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3AA0327-8960-4873-8384-B3346FEA455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Data!$A$1:$BR$452</definedName>
    <definedName name="_xlnm._FilterDatabase" localSheetId="7" hidden="1">WhatIf!$A$1:$I$226</definedName>
    <definedName name="AddOn_DB">WhatIf!$A$22:$K$216</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WhatIf!$A$1:$H$216</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87" i="1" l="1"/>
  <c r="BP87" i="1"/>
  <c r="BO87" i="1"/>
  <c r="BN87" i="1" l="1"/>
  <c r="BQ78" i="1"/>
  <c r="BP78" i="1"/>
  <c r="BO78" i="1"/>
  <c r="BQ201" i="1"/>
  <c r="BP201" i="1"/>
  <c r="BO201" i="1"/>
  <c r="BQ29" i="1"/>
  <c r="BP29" i="1"/>
  <c r="BO29" i="1"/>
  <c r="BN78" i="1" l="1"/>
  <c r="BN201" i="1"/>
  <c r="BN29" i="1"/>
  <c r="BQ19" i="1" l="1"/>
  <c r="BP19" i="1"/>
  <c r="BO19" i="1"/>
  <c r="K75" i="31"/>
  <c r="H75" i="31"/>
  <c r="K67" i="31"/>
  <c r="H67" i="31"/>
  <c r="K59" i="31"/>
  <c r="H59" i="31"/>
  <c r="K51" i="31"/>
  <c r="H51" i="31"/>
  <c r="K43" i="31"/>
  <c r="H43" i="31"/>
  <c r="K36" i="31"/>
  <c r="H36" i="31"/>
  <c r="K28" i="31"/>
  <c r="H28" i="31"/>
  <c r="BN19" i="1" l="1"/>
  <c r="BQ392" i="1"/>
  <c r="BP392" i="1"/>
  <c r="BO392" i="1"/>
  <c r="BQ380" i="1"/>
  <c r="BP380" i="1"/>
  <c r="BO380" i="1"/>
  <c r="BQ381" i="1"/>
  <c r="BP381" i="1"/>
  <c r="BO381" i="1"/>
  <c r="BQ105" i="1"/>
  <c r="BP105" i="1"/>
  <c r="BO105" i="1"/>
  <c r="BQ322" i="1"/>
  <c r="BP322" i="1"/>
  <c r="BO322" i="1"/>
  <c r="BQ43" i="1"/>
  <c r="BP43" i="1"/>
  <c r="BO43" i="1"/>
  <c r="BQ312" i="1"/>
  <c r="BP312" i="1"/>
  <c r="BO312" i="1"/>
  <c r="BQ172" i="1"/>
  <c r="BP172" i="1"/>
  <c r="BO172" i="1"/>
  <c r="K226" i="31"/>
  <c r="H87" i="31"/>
  <c r="K225" i="31"/>
  <c r="H94" i="31"/>
  <c r="K224" i="31"/>
  <c r="H95" i="31"/>
  <c r="K223" i="31"/>
  <c r="H93" i="31"/>
  <c r="K222" i="31"/>
  <c r="H84" i="31"/>
  <c r="K221" i="31"/>
  <c r="H92" i="31"/>
  <c r="K220" i="31"/>
  <c r="H89" i="31"/>
  <c r="K219" i="31"/>
  <c r="K218" i="31"/>
  <c r="H97" i="31"/>
  <c r="K217" i="31"/>
  <c r="H85" i="31"/>
  <c r="BN381" i="1" l="1"/>
  <c r="BN105" i="1"/>
  <c r="BN392" i="1"/>
  <c r="BN380" i="1"/>
  <c r="BN322" i="1"/>
  <c r="BN43" i="1"/>
  <c r="BN312" i="1"/>
  <c r="BN172"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13" i="1"/>
  <c r="BP213" i="1"/>
  <c r="BO213" i="1"/>
  <c r="BQ285" i="1"/>
  <c r="BP285" i="1"/>
  <c r="BO285" i="1"/>
  <c r="BR87" i="1" l="1"/>
  <c r="D87" i="1" s="1"/>
  <c r="BR78" i="1"/>
  <c r="D78" i="1" s="1"/>
  <c r="BR201" i="1"/>
  <c r="D201" i="1" s="1"/>
  <c r="BR29" i="1"/>
  <c r="D29" i="1" s="1"/>
  <c r="BR19" i="1"/>
  <c r="BR380" i="1"/>
  <c r="D380" i="1" s="1"/>
  <c r="BR381" i="1"/>
  <c r="D381" i="1" s="1"/>
  <c r="BR392" i="1"/>
  <c r="D392" i="1" s="1"/>
  <c r="BR105" i="1"/>
  <c r="D105" i="1" s="1"/>
  <c r="BR43" i="1"/>
  <c r="D43" i="1" s="1"/>
  <c r="BR322" i="1"/>
  <c r="D322" i="1" s="1"/>
  <c r="BR312" i="1"/>
  <c r="D312" i="1" s="1"/>
  <c r="BR172" i="1"/>
  <c r="D172" i="1" s="1"/>
  <c r="BR213" i="1"/>
  <c r="BN213" i="1"/>
  <c r="BN285" i="1"/>
  <c r="BQ338" i="1"/>
  <c r="BP338" i="1"/>
  <c r="BO338" i="1"/>
  <c r="BN338" i="1" l="1"/>
  <c r="K204" i="31"/>
  <c r="H214" i="31"/>
  <c r="BQ300" i="1" l="1"/>
  <c r="BP300" i="1"/>
  <c r="BO300" i="1"/>
  <c r="BQ191" i="1"/>
  <c r="BP191" i="1"/>
  <c r="BO191" i="1"/>
  <c r="BR285" i="1" l="1"/>
  <c r="D285" i="1" s="1"/>
  <c r="BR338" i="1"/>
  <c r="BR300" i="1"/>
  <c r="D300" i="1" s="1"/>
  <c r="BN300" i="1"/>
  <c r="BN191" i="1"/>
  <c r="BQ186" i="1"/>
  <c r="BP186" i="1"/>
  <c r="BO186" i="1"/>
  <c r="BN186" i="1" l="1"/>
  <c r="B71" i="28" l="1"/>
  <c r="BR191" i="1" l="1"/>
  <c r="D191" i="1" s="1"/>
  <c r="BR186" i="1"/>
  <c r="D186" i="1" s="1"/>
  <c r="BQ279" i="1" l="1"/>
  <c r="BP279" i="1"/>
  <c r="BO279" i="1"/>
  <c r="BN279" i="1" l="1"/>
  <c r="BO299" i="1" l="1"/>
  <c r="BP299" i="1"/>
  <c r="BQ299" i="1"/>
  <c r="K73" i="31"/>
  <c r="H72" i="31"/>
  <c r="K216" i="31"/>
  <c r="K215" i="31"/>
  <c r="K214" i="31"/>
  <c r="K213" i="31"/>
  <c r="K212" i="31"/>
  <c r="K211" i="31"/>
  <c r="K210" i="31"/>
  <c r="K209" i="31"/>
  <c r="K208" i="31"/>
  <c r="K207" i="31"/>
  <c r="K206" i="31"/>
  <c r="K205"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79" i="1" l="1"/>
  <c r="D279" i="1" s="1"/>
  <c r="BN299" i="1"/>
  <c r="H64" i="31"/>
  <c r="H56" i="31"/>
  <c r="H48" i="31"/>
  <c r="H40" i="31"/>
  <c r="H33" i="31"/>
  <c r="H25" i="31"/>
  <c r="BQ9" i="1"/>
  <c r="BP9" i="1"/>
  <c r="BO9" i="1"/>
  <c r="BR299" i="1" l="1"/>
  <c r="D299" i="1" s="1"/>
  <c r="BN9" i="1"/>
  <c r="BQ232" i="1"/>
  <c r="BP232" i="1"/>
  <c r="BO232" i="1"/>
  <c r="BQ128" i="1"/>
  <c r="BP128" i="1"/>
  <c r="BO128" i="1"/>
  <c r="H91" i="31"/>
  <c r="BN232" i="1" l="1"/>
  <c r="BN128" i="1"/>
  <c r="B80" i="2"/>
  <c r="W80" i="2" s="1"/>
  <c r="B79" i="2"/>
  <c r="B78" i="2"/>
  <c r="B60" i="2"/>
  <c r="W60" i="2" s="1"/>
  <c r="B59" i="2"/>
  <c r="B58" i="2"/>
  <c r="B40" i="2"/>
  <c r="W40" i="2" s="1"/>
  <c r="B39" i="2"/>
  <c r="W39" i="2" s="1"/>
  <c r="B38" i="2"/>
  <c r="W38" i="2" s="1"/>
  <c r="H83" i="31"/>
  <c r="H82" i="31"/>
  <c r="BQ171" i="1"/>
  <c r="BP171" i="1"/>
  <c r="BO171" i="1"/>
  <c r="BQ170" i="1"/>
  <c r="BP170" i="1"/>
  <c r="BO170"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4" i="1"/>
  <c r="BP284" i="1"/>
  <c r="BO284" i="1"/>
  <c r="BQ283" i="1"/>
  <c r="BP283" i="1"/>
  <c r="BO283" i="1"/>
  <c r="BQ282" i="1"/>
  <c r="BP282" i="1"/>
  <c r="BO282" i="1"/>
  <c r="BQ281" i="1"/>
  <c r="BP281" i="1"/>
  <c r="BO281" i="1"/>
  <c r="BQ280" i="1"/>
  <c r="BP280" i="1"/>
  <c r="BO280" i="1"/>
  <c r="BQ278" i="1"/>
  <c r="BP278" i="1"/>
  <c r="BO278" i="1"/>
  <c r="BQ277" i="1"/>
  <c r="BP277" i="1"/>
  <c r="BO277" i="1"/>
  <c r="BQ276" i="1"/>
  <c r="BP276" i="1"/>
  <c r="BO276" i="1"/>
  <c r="BQ275" i="1"/>
  <c r="BP275" i="1"/>
  <c r="BO275" i="1"/>
  <c r="BQ274" i="1"/>
  <c r="BP274" i="1"/>
  <c r="BO274"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73" i="1"/>
  <c r="BP273" i="1"/>
  <c r="BO273"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0" i="1"/>
  <c r="BP190" i="1"/>
  <c r="BO190" i="1"/>
  <c r="BQ189" i="1"/>
  <c r="BP189" i="1"/>
  <c r="BO189" i="1"/>
  <c r="BQ188" i="1"/>
  <c r="BP188" i="1"/>
  <c r="BO188" i="1"/>
  <c r="BQ187" i="1"/>
  <c r="BP187" i="1"/>
  <c r="BO187"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6" i="1"/>
  <c r="BP86" i="1"/>
  <c r="BO86" i="1"/>
  <c r="BQ85" i="1"/>
  <c r="BP85" i="1"/>
  <c r="BO85" i="1"/>
  <c r="BQ84" i="1"/>
  <c r="BP84" i="1"/>
  <c r="BO84" i="1"/>
  <c r="BQ83" i="1"/>
  <c r="BP83" i="1"/>
  <c r="BO83" i="1"/>
  <c r="BQ82" i="1"/>
  <c r="BP82" i="1"/>
  <c r="BO82" i="1"/>
  <c r="BQ81" i="1"/>
  <c r="BP81" i="1"/>
  <c r="BO81" i="1"/>
  <c r="BQ80" i="1"/>
  <c r="BP80" i="1"/>
  <c r="BO80" i="1"/>
  <c r="BQ79" i="1"/>
  <c r="BP79" i="1"/>
  <c r="BO79"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15"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8" i="1"/>
  <c r="D128" i="1" s="1"/>
  <c r="BR232" i="1"/>
  <c r="D232" i="1" s="1"/>
  <c r="W79" i="2"/>
  <c r="S58" i="2"/>
  <c r="W78" i="2"/>
  <c r="S80" i="2"/>
  <c r="S79" i="2"/>
  <c r="S78" i="2"/>
  <c r="W59" i="2"/>
  <c r="W58" i="2"/>
  <c r="S38" i="2"/>
  <c r="BN251" i="1"/>
  <c r="BN396" i="1"/>
  <c r="BN311" i="1"/>
  <c r="BN15" i="1"/>
  <c r="BN77" i="1"/>
  <c r="BN66" i="1"/>
  <c r="BN293" i="1"/>
  <c r="BN196" i="1"/>
  <c r="BN231" i="1"/>
  <c r="BN102" i="1"/>
  <c r="BN110" i="1"/>
  <c r="BN118" i="1"/>
  <c r="BN422" i="1"/>
  <c r="BN171" i="1"/>
  <c r="BN445" i="1"/>
  <c r="BN194" i="1"/>
  <c r="BN262" i="1"/>
  <c r="BN56" i="1"/>
  <c r="BN127" i="1"/>
  <c r="BN227" i="1"/>
  <c r="BN67" i="1"/>
  <c r="BN216" i="1"/>
  <c r="BN222" i="1"/>
  <c r="BN309" i="1"/>
  <c r="BN7" i="1"/>
  <c r="BN237" i="1"/>
  <c r="BN292" i="1"/>
  <c r="BN23" i="1"/>
  <c r="BN142" i="1"/>
  <c r="BN26" i="1"/>
  <c r="BN377" i="1"/>
  <c r="BN419" i="1"/>
  <c r="BN137" i="1"/>
  <c r="BN156" i="1"/>
  <c r="BN224" i="1"/>
  <c r="BN320" i="1"/>
  <c r="BN364" i="1"/>
  <c r="BN398" i="1"/>
  <c r="BN6" i="1"/>
  <c r="BN202" i="1"/>
  <c r="BN349" i="1"/>
  <c r="BN3" i="1"/>
  <c r="BN16" i="1"/>
  <c r="BN8" i="1"/>
  <c r="BN10" i="1"/>
  <c r="BN52" i="1"/>
  <c r="BN54" i="1"/>
  <c r="BN76" i="1"/>
  <c r="BN20" i="1"/>
  <c r="BN50" i="1"/>
  <c r="BN62" i="1"/>
  <c r="BN90" i="1"/>
  <c r="BN36" i="1"/>
  <c r="BN42" i="1"/>
  <c r="BN47" i="1"/>
  <c r="BN49" i="1"/>
  <c r="BN81" i="1"/>
  <c r="BN51" i="1"/>
  <c r="BN63" i="1"/>
  <c r="BN167" i="1"/>
  <c r="BN180" i="1"/>
  <c r="BN141" i="1"/>
  <c r="BN149" i="1"/>
  <c r="BN94" i="1"/>
  <c r="BN150" i="1"/>
  <c r="BN190" i="1"/>
  <c r="BN209" i="1"/>
  <c r="BN197" i="1"/>
  <c r="BN203" i="1"/>
  <c r="BN219" i="1"/>
  <c r="BN195" i="1"/>
  <c r="BN211" i="1"/>
  <c r="BN241" i="1"/>
  <c r="BN247" i="1"/>
  <c r="BN254" i="1"/>
  <c r="BN284" i="1"/>
  <c r="BN265" i="1"/>
  <c r="BN288" i="1"/>
  <c r="BN274" i="1"/>
  <c r="BN314" i="1"/>
  <c r="BN333" i="1"/>
  <c r="BN335" i="1"/>
  <c r="BN342" i="1"/>
  <c r="BN328" i="1"/>
  <c r="BN332" i="1"/>
  <c r="BN341" i="1"/>
  <c r="BN353" i="1"/>
  <c r="BN352" i="1"/>
  <c r="BN360" i="1"/>
  <c r="BN376" i="1"/>
  <c r="BN378" i="1"/>
  <c r="BN368" i="1"/>
  <c r="BN406" i="1"/>
  <c r="BN409" i="1"/>
  <c r="BN410" i="1"/>
  <c r="BN420" i="1"/>
  <c r="BN431" i="1"/>
  <c r="BN449" i="1"/>
  <c r="BN428" i="1"/>
  <c r="BN444" i="1"/>
  <c r="BN170" i="1"/>
  <c r="BN69" i="1"/>
  <c r="BN85" i="1"/>
  <c r="BN174" i="1"/>
  <c r="BN228" i="1"/>
  <c r="BN236" i="1"/>
  <c r="BN281" i="1"/>
  <c r="BN286" i="1"/>
  <c r="BN337" i="1"/>
  <c r="BN354" i="1"/>
  <c r="BN365" i="1"/>
  <c r="BN382" i="1"/>
  <c r="BN436" i="1"/>
  <c r="BN448" i="1"/>
  <c r="BN450" i="1"/>
  <c r="BN70" i="1"/>
  <c r="BN122" i="1"/>
  <c r="BN220" i="1"/>
  <c r="BN257" i="1"/>
  <c r="BN297" i="1"/>
  <c r="BN367" i="1"/>
  <c r="BN404" i="1"/>
  <c r="BN447" i="1"/>
  <c r="BN106" i="1"/>
  <c r="BN324" i="1"/>
  <c r="BN27" i="1"/>
  <c r="BN109" i="1"/>
  <c r="BN119" i="1"/>
  <c r="BN140" i="1"/>
  <c r="BN163" i="1"/>
  <c r="BN164" i="1"/>
  <c r="BN215" i="1"/>
  <c r="BN223" i="1"/>
  <c r="BN283" i="1"/>
  <c r="BN305" i="1"/>
  <c r="BN370" i="1"/>
  <c r="BN373" i="1"/>
  <c r="BN400" i="1"/>
  <c r="BN403" i="1"/>
  <c r="BN429" i="1"/>
  <c r="BN430" i="1"/>
  <c r="BN14" i="1"/>
  <c r="BN28" i="1"/>
  <c r="BN107" i="1"/>
  <c r="BN143" i="1"/>
  <c r="BN146" i="1"/>
  <c r="BN154" i="1"/>
  <c r="BN176" i="1"/>
  <c r="BN177" i="1"/>
  <c r="BN182" i="1"/>
  <c r="BN226" i="1"/>
  <c r="BN238" i="1"/>
  <c r="BN317" i="1"/>
  <c r="BN327" i="1"/>
  <c r="BN340" i="1"/>
  <c r="BN357" i="1"/>
  <c r="BN379" i="1"/>
  <c r="BN383" i="1"/>
  <c r="BN388" i="1"/>
  <c r="BN433" i="1"/>
  <c r="BN434" i="1"/>
  <c r="BN437" i="1"/>
  <c r="BN34" i="1"/>
  <c r="BN38" i="1"/>
  <c r="BN97" i="1"/>
  <c r="BN98" i="1"/>
  <c r="BN126" i="1"/>
  <c r="BN129" i="1"/>
  <c r="BN132" i="1"/>
  <c r="BN148" i="1"/>
  <c r="BN153" i="1"/>
  <c r="BN166" i="1"/>
  <c r="BN181" i="1"/>
  <c r="BN188" i="1"/>
  <c r="BN198" i="1"/>
  <c r="BN30" i="1"/>
  <c r="BN221" i="1"/>
  <c r="BN258" i="1"/>
  <c r="BN280" i="1"/>
  <c r="BN336" i="1"/>
  <c r="BN11" i="1"/>
  <c r="BN55" i="1"/>
  <c r="BN68" i="1"/>
  <c r="BN88" i="1"/>
  <c r="BN92" i="1"/>
  <c r="BN134" i="1"/>
  <c r="BN160" i="1"/>
  <c r="BN184" i="1"/>
  <c r="BN192" i="1"/>
  <c r="BN217" i="1"/>
  <c r="BN267" i="1"/>
  <c r="BN331" i="1"/>
  <c r="BN339" i="1"/>
  <c r="BN397" i="1"/>
  <c r="BN401" i="1"/>
  <c r="BN442" i="1"/>
  <c r="BN17" i="1"/>
  <c r="BN18" i="1"/>
  <c r="BN5" i="1"/>
  <c r="BN25" i="1"/>
  <c r="BN32" i="1"/>
  <c r="BN45" i="1"/>
  <c r="BN59" i="1"/>
  <c r="BN12" i="1"/>
  <c r="BN13" i="1"/>
  <c r="BN39" i="1"/>
  <c r="BN60" i="1"/>
  <c r="BN35" i="1"/>
  <c r="BN40" i="1"/>
  <c r="BN48" i="1"/>
  <c r="BN57" i="1"/>
  <c r="BN24" i="1"/>
  <c r="BN41" i="1"/>
  <c r="BN46" i="1"/>
  <c r="BN4" i="1"/>
  <c r="BN22" i="1"/>
  <c r="BN31" i="1"/>
  <c r="BN37" i="1"/>
  <c r="BN44" i="1"/>
  <c r="BN53" i="1"/>
  <c r="BN21" i="1"/>
  <c r="BN58" i="1"/>
  <c r="BN61" i="1"/>
  <c r="BN64" i="1"/>
  <c r="BN138" i="1"/>
  <c r="BN79" i="1"/>
  <c r="BN84" i="1"/>
  <c r="BN93" i="1"/>
  <c r="BN104" i="1"/>
  <c r="BN86" i="1"/>
  <c r="BN89" i="1"/>
  <c r="BN96" i="1"/>
  <c r="BN103" i="1"/>
  <c r="BN72" i="1"/>
  <c r="BN82" i="1"/>
  <c r="BN99" i="1"/>
  <c r="BN65" i="1"/>
  <c r="BN130" i="1"/>
  <c r="BN133" i="1"/>
  <c r="BN91" i="1"/>
  <c r="BN95" i="1"/>
  <c r="BN114" i="1"/>
  <c r="BN71" i="1"/>
  <c r="BN75" i="1"/>
  <c r="BN100" i="1"/>
  <c r="BN101" i="1"/>
  <c r="BN136" i="1"/>
  <c r="BN144" i="1"/>
  <c r="BN116" i="1"/>
  <c r="BN108" i="1"/>
  <c r="BN112" i="1"/>
  <c r="BN113" i="1"/>
  <c r="BN123" i="1"/>
  <c r="BN131" i="1"/>
  <c r="BN139" i="1"/>
  <c r="BN151" i="1"/>
  <c r="BN230" i="1"/>
  <c r="BN111" i="1"/>
  <c r="BN120" i="1"/>
  <c r="BN135" i="1"/>
  <c r="BN145" i="1"/>
  <c r="BN147" i="1"/>
  <c r="BN179" i="1"/>
  <c r="BN193" i="1"/>
  <c r="BN208" i="1"/>
  <c r="BN162" i="1"/>
  <c r="BN212" i="1"/>
  <c r="BN152" i="1"/>
  <c r="BN155" i="1"/>
  <c r="BN158" i="1"/>
  <c r="BN173" i="1"/>
  <c r="BN183" i="1"/>
  <c r="BN206" i="1"/>
  <c r="BN161" i="1"/>
  <c r="BN169" i="1"/>
  <c r="BN175" i="1"/>
  <c r="BN189" i="1"/>
  <c r="BN242" i="1"/>
  <c r="BN273" i="1"/>
  <c r="BN301" i="1"/>
  <c r="BN233" i="1"/>
  <c r="BN199" i="1"/>
  <c r="BN205" i="1"/>
  <c r="BN210" i="1"/>
  <c r="BN229" i="1"/>
  <c r="BN207" i="1"/>
  <c r="BN225" i="1"/>
  <c r="BN185" i="1"/>
  <c r="BN200" i="1"/>
  <c r="BN269" i="1"/>
  <c r="BN214" i="1"/>
  <c r="BN218" i="1"/>
  <c r="BN243" i="1"/>
  <c r="BN252" i="1"/>
  <c r="BN264" i="1"/>
  <c r="BN266" i="1"/>
  <c r="BN272" i="1"/>
  <c r="BN298" i="1"/>
  <c r="BN276" i="1"/>
  <c r="BN239" i="1"/>
  <c r="BN240" i="1"/>
  <c r="BN245" i="1"/>
  <c r="BN259" i="1"/>
  <c r="BN260" i="1"/>
  <c r="BN244" i="1"/>
  <c r="BN246" i="1"/>
  <c r="BN253" i="1"/>
  <c r="BN255" i="1"/>
  <c r="BN261" i="1"/>
  <c r="BN307" i="1"/>
  <c r="BN256" i="1"/>
  <c r="BN278" i="1"/>
  <c r="BN290" i="1"/>
  <c r="BN248" i="1"/>
  <c r="BN250" i="1"/>
  <c r="BN270" i="1"/>
  <c r="BN271" i="1"/>
  <c r="BN275" i="1"/>
  <c r="BN282" i="1"/>
  <c r="BN294" i="1"/>
  <c r="BN295" i="1"/>
  <c r="BN306" i="1"/>
  <c r="BN289" i="1"/>
  <c r="BN302" i="1"/>
  <c r="BN304" i="1"/>
  <c r="BN287" i="1"/>
  <c r="BN291" i="1"/>
  <c r="BN303" i="1"/>
  <c r="BN316" i="1"/>
  <c r="BN319" i="1"/>
  <c r="BN321" i="1"/>
  <c r="BN325" i="1"/>
  <c r="BN329" i="1"/>
  <c r="BN310" i="1"/>
  <c r="BN313" i="1"/>
  <c r="BN323" i="1"/>
  <c r="BN330" i="1"/>
  <c r="BN318" i="1"/>
  <c r="BN348" i="1"/>
  <c r="BN346" i="1"/>
  <c r="BN356" i="1"/>
  <c r="BN358" i="1"/>
  <c r="BN350" i="1"/>
  <c r="BN344" i="1"/>
  <c r="BN347" i="1"/>
  <c r="BN355" i="1"/>
  <c r="BN359" i="1"/>
  <c r="BN361" i="1"/>
  <c r="BN375" i="1"/>
  <c r="BN371" i="1"/>
  <c r="BN385" i="1"/>
  <c r="BN362" i="1"/>
  <c r="BN366" i="1"/>
  <c r="BN369" i="1"/>
  <c r="BN384" i="1"/>
  <c r="BN363" i="1"/>
  <c r="BN372" i="1"/>
  <c r="BN374" i="1"/>
  <c r="BN386" i="1"/>
  <c r="BN389" i="1"/>
  <c r="BN390" i="1"/>
  <c r="BN391" i="1"/>
  <c r="BN411" i="1"/>
  <c r="BN387" i="1"/>
  <c r="BN399" i="1"/>
  <c r="BN405" i="1"/>
  <c r="BN407" i="1"/>
  <c r="BN393" i="1"/>
  <c r="BN402" i="1"/>
  <c r="BN395" i="1"/>
  <c r="BN412" i="1"/>
  <c r="BN408" i="1"/>
  <c r="BN414" i="1"/>
  <c r="BN415" i="1"/>
  <c r="BN425" i="1"/>
  <c r="BN426" i="1"/>
  <c r="BN416" i="1"/>
  <c r="BN423" i="1"/>
  <c r="BN417" i="1"/>
  <c r="BN418" i="1"/>
  <c r="BN427" i="1"/>
  <c r="BN441" i="1"/>
  <c r="BN440" i="1"/>
  <c r="BN438" i="1"/>
  <c r="BN443" i="1"/>
  <c r="BN432" i="1"/>
  <c r="BN439" i="1"/>
  <c r="BN452" i="1"/>
  <c r="BN446" i="1"/>
  <c r="BN451" i="1"/>
  <c r="BN33" i="1"/>
  <c r="BN83" i="1"/>
  <c r="BN80" i="1"/>
  <c r="BN73" i="1"/>
  <c r="BN74" i="1"/>
  <c r="BN117" i="1"/>
  <c r="BN121" i="1"/>
  <c r="BN124" i="1"/>
  <c r="BN115" i="1"/>
  <c r="BN125" i="1"/>
  <c r="BN178" i="1"/>
  <c r="BN159" i="1"/>
  <c r="BN168" i="1"/>
  <c r="BN204" i="1"/>
  <c r="BN165" i="1"/>
  <c r="BN187" i="1"/>
  <c r="BN157" i="1"/>
  <c r="BN249" i="1"/>
  <c r="BN234" i="1"/>
  <c r="BN268" i="1"/>
  <c r="BN235" i="1"/>
  <c r="BN263" i="1"/>
  <c r="BN296" i="1"/>
  <c r="BN277" i="1"/>
  <c r="BN308" i="1"/>
  <c r="BN315" i="1"/>
  <c r="BN326" i="1"/>
  <c r="BN334" i="1"/>
  <c r="BN343" i="1"/>
  <c r="BN351" i="1"/>
  <c r="BN345" i="1"/>
  <c r="BN394" i="1"/>
  <c r="BN421" i="1"/>
  <c r="BN424" i="1"/>
  <c r="BN413" i="1"/>
  <c r="BN435" i="1"/>
  <c r="AF1" i="52"/>
  <c r="X1" i="52"/>
  <c r="AK1" i="52"/>
  <c r="AC1" i="52"/>
  <c r="U1" i="52"/>
  <c r="AJ1" i="52"/>
  <c r="AB1" i="52"/>
  <c r="T1" i="52"/>
  <c r="AG1" i="52"/>
  <c r="V1" i="1"/>
  <c r="U1" i="1"/>
  <c r="BK87" i="1" l="1"/>
  <c r="AP87" i="1"/>
  <c r="BJ87" i="1"/>
  <c r="AO87" i="1"/>
  <c r="BJ78" i="1"/>
  <c r="AO78" i="1"/>
  <c r="BK78" i="1"/>
  <c r="AP78" i="1"/>
  <c r="BJ201" i="1"/>
  <c r="AO201" i="1"/>
  <c r="BK201" i="1"/>
  <c r="AP201" i="1"/>
  <c r="BJ29" i="1"/>
  <c r="AO29" i="1"/>
  <c r="BK29" i="1"/>
  <c r="AP29" i="1"/>
  <c r="BK19" i="1"/>
  <c r="BJ19" i="1"/>
  <c r="BK381" i="1"/>
  <c r="BK380" i="1"/>
  <c r="BK43" i="1"/>
  <c r="BK392" i="1"/>
  <c r="BK322" i="1"/>
  <c r="BK105" i="1"/>
  <c r="BJ105" i="1"/>
  <c r="BJ381" i="1"/>
  <c r="BJ380" i="1"/>
  <c r="BJ43" i="1"/>
  <c r="BJ392" i="1"/>
  <c r="BJ322" i="1"/>
  <c r="BJ312" i="1"/>
  <c r="BK312" i="1"/>
  <c r="BJ172" i="1"/>
  <c r="BK172" i="1"/>
  <c r="V21" i="2"/>
  <c r="X1" i="1"/>
  <c r="AN6" i="39"/>
  <c r="AJ6" i="39"/>
  <c r="T21" i="2"/>
  <c r="AL6" i="39"/>
  <c r="W1" i="1"/>
  <c r="U21" i="2"/>
  <c r="BK213" i="1"/>
  <c r="BJ213" i="1"/>
  <c r="BJ285" i="1"/>
  <c r="BJ338" i="1"/>
  <c r="BK285" i="1"/>
  <c r="BK338" i="1"/>
  <c r="BK300" i="1"/>
  <c r="BJ300" i="1"/>
  <c r="BJ191" i="1"/>
  <c r="BJ186" i="1"/>
  <c r="BK191" i="1"/>
  <c r="BK186" i="1"/>
  <c r="BJ279" i="1"/>
  <c r="BK279" i="1"/>
  <c r="BJ299" i="1"/>
  <c r="AP1" i="1"/>
  <c r="BK299" i="1"/>
  <c r="BJ9" i="1"/>
  <c r="BJ128" i="1"/>
  <c r="BJ232" i="1"/>
  <c r="BK9" i="1"/>
  <c r="BK128" i="1"/>
  <c r="BK232" i="1"/>
  <c r="BK440" i="1"/>
  <c r="BK425" i="1"/>
  <c r="BK443" i="1"/>
  <c r="BK437" i="1"/>
  <c r="BK433" i="1"/>
  <c r="BK429" i="1"/>
  <c r="BK426" i="1"/>
  <c r="BK449" i="1"/>
  <c r="BK446" i="1"/>
  <c r="BK444" i="1"/>
  <c r="BK435" i="1"/>
  <c r="BK434" i="1"/>
  <c r="BK430" i="1"/>
  <c r="BK420" i="1"/>
  <c r="BK418" i="1"/>
  <c r="BK417" i="1"/>
  <c r="BK438" i="1"/>
  <c r="BK171" i="1"/>
  <c r="BK170" i="1"/>
  <c r="BK447" i="1"/>
  <c r="BK428" i="1"/>
  <c r="BK450" i="1"/>
  <c r="BK442" i="1"/>
  <c r="BK441" i="1"/>
  <c r="BK436" i="1"/>
  <c r="BK421" i="1"/>
  <c r="BK424" i="1"/>
  <c r="BK451" i="1"/>
  <c r="BK448" i="1"/>
  <c r="BK406" i="1"/>
  <c r="BK402" i="1"/>
  <c r="BK385" i="1"/>
  <c r="BK419" i="1"/>
  <c r="BK386" i="1"/>
  <c r="BK383" i="1"/>
  <c r="BK422" i="1"/>
  <c r="BK412" i="1"/>
  <c r="BK407" i="1"/>
  <c r="BK403" i="1"/>
  <c r="BK399" i="1"/>
  <c r="BK390" i="1"/>
  <c r="BK388" i="1"/>
  <c r="BK452" i="1"/>
  <c r="BK416" i="1"/>
  <c r="BK395" i="1"/>
  <c r="BK394" i="1"/>
  <c r="BK423" i="1"/>
  <c r="BK410" i="1"/>
  <c r="BK408" i="1"/>
  <c r="BK404" i="1"/>
  <c r="BK400" i="1"/>
  <c r="BK413" i="1"/>
  <c r="BK411" i="1"/>
  <c r="BK397" i="1"/>
  <c r="BK389" i="1"/>
  <c r="BK384" i="1"/>
  <c r="BK439" i="1"/>
  <c r="BK415" i="1"/>
  <c r="BK398" i="1"/>
  <c r="BK377" i="1"/>
  <c r="BK373" i="1"/>
  <c r="BK363" i="1"/>
  <c r="BK357" i="1"/>
  <c r="BK353" i="1"/>
  <c r="BK401" i="1"/>
  <c r="BK379" i="1"/>
  <c r="BK370" i="1"/>
  <c r="BK367" i="1"/>
  <c r="BK405" i="1"/>
  <c r="BK364" i="1"/>
  <c r="BK361" i="1"/>
  <c r="BK358" i="1"/>
  <c r="BK354" i="1"/>
  <c r="BK351" i="1"/>
  <c r="BK445" i="1"/>
  <c r="BK409" i="1"/>
  <c r="BK387" i="1"/>
  <c r="BK365" i="1"/>
  <c r="BK359" i="1"/>
  <c r="BK355" i="1"/>
  <c r="BK393" i="1"/>
  <c r="BK382" i="1"/>
  <c r="BK372" i="1"/>
  <c r="BK369" i="1"/>
  <c r="BK368" i="1"/>
  <c r="BK362" i="1"/>
  <c r="BK375" i="1"/>
  <c r="BK356" i="1"/>
  <c r="BK342" i="1"/>
  <c r="BK339" i="1"/>
  <c r="BK335" i="1"/>
  <c r="BK333" i="1"/>
  <c r="BK331" i="1"/>
  <c r="BK329" i="1"/>
  <c r="BK349" i="1"/>
  <c r="BK347" i="1"/>
  <c r="BK340" i="1"/>
  <c r="BK366" i="1"/>
  <c r="BK360" i="1"/>
  <c r="BK343" i="1"/>
  <c r="BK336" i="1"/>
  <c r="BK376" i="1"/>
  <c r="BK371" i="1"/>
  <c r="BK345" i="1"/>
  <c r="BK348" i="1"/>
  <c r="BK341" i="1"/>
  <c r="BK334" i="1"/>
  <c r="BK332" i="1"/>
  <c r="BK330" i="1"/>
  <c r="BK350" i="1"/>
  <c r="BK352" i="1"/>
  <c r="BK346" i="1"/>
  <c r="BK328" i="1"/>
  <c r="BK321" i="1"/>
  <c r="BK318" i="1"/>
  <c r="BK316" i="1"/>
  <c r="BK298" i="1"/>
  <c r="BK325" i="1"/>
  <c r="BK315" i="1"/>
  <c r="BK310" i="1"/>
  <c r="BK307" i="1"/>
  <c r="BK303" i="1"/>
  <c r="BK296" i="1"/>
  <c r="BK337" i="1"/>
  <c r="BK317" i="1"/>
  <c r="BK311" i="1"/>
  <c r="BK308" i="1"/>
  <c r="BK304" i="1"/>
  <c r="BK327" i="1"/>
  <c r="BK319" i="1"/>
  <c r="BK305" i="1"/>
  <c r="BK302" i="1"/>
  <c r="BK301" i="1"/>
  <c r="BK284" i="1"/>
  <c r="BK282" i="1"/>
  <c r="BK280" i="1"/>
  <c r="BK276" i="1"/>
  <c r="BK313" i="1"/>
  <c r="BK326" i="1"/>
  <c r="BK320" i="1"/>
  <c r="BK314" i="1"/>
  <c r="BK283" i="1"/>
  <c r="BK260" i="1"/>
  <c r="BK257" i="1"/>
  <c r="BK378" i="1"/>
  <c r="BK288" i="1"/>
  <c r="BK264" i="1"/>
  <c r="BK306" i="1"/>
  <c r="BK286" i="1"/>
  <c r="BK281" i="1"/>
  <c r="BK278" i="1"/>
  <c r="BK267" i="1"/>
  <c r="BK262" i="1"/>
  <c r="BK258" i="1"/>
  <c r="BK261" i="1"/>
  <c r="BK252" i="1"/>
  <c r="BK250" i="1"/>
  <c r="BK235" i="1"/>
  <c r="BK230" i="1"/>
  <c r="BK277" i="1"/>
  <c r="BK241" i="1"/>
  <c r="BK309" i="1"/>
  <c r="BK271" i="1"/>
  <c r="BK273" i="1"/>
  <c r="BK251" i="1"/>
  <c r="BK243" i="1"/>
  <c r="BK239" i="1"/>
  <c r="BK238" i="1"/>
  <c r="BK228" i="1"/>
  <c r="BK259" i="1"/>
  <c r="BK253" i="1"/>
  <c r="BK245" i="1"/>
  <c r="BK236" i="1"/>
  <c r="BK231" i="1"/>
  <c r="BK227" i="1"/>
  <c r="BK263" i="1"/>
  <c r="BK254" i="1"/>
  <c r="BK248" i="1"/>
  <c r="BK268" i="1"/>
  <c r="BK244" i="1"/>
  <c r="BK234" i="1"/>
  <c r="BK266" i="1"/>
  <c r="BK240" i="1"/>
  <c r="BK237" i="1"/>
  <c r="BK265" i="1"/>
  <c r="BK209" i="1"/>
  <c r="BK196" i="1"/>
  <c r="BK208" i="1"/>
  <c r="BK200" i="1"/>
  <c r="BK198" i="1"/>
  <c r="BK190" i="1"/>
  <c r="BK225" i="1"/>
  <c r="BK215" i="1"/>
  <c r="BK212" i="1"/>
  <c r="BK221" i="1"/>
  <c r="BK214" i="1"/>
  <c r="BK210" i="1"/>
  <c r="BK187" i="1"/>
  <c r="BK202" i="1"/>
  <c r="BK192" i="1"/>
  <c r="BK226" i="1"/>
  <c r="BK216" i="1"/>
  <c r="BK211" i="1"/>
  <c r="BK199" i="1"/>
  <c r="BK188" i="1"/>
  <c r="BK197" i="1"/>
  <c r="BK220" i="1"/>
  <c r="BK217" i="1"/>
  <c r="BK207" i="1"/>
  <c r="BK206" i="1"/>
  <c r="BK203" i="1"/>
  <c r="BK189" i="1"/>
  <c r="BK133" i="1"/>
  <c r="BK131" i="1"/>
  <c r="BK130" i="1"/>
  <c r="BK127" i="1"/>
  <c r="BK149" i="1"/>
  <c r="BK147" i="1"/>
  <c r="BK141" i="1"/>
  <c r="BK136" i="1"/>
  <c r="BK122" i="1"/>
  <c r="BK109" i="1"/>
  <c r="BK106" i="1"/>
  <c r="BK104" i="1"/>
  <c r="BK103" i="1"/>
  <c r="BK183" i="1"/>
  <c r="BK167" i="1"/>
  <c r="BK152" i="1"/>
  <c r="BK139" i="1"/>
  <c r="BK125" i="1"/>
  <c r="BK124" i="1"/>
  <c r="BK120" i="1"/>
  <c r="BK117" i="1"/>
  <c r="BK96" i="1"/>
  <c r="BK185" i="1"/>
  <c r="BK174" i="1"/>
  <c r="BK162" i="1"/>
  <c r="BK159" i="1"/>
  <c r="BK134" i="1"/>
  <c r="BK99" i="1"/>
  <c r="BK175" i="1"/>
  <c r="BK168" i="1"/>
  <c r="BK165" i="1"/>
  <c r="BK150" i="1"/>
  <c r="BK148" i="1"/>
  <c r="BK142" i="1"/>
  <c r="BK132" i="1"/>
  <c r="BK126" i="1"/>
  <c r="BK98" i="1"/>
  <c r="BK94" i="1"/>
  <c r="BK173" i="1"/>
  <c r="BK166" i="1"/>
  <c r="BK156" i="1"/>
  <c r="BK129" i="1"/>
  <c r="BK123" i="1"/>
  <c r="BK100" i="1"/>
  <c r="BK182" i="1"/>
  <c r="BK177" i="1"/>
  <c r="BK176" i="1"/>
  <c r="BK154" i="1"/>
  <c r="BK151" i="1"/>
  <c r="BK140" i="1"/>
  <c r="BK135" i="1"/>
  <c r="BK119" i="1"/>
  <c r="BK91" i="1"/>
  <c r="BK79" i="1"/>
  <c r="BK76" i="1"/>
  <c r="BK58" i="1"/>
  <c r="BK55" i="1"/>
  <c r="BK52" i="1"/>
  <c r="BK50" i="1"/>
  <c r="BK45" i="1"/>
  <c r="BK31" i="1"/>
  <c r="BK30" i="1"/>
  <c r="BK21" i="1"/>
  <c r="BK20" i="1"/>
  <c r="BK110" i="1"/>
  <c r="BK86" i="1"/>
  <c r="BK68" i="1"/>
  <c r="BK60" i="1"/>
  <c r="BK38" i="1"/>
  <c r="BK34" i="1"/>
  <c r="BK22" i="1"/>
  <c r="BK121" i="1"/>
  <c r="BK85" i="1"/>
  <c r="BK80" i="1"/>
  <c r="BK56" i="1"/>
  <c r="BK46" i="1"/>
  <c r="BK26" i="1"/>
  <c r="BK23" i="1"/>
  <c r="BK118" i="1"/>
  <c r="BK74" i="1"/>
  <c r="BK66" i="1"/>
  <c r="BK63" i="1"/>
  <c r="BK54" i="1"/>
  <c r="BK53" i="1"/>
  <c r="BK51" i="1"/>
  <c r="BK40" i="1"/>
  <c r="BK35" i="1"/>
  <c r="BK27" i="1"/>
  <c r="BK93" i="1"/>
  <c r="BK92" i="1"/>
  <c r="BK88" i="1"/>
  <c r="BK81" i="1"/>
  <c r="BK77" i="1"/>
  <c r="BK61" i="1"/>
  <c r="BK47" i="1"/>
  <c r="BK42" i="1"/>
  <c r="BK32" i="1"/>
  <c r="BK28" i="1"/>
  <c r="BK24" i="1"/>
  <c r="BK67" i="1"/>
  <c r="BK57" i="1"/>
  <c r="BK49" i="1"/>
  <c r="BK36" i="1"/>
  <c r="BK153" i="1"/>
  <c r="BK97" i="1"/>
  <c r="BK75" i="1"/>
  <c r="BK59" i="1"/>
  <c r="BK41" i="1"/>
  <c r="BK17" i="1"/>
  <c r="BK102" i="1"/>
  <c r="BK89" i="1"/>
  <c r="BK84" i="1"/>
  <c r="BK73" i="1"/>
  <c r="BK72" i="1"/>
  <c r="BK71" i="1"/>
  <c r="BK70" i="1"/>
  <c r="BK65" i="1"/>
  <c r="BK64" i="1"/>
  <c r="BK62" i="1"/>
  <c r="BK37" i="1"/>
  <c r="BK33" i="1"/>
  <c r="BK25" i="1"/>
  <c r="BK11" i="1"/>
  <c r="BK13" i="1"/>
  <c r="BK7" i="1"/>
  <c r="BK14" i="1"/>
  <c r="BK12" i="1"/>
  <c r="BK4" i="1"/>
  <c r="BK10" i="1"/>
  <c r="BK3" i="1"/>
  <c r="BJ1" i="1"/>
  <c r="BR171" i="1"/>
  <c r="AO1" i="1"/>
  <c r="BJ452" i="1"/>
  <c r="BJ451" i="1"/>
  <c r="BJ448" i="1"/>
  <c r="BJ439" i="1"/>
  <c r="BJ431" i="1"/>
  <c r="BJ423" i="1"/>
  <c r="BJ422" i="1"/>
  <c r="BJ419" i="1"/>
  <c r="BJ416" i="1"/>
  <c r="BJ440" i="1"/>
  <c r="BJ425" i="1"/>
  <c r="BJ443" i="1"/>
  <c r="BJ437" i="1"/>
  <c r="BJ433" i="1"/>
  <c r="BJ429" i="1"/>
  <c r="BJ426" i="1"/>
  <c r="BJ449" i="1"/>
  <c r="BJ446" i="1"/>
  <c r="BJ444" i="1"/>
  <c r="BJ435" i="1"/>
  <c r="BJ434" i="1"/>
  <c r="BJ430" i="1"/>
  <c r="BJ420" i="1"/>
  <c r="BJ418" i="1"/>
  <c r="BJ417" i="1"/>
  <c r="BJ438" i="1"/>
  <c r="BJ171" i="1"/>
  <c r="BJ170" i="1"/>
  <c r="BJ447" i="1"/>
  <c r="BJ428" i="1"/>
  <c r="BJ450" i="1"/>
  <c r="BJ441" i="1"/>
  <c r="BJ436" i="1"/>
  <c r="BJ432" i="1"/>
  <c r="BJ421" i="1"/>
  <c r="BJ424" i="1"/>
  <c r="BJ398" i="1"/>
  <c r="BJ393" i="1"/>
  <c r="BJ414" i="1"/>
  <c r="BJ406" i="1"/>
  <c r="BJ402" i="1"/>
  <c r="BJ385" i="1"/>
  <c r="BJ386" i="1"/>
  <c r="BJ383" i="1"/>
  <c r="BJ412" i="1"/>
  <c r="BJ407" i="1"/>
  <c r="BJ403" i="1"/>
  <c r="BJ399" i="1"/>
  <c r="BJ390" i="1"/>
  <c r="BJ388" i="1"/>
  <c r="BJ395" i="1"/>
  <c r="BJ394" i="1"/>
  <c r="BJ410" i="1"/>
  <c r="BJ408" i="1"/>
  <c r="BJ404" i="1"/>
  <c r="BJ400" i="1"/>
  <c r="BJ411" i="1"/>
  <c r="BJ378" i="1"/>
  <c r="BJ376" i="1"/>
  <c r="BJ375" i="1"/>
  <c r="BJ371" i="1"/>
  <c r="BJ366" i="1"/>
  <c r="BJ360" i="1"/>
  <c r="BJ356" i="1"/>
  <c r="BJ352" i="1"/>
  <c r="BJ415" i="1"/>
  <c r="BJ384" i="1"/>
  <c r="BJ377" i="1"/>
  <c r="BJ373" i="1"/>
  <c r="BJ363" i="1"/>
  <c r="BJ357" i="1"/>
  <c r="BJ353" i="1"/>
  <c r="BJ401" i="1"/>
  <c r="BJ391" i="1"/>
  <c r="BJ379" i="1"/>
  <c r="BJ370" i="1"/>
  <c r="BJ367" i="1"/>
  <c r="BJ413" i="1"/>
  <c r="BJ405" i="1"/>
  <c r="BJ374" i="1"/>
  <c r="BJ364" i="1"/>
  <c r="BJ361" i="1"/>
  <c r="BJ358" i="1"/>
  <c r="BJ354" i="1"/>
  <c r="BJ351" i="1"/>
  <c r="BJ409" i="1"/>
  <c r="BJ396" i="1"/>
  <c r="BJ387" i="1"/>
  <c r="BJ365" i="1"/>
  <c r="BJ359" i="1"/>
  <c r="BJ355" i="1"/>
  <c r="BJ362" i="1"/>
  <c r="BJ344" i="1"/>
  <c r="BJ337" i="1"/>
  <c r="BJ368" i="1"/>
  <c r="BJ342" i="1"/>
  <c r="BJ339" i="1"/>
  <c r="BJ335" i="1"/>
  <c r="BJ333" i="1"/>
  <c r="BJ331" i="1"/>
  <c r="BJ329" i="1"/>
  <c r="BJ397" i="1"/>
  <c r="BJ349" i="1"/>
  <c r="BJ347" i="1"/>
  <c r="BJ340" i="1"/>
  <c r="BJ336" i="1"/>
  <c r="BJ369" i="1"/>
  <c r="BJ345" i="1"/>
  <c r="BJ348" i="1"/>
  <c r="BJ341" i="1"/>
  <c r="BJ334" i="1"/>
  <c r="BJ332" i="1"/>
  <c r="BJ330" i="1"/>
  <c r="BJ389" i="1"/>
  <c r="BJ382" i="1"/>
  <c r="BJ350" i="1"/>
  <c r="BJ326" i="1"/>
  <c r="BJ306" i="1"/>
  <c r="BJ321" i="1"/>
  <c r="BJ318" i="1"/>
  <c r="BJ316" i="1"/>
  <c r="BJ298" i="1"/>
  <c r="BJ294" i="1"/>
  <c r="BJ290" i="1"/>
  <c r="BJ372" i="1"/>
  <c r="BJ325" i="1"/>
  <c r="BJ315" i="1"/>
  <c r="BJ307" i="1"/>
  <c r="BJ296" i="1"/>
  <c r="BJ346" i="1"/>
  <c r="BJ323" i="1"/>
  <c r="BJ291" i="1"/>
  <c r="BJ317" i="1"/>
  <c r="BJ311" i="1"/>
  <c r="BJ308" i="1"/>
  <c r="BJ304" i="1"/>
  <c r="BJ327" i="1"/>
  <c r="BJ319" i="1"/>
  <c r="BJ305" i="1"/>
  <c r="BJ297" i="1"/>
  <c r="BJ295" i="1"/>
  <c r="BJ292" i="1"/>
  <c r="BJ309" i="1"/>
  <c r="BJ269" i="1"/>
  <c r="BJ265" i="1"/>
  <c r="BJ259" i="1"/>
  <c r="BJ301" i="1"/>
  <c r="BJ284" i="1"/>
  <c r="BJ282" i="1"/>
  <c r="BJ280" i="1"/>
  <c r="BJ276" i="1"/>
  <c r="BJ313" i="1"/>
  <c r="BJ302" i="1"/>
  <c r="BJ328" i="1"/>
  <c r="BJ289" i="1"/>
  <c r="BJ277" i="1"/>
  <c r="BJ271" i="1"/>
  <c r="BJ268" i="1"/>
  <c r="BJ263" i="1"/>
  <c r="BJ260" i="1"/>
  <c r="BJ257" i="1"/>
  <c r="BJ288" i="1"/>
  <c r="BJ275" i="1"/>
  <c r="BJ270" i="1"/>
  <c r="BJ264" i="1"/>
  <c r="BJ320" i="1"/>
  <c r="BJ314" i="1"/>
  <c r="BJ287" i="1"/>
  <c r="BJ261" i="1"/>
  <c r="BJ252" i="1"/>
  <c r="BJ250" i="1"/>
  <c r="BJ247" i="1"/>
  <c r="BJ235" i="1"/>
  <c r="BJ230" i="1"/>
  <c r="BJ258" i="1"/>
  <c r="BJ246" i="1"/>
  <c r="BJ241" i="1"/>
  <c r="BJ281" i="1"/>
  <c r="BJ272" i="1"/>
  <c r="BJ256" i="1"/>
  <c r="BJ273" i="1"/>
  <c r="BJ251" i="1"/>
  <c r="BJ243" i="1"/>
  <c r="BJ239" i="1"/>
  <c r="BJ238" i="1"/>
  <c r="BJ228" i="1"/>
  <c r="BJ253" i="1"/>
  <c r="BJ245" i="1"/>
  <c r="BJ236" i="1"/>
  <c r="BJ231" i="1"/>
  <c r="BJ227" i="1"/>
  <c r="BJ293" i="1"/>
  <c r="BJ267" i="1"/>
  <c r="BJ254" i="1"/>
  <c r="BJ248" i="1"/>
  <c r="BJ233" i="1"/>
  <c r="BJ324" i="1"/>
  <c r="BJ274" i="1"/>
  <c r="BJ249" i="1"/>
  <c r="BJ244" i="1"/>
  <c r="BJ234" i="1"/>
  <c r="BJ286" i="1"/>
  <c r="BJ278" i="1"/>
  <c r="BJ266" i="1"/>
  <c r="BJ262" i="1"/>
  <c r="BJ255" i="1"/>
  <c r="BJ242" i="1"/>
  <c r="BJ240" i="1"/>
  <c r="BJ237" i="1"/>
  <c r="BJ229" i="1"/>
  <c r="BJ224" i="1"/>
  <c r="BJ222" i="1"/>
  <c r="BJ220" i="1"/>
  <c r="BJ217" i="1"/>
  <c r="BJ207" i="1"/>
  <c r="BJ206" i="1"/>
  <c r="BJ203" i="1"/>
  <c r="BJ189" i="1"/>
  <c r="BJ209" i="1"/>
  <c r="BJ196" i="1"/>
  <c r="BJ208" i="1"/>
  <c r="BJ200" i="1"/>
  <c r="BJ198" i="1"/>
  <c r="BJ190" i="1"/>
  <c r="BJ215" i="1"/>
  <c r="BJ212" i="1"/>
  <c r="BJ205" i="1"/>
  <c r="BJ221" i="1"/>
  <c r="BJ214" i="1"/>
  <c r="BJ210" i="1"/>
  <c r="BJ223" i="1"/>
  <c r="BJ218" i="1"/>
  <c r="BJ204" i="1"/>
  <c r="BJ202" i="1"/>
  <c r="BJ192" i="1"/>
  <c r="BJ226" i="1"/>
  <c r="BJ219" i="1"/>
  <c r="BJ216" i="1"/>
  <c r="BJ211" i="1"/>
  <c r="BJ199" i="1"/>
  <c r="BJ188" i="1"/>
  <c r="BJ197" i="1"/>
  <c r="BJ187" i="1"/>
  <c r="BJ182" i="1"/>
  <c r="BJ177" i="1"/>
  <c r="BJ176" i="1"/>
  <c r="BJ161" i="1"/>
  <c r="BJ158" i="1"/>
  <c r="BJ154" i="1"/>
  <c r="BJ151" i="1"/>
  <c r="BJ146" i="1"/>
  <c r="BJ140" i="1"/>
  <c r="BJ135" i="1"/>
  <c r="BJ119" i="1"/>
  <c r="BJ114" i="1"/>
  <c r="BJ169" i="1"/>
  <c r="BJ163" i="1"/>
  <c r="BJ138" i="1"/>
  <c r="BJ133" i="1"/>
  <c r="BJ131" i="1"/>
  <c r="BJ130" i="1"/>
  <c r="BJ127" i="1"/>
  <c r="BJ164" i="1"/>
  <c r="BJ149" i="1"/>
  <c r="BJ147" i="1"/>
  <c r="BJ141" i="1"/>
  <c r="BJ136" i="1"/>
  <c r="BJ122" i="1"/>
  <c r="BJ109" i="1"/>
  <c r="BJ106" i="1"/>
  <c r="BJ104" i="1"/>
  <c r="BJ103" i="1"/>
  <c r="BJ93" i="1"/>
  <c r="BJ183" i="1"/>
  <c r="BJ167" i="1"/>
  <c r="BJ152" i="1"/>
  <c r="BJ139" i="1"/>
  <c r="BJ125" i="1"/>
  <c r="BJ124" i="1"/>
  <c r="BJ120" i="1"/>
  <c r="BJ117" i="1"/>
  <c r="BJ113" i="1"/>
  <c r="BJ96" i="1"/>
  <c r="BJ185" i="1"/>
  <c r="BJ180" i="1"/>
  <c r="BJ174" i="1"/>
  <c r="BJ162" i="1"/>
  <c r="BJ159" i="1"/>
  <c r="BJ157" i="1"/>
  <c r="BJ144" i="1"/>
  <c r="BJ134" i="1"/>
  <c r="BJ111" i="1"/>
  <c r="BJ108" i="1"/>
  <c r="BJ101" i="1"/>
  <c r="BJ99" i="1"/>
  <c r="BJ155" i="1"/>
  <c r="BJ153" i="1"/>
  <c r="BJ145" i="1"/>
  <c r="BJ121" i="1"/>
  <c r="BJ118" i="1"/>
  <c r="BJ116" i="1"/>
  <c r="BJ110" i="1"/>
  <c r="BJ102" i="1"/>
  <c r="BJ179" i="1"/>
  <c r="BJ173" i="1"/>
  <c r="BJ166" i="1"/>
  <c r="BJ156" i="1"/>
  <c r="BJ143" i="1"/>
  <c r="BJ129" i="1"/>
  <c r="BJ123" i="1"/>
  <c r="BJ100" i="1"/>
  <c r="BJ97" i="1"/>
  <c r="BJ95" i="1"/>
  <c r="BJ165" i="1"/>
  <c r="BJ148" i="1"/>
  <c r="BJ89" i="1"/>
  <c r="BJ84" i="1"/>
  <c r="BJ73" i="1"/>
  <c r="BJ72" i="1"/>
  <c r="BJ71" i="1"/>
  <c r="BJ70" i="1"/>
  <c r="BJ69" i="1"/>
  <c r="BJ65" i="1"/>
  <c r="BJ64" i="1"/>
  <c r="BJ62" i="1"/>
  <c r="BJ37" i="1"/>
  <c r="BJ33" i="1"/>
  <c r="BJ25" i="1"/>
  <c r="BJ168" i="1"/>
  <c r="BJ94" i="1"/>
  <c r="BJ91" i="1"/>
  <c r="BJ79" i="1"/>
  <c r="BJ76" i="1"/>
  <c r="BJ58" i="1"/>
  <c r="BJ55" i="1"/>
  <c r="BJ52" i="1"/>
  <c r="BJ50" i="1"/>
  <c r="BJ45" i="1"/>
  <c r="BJ31" i="1"/>
  <c r="BJ30" i="1"/>
  <c r="BJ21" i="1"/>
  <c r="BJ20" i="1"/>
  <c r="BJ115" i="1"/>
  <c r="BJ86" i="1"/>
  <c r="BJ83" i="1"/>
  <c r="BJ68" i="1"/>
  <c r="BJ60" i="1"/>
  <c r="BJ44" i="1"/>
  <c r="BJ38" i="1"/>
  <c r="BJ34" i="1"/>
  <c r="BJ22" i="1"/>
  <c r="BJ85" i="1"/>
  <c r="BJ80" i="1"/>
  <c r="BJ56" i="1"/>
  <c r="BJ46" i="1"/>
  <c r="BJ26" i="1"/>
  <c r="BJ23" i="1"/>
  <c r="BJ178" i="1"/>
  <c r="BJ126" i="1"/>
  <c r="BJ90" i="1"/>
  <c r="BJ74" i="1"/>
  <c r="BJ66" i="1"/>
  <c r="BJ63" i="1"/>
  <c r="BJ54" i="1"/>
  <c r="BJ53" i="1"/>
  <c r="BJ51" i="1"/>
  <c r="BJ40" i="1"/>
  <c r="BJ35" i="1"/>
  <c r="BJ27" i="1"/>
  <c r="BJ160" i="1"/>
  <c r="BJ142" i="1"/>
  <c r="BJ137" i="1"/>
  <c r="BJ107" i="1"/>
  <c r="BJ92" i="1"/>
  <c r="BJ88" i="1"/>
  <c r="BJ81" i="1"/>
  <c r="BJ77" i="1"/>
  <c r="BJ61" i="1"/>
  <c r="BJ47" i="1"/>
  <c r="BJ42" i="1"/>
  <c r="BJ32" i="1"/>
  <c r="BJ24" i="1"/>
  <c r="BJ181" i="1"/>
  <c r="BJ175" i="1"/>
  <c r="BJ150" i="1"/>
  <c r="BJ132" i="1"/>
  <c r="BJ98" i="1"/>
  <c r="BJ67" i="1"/>
  <c r="BJ57" i="1"/>
  <c r="BJ49" i="1"/>
  <c r="BJ48" i="1"/>
  <c r="BJ39" i="1"/>
  <c r="BJ36" i="1"/>
  <c r="BJ112" i="1"/>
  <c r="BJ82" i="1"/>
  <c r="BJ75" i="1"/>
  <c r="BJ59" i="1"/>
  <c r="BJ41" i="1"/>
  <c r="BJ3" i="1"/>
  <c r="BJ11" i="1"/>
  <c r="BJ18" i="1"/>
  <c r="BJ5" i="1"/>
  <c r="BJ13" i="1"/>
  <c r="BJ7" i="1"/>
  <c r="BJ17" i="1"/>
  <c r="BJ16" i="1"/>
  <c r="BJ14" i="1"/>
  <c r="BJ12" i="1"/>
  <c r="BJ4" i="1"/>
  <c r="BJ15" i="1"/>
  <c r="BJ10" i="1"/>
  <c r="BJ8" i="1"/>
  <c r="BJ6" i="1"/>
  <c r="BR427" i="1"/>
  <c r="BR414" i="1"/>
  <c r="BR373" i="1"/>
  <c r="BR423" i="1"/>
  <c r="BR374" i="1"/>
  <c r="BR274" i="1"/>
  <c r="BR272" i="1"/>
  <c r="BR275" i="1"/>
  <c r="BR210" i="1"/>
  <c r="BR195" i="1"/>
  <c r="BR194" i="1"/>
  <c r="BR196" i="1"/>
  <c r="BR193" i="1"/>
  <c r="BR185" i="1"/>
  <c r="BR122" i="1"/>
  <c r="BR113" i="1"/>
  <c r="BR169" i="1"/>
  <c r="BR115" i="1"/>
  <c r="BR114" i="1"/>
  <c r="BR94" i="1"/>
  <c r="BR111" i="1"/>
  <c r="BR60" i="1"/>
  <c r="BR51" i="1"/>
  <c r="BR30" i="1"/>
  <c r="BR62" i="1"/>
  <c r="BR59" i="1"/>
  <c r="BR28" i="1"/>
  <c r="BR260" i="1"/>
  <c r="BR252" i="1"/>
  <c r="BR102" i="1"/>
  <c r="BR157" i="1"/>
  <c r="BR63" i="1"/>
  <c r="BR6" i="1"/>
  <c r="BR443" i="1"/>
  <c r="BR442" i="1"/>
  <c r="BR390" i="1"/>
  <c r="BR387" i="1"/>
  <c r="BR319" i="1"/>
  <c r="BR281" i="1"/>
  <c r="BR268" i="1"/>
  <c r="BR245" i="1"/>
  <c r="BR267" i="1"/>
  <c r="BR266" i="1"/>
  <c r="BR264" i="1"/>
  <c r="BR222" i="1"/>
  <c r="BR263" i="1"/>
  <c r="BR227" i="1"/>
  <c r="BR149" i="1"/>
  <c r="BR177" i="1"/>
  <c r="BR167" i="1"/>
  <c r="BR158" i="1"/>
  <c r="BR209" i="1"/>
  <c r="BR99" i="1"/>
  <c r="BR98" i="1"/>
  <c r="BR86" i="1"/>
  <c r="BR89" i="1"/>
  <c r="BR161" i="1"/>
  <c r="BR84" i="1"/>
  <c r="BR70" i="1"/>
  <c r="BR69" i="1"/>
  <c r="BR68" i="1"/>
  <c r="BR64" i="1"/>
  <c r="BR85" i="1"/>
  <c r="BR33" i="1"/>
  <c r="BR49" i="1"/>
  <c r="BR10" i="1"/>
  <c r="BR7" i="1"/>
  <c r="BR448" i="1"/>
  <c r="BR441" i="1"/>
  <c r="BR432" i="1"/>
  <c r="BR415" i="1"/>
  <c r="BR396" i="1"/>
  <c r="BR391" i="1"/>
  <c r="BR371" i="1"/>
  <c r="BR323" i="1"/>
  <c r="BR316" i="1"/>
  <c r="BR311" i="1"/>
  <c r="BR308" i="1"/>
  <c r="BR286" i="1"/>
  <c r="BR310" i="1"/>
  <c r="BR288" i="1"/>
  <c r="BR340" i="1"/>
  <c r="BR303" i="1"/>
  <c r="BR301" i="1"/>
  <c r="BR287" i="1"/>
  <c r="BR317" i="1"/>
  <c r="BR283" i="1"/>
  <c r="BR305" i="1"/>
  <c r="BR278" i="1"/>
  <c r="BR223" i="1"/>
  <c r="BR228" i="1"/>
  <c r="BR211" i="1"/>
  <c r="BR181" i="1"/>
  <c r="BR203" i="1"/>
  <c r="BR255" i="1"/>
  <c r="BR155" i="1"/>
  <c r="BR123" i="1"/>
  <c r="BR116" i="1"/>
  <c r="BR112" i="1"/>
  <c r="BR118" i="1"/>
  <c r="BR121" i="1"/>
  <c r="BR107" i="1"/>
  <c r="BR95" i="1"/>
  <c r="BR16" i="1"/>
  <c r="BR204" i="1"/>
  <c r="BR52" i="1"/>
  <c r="BR18" i="1"/>
  <c r="BR101" i="1"/>
  <c r="BR388" i="1"/>
  <c r="BR364" i="1"/>
  <c r="BR365" i="1"/>
  <c r="BR363" i="1"/>
  <c r="BR315" i="1"/>
  <c r="BR247" i="1"/>
  <c r="BR273" i="1"/>
  <c r="BR216" i="1"/>
  <c r="BR248" i="1"/>
  <c r="BR250" i="1"/>
  <c r="BR176" i="1"/>
  <c r="BR153" i="1"/>
  <c r="BR81" i="1"/>
  <c r="BR83" i="1"/>
  <c r="D83" i="1" s="1"/>
  <c r="BM83" i="1" s="1"/>
  <c r="BR46" i="1"/>
  <c r="BR47" i="1"/>
  <c r="BR439" i="1"/>
  <c r="BR447" i="1"/>
  <c r="BR429" i="1"/>
  <c r="BR397" i="1"/>
  <c r="BR393" i="1"/>
  <c r="BR431" i="1"/>
  <c r="BR372" i="1"/>
  <c r="BR370" i="1"/>
  <c r="BR367" i="1"/>
  <c r="BR348" i="1"/>
  <c r="BR314" i="1"/>
  <c r="BR306" i="1"/>
  <c r="BR320" i="1"/>
  <c r="BR297" i="1"/>
  <c r="BR307" i="1"/>
  <c r="BR253" i="1"/>
  <c r="BR249" i="1"/>
  <c r="BR246" i="1"/>
  <c r="BR256" i="1"/>
  <c r="BR225" i="1"/>
  <c r="D225" i="1" s="1"/>
  <c r="BR241" i="1"/>
  <c r="BR221" i="1"/>
  <c r="BR219" i="1"/>
  <c r="BR226" i="1"/>
  <c r="BR217" i="1"/>
  <c r="BR215" i="1"/>
  <c r="BR178" i="1"/>
  <c r="BR184" i="1"/>
  <c r="BR180" i="1"/>
  <c r="BR108" i="1"/>
  <c r="BR205" i="1"/>
  <c r="BR218" i="1"/>
  <c r="BR97" i="1"/>
  <c r="BR82" i="1"/>
  <c r="BR120" i="1"/>
  <c r="BR90" i="1"/>
  <c r="BR117" i="1"/>
  <c r="BR96" i="1"/>
  <c r="BR93" i="1"/>
  <c r="BR92" i="1"/>
  <c r="BR91" i="1"/>
  <c r="BR22" i="1"/>
  <c r="BR23" i="1"/>
  <c r="BR15" i="1"/>
  <c r="BR13" i="1"/>
  <c r="BR11" i="1"/>
  <c r="BR45" i="1"/>
  <c r="BR32" i="1"/>
  <c r="BR53" i="1"/>
  <c r="BR80" i="1"/>
  <c r="BR4" i="1"/>
  <c r="BR5" i="1"/>
  <c r="BR44" i="1"/>
  <c r="BR452" i="1"/>
  <c r="BR434" i="1"/>
  <c r="BR450" i="1"/>
  <c r="BR435" i="1"/>
  <c r="BR449" i="1"/>
  <c r="BR436" i="1"/>
  <c r="BR433" i="1"/>
  <c r="BR430" i="1"/>
  <c r="BR418" i="1"/>
  <c r="BR412" i="1"/>
  <c r="BR426" i="1"/>
  <c r="BR425" i="1"/>
  <c r="BR424" i="1"/>
  <c r="BR422" i="1"/>
  <c r="BR408" i="1"/>
  <c r="BR413" i="1"/>
  <c r="BR404" i="1"/>
  <c r="BR417" i="1"/>
  <c r="BR409" i="1"/>
  <c r="BR405" i="1"/>
  <c r="BR407" i="1"/>
  <c r="BR406" i="1"/>
  <c r="BR401" i="1"/>
  <c r="BR411" i="1"/>
  <c r="BR399" i="1"/>
  <c r="BR394" i="1"/>
  <c r="BR395" i="1"/>
  <c r="BR402" i="1"/>
  <c r="BR400" i="1"/>
  <c r="BR379" i="1"/>
  <c r="BR369" i="1"/>
  <c r="BR378" i="1"/>
  <c r="BR403" i="1"/>
  <c r="BR377" i="1"/>
  <c r="BR383" i="1"/>
  <c r="BR398" i="1"/>
  <c r="BR376" i="1"/>
  <c r="BR384" i="1"/>
  <c r="BR321" i="1"/>
  <c r="BR313" i="1"/>
  <c r="BR309" i="1"/>
  <c r="BR318" i="1"/>
  <c r="BR302" i="1"/>
  <c r="BR298" i="1"/>
  <c r="BR277" i="1"/>
  <c r="BR251" i="1"/>
  <c r="BR276" i="1"/>
  <c r="BR234" i="1"/>
  <c r="BR254" i="1"/>
  <c r="BR236" i="1"/>
  <c r="BR235" i="1"/>
  <c r="BR237" i="1"/>
  <c r="BR220" i="1"/>
  <c r="BR206" i="1"/>
  <c r="BR182" i="1"/>
  <c r="BR207" i="1"/>
  <c r="BR166" i="1"/>
  <c r="BR168" i="1"/>
  <c r="BR152" i="1"/>
  <c r="BR160" i="1"/>
  <c r="BR131" i="1"/>
  <c r="BR127" i="1"/>
  <c r="BR129" i="1"/>
  <c r="BR156" i="1"/>
  <c r="BR150" i="1"/>
  <c r="BR148" i="1"/>
  <c r="BR143" i="1"/>
  <c r="BR126" i="1"/>
  <c r="BR110" i="1"/>
  <c r="BR147" i="1"/>
  <c r="BR74" i="1"/>
  <c r="BR72" i="1"/>
  <c r="BR76" i="1"/>
  <c r="BR73" i="1"/>
  <c r="BR104" i="1"/>
  <c r="BR109" i="1"/>
  <c r="BR66" i="1"/>
  <c r="BR106" i="1"/>
  <c r="BR88" i="1"/>
  <c r="BR125" i="1"/>
  <c r="BR71" i="1"/>
  <c r="BR26" i="1"/>
  <c r="BR57" i="1"/>
  <c r="BR54" i="1"/>
  <c r="BR12" i="1"/>
  <c r="BR67" i="1"/>
  <c r="BR56" i="1"/>
  <c r="BR20" i="1"/>
  <c r="BR25" i="1"/>
  <c r="BR58" i="1"/>
  <c r="BR27" i="1"/>
  <c r="BR21" i="1"/>
  <c r="BR17" i="1"/>
  <c r="BR24" i="1"/>
  <c r="BR31" i="1"/>
  <c r="BR50" i="1"/>
  <c r="BR3" i="1"/>
  <c r="BR55" i="1"/>
  <c r="BR445" i="1"/>
  <c r="BR444" i="1"/>
  <c r="BR440" i="1"/>
  <c r="BR437" i="1"/>
  <c r="BR451" i="1"/>
  <c r="BR421" i="1"/>
  <c r="BR420" i="1"/>
  <c r="BR419" i="1"/>
  <c r="BR389" i="1"/>
  <c r="BR386" i="1"/>
  <c r="BR344" i="1"/>
  <c r="BR343" i="1"/>
  <c r="BR346" i="1"/>
  <c r="BR345" i="1"/>
  <c r="BR347" i="1"/>
  <c r="BR325" i="1"/>
  <c r="BR291" i="1"/>
  <c r="BR289" i="1"/>
  <c r="BR282" i="1"/>
  <c r="BR284" i="1"/>
  <c r="BR294" i="1"/>
  <c r="BR292" i="1"/>
  <c r="BR290" i="1"/>
  <c r="BR259" i="1"/>
  <c r="BR261" i="1"/>
  <c r="BR257" i="1"/>
  <c r="BR239" i="1"/>
  <c r="BR293" i="1"/>
  <c r="BR243" i="1"/>
  <c r="BR269" i="1"/>
  <c r="BR265" i="1"/>
  <c r="BR258" i="1"/>
  <c r="BR242" i="1"/>
  <c r="BR233" i="1"/>
  <c r="D233" i="1" s="1"/>
  <c r="BR244" i="1"/>
  <c r="BR208" i="1"/>
  <c r="BR240" i="1"/>
  <c r="BR238" i="1"/>
  <c r="BR230" i="1"/>
  <c r="BR189" i="1"/>
  <c r="BR188" i="1"/>
  <c r="BR271" i="1"/>
  <c r="BR190" i="1"/>
  <c r="BR163" i="1"/>
  <c r="BR151" i="1"/>
  <c r="BR162" i="1"/>
  <c r="BR164" i="1"/>
  <c r="BR280" i="1"/>
  <c r="BR270" i="1"/>
  <c r="BR187" i="1"/>
  <c r="BR183" i="1"/>
  <c r="BR173" i="1"/>
  <c r="BR154" i="1"/>
  <c r="BR139" i="1"/>
  <c r="BR137" i="1"/>
  <c r="BR146" i="1"/>
  <c r="BR144" i="1"/>
  <c r="BR141" i="1"/>
  <c r="BR138" i="1"/>
  <c r="BR124" i="1"/>
  <c r="BR142" i="1"/>
  <c r="BR103" i="1"/>
  <c r="BR37" i="1"/>
  <c r="BR35" i="1"/>
  <c r="BR40" i="1"/>
  <c r="BR65" i="1"/>
  <c r="BR39" i="1"/>
  <c r="BR140" i="1"/>
  <c r="BR38" i="1"/>
  <c r="BR145" i="1"/>
  <c r="BR36" i="1"/>
  <c r="BR34" i="1"/>
  <c r="BR42" i="1"/>
  <c r="BR41" i="1"/>
  <c r="BR8" i="1"/>
  <c r="BR446" i="1"/>
  <c r="BR341" i="1"/>
  <c r="BR324" i="1"/>
  <c r="BR295" i="1"/>
  <c r="BR262" i="1"/>
  <c r="BR229" i="1"/>
  <c r="BR165" i="1"/>
  <c r="BR159" i="1"/>
  <c r="BR130" i="1"/>
  <c r="BR48" i="1"/>
  <c r="BR170" i="1"/>
  <c r="BR362" i="1"/>
  <c r="BR360" i="1"/>
  <c r="BR350" i="1"/>
  <c r="BR358" i="1"/>
  <c r="BR356" i="1"/>
  <c r="BR354" i="1"/>
  <c r="BR352" i="1"/>
  <c r="BR335" i="1"/>
  <c r="BR349" i="1"/>
  <c r="BR334" i="1"/>
  <c r="BR359" i="1"/>
  <c r="BR357" i="1"/>
  <c r="BR351" i="1"/>
  <c r="BR333" i="1"/>
  <c r="BR330" i="1"/>
  <c r="BR361" i="1"/>
  <c r="BR327" i="1"/>
  <c r="BR329" i="1"/>
  <c r="BR355" i="1"/>
  <c r="BR332" i="1"/>
  <c r="BR326" i="1"/>
  <c r="BR353" i="1"/>
  <c r="BR331" i="1"/>
  <c r="BR328" i="1"/>
  <c r="BR200" i="1"/>
  <c r="BR199" i="1"/>
  <c r="BR197" i="1"/>
  <c r="BR198" i="1"/>
  <c r="BR134" i="1"/>
  <c r="BR136" i="1"/>
  <c r="BR133" i="1"/>
  <c r="BR132" i="1"/>
  <c r="BR135" i="1"/>
  <c r="BR77" i="1"/>
  <c r="BR14" i="1"/>
  <c r="BR428" i="1"/>
  <c r="BR410" i="1"/>
  <c r="BR366" i="1"/>
  <c r="BR342" i="1"/>
  <c r="BR336" i="1"/>
  <c r="BR304" i="1"/>
  <c r="BR231" i="1"/>
  <c r="BR202" i="1"/>
  <c r="BR224" i="1"/>
  <c r="BR179" i="1"/>
  <c r="BR79" i="1"/>
  <c r="BR75" i="1"/>
  <c r="BR438" i="1"/>
  <c r="BR416" i="1"/>
  <c r="BR385" i="1"/>
  <c r="BR375" i="1"/>
  <c r="BR382" i="1"/>
  <c r="BR368" i="1"/>
  <c r="BR296" i="1"/>
  <c r="BR192" i="1"/>
  <c r="BR119" i="1"/>
  <c r="BR100" i="1"/>
  <c r="BR61" i="1"/>
  <c r="BR339" i="1"/>
  <c r="BR337" i="1"/>
  <c r="BR212" i="1"/>
  <c r="BR214" i="1"/>
  <c r="BR174" i="1"/>
  <c r="BR175" i="1"/>
  <c r="BK2" i="1"/>
  <c r="BK1" i="1"/>
  <c r="BL87" i="1" l="1"/>
  <c r="AQ87" i="1"/>
  <c r="BM87" i="1"/>
  <c r="AR87" i="1"/>
  <c r="BM78" i="1"/>
  <c r="AR78" i="1"/>
  <c r="BL78" i="1"/>
  <c r="AQ78" i="1"/>
  <c r="BL201" i="1"/>
  <c r="AQ201" i="1"/>
  <c r="BM201" i="1"/>
  <c r="AR201" i="1"/>
  <c r="BM29" i="1"/>
  <c r="AR29" i="1"/>
  <c r="BL29" i="1"/>
  <c r="AQ29" i="1"/>
  <c r="BL19" i="1"/>
  <c r="BM19" i="1"/>
  <c r="BL381" i="1"/>
  <c r="BL380" i="1"/>
  <c r="BL43" i="1"/>
  <c r="BL392" i="1"/>
  <c r="BL322" i="1"/>
  <c r="BL105" i="1"/>
  <c r="BM380" i="1"/>
  <c r="BM43" i="1"/>
  <c r="BM392" i="1"/>
  <c r="BM322" i="1"/>
  <c r="BM105" i="1"/>
  <c r="BM381" i="1"/>
  <c r="BL312" i="1"/>
  <c r="BM312" i="1"/>
  <c r="BM9" i="1"/>
  <c r="BM172" i="1"/>
  <c r="BL172" i="1"/>
  <c r="BL213" i="1"/>
  <c r="BL300" i="1"/>
  <c r="BL128" i="1"/>
  <c r="BL8" i="1"/>
  <c r="BL443" i="1"/>
  <c r="BL434" i="1"/>
  <c r="BL447" i="1"/>
  <c r="BL452" i="1"/>
  <c r="BL440" i="1"/>
  <c r="BL390" i="1"/>
  <c r="BL408" i="1"/>
  <c r="BL415" i="1"/>
  <c r="BL363" i="1"/>
  <c r="BL385" i="1"/>
  <c r="BL396" i="1"/>
  <c r="BL362" i="1"/>
  <c r="BL352" i="1"/>
  <c r="BL341" i="1"/>
  <c r="BL335" i="1"/>
  <c r="BL333" i="1"/>
  <c r="BL319" i="1"/>
  <c r="BL344" i="1"/>
  <c r="BL290" i="1"/>
  <c r="BL264" i="1"/>
  <c r="BL262" i="1"/>
  <c r="BL241" i="1"/>
  <c r="BL239" i="1"/>
  <c r="BL339" i="1"/>
  <c r="BL257" i="1"/>
  <c r="BL240" i="1"/>
  <c r="BL230" i="1"/>
  <c r="BL212" i="1"/>
  <c r="BL194" i="1"/>
  <c r="BL204" i="1"/>
  <c r="BL207" i="1"/>
  <c r="BL196" i="1"/>
  <c r="BL106" i="1"/>
  <c r="BL124" i="1"/>
  <c r="BL159" i="1"/>
  <c r="BL165" i="1"/>
  <c r="BL101" i="1"/>
  <c r="BL118" i="1"/>
  <c r="BL158" i="1"/>
  <c r="BL169" i="1"/>
  <c r="BL68" i="1"/>
  <c r="BL83" i="1"/>
  <c r="BL74" i="1"/>
  <c r="BL166" i="1"/>
  <c r="BL61" i="1"/>
  <c r="BL36" i="1"/>
  <c r="BL89" i="1"/>
  <c r="BL64" i="1"/>
  <c r="BL79" i="1"/>
  <c r="BL30" i="1"/>
  <c r="BL18" i="1"/>
  <c r="BL232" i="1"/>
  <c r="BL10" i="1"/>
  <c r="BL437" i="1"/>
  <c r="BL430" i="1"/>
  <c r="BL428" i="1"/>
  <c r="BL451" i="1"/>
  <c r="BL414" i="1"/>
  <c r="BL388" i="1"/>
  <c r="BL404" i="1"/>
  <c r="BL409" i="1"/>
  <c r="BL357" i="1"/>
  <c r="BL364" i="1"/>
  <c r="BL365" i="1"/>
  <c r="BL378" i="1"/>
  <c r="BL349" i="1"/>
  <c r="BL334" i="1"/>
  <c r="BL325" i="1"/>
  <c r="BL323" i="1"/>
  <c r="BL305" i="1"/>
  <c r="BL342" i="1"/>
  <c r="BL326" i="1"/>
  <c r="BL306" i="1"/>
  <c r="BL258" i="1"/>
  <c r="BL280" i="1"/>
  <c r="BL238" i="1"/>
  <c r="BL282" i="1"/>
  <c r="BL244" i="1"/>
  <c r="BL237" i="1"/>
  <c r="BL208" i="1"/>
  <c r="BL221" i="1"/>
  <c r="BL192" i="1"/>
  <c r="BL199" i="1"/>
  <c r="BL206" i="1"/>
  <c r="BL185" i="1"/>
  <c r="BL104" i="1"/>
  <c r="BL120" i="1"/>
  <c r="BL157" i="1"/>
  <c r="BL150" i="1"/>
  <c r="BL98" i="1"/>
  <c r="BL112" i="1"/>
  <c r="BL154" i="1"/>
  <c r="BL163" i="1"/>
  <c r="BL60" i="1"/>
  <c r="BL80" i="1"/>
  <c r="BL66" i="1"/>
  <c r="BL95" i="1"/>
  <c r="BL47" i="1"/>
  <c r="BL116" i="1"/>
  <c r="BL84" i="1"/>
  <c r="BL62" i="1"/>
  <c r="BL69" i="1"/>
  <c r="BL21" i="1"/>
  <c r="BL1" i="1"/>
  <c r="BL170" i="1"/>
  <c r="BL410" i="1"/>
  <c r="BL374" i="1"/>
  <c r="BL337" i="1"/>
  <c r="BL270" i="1"/>
  <c r="BL243" i="1"/>
  <c r="BL249" i="1"/>
  <c r="BL217" i="1"/>
  <c r="BL162" i="1"/>
  <c r="BL161" i="1"/>
  <c r="BL77" i="1"/>
  <c r="BL31" i="1"/>
  <c r="BL285" i="1"/>
  <c r="BL191" i="1"/>
  <c r="BL11" i="1"/>
  <c r="BL4" i="1"/>
  <c r="BL429" i="1"/>
  <c r="BL427" i="1"/>
  <c r="BL450" i="1"/>
  <c r="BL448" i="1"/>
  <c r="BL386" i="1"/>
  <c r="BL431" i="1"/>
  <c r="BL400" i="1"/>
  <c r="BL405" i="1"/>
  <c r="BL353" i="1"/>
  <c r="BL361" i="1"/>
  <c r="BL359" i="1"/>
  <c r="BL376" i="1"/>
  <c r="BL347" i="1"/>
  <c r="BL332" i="1"/>
  <c r="BL315" i="1"/>
  <c r="BL317" i="1"/>
  <c r="BL292" i="1"/>
  <c r="BL324" i="1"/>
  <c r="BL266" i="1"/>
  <c r="BL286" i="1"/>
  <c r="BL316" i="1"/>
  <c r="BL271" i="1"/>
  <c r="BL228" i="1"/>
  <c r="BL263" i="1"/>
  <c r="BL234" i="1"/>
  <c r="BL229" i="1"/>
  <c r="BL200" i="1"/>
  <c r="BL214" i="1"/>
  <c r="BL184" i="1"/>
  <c r="BL195" i="1"/>
  <c r="BL203" i="1"/>
  <c r="BL164" i="1"/>
  <c r="BL103" i="1"/>
  <c r="BL117" i="1"/>
  <c r="BL144" i="1"/>
  <c r="BL142" i="1"/>
  <c r="BL94" i="1"/>
  <c r="BL107" i="1"/>
  <c r="BL151" i="1"/>
  <c r="BL138" i="1"/>
  <c r="BL38" i="1"/>
  <c r="BL56" i="1"/>
  <c r="BL63" i="1"/>
  <c r="BL93" i="1"/>
  <c r="BL32" i="1"/>
  <c r="BL97" i="1"/>
  <c r="BL82" i="1"/>
  <c r="BL37" i="1"/>
  <c r="BL58" i="1"/>
  <c r="BL20" i="1"/>
  <c r="AQ1" i="1"/>
  <c r="BL373" i="1"/>
  <c r="BL215" i="1"/>
  <c r="BL114" i="1"/>
  <c r="BL65" i="1"/>
  <c r="BL13" i="1"/>
  <c r="BL338" i="1"/>
  <c r="BL186" i="1"/>
  <c r="BL299" i="1"/>
  <c r="BL426" i="1"/>
  <c r="BL420" i="1"/>
  <c r="BL442" i="1"/>
  <c r="BL445" i="1"/>
  <c r="BL383" i="1"/>
  <c r="BL416" i="1"/>
  <c r="BL413" i="1"/>
  <c r="BL401" i="1"/>
  <c r="BL379" i="1"/>
  <c r="BL358" i="1"/>
  <c r="BL355" i="1"/>
  <c r="BL375" i="1"/>
  <c r="BL340" i="1"/>
  <c r="BL330" i="1"/>
  <c r="BL310" i="1"/>
  <c r="BL311" i="1"/>
  <c r="BL331" i="1"/>
  <c r="BL320" i="1"/>
  <c r="BL261" i="1"/>
  <c r="BL281" i="1"/>
  <c r="BL287" i="1"/>
  <c r="BL256" i="1"/>
  <c r="BL253" i="1"/>
  <c r="BL254" i="1"/>
  <c r="BL233" i="1"/>
  <c r="BL260" i="1"/>
  <c r="BL198" i="1"/>
  <c r="BL210" i="1"/>
  <c r="BL226" i="1"/>
  <c r="BL188" i="1"/>
  <c r="BL189" i="1"/>
  <c r="BL149" i="1"/>
  <c r="BL183" i="1"/>
  <c r="BL113" i="1"/>
  <c r="BL134" i="1"/>
  <c r="BL137" i="1"/>
  <c r="BL181" i="1"/>
  <c r="BL102" i="1"/>
  <c r="BL146" i="1"/>
  <c r="BL133" i="1"/>
  <c r="BL34" i="1"/>
  <c r="BL46" i="1"/>
  <c r="BL54" i="1"/>
  <c r="BL92" i="1"/>
  <c r="BL28" i="1"/>
  <c r="BL75" i="1"/>
  <c r="BL73" i="1"/>
  <c r="BL33" i="1"/>
  <c r="BL55" i="1"/>
  <c r="BL399" i="1"/>
  <c r="BL356" i="1"/>
  <c r="BL327" i="1"/>
  <c r="BL247" i="1"/>
  <c r="BL235" i="1"/>
  <c r="BL209" i="1"/>
  <c r="BL108" i="1"/>
  <c r="BL85" i="1"/>
  <c r="BL17" i="1"/>
  <c r="BL12" i="1"/>
  <c r="BL449" i="1"/>
  <c r="BL418" i="1"/>
  <c r="BL441" i="1"/>
  <c r="BL439" i="1"/>
  <c r="BL412" i="1"/>
  <c r="BL395" i="1"/>
  <c r="BL411" i="1"/>
  <c r="BL387" i="1"/>
  <c r="BL370" i="1"/>
  <c r="BL354" i="1"/>
  <c r="BL393" i="1"/>
  <c r="BL371" i="1"/>
  <c r="BL343" i="1"/>
  <c r="BL350" i="1"/>
  <c r="BL307" i="1"/>
  <c r="BL308" i="1"/>
  <c r="BL302" i="1"/>
  <c r="BL314" i="1"/>
  <c r="BL321" i="1"/>
  <c r="BL278" i="1"/>
  <c r="BL269" i="1"/>
  <c r="BL273" i="1"/>
  <c r="BL245" i="1"/>
  <c r="BL248" i="1"/>
  <c r="BL284" i="1"/>
  <c r="BL242" i="1"/>
  <c r="BL190" i="1"/>
  <c r="BL205" i="1"/>
  <c r="BL223" i="1"/>
  <c r="BL219" i="1"/>
  <c r="BL224" i="1"/>
  <c r="BL147" i="1"/>
  <c r="BL167" i="1"/>
  <c r="BL96" i="1"/>
  <c r="BL99" i="1"/>
  <c r="BL132" i="1"/>
  <c r="BL155" i="1"/>
  <c r="BL182" i="1"/>
  <c r="BL140" i="1"/>
  <c r="BL131" i="1"/>
  <c r="BL22" i="1"/>
  <c r="BL44" i="1"/>
  <c r="BL53" i="1"/>
  <c r="BL90" i="1"/>
  <c r="BL24" i="1"/>
  <c r="BL59" i="1"/>
  <c r="BL72" i="1"/>
  <c r="BL25" i="1"/>
  <c r="BL52" i="1"/>
  <c r="BL6" i="1"/>
  <c r="BL435" i="1"/>
  <c r="BL419" i="1"/>
  <c r="BL391" i="1"/>
  <c r="BL348" i="1"/>
  <c r="BL295" i="1"/>
  <c r="BL227" i="1"/>
  <c r="BL202" i="1"/>
  <c r="BL125" i="1"/>
  <c r="BL121" i="1"/>
  <c r="BL173" i="1"/>
  <c r="BL91" i="1"/>
  <c r="BL2" i="1"/>
  <c r="BL15" i="1"/>
  <c r="BL14" i="1"/>
  <c r="BL446" i="1"/>
  <c r="BL417" i="1"/>
  <c r="BL436" i="1"/>
  <c r="BL423" i="1"/>
  <c r="BL407" i="1"/>
  <c r="BL394" i="1"/>
  <c r="BL397" i="1"/>
  <c r="BL382" i="1"/>
  <c r="BL367" i="1"/>
  <c r="BL351" i="1"/>
  <c r="BL372" i="1"/>
  <c r="BL366" i="1"/>
  <c r="BL336" i="1"/>
  <c r="BL346" i="1"/>
  <c r="BL303" i="1"/>
  <c r="BL304" i="1"/>
  <c r="BL301" i="1"/>
  <c r="BL309" i="1"/>
  <c r="BL318" i="1"/>
  <c r="BL275" i="1"/>
  <c r="BL265" i="1"/>
  <c r="BL251" i="1"/>
  <c r="BL236" i="1"/>
  <c r="BL329" i="1"/>
  <c r="BL274" i="1"/>
  <c r="BL252" i="1"/>
  <c r="BL225" i="1"/>
  <c r="BL193" i="1"/>
  <c r="BL218" i="1"/>
  <c r="BL197" i="1"/>
  <c r="BL222" i="1"/>
  <c r="BL141" i="1"/>
  <c r="BL152" i="1"/>
  <c r="BL180" i="1"/>
  <c r="BL178" i="1"/>
  <c r="BL115" i="1"/>
  <c r="BL153" i="1"/>
  <c r="BL177" i="1"/>
  <c r="BL135" i="1"/>
  <c r="BL130" i="1"/>
  <c r="BL123" i="1"/>
  <c r="BL26" i="1"/>
  <c r="BL51" i="1"/>
  <c r="BL88" i="1"/>
  <c r="BL129" i="1"/>
  <c r="BL41" i="1"/>
  <c r="BL71" i="1"/>
  <c r="BL179" i="1"/>
  <c r="BL50" i="1"/>
  <c r="BL5" i="1"/>
  <c r="BL9" i="1"/>
  <c r="BL424" i="1"/>
  <c r="BL384" i="1"/>
  <c r="BL368" i="1"/>
  <c r="BL291" i="1"/>
  <c r="BL289" i="1"/>
  <c r="BL267" i="1"/>
  <c r="BL268" i="1"/>
  <c r="BL211" i="1"/>
  <c r="BL122" i="1"/>
  <c r="BL168" i="1"/>
  <c r="BL86" i="1"/>
  <c r="BL48" i="1"/>
  <c r="BL279" i="1"/>
  <c r="BL16" i="1"/>
  <c r="BL444" i="1"/>
  <c r="BL171" i="1"/>
  <c r="BL432" i="1"/>
  <c r="BL422" i="1"/>
  <c r="BL403" i="1"/>
  <c r="BL425" i="1"/>
  <c r="BL389" i="1"/>
  <c r="BL398" i="1"/>
  <c r="BL402" i="1"/>
  <c r="BL406" i="1"/>
  <c r="BL369" i="1"/>
  <c r="BL360" i="1"/>
  <c r="BL345" i="1"/>
  <c r="BL328" i="1"/>
  <c r="BL296" i="1"/>
  <c r="BL288" i="1"/>
  <c r="BL297" i="1"/>
  <c r="BL293" i="1"/>
  <c r="BL294" i="1"/>
  <c r="BL272" i="1"/>
  <c r="BL259" i="1"/>
  <c r="BL246" i="1"/>
  <c r="BL231" i="1"/>
  <c r="BL283" i="1"/>
  <c r="BL255" i="1"/>
  <c r="BL250" i="1"/>
  <c r="BL187" i="1"/>
  <c r="BL216" i="1"/>
  <c r="BL220" i="1"/>
  <c r="BL136" i="1"/>
  <c r="BL139" i="1"/>
  <c r="BL174" i="1"/>
  <c r="BL175" i="1"/>
  <c r="BL111" i="1"/>
  <c r="BL145" i="1"/>
  <c r="BL176" i="1"/>
  <c r="BL119" i="1"/>
  <c r="BL127" i="1"/>
  <c r="BL100" i="1"/>
  <c r="BL23" i="1"/>
  <c r="BL40" i="1"/>
  <c r="BL81" i="1"/>
  <c r="BL49" i="1"/>
  <c r="BL39" i="1"/>
  <c r="BL70" i="1"/>
  <c r="BL156" i="1"/>
  <c r="BL45" i="1"/>
  <c r="BL7" i="1"/>
  <c r="BL35" i="1"/>
  <c r="T78" i="2"/>
  <c r="T60" i="2"/>
  <c r="T79" i="2"/>
  <c r="T80" i="2"/>
  <c r="T59" i="2"/>
  <c r="T40" i="2"/>
  <c r="T39" i="2"/>
  <c r="BM446" i="1"/>
  <c r="BM417" i="1"/>
  <c r="BM421" i="1"/>
  <c r="BM412" i="1"/>
  <c r="BM395" i="1"/>
  <c r="BM384" i="1"/>
  <c r="BM379" i="1"/>
  <c r="BM351" i="1"/>
  <c r="BM378" i="1"/>
  <c r="BM353" i="1"/>
  <c r="BM348" i="1"/>
  <c r="BM344" i="1"/>
  <c r="BM317" i="1"/>
  <c r="BM301" i="1"/>
  <c r="BM306" i="1"/>
  <c r="BM296" i="1"/>
  <c r="BM307" i="1"/>
  <c r="BM276" i="1"/>
  <c r="BM227" i="1"/>
  <c r="BM233" i="1"/>
  <c r="BM230" i="1"/>
  <c r="BM187" i="1"/>
  <c r="BM217" i="1"/>
  <c r="BM196" i="1"/>
  <c r="BM152" i="1"/>
  <c r="BM174" i="1"/>
  <c r="BM160" i="1"/>
  <c r="BM145" i="1"/>
  <c r="BM166" i="1"/>
  <c r="BM133" i="1"/>
  <c r="BM136" i="1"/>
  <c r="BM151" i="1"/>
  <c r="BM54" i="1"/>
  <c r="BM88" i="1"/>
  <c r="BM119" i="1"/>
  <c r="BM72" i="1"/>
  <c r="BM114" i="1"/>
  <c r="BM21" i="1"/>
  <c r="BM34" i="1"/>
  <c r="BM213" i="1"/>
  <c r="BM300" i="1"/>
  <c r="BM435" i="1"/>
  <c r="BM171" i="1"/>
  <c r="BM452" i="1"/>
  <c r="BM407" i="1"/>
  <c r="BM394" i="1"/>
  <c r="BM415" i="1"/>
  <c r="BM377" i="1"/>
  <c r="BM406" i="1"/>
  <c r="BM376" i="1"/>
  <c r="BM343" i="1"/>
  <c r="BM341" i="1"/>
  <c r="BM342" i="1"/>
  <c r="BM311" i="1"/>
  <c r="BM324" i="1"/>
  <c r="BM266" i="1"/>
  <c r="BM289" i="1"/>
  <c r="BM265" i="1"/>
  <c r="BM251" i="1"/>
  <c r="BM298" i="1"/>
  <c r="BM255" i="1"/>
  <c r="BM241" i="1"/>
  <c r="BM192" i="1"/>
  <c r="BM207" i="1"/>
  <c r="BM185" i="1"/>
  <c r="BM139" i="1"/>
  <c r="BM162" i="1"/>
  <c r="BM150" i="1"/>
  <c r="BM126" i="1"/>
  <c r="BM156" i="1"/>
  <c r="BM131" i="1"/>
  <c r="BM122" i="1"/>
  <c r="BM85" i="1"/>
  <c r="BM53" i="1"/>
  <c r="BM81" i="1"/>
  <c r="BM75" i="1"/>
  <c r="BM71" i="1"/>
  <c r="BM91" i="1"/>
  <c r="BM20" i="1"/>
  <c r="BM22" i="1"/>
  <c r="BM17" i="1"/>
  <c r="BM436" i="1"/>
  <c r="BM354" i="1"/>
  <c r="BM302" i="1"/>
  <c r="BM234" i="1"/>
  <c r="BM167" i="1"/>
  <c r="BM148" i="1"/>
  <c r="BM66" i="1"/>
  <c r="BM38" i="1"/>
  <c r="BM299" i="1"/>
  <c r="BM128" i="1"/>
  <c r="BM434" i="1"/>
  <c r="BM170" i="1"/>
  <c r="BM451" i="1"/>
  <c r="BM403" i="1"/>
  <c r="BM408" i="1"/>
  <c r="BM409" i="1"/>
  <c r="BM402" i="1"/>
  <c r="BM365" i="1"/>
  <c r="BM375" i="1"/>
  <c r="BM336" i="1"/>
  <c r="BM334" i="1"/>
  <c r="BM339" i="1"/>
  <c r="BM308" i="1"/>
  <c r="BM320" i="1"/>
  <c r="BM321" i="1"/>
  <c r="BM315" i="1"/>
  <c r="BM259" i="1"/>
  <c r="BM239" i="1"/>
  <c r="BM270" i="1"/>
  <c r="BM240" i="1"/>
  <c r="BM225" i="1"/>
  <c r="BM226" i="1"/>
  <c r="BM206" i="1"/>
  <c r="BM208" i="1"/>
  <c r="BM125" i="1"/>
  <c r="BM159" i="1"/>
  <c r="BM142" i="1"/>
  <c r="BM121" i="1"/>
  <c r="BM143" i="1"/>
  <c r="BM130" i="1"/>
  <c r="BM109" i="1"/>
  <c r="BM56" i="1"/>
  <c r="BM51" i="1"/>
  <c r="BM61" i="1"/>
  <c r="BM67" i="1"/>
  <c r="BM70" i="1"/>
  <c r="BM79" i="1"/>
  <c r="BM7" i="1"/>
  <c r="BM389" i="1"/>
  <c r="BM357" i="1"/>
  <c r="BM316" i="1"/>
  <c r="BM209" i="1"/>
  <c r="BM138" i="1"/>
  <c r="BM36" i="1"/>
  <c r="BM232" i="1"/>
  <c r="BM3" i="1"/>
  <c r="BM10" i="1"/>
  <c r="BM4" i="1"/>
  <c r="BM433" i="1"/>
  <c r="BM447" i="1"/>
  <c r="BM448" i="1"/>
  <c r="BM399" i="1"/>
  <c r="BM404" i="1"/>
  <c r="BM405" i="1"/>
  <c r="BM385" i="1"/>
  <c r="BM359" i="1"/>
  <c r="BM371" i="1"/>
  <c r="BM426" i="1"/>
  <c r="BM332" i="1"/>
  <c r="BM335" i="1"/>
  <c r="BM304" i="1"/>
  <c r="BM309" i="1"/>
  <c r="BM318" i="1"/>
  <c r="BM286" i="1"/>
  <c r="BM325" i="1"/>
  <c r="BM238" i="1"/>
  <c r="BM254" i="1"/>
  <c r="BM237" i="1"/>
  <c r="BM218" i="1"/>
  <c r="BM203" i="1"/>
  <c r="BM200" i="1"/>
  <c r="BM124" i="1"/>
  <c r="BM144" i="1"/>
  <c r="BM115" i="1"/>
  <c r="BM118" i="1"/>
  <c r="BM129" i="1"/>
  <c r="BM127" i="1"/>
  <c r="BM106" i="1"/>
  <c r="BM26" i="1"/>
  <c r="BM40" i="1"/>
  <c r="BM28" i="1"/>
  <c r="BM57" i="1"/>
  <c r="BM64" i="1"/>
  <c r="BM58" i="1"/>
  <c r="BM140" i="1"/>
  <c r="BM418" i="1"/>
  <c r="BM437" i="1"/>
  <c r="BM337" i="1"/>
  <c r="BM303" i="1"/>
  <c r="BM210" i="1"/>
  <c r="BM173" i="1"/>
  <c r="BM135" i="1"/>
  <c r="BM285" i="1"/>
  <c r="BM191" i="1"/>
  <c r="BM11" i="1"/>
  <c r="BM12" i="1"/>
  <c r="BM430" i="1"/>
  <c r="BM438" i="1"/>
  <c r="BM445" i="1"/>
  <c r="BM390" i="1"/>
  <c r="BM400" i="1"/>
  <c r="BM401" i="1"/>
  <c r="BM364" i="1"/>
  <c r="BM355" i="1"/>
  <c r="BM366" i="1"/>
  <c r="BM373" i="1"/>
  <c r="BM330" i="1"/>
  <c r="BM333" i="1"/>
  <c r="BM327" i="1"/>
  <c r="BM293" i="1"/>
  <c r="BM294" i="1"/>
  <c r="BM281" i="1"/>
  <c r="BM284" i="1"/>
  <c r="BM264" i="1"/>
  <c r="BM290" i="1"/>
  <c r="BM229" i="1"/>
  <c r="BM212" i="1"/>
  <c r="BM216" i="1"/>
  <c r="BM189" i="1"/>
  <c r="BM198" i="1"/>
  <c r="BM120" i="1"/>
  <c r="BM134" i="1"/>
  <c r="BM101" i="1"/>
  <c r="BM110" i="1"/>
  <c r="BM100" i="1"/>
  <c r="BM164" i="1"/>
  <c r="BM104" i="1"/>
  <c r="BM182" i="1"/>
  <c r="BM35" i="1"/>
  <c r="BM27" i="1"/>
  <c r="BM39" i="1"/>
  <c r="BM62" i="1"/>
  <c r="BM55" i="1"/>
  <c r="BM76" i="1"/>
  <c r="BM419" i="1"/>
  <c r="BM352" i="1"/>
  <c r="BM313" i="1"/>
  <c r="BM235" i="1"/>
  <c r="BM168" i="1"/>
  <c r="BM92" i="1"/>
  <c r="BM338" i="1"/>
  <c r="BM186" i="1"/>
  <c r="BM14" i="1"/>
  <c r="BM427" i="1"/>
  <c r="BM428" i="1"/>
  <c r="BM439" i="1"/>
  <c r="BM388" i="1"/>
  <c r="BM413" i="1"/>
  <c r="BM387" i="1"/>
  <c r="BM361" i="1"/>
  <c r="BM369" i="1"/>
  <c r="BM360" i="1"/>
  <c r="BM345" i="1"/>
  <c r="BM350" i="1"/>
  <c r="BM331" i="1"/>
  <c r="BM319" i="1"/>
  <c r="BM347" i="1"/>
  <c r="BM271" i="1"/>
  <c r="BM278" i="1"/>
  <c r="BM282" i="1"/>
  <c r="BM253" i="1"/>
  <c r="BM257" i="1"/>
  <c r="BM310" i="1"/>
  <c r="BM221" i="1"/>
  <c r="BM211" i="1"/>
  <c r="BM222" i="1"/>
  <c r="BM190" i="1"/>
  <c r="BM117" i="1"/>
  <c r="BM99" i="1"/>
  <c r="BM94" i="1"/>
  <c r="BM102" i="1"/>
  <c r="BM97" i="1"/>
  <c r="BM149" i="1"/>
  <c r="BM103" i="1"/>
  <c r="BM146" i="1"/>
  <c r="BM18" i="1"/>
  <c r="BM24" i="1"/>
  <c r="BM176" i="1"/>
  <c r="BM37" i="1"/>
  <c r="BM50" i="1"/>
  <c r="BM68" i="1"/>
  <c r="BM449" i="1"/>
  <c r="BM416" i="1"/>
  <c r="BM362" i="1"/>
  <c r="BM291" i="1"/>
  <c r="BM277" i="1"/>
  <c r="BM220" i="1"/>
  <c r="BM180" i="1"/>
  <c r="BM154" i="1"/>
  <c r="BM30" i="1"/>
  <c r="BM420" i="1"/>
  <c r="BM450" i="1"/>
  <c r="BM422" i="1"/>
  <c r="BM443" i="1"/>
  <c r="BM411" i="1"/>
  <c r="BM382" i="1"/>
  <c r="BM358" i="1"/>
  <c r="BM368" i="1"/>
  <c r="BM356" i="1"/>
  <c r="BM363" i="1"/>
  <c r="BM346" i="1"/>
  <c r="BM329" i="1"/>
  <c r="BM292" i="1"/>
  <c r="BM328" i="1"/>
  <c r="BM263" i="1"/>
  <c r="BM262" i="1"/>
  <c r="BM280" i="1"/>
  <c r="BM236" i="1"/>
  <c r="BM244" i="1"/>
  <c r="BM252" i="1"/>
  <c r="BM214" i="1"/>
  <c r="BM199" i="1"/>
  <c r="BM183" i="1"/>
  <c r="BM96" i="1"/>
  <c r="BM175" i="1"/>
  <c r="BM153" i="1"/>
  <c r="BM179" i="1"/>
  <c r="BM163" i="1"/>
  <c r="BM147" i="1"/>
  <c r="BM177" i="1"/>
  <c r="BM74" i="1"/>
  <c r="BM93" i="1"/>
  <c r="BM42" i="1"/>
  <c r="BM89" i="1"/>
  <c r="BM25" i="1"/>
  <c r="BM31" i="1"/>
  <c r="BM60" i="1"/>
  <c r="BM279" i="1"/>
  <c r="BM231" i="1"/>
  <c r="BM141" i="1"/>
  <c r="BM73" i="1"/>
  <c r="U78" i="2"/>
  <c r="U40" i="2"/>
  <c r="U60" i="2"/>
  <c r="U59" i="2"/>
  <c r="U80" i="2"/>
  <c r="U39" i="2"/>
  <c r="U79" i="2"/>
  <c r="V80" i="2"/>
  <c r="V79" i="2"/>
  <c r="V78" i="2"/>
  <c r="BJ225" i="1"/>
  <c r="BK233" i="1"/>
  <c r="BK83" i="1"/>
  <c r="H196" i="31"/>
  <c r="H150" i="31"/>
  <c r="H183" i="31"/>
  <c r="H137" i="31"/>
  <c r="BQ2" i="1" l="1"/>
  <c r="BP2" i="1"/>
  <c r="BO2" i="1"/>
  <c r="H74" i="31"/>
  <c r="H66" i="31"/>
  <c r="H58" i="31"/>
  <c r="H50" i="31"/>
  <c r="H42" i="31"/>
  <c r="H35" i="31"/>
  <c r="H27" i="31"/>
  <c r="H99" i="31"/>
  <c r="H106" i="31"/>
  <c r="H210" i="31"/>
  <c r="H164" i="31"/>
  <c r="H168" i="31"/>
  <c r="H122" i="31"/>
  <c r="D226" i="1" l="1"/>
  <c r="D124" i="1"/>
  <c r="BN2" i="1"/>
  <c r="BR2" i="1"/>
  <c r="D2" i="1" s="1"/>
  <c r="H174" i="31"/>
  <c r="H128" i="31"/>
  <c r="BJ2" i="1" l="1"/>
  <c r="H88" i="31"/>
  <c r="H86" i="31"/>
  <c r="H173" i="31" l="1"/>
  <c r="H126" i="31"/>
  <c r="D399" i="1" l="1"/>
  <c r="D409" i="1"/>
  <c r="D403" i="1"/>
  <c r="D404" i="1"/>
  <c r="D406" i="1"/>
  <c r="D401" i="1"/>
  <c r="D408" i="1"/>
  <c r="D405" i="1"/>
  <c r="D400" i="1"/>
  <c r="D407" i="1"/>
  <c r="D402" i="1"/>
  <c r="D96" i="1"/>
  <c r="D451" i="1" l="1"/>
  <c r="D148" i="1"/>
  <c r="D150" i="1"/>
  <c r="D57" i="1"/>
  <c r="D394" i="1"/>
  <c r="D26" i="1"/>
  <c r="D129" i="1"/>
  <c r="BL57" i="1" l="1"/>
  <c r="BL148" i="1"/>
  <c r="H226" i="31"/>
  <c r="H216" i="31"/>
  <c r="BA21" i="38" l="1"/>
  <c r="BA20" i="38"/>
  <c r="BA19" i="38"/>
  <c r="BA18" i="38"/>
  <c r="BA17" i="38"/>
  <c r="BA16" i="38"/>
  <c r="BA15" i="38"/>
  <c r="BA14" i="38"/>
  <c r="BA13" i="38"/>
  <c r="BA12" i="38"/>
  <c r="BA11" i="38"/>
  <c r="BA10" i="38"/>
  <c r="BA9" i="38"/>
  <c r="BA8" i="38"/>
  <c r="BA7" i="38"/>
  <c r="BA6" i="38"/>
  <c r="D235" i="1" l="1"/>
  <c r="D237" i="1"/>
  <c r="D384" i="1"/>
  <c r="D450" i="1"/>
  <c r="D413" i="1"/>
  <c r="D436" i="1"/>
  <c r="D309" i="1"/>
  <c r="D11" i="1"/>
  <c r="D428" i="1"/>
  <c r="D127" i="1"/>
  <c r="D62" i="1"/>
  <c r="D443" i="1"/>
  <c r="D208" i="1"/>
  <c r="D440" i="1" l="1"/>
  <c r="H161" i="31"/>
  <c r="H136" i="31"/>
  <c r="H167" i="31"/>
  <c r="H153" i="31"/>
  <c r="H151" i="31"/>
  <c r="H207" i="31"/>
  <c r="H182" i="31"/>
  <c r="H213" i="31"/>
  <c r="H199" i="31"/>
  <c r="H197" i="31"/>
  <c r="BM440" i="1" l="1"/>
  <c r="D449" i="1"/>
  <c r="D365" i="1"/>
  <c r="D121" i="1"/>
  <c r="D439" i="1"/>
  <c r="D241" i="1"/>
  <c r="D231" i="1"/>
  <c r="H109" i="31"/>
  <c r="D238" i="1" l="1"/>
  <c r="D273" i="1"/>
  <c r="D173" i="1"/>
  <c r="BM273" i="1" l="1"/>
  <c r="D211" i="1"/>
  <c r="H140" i="31" l="1"/>
  <c r="H186" i="31"/>
  <c r="H187" i="31" l="1"/>
  <c r="H141" i="31"/>
  <c r="D152" i="1" l="1"/>
  <c r="I1" i="10" l="1"/>
  <c r="H90" i="31"/>
  <c r="D185" i="1" l="1"/>
  <c r="D307" i="1"/>
  <c r="AD6" i="39" l="1"/>
  <c r="S1" i="1"/>
  <c r="AF6" i="39"/>
  <c r="T1" i="1"/>
  <c r="BI87" i="1" l="1"/>
  <c r="AN87" i="1"/>
  <c r="BH87" i="1"/>
  <c r="AM87" i="1"/>
  <c r="BI78" i="1"/>
  <c r="AN78" i="1"/>
  <c r="BH78" i="1"/>
  <c r="AM78" i="1"/>
  <c r="BI201" i="1"/>
  <c r="AN201" i="1"/>
  <c r="BH201" i="1"/>
  <c r="AM201" i="1"/>
  <c r="BI29" i="1"/>
  <c r="AN29" i="1"/>
  <c r="BH29" i="1"/>
  <c r="AM29" i="1"/>
  <c r="BI19" i="1"/>
  <c r="BH19" i="1"/>
  <c r="BH392" i="1"/>
  <c r="BH322" i="1"/>
  <c r="BH105" i="1"/>
  <c r="BH381" i="1"/>
  <c r="BH380" i="1"/>
  <c r="BH43" i="1"/>
  <c r="BI105" i="1"/>
  <c r="BI381" i="1"/>
  <c r="BI380" i="1"/>
  <c r="BI43" i="1"/>
  <c r="BI392" i="1"/>
  <c r="BI322" i="1"/>
  <c r="BH312" i="1"/>
  <c r="BI312" i="1"/>
  <c r="BI172" i="1"/>
  <c r="BH172" i="1"/>
  <c r="BI213" i="1"/>
  <c r="BH213" i="1"/>
  <c r="BH285" i="1"/>
  <c r="BH338" i="1"/>
  <c r="BI285" i="1"/>
  <c r="BI338" i="1"/>
  <c r="BH300" i="1"/>
  <c r="BI300" i="1"/>
  <c r="BH191" i="1"/>
  <c r="BH186" i="1"/>
  <c r="BI191" i="1"/>
  <c r="BI186" i="1"/>
  <c r="BI279" i="1"/>
  <c r="BH279" i="1"/>
  <c r="BI299" i="1"/>
  <c r="BH299" i="1"/>
  <c r="BI9" i="1"/>
  <c r="BI128" i="1"/>
  <c r="BI232" i="1"/>
  <c r="BH9" i="1"/>
  <c r="BH232" i="1"/>
  <c r="BH128" i="1"/>
  <c r="BI445" i="1"/>
  <c r="BI424" i="1"/>
  <c r="BI452" i="1"/>
  <c r="BI451" i="1"/>
  <c r="BI448" i="1"/>
  <c r="BI439" i="1"/>
  <c r="BI431" i="1"/>
  <c r="BI423" i="1"/>
  <c r="BI422" i="1"/>
  <c r="BI416" i="1"/>
  <c r="BI440" i="1"/>
  <c r="BI425" i="1"/>
  <c r="BI443" i="1"/>
  <c r="BI437" i="1"/>
  <c r="BI433" i="1"/>
  <c r="BI429" i="1"/>
  <c r="BI427" i="1"/>
  <c r="BI426" i="1"/>
  <c r="BI449" i="1"/>
  <c r="BI446" i="1"/>
  <c r="BI444" i="1"/>
  <c r="BI435" i="1"/>
  <c r="BI434" i="1"/>
  <c r="BI430" i="1"/>
  <c r="BI438" i="1"/>
  <c r="BI171" i="1"/>
  <c r="BI170" i="1"/>
  <c r="BI447" i="1"/>
  <c r="BI442" i="1"/>
  <c r="BI428" i="1"/>
  <c r="BI417" i="1"/>
  <c r="BI415" i="1"/>
  <c r="BI409" i="1"/>
  <c r="BI405" i="1"/>
  <c r="BI401" i="1"/>
  <c r="BI396" i="1"/>
  <c r="BI391" i="1"/>
  <c r="BI382" i="1"/>
  <c r="BI418" i="1"/>
  <c r="BI398" i="1"/>
  <c r="BI393" i="1"/>
  <c r="BI414" i="1"/>
  <c r="BI406" i="1"/>
  <c r="BI402" i="1"/>
  <c r="BI385" i="1"/>
  <c r="BI386" i="1"/>
  <c r="BI383" i="1"/>
  <c r="BI441" i="1"/>
  <c r="BI412" i="1"/>
  <c r="BI407" i="1"/>
  <c r="BI403" i="1"/>
  <c r="BI399" i="1"/>
  <c r="BI390" i="1"/>
  <c r="BI436" i="1"/>
  <c r="BI395" i="1"/>
  <c r="BI394" i="1"/>
  <c r="BI397" i="1"/>
  <c r="BI389" i="1"/>
  <c r="BI372" i="1"/>
  <c r="BI369" i="1"/>
  <c r="BI368" i="1"/>
  <c r="BI362" i="1"/>
  <c r="BI421" i="1"/>
  <c r="BI411" i="1"/>
  <c r="BI378" i="1"/>
  <c r="BI376" i="1"/>
  <c r="BI375" i="1"/>
  <c r="BI371" i="1"/>
  <c r="BI366" i="1"/>
  <c r="BI360" i="1"/>
  <c r="BI356" i="1"/>
  <c r="BI352" i="1"/>
  <c r="BI450" i="1"/>
  <c r="BI432" i="1"/>
  <c r="BI400" i="1"/>
  <c r="BI404" i="1"/>
  <c r="BI384" i="1"/>
  <c r="BI377" i="1"/>
  <c r="BI373" i="1"/>
  <c r="BI363" i="1"/>
  <c r="BI357" i="1"/>
  <c r="BI353" i="1"/>
  <c r="BI408" i="1"/>
  <c r="BI379" i="1"/>
  <c r="BI370" i="1"/>
  <c r="BI367" i="1"/>
  <c r="BI413" i="1"/>
  <c r="BI374" i="1"/>
  <c r="BI361" i="1"/>
  <c r="BI358" i="1"/>
  <c r="BI354" i="1"/>
  <c r="BI351" i="1"/>
  <c r="BI365" i="1"/>
  <c r="BI359" i="1"/>
  <c r="BI346" i="1"/>
  <c r="BI328" i="1"/>
  <c r="BI344" i="1"/>
  <c r="BI337" i="1"/>
  <c r="BI339" i="1"/>
  <c r="BI335" i="1"/>
  <c r="BI333" i="1"/>
  <c r="BI331" i="1"/>
  <c r="BI329" i="1"/>
  <c r="BI349" i="1"/>
  <c r="BI347" i="1"/>
  <c r="BI343" i="1"/>
  <c r="BI340" i="1"/>
  <c r="BI336" i="1"/>
  <c r="BI345" i="1"/>
  <c r="BI410" i="1"/>
  <c r="BI355" i="1"/>
  <c r="BI348" i="1"/>
  <c r="BI341" i="1"/>
  <c r="BI334" i="1"/>
  <c r="BI332" i="1"/>
  <c r="BI330" i="1"/>
  <c r="BI350" i="1"/>
  <c r="BI324" i="1"/>
  <c r="BI314" i="1"/>
  <c r="BI313" i="1"/>
  <c r="BI309" i="1"/>
  <c r="BI293" i="1"/>
  <c r="BI289" i="1"/>
  <c r="BI326" i="1"/>
  <c r="BI318" i="1"/>
  <c r="BI316" i="1"/>
  <c r="BI303" i="1"/>
  <c r="BI298" i="1"/>
  <c r="BI294" i="1"/>
  <c r="BI290" i="1"/>
  <c r="BI325" i="1"/>
  <c r="BI315" i="1"/>
  <c r="BI307" i="1"/>
  <c r="BI296" i="1"/>
  <c r="BI323" i="1"/>
  <c r="BI317" i="1"/>
  <c r="BI304" i="1"/>
  <c r="BI288" i="1"/>
  <c r="BI287" i="1"/>
  <c r="BI286" i="1"/>
  <c r="BI272" i="1"/>
  <c r="BI262" i="1"/>
  <c r="BI258" i="1"/>
  <c r="BI269" i="1"/>
  <c r="BI265" i="1"/>
  <c r="BI259" i="1"/>
  <c r="BI327" i="1"/>
  <c r="BI301" i="1"/>
  <c r="BI295" i="1"/>
  <c r="BI284" i="1"/>
  <c r="BI282" i="1"/>
  <c r="BI280" i="1"/>
  <c r="BI274" i="1"/>
  <c r="BI266" i="1"/>
  <c r="BI261" i="1"/>
  <c r="BI297" i="1"/>
  <c r="BI292" i="1"/>
  <c r="BI283" i="1"/>
  <c r="BI277" i="1"/>
  <c r="BI271" i="1"/>
  <c r="BI268" i="1"/>
  <c r="BI263" i="1"/>
  <c r="BI291" i="1"/>
  <c r="BI260" i="1"/>
  <c r="BI255" i="1"/>
  <c r="BI242" i="1"/>
  <c r="BI240" i="1"/>
  <c r="BI237" i="1"/>
  <c r="BI229" i="1"/>
  <c r="BI276" i="1"/>
  <c r="BI264" i="1"/>
  <c r="BI252" i="1"/>
  <c r="BI250" i="1"/>
  <c r="BI247" i="1"/>
  <c r="BI235" i="1"/>
  <c r="BI230" i="1"/>
  <c r="BI270" i="1"/>
  <c r="BI246" i="1"/>
  <c r="BI241" i="1"/>
  <c r="BI256" i="1"/>
  <c r="BI273" i="1"/>
  <c r="BI251" i="1"/>
  <c r="BI243" i="1"/>
  <c r="BI239" i="1"/>
  <c r="BI238" i="1"/>
  <c r="BI228" i="1"/>
  <c r="BI245" i="1"/>
  <c r="BI236" i="1"/>
  <c r="BI231" i="1"/>
  <c r="BI227" i="1"/>
  <c r="BI302" i="1"/>
  <c r="BI254" i="1"/>
  <c r="BI248" i="1"/>
  <c r="BI233" i="1"/>
  <c r="BI275" i="1"/>
  <c r="BI249" i="1"/>
  <c r="BI244" i="1"/>
  <c r="BI234" i="1"/>
  <c r="BI197" i="1"/>
  <c r="BI224" i="1"/>
  <c r="BI220" i="1"/>
  <c r="BI207" i="1"/>
  <c r="BI206" i="1"/>
  <c r="BI203" i="1"/>
  <c r="BI189" i="1"/>
  <c r="BI209" i="1"/>
  <c r="BI196" i="1"/>
  <c r="BI225" i="1"/>
  <c r="BI208" i="1"/>
  <c r="BI200" i="1"/>
  <c r="BI198" i="1"/>
  <c r="BI193" i="1"/>
  <c r="BI190" i="1"/>
  <c r="BI183" i="1"/>
  <c r="BI215" i="1"/>
  <c r="BI212" i="1"/>
  <c r="BI205" i="1"/>
  <c r="BI194" i="1"/>
  <c r="BI221" i="1"/>
  <c r="BI214" i="1"/>
  <c r="BI210" i="1"/>
  <c r="BI187" i="1"/>
  <c r="BI223" i="1"/>
  <c r="BI218" i="1"/>
  <c r="BI204" i="1"/>
  <c r="BI202" i="1"/>
  <c r="BI195" i="1"/>
  <c r="BI192" i="1"/>
  <c r="BI226" i="1"/>
  <c r="BI219" i="1"/>
  <c r="BI199" i="1"/>
  <c r="BI188" i="1"/>
  <c r="BI179" i="1"/>
  <c r="BI173" i="1"/>
  <c r="BI166" i="1"/>
  <c r="BI156" i="1"/>
  <c r="BI143" i="1"/>
  <c r="BI129" i="1"/>
  <c r="BI123" i="1"/>
  <c r="BI100" i="1"/>
  <c r="BI97" i="1"/>
  <c r="BI95" i="1"/>
  <c r="BI182" i="1"/>
  <c r="BI177" i="1"/>
  <c r="BI176" i="1"/>
  <c r="BI161" i="1"/>
  <c r="BI158" i="1"/>
  <c r="BI146" i="1"/>
  <c r="BI140" i="1"/>
  <c r="BI135" i="1"/>
  <c r="BI119" i="1"/>
  <c r="BI114" i="1"/>
  <c r="BI169" i="1"/>
  <c r="BI163" i="1"/>
  <c r="BI138" i="1"/>
  <c r="BI133" i="1"/>
  <c r="BI131" i="1"/>
  <c r="BI130" i="1"/>
  <c r="BI127" i="1"/>
  <c r="BI164" i="1"/>
  <c r="BI147" i="1"/>
  <c r="BI141" i="1"/>
  <c r="BI136" i="1"/>
  <c r="BI109" i="1"/>
  <c r="BI106" i="1"/>
  <c r="BI104" i="1"/>
  <c r="BI103" i="1"/>
  <c r="BI93" i="1"/>
  <c r="BI152" i="1"/>
  <c r="BI139" i="1"/>
  <c r="BI125" i="1"/>
  <c r="BI124" i="1"/>
  <c r="BI120" i="1"/>
  <c r="BI117" i="1"/>
  <c r="BI113" i="1"/>
  <c r="BI181" i="1"/>
  <c r="BI178" i="1"/>
  <c r="BI175" i="1"/>
  <c r="BI165" i="1"/>
  <c r="BI160" i="1"/>
  <c r="BI150" i="1"/>
  <c r="BI148" i="1"/>
  <c r="BI142" i="1"/>
  <c r="BI137" i="1"/>
  <c r="BI132" i="1"/>
  <c r="BI126" i="1"/>
  <c r="BI115" i="1"/>
  <c r="BI112" i="1"/>
  <c r="BI107" i="1"/>
  <c r="BI155" i="1"/>
  <c r="BI153" i="1"/>
  <c r="BI145" i="1"/>
  <c r="BI121" i="1"/>
  <c r="BI118" i="1"/>
  <c r="BI116" i="1"/>
  <c r="BI110" i="1"/>
  <c r="BI102" i="1"/>
  <c r="BI82" i="1"/>
  <c r="BI75" i="1"/>
  <c r="BI59" i="1"/>
  <c r="BI41" i="1"/>
  <c r="BI17" i="1"/>
  <c r="BI108" i="1"/>
  <c r="BI89" i="1"/>
  <c r="BI84" i="1"/>
  <c r="BI73" i="1"/>
  <c r="BI72" i="1"/>
  <c r="BI71" i="1"/>
  <c r="BI65" i="1"/>
  <c r="BI64" i="1"/>
  <c r="BI62" i="1"/>
  <c r="BI37" i="1"/>
  <c r="BI33" i="1"/>
  <c r="BI25" i="1"/>
  <c r="BI174" i="1"/>
  <c r="BI159" i="1"/>
  <c r="BI94" i="1"/>
  <c r="BI91" i="1"/>
  <c r="BI79" i="1"/>
  <c r="BI76" i="1"/>
  <c r="BI58" i="1"/>
  <c r="BI55" i="1"/>
  <c r="BI52" i="1"/>
  <c r="BI50" i="1"/>
  <c r="BI45" i="1"/>
  <c r="BI31" i="1"/>
  <c r="BI30" i="1"/>
  <c r="BI21" i="1"/>
  <c r="BI20" i="1"/>
  <c r="BI180" i="1"/>
  <c r="BI157" i="1"/>
  <c r="BI144" i="1"/>
  <c r="BI86" i="1"/>
  <c r="BI83" i="1"/>
  <c r="BI68" i="1"/>
  <c r="BI60" i="1"/>
  <c r="BI44" i="1"/>
  <c r="BI38" i="1"/>
  <c r="BI34" i="1"/>
  <c r="BI22" i="1"/>
  <c r="BI185" i="1"/>
  <c r="BI162" i="1"/>
  <c r="BI134" i="1"/>
  <c r="BI111" i="1"/>
  <c r="BI101" i="1"/>
  <c r="BI85" i="1"/>
  <c r="BI80" i="1"/>
  <c r="BI56" i="1"/>
  <c r="BI46" i="1"/>
  <c r="BI26" i="1"/>
  <c r="BI23" i="1"/>
  <c r="BI90" i="1"/>
  <c r="BI66" i="1"/>
  <c r="BI63" i="1"/>
  <c r="BI54" i="1"/>
  <c r="BI51" i="1"/>
  <c r="BI40" i="1"/>
  <c r="BI35" i="1"/>
  <c r="BI28" i="1"/>
  <c r="BI27" i="1"/>
  <c r="BI92" i="1"/>
  <c r="BI88" i="1"/>
  <c r="BI77" i="1"/>
  <c r="BI61" i="1"/>
  <c r="BI47" i="1"/>
  <c r="BI42" i="1"/>
  <c r="BI32" i="1"/>
  <c r="BI24" i="1"/>
  <c r="BI99" i="1"/>
  <c r="BI98" i="1"/>
  <c r="BI67" i="1"/>
  <c r="BI57" i="1"/>
  <c r="BI49" i="1"/>
  <c r="BI48" i="1"/>
  <c r="BI39" i="1"/>
  <c r="BI36" i="1"/>
  <c r="BI15" i="1"/>
  <c r="BI10" i="1"/>
  <c r="BI8" i="1"/>
  <c r="BI6" i="1"/>
  <c r="BI3" i="1"/>
  <c r="BI11" i="1"/>
  <c r="BI18" i="1"/>
  <c r="BI5" i="1"/>
  <c r="BI13" i="1"/>
  <c r="BI7" i="1"/>
  <c r="BI16" i="1"/>
  <c r="BI14" i="1"/>
  <c r="BI12" i="1"/>
  <c r="BI96" i="1"/>
  <c r="BI211" i="1"/>
  <c r="BH450" i="1"/>
  <c r="BH436" i="1"/>
  <c r="BH421" i="1"/>
  <c r="BH445" i="1"/>
  <c r="BH424" i="1"/>
  <c r="BH419" i="1"/>
  <c r="BH452" i="1"/>
  <c r="BH451" i="1"/>
  <c r="BH448" i="1"/>
  <c r="BH439" i="1"/>
  <c r="BH423" i="1"/>
  <c r="BH422" i="1"/>
  <c r="BH440" i="1"/>
  <c r="BH425" i="1"/>
  <c r="BH443" i="1"/>
  <c r="BH437" i="1"/>
  <c r="BH433" i="1"/>
  <c r="BH429" i="1"/>
  <c r="BH427" i="1"/>
  <c r="BH426" i="1"/>
  <c r="BH420" i="1"/>
  <c r="BH449" i="1"/>
  <c r="BH446" i="1"/>
  <c r="BH444" i="1"/>
  <c r="BH435" i="1"/>
  <c r="BH434" i="1"/>
  <c r="BH430" i="1"/>
  <c r="BH438" i="1"/>
  <c r="BH413" i="1"/>
  <c r="BH411" i="1"/>
  <c r="BH389" i="1"/>
  <c r="BH387" i="1"/>
  <c r="BH384" i="1"/>
  <c r="BH417" i="1"/>
  <c r="BH415" i="1"/>
  <c r="BH409" i="1"/>
  <c r="BH405" i="1"/>
  <c r="BH401" i="1"/>
  <c r="BH396" i="1"/>
  <c r="BH382" i="1"/>
  <c r="BH418" i="1"/>
  <c r="BH398" i="1"/>
  <c r="BH170" i="1"/>
  <c r="BH406" i="1"/>
  <c r="BH402" i="1"/>
  <c r="BH385" i="1"/>
  <c r="BH416" i="1"/>
  <c r="BH388" i="1"/>
  <c r="BH386" i="1"/>
  <c r="BH383" i="1"/>
  <c r="BH447" i="1"/>
  <c r="BH428" i="1"/>
  <c r="BH412" i="1"/>
  <c r="BH407" i="1"/>
  <c r="BH403" i="1"/>
  <c r="BH399" i="1"/>
  <c r="BH390" i="1"/>
  <c r="BH365" i="1"/>
  <c r="BH359" i="1"/>
  <c r="BH355" i="1"/>
  <c r="BH395" i="1"/>
  <c r="BH369" i="1"/>
  <c r="BH368" i="1"/>
  <c r="BH362" i="1"/>
  <c r="BH378" i="1"/>
  <c r="BH376" i="1"/>
  <c r="BH375" i="1"/>
  <c r="BH371" i="1"/>
  <c r="BH366" i="1"/>
  <c r="BH360" i="1"/>
  <c r="BH356" i="1"/>
  <c r="BH400" i="1"/>
  <c r="BH404" i="1"/>
  <c r="BH377" i="1"/>
  <c r="BH373" i="1"/>
  <c r="BH363" i="1"/>
  <c r="BH357" i="1"/>
  <c r="BH353" i="1"/>
  <c r="BH408" i="1"/>
  <c r="BH379" i="1"/>
  <c r="BH370" i="1"/>
  <c r="BH364" i="1"/>
  <c r="BH442" i="1"/>
  <c r="BH394" i="1"/>
  <c r="BH358" i="1"/>
  <c r="BH354" i="1"/>
  <c r="BH351" i="1"/>
  <c r="BH350" i="1"/>
  <c r="BH346" i="1"/>
  <c r="BH328" i="1"/>
  <c r="BH344" i="1"/>
  <c r="BH342" i="1"/>
  <c r="BH337" i="1"/>
  <c r="BH339" i="1"/>
  <c r="BH335" i="1"/>
  <c r="BH333" i="1"/>
  <c r="BH331" i="1"/>
  <c r="BH329" i="1"/>
  <c r="BH347" i="1"/>
  <c r="BH343" i="1"/>
  <c r="BH340" i="1"/>
  <c r="BH336" i="1"/>
  <c r="BH345" i="1"/>
  <c r="BH348" i="1"/>
  <c r="BH320" i="1"/>
  <c r="BH302" i="1"/>
  <c r="BH301" i="1"/>
  <c r="BH330" i="1"/>
  <c r="BH324" i="1"/>
  <c r="BH314" i="1"/>
  <c r="BH313" i="1"/>
  <c r="BH309" i="1"/>
  <c r="BH306" i="1"/>
  <c r="BH293" i="1"/>
  <c r="BH289" i="1"/>
  <c r="BH341" i="1"/>
  <c r="BH321" i="1"/>
  <c r="BH310" i="1"/>
  <c r="BH318" i="1"/>
  <c r="BH316" i="1"/>
  <c r="BH303" i="1"/>
  <c r="BH298" i="1"/>
  <c r="BH294" i="1"/>
  <c r="BH290" i="1"/>
  <c r="BH325" i="1"/>
  <c r="BH307" i="1"/>
  <c r="BH296" i="1"/>
  <c r="BH334" i="1"/>
  <c r="BH323" i="1"/>
  <c r="BH311" i="1"/>
  <c r="BH308" i="1"/>
  <c r="BH291" i="1"/>
  <c r="BH281" i="1"/>
  <c r="BH278" i="1"/>
  <c r="BH270" i="1"/>
  <c r="BH267" i="1"/>
  <c r="BH264" i="1"/>
  <c r="BH286" i="1"/>
  <c r="BH272" i="1"/>
  <c r="BH262" i="1"/>
  <c r="BH258" i="1"/>
  <c r="BH319" i="1"/>
  <c r="BH332" i="1"/>
  <c r="BH266" i="1"/>
  <c r="BH261" i="1"/>
  <c r="BH317" i="1"/>
  <c r="BH305" i="1"/>
  <c r="BH297" i="1"/>
  <c r="BH292" i="1"/>
  <c r="BH283" i="1"/>
  <c r="BH277" i="1"/>
  <c r="BH271" i="1"/>
  <c r="BH268" i="1"/>
  <c r="BH263" i="1"/>
  <c r="BH257" i="1"/>
  <c r="BH265" i="1"/>
  <c r="BH249" i="1"/>
  <c r="BH244" i="1"/>
  <c r="BH234" i="1"/>
  <c r="BH255" i="1"/>
  <c r="BH240" i="1"/>
  <c r="BH237" i="1"/>
  <c r="BH229" i="1"/>
  <c r="BH280" i="1"/>
  <c r="BH276" i="1"/>
  <c r="BH327" i="1"/>
  <c r="BH252" i="1"/>
  <c r="BH250" i="1"/>
  <c r="BH247" i="1"/>
  <c r="BH235" i="1"/>
  <c r="BH230" i="1"/>
  <c r="BH282" i="1"/>
  <c r="BH269" i="1"/>
  <c r="BH259" i="1"/>
  <c r="BH241" i="1"/>
  <c r="BH295" i="1"/>
  <c r="BH288" i="1"/>
  <c r="BH256" i="1"/>
  <c r="BH253" i="1"/>
  <c r="BH273" i="1"/>
  <c r="BH251" i="1"/>
  <c r="BH243" i="1"/>
  <c r="BH239" i="1"/>
  <c r="BH238" i="1"/>
  <c r="BH228" i="1"/>
  <c r="BH304" i="1"/>
  <c r="BH284" i="1"/>
  <c r="BH245" i="1"/>
  <c r="BH236" i="1"/>
  <c r="BH231" i="1"/>
  <c r="BH227" i="1"/>
  <c r="BH171" i="1"/>
  <c r="BH260" i="1"/>
  <c r="BH254" i="1"/>
  <c r="BH248" i="1"/>
  <c r="BH233" i="1"/>
  <c r="BH226" i="1"/>
  <c r="BH188" i="1"/>
  <c r="BH222" i="1"/>
  <c r="BH217" i="1"/>
  <c r="BH220" i="1"/>
  <c r="BH207" i="1"/>
  <c r="BH206" i="1"/>
  <c r="BH203" i="1"/>
  <c r="BH189" i="1"/>
  <c r="BH196" i="1"/>
  <c r="BH185" i="1"/>
  <c r="BH225" i="1"/>
  <c r="BH208" i="1"/>
  <c r="BH198" i="1"/>
  <c r="BH190" i="1"/>
  <c r="BH212" i="1"/>
  <c r="BH194" i="1"/>
  <c r="BH221" i="1"/>
  <c r="BH214" i="1"/>
  <c r="BH210" i="1"/>
  <c r="BH187" i="1"/>
  <c r="BH218" i="1"/>
  <c r="BH216" i="1"/>
  <c r="BH211" i="1"/>
  <c r="BH202" i="1"/>
  <c r="BH192" i="1"/>
  <c r="BH184" i="1"/>
  <c r="BH153" i="1"/>
  <c r="BH145" i="1"/>
  <c r="BH121" i="1"/>
  <c r="BH118" i="1"/>
  <c r="BH116" i="1"/>
  <c r="BH110" i="1"/>
  <c r="BH102" i="1"/>
  <c r="BH179" i="1"/>
  <c r="BH173" i="1"/>
  <c r="BH166" i="1"/>
  <c r="BH156" i="1"/>
  <c r="BH154" i="1"/>
  <c r="BH151" i="1"/>
  <c r="BH143" i="1"/>
  <c r="BH129" i="1"/>
  <c r="BH123" i="1"/>
  <c r="BH100" i="1"/>
  <c r="BH97" i="1"/>
  <c r="BH95" i="1"/>
  <c r="BH182" i="1"/>
  <c r="BH177" i="1"/>
  <c r="BH176" i="1"/>
  <c r="BH161" i="1"/>
  <c r="BH158" i="1"/>
  <c r="BH146" i="1"/>
  <c r="BH140" i="1"/>
  <c r="BH135" i="1"/>
  <c r="BH119" i="1"/>
  <c r="BH114" i="1"/>
  <c r="BH169" i="1"/>
  <c r="BH163" i="1"/>
  <c r="BH149" i="1"/>
  <c r="BH138" i="1"/>
  <c r="BH133" i="1"/>
  <c r="BH131" i="1"/>
  <c r="BH130" i="1"/>
  <c r="BH127" i="1"/>
  <c r="BH122" i="1"/>
  <c r="BH183" i="1"/>
  <c r="BH167" i="1"/>
  <c r="BH164" i="1"/>
  <c r="BH147" i="1"/>
  <c r="BH141" i="1"/>
  <c r="BH136" i="1"/>
  <c r="BH109" i="1"/>
  <c r="BH106" i="1"/>
  <c r="BH104" i="1"/>
  <c r="BH103" i="1"/>
  <c r="BH96" i="1"/>
  <c r="BH180" i="1"/>
  <c r="BH174" i="1"/>
  <c r="BH168" i="1"/>
  <c r="BH162" i="1"/>
  <c r="BH159" i="1"/>
  <c r="BH157" i="1"/>
  <c r="BH144" i="1"/>
  <c r="BH134" i="1"/>
  <c r="BH111" i="1"/>
  <c r="BH101" i="1"/>
  <c r="BH178" i="1"/>
  <c r="BH175" i="1"/>
  <c r="BH165" i="1"/>
  <c r="BH160" i="1"/>
  <c r="BH150" i="1"/>
  <c r="BH148" i="1"/>
  <c r="BH142" i="1"/>
  <c r="BH137" i="1"/>
  <c r="BH132" i="1"/>
  <c r="BH126" i="1"/>
  <c r="BH115" i="1"/>
  <c r="BH112" i="1"/>
  <c r="BH107" i="1"/>
  <c r="BH98" i="1"/>
  <c r="BH94" i="1"/>
  <c r="BH125" i="1"/>
  <c r="BH117" i="1"/>
  <c r="BH99" i="1"/>
  <c r="BH67" i="1"/>
  <c r="BH57" i="1"/>
  <c r="BH49" i="1"/>
  <c r="BH48" i="1"/>
  <c r="BH39" i="1"/>
  <c r="BH36" i="1"/>
  <c r="BH82" i="1"/>
  <c r="BH75" i="1"/>
  <c r="BH70" i="1"/>
  <c r="BH69" i="1"/>
  <c r="BH41" i="1"/>
  <c r="BH17" i="1"/>
  <c r="BH89" i="1"/>
  <c r="BH84" i="1"/>
  <c r="BH73" i="1"/>
  <c r="BH72" i="1"/>
  <c r="BH71" i="1"/>
  <c r="BH65" i="1"/>
  <c r="BH64" i="1"/>
  <c r="BH62" i="1"/>
  <c r="BH37" i="1"/>
  <c r="BH25" i="1"/>
  <c r="BH152" i="1"/>
  <c r="BH113" i="1"/>
  <c r="BH91" i="1"/>
  <c r="BH79" i="1"/>
  <c r="BH76" i="1"/>
  <c r="BH58" i="1"/>
  <c r="BH55" i="1"/>
  <c r="BH52" i="1"/>
  <c r="BH50" i="1"/>
  <c r="BH45" i="1"/>
  <c r="BH31" i="1"/>
  <c r="BH30" i="1"/>
  <c r="BH21" i="1"/>
  <c r="BH139" i="1"/>
  <c r="BH124" i="1"/>
  <c r="BH83" i="1"/>
  <c r="BH68" i="1"/>
  <c r="BH60" i="1"/>
  <c r="BH38" i="1"/>
  <c r="BH34" i="1"/>
  <c r="BH93" i="1"/>
  <c r="BH85" i="1"/>
  <c r="BH80" i="1"/>
  <c r="BH74" i="1"/>
  <c r="BH56" i="1"/>
  <c r="BH53" i="1"/>
  <c r="BH46" i="1"/>
  <c r="BH26" i="1"/>
  <c r="BH23" i="1"/>
  <c r="BH18" i="1"/>
  <c r="BH81" i="1"/>
  <c r="BH66" i="1"/>
  <c r="BH63" i="1"/>
  <c r="BH54" i="1"/>
  <c r="BH40" i="1"/>
  <c r="BH35" i="1"/>
  <c r="BH28" i="1"/>
  <c r="BH27" i="1"/>
  <c r="BH120" i="1"/>
  <c r="BH92" i="1"/>
  <c r="BH88" i="1"/>
  <c r="BH61" i="1"/>
  <c r="BH47" i="1"/>
  <c r="BH42" i="1"/>
  <c r="BH24" i="1"/>
  <c r="BH14" i="1"/>
  <c r="BH12" i="1"/>
  <c r="BH20" i="1"/>
  <c r="BH15" i="1"/>
  <c r="BH10" i="1"/>
  <c r="BH8" i="1"/>
  <c r="BH6" i="1"/>
  <c r="BH3" i="1"/>
  <c r="BH11" i="1"/>
  <c r="BH7" i="1"/>
  <c r="BH4" i="1"/>
  <c r="BH2" i="1"/>
  <c r="BI2" i="1"/>
  <c r="BM2" i="1"/>
  <c r="D373" i="1"/>
  <c r="D311" i="1" l="1"/>
  <c r="BI311" i="1" l="1"/>
  <c r="H166" i="31"/>
  <c r="H212" i="31"/>
  <c r="H143" i="31"/>
  <c r="H189" i="31"/>
  <c r="D183" i="1" l="1"/>
  <c r="D196" i="1" l="1"/>
  <c r="H219"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AU87" i="1" l="1"/>
  <c r="Z87" i="1"/>
  <c r="AV87" i="1"/>
  <c r="AA87" i="1"/>
  <c r="BC87" i="1"/>
  <c r="AH87" i="1"/>
  <c r="BD87" i="1"/>
  <c r="AI87" i="1"/>
  <c r="AY87" i="1"/>
  <c r="AD87" i="1"/>
  <c r="BG87" i="1"/>
  <c r="AL87" i="1"/>
  <c r="AW87" i="1"/>
  <c r="AB87" i="1"/>
  <c r="BE87" i="1"/>
  <c r="AJ87" i="1"/>
  <c r="BA87" i="1"/>
  <c r="AF87" i="1"/>
  <c r="BB87" i="1"/>
  <c r="AG87" i="1"/>
  <c r="BF87" i="1"/>
  <c r="AK87" i="1"/>
  <c r="AX87" i="1"/>
  <c r="AC87" i="1"/>
  <c r="AT87" i="1"/>
  <c r="Y87" i="1"/>
  <c r="AY78" i="1"/>
  <c r="AD78" i="1"/>
  <c r="BF78" i="1"/>
  <c r="AK78" i="1"/>
  <c r="AU78" i="1"/>
  <c r="Z78" i="1"/>
  <c r="AV78" i="1"/>
  <c r="AA78" i="1"/>
  <c r="BG78" i="1"/>
  <c r="AL78" i="1"/>
  <c r="BD78" i="1"/>
  <c r="AI78" i="1"/>
  <c r="AW78" i="1"/>
  <c r="AB78" i="1"/>
  <c r="BB78" i="1"/>
  <c r="AG78" i="1"/>
  <c r="BC78" i="1"/>
  <c r="AH78" i="1"/>
  <c r="BE78" i="1"/>
  <c r="AJ78" i="1"/>
  <c r="BA78" i="1"/>
  <c r="AF78" i="1"/>
  <c r="AX78" i="1"/>
  <c r="AC78" i="1"/>
  <c r="AT78" i="1"/>
  <c r="Y78" i="1"/>
  <c r="BB201" i="1"/>
  <c r="AG201" i="1"/>
  <c r="BF201" i="1"/>
  <c r="AK201" i="1"/>
  <c r="AU201" i="1"/>
  <c r="Z201" i="1"/>
  <c r="AV201" i="1"/>
  <c r="AA201" i="1"/>
  <c r="BD201" i="1"/>
  <c r="AI201" i="1"/>
  <c r="AW201" i="1"/>
  <c r="AB201" i="1"/>
  <c r="AY201" i="1"/>
  <c r="AD201" i="1"/>
  <c r="BC201" i="1"/>
  <c r="AH201" i="1"/>
  <c r="BG201" i="1"/>
  <c r="AL201" i="1"/>
  <c r="BE201" i="1"/>
  <c r="AJ201" i="1"/>
  <c r="BA201" i="1"/>
  <c r="AF201" i="1"/>
  <c r="AX201" i="1"/>
  <c r="AC201" i="1"/>
  <c r="AT201" i="1"/>
  <c r="Y201" i="1"/>
  <c r="BB29" i="1"/>
  <c r="AG29" i="1"/>
  <c r="AV29" i="1"/>
  <c r="AA29" i="1"/>
  <c r="AY29" i="1"/>
  <c r="AD29" i="1"/>
  <c r="BC29" i="1"/>
  <c r="AH29" i="1"/>
  <c r="BG29" i="1"/>
  <c r="AL29" i="1"/>
  <c r="BD29" i="1"/>
  <c r="AI29" i="1"/>
  <c r="BF29" i="1"/>
  <c r="AK29" i="1"/>
  <c r="AU29" i="1"/>
  <c r="Z29" i="1"/>
  <c r="AW29" i="1"/>
  <c r="AB29" i="1"/>
  <c r="BE29" i="1"/>
  <c r="AJ29" i="1"/>
  <c r="BA29" i="1"/>
  <c r="AF29" i="1"/>
  <c r="AX29" i="1"/>
  <c r="AC29" i="1"/>
  <c r="AT29" i="1"/>
  <c r="Y29" i="1"/>
  <c r="BA19" i="1"/>
  <c r="AT19" i="1"/>
  <c r="AX19" i="1"/>
  <c r="BB19" i="1"/>
  <c r="BF19" i="1"/>
  <c r="BE19" i="1"/>
  <c r="AU19" i="1"/>
  <c r="BC19" i="1"/>
  <c r="AV19" i="1"/>
  <c r="BD19" i="1"/>
  <c r="AY19" i="1"/>
  <c r="BG19" i="1"/>
  <c r="AW19" i="1"/>
  <c r="BA105" i="1"/>
  <c r="BA381" i="1"/>
  <c r="BA380" i="1"/>
  <c r="BA43" i="1"/>
  <c r="BA392" i="1"/>
  <c r="BA322" i="1"/>
  <c r="AX392" i="1"/>
  <c r="AX322" i="1"/>
  <c r="AX105" i="1"/>
  <c r="AX381" i="1"/>
  <c r="AX380" i="1"/>
  <c r="AX43" i="1"/>
  <c r="I36" i="31"/>
  <c r="I59" i="31"/>
  <c r="I43" i="31"/>
  <c r="AT381" i="1"/>
  <c r="AT380" i="1"/>
  <c r="AT43" i="1"/>
  <c r="AT392" i="1"/>
  <c r="AT322" i="1"/>
  <c r="AT105" i="1"/>
  <c r="BB381" i="1"/>
  <c r="BB380" i="1"/>
  <c r="BB43" i="1"/>
  <c r="BB392" i="1"/>
  <c r="BB322" i="1"/>
  <c r="BB105" i="1"/>
  <c r="BF392" i="1"/>
  <c r="BF322" i="1"/>
  <c r="BF105" i="1"/>
  <c r="BF381" i="1"/>
  <c r="BF380" i="1"/>
  <c r="BF43" i="1"/>
  <c r="AU381" i="1"/>
  <c r="AU380" i="1"/>
  <c r="AU43" i="1"/>
  <c r="AU392" i="1"/>
  <c r="AU322" i="1"/>
  <c r="AU105" i="1"/>
  <c r="AY392" i="1"/>
  <c r="AY322" i="1"/>
  <c r="AY105" i="1"/>
  <c r="AY381" i="1"/>
  <c r="AY380" i="1"/>
  <c r="AY43" i="1"/>
  <c r="BG322" i="1"/>
  <c r="BG381" i="1"/>
  <c r="BG43" i="1"/>
  <c r="BG380" i="1"/>
  <c r="BG105" i="1"/>
  <c r="BG392" i="1"/>
  <c r="BC381" i="1"/>
  <c r="BC380" i="1"/>
  <c r="BC43" i="1"/>
  <c r="BC392" i="1"/>
  <c r="BC322" i="1"/>
  <c r="BC105" i="1"/>
  <c r="BD380" i="1"/>
  <c r="BD43" i="1"/>
  <c r="BD392" i="1"/>
  <c r="BD322" i="1"/>
  <c r="BD105" i="1"/>
  <c r="BD381" i="1"/>
  <c r="BE380" i="1"/>
  <c r="BE43" i="1"/>
  <c r="BE392" i="1"/>
  <c r="BE322" i="1"/>
  <c r="BE105" i="1"/>
  <c r="BE381" i="1"/>
  <c r="AV380" i="1"/>
  <c r="AV43" i="1"/>
  <c r="AV392" i="1"/>
  <c r="AV322" i="1"/>
  <c r="AV105" i="1"/>
  <c r="AV381" i="1"/>
  <c r="AW380" i="1"/>
  <c r="AW43" i="1"/>
  <c r="AW392" i="1"/>
  <c r="AW322" i="1"/>
  <c r="AW105" i="1"/>
  <c r="AW381" i="1"/>
  <c r="AX312" i="1"/>
  <c r="AT312" i="1"/>
  <c r="BB312" i="1"/>
  <c r="BF312" i="1"/>
  <c r="BE312" i="1"/>
  <c r="BA312" i="1"/>
  <c r="BG312" i="1"/>
  <c r="AV312" i="1"/>
  <c r="AY312" i="1"/>
  <c r="BD312" i="1"/>
  <c r="AU312" i="1"/>
  <c r="BC312" i="1"/>
  <c r="AW312" i="1"/>
  <c r="BB172" i="1"/>
  <c r="AY172" i="1"/>
  <c r="BF172" i="1"/>
  <c r="AV172" i="1"/>
  <c r="AX172" i="1"/>
  <c r="AT172" i="1"/>
  <c r="BC172" i="1"/>
  <c r="BD172" i="1"/>
  <c r="AW172" i="1"/>
  <c r="AU172" i="1"/>
  <c r="BG172" i="1"/>
  <c r="BE172" i="1"/>
  <c r="BA172"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13" i="1"/>
  <c r="BD213" i="1"/>
  <c r="BE213" i="1"/>
  <c r="BA213" i="1"/>
  <c r="BG213" i="1"/>
  <c r="AX213" i="1"/>
  <c r="AT213" i="1"/>
  <c r="BC213" i="1"/>
  <c r="AW213" i="1"/>
  <c r="BB213" i="1"/>
  <c r="BF213" i="1"/>
  <c r="AU213" i="1"/>
  <c r="AY213" i="1"/>
  <c r="BC285" i="1"/>
  <c r="BC338" i="1"/>
  <c r="BE285" i="1"/>
  <c r="BE338" i="1"/>
  <c r="BA285" i="1"/>
  <c r="BA338" i="1"/>
  <c r="AT285" i="1"/>
  <c r="AT338" i="1"/>
  <c r="BB285" i="1"/>
  <c r="BB338" i="1"/>
  <c r="BF285" i="1"/>
  <c r="BF338" i="1"/>
  <c r="AX285" i="1"/>
  <c r="AX338" i="1"/>
  <c r="AU285" i="1"/>
  <c r="AU338" i="1"/>
  <c r="AY285" i="1"/>
  <c r="AY338" i="1"/>
  <c r="AV285" i="1"/>
  <c r="AV338" i="1"/>
  <c r="BD285" i="1"/>
  <c r="BD338" i="1"/>
  <c r="BG285" i="1"/>
  <c r="BG338" i="1"/>
  <c r="AW285" i="1"/>
  <c r="AW338" i="1"/>
  <c r="BB300" i="1"/>
  <c r="BF300" i="1"/>
  <c r="BC300" i="1"/>
  <c r="BA300" i="1"/>
  <c r="AU300" i="1"/>
  <c r="BG300" i="1"/>
  <c r="AV300" i="1"/>
  <c r="BD300" i="1"/>
  <c r="AW300" i="1"/>
  <c r="BE300" i="1"/>
  <c r="AX300" i="1"/>
  <c r="AT300" i="1"/>
  <c r="AY300" i="1"/>
  <c r="BF191" i="1"/>
  <c r="BF186" i="1"/>
  <c r="AY191" i="1"/>
  <c r="AY186" i="1"/>
  <c r="AW191" i="1"/>
  <c r="AW186" i="1"/>
  <c r="BE191" i="1"/>
  <c r="BE186" i="1"/>
  <c r="BA191" i="1"/>
  <c r="BA186" i="1"/>
  <c r="AU186" i="1"/>
  <c r="AU191" i="1"/>
  <c r="BC191" i="1"/>
  <c r="BC186" i="1"/>
  <c r="BG191" i="1"/>
  <c r="BG186" i="1"/>
  <c r="AV186" i="1"/>
  <c r="AV191" i="1"/>
  <c r="BD191" i="1"/>
  <c r="BD186" i="1"/>
  <c r="AX191" i="1"/>
  <c r="AX186" i="1"/>
  <c r="AT191" i="1"/>
  <c r="AT186" i="1"/>
  <c r="I7" i="31"/>
  <c r="BB191" i="1"/>
  <c r="BB186" i="1"/>
  <c r="AX279" i="1"/>
  <c r="AT279" i="1"/>
  <c r="BG279" i="1"/>
  <c r="BB279" i="1"/>
  <c r="BF279" i="1"/>
  <c r="AU279" i="1"/>
  <c r="AY279" i="1"/>
  <c r="BC279" i="1"/>
  <c r="AV279" i="1"/>
  <c r="BD279" i="1"/>
  <c r="AW279" i="1"/>
  <c r="BE279" i="1"/>
  <c r="BA279" i="1"/>
  <c r="BD299" i="1"/>
  <c r="BF299" i="1"/>
  <c r="BC299" i="1"/>
  <c r="AV299" i="1"/>
  <c r="AW299" i="1"/>
  <c r="BE299" i="1"/>
  <c r="BB299" i="1"/>
  <c r="BG299" i="1"/>
  <c r="AX299" i="1"/>
  <c r="AU299" i="1"/>
  <c r="AY299" i="1"/>
  <c r="BA299" i="1"/>
  <c r="AT299" i="1"/>
  <c r="I40" i="31"/>
  <c r="I33" i="31"/>
  <c r="I56" i="31"/>
  <c r="BF9" i="1"/>
  <c r="BF232" i="1"/>
  <c r="BF128" i="1"/>
  <c r="BB9" i="1"/>
  <c r="BB232" i="1"/>
  <c r="BB128" i="1"/>
  <c r="AY9" i="1"/>
  <c r="AY232" i="1"/>
  <c r="AY128" i="1"/>
  <c r="BD9" i="1"/>
  <c r="BD128" i="1"/>
  <c r="BD232" i="1"/>
  <c r="BA9" i="1"/>
  <c r="BA128" i="1"/>
  <c r="BA232" i="1"/>
  <c r="AU9" i="1"/>
  <c r="AU128" i="1"/>
  <c r="AU232" i="1"/>
  <c r="BG9" i="1"/>
  <c r="BG128" i="1"/>
  <c r="BG232" i="1"/>
  <c r="AW9" i="1"/>
  <c r="AW128" i="1"/>
  <c r="AW232" i="1"/>
  <c r="AT9" i="1"/>
  <c r="AT128" i="1"/>
  <c r="AT232" i="1"/>
  <c r="BC9" i="1"/>
  <c r="BC128" i="1"/>
  <c r="BC232" i="1"/>
  <c r="AV9" i="1"/>
  <c r="AV128" i="1"/>
  <c r="AV232" i="1"/>
  <c r="BE9" i="1"/>
  <c r="BE128" i="1"/>
  <c r="BE232" i="1"/>
  <c r="AX9" i="1"/>
  <c r="AX232" i="1"/>
  <c r="AX128" i="1"/>
  <c r="C78" i="2"/>
  <c r="C79" i="2"/>
  <c r="C80" i="2"/>
  <c r="BC440" i="1"/>
  <c r="BC437" i="1"/>
  <c r="BC420" i="1"/>
  <c r="BC446" i="1"/>
  <c r="BC443" i="1"/>
  <c r="BC441" i="1"/>
  <c r="BC449" i="1"/>
  <c r="BC444" i="1"/>
  <c r="BC417" i="1"/>
  <c r="BC447" i="1"/>
  <c r="BC428" i="1"/>
  <c r="BC423" i="1"/>
  <c r="BC171" i="1"/>
  <c r="BC170" i="1"/>
  <c r="BC450" i="1"/>
  <c r="BC436" i="1"/>
  <c r="BC451" i="1"/>
  <c r="BC445" i="1"/>
  <c r="BC397" i="1"/>
  <c r="BC385" i="1"/>
  <c r="BC448" i="1"/>
  <c r="BC416" i="1"/>
  <c r="BC407" i="1"/>
  <c r="BC403" i="1"/>
  <c r="BC399" i="1"/>
  <c r="BC391" i="1"/>
  <c r="BC390" i="1"/>
  <c r="BC388" i="1"/>
  <c r="BC412" i="1"/>
  <c r="BC396" i="1"/>
  <c r="BC419" i="1"/>
  <c r="BC408" i="1"/>
  <c r="BC404" i="1"/>
  <c r="BC400" i="1"/>
  <c r="BC394" i="1"/>
  <c r="BC413" i="1"/>
  <c r="BC409" i="1"/>
  <c r="BC405" i="1"/>
  <c r="BC401" i="1"/>
  <c r="BC389" i="1"/>
  <c r="BC387" i="1"/>
  <c r="BC384" i="1"/>
  <c r="BC410" i="1"/>
  <c r="BC382" i="1"/>
  <c r="BC373" i="1"/>
  <c r="BC439" i="1"/>
  <c r="BC374" i="1"/>
  <c r="BC363" i="1"/>
  <c r="BC357" i="1"/>
  <c r="BC353" i="1"/>
  <c r="BC415" i="1"/>
  <c r="BC379" i="1"/>
  <c r="BC364" i="1"/>
  <c r="BC361" i="1"/>
  <c r="BC358" i="1"/>
  <c r="BC354" i="1"/>
  <c r="BC402" i="1"/>
  <c r="BC386" i="1"/>
  <c r="BC406" i="1"/>
  <c r="BC371" i="1"/>
  <c r="BC365" i="1"/>
  <c r="BC359" i="1"/>
  <c r="BC355" i="1"/>
  <c r="BC370" i="1"/>
  <c r="BC368" i="1"/>
  <c r="BC367" i="1"/>
  <c r="BC366" i="1"/>
  <c r="BC362" i="1"/>
  <c r="BC352" i="1"/>
  <c r="BC378" i="1"/>
  <c r="BC339" i="1"/>
  <c r="BC375" i="1"/>
  <c r="BC356" i="1"/>
  <c r="BC345" i="1"/>
  <c r="BC343" i="1"/>
  <c r="BC336" i="1"/>
  <c r="BC348" i="1"/>
  <c r="BC360" i="1"/>
  <c r="BC341" i="1"/>
  <c r="BC334" i="1"/>
  <c r="BC332" i="1"/>
  <c r="BC330" i="1"/>
  <c r="BC346" i="1"/>
  <c r="BC351" i="1"/>
  <c r="BC350" i="1"/>
  <c r="BC344" i="1"/>
  <c r="BC342" i="1"/>
  <c r="BC340" i="1"/>
  <c r="BC328" i="1"/>
  <c r="BC318" i="1"/>
  <c r="BC316" i="1"/>
  <c r="BC307" i="1"/>
  <c r="BC303" i="1"/>
  <c r="BC335" i="1"/>
  <c r="BC325" i="1"/>
  <c r="BC296" i="1"/>
  <c r="BC291" i="1"/>
  <c r="BC311" i="1"/>
  <c r="BC308" i="1"/>
  <c r="BC304" i="1"/>
  <c r="BC333" i="1"/>
  <c r="BC327" i="1"/>
  <c r="BC324" i="1"/>
  <c r="BC319" i="1"/>
  <c r="BC317" i="1"/>
  <c r="BC295" i="1"/>
  <c r="BC292" i="1"/>
  <c r="BC337" i="1"/>
  <c r="BC301" i="1"/>
  <c r="BC331" i="1"/>
  <c r="BC320" i="1"/>
  <c r="BC293" i="1"/>
  <c r="BC289" i="1"/>
  <c r="BC329" i="1"/>
  <c r="BC288" i="1"/>
  <c r="BC309" i="1"/>
  <c r="BC268" i="1"/>
  <c r="BC347" i="1"/>
  <c r="BC321" i="1"/>
  <c r="BC314" i="1"/>
  <c r="BC294" i="1"/>
  <c r="BC280" i="1"/>
  <c r="BC264" i="1"/>
  <c r="BC259" i="1"/>
  <c r="BC323" i="1"/>
  <c r="BC281" i="1"/>
  <c r="BC278" i="1"/>
  <c r="BC269" i="1"/>
  <c r="BC267" i="1"/>
  <c r="BC262" i="1"/>
  <c r="BC414" i="1"/>
  <c r="BC315" i="1"/>
  <c r="BC286" i="1"/>
  <c r="BC265" i="1"/>
  <c r="BC257" i="1"/>
  <c r="BC239" i="1"/>
  <c r="BC235" i="1"/>
  <c r="BC275" i="1"/>
  <c r="BC266" i="1"/>
  <c r="BC253" i="1"/>
  <c r="BC241" i="1"/>
  <c r="BC238" i="1"/>
  <c r="BC228" i="1"/>
  <c r="BC227" i="1"/>
  <c r="BC305" i="1"/>
  <c r="BC287" i="1"/>
  <c r="BC255" i="1"/>
  <c r="BC273" i="1"/>
  <c r="BC243" i="1"/>
  <c r="BC248" i="1"/>
  <c r="BC236" i="1"/>
  <c r="BC231" i="1"/>
  <c r="BC290" i="1"/>
  <c r="BC271" i="1"/>
  <c r="BC249" i="1"/>
  <c r="BC233" i="1"/>
  <c r="BC313" i="1"/>
  <c r="BC282" i="1"/>
  <c r="BC270" i="1"/>
  <c r="BC244" i="1"/>
  <c r="BC240" i="1"/>
  <c r="BC229" i="1"/>
  <c r="BC306" i="1"/>
  <c r="BC283" i="1"/>
  <c r="BC252" i="1"/>
  <c r="BC237" i="1"/>
  <c r="BC284" i="1"/>
  <c r="BC263" i="1"/>
  <c r="BC250" i="1"/>
  <c r="BC247" i="1"/>
  <c r="BC230" i="1"/>
  <c r="BC219" i="1"/>
  <c r="BC208" i="1"/>
  <c r="BC200" i="1"/>
  <c r="BC198" i="1"/>
  <c r="BC196" i="1"/>
  <c r="BC194" i="1"/>
  <c r="BC190" i="1"/>
  <c r="BC225" i="1"/>
  <c r="BC195" i="1"/>
  <c r="BC188" i="1"/>
  <c r="BC212" i="1"/>
  <c r="BC221" i="1"/>
  <c r="BC218" i="1"/>
  <c r="BC214" i="1"/>
  <c r="BC210" i="1"/>
  <c r="BC197" i="1"/>
  <c r="BC224" i="1"/>
  <c r="BC216" i="1"/>
  <c r="BC211" i="1"/>
  <c r="BC202" i="1"/>
  <c r="BC199" i="1"/>
  <c r="BC192" i="1"/>
  <c r="BC226" i="1"/>
  <c r="BC222" i="1"/>
  <c r="BC217" i="1"/>
  <c r="BC215" i="1"/>
  <c r="BC193" i="1"/>
  <c r="BC204" i="1"/>
  <c r="BC203" i="1"/>
  <c r="BC185" i="1"/>
  <c r="BC183" i="1"/>
  <c r="BC149" i="1"/>
  <c r="BC141" i="1"/>
  <c r="BC136" i="1"/>
  <c r="BC133" i="1"/>
  <c r="BC127" i="1"/>
  <c r="BC122" i="1"/>
  <c r="BC111" i="1"/>
  <c r="BC181" i="1"/>
  <c r="BC167" i="1"/>
  <c r="BC162" i="1"/>
  <c r="BC159" i="1"/>
  <c r="BC144" i="1"/>
  <c r="BC137" i="1"/>
  <c r="BC112" i="1"/>
  <c r="BC107" i="1"/>
  <c r="BC103" i="1"/>
  <c r="BC101" i="1"/>
  <c r="BC96" i="1"/>
  <c r="BC187" i="1"/>
  <c r="BC179" i="1"/>
  <c r="BC152" i="1"/>
  <c r="BC145" i="1"/>
  <c r="BC142" i="1"/>
  <c r="BC139" i="1"/>
  <c r="BC124" i="1"/>
  <c r="BC120" i="1"/>
  <c r="BC117" i="1"/>
  <c r="BC116" i="1"/>
  <c r="BC184" i="1"/>
  <c r="BC174" i="1"/>
  <c r="BC168" i="1"/>
  <c r="BC161" i="1"/>
  <c r="BC158" i="1"/>
  <c r="BC134" i="1"/>
  <c r="BC102" i="1"/>
  <c r="BC97" i="1"/>
  <c r="BC95" i="1"/>
  <c r="BC175" i="1"/>
  <c r="BC150" i="1"/>
  <c r="BC148" i="1"/>
  <c r="BC146" i="1"/>
  <c r="BC114" i="1"/>
  <c r="BC94" i="1"/>
  <c r="BC176" i="1"/>
  <c r="BC154" i="1"/>
  <c r="BC135" i="1"/>
  <c r="BC129" i="1"/>
  <c r="BC100" i="1"/>
  <c r="BC130" i="1"/>
  <c r="BC119" i="1"/>
  <c r="BC140" i="1"/>
  <c r="BC91" i="1"/>
  <c r="BC79" i="1"/>
  <c r="BC55" i="1"/>
  <c r="BC50" i="1"/>
  <c r="BC38" i="1"/>
  <c r="BC34" i="1"/>
  <c r="BC32" i="1"/>
  <c r="BC20" i="1"/>
  <c r="BC151" i="1"/>
  <c r="BC138" i="1"/>
  <c r="BC90" i="1"/>
  <c r="BC83" i="1"/>
  <c r="BC68" i="1"/>
  <c r="BC59" i="1"/>
  <c r="BC48" i="1"/>
  <c r="BC46" i="1"/>
  <c r="BC40" i="1"/>
  <c r="BC80" i="1"/>
  <c r="BC69" i="1"/>
  <c r="BC53" i="1"/>
  <c r="BC42" i="1"/>
  <c r="BC35" i="1"/>
  <c r="BC26" i="1"/>
  <c r="BC173" i="1"/>
  <c r="BC121" i="1"/>
  <c r="BC84" i="1"/>
  <c r="BC81" i="1"/>
  <c r="BC66" i="1"/>
  <c r="BC65" i="1"/>
  <c r="BC47" i="1"/>
  <c r="BC33" i="1"/>
  <c r="BC164" i="1"/>
  <c r="BC118" i="1"/>
  <c r="BC92" i="1"/>
  <c r="BC70" i="1"/>
  <c r="BC61" i="1"/>
  <c r="BC39" i="1"/>
  <c r="BC36" i="1"/>
  <c r="BC24" i="1"/>
  <c r="BC89" i="1"/>
  <c r="BC82" i="1"/>
  <c r="BC64" i="1"/>
  <c r="BC57" i="1"/>
  <c r="BC49" i="1"/>
  <c r="BC85" i="1"/>
  <c r="BC75" i="1"/>
  <c r="BC41" i="1"/>
  <c r="BC37" i="1"/>
  <c r="BC153" i="1"/>
  <c r="BC93" i="1"/>
  <c r="BC62" i="1"/>
  <c r="BC45" i="1"/>
  <c r="BC44" i="1"/>
  <c r="BC25" i="1"/>
  <c r="BC7" i="1"/>
  <c r="BC15" i="1"/>
  <c r="BC14" i="1"/>
  <c r="BC4" i="1"/>
  <c r="BC18" i="1"/>
  <c r="BC12" i="1"/>
  <c r="BC11" i="1"/>
  <c r="BG171" i="1"/>
  <c r="BG170" i="1"/>
  <c r="BG447" i="1"/>
  <c r="BG428" i="1"/>
  <c r="BG450" i="1"/>
  <c r="BG436" i="1"/>
  <c r="BG452" i="1"/>
  <c r="BG448" i="1"/>
  <c r="BG439" i="1"/>
  <c r="BG440" i="1"/>
  <c r="BG443" i="1"/>
  <c r="BG433" i="1"/>
  <c r="BG427" i="1"/>
  <c r="BG426" i="1"/>
  <c r="BG449" i="1"/>
  <c r="BG446" i="1"/>
  <c r="BG444" i="1"/>
  <c r="BG435" i="1"/>
  <c r="BG434" i="1"/>
  <c r="BG430" i="1"/>
  <c r="BG418" i="1"/>
  <c r="BG417" i="1"/>
  <c r="BG413" i="1"/>
  <c r="BG411" i="1"/>
  <c r="BG389" i="1"/>
  <c r="BG387" i="1"/>
  <c r="BG384" i="1"/>
  <c r="BG415" i="1"/>
  <c r="BG382" i="1"/>
  <c r="BG438" i="1"/>
  <c r="BG385" i="1"/>
  <c r="BG416" i="1"/>
  <c r="BG388" i="1"/>
  <c r="BG383" i="1"/>
  <c r="BG365" i="1"/>
  <c r="BG359" i="1"/>
  <c r="BG355" i="1"/>
  <c r="BG369" i="1"/>
  <c r="BG368" i="1"/>
  <c r="BG362" i="1"/>
  <c r="BG352" i="1"/>
  <c r="BG412" i="1"/>
  <c r="BG378" i="1"/>
  <c r="BG376" i="1"/>
  <c r="BG375" i="1"/>
  <c r="BG371" i="1"/>
  <c r="BG366" i="1"/>
  <c r="BG360" i="1"/>
  <c r="BG356" i="1"/>
  <c r="BG363" i="1"/>
  <c r="BG357" i="1"/>
  <c r="BG353" i="1"/>
  <c r="BG379" i="1"/>
  <c r="BG364" i="1"/>
  <c r="BG361" i="1"/>
  <c r="BG348" i="1"/>
  <c r="BG341" i="1"/>
  <c r="BG350" i="1"/>
  <c r="BG354" i="1"/>
  <c r="BG351" i="1"/>
  <c r="BG337" i="1"/>
  <c r="BG394" i="1"/>
  <c r="BG349" i="1"/>
  <c r="BG339" i="1"/>
  <c r="BG358" i="1"/>
  <c r="BG390" i="1"/>
  <c r="BG336" i="1"/>
  <c r="BG320" i="1"/>
  <c r="BG302" i="1"/>
  <c r="BG326" i="1"/>
  <c r="BG324" i="1"/>
  <c r="BG314" i="1"/>
  <c r="BG313" i="1"/>
  <c r="BG309" i="1"/>
  <c r="BG306" i="1"/>
  <c r="BG321" i="1"/>
  <c r="BG310" i="1"/>
  <c r="BG318" i="1"/>
  <c r="BG316" i="1"/>
  <c r="BG303" i="1"/>
  <c r="BG298" i="1"/>
  <c r="BG325" i="1"/>
  <c r="BG307" i="1"/>
  <c r="BG296" i="1"/>
  <c r="BG311" i="1"/>
  <c r="BG281" i="1"/>
  <c r="BG278" i="1"/>
  <c r="BG267" i="1"/>
  <c r="BG264" i="1"/>
  <c r="BG286" i="1"/>
  <c r="BG304" i="1"/>
  <c r="BG282" i="1"/>
  <c r="BG308" i="1"/>
  <c r="BG266" i="1"/>
  <c r="BG262" i="1"/>
  <c r="BG233" i="1"/>
  <c r="BG265" i="1"/>
  <c r="BG244" i="1"/>
  <c r="BG234" i="1"/>
  <c r="BG240" i="1"/>
  <c r="BG237" i="1"/>
  <c r="BG229" i="1"/>
  <c r="BG271" i="1"/>
  <c r="BG258" i="1"/>
  <c r="BG252" i="1"/>
  <c r="BG235" i="1"/>
  <c r="BG230" i="1"/>
  <c r="BG319" i="1"/>
  <c r="BG263" i="1"/>
  <c r="BG257" i="1"/>
  <c r="BG241" i="1"/>
  <c r="BG317" i="1"/>
  <c r="BG253" i="1"/>
  <c r="BG273" i="1"/>
  <c r="BG251" i="1"/>
  <c r="BG243" i="1"/>
  <c r="BG239" i="1"/>
  <c r="BG238" i="1"/>
  <c r="BG236" i="1"/>
  <c r="BG231" i="1"/>
  <c r="BG216" i="1"/>
  <c r="BG211" i="1"/>
  <c r="BG202" i="1"/>
  <c r="BG199" i="1"/>
  <c r="BG192" i="1"/>
  <c r="BG226" i="1"/>
  <c r="BG197" i="1"/>
  <c r="BG222" i="1"/>
  <c r="BG217" i="1"/>
  <c r="BG220" i="1"/>
  <c r="BG207" i="1"/>
  <c r="BG206" i="1"/>
  <c r="BG203" i="1"/>
  <c r="BG200" i="1"/>
  <c r="BG196" i="1"/>
  <c r="BG225" i="1"/>
  <c r="BG208" i="1"/>
  <c r="BG198" i="1"/>
  <c r="BG212" i="1"/>
  <c r="BG221" i="1"/>
  <c r="BG214" i="1"/>
  <c r="BG210" i="1"/>
  <c r="BG175" i="1"/>
  <c r="BG150" i="1"/>
  <c r="BG148" i="1"/>
  <c r="BG142" i="1"/>
  <c r="BG137" i="1"/>
  <c r="BG132" i="1"/>
  <c r="BG126" i="1"/>
  <c r="BG115" i="1"/>
  <c r="BG98" i="1"/>
  <c r="BG153" i="1"/>
  <c r="BG145" i="1"/>
  <c r="BG121" i="1"/>
  <c r="BG118" i="1"/>
  <c r="BG154" i="1"/>
  <c r="BG143" i="1"/>
  <c r="BG129" i="1"/>
  <c r="BG100" i="1"/>
  <c r="BG97" i="1"/>
  <c r="BG177" i="1"/>
  <c r="BG146" i="1"/>
  <c r="BG140" i="1"/>
  <c r="BG135" i="1"/>
  <c r="BG119" i="1"/>
  <c r="BG114" i="1"/>
  <c r="BG169" i="1"/>
  <c r="BG149" i="1"/>
  <c r="BG138" i="1"/>
  <c r="BG133" i="1"/>
  <c r="BG131" i="1"/>
  <c r="BG127" i="1"/>
  <c r="BG122" i="1"/>
  <c r="BG185" i="1"/>
  <c r="BG152" i="1"/>
  <c r="BG139" i="1"/>
  <c r="BG125" i="1"/>
  <c r="BG124" i="1"/>
  <c r="BG120" i="1"/>
  <c r="BG117" i="1"/>
  <c r="BG113" i="1"/>
  <c r="BG174" i="1"/>
  <c r="BG168" i="1"/>
  <c r="BG144" i="1"/>
  <c r="BG134" i="1"/>
  <c r="BG101" i="1"/>
  <c r="BG99" i="1"/>
  <c r="BG92" i="1"/>
  <c r="BG61" i="1"/>
  <c r="BG24" i="1"/>
  <c r="BG136" i="1"/>
  <c r="BG67" i="1"/>
  <c r="BG57" i="1"/>
  <c r="BG49" i="1"/>
  <c r="BG141" i="1"/>
  <c r="BG75" i="1"/>
  <c r="BG70" i="1"/>
  <c r="BG41" i="1"/>
  <c r="BG94" i="1"/>
  <c r="BG73" i="1"/>
  <c r="BG72" i="1"/>
  <c r="BG71" i="1"/>
  <c r="BG62" i="1"/>
  <c r="BG25" i="1"/>
  <c r="BG96" i="1"/>
  <c r="BG91" i="1"/>
  <c r="BG79" i="1"/>
  <c r="BG76" i="1"/>
  <c r="BG58" i="1"/>
  <c r="BG55" i="1"/>
  <c r="BG50" i="1"/>
  <c r="BG22" i="1"/>
  <c r="BG21" i="1"/>
  <c r="BG147" i="1"/>
  <c r="BG83" i="1"/>
  <c r="BG68" i="1"/>
  <c r="BG60" i="1"/>
  <c r="BG167" i="1"/>
  <c r="BG80" i="1"/>
  <c r="BG56" i="1"/>
  <c r="BG53" i="1"/>
  <c r="BG26" i="1"/>
  <c r="BG23" i="1"/>
  <c r="BG18" i="1"/>
  <c r="BG106" i="1"/>
  <c r="BG103" i="1"/>
  <c r="BG81" i="1"/>
  <c r="BG77" i="1"/>
  <c r="BG66" i="1"/>
  <c r="BG54" i="1"/>
  <c r="BG28" i="1"/>
  <c r="BG27" i="1"/>
  <c r="BG4" i="1"/>
  <c r="BG12" i="1"/>
  <c r="BG20" i="1"/>
  <c r="BG10" i="1"/>
  <c r="BG8" i="1"/>
  <c r="BG6" i="1"/>
  <c r="BG3" i="1"/>
  <c r="BG11" i="1"/>
  <c r="BG7" i="1"/>
  <c r="BG400" i="1"/>
  <c r="BG406" i="1"/>
  <c r="BG404" i="1"/>
  <c r="BG402" i="1"/>
  <c r="BG399" i="1"/>
  <c r="BG401" i="1"/>
  <c r="BG403" i="1"/>
  <c r="BG408" i="1"/>
  <c r="BG407" i="1"/>
  <c r="BG409" i="1"/>
  <c r="BG405" i="1"/>
  <c r="BG451" i="1"/>
  <c r="BG173" i="1"/>
  <c r="BG373" i="1"/>
  <c r="BG183" i="1"/>
  <c r="AX447" i="1"/>
  <c r="AX428" i="1"/>
  <c r="AX419" i="1"/>
  <c r="AX171" i="1"/>
  <c r="AX170" i="1"/>
  <c r="AX450" i="1"/>
  <c r="AX441" i="1"/>
  <c r="AX436" i="1"/>
  <c r="AX432" i="1"/>
  <c r="AX427" i="1"/>
  <c r="AX451" i="1"/>
  <c r="AX445" i="1"/>
  <c r="AX448" i="1"/>
  <c r="AX442" i="1"/>
  <c r="AX439" i="1"/>
  <c r="AX440" i="1"/>
  <c r="AX437" i="1"/>
  <c r="AX420" i="1"/>
  <c r="AX443" i="1"/>
  <c r="AX415" i="1"/>
  <c r="AX408" i="1"/>
  <c r="AX404" i="1"/>
  <c r="AX400" i="1"/>
  <c r="AX394" i="1"/>
  <c r="AX413" i="1"/>
  <c r="AX409" i="1"/>
  <c r="AX405" i="1"/>
  <c r="AX401" i="1"/>
  <c r="AX391" i="1"/>
  <c r="AX389" i="1"/>
  <c r="AX387" i="1"/>
  <c r="AX384" i="1"/>
  <c r="AX382" i="1"/>
  <c r="AX449" i="1"/>
  <c r="AX406" i="1"/>
  <c r="AX402" i="1"/>
  <c r="AX396" i="1"/>
  <c r="AX444" i="1"/>
  <c r="AX417" i="1"/>
  <c r="AX385" i="1"/>
  <c r="AX388" i="1"/>
  <c r="AX367" i="1"/>
  <c r="AX351" i="1"/>
  <c r="AX390" i="1"/>
  <c r="AX359" i="1"/>
  <c r="AX355" i="1"/>
  <c r="AX374" i="1"/>
  <c r="AX371" i="1"/>
  <c r="AX365" i="1"/>
  <c r="AX416" i="1"/>
  <c r="AX399" i="1"/>
  <c r="AX368" i="1"/>
  <c r="AX366" i="1"/>
  <c r="AX362" i="1"/>
  <c r="AX360" i="1"/>
  <c r="AX356" i="1"/>
  <c r="AX352" i="1"/>
  <c r="AX403" i="1"/>
  <c r="AX378" i="1"/>
  <c r="AX375" i="1"/>
  <c r="AX407" i="1"/>
  <c r="AX373" i="1"/>
  <c r="AX357" i="1"/>
  <c r="AX353" i="1"/>
  <c r="AX412" i="1"/>
  <c r="AX363" i="1"/>
  <c r="AX341" i="1"/>
  <c r="AX334" i="1"/>
  <c r="AX332" i="1"/>
  <c r="AX330" i="1"/>
  <c r="AX346" i="1"/>
  <c r="AX350" i="1"/>
  <c r="AX344" i="1"/>
  <c r="AX342" i="1"/>
  <c r="AX340" i="1"/>
  <c r="AX379" i="1"/>
  <c r="AX354" i="1"/>
  <c r="AX347" i="1"/>
  <c r="AX343" i="1"/>
  <c r="AX337" i="1"/>
  <c r="AX335" i="1"/>
  <c r="AX333" i="1"/>
  <c r="AX331" i="1"/>
  <c r="AX339" i="1"/>
  <c r="AX364" i="1"/>
  <c r="AX361" i="1"/>
  <c r="AX358" i="1"/>
  <c r="AX345" i="1"/>
  <c r="AX336" i="1"/>
  <c r="AX329" i="1"/>
  <c r="AX327" i="1"/>
  <c r="AX319" i="1"/>
  <c r="AX317" i="1"/>
  <c r="AX295" i="1"/>
  <c r="AX292" i="1"/>
  <c r="AX348" i="1"/>
  <c r="AX323" i="1"/>
  <c r="AX316" i="1"/>
  <c r="AX305" i="1"/>
  <c r="AX301" i="1"/>
  <c r="AX320" i="1"/>
  <c r="AX293" i="1"/>
  <c r="AX289" i="1"/>
  <c r="AX313" i="1"/>
  <c r="AX309" i="1"/>
  <c r="AX306" i="1"/>
  <c r="AX328" i="1"/>
  <c r="AX321" i="1"/>
  <c r="AX294" i="1"/>
  <c r="AX318" i="1"/>
  <c r="AX307" i="1"/>
  <c r="AX303" i="1"/>
  <c r="AX283" i="1"/>
  <c r="AX270" i="1"/>
  <c r="AX263" i="1"/>
  <c r="AX325" i="1"/>
  <c r="AX308" i="1"/>
  <c r="AX264" i="1"/>
  <c r="AX291" i="1"/>
  <c r="AX290" i="1"/>
  <c r="AX284" i="1"/>
  <c r="AX282" i="1"/>
  <c r="AX314" i="1"/>
  <c r="AX296" i="1"/>
  <c r="AX287" i="1"/>
  <c r="AX275" i="1"/>
  <c r="AX271" i="1"/>
  <c r="AX304" i="1"/>
  <c r="AX281" i="1"/>
  <c r="AX268" i="1"/>
  <c r="AX248" i="1"/>
  <c r="AX236" i="1"/>
  <c r="AX231" i="1"/>
  <c r="AX311" i="1"/>
  <c r="AX267" i="1"/>
  <c r="AX242" i="1"/>
  <c r="AX233" i="1"/>
  <c r="AX257" i="1"/>
  <c r="AX247" i="1"/>
  <c r="AX240" i="1"/>
  <c r="AX239" i="1"/>
  <c r="AX278" i="1"/>
  <c r="AX266" i="1"/>
  <c r="AX262" i="1"/>
  <c r="AX237" i="1"/>
  <c r="AX265" i="1"/>
  <c r="AX250" i="1"/>
  <c r="AX230" i="1"/>
  <c r="AX228" i="1"/>
  <c r="AX249" i="1"/>
  <c r="AX235" i="1"/>
  <c r="AX259" i="1"/>
  <c r="AX253" i="1"/>
  <c r="AX241" i="1"/>
  <c r="AX238" i="1"/>
  <c r="AX269" i="1"/>
  <c r="AX273" i="1"/>
  <c r="AX218" i="1"/>
  <c r="AX215" i="1"/>
  <c r="AX214" i="1"/>
  <c r="AX210" i="1"/>
  <c r="AX204" i="1"/>
  <c r="AX223" i="1"/>
  <c r="AX219" i="1"/>
  <c r="AX216" i="1"/>
  <c r="AX211" i="1"/>
  <c r="AX202" i="1"/>
  <c r="AX192" i="1"/>
  <c r="AX226" i="1"/>
  <c r="AX222" i="1"/>
  <c r="AX217" i="1"/>
  <c r="AX203" i="1"/>
  <c r="AX227" i="1"/>
  <c r="AX221" i="1"/>
  <c r="AX208" i="1"/>
  <c r="AX198" i="1"/>
  <c r="AX196" i="1"/>
  <c r="AX195" i="1"/>
  <c r="AX194" i="1"/>
  <c r="AX190" i="1"/>
  <c r="AX185" i="1"/>
  <c r="AX225" i="1"/>
  <c r="AX187" i="1"/>
  <c r="AX224" i="1"/>
  <c r="AX212" i="1"/>
  <c r="AX205" i="1"/>
  <c r="AX176" i="1"/>
  <c r="AX174" i="1"/>
  <c r="AX168" i="1"/>
  <c r="AX155" i="1"/>
  <c r="AX153" i="1"/>
  <c r="AX134" i="1"/>
  <c r="AX97" i="1"/>
  <c r="AX175" i="1"/>
  <c r="AX150" i="1"/>
  <c r="AX148" i="1"/>
  <c r="AX94" i="1"/>
  <c r="AX173" i="1"/>
  <c r="AX151" i="1"/>
  <c r="AX140" i="1"/>
  <c r="AX121" i="1"/>
  <c r="AX118" i="1"/>
  <c r="AX154" i="1"/>
  <c r="AX135" i="1"/>
  <c r="AX129" i="1"/>
  <c r="AX111" i="1"/>
  <c r="AX100" i="1"/>
  <c r="AX99" i="1"/>
  <c r="AX181" i="1"/>
  <c r="AX130" i="1"/>
  <c r="AX119" i="1"/>
  <c r="AX112" i="1"/>
  <c r="AX107" i="1"/>
  <c r="AX98" i="1"/>
  <c r="AX167" i="1"/>
  <c r="AX162" i="1"/>
  <c r="AX159" i="1"/>
  <c r="AX144" i="1"/>
  <c r="AX108" i="1"/>
  <c r="AX103" i="1"/>
  <c r="AX101" i="1"/>
  <c r="AX177" i="1"/>
  <c r="AX152" i="1"/>
  <c r="AX142" i="1"/>
  <c r="AX139" i="1"/>
  <c r="AX124" i="1"/>
  <c r="AX120" i="1"/>
  <c r="AX117" i="1"/>
  <c r="AX184" i="1"/>
  <c r="AX127" i="1"/>
  <c r="AX81" i="1"/>
  <c r="AX66" i="1"/>
  <c r="AX47" i="1"/>
  <c r="AX70" i="1"/>
  <c r="AX61" i="1"/>
  <c r="AX39" i="1"/>
  <c r="AX36" i="1"/>
  <c r="AX32" i="1"/>
  <c r="AX24" i="1"/>
  <c r="AX136" i="1"/>
  <c r="AX133" i="1"/>
  <c r="AX89" i="1"/>
  <c r="AX64" i="1"/>
  <c r="AX57" i="1"/>
  <c r="AX45" i="1"/>
  <c r="AX28" i="1"/>
  <c r="AX23" i="1"/>
  <c r="AX141" i="1"/>
  <c r="AX75" i="1"/>
  <c r="AX41" i="1"/>
  <c r="AX37" i="1"/>
  <c r="AX149" i="1"/>
  <c r="AX95" i="1"/>
  <c r="AX93" i="1"/>
  <c r="AX62" i="1"/>
  <c r="AX25" i="1"/>
  <c r="AX183" i="1"/>
  <c r="AX91" i="1"/>
  <c r="AX79" i="1"/>
  <c r="AX60" i="1"/>
  <c r="AX55" i="1"/>
  <c r="AX50" i="1"/>
  <c r="AX38" i="1"/>
  <c r="AX34" i="1"/>
  <c r="AX20" i="1"/>
  <c r="AX18" i="1"/>
  <c r="AX122" i="1"/>
  <c r="AX116" i="1"/>
  <c r="AX92" i="1"/>
  <c r="AX83" i="1"/>
  <c r="AX68" i="1"/>
  <c r="AX49" i="1"/>
  <c r="AX46" i="1"/>
  <c r="AX40" i="1"/>
  <c r="AX33" i="1"/>
  <c r="AX96" i="1"/>
  <c r="AX80" i="1"/>
  <c r="AX53" i="1"/>
  <c r="AX42" i="1"/>
  <c r="AX35" i="1"/>
  <c r="AX26" i="1"/>
  <c r="AX14" i="1"/>
  <c r="AX12" i="1"/>
  <c r="AX11" i="1"/>
  <c r="AX7" i="1"/>
  <c r="AX15" i="1"/>
  <c r="AX13" i="1"/>
  <c r="AX5" i="1"/>
  <c r="AX4" i="1"/>
  <c r="AX16" i="1"/>
  <c r="AV444" i="1"/>
  <c r="AV426" i="1"/>
  <c r="AV447" i="1"/>
  <c r="AV435" i="1"/>
  <c r="AV434" i="1"/>
  <c r="AV430" i="1"/>
  <c r="AV428" i="1"/>
  <c r="AV419" i="1"/>
  <c r="AV418" i="1"/>
  <c r="AV171" i="1"/>
  <c r="AV170" i="1"/>
  <c r="AV451" i="1"/>
  <c r="AV442" i="1"/>
  <c r="AV423" i="1"/>
  <c r="AV422" i="1"/>
  <c r="AV407" i="1"/>
  <c r="AV403" i="1"/>
  <c r="AV399" i="1"/>
  <c r="AV390" i="1"/>
  <c r="AV412" i="1"/>
  <c r="AV440" i="1"/>
  <c r="AV415" i="1"/>
  <c r="AV408" i="1"/>
  <c r="AV404" i="1"/>
  <c r="AV400" i="1"/>
  <c r="AV446" i="1"/>
  <c r="AV395" i="1"/>
  <c r="AV452" i="1"/>
  <c r="AV425" i="1"/>
  <c r="AV420" i="1"/>
  <c r="AV409" i="1"/>
  <c r="AV405" i="1"/>
  <c r="AV401" i="1"/>
  <c r="AV411" i="1"/>
  <c r="AV383" i="1"/>
  <c r="AV364" i="1"/>
  <c r="AV358" i="1"/>
  <c r="AV354" i="1"/>
  <c r="AV398" i="1"/>
  <c r="AV359" i="1"/>
  <c r="AV355" i="1"/>
  <c r="AV371" i="1"/>
  <c r="AV402" i="1"/>
  <c r="AV366" i="1"/>
  <c r="AV360" i="1"/>
  <c r="AV356" i="1"/>
  <c r="AV406" i="1"/>
  <c r="AV378" i="1"/>
  <c r="AV369" i="1"/>
  <c r="AV345" i="1"/>
  <c r="AV336" i="1"/>
  <c r="AV348" i="1"/>
  <c r="AV353" i="1"/>
  <c r="AV341" i="1"/>
  <c r="AV373" i="1"/>
  <c r="AV346" i="1"/>
  <c r="AV376" i="1"/>
  <c r="AV357" i="1"/>
  <c r="AV342" i="1"/>
  <c r="AV340" i="1"/>
  <c r="AV347" i="1"/>
  <c r="AV337" i="1"/>
  <c r="AV329" i="1"/>
  <c r="AV291" i="1"/>
  <c r="AV339" i="1"/>
  <c r="AV311" i="1"/>
  <c r="AV304" i="1"/>
  <c r="AV292" i="1"/>
  <c r="AV305" i="1"/>
  <c r="AV301" i="1"/>
  <c r="AV320" i="1"/>
  <c r="AV306" i="1"/>
  <c r="AV302" i="1"/>
  <c r="AV289" i="1"/>
  <c r="AV286" i="1"/>
  <c r="AV281" i="1"/>
  <c r="AV274" i="1"/>
  <c r="AV307" i="1"/>
  <c r="AV310" i="1"/>
  <c r="AV278" i="1"/>
  <c r="AV258" i="1"/>
  <c r="AV321" i="1"/>
  <c r="AV294" i="1"/>
  <c r="AV290" i="1"/>
  <c r="AV265" i="1"/>
  <c r="AV318" i="1"/>
  <c r="AV282" i="1"/>
  <c r="AV253" i="1"/>
  <c r="AV243" i="1"/>
  <c r="AV238" i="1"/>
  <c r="AV273" i="1"/>
  <c r="AV248" i="1"/>
  <c r="AV287" i="1"/>
  <c r="AV252" i="1"/>
  <c r="AV244" i="1"/>
  <c r="AV242" i="1"/>
  <c r="AV233" i="1"/>
  <c r="AV257" i="1"/>
  <c r="AV247" i="1"/>
  <c r="AV234" i="1"/>
  <c r="AV293" i="1"/>
  <c r="AV250" i="1"/>
  <c r="AV230" i="1"/>
  <c r="AV264" i="1"/>
  <c r="AV225" i="1"/>
  <c r="AV197" i="1"/>
  <c r="AV212" i="1"/>
  <c r="AV199" i="1"/>
  <c r="AV218" i="1"/>
  <c r="AV214" i="1"/>
  <c r="AV216" i="1"/>
  <c r="AV211" i="1"/>
  <c r="AV217" i="1"/>
  <c r="AV200" i="1"/>
  <c r="AV189" i="1"/>
  <c r="AV221" i="1"/>
  <c r="AV220" i="1"/>
  <c r="AV208" i="1"/>
  <c r="AV207" i="1"/>
  <c r="AV198" i="1"/>
  <c r="AV190" i="1"/>
  <c r="AV162" i="1"/>
  <c r="AV159" i="1"/>
  <c r="AV131" i="1"/>
  <c r="AV103" i="1"/>
  <c r="AV96" i="1"/>
  <c r="AV165" i="1"/>
  <c r="AV142" i="1"/>
  <c r="AV139" i="1"/>
  <c r="AV106" i="1"/>
  <c r="AV104" i="1"/>
  <c r="AV174" i="1"/>
  <c r="AV153" i="1"/>
  <c r="AV137" i="1"/>
  <c r="AV125" i="1"/>
  <c r="AV97" i="1"/>
  <c r="AV175" i="1"/>
  <c r="AV160" i="1"/>
  <c r="AV173" i="1"/>
  <c r="AV151" i="1"/>
  <c r="AV143" i="1"/>
  <c r="AV102" i="1"/>
  <c r="AV182" i="1"/>
  <c r="AV156" i="1"/>
  <c r="AV138" i="1"/>
  <c r="AV130" i="1"/>
  <c r="AV112" i="1"/>
  <c r="AV183" i="1"/>
  <c r="AV141" i="1"/>
  <c r="AV136" i="1"/>
  <c r="AV113" i="1"/>
  <c r="AV187" i="1"/>
  <c r="AV92" i="1"/>
  <c r="AV85" i="1"/>
  <c r="AV83" i="1"/>
  <c r="AV46" i="1"/>
  <c r="AV31" i="1"/>
  <c r="AV22" i="1"/>
  <c r="AV21" i="1"/>
  <c r="AV99" i="1"/>
  <c r="AV98" i="1"/>
  <c r="AV80" i="1"/>
  <c r="AV77" i="1"/>
  <c r="AV53" i="1"/>
  <c r="AV35" i="1"/>
  <c r="AV154" i="1"/>
  <c r="AV88" i="1"/>
  <c r="AV81" i="1"/>
  <c r="AV47" i="1"/>
  <c r="AV54" i="1"/>
  <c r="AV36" i="1"/>
  <c r="AV166" i="1"/>
  <c r="AV89" i="1"/>
  <c r="AV64" i="1"/>
  <c r="AV48" i="1"/>
  <c r="AV45" i="1"/>
  <c r="AV28" i="1"/>
  <c r="AV169" i="1"/>
  <c r="AV111" i="1"/>
  <c r="AV37" i="1"/>
  <c r="AV73" i="1"/>
  <c r="AV72" i="1"/>
  <c r="AV71" i="1"/>
  <c r="AV65" i="1"/>
  <c r="AV63" i="1"/>
  <c r="AV60" i="1"/>
  <c r="AV55" i="1"/>
  <c r="AV38" i="1"/>
  <c r="AV34" i="1"/>
  <c r="AV20" i="1"/>
  <c r="AV18" i="1"/>
  <c r="AV4" i="1"/>
  <c r="AV16" i="1"/>
  <c r="AV14" i="1"/>
  <c r="AV6" i="1"/>
  <c r="AV12" i="1"/>
  <c r="AV11" i="1"/>
  <c r="AV10" i="1"/>
  <c r="AV7" i="1"/>
  <c r="AV226" i="1"/>
  <c r="AV124" i="1"/>
  <c r="AV129" i="1"/>
  <c r="AV148" i="1"/>
  <c r="AV57" i="1"/>
  <c r="AV394" i="1"/>
  <c r="AV150" i="1"/>
  <c r="AV26" i="1"/>
  <c r="AV62" i="1"/>
  <c r="AV450" i="1"/>
  <c r="AV384" i="1"/>
  <c r="AV237" i="1"/>
  <c r="AV309" i="1"/>
  <c r="AV436" i="1"/>
  <c r="AV235" i="1"/>
  <c r="AV413" i="1"/>
  <c r="AV443" i="1"/>
  <c r="AV127" i="1"/>
  <c r="AV241" i="1"/>
  <c r="AV121" i="1"/>
  <c r="AV231" i="1"/>
  <c r="AV365" i="1"/>
  <c r="AV439" i="1"/>
  <c r="AV449" i="1"/>
  <c r="AV152" i="1"/>
  <c r="AV185" i="1"/>
  <c r="AV196" i="1"/>
  <c r="AW449" i="1"/>
  <c r="AW444" i="1"/>
  <c r="AW417" i="1"/>
  <c r="AW447" i="1"/>
  <c r="AW428" i="1"/>
  <c r="AW419" i="1"/>
  <c r="AW171" i="1"/>
  <c r="AW170" i="1"/>
  <c r="AW450" i="1"/>
  <c r="AW441" i="1"/>
  <c r="AW436" i="1"/>
  <c r="AW432" i="1"/>
  <c r="AW427" i="1"/>
  <c r="AW451" i="1"/>
  <c r="AW445" i="1"/>
  <c r="AW448" i="1"/>
  <c r="AW442" i="1"/>
  <c r="AW439" i="1"/>
  <c r="AW446" i="1"/>
  <c r="AW440" i="1"/>
  <c r="AW437" i="1"/>
  <c r="AW420" i="1"/>
  <c r="AW412" i="1"/>
  <c r="AW415" i="1"/>
  <c r="AW408" i="1"/>
  <c r="AW404" i="1"/>
  <c r="AW400" i="1"/>
  <c r="AW394" i="1"/>
  <c r="AW386" i="1"/>
  <c r="AW443" i="1"/>
  <c r="AW413" i="1"/>
  <c r="AW409" i="1"/>
  <c r="AW405" i="1"/>
  <c r="AW401" i="1"/>
  <c r="AW391" i="1"/>
  <c r="AW389" i="1"/>
  <c r="AW387" i="1"/>
  <c r="AW384" i="1"/>
  <c r="AW406" i="1"/>
  <c r="AW402" i="1"/>
  <c r="AW396" i="1"/>
  <c r="AW414" i="1"/>
  <c r="AW379" i="1"/>
  <c r="AW364" i="1"/>
  <c r="AW361" i="1"/>
  <c r="AW358" i="1"/>
  <c r="AW354" i="1"/>
  <c r="AW388" i="1"/>
  <c r="AW367" i="1"/>
  <c r="AW351" i="1"/>
  <c r="AW390" i="1"/>
  <c r="AW359" i="1"/>
  <c r="AW355" i="1"/>
  <c r="AW382" i="1"/>
  <c r="AW374" i="1"/>
  <c r="AW371" i="1"/>
  <c r="AW365" i="1"/>
  <c r="AW416" i="1"/>
  <c r="AW399" i="1"/>
  <c r="AW368" i="1"/>
  <c r="AW366" i="1"/>
  <c r="AW362" i="1"/>
  <c r="AW360" i="1"/>
  <c r="AW356" i="1"/>
  <c r="AW352" i="1"/>
  <c r="AW403" i="1"/>
  <c r="AW385" i="1"/>
  <c r="AW378" i="1"/>
  <c r="AW375" i="1"/>
  <c r="AW407" i="1"/>
  <c r="AW373" i="1"/>
  <c r="AW357" i="1"/>
  <c r="AW353" i="1"/>
  <c r="AW348" i="1"/>
  <c r="AW341" i="1"/>
  <c r="AW334" i="1"/>
  <c r="AW332" i="1"/>
  <c r="AW330" i="1"/>
  <c r="AW346" i="1"/>
  <c r="AW350" i="1"/>
  <c r="AW344" i="1"/>
  <c r="AW342" i="1"/>
  <c r="AW340" i="1"/>
  <c r="AW363" i="1"/>
  <c r="AW347" i="1"/>
  <c r="AW343" i="1"/>
  <c r="AW337" i="1"/>
  <c r="AW335" i="1"/>
  <c r="AW333" i="1"/>
  <c r="AW331" i="1"/>
  <c r="AW329" i="1"/>
  <c r="AW339" i="1"/>
  <c r="AW314" i="1"/>
  <c r="AW311" i="1"/>
  <c r="AW308" i="1"/>
  <c r="AW304" i="1"/>
  <c r="AW345" i="1"/>
  <c r="AW327" i="1"/>
  <c r="AW319" i="1"/>
  <c r="AW317" i="1"/>
  <c r="AW295" i="1"/>
  <c r="AW292" i="1"/>
  <c r="AW323" i="1"/>
  <c r="AW316" i="1"/>
  <c r="AW305" i="1"/>
  <c r="AW301" i="1"/>
  <c r="AW320" i="1"/>
  <c r="AW297" i="1"/>
  <c r="AW293" i="1"/>
  <c r="AW289" i="1"/>
  <c r="AW336" i="1"/>
  <c r="AW313" i="1"/>
  <c r="AW309" i="1"/>
  <c r="AW306" i="1"/>
  <c r="AW328" i="1"/>
  <c r="AW324" i="1"/>
  <c r="AW321" i="1"/>
  <c r="AW294" i="1"/>
  <c r="AW290" i="1"/>
  <c r="AW307" i="1"/>
  <c r="AW266" i="1"/>
  <c r="AW259" i="1"/>
  <c r="AW283" i="1"/>
  <c r="AW270" i="1"/>
  <c r="AW263" i="1"/>
  <c r="AW325" i="1"/>
  <c r="AW265" i="1"/>
  <c r="AW318" i="1"/>
  <c r="AW303" i="1"/>
  <c r="AW284" i="1"/>
  <c r="AW282" i="1"/>
  <c r="AW296" i="1"/>
  <c r="AW287" i="1"/>
  <c r="AW275" i="1"/>
  <c r="AW271" i="1"/>
  <c r="AW269" i="1"/>
  <c r="AW273" i="1"/>
  <c r="AW268" i="1"/>
  <c r="AW248" i="1"/>
  <c r="AW236" i="1"/>
  <c r="AW231" i="1"/>
  <c r="AW267" i="1"/>
  <c r="AW244" i="1"/>
  <c r="AW242" i="1"/>
  <c r="AW233" i="1"/>
  <c r="AW229" i="1"/>
  <c r="AW280" i="1"/>
  <c r="AW257" i="1"/>
  <c r="AW247" i="1"/>
  <c r="AW240" i="1"/>
  <c r="AW239" i="1"/>
  <c r="AW278" i="1"/>
  <c r="AW262" i="1"/>
  <c r="AW237" i="1"/>
  <c r="AW281" i="1"/>
  <c r="AW250" i="1"/>
  <c r="AW230" i="1"/>
  <c r="AW228" i="1"/>
  <c r="AW264" i="1"/>
  <c r="AW249" i="1"/>
  <c r="AW235" i="1"/>
  <c r="AW291" i="1"/>
  <c r="AW253" i="1"/>
  <c r="AW243" i="1"/>
  <c r="AW241" i="1"/>
  <c r="AW238" i="1"/>
  <c r="AW224" i="1"/>
  <c r="AW212" i="1"/>
  <c r="AW205" i="1"/>
  <c r="AW218" i="1"/>
  <c r="AW215" i="1"/>
  <c r="AW214" i="1"/>
  <c r="AW210" i="1"/>
  <c r="AW204" i="1"/>
  <c r="AW223" i="1"/>
  <c r="AW219" i="1"/>
  <c r="AW216" i="1"/>
  <c r="AW211" i="1"/>
  <c r="AW202" i="1"/>
  <c r="AW192" i="1"/>
  <c r="AW226" i="1"/>
  <c r="AW222" i="1"/>
  <c r="AW184" i="1"/>
  <c r="AW217" i="1"/>
  <c r="AW188" i="1"/>
  <c r="AW203" i="1"/>
  <c r="AW227" i="1"/>
  <c r="AW221" i="1"/>
  <c r="AW208" i="1"/>
  <c r="AW198" i="1"/>
  <c r="AW196" i="1"/>
  <c r="AW195" i="1"/>
  <c r="AW194" i="1"/>
  <c r="AW190" i="1"/>
  <c r="AW225" i="1"/>
  <c r="AW187" i="1"/>
  <c r="AW177" i="1"/>
  <c r="AW164" i="1"/>
  <c r="AW152" i="1"/>
  <c r="AW142" i="1"/>
  <c r="AW139" i="1"/>
  <c r="AW124" i="1"/>
  <c r="AW120" i="1"/>
  <c r="AW117" i="1"/>
  <c r="AW176" i="1"/>
  <c r="AW174" i="1"/>
  <c r="AW168" i="1"/>
  <c r="AW155" i="1"/>
  <c r="AW153" i="1"/>
  <c r="AW134" i="1"/>
  <c r="AW97" i="1"/>
  <c r="AW175" i="1"/>
  <c r="AW150" i="1"/>
  <c r="AW148" i="1"/>
  <c r="AW94" i="1"/>
  <c r="AW173" i="1"/>
  <c r="AW151" i="1"/>
  <c r="AW140" i="1"/>
  <c r="AW121" i="1"/>
  <c r="AW118" i="1"/>
  <c r="AW185" i="1"/>
  <c r="AW154" i="1"/>
  <c r="AW145" i="1"/>
  <c r="AW135" i="1"/>
  <c r="AW129" i="1"/>
  <c r="AW111" i="1"/>
  <c r="AW100" i="1"/>
  <c r="AW99" i="1"/>
  <c r="AW183" i="1"/>
  <c r="AW149" i="1"/>
  <c r="AW146" i="1"/>
  <c r="AW141" i="1"/>
  <c r="AW136" i="1"/>
  <c r="AW133" i="1"/>
  <c r="AW127" i="1"/>
  <c r="AW122" i="1"/>
  <c r="AW116" i="1"/>
  <c r="AW167" i="1"/>
  <c r="AW162" i="1"/>
  <c r="AW159" i="1"/>
  <c r="AW144" i="1"/>
  <c r="AW108" i="1"/>
  <c r="AW103" i="1"/>
  <c r="AW101" i="1"/>
  <c r="AW96" i="1"/>
  <c r="AW130" i="1"/>
  <c r="AW112" i="1"/>
  <c r="AW98" i="1"/>
  <c r="AW80" i="1"/>
  <c r="AW53" i="1"/>
  <c r="AW42" i="1"/>
  <c r="AW35" i="1"/>
  <c r="AW26" i="1"/>
  <c r="AW81" i="1"/>
  <c r="AW66" i="1"/>
  <c r="AW47" i="1"/>
  <c r="AW70" i="1"/>
  <c r="AW61" i="1"/>
  <c r="AW39" i="1"/>
  <c r="AW36" i="1"/>
  <c r="AW32" i="1"/>
  <c r="AW24" i="1"/>
  <c r="AW89" i="1"/>
  <c r="AW64" i="1"/>
  <c r="AW57" i="1"/>
  <c r="AW48" i="1"/>
  <c r="AW45" i="1"/>
  <c r="AW28" i="1"/>
  <c r="AW23" i="1"/>
  <c r="AW75" i="1"/>
  <c r="AW41" i="1"/>
  <c r="AW37" i="1"/>
  <c r="AW95" i="1"/>
  <c r="AW93" i="1"/>
  <c r="AW62" i="1"/>
  <c r="AW25" i="1"/>
  <c r="AW119" i="1"/>
  <c r="AW107" i="1"/>
  <c r="AW91" i="1"/>
  <c r="AW82" i="1"/>
  <c r="AW79" i="1"/>
  <c r="AW65" i="1"/>
  <c r="AW60" i="1"/>
  <c r="AW55" i="1"/>
  <c r="AW50" i="1"/>
  <c r="AW38" i="1"/>
  <c r="AW34" i="1"/>
  <c r="AW20" i="1"/>
  <c r="AW18" i="1"/>
  <c r="AW181" i="1"/>
  <c r="AW92" i="1"/>
  <c r="AW83" i="1"/>
  <c r="AW68" i="1"/>
  <c r="AW49" i="1"/>
  <c r="AW46" i="1"/>
  <c r="AW40" i="1"/>
  <c r="AW33" i="1"/>
  <c r="AW16" i="1"/>
  <c r="AW8" i="1"/>
  <c r="AW14" i="1"/>
  <c r="AW12" i="1"/>
  <c r="AW11" i="1"/>
  <c r="AW7" i="1"/>
  <c r="AW15" i="1"/>
  <c r="AW13" i="1"/>
  <c r="AW5" i="1"/>
  <c r="AW4" i="1"/>
  <c r="BA451" i="1"/>
  <c r="BA445" i="1"/>
  <c r="BA448" i="1"/>
  <c r="BA439" i="1"/>
  <c r="BA440" i="1"/>
  <c r="BA437" i="1"/>
  <c r="BA420" i="1"/>
  <c r="BA446" i="1"/>
  <c r="BA443" i="1"/>
  <c r="BA449" i="1"/>
  <c r="BA444" i="1"/>
  <c r="BA447" i="1"/>
  <c r="BA428" i="1"/>
  <c r="BA171" i="1"/>
  <c r="BA170" i="1"/>
  <c r="BA382" i="1"/>
  <c r="BA406" i="1"/>
  <c r="BA402" i="1"/>
  <c r="BA385" i="1"/>
  <c r="BA417" i="1"/>
  <c r="BA416" i="1"/>
  <c r="BA407" i="1"/>
  <c r="BA403" i="1"/>
  <c r="BA399" i="1"/>
  <c r="BA390" i="1"/>
  <c r="BA388" i="1"/>
  <c r="BA412" i="1"/>
  <c r="BA408" i="1"/>
  <c r="BA404" i="1"/>
  <c r="BA400" i="1"/>
  <c r="BA394" i="1"/>
  <c r="BA387" i="1"/>
  <c r="BA368" i="1"/>
  <c r="BA366" i="1"/>
  <c r="BA362" i="1"/>
  <c r="BA360" i="1"/>
  <c r="BA356" i="1"/>
  <c r="BA352" i="1"/>
  <c r="BA378" i="1"/>
  <c r="BA375" i="1"/>
  <c r="BA389" i="1"/>
  <c r="BA373" i="1"/>
  <c r="BA357" i="1"/>
  <c r="BA353" i="1"/>
  <c r="BA450" i="1"/>
  <c r="BA363" i="1"/>
  <c r="BA436" i="1"/>
  <c r="BA379" i="1"/>
  <c r="BA364" i="1"/>
  <c r="BA361" i="1"/>
  <c r="BA358" i="1"/>
  <c r="BA354" i="1"/>
  <c r="BA401" i="1"/>
  <c r="BA384" i="1"/>
  <c r="BA351" i="1"/>
  <c r="BA405" i="1"/>
  <c r="BA359" i="1"/>
  <c r="BA355" i="1"/>
  <c r="BA365" i="1"/>
  <c r="BA347" i="1"/>
  <c r="BA337" i="1"/>
  <c r="BA335" i="1"/>
  <c r="BA333" i="1"/>
  <c r="BA331" i="1"/>
  <c r="BA329" i="1"/>
  <c r="BA409" i="1"/>
  <c r="BA339" i="1"/>
  <c r="BA413" i="1"/>
  <c r="BA345" i="1"/>
  <c r="BA336" i="1"/>
  <c r="BA371" i="1"/>
  <c r="BA348" i="1"/>
  <c r="BA341" i="1"/>
  <c r="BA334" i="1"/>
  <c r="BA332" i="1"/>
  <c r="BA330" i="1"/>
  <c r="BA346" i="1"/>
  <c r="BA313" i="1"/>
  <c r="BA309" i="1"/>
  <c r="BA306" i="1"/>
  <c r="BA350" i="1"/>
  <c r="BA328" i="1"/>
  <c r="BA321" i="1"/>
  <c r="BA294" i="1"/>
  <c r="BA290" i="1"/>
  <c r="BA318" i="1"/>
  <c r="BA307" i="1"/>
  <c r="BA303" i="1"/>
  <c r="BA325" i="1"/>
  <c r="BA296" i="1"/>
  <c r="BA291" i="1"/>
  <c r="BA311" i="1"/>
  <c r="BA308" i="1"/>
  <c r="BA304" i="1"/>
  <c r="BA327" i="1"/>
  <c r="BA319" i="1"/>
  <c r="BA317" i="1"/>
  <c r="BA295" i="1"/>
  <c r="BA292" i="1"/>
  <c r="BA265" i="1"/>
  <c r="BA284" i="1"/>
  <c r="BA282" i="1"/>
  <c r="BA342" i="1"/>
  <c r="BA266" i="1"/>
  <c r="BA320" i="1"/>
  <c r="BA283" i="1"/>
  <c r="BA270" i="1"/>
  <c r="BA263" i="1"/>
  <c r="BA257" i="1"/>
  <c r="BA293" i="1"/>
  <c r="BA264" i="1"/>
  <c r="BA268" i="1"/>
  <c r="BA267" i="1"/>
  <c r="BA252" i="1"/>
  <c r="BA237" i="1"/>
  <c r="BA289" i="1"/>
  <c r="BA250" i="1"/>
  <c r="BA230" i="1"/>
  <c r="BA301" i="1"/>
  <c r="BA278" i="1"/>
  <c r="BA262" i="1"/>
  <c r="BA235" i="1"/>
  <c r="BA344" i="1"/>
  <c r="BA340" i="1"/>
  <c r="BA253" i="1"/>
  <c r="BA241" i="1"/>
  <c r="BA238" i="1"/>
  <c r="BA273" i="1"/>
  <c r="BA243" i="1"/>
  <c r="BA248" i="1"/>
  <c r="BA236" i="1"/>
  <c r="BA231" i="1"/>
  <c r="BA269" i="1"/>
  <c r="BA233" i="1"/>
  <c r="BA244" i="1"/>
  <c r="BA240" i="1"/>
  <c r="BA229" i="1"/>
  <c r="BA217" i="1"/>
  <c r="BA203" i="1"/>
  <c r="BA208" i="1"/>
  <c r="BA200" i="1"/>
  <c r="BA198" i="1"/>
  <c r="BA196" i="1"/>
  <c r="BA194" i="1"/>
  <c r="BA190" i="1"/>
  <c r="BA225" i="1"/>
  <c r="BA195" i="1"/>
  <c r="BA187" i="1"/>
  <c r="BA227" i="1"/>
  <c r="BA212" i="1"/>
  <c r="BA218" i="1"/>
  <c r="BA214" i="1"/>
  <c r="BA210" i="1"/>
  <c r="BA197" i="1"/>
  <c r="BA216" i="1"/>
  <c r="BA211" i="1"/>
  <c r="BA202" i="1"/>
  <c r="BA199" i="1"/>
  <c r="BA192" i="1"/>
  <c r="BA226" i="1"/>
  <c r="BA222" i="1"/>
  <c r="BA154" i="1"/>
  <c r="BA135" i="1"/>
  <c r="BA129" i="1"/>
  <c r="BA100" i="1"/>
  <c r="BA130" i="1"/>
  <c r="BA119" i="1"/>
  <c r="BA185" i="1"/>
  <c r="BA183" i="1"/>
  <c r="BA149" i="1"/>
  <c r="BA141" i="1"/>
  <c r="BA136" i="1"/>
  <c r="BA133" i="1"/>
  <c r="BA127" i="1"/>
  <c r="BA122" i="1"/>
  <c r="BA167" i="1"/>
  <c r="BA162" i="1"/>
  <c r="BA159" i="1"/>
  <c r="BA144" i="1"/>
  <c r="BA103" i="1"/>
  <c r="BA101" i="1"/>
  <c r="BA96" i="1"/>
  <c r="BA152" i="1"/>
  <c r="BA142" i="1"/>
  <c r="BA139" i="1"/>
  <c r="BA124" i="1"/>
  <c r="BA120" i="1"/>
  <c r="BA117" i="1"/>
  <c r="BA175" i="1"/>
  <c r="BA150" i="1"/>
  <c r="BA148" i="1"/>
  <c r="BA173" i="1"/>
  <c r="BA151" i="1"/>
  <c r="BA140" i="1"/>
  <c r="BA121" i="1"/>
  <c r="BA118" i="1"/>
  <c r="BA75" i="1"/>
  <c r="BA41" i="1"/>
  <c r="BA37" i="1"/>
  <c r="BA93" i="1"/>
  <c r="BA62" i="1"/>
  <c r="BA25" i="1"/>
  <c r="BA168" i="1"/>
  <c r="BA91" i="1"/>
  <c r="BA79" i="1"/>
  <c r="BA60" i="1"/>
  <c r="BA55" i="1"/>
  <c r="BA50" i="1"/>
  <c r="BA38" i="1"/>
  <c r="BA34" i="1"/>
  <c r="BA20" i="1"/>
  <c r="BA174" i="1"/>
  <c r="BA83" i="1"/>
  <c r="BA68" i="1"/>
  <c r="BA46" i="1"/>
  <c r="BA40" i="1"/>
  <c r="BA80" i="1"/>
  <c r="BA53" i="1"/>
  <c r="BA42" i="1"/>
  <c r="BA35" i="1"/>
  <c r="BA26" i="1"/>
  <c r="BA134" i="1"/>
  <c r="BA94" i="1"/>
  <c r="BA81" i="1"/>
  <c r="BA66" i="1"/>
  <c r="BA47" i="1"/>
  <c r="BA70" i="1"/>
  <c r="BA61" i="1"/>
  <c r="BA39" i="1"/>
  <c r="BA36" i="1"/>
  <c r="BA24" i="1"/>
  <c r="BA97" i="1"/>
  <c r="BA89" i="1"/>
  <c r="BA64" i="1"/>
  <c r="BA57" i="1"/>
  <c r="BA51" i="1"/>
  <c r="BA11" i="1"/>
  <c r="BA7" i="1"/>
  <c r="BA14" i="1"/>
  <c r="BA12" i="1"/>
  <c r="BD443" i="1"/>
  <c r="BD433" i="1"/>
  <c r="BD427" i="1"/>
  <c r="BD426" i="1"/>
  <c r="BD449" i="1"/>
  <c r="BD444" i="1"/>
  <c r="BD435" i="1"/>
  <c r="BD434" i="1"/>
  <c r="BD432" i="1"/>
  <c r="BD430" i="1"/>
  <c r="BD418" i="1"/>
  <c r="BD417" i="1"/>
  <c r="BD442" i="1"/>
  <c r="BD438" i="1"/>
  <c r="BD171" i="1"/>
  <c r="BD170" i="1"/>
  <c r="BD421" i="1"/>
  <c r="BD450" i="1"/>
  <c r="BD436" i="1"/>
  <c r="BD431" i="1"/>
  <c r="BD451" i="1"/>
  <c r="BD445" i="1"/>
  <c r="BD422" i="1"/>
  <c r="BD452" i="1"/>
  <c r="BD448" i="1"/>
  <c r="BD439" i="1"/>
  <c r="BD425" i="1"/>
  <c r="BD437" i="1"/>
  <c r="BD416" i="1"/>
  <c r="BD407" i="1"/>
  <c r="BD403" i="1"/>
  <c r="BD399" i="1"/>
  <c r="BD388" i="1"/>
  <c r="BD440" i="1"/>
  <c r="BD412" i="1"/>
  <c r="BD419" i="1"/>
  <c r="BD408" i="1"/>
  <c r="BD404" i="1"/>
  <c r="BD400" i="1"/>
  <c r="BD395" i="1"/>
  <c r="BD394" i="1"/>
  <c r="BD420" i="1"/>
  <c r="BD413" i="1"/>
  <c r="BD411" i="1"/>
  <c r="BD409" i="1"/>
  <c r="BD405" i="1"/>
  <c r="BD401" i="1"/>
  <c r="BD389" i="1"/>
  <c r="BD387" i="1"/>
  <c r="BD384" i="1"/>
  <c r="BD415" i="1"/>
  <c r="BD414" i="1"/>
  <c r="BD398" i="1"/>
  <c r="BD382" i="1"/>
  <c r="BD377" i="1"/>
  <c r="BD374" i="1"/>
  <c r="BD363" i="1"/>
  <c r="BD357" i="1"/>
  <c r="BD353" i="1"/>
  <c r="BD379" i="1"/>
  <c r="BD364" i="1"/>
  <c r="BD361" i="1"/>
  <c r="BD358" i="1"/>
  <c r="BD354" i="1"/>
  <c r="BD402" i="1"/>
  <c r="BD406" i="1"/>
  <c r="BD385" i="1"/>
  <c r="BD365" i="1"/>
  <c r="BD359" i="1"/>
  <c r="BD355" i="1"/>
  <c r="BD369" i="1"/>
  <c r="BD368" i="1"/>
  <c r="BD362" i="1"/>
  <c r="BD352" i="1"/>
  <c r="BD378" i="1"/>
  <c r="BD376" i="1"/>
  <c r="BD375" i="1"/>
  <c r="BD360" i="1"/>
  <c r="BD356" i="1"/>
  <c r="BD345" i="1"/>
  <c r="BD343" i="1"/>
  <c r="BD373" i="1"/>
  <c r="BD334" i="1"/>
  <c r="BD332" i="1"/>
  <c r="BD330" i="1"/>
  <c r="BD346" i="1"/>
  <c r="BD351" i="1"/>
  <c r="BD350" i="1"/>
  <c r="BD344" i="1"/>
  <c r="BD342" i="1"/>
  <c r="BD347" i="1"/>
  <c r="BD337" i="1"/>
  <c r="BD335" i="1"/>
  <c r="BD333" i="1"/>
  <c r="BD331" i="1"/>
  <c r="BD329" i="1"/>
  <c r="BD339" i="1"/>
  <c r="BD328" i="1"/>
  <c r="BD325" i="1"/>
  <c r="BD296" i="1"/>
  <c r="BD291" i="1"/>
  <c r="BD311" i="1"/>
  <c r="BD308" i="1"/>
  <c r="BD304" i="1"/>
  <c r="BD327" i="1"/>
  <c r="BD319" i="1"/>
  <c r="BD317" i="1"/>
  <c r="BD297" i="1"/>
  <c r="BD295" i="1"/>
  <c r="BD292" i="1"/>
  <c r="BD301" i="1"/>
  <c r="BD320" i="1"/>
  <c r="BD302" i="1"/>
  <c r="BD314" i="1"/>
  <c r="BD313" i="1"/>
  <c r="BD309" i="1"/>
  <c r="BD306" i="1"/>
  <c r="BD316" i="1"/>
  <c r="BD310" i="1"/>
  <c r="BD298" i="1"/>
  <c r="BD271" i="1"/>
  <c r="BD266" i="1"/>
  <c r="BD290" i="1"/>
  <c r="BD283" i="1"/>
  <c r="BD323" i="1"/>
  <c r="BD318" i="1"/>
  <c r="BD303" i="1"/>
  <c r="BD293" i="1"/>
  <c r="BD281" i="1"/>
  <c r="BD278" i="1"/>
  <c r="BD272" i="1"/>
  <c r="BD269" i="1"/>
  <c r="BD267" i="1"/>
  <c r="BD262" i="1"/>
  <c r="BD315" i="1"/>
  <c r="BD289" i="1"/>
  <c r="BD286" i="1"/>
  <c r="BD284" i="1"/>
  <c r="BD275" i="1"/>
  <c r="BD253" i="1"/>
  <c r="BD241" i="1"/>
  <c r="BD228" i="1"/>
  <c r="BD294" i="1"/>
  <c r="BD273" i="1"/>
  <c r="BD251" i="1"/>
  <c r="BD243" i="1"/>
  <c r="BD307" i="1"/>
  <c r="BD254" i="1"/>
  <c r="BD248" i="1"/>
  <c r="BD236" i="1"/>
  <c r="BD231" i="1"/>
  <c r="BD277" i="1"/>
  <c r="BD276" i="1"/>
  <c r="BD249" i="1"/>
  <c r="BD233" i="1"/>
  <c r="BD270" i="1"/>
  <c r="BD244" i="1"/>
  <c r="BD240" i="1"/>
  <c r="BD234" i="1"/>
  <c r="BD229" i="1"/>
  <c r="BD321" i="1"/>
  <c r="BD237" i="1"/>
  <c r="BD263" i="1"/>
  <c r="BD250" i="1"/>
  <c r="BD247" i="1"/>
  <c r="BD246" i="1"/>
  <c r="BD274" i="1"/>
  <c r="BD257" i="1"/>
  <c r="BD235" i="1"/>
  <c r="BD225" i="1"/>
  <c r="BD223" i="1"/>
  <c r="BD195" i="1"/>
  <c r="BD212" i="1"/>
  <c r="BD221" i="1"/>
  <c r="BD218" i="1"/>
  <c r="BD214" i="1"/>
  <c r="BD210" i="1"/>
  <c r="BD197" i="1"/>
  <c r="BD224" i="1"/>
  <c r="BD216" i="1"/>
  <c r="BD211" i="1"/>
  <c r="BD202" i="1"/>
  <c r="BD199" i="1"/>
  <c r="BD192" i="1"/>
  <c r="BD226" i="1"/>
  <c r="BD222" i="1"/>
  <c r="BD217" i="1"/>
  <c r="BD206" i="1"/>
  <c r="BD193" i="1"/>
  <c r="BD189" i="1"/>
  <c r="BD220" i="1"/>
  <c r="BD207" i="1"/>
  <c r="BD205" i="1"/>
  <c r="BD203" i="1"/>
  <c r="BD208" i="1"/>
  <c r="BD200" i="1"/>
  <c r="BD198" i="1"/>
  <c r="BD196" i="1"/>
  <c r="BD194" i="1"/>
  <c r="BD190" i="1"/>
  <c r="BD185" i="1"/>
  <c r="BD184" i="1"/>
  <c r="BD181" i="1"/>
  <c r="BD167" i="1"/>
  <c r="BD159" i="1"/>
  <c r="BD147" i="1"/>
  <c r="BD144" i="1"/>
  <c r="BD112" i="1"/>
  <c r="BD107" i="1"/>
  <c r="BD106" i="1"/>
  <c r="BD104" i="1"/>
  <c r="BD103" i="1"/>
  <c r="BD96" i="1"/>
  <c r="BD187" i="1"/>
  <c r="BD152" i="1"/>
  <c r="BD142" i="1"/>
  <c r="BD139" i="1"/>
  <c r="BD125" i="1"/>
  <c r="BD124" i="1"/>
  <c r="BD120" i="1"/>
  <c r="BD117" i="1"/>
  <c r="BD116" i="1"/>
  <c r="BD174" i="1"/>
  <c r="BD168" i="1"/>
  <c r="BD160" i="1"/>
  <c r="BD134" i="1"/>
  <c r="BD110" i="1"/>
  <c r="BD99" i="1"/>
  <c r="BD95" i="1"/>
  <c r="BD175" i="1"/>
  <c r="BD150" i="1"/>
  <c r="BD148" i="1"/>
  <c r="BD143" i="1"/>
  <c r="BD126" i="1"/>
  <c r="BD98" i="1"/>
  <c r="BD94" i="1"/>
  <c r="BD173" i="1"/>
  <c r="BD166" i="1"/>
  <c r="BD153" i="1"/>
  <c r="BD151" i="1"/>
  <c r="BD140" i="1"/>
  <c r="BD121" i="1"/>
  <c r="BD118" i="1"/>
  <c r="BD130" i="1"/>
  <c r="BD119" i="1"/>
  <c r="BD109" i="1"/>
  <c r="BD183" i="1"/>
  <c r="BD149" i="1"/>
  <c r="BD141" i="1"/>
  <c r="BD136" i="1"/>
  <c r="BD133" i="1"/>
  <c r="BD131" i="1"/>
  <c r="BD127" i="1"/>
  <c r="BD122" i="1"/>
  <c r="BD111" i="1"/>
  <c r="BD156" i="1"/>
  <c r="BD90" i="1"/>
  <c r="BD83" i="1"/>
  <c r="BD77" i="1"/>
  <c r="BD74" i="1"/>
  <c r="BD68" i="1"/>
  <c r="BD60" i="1"/>
  <c r="BD46" i="1"/>
  <c r="BD40" i="1"/>
  <c r="BD177" i="1"/>
  <c r="BD154" i="1"/>
  <c r="BD88" i="1"/>
  <c r="BD80" i="1"/>
  <c r="BD56" i="1"/>
  <c r="BD53" i="1"/>
  <c r="BD42" i="1"/>
  <c r="BD35" i="1"/>
  <c r="BD28" i="1"/>
  <c r="BD26" i="1"/>
  <c r="BD23" i="1"/>
  <c r="BD18" i="1"/>
  <c r="BD182" i="1"/>
  <c r="BD100" i="1"/>
  <c r="BD81" i="1"/>
  <c r="BD66" i="1"/>
  <c r="BD54" i="1"/>
  <c r="BD47" i="1"/>
  <c r="BD27" i="1"/>
  <c r="BD92" i="1"/>
  <c r="BD61" i="1"/>
  <c r="BD39" i="1"/>
  <c r="BD36" i="1"/>
  <c r="BD24" i="1"/>
  <c r="BD89" i="1"/>
  <c r="BD82" i="1"/>
  <c r="BD67" i="1"/>
  <c r="BD64" i="1"/>
  <c r="BD57" i="1"/>
  <c r="BD49" i="1"/>
  <c r="BD129" i="1"/>
  <c r="BD75" i="1"/>
  <c r="BD41" i="1"/>
  <c r="BD37" i="1"/>
  <c r="BD30" i="1"/>
  <c r="BD17" i="1"/>
  <c r="BD176" i="1"/>
  <c r="BD73" i="1"/>
  <c r="BD72" i="1"/>
  <c r="BD71" i="1"/>
  <c r="BD62" i="1"/>
  <c r="BD51" i="1"/>
  <c r="BD45" i="1"/>
  <c r="BD44" i="1"/>
  <c r="BD25" i="1"/>
  <c r="BD135" i="1"/>
  <c r="BD91" i="1"/>
  <c r="BD79" i="1"/>
  <c r="BD76" i="1"/>
  <c r="BD58" i="1"/>
  <c r="BD55" i="1"/>
  <c r="BD50" i="1"/>
  <c r="BD38" i="1"/>
  <c r="BD34" i="1"/>
  <c r="BD31" i="1"/>
  <c r="BD22" i="1"/>
  <c r="BD21" i="1"/>
  <c r="BD20" i="1"/>
  <c r="BD15" i="1"/>
  <c r="BD4" i="1"/>
  <c r="BD12" i="1"/>
  <c r="BD10" i="1"/>
  <c r="BD5" i="1"/>
  <c r="BD3" i="1"/>
  <c r="BD7" i="1"/>
  <c r="BD428" i="1"/>
  <c r="BD11" i="1"/>
  <c r="BD238" i="1"/>
  <c r="BE449" i="1"/>
  <c r="BE446" i="1"/>
  <c r="BE444" i="1"/>
  <c r="BE441" i="1"/>
  <c r="BE435" i="1"/>
  <c r="BE434" i="1"/>
  <c r="BE430" i="1"/>
  <c r="BE418" i="1"/>
  <c r="BE417" i="1"/>
  <c r="BE442" i="1"/>
  <c r="BE438" i="1"/>
  <c r="BE171" i="1"/>
  <c r="BE170" i="1"/>
  <c r="BE447" i="1"/>
  <c r="BE428" i="1"/>
  <c r="BE421" i="1"/>
  <c r="BE450" i="1"/>
  <c r="BE436" i="1"/>
  <c r="BE431" i="1"/>
  <c r="BE419" i="1"/>
  <c r="BE451" i="1"/>
  <c r="BE445" i="1"/>
  <c r="BE422" i="1"/>
  <c r="BE452" i="1"/>
  <c r="BE448" i="1"/>
  <c r="BE439" i="1"/>
  <c r="BE425" i="1"/>
  <c r="BE440" i="1"/>
  <c r="BE437" i="1"/>
  <c r="BE420" i="1"/>
  <c r="BE412" i="1"/>
  <c r="BE390" i="1"/>
  <c r="BE408" i="1"/>
  <c r="BE404" i="1"/>
  <c r="BE400" i="1"/>
  <c r="BE395" i="1"/>
  <c r="BE394" i="1"/>
  <c r="BE443" i="1"/>
  <c r="BE433" i="1"/>
  <c r="BE427" i="1"/>
  <c r="BE413" i="1"/>
  <c r="BE411" i="1"/>
  <c r="BE409" i="1"/>
  <c r="BE405" i="1"/>
  <c r="BE401" i="1"/>
  <c r="BE389" i="1"/>
  <c r="BE387" i="1"/>
  <c r="BE384" i="1"/>
  <c r="BE415" i="1"/>
  <c r="BE414" i="1"/>
  <c r="BE398" i="1"/>
  <c r="BE382" i="1"/>
  <c r="BE406" i="1"/>
  <c r="BE402" i="1"/>
  <c r="BE386" i="1"/>
  <c r="BE426" i="1"/>
  <c r="BE379" i="1"/>
  <c r="BE364" i="1"/>
  <c r="BE361" i="1"/>
  <c r="BE358" i="1"/>
  <c r="BE354" i="1"/>
  <c r="BE351" i="1"/>
  <c r="BE416" i="1"/>
  <c r="BE399" i="1"/>
  <c r="BE403" i="1"/>
  <c r="BE385" i="1"/>
  <c r="BE365" i="1"/>
  <c r="BE359" i="1"/>
  <c r="BE355" i="1"/>
  <c r="BE407" i="1"/>
  <c r="BE371" i="1"/>
  <c r="BE369" i="1"/>
  <c r="BE368" i="1"/>
  <c r="BE362" i="1"/>
  <c r="BE352" i="1"/>
  <c r="BE378" i="1"/>
  <c r="BE376" i="1"/>
  <c r="BE375" i="1"/>
  <c r="BE367" i="1"/>
  <c r="BE366" i="1"/>
  <c r="BE360" i="1"/>
  <c r="BE356" i="1"/>
  <c r="BE373" i="1"/>
  <c r="BE336" i="1"/>
  <c r="BE353" i="1"/>
  <c r="BE348" i="1"/>
  <c r="BE334" i="1"/>
  <c r="BE332" i="1"/>
  <c r="BE330" i="1"/>
  <c r="BE388" i="1"/>
  <c r="BE346" i="1"/>
  <c r="BE341" i="1"/>
  <c r="BE363" i="1"/>
  <c r="BE357" i="1"/>
  <c r="BE350" i="1"/>
  <c r="BE344" i="1"/>
  <c r="BE342" i="1"/>
  <c r="BE374" i="1"/>
  <c r="BE347" i="1"/>
  <c r="BE337" i="1"/>
  <c r="BE335" i="1"/>
  <c r="BE333" i="1"/>
  <c r="BE331" i="1"/>
  <c r="BE329" i="1"/>
  <c r="BE339" i="1"/>
  <c r="BE345" i="1"/>
  <c r="BE311" i="1"/>
  <c r="BE308" i="1"/>
  <c r="BE304" i="1"/>
  <c r="BE327" i="1"/>
  <c r="BE319" i="1"/>
  <c r="BE317" i="1"/>
  <c r="BE297" i="1"/>
  <c r="BE295" i="1"/>
  <c r="BE292" i="1"/>
  <c r="BE377" i="1"/>
  <c r="BE343" i="1"/>
  <c r="BE301" i="1"/>
  <c r="BE320" i="1"/>
  <c r="BE302" i="1"/>
  <c r="BE293" i="1"/>
  <c r="BE289" i="1"/>
  <c r="BE314" i="1"/>
  <c r="BE313" i="1"/>
  <c r="BE309" i="1"/>
  <c r="BE306" i="1"/>
  <c r="BE321" i="1"/>
  <c r="BE315" i="1"/>
  <c r="BE310" i="1"/>
  <c r="BE294" i="1"/>
  <c r="BE290" i="1"/>
  <c r="BE325" i="1"/>
  <c r="BE298" i="1"/>
  <c r="BE291" i="1"/>
  <c r="BE271" i="1"/>
  <c r="BE268" i="1"/>
  <c r="BE266" i="1"/>
  <c r="BE287" i="1"/>
  <c r="BE283" i="1"/>
  <c r="BE277" i="1"/>
  <c r="BE275" i="1"/>
  <c r="BE270" i="1"/>
  <c r="BE263" i="1"/>
  <c r="BE296" i="1"/>
  <c r="BE286" i="1"/>
  <c r="BE258" i="1"/>
  <c r="BE328" i="1"/>
  <c r="BE284" i="1"/>
  <c r="BE265" i="1"/>
  <c r="BE307" i="1"/>
  <c r="BE282" i="1"/>
  <c r="BE276" i="1"/>
  <c r="BE274" i="1"/>
  <c r="BE273" i="1"/>
  <c r="BE251" i="1"/>
  <c r="BE243" i="1"/>
  <c r="BE238" i="1"/>
  <c r="BE318" i="1"/>
  <c r="BE278" i="1"/>
  <c r="BE262" i="1"/>
  <c r="BE254" i="1"/>
  <c r="BE248" i="1"/>
  <c r="BE236" i="1"/>
  <c r="BE231" i="1"/>
  <c r="BE316" i="1"/>
  <c r="BE303" i="1"/>
  <c r="BE249" i="1"/>
  <c r="BE233" i="1"/>
  <c r="BE244" i="1"/>
  <c r="BE240" i="1"/>
  <c r="BE234" i="1"/>
  <c r="BE229" i="1"/>
  <c r="BE281" i="1"/>
  <c r="BE264" i="1"/>
  <c r="BE237" i="1"/>
  <c r="BE272" i="1"/>
  <c r="BE269" i="1"/>
  <c r="BE259" i="1"/>
  <c r="BE252" i="1"/>
  <c r="BE250" i="1"/>
  <c r="BE247" i="1"/>
  <c r="BE246" i="1"/>
  <c r="BE257" i="1"/>
  <c r="BE256" i="1"/>
  <c r="BE235" i="1"/>
  <c r="BE230" i="1"/>
  <c r="BE267" i="1"/>
  <c r="BE241" i="1"/>
  <c r="BE239" i="1"/>
  <c r="BE228" i="1"/>
  <c r="BE212" i="1"/>
  <c r="BE221" i="1"/>
  <c r="BE218" i="1"/>
  <c r="BE214" i="1"/>
  <c r="BE210" i="1"/>
  <c r="BE216" i="1"/>
  <c r="BE211" i="1"/>
  <c r="BE202" i="1"/>
  <c r="BE199" i="1"/>
  <c r="BE192" i="1"/>
  <c r="BE227" i="1"/>
  <c r="BE226" i="1"/>
  <c r="BE222" i="1"/>
  <c r="BE217" i="1"/>
  <c r="BE193" i="1"/>
  <c r="BE189" i="1"/>
  <c r="BE220" i="1"/>
  <c r="BE215" i="1"/>
  <c r="BE207" i="1"/>
  <c r="BE203" i="1"/>
  <c r="BE208" i="1"/>
  <c r="BE200" i="1"/>
  <c r="BE198" i="1"/>
  <c r="BE196" i="1"/>
  <c r="BE194" i="1"/>
  <c r="BE190" i="1"/>
  <c r="BE225" i="1"/>
  <c r="BE195" i="1"/>
  <c r="BE187" i="1"/>
  <c r="BE165" i="1"/>
  <c r="BE162" i="1"/>
  <c r="BE152" i="1"/>
  <c r="BE139" i="1"/>
  <c r="BE125" i="1"/>
  <c r="BE124" i="1"/>
  <c r="BE120" i="1"/>
  <c r="BE117" i="1"/>
  <c r="BE101" i="1"/>
  <c r="BE174" i="1"/>
  <c r="BE168" i="1"/>
  <c r="BE160" i="1"/>
  <c r="BE134" i="1"/>
  <c r="BE99" i="1"/>
  <c r="BE184" i="1"/>
  <c r="BE175" i="1"/>
  <c r="BE150" i="1"/>
  <c r="BE148" i="1"/>
  <c r="BE132" i="1"/>
  <c r="BE126" i="1"/>
  <c r="BE98" i="1"/>
  <c r="BE94" i="1"/>
  <c r="BE173" i="1"/>
  <c r="BE166" i="1"/>
  <c r="BE153" i="1"/>
  <c r="BE151" i="1"/>
  <c r="BE121" i="1"/>
  <c r="BE118" i="1"/>
  <c r="BE182" i="1"/>
  <c r="BE177" i="1"/>
  <c r="BE176" i="1"/>
  <c r="BE156" i="1"/>
  <c r="BE154" i="1"/>
  <c r="BE135" i="1"/>
  <c r="BE129" i="1"/>
  <c r="BE100" i="1"/>
  <c r="BE183" i="1"/>
  <c r="BE149" i="1"/>
  <c r="BE141" i="1"/>
  <c r="BE136" i="1"/>
  <c r="BE133" i="1"/>
  <c r="BE131" i="1"/>
  <c r="BE127" i="1"/>
  <c r="BE122" i="1"/>
  <c r="BE185" i="1"/>
  <c r="BE167" i="1"/>
  <c r="BE159" i="1"/>
  <c r="BE147" i="1"/>
  <c r="BE106" i="1"/>
  <c r="BE104" i="1"/>
  <c r="BE103" i="1"/>
  <c r="BE96" i="1"/>
  <c r="BE80" i="1"/>
  <c r="BE56" i="1"/>
  <c r="BE53" i="1"/>
  <c r="BE42" i="1"/>
  <c r="BE35" i="1"/>
  <c r="BE28" i="1"/>
  <c r="BE26" i="1"/>
  <c r="BE23" i="1"/>
  <c r="BE18" i="1"/>
  <c r="BE81" i="1"/>
  <c r="BE66" i="1"/>
  <c r="BE54" i="1"/>
  <c r="BE47" i="1"/>
  <c r="BE27" i="1"/>
  <c r="BE92" i="1"/>
  <c r="BE61" i="1"/>
  <c r="BE39" i="1"/>
  <c r="BE36" i="1"/>
  <c r="BE33" i="1"/>
  <c r="BE24" i="1"/>
  <c r="BE82" i="1"/>
  <c r="BE70" i="1"/>
  <c r="BE67" i="1"/>
  <c r="BE57" i="1"/>
  <c r="BE49" i="1"/>
  <c r="BE75" i="1"/>
  <c r="BE41" i="1"/>
  <c r="BE37" i="1"/>
  <c r="BE30" i="1"/>
  <c r="BE119" i="1"/>
  <c r="BE73" i="1"/>
  <c r="BE72" i="1"/>
  <c r="BE71" i="1"/>
  <c r="BE62" i="1"/>
  <c r="BE45" i="1"/>
  <c r="BE44" i="1"/>
  <c r="BE25" i="1"/>
  <c r="BE93" i="1"/>
  <c r="BE91" i="1"/>
  <c r="BE79" i="1"/>
  <c r="BE76" i="1"/>
  <c r="BE58" i="1"/>
  <c r="BE55" i="1"/>
  <c r="BE50" i="1"/>
  <c r="BE38" i="1"/>
  <c r="BE34" i="1"/>
  <c r="BE31" i="1"/>
  <c r="BE22" i="1"/>
  <c r="BE21" i="1"/>
  <c r="BE20" i="1"/>
  <c r="BE130" i="1"/>
  <c r="BE90" i="1"/>
  <c r="BE83" i="1"/>
  <c r="BE74" i="1"/>
  <c r="BE68" i="1"/>
  <c r="BE60" i="1"/>
  <c r="BE46" i="1"/>
  <c r="BE40" i="1"/>
  <c r="BE32" i="1"/>
  <c r="BE17" i="1"/>
  <c r="BE4" i="1"/>
  <c r="BE14" i="1"/>
  <c r="BE12" i="1"/>
  <c r="BE10" i="1"/>
  <c r="BE13" i="1"/>
  <c r="BE3" i="1"/>
  <c r="BE11" i="1"/>
  <c r="AT443" i="1"/>
  <c r="AT442" i="1"/>
  <c r="AT423" i="1"/>
  <c r="AT422" i="1"/>
  <c r="AT452" i="1"/>
  <c r="AT449" i="1"/>
  <c r="AT446" i="1"/>
  <c r="AT440" i="1"/>
  <c r="AT433" i="1"/>
  <c r="AT425" i="1"/>
  <c r="AT420" i="1"/>
  <c r="AT417" i="1"/>
  <c r="AT424" i="1"/>
  <c r="AT444" i="1"/>
  <c r="AT438" i="1"/>
  <c r="AT426" i="1"/>
  <c r="AT450" i="1"/>
  <c r="AT447" i="1"/>
  <c r="AT436" i="1"/>
  <c r="AT435" i="1"/>
  <c r="AT434" i="1"/>
  <c r="AT430" i="1"/>
  <c r="AT428" i="1"/>
  <c r="AT421" i="1"/>
  <c r="AT171" i="1"/>
  <c r="AT170" i="1"/>
  <c r="AT445" i="1"/>
  <c r="AT448" i="1"/>
  <c r="AT439" i="1"/>
  <c r="AT429" i="1"/>
  <c r="AT416" i="1"/>
  <c r="AT410" i="1"/>
  <c r="AT406" i="1"/>
  <c r="AT402" i="1"/>
  <c r="AT398" i="1"/>
  <c r="AT388" i="1"/>
  <c r="AT383" i="1"/>
  <c r="AT437" i="1"/>
  <c r="AT397" i="1"/>
  <c r="AT451" i="1"/>
  <c r="AT407" i="1"/>
  <c r="AT403" i="1"/>
  <c r="AT399" i="1"/>
  <c r="AT394" i="1"/>
  <c r="AT393" i="1"/>
  <c r="AT390" i="1"/>
  <c r="AT386" i="1"/>
  <c r="AT412" i="1"/>
  <c r="AT418" i="1"/>
  <c r="AT415" i="1"/>
  <c r="AT413" i="1"/>
  <c r="AT408" i="1"/>
  <c r="AT404" i="1"/>
  <c r="AT400" i="1"/>
  <c r="AT389" i="1"/>
  <c r="AT387" i="1"/>
  <c r="AT384" i="1"/>
  <c r="AT419" i="1"/>
  <c r="AT395" i="1"/>
  <c r="AT409" i="1"/>
  <c r="AT378" i="1"/>
  <c r="AT370" i="1"/>
  <c r="AT369" i="1"/>
  <c r="AT363" i="1"/>
  <c r="AT379" i="1"/>
  <c r="AT377" i="1"/>
  <c r="AT376" i="1"/>
  <c r="AT373" i="1"/>
  <c r="AT372" i="1"/>
  <c r="AT361" i="1"/>
  <c r="AT357" i="1"/>
  <c r="AT353" i="1"/>
  <c r="AT411" i="1"/>
  <c r="AT364" i="1"/>
  <c r="AT358" i="1"/>
  <c r="AT354" i="1"/>
  <c r="AT382" i="1"/>
  <c r="AT365" i="1"/>
  <c r="AT368" i="1"/>
  <c r="AT362" i="1"/>
  <c r="AT359" i="1"/>
  <c r="AT355" i="1"/>
  <c r="AT352" i="1"/>
  <c r="AT401" i="1"/>
  <c r="AT385" i="1"/>
  <c r="AT375" i="1"/>
  <c r="AT347" i="1"/>
  <c r="AT337" i="1"/>
  <c r="AT329" i="1"/>
  <c r="AT405" i="1"/>
  <c r="AT339" i="1"/>
  <c r="AT356" i="1"/>
  <c r="AT345" i="1"/>
  <c r="AT336" i="1"/>
  <c r="AT334" i="1"/>
  <c r="AT332" i="1"/>
  <c r="AT330" i="1"/>
  <c r="AT348" i="1"/>
  <c r="AT366" i="1"/>
  <c r="AT360" i="1"/>
  <c r="AT350" i="1"/>
  <c r="AT344" i="1"/>
  <c r="AT341" i="1"/>
  <c r="AT346" i="1"/>
  <c r="AT349" i="1"/>
  <c r="AT343" i="1"/>
  <c r="AT342" i="1"/>
  <c r="AT340" i="1"/>
  <c r="AT335" i="1"/>
  <c r="AT333" i="1"/>
  <c r="AT331" i="1"/>
  <c r="AT325" i="1"/>
  <c r="AT321" i="1"/>
  <c r="AT310" i="1"/>
  <c r="AT298" i="1"/>
  <c r="AT296" i="1"/>
  <c r="AT294" i="1"/>
  <c r="AT290" i="1"/>
  <c r="AT318" i="1"/>
  <c r="AT314" i="1"/>
  <c r="AT307" i="1"/>
  <c r="AT327" i="1"/>
  <c r="AT319" i="1"/>
  <c r="AT317" i="1"/>
  <c r="AT295" i="1"/>
  <c r="AT291" i="1"/>
  <c r="AT288" i="1"/>
  <c r="AT326" i="1"/>
  <c r="AT316" i="1"/>
  <c r="AT311" i="1"/>
  <c r="AT308" i="1"/>
  <c r="AT304" i="1"/>
  <c r="AT351" i="1"/>
  <c r="AT313" i="1"/>
  <c r="AT309" i="1"/>
  <c r="AT305" i="1"/>
  <c r="AT324" i="1"/>
  <c r="AT293" i="1"/>
  <c r="AT282" i="1"/>
  <c r="AT280" i="1"/>
  <c r="AT276" i="1"/>
  <c r="AT268" i="1"/>
  <c r="AT289" i="1"/>
  <c r="AT266" i="1"/>
  <c r="AT260" i="1"/>
  <c r="AT259" i="1"/>
  <c r="AT306" i="1"/>
  <c r="AT292" i="1"/>
  <c r="AT286" i="1"/>
  <c r="AT283" i="1"/>
  <c r="AT281" i="1"/>
  <c r="AT267" i="1"/>
  <c r="AT257" i="1"/>
  <c r="AT302" i="1"/>
  <c r="AT269" i="1"/>
  <c r="AT264" i="1"/>
  <c r="AT262" i="1"/>
  <c r="AT328" i="1"/>
  <c r="AT320" i="1"/>
  <c r="AT303" i="1"/>
  <c r="AT284" i="1"/>
  <c r="AT278" i="1"/>
  <c r="AT258" i="1"/>
  <c r="AT256" i="1"/>
  <c r="AT250" i="1"/>
  <c r="AT241" i="1"/>
  <c r="AT230" i="1"/>
  <c r="AT263" i="1"/>
  <c r="AT261" i="1"/>
  <c r="AT253" i="1"/>
  <c r="AT251" i="1"/>
  <c r="AT243" i="1"/>
  <c r="AT238" i="1"/>
  <c r="AT236" i="1"/>
  <c r="AT231" i="1"/>
  <c r="AT273" i="1"/>
  <c r="AT277" i="1"/>
  <c r="AT240" i="1"/>
  <c r="AT239" i="1"/>
  <c r="AT265" i="1"/>
  <c r="AT254" i="1"/>
  <c r="AT252" i="1"/>
  <c r="AT244" i="1"/>
  <c r="AT237" i="1"/>
  <c r="AT233" i="1"/>
  <c r="AT229" i="1"/>
  <c r="AT271" i="1"/>
  <c r="AT255" i="1"/>
  <c r="AT270" i="1"/>
  <c r="AT245" i="1"/>
  <c r="AT235" i="1"/>
  <c r="AT234" i="1"/>
  <c r="AT189" i="1"/>
  <c r="AT221" i="1"/>
  <c r="AT220" i="1"/>
  <c r="AT208" i="1"/>
  <c r="AT207" i="1"/>
  <c r="AT198" i="1"/>
  <c r="AT190" i="1"/>
  <c r="AT225" i="1"/>
  <c r="AT210" i="1"/>
  <c r="AT197" i="1"/>
  <c r="AT212" i="1"/>
  <c r="AT209" i="1"/>
  <c r="AT202" i="1"/>
  <c r="AT199" i="1"/>
  <c r="AT192" i="1"/>
  <c r="AT226" i="1"/>
  <c r="AT218" i="1"/>
  <c r="AT214" i="1"/>
  <c r="AT216" i="1"/>
  <c r="AT211" i="1"/>
  <c r="AT188" i="1"/>
  <c r="AT206" i="1"/>
  <c r="AT203" i="1"/>
  <c r="AT227" i="1"/>
  <c r="AT217" i="1"/>
  <c r="AT200" i="1"/>
  <c r="AT196" i="1"/>
  <c r="AT185" i="1"/>
  <c r="AT182" i="1"/>
  <c r="AT180" i="1"/>
  <c r="AT167" i="1"/>
  <c r="AT157" i="1"/>
  <c r="AT156" i="1"/>
  <c r="AT144" i="1"/>
  <c r="AT130" i="1"/>
  <c r="AT113" i="1"/>
  <c r="AT101" i="1"/>
  <c r="AT98" i="1"/>
  <c r="AT183" i="1"/>
  <c r="AT178" i="1"/>
  <c r="AT177" i="1"/>
  <c r="AT152" i="1"/>
  <c r="AT147" i="1"/>
  <c r="AT141" i="1"/>
  <c r="AT136" i="1"/>
  <c r="AT124" i="1"/>
  <c r="AT120" i="1"/>
  <c r="AT117" i="1"/>
  <c r="AT115" i="1"/>
  <c r="AT176" i="1"/>
  <c r="AT164" i="1"/>
  <c r="AT162" i="1"/>
  <c r="AT159" i="1"/>
  <c r="AT139" i="1"/>
  <c r="AT134" i="1"/>
  <c r="AT132" i="1"/>
  <c r="AT131" i="1"/>
  <c r="AT103" i="1"/>
  <c r="AT96" i="1"/>
  <c r="AT165" i="1"/>
  <c r="AT150" i="1"/>
  <c r="AT148" i="1"/>
  <c r="AT142" i="1"/>
  <c r="AT137" i="1"/>
  <c r="AT123" i="1"/>
  <c r="AT110" i="1"/>
  <c r="AT106" i="1"/>
  <c r="AT104" i="1"/>
  <c r="AT94" i="1"/>
  <c r="AT174" i="1"/>
  <c r="AT168" i="1"/>
  <c r="AT153" i="1"/>
  <c r="AT140" i="1"/>
  <c r="AT126" i="1"/>
  <c r="AT125" i="1"/>
  <c r="AT121" i="1"/>
  <c r="AT118" i="1"/>
  <c r="AT97" i="1"/>
  <c r="AT173" i="1"/>
  <c r="AT169" i="1"/>
  <c r="AT161" i="1"/>
  <c r="AT158" i="1"/>
  <c r="AT151" i="1"/>
  <c r="AT143" i="1"/>
  <c r="AT119" i="1"/>
  <c r="AT102" i="1"/>
  <c r="AT187" i="1"/>
  <c r="AT179" i="1"/>
  <c r="AT166" i="1"/>
  <c r="AT154" i="1"/>
  <c r="AT149" i="1"/>
  <c r="AT146" i="1"/>
  <c r="AT138" i="1"/>
  <c r="AT133" i="1"/>
  <c r="AT127" i="1"/>
  <c r="AT122" i="1"/>
  <c r="AT109" i="1"/>
  <c r="AT99" i="1"/>
  <c r="AT175" i="1"/>
  <c r="AT163" i="1"/>
  <c r="AT135" i="1"/>
  <c r="AT76" i="1"/>
  <c r="AT68" i="1"/>
  <c r="AT58" i="1"/>
  <c r="AT49" i="1"/>
  <c r="AT40" i="1"/>
  <c r="AT74" i="1"/>
  <c r="AT73" i="1"/>
  <c r="AT72" i="1"/>
  <c r="AT71" i="1"/>
  <c r="AT65" i="1"/>
  <c r="AT63" i="1"/>
  <c r="AT60" i="1"/>
  <c r="AT55" i="1"/>
  <c r="AT42" i="1"/>
  <c r="AT38" i="1"/>
  <c r="AT34" i="1"/>
  <c r="AT26" i="1"/>
  <c r="AT20" i="1"/>
  <c r="AT92" i="1"/>
  <c r="AT85" i="1"/>
  <c r="AT83" i="1"/>
  <c r="AT66" i="1"/>
  <c r="AT59" i="1"/>
  <c r="AT56" i="1"/>
  <c r="AT51" i="1"/>
  <c r="AT46" i="1"/>
  <c r="AT31" i="1"/>
  <c r="AT22" i="1"/>
  <c r="AT21" i="1"/>
  <c r="AT100" i="1"/>
  <c r="AT77" i="1"/>
  <c r="AT61" i="1"/>
  <c r="AT53" i="1"/>
  <c r="AT39" i="1"/>
  <c r="AT35" i="1"/>
  <c r="AT27" i="1"/>
  <c r="AT24" i="1"/>
  <c r="AT88" i="1"/>
  <c r="AT86" i="1"/>
  <c r="AT84" i="1"/>
  <c r="AT81" i="1"/>
  <c r="AT57" i="1"/>
  <c r="AT47" i="1"/>
  <c r="AT75" i="1"/>
  <c r="AT67" i="1"/>
  <c r="AT54" i="1"/>
  <c r="AT52" i="1"/>
  <c r="AT41" i="1"/>
  <c r="AT36" i="1"/>
  <c r="AT160" i="1"/>
  <c r="AT129" i="1"/>
  <c r="AT93" i="1"/>
  <c r="AT89" i="1"/>
  <c r="AT64" i="1"/>
  <c r="AT62" i="1"/>
  <c r="AT48" i="1"/>
  <c r="AT30" i="1"/>
  <c r="AT28" i="1"/>
  <c r="AT25" i="1"/>
  <c r="AT17" i="1"/>
  <c r="AT145" i="1"/>
  <c r="AT114" i="1"/>
  <c r="AT91" i="1"/>
  <c r="AT79" i="1"/>
  <c r="AT50" i="1"/>
  <c r="AT37" i="1"/>
  <c r="AT11" i="1"/>
  <c r="AT10" i="1"/>
  <c r="AT7" i="1"/>
  <c r="AT4" i="1"/>
  <c r="AT8" i="1"/>
  <c r="AT14" i="1"/>
  <c r="AT6" i="1"/>
  <c r="AT12" i="1"/>
  <c r="AT3" i="1"/>
  <c r="BB448" i="1"/>
  <c r="BB439" i="1"/>
  <c r="BB440" i="1"/>
  <c r="BB437" i="1"/>
  <c r="BB420" i="1"/>
  <c r="BB446" i="1"/>
  <c r="BB443" i="1"/>
  <c r="BB449" i="1"/>
  <c r="BB444" i="1"/>
  <c r="BB417" i="1"/>
  <c r="BB447" i="1"/>
  <c r="BB428" i="1"/>
  <c r="BB171" i="1"/>
  <c r="BB170" i="1"/>
  <c r="BB450" i="1"/>
  <c r="BB436" i="1"/>
  <c r="BB445" i="1"/>
  <c r="BB406" i="1"/>
  <c r="BB402" i="1"/>
  <c r="BB451" i="1"/>
  <c r="BB385" i="1"/>
  <c r="BB416" i="1"/>
  <c r="BB407" i="1"/>
  <c r="BB403" i="1"/>
  <c r="BB399" i="1"/>
  <c r="BB390" i="1"/>
  <c r="BB388" i="1"/>
  <c r="BB412" i="1"/>
  <c r="BB408" i="1"/>
  <c r="BB404" i="1"/>
  <c r="BB400" i="1"/>
  <c r="BB394" i="1"/>
  <c r="BB378" i="1"/>
  <c r="BB375" i="1"/>
  <c r="BB389" i="1"/>
  <c r="BB382" i="1"/>
  <c r="BB373" i="1"/>
  <c r="BB363" i="1"/>
  <c r="BB379" i="1"/>
  <c r="BB364" i="1"/>
  <c r="BB361" i="1"/>
  <c r="BB401" i="1"/>
  <c r="BB384" i="1"/>
  <c r="BB351" i="1"/>
  <c r="BB405" i="1"/>
  <c r="BB413" i="1"/>
  <c r="BB409" i="1"/>
  <c r="BB371" i="1"/>
  <c r="BB365" i="1"/>
  <c r="BB347" i="1"/>
  <c r="BB337" i="1"/>
  <c r="BB335" i="1"/>
  <c r="BB333" i="1"/>
  <c r="BB331" i="1"/>
  <c r="BB329" i="1"/>
  <c r="BB362" i="1"/>
  <c r="BB339" i="1"/>
  <c r="BB368" i="1"/>
  <c r="BB345" i="1"/>
  <c r="BB336" i="1"/>
  <c r="BB366" i="1"/>
  <c r="BB348" i="1"/>
  <c r="BB341" i="1"/>
  <c r="BB334" i="1"/>
  <c r="BB332" i="1"/>
  <c r="BB330" i="1"/>
  <c r="BB346" i="1"/>
  <c r="BB387" i="1"/>
  <c r="BB350" i="1"/>
  <c r="BB344" i="1"/>
  <c r="BB342" i="1"/>
  <c r="BB340" i="1"/>
  <c r="BB328" i="1"/>
  <c r="BB352" i="1"/>
  <c r="BB321" i="1"/>
  <c r="BB294" i="1"/>
  <c r="BB290" i="1"/>
  <c r="BB318" i="1"/>
  <c r="BB307" i="1"/>
  <c r="BB303" i="1"/>
  <c r="BB325" i="1"/>
  <c r="BB296" i="1"/>
  <c r="BB291" i="1"/>
  <c r="BB311" i="1"/>
  <c r="BB308" i="1"/>
  <c r="BB304" i="1"/>
  <c r="BB327" i="1"/>
  <c r="BB319" i="1"/>
  <c r="BB317" i="1"/>
  <c r="BB295" i="1"/>
  <c r="BB301" i="1"/>
  <c r="BB306" i="1"/>
  <c r="BB284" i="1"/>
  <c r="BB282" i="1"/>
  <c r="BB309" i="1"/>
  <c r="BB320" i="1"/>
  <c r="BB313" i="1"/>
  <c r="BB283" i="1"/>
  <c r="BB270" i="1"/>
  <c r="BB263" i="1"/>
  <c r="BB257" i="1"/>
  <c r="BB293" i="1"/>
  <c r="BB264" i="1"/>
  <c r="BB289" i="1"/>
  <c r="BB278" i="1"/>
  <c r="BB269" i="1"/>
  <c r="BB267" i="1"/>
  <c r="BB262" i="1"/>
  <c r="BB250" i="1"/>
  <c r="BB230" i="1"/>
  <c r="BB235" i="1"/>
  <c r="BB292" i="1"/>
  <c r="BB266" i="1"/>
  <c r="BB265" i="1"/>
  <c r="BB253" i="1"/>
  <c r="BB241" i="1"/>
  <c r="BB238" i="1"/>
  <c r="BB227" i="1"/>
  <c r="BB273" i="1"/>
  <c r="BB243" i="1"/>
  <c r="BB248" i="1"/>
  <c r="BB236" i="1"/>
  <c r="BB231" i="1"/>
  <c r="BB233" i="1"/>
  <c r="BB244" i="1"/>
  <c r="BB240" i="1"/>
  <c r="BB229" i="1"/>
  <c r="BB268" i="1"/>
  <c r="BB252" i="1"/>
  <c r="BB237" i="1"/>
  <c r="BB203" i="1"/>
  <c r="BB208" i="1"/>
  <c r="BB200" i="1"/>
  <c r="BB198" i="1"/>
  <c r="BB196" i="1"/>
  <c r="BB194" i="1"/>
  <c r="BB190" i="1"/>
  <c r="BB225" i="1"/>
  <c r="BB195" i="1"/>
  <c r="BB212" i="1"/>
  <c r="BB218" i="1"/>
  <c r="BB214" i="1"/>
  <c r="BB210" i="1"/>
  <c r="BB197" i="1"/>
  <c r="BB216" i="1"/>
  <c r="BB211" i="1"/>
  <c r="BB202" i="1"/>
  <c r="BB199" i="1"/>
  <c r="BB192" i="1"/>
  <c r="BB226" i="1"/>
  <c r="BB222" i="1"/>
  <c r="BB217" i="1"/>
  <c r="BB130" i="1"/>
  <c r="BB119" i="1"/>
  <c r="BB185" i="1"/>
  <c r="BB183" i="1"/>
  <c r="BB149" i="1"/>
  <c r="BB141" i="1"/>
  <c r="BB136" i="1"/>
  <c r="BB133" i="1"/>
  <c r="BB127" i="1"/>
  <c r="BB122" i="1"/>
  <c r="BB167" i="1"/>
  <c r="BB162" i="1"/>
  <c r="BB159" i="1"/>
  <c r="BB144" i="1"/>
  <c r="BB103" i="1"/>
  <c r="BB101" i="1"/>
  <c r="BB96" i="1"/>
  <c r="BB187" i="1"/>
  <c r="BB152" i="1"/>
  <c r="BB142" i="1"/>
  <c r="BB139" i="1"/>
  <c r="BB124" i="1"/>
  <c r="BB120" i="1"/>
  <c r="BB117" i="1"/>
  <c r="BB174" i="1"/>
  <c r="BB168" i="1"/>
  <c r="BB134" i="1"/>
  <c r="BB97" i="1"/>
  <c r="BB173" i="1"/>
  <c r="BB151" i="1"/>
  <c r="BB140" i="1"/>
  <c r="BB121" i="1"/>
  <c r="BB118" i="1"/>
  <c r="BB154" i="1"/>
  <c r="BB135" i="1"/>
  <c r="BB129" i="1"/>
  <c r="BB100" i="1"/>
  <c r="BB93" i="1"/>
  <c r="BB62" i="1"/>
  <c r="BB25" i="1"/>
  <c r="BB148" i="1"/>
  <c r="BB91" i="1"/>
  <c r="BB79" i="1"/>
  <c r="BB60" i="1"/>
  <c r="BB55" i="1"/>
  <c r="BB50" i="1"/>
  <c r="BB38" i="1"/>
  <c r="BB34" i="1"/>
  <c r="BB20" i="1"/>
  <c r="BB83" i="1"/>
  <c r="BB68" i="1"/>
  <c r="BB46" i="1"/>
  <c r="BB40" i="1"/>
  <c r="BB80" i="1"/>
  <c r="BB53" i="1"/>
  <c r="BB42" i="1"/>
  <c r="BB35" i="1"/>
  <c r="BB26" i="1"/>
  <c r="BB94" i="1"/>
  <c r="BB81" i="1"/>
  <c r="BB66" i="1"/>
  <c r="BB47" i="1"/>
  <c r="BB70" i="1"/>
  <c r="BB61" i="1"/>
  <c r="BB39" i="1"/>
  <c r="BB36" i="1"/>
  <c r="BB24" i="1"/>
  <c r="BB89" i="1"/>
  <c r="BB64" i="1"/>
  <c r="BB57" i="1"/>
  <c r="BB175" i="1"/>
  <c r="BB150" i="1"/>
  <c r="BB75" i="1"/>
  <c r="BB41" i="1"/>
  <c r="BB37" i="1"/>
  <c r="BB11" i="1"/>
  <c r="BB7" i="1"/>
  <c r="BB14" i="1"/>
  <c r="BB12" i="1"/>
  <c r="BF442" i="1"/>
  <c r="BF438" i="1"/>
  <c r="BF432" i="1"/>
  <c r="BF171" i="1"/>
  <c r="BF170" i="1"/>
  <c r="BF447" i="1"/>
  <c r="BF428" i="1"/>
  <c r="BF421" i="1"/>
  <c r="BF450" i="1"/>
  <c r="BF436" i="1"/>
  <c r="BF431" i="1"/>
  <c r="BF419" i="1"/>
  <c r="BF451" i="1"/>
  <c r="BF445" i="1"/>
  <c r="BF422" i="1"/>
  <c r="BF452" i="1"/>
  <c r="BF448" i="1"/>
  <c r="BF439" i="1"/>
  <c r="BF425" i="1"/>
  <c r="BF440" i="1"/>
  <c r="BF437" i="1"/>
  <c r="BF420" i="1"/>
  <c r="BF443" i="1"/>
  <c r="BF433" i="1"/>
  <c r="BF427" i="1"/>
  <c r="BF426" i="1"/>
  <c r="BF408" i="1"/>
  <c r="BF404" i="1"/>
  <c r="BF400" i="1"/>
  <c r="BF395" i="1"/>
  <c r="BF394" i="1"/>
  <c r="BF446" i="1"/>
  <c r="BF435" i="1"/>
  <c r="BF417" i="1"/>
  <c r="BF413" i="1"/>
  <c r="BF411" i="1"/>
  <c r="BF409" i="1"/>
  <c r="BF405" i="1"/>
  <c r="BF401" i="1"/>
  <c r="BF389" i="1"/>
  <c r="BF387" i="1"/>
  <c r="BF384" i="1"/>
  <c r="BF449" i="1"/>
  <c r="BF418" i="1"/>
  <c r="BF415" i="1"/>
  <c r="BF414" i="1"/>
  <c r="BF398" i="1"/>
  <c r="BF382" i="1"/>
  <c r="BF444" i="1"/>
  <c r="BF406" i="1"/>
  <c r="BF402" i="1"/>
  <c r="BF385" i="1"/>
  <c r="BF390" i="1"/>
  <c r="BF358" i="1"/>
  <c r="BF354" i="1"/>
  <c r="BF351" i="1"/>
  <c r="BF430" i="1"/>
  <c r="BF416" i="1"/>
  <c r="BF399" i="1"/>
  <c r="BF403" i="1"/>
  <c r="BF365" i="1"/>
  <c r="BF359" i="1"/>
  <c r="BF355" i="1"/>
  <c r="BF434" i="1"/>
  <c r="BF407" i="1"/>
  <c r="BF369" i="1"/>
  <c r="BF368" i="1"/>
  <c r="BF362" i="1"/>
  <c r="BF352" i="1"/>
  <c r="BF412" i="1"/>
  <c r="BF378" i="1"/>
  <c r="BF376" i="1"/>
  <c r="BF375" i="1"/>
  <c r="BF366" i="1"/>
  <c r="BF360" i="1"/>
  <c r="BF356" i="1"/>
  <c r="BF373" i="1"/>
  <c r="BF388" i="1"/>
  <c r="BF377" i="1"/>
  <c r="BF374" i="1"/>
  <c r="BF363" i="1"/>
  <c r="BF357" i="1"/>
  <c r="BF353" i="1"/>
  <c r="BF334" i="1"/>
  <c r="BF332" i="1"/>
  <c r="BF330" i="1"/>
  <c r="BF341" i="1"/>
  <c r="BF379" i="1"/>
  <c r="BF350" i="1"/>
  <c r="BF328" i="1"/>
  <c r="BF337" i="1"/>
  <c r="BF335" i="1"/>
  <c r="BF333" i="1"/>
  <c r="BF331" i="1"/>
  <c r="BF329" i="1"/>
  <c r="BF364" i="1"/>
  <c r="BF361" i="1"/>
  <c r="BF349" i="1"/>
  <c r="BF339" i="1"/>
  <c r="BF343" i="1"/>
  <c r="BF327" i="1"/>
  <c r="BF319" i="1"/>
  <c r="BF317" i="1"/>
  <c r="BF297" i="1"/>
  <c r="BF295" i="1"/>
  <c r="BF292" i="1"/>
  <c r="BF301" i="1"/>
  <c r="BF320" i="1"/>
  <c r="BF302" i="1"/>
  <c r="BF293" i="1"/>
  <c r="BF289" i="1"/>
  <c r="BF336" i="1"/>
  <c r="BF314" i="1"/>
  <c r="BF313" i="1"/>
  <c r="BF309" i="1"/>
  <c r="BF306" i="1"/>
  <c r="BF321" i="1"/>
  <c r="BF315" i="1"/>
  <c r="BF310" i="1"/>
  <c r="BF294" i="1"/>
  <c r="BF318" i="1"/>
  <c r="BF316" i="1"/>
  <c r="BF303" i="1"/>
  <c r="BF298" i="1"/>
  <c r="BF283" i="1"/>
  <c r="BF277" i="1"/>
  <c r="BF275" i="1"/>
  <c r="BF263" i="1"/>
  <c r="BF257" i="1"/>
  <c r="BF311" i="1"/>
  <c r="BF290" i="1"/>
  <c r="BF281" i="1"/>
  <c r="BF265" i="1"/>
  <c r="BF282" i="1"/>
  <c r="BF276" i="1"/>
  <c r="BF274" i="1"/>
  <c r="BF286" i="1"/>
  <c r="BF278" i="1"/>
  <c r="BF266" i="1"/>
  <c r="BF248" i="1"/>
  <c r="BF236" i="1"/>
  <c r="BF231" i="1"/>
  <c r="BF296" i="1"/>
  <c r="BF249" i="1"/>
  <c r="BF233" i="1"/>
  <c r="BF325" i="1"/>
  <c r="BF244" i="1"/>
  <c r="BF234" i="1"/>
  <c r="BF264" i="1"/>
  <c r="BF237" i="1"/>
  <c r="BF272" i="1"/>
  <c r="BF258" i="1"/>
  <c r="BF250" i="1"/>
  <c r="BF247" i="1"/>
  <c r="BF246" i="1"/>
  <c r="BF235" i="1"/>
  <c r="BF230" i="1"/>
  <c r="BF308" i="1"/>
  <c r="BF291" i="1"/>
  <c r="BF268" i="1"/>
  <c r="BF267" i="1"/>
  <c r="BF241" i="1"/>
  <c r="BF228" i="1"/>
  <c r="BF253" i="1"/>
  <c r="BF273" i="1"/>
  <c r="BF251" i="1"/>
  <c r="BF243" i="1"/>
  <c r="BF238" i="1"/>
  <c r="BF227" i="1"/>
  <c r="BF221" i="1"/>
  <c r="BF218" i="1"/>
  <c r="BF214" i="1"/>
  <c r="BF210" i="1"/>
  <c r="BF216" i="1"/>
  <c r="BF211" i="1"/>
  <c r="BF202" i="1"/>
  <c r="BF199" i="1"/>
  <c r="BF192" i="1"/>
  <c r="BF226" i="1"/>
  <c r="BF224" i="1"/>
  <c r="BF217" i="1"/>
  <c r="BF189" i="1"/>
  <c r="BF220" i="1"/>
  <c r="BF207" i="1"/>
  <c r="BF206" i="1"/>
  <c r="BF203" i="1"/>
  <c r="BF205" i="1"/>
  <c r="BF200" i="1"/>
  <c r="BF196" i="1"/>
  <c r="BF190" i="1"/>
  <c r="BF185" i="1"/>
  <c r="BF225" i="1"/>
  <c r="BF223" i="1"/>
  <c r="BF212" i="1"/>
  <c r="BF174" i="1"/>
  <c r="BF168" i="1"/>
  <c r="BF134" i="1"/>
  <c r="BF99" i="1"/>
  <c r="BF184" i="1"/>
  <c r="BF175" i="1"/>
  <c r="BF150" i="1"/>
  <c r="BF148" i="1"/>
  <c r="BF132" i="1"/>
  <c r="BF126" i="1"/>
  <c r="BF98" i="1"/>
  <c r="BF94" i="1"/>
  <c r="BF173" i="1"/>
  <c r="BF153" i="1"/>
  <c r="BF151" i="1"/>
  <c r="BF121" i="1"/>
  <c r="BF118" i="1"/>
  <c r="BF102" i="1"/>
  <c r="BF182" i="1"/>
  <c r="BF176" i="1"/>
  <c r="BF156" i="1"/>
  <c r="BF154" i="1"/>
  <c r="BF129" i="1"/>
  <c r="BF100" i="1"/>
  <c r="BF119" i="1"/>
  <c r="BF167" i="1"/>
  <c r="BF147" i="1"/>
  <c r="BF106" i="1"/>
  <c r="BF104" i="1"/>
  <c r="BF103" i="1"/>
  <c r="BF181" i="1"/>
  <c r="BF152" i="1"/>
  <c r="BF139" i="1"/>
  <c r="BF125" i="1"/>
  <c r="BF124" i="1"/>
  <c r="BF120" i="1"/>
  <c r="BF117" i="1"/>
  <c r="BF81" i="1"/>
  <c r="BF66" i="1"/>
  <c r="BF54" i="1"/>
  <c r="BF47" i="1"/>
  <c r="BF27" i="1"/>
  <c r="BF133" i="1"/>
  <c r="BF92" i="1"/>
  <c r="BF61" i="1"/>
  <c r="BF39" i="1"/>
  <c r="BF36" i="1"/>
  <c r="BF24" i="1"/>
  <c r="BF82" i="1"/>
  <c r="BF67" i="1"/>
  <c r="BF57" i="1"/>
  <c r="BF49" i="1"/>
  <c r="BF149" i="1"/>
  <c r="BF131" i="1"/>
  <c r="BF89" i="1"/>
  <c r="BF75" i="1"/>
  <c r="BF64" i="1"/>
  <c r="BF41" i="1"/>
  <c r="BF37" i="1"/>
  <c r="BF183" i="1"/>
  <c r="BF73" i="1"/>
  <c r="BF72" i="1"/>
  <c r="BF71" i="1"/>
  <c r="BF62" i="1"/>
  <c r="BF45" i="1"/>
  <c r="BF44" i="1"/>
  <c r="BF25" i="1"/>
  <c r="BF122" i="1"/>
  <c r="BF96" i="1"/>
  <c r="BF91" i="1"/>
  <c r="BF79" i="1"/>
  <c r="BF76" i="1"/>
  <c r="BF58" i="1"/>
  <c r="BF55" i="1"/>
  <c r="BF50" i="1"/>
  <c r="BF38" i="1"/>
  <c r="BF34" i="1"/>
  <c r="BF31" i="1"/>
  <c r="BF22" i="1"/>
  <c r="BF21" i="1"/>
  <c r="BF20" i="1"/>
  <c r="BF90" i="1"/>
  <c r="BF83" i="1"/>
  <c r="BF68" i="1"/>
  <c r="BF60" i="1"/>
  <c r="BF46" i="1"/>
  <c r="BF127" i="1"/>
  <c r="BF56" i="1"/>
  <c r="BF53" i="1"/>
  <c r="BF35" i="1"/>
  <c r="BF26" i="1"/>
  <c r="BF23" i="1"/>
  <c r="BF4" i="1"/>
  <c r="BF14" i="1"/>
  <c r="BF12" i="1"/>
  <c r="BF10" i="1"/>
  <c r="BF18" i="1"/>
  <c r="BF5" i="1"/>
  <c r="BF3" i="1"/>
  <c r="BF11" i="1"/>
  <c r="BF17" i="1"/>
  <c r="BF208" i="1"/>
  <c r="BF307" i="1"/>
  <c r="AU452" i="1"/>
  <c r="AU446" i="1"/>
  <c r="AU440" i="1"/>
  <c r="AU425" i="1"/>
  <c r="AU420" i="1"/>
  <c r="AU444" i="1"/>
  <c r="AU426" i="1"/>
  <c r="AU447" i="1"/>
  <c r="AU435" i="1"/>
  <c r="AU434" i="1"/>
  <c r="AU430" i="1"/>
  <c r="AU428" i="1"/>
  <c r="AU419" i="1"/>
  <c r="AU418" i="1"/>
  <c r="AU171" i="1"/>
  <c r="AU170" i="1"/>
  <c r="AU429" i="1"/>
  <c r="AU451" i="1"/>
  <c r="AU442" i="1"/>
  <c r="AU407" i="1"/>
  <c r="AU403" i="1"/>
  <c r="AU399" i="1"/>
  <c r="AU390" i="1"/>
  <c r="AU412" i="1"/>
  <c r="AU422" i="1"/>
  <c r="AU415" i="1"/>
  <c r="AU408" i="1"/>
  <c r="AU404" i="1"/>
  <c r="AU400" i="1"/>
  <c r="AU395" i="1"/>
  <c r="AU391" i="1"/>
  <c r="AU423" i="1"/>
  <c r="AU409" i="1"/>
  <c r="AU405" i="1"/>
  <c r="AU401" i="1"/>
  <c r="AU376" i="1"/>
  <c r="AU373" i="1"/>
  <c r="AU357" i="1"/>
  <c r="AU353" i="1"/>
  <c r="AU411" i="1"/>
  <c r="AU383" i="1"/>
  <c r="AU364" i="1"/>
  <c r="AU358" i="1"/>
  <c r="AU354" i="1"/>
  <c r="AU398" i="1"/>
  <c r="AU359" i="1"/>
  <c r="AU355" i="1"/>
  <c r="AU371" i="1"/>
  <c r="AU402" i="1"/>
  <c r="AU366" i="1"/>
  <c r="AU360" i="1"/>
  <c r="AU356" i="1"/>
  <c r="AU370" i="1"/>
  <c r="AU339" i="1"/>
  <c r="AU378" i="1"/>
  <c r="AU345" i="1"/>
  <c r="AU336" i="1"/>
  <c r="AU348" i="1"/>
  <c r="AU341" i="1"/>
  <c r="AU346" i="1"/>
  <c r="AU406" i="1"/>
  <c r="AU369" i="1"/>
  <c r="AU342" i="1"/>
  <c r="AU340" i="1"/>
  <c r="AU318" i="1"/>
  <c r="AU307" i="1"/>
  <c r="AU329" i="1"/>
  <c r="AU291" i="1"/>
  <c r="AU311" i="1"/>
  <c r="AU304" i="1"/>
  <c r="AU292" i="1"/>
  <c r="AU305" i="1"/>
  <c r="AU301" i="1"/>
  <c r="AU337" i="1"/>
  <c r="AU320" i="1"/>
  <c r="AU293" i="1"/>
  <c r="AU289" i="1"/>
  <c r="AU287" i="1"/>
  <c r="AU260" i="1"/>
  <c r="AU306" i="1"/>
  <c r="AU286" i="1"/>
  <c r="AU281" i="1"/>
  <c r="AU274" i="1"/>
  <c r="AU302" i="1"/>
  <c r="AU269" i="1"/>
  <c r="AU264" i="1"/>
  <c r="AU262" i="1"/>
  <c r="AU347" i="1"/>
  <c r="AU278" i="1"/>
  <c r="AU258" i="1"/>
  <c r="AU321" i="1"/>
  <c r="AU294" i="1"/>
  <c r="AU290" i="1"/>
  <c r="AU265" i="1"/>
  <c r="AU261" i="1"/>
  <c r="AU253" i="1"/>
  <c r="AU243" i="1"/>
  <c r="AU238" i="1"/>
  <c r="AU273" i="1"/>
  <c r="AU248" i="1"/>
  <c r="AU252" i="1"/>
  <c r="AU244" i="1"/>
  <c r="AU233" i="1"/>
  <c r="AU257" i="1"/>
  <c r="AU247" i="1"/>
  <c r="AU310" i="1"/>
  <c r="AU234" i="1"/>
  <c r="AU282" i="1"/>
  <c r="AU256" i="1"/>
  <c r="AU250" i="1"/>
  <c r="AU230" i="1"/>
  <c r="AU221" i="1"/>
  <c r="AU220" i="1"/>
  <c r="AU208" i="1"/>
  <c r="AU207" i="1"/>
  <c r="AU198" i="1"/>
  <c r="AU190" i="1"/>
  <c r="AU225" i="1"/>
  <c r="AU197" i="1"/>
  <c r="AU212" i="1"/>
  <c r="AU199" i="1"/>
  <c r="AU218" i="1"/>
  <c r="AU214" i="1"/>
  <c r="AU216" i="1"/>
  <c r="AU211" i="1"/>
  <c r="AU217" i="1"/>
  <c r="AU200" i="1"/>
  <c r="AU189" i="1"/>
  <c r="AU183" i="1"/>
  <c r="AU178" i="1"/>
  <c r="AU141" i="1"/>
  <c r="AU136" i="1"/>
  <c r="AU108" i="1"/>
  <c r="AU162" i="1"/>
  <c r="AU159" i="1"/>
  <c r="AU131" i="1"/>
  <c r="AU103" i="1"/>
  <c r="AU96" i="1"/>
  <c r="AU165" i="1"/>
  <c r="AU142" i="1"/>
  <c r="AU123" i="1"/>
  <c r="AU106" i="1"/>
  <c r="AU104" i="1"/>
  <c r="AU174" i="1"/>
  <c r="AU153" i="1"/>
  <c r="AU125" i="1"/>
  <c r="AU97" i="1"/>
  <c r="AU175" i="1"/>
  <c r="AU163" i="1"/>
  <c r="AU160" i="1"/>
  <c r="AU187" i="1"/>
  <c r="AU166" i="1"/>
  <c r="AU154" i="1"/>
  <c r="AU111" i="1"/>
  <c r="AU182" i="1"/>
  <c r="AU157" i="1"/>
  <c r="AU156" i="1"/>
  <c r="AU130" i="1"/>
  <c r="AU112" i="1"/>
  <c r="AU98" i="1"/>
  <c r="AU102" i="1"/>
  <c r="AU73" i="1"/>
  <c r="AU72" i="1"/>
  <c r="AU71" i="1"/>
  <c r="AU65" i="1"/>
  <c r="AU63" i="1"/>
  <c r="AU60" i="1"/>
  <c r="AU55" i="1"/>
  <c r="AU38" i="1"/>
  <c r="AU34" i="1"/>
  <c r="AU20" i="1"/>
  <c r="AU18" i="1"/>
  <c r="AU161" i="1"/>
  <c r="AU143" i="1"/>
  <c r="AU92" i="1"/>
  <c r="AU85" i="1"/>
  <c r="AU83" i="1"/>
  <c r="AU46" i="1"/>
  <c r="AU31" i="1"/>
  <c r="AU22" i="1"/>
  <c r="AU21" i="1"/>
  <c r="AU151" i="1"/>
  <c r="AU99" i="1"/>
  <c r="AU80" i="1"/>
  <c r="AU77" i="1"/>
  <c r="AU53" i="1"/>
  <c r="AU35" i="1"/>
  <c r="AU88" i="1"/>
  <c r="AU81" i="1"/>
  <c r="AU47" i="1"/>
  <c r="AU173" i="1"/>
  <c r="AU54" i="1"/>
  <c r="AU52" i="1"/>
  <c r="AU36" i="1"/>
  <c r="AU89" i="1"/>
  <c r="AU64" i="1"/>
  <c r="AU48" i="1"/>
  <c r="AU45" i="1"/>
  <c r="AU28" i="1"/>
  <c r="AU37" i="1"/>
  <c r="AU7" i="1"/>
  <c r="AU4" i="1"/>
  <c r="AU16" i="1"/>
  <c r="AU14" i="1"/>
  <c r="AU6" i="1"/>
  <c r="AU12" i="1"/>
  <c r="AU11" i="1"/>
  <c r="AU10" i="1"/>
  <c r="AU226" i="1"/>
  <c r="AU124" i="1"/>
  <c r="AU57" i="1"/>
  <c r="AU394" i="1"/>
  <c r="AU150" i="1"/>
  <c r="AU26" i="1"/>
  <c r="AU129" i="1"/>
  <c r="AU148" i="1"/>
  <c r="AU384" i="1"/>
  <c r="AU443" i="1"/>
  <c r="AU450" i="1"/>
  <c r="AU62" i="1"/>
  <c r="AU127" i="1"/>
  <c r="AU237" i="1"/>
  <c r="AU309" i="1"/>
  <c r="AU235" i="1"/>
  <c r="AU436" i="1"/>
  <c r="AU413" i="1"/>
  <c r="AU231" i="1"/>
  <c r="AU439" i="1"/>
  <c r="AU365" i="1"/>
  <c r="AU449" i="1"/>
  <c r="AU241" i="1"/>
  <c r="AU121" i="1"/>
  <c r="AU152" i="1"/>
  <c r="AU185" i="1"/>
  <c r="AU196" i="1"/>
  <c r="AY171" i="1"/>
  <c r="AY170" i="1"/>
  <c r="AY450" i="1"/>
  <c r="AY436" i="1"/>
  <c r="AY427" i="1"/>
  <c r="AY451" i="1"/>
  <c r="AY445" i="1"/>
  <c r="AY448" i="1"/>
  <c r="AY442" i="1"/>
  <c r="AY439" i="1"/>
  <c r="AY440" i="1"/>
  <c r="AY437" i="1"/>
  <c r="AY420" i="1"/>
  <c r="AY446" i="1"/>
  <c r="AY443" i="1"/>
  <c r="AY423" i="1"/>
  <c r="AY449" i="1"/>
  <c r="AY444" i="1"/>
  <c r="AY417" i="1"/>
  <c r="AY413" i="1"/>
  <c r="AY409" i="1"/>
  <c r="AY405" i="1"/>
  <c r="AY401" i="1"/>
  <c r="AY389" i="1"/>
  <c r="AY387" i="1"/>
  <c r="AY384" i="1"/>
  <c r="AY382" i="1"/>
  <c r="AY406" i="1"/>
  <c r="AY402" i="1"/>
  <c r="AY396" i="1"/>
  <c r="AY419" i="1"/>
  <c r="AY385" i="1"/>
  <c r="AY416" i="1"/>
  <c r="AY407" i="1"/>
  <c r="AY403" i="1"/>
  <c r="AY399" i="1"/>
  <c r="AY390" i="1"/>
  <c r="AY388" i="1"/>
  <c r="AY428" i="1"/>
  <c r="AY359" i="1"/>
  <c r="AY355" i="1"/>
  <c r="AY394" i="1"/>
  <c r="AY371" i="1"/>
  <c r="AY365" i="1"/>
  <c r="AY368" i="1"/>
  <c r="AY366" i="1"/>
  <c r="AY362" i="1"/>
  <c r="AY360" i="1"/>
  <c r="AY356" i="1"/>
  <c r="AY352" i="1"/>
  <c r="AY415" i="1"/>
  <c r="AY378" i="1"/>
  <c r="AY375" i="1"/>
  <c r="AY373" i="1"/>
  <c r="AY357" i="1"/>
  <c r="AY353" i="1"/>
  <c r="AY447" i="1"/>
  <c r="AY412" i="1"/>
  <c r="AY400" i="1"/>
  <c r="AY386" i="1"/>
  <c r="AY363" i="1"/>
  <c r="AY404" i="1"/>
  <c r="AY379" i="1"/>
  <c r="AY364" i="1"/>
  <c r="AY361" i="1"/>
  <c r="AY358" i="1"/>
  <c r="AY354" i="1"/>
  <c r="AY346" i="1"/>
  <c r="AY350" i="1"/>
  <c r="AY344" i="1"/>
  <c r="AY342" i="1"/>
  <c r="AY340" i="1"/>
  <c r="AY347" i="1"/>
  <c r="AY343" i="1"/>
  <c r="AY337" i="1"/>
  <c r="AY335" i="1"/>
  <c r="AY333" i="1"/>
  <c r="AY331" i="1"/>
  <c r="AY329" i="1"/>
  <c r="AY339" i="1"/>
  <c r="AY345" i="1"/>
  <c r="AY336" i="1"/>
  <c r="AY408" i="1"/>
  <c r="AY367" i="1"/>
  <c r="AY351" i="1"/>
  <c r="AY348" i="1"/>
  <c r="AY332" i="1"/>
  <c r="AY323" i="1"/>
  <c r="AY305" i="1"/>
  <c r="AY301" i="1"/>
  <c r="AY320" i="1"/>
  <c r="AY315" i="1"/>
  <c r="AY293" i="1"/>
  <c r="AY289" i="1"/>
  <c r="AY330" i="1"/>
  <c r="AY313" i="1"/>
  <c r="AY309" i="1"/>
  <c r="AY306" i="1"/>
  <c r="AY341" i="1"/>
  <c r="AY328" i="1"/>
  <c r="AY321" i="1"/>
  <c r="AY294" i="1"/>
  <c r="AY290" i="1"/>
  <c r="AY324" i="1"/>
  <c r="AY318" i="1"/>
  <c r="AY307" i="1"/>
  <c r="AY303" i="1"/>
  <c r="AY325" i="1"/>
  <c r="AY296" i="1"/>
  <c r="AY291" i="1"/>
  <c r="AY308" i="1"/>
  <c r="AY264" i="1"/>
  <c r="AY317" i="1"/>
  <c r="AY292" i="1"/>
  <c r="AY278" i="1"/>
  <c r="AY269" i="1"/>
  <c r="AY267" i="1"/>
  <c r="AY262" i="1"/>
  <c r="AY311" i="1"/>
  <c r="AY288" i="1"/>
  <c r="AY287" i="1"/>
  <c r="AY275" i="1"/>
  <c r="AY271" i="1"/>
  <c r="AY327" i="1"/>
  <c r="AY319" i="1"/>
  <c r="AY304" i="1"/>
  <c r="AY295" i="1"/>
  <c r="AY272" i="1"/>
  <c r="AY268" i="1"/>
  <c r="AY334" i="1"/>
  <c r="AY280" i="1"/>
  <c r="AY266" i="1"/>
  <c r="AY259" i="1"/>
  <c r="AY284" i="1"/>
  <c r="AY263" i="1"/>
  <c r="AY233" i="1"/>
  <c r="AY257" i="1"/>
  <c r="AY247" i="1"/>
  <c r="AY244" i="1"/>
  <c r="AY240" i="1"/>
  <c r="AY239" i="1"/>
  <c r="AY229" i="1"/>
  <c r="AY252" i="1"/>
  <c r="AY237" i="1"/>
  <c r="AY265" i="1"/>
  <c r="AY250" i="1"/>
  <c r="AY230" i="1"/>
  <c r="AY228" i="1"/>
  <c r="AY255" i="1"/>
  <c r="AY235" i="1"/>
  <c r="AY253" i="1"/>
  <c r="AY241" i="1"/>
  <c r="AY238" i="1"/>
  <c r="AY227" i="1"/>
  <c r="AY282" i="1"/>
  <c r="AY270" i="1"/>
  <c r="AY273" i="1"/>
  <c r="AY243" i="1"/>
  <c r="AY283" i="1"/>
  <c r="AY248" i="1"/>
  <c r="AY236" i="1"/>
  <c r="AY231" i="1"/>
  <c r="AY216" i="1"/>
  <c r="AY211" i="1"/>
  <c r="AY202" i="1"/>
  <c r="AY199" i="1"/>
  <c r="AY192" i="1"/>
  <c r="AY226" i="1"/>
  <c r="AY222" i="1"/>
  <c r="AY217" i="1"/>
  <c r="AY203" i="1"/>
  <c r="AY188" i="1"/>
  <c r="AY221" i="1"/>
  <c r="AY208" i="1"/>
  <c r="AY200" i="1"/>
  <c r="AY198" i="1"/>
  <c r="AY196" i="1"/>
  <c r="AY194" i="1"/>
  <c r="AY190" i="1"/>
  <c r="AY225" i="1"/>
  <c r="AY187" i="1"/>
  <c r="AY224" i="1"/>
  <c r="AY212" i="1"/>
  <c r="AY218" i="1"/>
  <c r="AY215" i="1"/>
  <c r="AY214" i="1"/>
  <c r="AY210" i="1"/>
  <c r="AY197" i="1"/>
  <c r="AY175" i="1"/>
  <c r="AY150" i="1"/>
  <c r="AY148" i="1"/>
  <c r="AY173" i="1"/>
  <c r="AY151" i="1"/>
  <c r="AY140" i="1"/>
  <c r="AY121" i="1"/>
  <c r="AY118" i="1"/>
  <c r="AY154" i="1"/>
  <c r="AY135" i="1"/>
  <c r="AY129" i="1"/>
  <c r="AY111" i="1"/>
  <c r="AY100" i="1"/>
  <c r="AY185" i="1"/>
  <c r="AY181" i="1"/>
  <c r="AY145" i="1"/>
  <c r="AY130" i="1"/>
  <c r="AY119" i="1"/>
  <c r="AY112" i="1"/>
  <c r="AY107" i="1"/>
  <c r="AY184" i="1"/>
  <c r="AY183" i="1"/>
  <c r="AY179" i="1"/>
  <c r="AY149" i="1"/>
  <c r="AY141" i="1"/>
  <c r="AY136" i="1"/>
  <c r="AY133" i="1"/>
  <c r="AY127" i="1"/>
  <c r="AY122" i="1"/>
  <c r="AY116" i="1"/>
  <c r="AY95" i="1"/>
  <c r="AY177" i="1"/>
  <c r="AY152" i="1"/>
  <c r="AY142" i="1"/>
  <c r="AY139" i="1"/>
  <c r="AY124" i="1"/>
  <c r="AY120" i="1"/>
  <c r="AY117" i="1"/>
  <c r="AY176" i="1"/>
  <c r="AY174" i="1"/>
  <c r="AY168" i="1"/>
  <c r="AY164" i="1"/>
  <c r="AY153" i="1"/>
  <c r="AY134" i="1"/>
  <c r="AY97" i="1"/>
  <c r="AY103" i="1"/>
  <c r="AY70" i="1"/>
  <c r="AY61" i="1"/>
  <c r="AY39" i="1"/>
  <c r="AY36" i="1"/>
  <c r="AY24" i="1"/>
  <c r="AY89" i="1"/>
  <c r="AY64" i="1"/>
  <c r="AY57" i="1"/>
  <c r="AY51" i="1"/>
  <c r="AY45" i="1"/>
  <c r="AY146" i="1"/>
  <c r="AY75" i="1"/>
  <c r="AY48" i="1"/>
  <c r="AY41" i="1"/>
  <c r="AY37" i="1"/>
  <c r="AY159" i="1"/>
  <c r="AY93" i="1"/>
  <c r="AY69" i="1"/>
  <c r="AY62" i="1"/>
  <c r="AY25" i="1"/>
  <c r="AY144" i="1"/>
  <c r="AY91" i="1"/>
  <c r="AY79" i="1"/>
  <c r="AY60" i="1"/>
  <c r="AY55" i="1"/>
  <c r="AY50" i="1"/>
  <c r="AY38" i="1"/>
  <c r="AY34" i="1"/>
  <c r="AY162" i="1"/>
  <c r="AY101" i="1"/>
  <c r="AY92" i="1"/>
  <c r="AY83" i="1"/>
  <c r="AY68" i="1"/>
  <c r="AY65" i="1"/>
  <c r="AY46" i="1"/>
  <c r="AY40" i="1"/>
  <c r="AY33" i="1"/>
  <c r="AY96" i="1"/>
  <c r="AY94" i="1"/>
  <c r="AY80" i="1"/>
  <c r="AY53" i="1"/>
  <c r="AY42" i="1"/>
  <c r="AY35" i="1"/>
  <c r="AY26" i="1"/>
  <c r="AY167" i="1"/>
  <c r="AY85" i="1"/>
  <c r="AY81" i="1"/>
  <c r="AY66" i="1"/>
  <c r="AY47"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7" i="31"/>
  <c r="I168" i="31"/>
  <c r="I166" i="31"/>
  <c r="I165" i="31"/>
  <c r="I128" i="31"/>
  <c r="I127" i="31"/>
  <c r="I125" i="31"/>
  <c r="I177" i="31"/>
  <c r="I210" i="31"/>
  <c r="I205" i="31"/>
  <c r="I199" i="31"/>
  <c r="I193" i="31"/>
  <c r="I186" i="31"/>
  <c r="I179" i="31"/>
  <c r="I161" i="31"/>
  <c r="I155" i="31"/>
  <c r="I142" i="31"/>
  <c r="I131" i="31"/>
  <c r="I123" i="31"/>
  <c r="I60" i="31"/>
  <c r="I32" i="31"/>
  <c r="I162" i="31"/>
  <c r="I204" i="31"/>
  <c r="I198" i="31"/>
  <c r="I192" i="31"/>
  <c r="I185" i="31"/>
  <c r="I178" i="31"/>
  <c r="I173" i="31"/>
  <c r="I169" i="31"/>
  <c r="I160" i="31"/>
  <c r="I154" i="31"/>
  <c r="I148" i="31"/>
  <c r="I141" i="31"/>
  <c r="I130" i="31"/>
  <c r="I55" i="31"/>
  <c r="I45" i="31"/>
  <c r="I35" i="31"/>
  <c r="I170" i="31"/>
  <c r="I197" i="31"/>
  <c r="I191" i="31"/>
  <c r="I184" i="31"/>
  <c r="I159" i="31"/>
  <c r="I153" i="31"/>
  <c r="I147" i="31"/>
  <c r="I136" i="31"/>
  <c r="I129" i="31"/>
  <c r="I122" i="31"/>
  <c r="I54" i="31"/>
  <c r="I44" i="31"/>
  <c r="I37" i="31"/>
  <c r="I206" i="31"/>
  <c r="I149" i="31"/>
  <c r="I203" i="31"/>
  <c r="I196" i="31"/>
  <c r="I190" i="31"/>
  <c r="I183" i="31"/>
  <c r="I152" i="31"/>
  <c r="I146" i="31"/>
  <c r="I135" i="31"/>
  <c r="I58" i="31"/>
  <c r="I41" i="31"/>
  <c r="I194" i="31"/>
  <c r="I163" i="31"/>
  <c r="I200" i="31"/>
  <c r="I124" i="31"/>
  <c r="I213" i="31"/>
  <c r="I209" i="31"/>
  <c r="I202" i="31"/>
  <c r="I189" i="31"/>
  <c r="I182" i="31"/>
  <c r="I176" i="31"/>
  <c r="I158" i="31"/>
  <c r="I151" i="31"/>
  <c r="I145" i="31"/>
  <c r="I134" i="31"/>
  <c r="I42" i="31"/>
  <c r="I207" i="31"/>
  <c r="I188" i="31"/>
  <c r="I175" i="31"/>
  <c r="I156" i="31"/>
  <c r="I180" i="31"/>
  <c r="I143" i="31"/>
  <c r="I61" i="31"/>
  <c r="I212" i="31"/>
  <c r="I208" i="31"/>
  <c r="I201" i="31"/>
  <c r="I195" i="31"/>
  <c r="I172" i="31"/>
  <c r="I164" i="31"/>
  <c r="I157" i="31"/>
  <c r="I144" i="31"/>
  <c r="I133" i="31"/>
  <c r="I126" i="31"/>
  <c r="I38" i="31"/>
  <c r="I211" i="31"/>
  <c r="I181" i="31"/>
  <c r="I171" i="31"/>
  <c r="I150" i="31"/>
  <c r="I187" i="31"/>
  <c r="I174" i="31"/>
  <c r="I132"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87" i="1" l="1"/>
  <c r="AE87" i="1"/>
  <c r="AS87" i="1" s="1"/>
  <c r="AZ78" i="1"/>
  <c r="AE78" i="1"/>
  <c r="AS78" i="1" s="1"/>
  <c r="AZ201" i="1"/>
  <c r="AE201" i="1"/>
  <c r="AS201" i="1" s="1"/>
  <c r="I28" i="31"/>
  <c r="AZ29" i="1"/>
  <c r="AE29" i="1"/>
  <c r="AS29" i="1" s="1"/>
  <c r="AZ19" i="1"/>
  <c r="I51" i="31"/>
  <c r="I75" i="31"/>
  <c r="AZ105" i="1"/>
  <c r="AZ381" i="1"/>
  <c r="AZ380" i="1"/>
  <c r="AZ43" i="1"/>
  <c r="AZ392" i="1"/>
  <c r="AZ322" i="1"/>
  <c r="I67" i="31"/>
  <c r="AZ312" i="1"/>
  <c r="I93" i="31"/>
  <c r="I95" i="31"/>
  <c r="I94" i="31"/>
  <c r="I87" i="31"/>
  <c r="I92" i="31"/>
  <c r="I89" i="31"/>
  <c r="AH68" i="39"/>
  <c r="AZ172"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V144" i="39"/>
  <c r="V140" i="39"/>
  <c r="V133" i="39"/>
  <c r="V129" i="39"/>
  <c r="V127" i="39"/>
  <c r="V125" i="39"/>
  <c r="V123" i="39"/>
  <c r="V121" i="39"/>
  <c r="V119" i="39"/>
  <c r="V158" i="39"/>
  <c r="V136" i="39"/>
  <c r="V166" i="39"/>
  <c r="V130" i="39"/>
  <c r="V118" i="39"/>
  <c r="V112" i="39"/>
  <c r="V172" i="39"/>
  <c r="V150" i="39"/>
  <c r="V132" i="39"/>
  <c r="V116" i="39"/>
  <c r="V113" i="39"/>
  <c r="V134" i="39"/>
  <c r="V114" i="39"/>
  <c r="V146" i="39"/>
  <c r="V128" i="39"/>
  <c r="V124" i="39"/>
  <c r="V120" i="39"/>
  <c r="V109" i="39"/>
  <c r="V107" i="39"/>
  <c r="V105" i="39"/>
  <c r="V103" i="39"/>
  <c r="V101" i="39"/>
  <c r="V99" i="39"/>
  <c r="V97" i="39"/>
  <c r="V95" i="39"/>
  <c r="V115" i="39"/>
  <c r="V138" i="39"/>
  <c r="V126" i="39"/>
  <c r="V122" i="39"/>
  <c r="V111" i="39"/>
  <c r="V110" i="39"/>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F50" i="39"/>
  <c r="AF143" i="39"/>
  <c r="AD84" i="39"/>
  <c r="AF63" i="39"/>
  <c r="AD12" i="39"/>
  <c r="AD201" i="39"/>
  <c r="AF162" i="39"/>
  <c r="AF52" i="39"/>
  <c r="AD90" i="39"/>
  <c r="AC90" i="39" s="1"/>
  <c r="AF135" i="39"/>
  <c r="AD191" i="39"/>
  <c r="AD136" i="39"/>
  <c r="AC136" i="39" s="1"/>
  <c r="AF103" i="39"/>
  <c r="AN144" i="39"/>
  <c r="AL84" i="39"/>
  <c r="AN64" i="39"/>
  <c r="AJ124" i="39"/>
  <c r="AL183" i="39"/>
  <c r="AJ18" i="39"/>
  <c r="AL85" i="39"/>
  <c r="AN134" i="39"/>
  <c r="AJ202" i="39"/>
  <c r="AN54" i="39"/>
  <c r="AJ111" i="39"/>
  <c r="AL173" i="39"/>
  <c r="AK173" i="39" s="1"/>
  <c r="AJ56" i="39"/>
  <c r="AN15" i="39"/>
  <c r="AL113" i="39"/>
  <c r="AL24" i="39"/>
  <c r="AD15" i="39"/>
  <c r="AD75" i="39"/>
  <c r="AD147" i="39"/>
  <c r="AF30" i="39"/>
  <c r="AF75" i="39"/>
  <c r="AF129" i="39"/>
  <c r="AF204" i="39"/>
  <c r="AE204" i="39" s="1"/>
  <c r="AD121" i="39"/>
  <c r="AF28" i="39"/>
  <c r="AF159" i="39"/>
  <c r="AD159" i="39"/>
  <c r="AF70" i="39"/>
  <c r="AD28" i="39"/>
  <c r="AF17" i="39"/>
  <c r="AF194" i="39"/>
  <c r="AF35" i="39"/>
  <c r="AD141" i="39"/>
  <c r="AF155" i="39"/>
  <c r="AF10" i="39"/>
  <c r="AD36" i="39"/>
  <c r="AF108" i="39"/>
  <c r="AN196" i="39"/>
  <c r="AM196" i="39" s="1"/>
  <c r="AL26" i="39"/>
  <c r="AN145" i="39"/>
  <c r="AJ130" i="39"/>
  <c r="AL182" i="39"/>
  <c r="AJ31" i="39"/>
  <c r="AL144" i="39"/>
  <c r="AK144" i="39" s="1"/>
  <c r="AN154" i="39"/>
  <c r="AL16" i="39"/>
  <c r="AN84" i="39"/>
  <c r="AM84" i="39" s="1"/>
  <c r="AJ131" i="39"/>
  <c r="AL205" i="39"/>
  <c r="AJ44" i="39"/>
  <c r="AN88" i="39"/>
  <c r="AL193" i="39"/>
  <c r="AL79" i="39"/>
  <c r="AD31" i="39"/>
  <c r="AD80" i="39"/>
  <c r="AC80" i="39" s="1"/>
  <c r="AD142" i="39"/>
  <c r="AF32" i="39"/>
  <c r="AF91" i="39"/>
  <c r="AF152" i="39"/>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D27" i="39"/>
  <c r="AF87" i="39"/>
  <c r="AD117" i="39"/>
  <c r="AC117" i="39" s="1"/>
  <c r="AF170" i="39"/>
  <c r="AE170" i="39" s="1"/>
  <c r="AJ9" i="39"/>
  <c r="AL81" i="39"/>
  <c r="AN130" i="39"/>
  <c r="AJ198" i="39"/>
  <c r="AN50" i="39"/>
  <c r="AM50" i="39" s="1"/>
  <c r="AJ132" i="39"/>
  <c r="AL169" i="39"/>
  <c r="AJ50" i="39"/>
  <c r="AI50" i="39" s="1"/>
  <c r="AL71" i="39"/>
  <c r="AN147" i="39"/>
  <c r="AJ199" i="39"/>
  <c r="AN24" i="39"/>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H122" i="39"/>
  <c r="AG122" i="39" s="1"/>
  <c r="AH67" i="39"/>
  <c r="AH21" i="39"/>
  <c r="AG21" i="39" s="1"/>
  <c r="AH169" i="39"/>
  <c r="AH100" i="39"/>
  <c r="AH70" i="39"/>
  <c r="AG70" i="39" s="1"/>
  <c r="AH186" i="39"/>
  <c r="AH143" i="39"/>
  <c r="AH47" i="39"/>
  <c r="AG47" i="39" s="1"/>
  <c r="AH152" i="39"/>
  <c r="AH178" i="39"/>
  <c r="AG178" i="39" s="1"/>
  <c r="AH78" i="39"/>
  <c r="AG78" i="39" s="1"/>
  <c r="AH17" i="39"/>
  <c r="AG17" i="39" s="1"/>
  <c r="AH182" i="39"/>
  <c r="AG182" i="39" s="1"/>
  <c r="AH197" i="39"/>
  <c r="AH43" i="39"/>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H115" i="39"/>
  <c r="AH62" i="39"/>
  <c r="AH187" i="39"/>
  <c r="AH141" i="39"/>
  <c r="AG141" i="39" s="1"/>
  <c r="AH31" i="39"/>
  <c r="AG31" i="39" s="1"/>
  <c r="AH200" i="39"/>
  <c r="AG200" i="39" s="1"/>
  <c r="AH116" i="39"/>
  <c r="AH61" i="39"/>
  <c r="AH75" i="39"/>
  <c r="AH179" i="39"/>
  <c r="AG179" i="39" s="1"/>
  <c r="AH117" i="39"/>
  <c r="AH27" i="39"/>
  <c r="AG27" i="39" s="1"/>
  <c r="AH39" i="39"/>
  <c r="AH138" i="39"/>
  <c r="AG138" i="39" s="1"/>
  <c r="AH113" i="39"/>
  <c r="AH22" i="39"/>
  <c r="AH74" i="39"/>
  <c r="AL142" i="39"/>
  <c r="AK142" i="39" s="1"/>
  <c r="AL69" i="39"/>
  <c r="AL130" i="39"/>
  <c r="AK130" i="39" s="1"/>
  <c r="AJ147" i="39"/>
  <c r="AI147" i="39" s="1"/>
  <c r="AJ100" i="39"/>
  <c r="AI100" i="39" s="1"/>
  <c r="AJ24" i="39"/>
  <c r="AI24" i="39" s="1"/>
  <c r="AN170" i="39"/>
  <c r="AN117" i="39"/>
  <c r="AN21" i="39"/>
  <c r="AM21" i="39" s="1"/>
  <c r="AL177" i="39"/>
  <c r="AL95" i="39"/>
  <c r="AK95" i="39" s="1"/>
  <c r="AL70" i="39"/>
  <c r="AK70" i="39" s="1"/>
  <c r="AJ179" i="39"/>
  <c r="AI179" i="39" s="1"/>
  <c r="AJ119" i="39"/>
  <c r="AI119" i="39" s="1"/>
  <c r="AJ55" i="39"/>
  <c r="AN205" i="39"/>
  <c r="AN133" i="39"/>
  <c r="AM133" i="39" s="1"/>
  <c r="AN72" i="39"/>
  <c r="AN33" i="39"/>
  <c r="AM33" i="39" s="1"/>
  <c r="AL154" i="39"/>
  <c r="AL75" i="39"/>
  <c r="AK75" i="39" s="1"/>
  <c r="AL20" i="39"/>
  <c r="AK20" i="39" s="1"/>
  <c r="AJ177" i="39"/>
  <c r="AJ96" i="39"/>
  <c r="AJ66" i="39"/>
  <c r="AI66" i="39" s="1"/>
  <c r="AN184" i="39"/>
  <c r="AN104" i="39"/>
  <c r="AM104" i="39" s="1"/>
  <c r="AN19" i="39"/>
  <c r="AL189" i="39"/>
  <c r="AK189" i="39" s="1"/>
  <c r="AL107" i="39"/>
  <c r="AL15" i="39"/>
  <c r="AJ173" i="39"/>
  <c r="AJ115" i="39"/>
  <c r="AI115" i="39" s="1"/>
  <c r="AJ51" i="39"/>
  <c r="AN201" i="39"/>
  <c r="AN126" i="39"/>
  <c r="AM126" i="39" s="1"/>
  <c r="AN121" i="39"/>
  <c r="AM121" i="39" s="1"/>
  <c r="AL202" i="39"/>
  <c r="AL127" i="39"/>
  <c r="AL61" i="39"/>
  <c r="AL8" i="39"/>
  <c r="AK8" i="39" s="1"/>
  <c r="AJ139" i="39"/>
  <c r="AJ87" i="39"/>
  <c r="AI87" i="39" s="1"/>
  <c r="AJ40" i="39"/>
  <c r="AI40" i="39" s="1"/>
  <c r="AN150" i="39"/>
  <c r="AM150" i="39" s="1"/>
  <c r="AN87" i="39"/>
  <c r="AM87" i="39" s="1"/>
  <c r="AN69" i="39"/>
  <c r="AL168" i="39"/>
  <c r="AL100" i="39"/>
  <c r="AK100" i="39" s="1"/>
  <c r="AL46" i="39"/>
  <c r="AJ168" i="39"/>
  <c r="AI168" i="39" s="1"/>
  <c r="AJ84" i="39"/>
  <c r="AI84" i="39" s="1"/>
  <c r="AJ15" i="39"/>
  <c r="AI15" i="39" s="1"/>
  <c r="AN165" i="39"/>
  <c r="AM165" i="39" s="1"/>
  <c r="AN109" i="39"/>
  <c r="AN34" i="39"/>
  <c r="AL199" i="39"/>
  <c r="AK199" i="39" s="1"/>
  <c r="AL126" i="39"/>
  <c r="AL25" i="39"/>
  <c r="AK25" i="39" s="1"/>
  <c r="AJ191" i="39"/>
  <c r="AI191" i="39" s="1"/>
  <c r="AJ125" i="39"/>
  <c r="AI125" i="39" s="1"/>
  <c r="AJ61" i="39"/>
  <c r="AI61" i="39" s="1"/>
  <c r="AN200" i="39"/>
  <c r="AN156" i="39"/>
  <c r="AN78" i="39"/>
  <c r="AM78" i="39" s="1"/>
  <c r="AN57" i="39"/>
  <c r="AL146" i="39"/>
  <c r="AL78" i="39"/>
  <c r="AK78" i="39" s="1"/>
  <c r="AL74" i="39"/>
  <c r="AK74" i="39" s="1"/>
  <c r="AJ149" i="39"/>
  <c r="AI149" i="39" s="1"/>
  <c r="AJ101" i="39"/>
  <c r="AJ22" i="39"/>
  <c r="AN158" i="39"/>
  <c r="AM158" i="39" s="1"/>
  <c r="AN94" i="39"/>
  <c r="AN31" i="39"/>
  <c r="AF191" i="39"/>
  <c r="AE191" i="39" s="1"/>
  <c r="AF157" i="39"/>
  <c r="AE157" i="39" s="1"/>
  <c r="AF25" i="39"/>
  <c r="AD196" i="39"/>
  <c r="AD106" i="39"/>
  <c r="AD20" i="39"/>
  <c r="AF200" i="39"/>
  <c r="AF125" i="39"/>
  <c r="AE125" i="39" s="1"/>
  <c r="AF71" i="39"/>
  <c r="AD207" i="39"/>
  <c r="AC207" i="39" s="1"/>
  <c r="AD139" i="39"/>
  <c r="AC139" i="39" s="1"/>
  <c r="AD66" i="39"/>
  <c r="AD83" i="39"/>
  <c r="AF151" i="39"/>
  <c r="AE151" i="39" s="1"/>
  <c r="AF92" i="39"/>
  <c r="AF11" i="39"/>
  <c r="AD160" i="39"/>
  <c r="AC160" i="39" s="1"/>
  <c r="AD105" i="39"/>
  <c r="AC105" i="39" s="1"/>
  <c r="AD57" i="39"/>
  <c r="AC57" i="39" s="1"/>
  <c r="AF179" i="39"/>
  <c r="AF138" i="39"/>
  <c r="AF19" i="39"/>
  <c r="AD190" i="39"/>
  <c r="AD100" i="39"/>
  <c r="AC100" i="39" s="1"/>
  <c r="AD14" i="39"/>
  <c r="AF178" i="39"/>
  <c r="AE178" i="39" s="1"/>
  <c r="AF124" i="39"/>
  <c r="AE124" i="39" s="1"/>
  <c r="AF49" i="39"/>
  <c r="AD185" i="39"/>
  <c r="AD114" i="39"/>
  <c r="AC114" i="39" s="1"/>
  <c r="AD44" i="39"/>
  <c r="AF208" i="39"/>
  <c r="AE208" i="39" s="1"/>
  <c r="AF130" i="39"/>
  <c r="AE130" i="39" s="1"/>
  <c r="AF79" i="39"/>
  <c r="AF46" i="39"/>
  <c r="AD167" i="39"/>
  <c r="AD111" i="39"/>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G195" i="39" s="1"/>
  <c r="AH149" i="39"/>
  <c r="AH35" i="39"/>
  <c r="AH127" i="39"/>
  <c r="AG127" i="39" s="1"/>
  <c r="AH162" i="39"/>
  <c r="AH107" i="39"/>
  <c r="AG107" i="39" s="1"/>
  <c r="AH46" i="39"/>
  <c r="AG46" i="39" s="1"/>
  <c r="AH167" i="39"/>
  <c r="AG167" i="39" s="1"/>
  <c r="AH98" i="39"/>
  <c r="AG98" i="39" s="1"/>
  <c r="AH95" i="39"/>
  <c r="AH184" i="39"/>
  <c r="AH139" i="39"/>
  <c r="AG139" i="39" s="1"/>
  <c r="AH45" i="39"/>
  <c r="AH177" i="39"/>
  <c r="AG177" i="39" s="1"/>
  <c r="AH163" i="39"/>
  <c r="AG163" i="39" s="1"/>
  <c r="AH94" i="39"/>
  <c r="AG94" i="39" s="1"/>
  <c r="AH81" i="39"/>
  <c r="AG81" i="39" s="1"/>
  <c r="AH11" i="39"/>
  <c r="AH128" i="39"/>
  <c r="AH85" i="39"/>
  <c r="AG85" i="39" s="1"/>
  <c r="AH19" i="39"/>
  <c r="AL194" i="39"/>
  <c r="AK194" i="39" s="1"/>
  <c r="AL119" i="39"/>
  <c r="AK119" i="39" s="1"/>
  <c r="AL53" i="39"/>
  <c r="AK53" i="39" s="1"/>
  <c r="AL11" i="39"/>
  <c r="AK11" i="39" s="1"/>
  <c r="AJ193" i="39"/>
  <c r="AJ79" i="39"/>
  <c r="AJ8" i="39"/>
  <c r="AI8" i="39" s="1"/>
  <c r="AN142" i="39"/>
  <c r="AN79" i="39"/>
  <c r="AM79" i="39" s="1"/>
  <c r="AN37" i="39"/>
  <c r="AM37" i="39" s="1"/>
  <c r="AL161" i="39"/>
  <c r="AK161" i="39" s="1"/>
  <c r="AL108" i="39"/>
  <c r="AK108" i="39" s="1"/>
  <c r="AL54" i="39"/>
  <c r="AJ161" i="39"/>
  <c r="AJ110" i="39"/>
  <c r="AI110" i="39" s="1"/>
  <c r="AJ39" i="39"/>
  <c r="AN189" i="39"/>
  <c r="AM189" i="39" s="1"/>
  <c r="AN114" i="39"/>
  <c r="AM114" i="39" s="1"/>
  <c r="AN58" i="39"/>
  <c r="AM58" i="39" s="1"/>
  <c r="AL206" i="39"/>
  <c r="AK206" i="39" s="1"/>
  <c r="AL131" i="39"/>
  <c r="AL65" i="39"/>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H102" i="39"/>
  <c r="AH83" i="39"/>
  <c r="AH109" i="39"/>
  <c r="AG109" i="39" s="1"/>
  <c r="AH146" i="39"/>
  <c r="AG146" i="39" s="1"/>
  <c r="AH80" i="39"/>
  <c r="AG80" i="39" s="1"/>
  <c r="AH30" i="39"/>
  <c r="AG30" i="39" s="1"/>
  <c r="AH205" i="39"/>
  <c r="AH111" i="39"/>
  <c r="AH60" i="39"/>
  <c r="AG60" i="39" s="1"/>
  <c r="AH183" i="39"/>
  <c r="AH137" i="39"/>
  <c r="AG137" i="39" s="1"/>
  <c r="AH29" i="39"/>
  <c r="AG29" i="39" s="1"/>
  <c r="AH154" i="39"/>
  <c r="AG154" i="39" s="1"/>
  <c r="AH172" i="39"/>
  <c r="AG172" i="39" s="1"/>
  <c r="AH129" i="39"/>
  <c r="AH56" i="39"/>
  <c r="AH196" i="39"/>
  <c r="AH112" i="39"/>
  <c r="AH57" i="39"/>
  <c r="AG57" i="39" s="1"/>
  <c r="AH8" i="39"/>
  <c r="AG8" i="39" s="1"/>
  <c r="AL178" i="39"/>
  <c r="AK178" i="39" s="1"/>
  <c r="AL140" i="39"/>
  <c r="AK140" i="39" s="1"/>
  <c r="AL37" i="39"/>
  <c r="AJ205" i="39"/>
  <c r="AJ146" i="39"/>
  <c r="AI146" i="39" s="1"/>
  <c r="AJ94" i="39"/>
  <c r="AJ16" i="39"/>
  <c r="AI16" i="39" s="1"/>
  <c r="AN174" i="39"/>
  <c r="AM174" i="39" s="1"/>
  <c r="AN90" i="39"/>
  <c r="AM90" i="39" s="1"/>
  <c r="AN27" i="39"/>
  <c r="AM27" i="39" s="1"/>
  <c r="AL153" i="39"/>
  <c r="AL96" i="39"/>
  <c r="AL38" i="39"/>
  <c r="AK38" i="39" s="1"/>
  <c r="AJ178" i="39"/>
  <c r="AJ92" i="39"/>
  <c r="AI92" i="39" s="1"/>
  <c r="AJ23" i="39"/>
  <c r="AI23" i="39" s="1"/>
  <c r="AN173" i="39"/>
  <c r="AM173" i="39" s="1"/>
  <c r="AN123" i="39"/>
  <c r="AM123" i="39" s="1"/>
  <c r="AN42" i="39"/>
  <c r="AL190" i="39"/>
  <c r="AL135" i="39"/>
  <c r="AK135" i="39" s="1"/>
  <c r="AL49" i="39"/>
  <c r="AJ206" i="39"/>
  <c r="AI206" i="39" s="1"/>
  <c r="AJ148" i="39"/>
  <c r="AI148" i="39" s="1"/>
  <c r="AJ75" i="39"/>
  <c r="AI75" i="39" s="1"/>
  <c r="AJ62" i="39"/>
  <c r="AI62" i="39" s="1"/>
  <c r="AN138" i="39"/>
  <c r="AN75" i="39"/>
  <c r="AN25" i="39"/>
  <c r="AL157" i="39"/>
  <c r="AL104" i="39"/>
  <c r="AK104" i="39" s="1"/>
  <c r="AL50" i="39"/>
  <c r="AK50" i="39" s="1"/>
  <c r="AJ172" i="39"/>
  <c r="AI172" i="39" s="1"/>
  <c r="AJ88" i="39"/>
  <c r="AI88" i="39" s="1"/>
  <c r="AJ19" i="39"/>
  <c r="AI19" i="39" s="1"/>
  <c r="AN169" i="39"/>
  <c r="AN149" i="39"/>
  <c r="AM149" i="39" s="1"/>
  <c r="AN38" i="39"/>
  <c r="AL203" i="39"/>
  <c r="AK203" i="39" s="1"/>
  <c r="AL152" i="39"/>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J190" i="39"/>
  <c r="AI190" i="39" s="1"/>
  <c r="AJ114" i="39"/>
  <c r="AJ29" i="39"/>
  <c r="AI29" i="39" s="1"/>
  <c r="AN179" i="39"/>
  <c r="AM179" i="39" s="1"/>
  <c r="AN115" i="39"/>
  <c r="AM115" i="39" s="1"/>
  <c r="AN48" i="39"/>
  <c r="AM48" i="39" s="1"/>
  <c r="AL180" i="39"/>
  <c r="AL110" i="39"/>
  <c r="AL39" i="39"/>
  <c r="AK39" i="39" s="1"/>
  <c r="AJ207" i="39"/>
  <c r="AJ150" i="39"/>
  <c r="AI150" i="39" s="1"/>
  <c r="AJ106" i="39"/>
  <c r="AJ14" i="39"/>
  <c r="AI14" i="39" s="1"/>
  <c r="AN168" i="39"/>
  <c r="AM168" i="39" s="1"/>
  <c r="AN92" i="39"/>
  <c r="AM92" i="39" s="1"/>
  <c r="AN35" i="39"/>
  <c r="AF154" i="39"/>
  <c r="AE154" i="39" s="1"/>
  <c r="AF112" i="39"/>
  <c r="AF20" i="39"/>
  <c r="AD164" i="39"/>
  <c r="AC164" i="39" s="1"/>
  <c r="AD109" i="39"/>
  <c r="AC109" i="39" s="1"/>
  <c r="AD61" i="39"/>
  <c r="AC61" i="39" s="1"/>
  <c r="AF168" i="39"/>
  <c r="AF106" i="39"/>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H44" i="39"/>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J57" i="39"/>
  <c r="AI57" i="39" s="1"/>
  <c r="AN207" i="39"/>
  <c r="AN160" i="39"/>
  <c r="AM160" i="39" s="1"/>
  <c r="AN74" i="39"/>
  <c r="AM74" i="39" s="1"/>
  <c r="AN41" i="39"/>
  <c r="AM41" i="39" s="1"/>
  <c r="AL137" i="39"/>
  <c r="AK137" i="39" s="1"/>
  <c r="AL77" i="39"/>
  <c r="AL22" i="39"/>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N13" i="39"/>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N124" i="39"/>
  <c r="AM124" i="39" s="1"/>
  <c r="AN68" i="39"/>
  <c r="AL200" i="39"/>
  <c r="AK200" i="39" s="1"/>
  <c r="AL125" i="39"/>
  <c r="AK125" i="39" s="1"/>
  <c r="AL59" i="39"/>
  <c r="AK59" i="39" s="1"/>
  <c r="AL86" i="39"/>
  <c r="AK86" i="39" s="1"/>
  <c r="AJ137" i="39"/>
  <c r="AJ85" i="39"/>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H86" i="39"/>
  <c r="AG86" i="39" s="1"/>
  <c r="AH164" i="39"/>
  <c r="AG164" i="39" s="1"/>
  <c r="AH181" i="39"/>
  <c r="AG181" i="39" s="1"/>
  <c r="AH48" i="39"/>
  <c r="AG48" i="39" s="1"/>
  <c r="AH204" i="39"/>
  <c r="AG204" i="39" s="1"/>
  <c r="AH120" i="39"/>
  <c r="AG120" i="39" s="1"/>
  <c r="AH65" i="39"/>
  <c r="AG65" i="39" s="1"/>
  <c r="AH23" i="39"/>
  <c r="AH144" i="39"/>
  <c r="AG144" i="39" s="1"/>
  <c r="AH97" i="39"/>
  <c r="AG97" i="39" s="1"/>
  <c r="AH28" i="39"/>
  <c r="AG28" i="39" s="1"/>
  <c r="AH174" i="39"/>
  <c r="AG174" i="39" s="1"/>
  <c r="AH131" i="39"/>
  <c r="AG131" i="39" s="1"/>
  <c r="AH58" i="39"/>
  <c r="AG58" i="39" s="1"/>
  <c r="AH71" i="39"/>
  <c r="AG71" i="39" s="1"/>
  <c r="AH140" i="39"/>
  <c r="AH103" i="39"/>
  <c r="AG103" i="39" s="1"/>
  <c r="AH24" i="39"/>
  <c r="AG24" i="39" s="1"/>
  <c r="AH175" i="39"/>
  <c r="AG175" i="39" s="1"/>
  <c r="AH108" i="39"/>
  <c r="AG108" i="39" s="1"/>
  <c r="AH105" i="39"/>
  <c r="AG105" i="39" s="1"/>
  <c r="AH126" i="39"/>
  <c r="AG126" i="39" s="1"/>
  <c r="AL179" i="39"/>
  <c r="AK179" i="39" s="1"/>
  <c r="AL97" i="39"/>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M25" i="39"/>
  <c r="AZ213" i="1"/>
  <c r="AM38" i="39"/>
  <c r="AC81" i="39"/>
  <c r="AI39" i="39"/>
  <c r="AK31" i="39"/>
  <c r="AC58" i="39"/>
  <c r="AG23" i="39"/>
  <c r="AI9" i="39"/>
  <c r="AM13" i="39"/>
  <c r="AI51" i="39"/>
  <c r="AG18" i="39"/>
  <c r="AI10" i="39"/>
  <c r="AC56" i="39"/>
  <c r="AG56" i="39"/>
  <c r="AK61" i="39"/>
  <c r="W77" i="39"/>
  <c r="AM42" i="39"/>
  <c r="AG74" i="39"/>
  <c r="W85" i="39"/>
  <c r="AM117" i="39"/>
  <c r="AK91" i="39"/>
  <c r="AG39" i="39"/>
  <c r="AK16" i="39"/>
  <c r="AM34" i="39"/>
  <c r="AZ285" i="1"/>
  <c r="AZ338" i="1"/>
  <c r="I214" i="31"/>
  <c r="AM69" i="39"/>
  <c r="AK15" i="39"/>
  <c r="AG66" i="39"/>
  <c r="AG44" i="39"/>
  <c r="AG22" i="39"/>
  <c r="AI30" i="39"/>
  <c r="AG75" i="39"/>
  <c r="AC74" i="39"/>
  <c r="AG35" i="39"/>
  <c r="AI42" i="39"/>
  <c r="AK22" i="39"/>
  <c r="AC95" i="39"/>
  <c r="W83" i="39"/>
  <c r="AM71" i="39"/>
  <c r="I3" i="31"/>
  <c r="I4" i="31"/>
  <c r="I5" i="31"/>
  <c r="I6" i="31"/>
  <c r="AC66" i="39"/>
  <c r="AG9" i="39"/>
  <c r="AM72" i="39"/>
  <c r="AZ300" i="1"/>
  <c r="AG93" i="39"/>
  <c r="AK54" i="39"/>
  <c r="AI67" i="39"/>
  <c r="AK37" i="39"/>
  <c r="AM15" i="39"/>
  <c r="AG45" i="39"/>
  <c r="AZ191" i="1"/>
  <c r="AZ186" i="1"/>
  <c r="I20" i="31"/>
  <c r="I21" i="31"/>
  <c r="I19" i="31"/>
  <c r="I10" i="31"/>
  <c r="I12" i="31"/>
  <c r="I11" i="31"/>
  <c r="I9" i="31"/>
  <c r="I18" i="31"/>
  <c r="I16" i="31"/>
  <c r="I17" i="31"/>
  <c r="I15" i="31"/>
  <c r="I13" i="31"/>
  <c r="I14" i="31"/>
  <c r="I8" i="31"/>
  <c r="AG19" i="39"/>
  <c r="AC151" i="39"/>
  <c r="W106" i="39"/>
  <c r="AI106" i="39"/>
  <c r="AM148" i="39"/>
  <c r="U148" i="39"/>
  <c r="AE117" i="39"/>
  <c r="W119" i="39"/>
  <c r="AK96" i="39"/>
  <c r="AG100" i="39"/>
  <c r="U108" i="39"/>
  <c r="W110" i="39"/>
  <c r="AG68" i="39"/>
  <c r="AI13" i="39"/>
  <c r="AI31" i="39"/>
  <c r="AM35" i="39"/>
  <c r="AK30" i="39"/>
  <c r="W94" i="39"/>
  <c r="AI76" i="39"/>
  <c r="AM94" i="39"/>
  <c r="AK41" i="39"/>
  <c r="AK24" i="39"/>
  <c r="AK60" i="39"/>
  <c r="W82" i="39"/>
  <c r="AG53" i="39"/>
  <c r="AK65" i="39"/>
  <c r="AG43" i="39"/>
  <c r="AM16" i="39"/>
  <c r="AZ279" i="1"/>
  <c r="AZ299" i="1"/>
  <c r="I48" i="31"/>
  <c r="I72" i="31"/>
  <c r="I25" i="31"/>
  <c r="I64" i="31"/>
  <c r="AK71" i="39"/>
  <c r="AI18" i="39"/>
  <c r="AM57" i="39"/>
  <c r="X78" i="2"/>
  <c r="AI132" i="39"/>
  <c r="AI111" i="39"/>
  <c r="AI178" i="39"/>
  <c r="AI22" i="39"/>
  <c r="AM145" i="39"/>
  <c r="AG111" i="39"/>
  <c r="AG192" i="39"/>
  <c r="AK89" i="39"/>
  <c r="AM54" i="39"/>
  <c r="AK110" i="39"/>
  <c r="AI85" i="39"/>
  <c r="AM205" i="39"/>
  <c r="AI188" i="39"/>
  <c r="AI202" i="39"/>
  <c r="AM137" i="39"/>
  <c r="AI45" i="39"/>
  <c r="AG102" i="39"/>
  <c r="AI130" i="39"/>
  <c r="AG115" i="39"/>
  <c r="AK202" i="39"/>
  <c r="AG196" i="39"/>
  <c r="AK113" i="39"/>
  <c r="AI101" i="39"/>
  <c r="AM143" i="39"/>
  <c r="AM43" i="39"/>
  <c r="AM109" i="39"/>
  <c r="AK183" i="39"/>
  <c r="AK62" i="39"/>
  <c r="AM144" i="39"/>
  <c r="AK26" i="39"/>
  <c r="AM190" i="39"/>
  <c r="AG199" i="39"/>
  <c r="AI153" i="39"/>
  <c r="AM138" i="39"/>
  <c r="AM181" i="39"/>
  <c r="AG83" i="39"/>
  <c r="AK141" i="39"/>
  <c r="AG128" i="39"/>
  <c r="AK168" i="39"/>
  <c r="AG162" i="39"/>
  <c r="AG41" i="39"/>
  <c r="AK146" i="39"/>
  <c r="AG62" i="39"/>
  <c r="AI140" i="39"/>
  <c r="AK46" i="39"/>
  <c r="AM11" i="39"/>
  <c r="AI142" i="39"/>
  <c r="AI124" i="39"/>
  <c r="AK151" i="39"/>
  <c r="AI102" i="39"/>
  <c r="AK193" i="39"/>
  <c r="AK157" i="39"/>
  <c r="X58" i="2"/>
  <c r="AG129" i="39"/>
  <c r="AK177" i="39"/>
  <c r="AK145" i="39"/>
  <c r="AG96" i="39"/>
  <c r="AI143" i="39"/>
  <c r="AM178" i="39"/>
  <c r="AI96" i="39"/>
  <c r="AK133" i="39"/>
  <c r="AI205" i="39"/>
  <c r="X80" i="2"/>
  <c r="AM81" i="39"/>
  <c r="AG180" i="39"/>
  <c r="AK205" i="39"/>
  <c r="AK49" i="39"/>
  <c r="AG140" i="39"/>
  <c r="AM199" i="39"/>
  <c r="AG197" i="39"/>
  <c r="AM64" i="39"/>
  <c r="AI199" i="39"/>
  <c r="AK169" i="39"/>
  <c r="AM134" i="39"/>
  <c r="AI131" i="39"/>
  <c r="AK101" i="39"/>
  <c r="AM130" i="39"/>
  <c r="AG67" i="39"/>
  <c r="AI173" i="39"/>
  <c r="AM12" i="39"/>
  <c r="X40" i="2"/>
  <c r="AI201" i="39"/>
  <c r="AZ9" i="1"/>
  <c r="AZ128" i="1"/>
  <c r="AZ232" i="1"/>
  <c r="AK84" i="39"/>
  <c r="AG208" i="39"/>
  <c r="AK196" i="39"/>
  <c r="AK36" i="39"/>
  <c r="AK180" i="39"/>
  <c r="AI56" i="39"/>
  <c r="AK112" i="39"/>
  <c r="I91" i="31"/>
  <c r="AK152" i="39"/>
  <c r="AI44" i="39"/>
  <c r="AM154" i="39"/>
  <c r="AM200" i="39"/>
  <c r="AK79" i="39"/>
  <c r="AI137" i="39"/>
  <c r="AI194" i="39"/>
  <c r="AI116" i="39"/>
  <c r="AG117" i="39"/>
  <c r="AM141" i="39"/>
  <c r="X60" i="2"/>
  <c r="AM75" i="39"/>
  <c r="AK117" i="39"/>
  <c r="AK139" i="39"/>
  <c r="AI55" i="39"/>
  <c r="AI176" i="39"/>
  <c r="AK131" i="39"/>
  <c r="AM206" i="39"/>
  <c r="AI121" i="39"/>
  <c r="AG116" i="39"/>
  <c r="AG152" i="39"/>
  <c r="I82" i="31"/>
  <c r="AM147" i="39"/>
  <c r="AG205" i="39"/>
  <c r="AM55" i="39"/>
  <c r="AK97" i="39"/>
  <c r="AK154" i="39"/>
  <c r="AM155" i="39"/>
  <c r="AG149" i="39"/>
  <c r="AG206" i="39"/>
  <c r="AM31" i="39"/>
  <c r="AK187" i="39"/>
  <c r="AI46" i="39"/>
  <c r="AI103" i="39"/>
  <c r="X39" i="2"/>
  <c r="AI65" i="39"/>
  <c r="AI122" i="39"/>
  <c r="AM157" i="39"/>
  <c r="AM68" i="39"/>
  <c r="AM14" i="39"/>
  <c r="AM170" i="39"/>
  <c r="AK127" i="39"/>
  <c r="AG186" i="39"/>
  <c r="AG112" i="39"/>
  <c r="AM88" i="39"/>
  <c r="AG95" i="39"/>
  <c r="AG184" i="39"/>
  <c r="AI139" i="39"/>
  <c r="X79" i="2"/>
  <c r="X59" i="2"/>
  <c r="AG156" i="39"/>
  <c r="AK77" i="39"/>
  <c r="AI207" i="39"/>
  <c r="AI203" i="39"/>
  <c r="AM184" i="39"/>
  <c r="AM156" i="39"/>
  <c r="AG207" i="39"/>
  <c r="AM24" i="39"/>
  <c r="AG171" i="39"/>
  <c r="AI94" i="39"/>
  <c r="AK107" i="39"/>
  <c r="AI193" i="39"/>
  <c r="AK85" i="39"/>
  <c r="AI181" i="39"/>
  <c r="AI99" i="39"/>
  <c r="AI177" i="39"/>
  <c r="AK190" i="39"/>
  <c r="AK69" i="39"/>
  <c r="AG113" i="39"/>
  <c r="AK19" i="39"/>
  <c r="AG77" i="39"/>
  <c r="AK182" i="39"/>
  <c r="AG124" i="39"/>
  <c r="AK81" i="39"/>
  <c r="AI79" i="39"/>
  <c r="AI114" i="39"/>
  <c r="AM99" i="39"/>
  <c r="AI157" i="39"/>
  <c r="AM142" i="39"/>
  <c r="AG169" i="39"/>
  <c r="AK153" i="39"/>
  <c r="AM100" i="39"/>
  <c r="AI161" i="39"/>
  <c r="AK158" i="39"/>
  <c r="AM201" i="39"/>
  <c r="AK186" i="39"/>
  <c r="X38" i="2"/>
  <c r="AG61" i="39"/>
  <c r="AM120" i="39"/>
  <c r="AG20" i="39"/>
  <c r="AG187" i="39"/>
  <c r="AG183" i="39"/>
  <c r="AI118" i="39"/>
  <c r="AG143" i="39"/>
  <c r="AM207" i="39"/>
  <c r="AM86" i="39"/>
  <c r="AG11" i="39"/>
  <c r="AI35" i="39"/>
  <c r="AK126" i="39"/>
  <c r="AM169" i="39"/>
  <c r="AI184" i="39"/>
  <c r="AI198"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15" i="31"/>
  <c r="AZ450" i="1"/>
  <c r="AZ436" i="1"/>
  <c r="AZ451" i="1"/>
  <c r="AZ445" i="1"/>
  <c r="AZ448" i="1"/>
  <c r="AZ439" i="1"/>
  <c r="AZ440" i="1"/>
  <c r="AZ437" i="1"/>
  <c r="AZ420" i="1"/>
  <c r="AZ446" i="1"/>
  <c r="AZ443" i="1"/>
  <c r="AZ423" i="1"/>
  <c r="AZ449" i="1"/>
  <c r="AZ444" i="1"/>
  <c r="AZ447" i="1"/>
  <c r="AZ428" i="1"/>
  <c r="AZ419" i="1"/>
  <c r="AZ171" i="1"/>
  <c r="AZ413" i="1"/>
  <c r="AZ409" i="1"/>
  <c r="AZ405" i="1"/>
  <c r="AZ401" i="1"/>
  <c r="AZ389" i="1"/>
  <c r="AZ387" i="1"/>
  <c r="AZ384" i="1"/>
  <c r="AZ406" i="1"/>
  <c r="AZ402" i="1"/>
  <c r="AZ385" i="1"/>
  <c r="AZ170" i="1"/>
  <c r="AZ417" i="1"/>
  <c r="AZ416" i="1"/>
  <c r="AZ407" i="1"/>
  <c r="AZ403" i="1"/>
  <c r="AZ399" i="1"/>
  <c r="AZ390" i="1"/>
  <c r="AZ388" i="1"/>
  <c r="AZ412" i="1"/>
  <c r="AZ394" i="1"/>
  <c r="AZ371" i="1"/>
  <c r="AZ365" i="1"/>
  <c r="AZ368" i="1"/>
  <c r="AZ366" i="1"/>
  <c r="AZ362" i="1"/>
  <c r="AZ360" i="1"/>
  <c r="AZ356" i="1"/>
  <c r="AZ352" i="1"/>
  <c r="AZ382" i="1"/>
  <c r="AZ378" i="1"/>
  <c r="AZ375" i="1"/>
  <c r="AZ373" i="1"/>
  <c r="AZ357" i="1"/>
  <c r="AZ353" i="1"/>
  <c r="AZ400" i="1"/>
  <c r="AZ363" i="1"/>
  <c r="AZ404" i="1"/>
  <c r="AZ379" i="1"/>
  <c r="AZ364" i="1"/>
  <c r="AZ361" i="1"/>
  <c r="AZ358" i="1"/>
  <c r="AZ354" i="1"/>
  <c r="AZ408" i="1"/>
  <c r="AZ351" i="1"/>
  <c r="AZ350" i="1"/>
  <c r="AZ344" i="1"/>
  <c r="AZ342" i="1"/>
  <c r="AZ340" i="1"/>
  <c r="AZ359" i="1"/>
  <c r="AZ347" i="1"/>
  <c r="AZ343" i="1"/>
  <c r="AZ337" i="1"/>
  <c r="AZ335" i="1"/>
  <c r="AZ333" i="1"/>
  <c r="AZ331" i="1"/>
  <c r="AZ329" i="1"/>
  <c r="AZ339" i="1"/>
  <c r="AZ345" i="1"/>
  <c r="AZ336" i="1"/>
  <c r="AZ348" i="1"/>
  <c r="AZ341" i="1"/>
  <c r="AZ334" i="1"/>
  <c r="AZ332" i="1"/>
  <c r="AZ330" i="1"/>
  <c r="AZ320" i="1"/>
  <c r="AZ315" i="1"/>
  <c r="AZ293" i="1"/>
  <c r="AZ289" i="1"/>
  <c r="AZ313" i="1"/>
  <c r="AZ309" i="1"/>
  <c r="AZ306" i="1"/>
  <c r="AZ328" i="1"/>
  <c r="AZ321" i="1"/>
  <c r="AZ294" i="1"/>
  <c r="AZ290" i="1"/>
  <c r="AZ318" i="1"/>
  <c r="AZ307" i="1"/>
  <c r="AZ303" i="1"/>
  <c r="AZ346" i="1"/>
  <c r="AZ325" i="1"/>
  <c r="AZ296" i="1"/>
  <c r="AZ311" i="1"/>
  <c r="AZ308" i="1"/>
  <c r="AZ304" i="1"/>
  <c r="AZ317" i="1"/>
  <c r="AZ292" i="1"/>
  <c r="AZ278" i="1"/>
  <c r="AZ269" i="1"/>
  <c r="AZ267" i="1"/>
  <c r="AZ262" i="1"/>
  <c r="AZ291" i="1"/>
  <c r="AZ288" i="1"/>
  <c r="AZ265" i="1"/>
  <c r="AZ284" i="1"/>
  <c r="AZ282" i="1"/>
  <c r="AZ327" i="1"/>
  <c r="AZ319" i="1"/>
  <c r="AZ301" i="1"/>
  <c r="AZ295" i="1"/>
  <c r="AZ268" i="1"/>
  <c r="AZ280" i="1"/>
  <c r="AZ266" i="1"/>
  <c r="AZ283" i="1"/>
  <c r="AZ270" i="1"/>
  <c r="AZ263" i="1"/>
  <c r="AZ257" i="1"/>
  <c r="AZ247" i="1"/>
  <c r="AZ244" i="1"/>
  <c r="AZ240" i="1"/>
  <c r="AZ229" i="1"/>
  <c r="AZ355" i="1"/>
  <c r="AZ286" i="1"/>
  <c r="AZ252" i="1"/>
  <c r="AZ237" i="1"/>
  <c r="AZ250" i="1"/>
  <c r="AZ230" i="1"/>
  <c r="AZ228" i="1"/>
  <c r="AZ255" i="1"/>
  <c r="AZ235" i="1"/>
  <c r="AZ253" i="1"/>
  <c r="AZ241" i="1"/>
  <c r="AZ238" i="1"/>
  <c r="AZ227" i="1"/>
  <c r="AZ271" i="1"/>
  <c r="AZ264" i="1"/>
  <c r="AZ273" i="1"/>
  <c r="AZ243" i="1"/>
  <c r="AZ248" i="1"/>
  <c r="AZ236" i="1"/>
  <c r="AZ231" i="1"/>
  <c r="AZ233" i="1"/>
  <c r="AZ226" i="1"/>
  <c r="AZ222" i="1"/>
  <c r="AZ217" i="1"/>
  <c r="AZ203" i="1"/>
  <c r="AZ188" i="1"/>
  <c r="AZ208" i="1"/>
  <c r="AZ200" i="1"/>
  <c r="AZ198" i="1"/>
  <c r="AZ196" i="1"/>
  <c r="AZ194" i="1"/>
  <c r="AZ190" i="1"/>
  <c r="AZ185" i="1"/>
  <c r="AZ225" i="1"/>
  <c r="AZ195" i="1"/>
  <c r="AZ224" i="1"/>
  <c r="AZ212" i="1"/>
  <c r="AZ218" i="1"/>
  <c r="AZ214" i="1"/>
  <c r="AZ210" i="1"/>
  <c r="AZ197" i="1"/>
  <c r="AZ216" i="1"/>
  <c r="AZ211" i="1"/>
  <c r="AZ202" i="1"/>
  <c r="AZ199" i="1"/>
  <c r="AZ192" i="1"/>
  <c r="AZ173" i="1"/>
  <c r="AZ151" i="1"/>
  <c r="AZ140" i="1"/>
  <c r="AZ121" i="1"/>
  <c r="AZ118" i="1"/>
  <c r="AZ154" i="1"/>
  <c r="AZ135" i="1"/>
  <c r="AZ129" i="1"/>
  <c r="AZ111" i="1"/>
  <c r="AZ100" i="1"/>
  <c r="AZ181" i="1"/>
  <c r="AZ130" i="1"/>
  <c r="AZ119" i="1"/>
  <c r="AZ112" i="1"/>
  <c r="AZ107" i="1"/>
  <c r="AZ183" i="1"/>
  <c r="AZ179" i="1"/>
  <c r="AZ149" i="1"/>
  <c r="AZ141" i="1"/>
  <c r="AZ136" i="1"/>
  <c r="AZ133" i="1"/>
  <c r="AZ127" i="1"/>
  <c r="AZ122" i="1"/>
  <c r="AZ116" i="1"/>
  <c r="AZ187" i="1"/>
  <c r="AZ167" i="1"/>
  <c r="AZ162" i="1"/>
  <c r="AZ159" i="1"/>
  <c r="AZ144" i="1"/>
  <c r="AZ103" i="1"/>
  <c r="AZ101" i="1"/>
  <c r="AZ96" i="1"/>
  <c r="AZ174" i="1"/>
  <c r="AZ168" i="1"/>
  <c r="AZ164" i="1"/>
  <c r="AZ153" i="1"/>
  <c r="AZ134" i="1"/>
  <c r="AZ175" i="1"/>
  <c r="AZ150" i="1"/>
  <c r="AZ148" i="1"/>
  <c r="AZ94" i="1"/>
  <c r="AZ120" i="1"/>
  <c r="AZ97" i="1"/>
  <c r="AZ89" i="1"/>
  <c r="AZ64" i="1"/>
  <c r="AZ57" i="1"/>
  <c r="AZ51" i="1"/>
  <c r="AZ45" i="1"/>
  <c r="AZ117" i="1"/>
  <c r="AZ75" i="1"/>
  <c r="AZ41" i="1"/>
  <c r="AZ37" i="1"/>
  <c r="AZ93" i="1"/>
  <c r="AZ62" i="1"/>
  <c r="AZ25" i="1"/>
  <c r="AZ91" i="1"/>
  <c r="AZ79" i="1"/>
  <c r="AZ60" i="1"/>
  <c r="AZ55" i="1"/>
  <c r="AZ50" i="1"/>
  <c r="AZ38" i="1"/>
  <c r="AZ34" i="1"/>
  <c r="AZ152" i="1"/>
  <c r="AZ83" i="1"/>
  <c r="AZ68" i="1"/>
  <c r="AZ65" i="1"/>
  <c r="AZ46" i="1"/>
  <c r="AZ40" i="1"/>
  <c r="AZ33" i="1"/>
  <c r="AZ139" i="1"/>
  <c r="AZ124" i="1"/>
  <c r="AZ80" i="1"/>
  <c r="AZ53" i="1"/>
  <c r="AZ42" i="1"/>
  <c r="AZ35" i="1"/>
  <c r="AZ26" i="1"/>
  <c r="AZ142" i="1"/>
  <c r="AZ81" i="1"/>
  <c r="AZ66" i="1"/>
  <c r="AZ47" i="1"/>
  <c r="AZ70" i="1"/>
  <c r="AZ61" i="1"/>
  <c r="AZ39" i="1"/>
  <c r="AZ36" i="1"/>
  <c r="AZ24" i="1"/>
  <c r="AZ12" i="1"/>
  <c r="AZ11" i="1"/>
  <c r="AZ20" i="1"/>
  <c r="AZ7" i="1"/>
  <c r="AZ15" i="1"/>
  <c r="AZ18" i="1"/>
  <c r="AZ14" i="1"/>
  <c r="AC77" i="39"/>
  <c r="AC190" i="39"/>
  <c r="AC177" i="39"/>
  <c r="AE159" i="39"/>
  <c r="AC146" i="39"/>
  <c r="AE119" i="39"/>
  <c r="AE110" i="39"/>
  <c r="AC202" i="39"/>
  <c r="AC196" i="39"/>
  <c r="AC83" i="39"/>
  <c r="AC159"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111" i="39"/>
  <c r="AC65" i="39"/>
  <c r="AZ2" i="1"/>
  <c r="AC82" i="39"/>
  <c r="I47" i="31"/>
  <c r="I23" i="31"/>
  <c r="I71" i="31"/>
  <c r="I62" i="31"/>
  <c r="AE143" i="39"/>
  <c r="I98" i="31"/>
  <c r="I99" i="31"/>
  <c r="AE106" i="39"/>
  <c r="AC85" i="39"/>
  <c r="AC103" i="39"/>
  <c r="I96" i="31"/>
  <c r="AE108" i="39"/>
  <c r="U119" i="39"/>
  <c r="AC54" i="39"/>
  <c r="I225" i="31"/>
  <c r="I106" i="31"/>
  <c r="I120" i="31"/>
  <c r="I78" i="31"/>
  <c r="I115" i="31"/>
  <c r="I223" i="31"/>
  <c r="I86" i="31"/>
  <c r="I105" i="31"/>
  <c r="I49" i="31"/>
  <c r="I219" i="31"/>
  <c r="I114" i="31"/>
  <c r="I221" i="31"/>
  <c r="I88" i="31"/>
  <c r="I30" i="31"/>
  <c r="I102" i="31"/>
  <c r="I100" i="31"/>
  <c r="I50" i="31"/>
  <c r="I218" i="31"/>
  <c r="I113" i="31"/>
  <c r="I220" i="31"/>
  <c r="I26" i="31"/>
  <c r="I46" i="31"/>
  <c r="I107" i="31"/>
  <c r="I109" i="31"/>
  <c r="I226" i="31"/>
  <c r="I66" i="31"/>
  <c r="I24" i="31"/>
  <c r="I121" i="31"/>
  <c r="I112" i="31"/>
  <c r="I117" i="31"/>
  <c r="I222" i="31"/>
  <c r="I79" i="31"/>
  <c r="I116" i="31"/>
  <c r="I224" i="31"/>
  <c r="I70" i="31"/>
  <c r="I104" i="31"/>
  <c r="I119" i="31"/>
  <c r="I53" i="31"/>
  <c r="I29" i="31"/>
  <c r="I73" i="31"/>
  <c r="I69" i="31"/>
  <c r="I81" i="31"/>
  <c r="I52" i="31"/>
  <c r="I65" i="31"/>
  <c r="I111" i="31"/>
  <c r="I101" i="31"/>
  <c r="I63" i="31"/>
  <c r="I27" i="31"/>
  <c r="I90" i="31"/>
  <c r="I110" i="31"/>
  <c r="I217" i="31"/>
  <c r="I77" i="31"/>
  <c r="I76" i="31"/>
  <c r="I68" i="31"/>
  <c r="I108" i="31"/>
  <c r="I216" i="31"/>
  <c r="I74" i="31"/>
  <c r="I80" i="31"/>
  <c r="I118" i="31"/>
  <c r="AE120" i="39"/>
  <c r="AE132" i="39"/>
  <c r="U135" i="39"/>
  <c r="AE129" i="39"/>
  <c r="AE138" i="39"/>
  <c r="U138" i="39"/>
  <c r="AC144" i="39"/>
  <c r="AC124" i="39"/>
  <c r="U155" i="39"/>
  <c r="AE122" i="39"/>
  <c r="AC147" i="39"/>
  <c r="AE114" i="39"/>
  <c r="AC71" i="39"/>
  <c r="AC84" i="39"/>
  <c r="AC106" i="39"/>
  <c r="AC91" i="39"/>
  <c r="U112" i="39"/>
  <c r="U113" i="39"/>
  <c r="AC75" i="39"/>
  <c r="AC126" i="39"/>
  <c r="AE162" i="39"/>
  <c r="AE189" i="39"/>
  <c r="AE113" i="39"/>
  <c r="AC120" i="39"/>
  <c r="U133" i="39"/>
  <c r="AC130" i="39"/>
  <c r="AC118" i="39"/>
  <c r="AC97" i="39"/>
  <c r="AC104" i="39"/>
  <c r="AC89" i="39"/>
  <c r="U176" i="39"/>
  <c r="U107" i="39"/>
  <c r="AE118" i="39"/>
  <c r="AC179" i="39"/>
  <c r="AC137" i="39"/>
  <c r="AC198" i="39"/>
  <c r="AC165" i="39"/>
  <c r="AC123" i="39"/>
  <c r="AC174" i="39"/>
  <c r="AC141" i="39"/>
  <c r="AC138" i="39"/>
  <c r="AC152" i="39"/>
  <c r="AC134" i="39"/>
  <c r="AC176" i="39"/>
  <c r="AC185" i="39"/>
  <c r="AC175" i="39"/>
  <c r="AC199" i="39"/>
  <c r="AC158" i="39"/>
  <c r="AC204" i="39"/>
  <c r="AC167" i="39"/>
  <c r="AC168" i="39"/>
  <c r="AC201" i="39"/>
  <c r="AC188" i="39"/>
  <c r="AC206" i="39"/>
  <c r="AE155" i="39"/>
  <c r="U122" i="39"/>
  <c r="U179" i="39"/>
  <c r="U204" i="39"/>
  <c r="AE188" i="39"/>
  <c r="U196" i="39"/>
  <c r="AE195" i="39"/>
  <c r="U123" i="39"/>
  <c r="U153" i="39"/>
  <c r="AE152" i="39"/>
  <c r="AE172" i="39"/>
  <c r="U12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1" i="31" l="1"/>
  <c r="H203" i="31"/>
  <c r="H209" i="31"/>
  <c r="H208" i="31"/>
  <c r="H206" i="31"/>
  <c r="H205" i="31"/>
  <c r="H204" i="31"/>
  <c r="H202" i="31"/>
  <c r="H201" i="31"/>
  <c r="H200" i="31"/>
  <c r="H198" i="31"/>
  <c r="H195" i="31"/>
  <c r="H194" i="31"/>
  <c r="H193" i="31"/>
  <c r="H192" i="31"/>
  <c r="H191" i="31"/>
  <c r="H190" i="31"/>
  <c r="H188" i="31"/>
  <c r="H185" i="31"/>
  <c r="H184" i="31"/>
  <c r="H181" i="31"/>
  <c r="H180" i="31"/>
  <c r="H179" i="31"/>
  <c r="H178" i="31"/>
  <c r="H177" i="31"/>
  <c r="H176" i="31"/>
  <c r="H175" i="31"/>
  <c r="H172" i="31"/>
  <c r="H171" i="31"/>
  <c r="H170" i="31"/>
  <c r="H169" i="31"/>
  <c r="H165" i="31"/>
  <c r="H157" i="31"/>
  <c r="H163" i="31"/>
  <c r="H162" i="31"/>
  <c r="H160" i="31"/>
  <c r="H159" i="31"/>
  <c r="H158" i="31"/>
  <c r="H156" i="31"/>
  <c r="H155" i="31"/>
  <c r="H154" i="31"/>
  <c r="H152" i="31"/>
  <c r="H149" i="31"/>
  <c r="H148" i="31"/>
  <c r="H147" i="31"/>
  <c r="H146"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3" i="31"/>
  <c r="H45" i="31"/>
  <c r="H220" i="31"/>
  <c r="H221" i="31"/>
  <c r="H102" i="31"/>
  <c r="H121" i="31"/>
  <c r="H116" i="31"/>
  <c r="H96" i="31"/>
  <c r="H112" i="31"/>
  <c r="H217" i="31"/>
  <c r="H101" i="31"/>
  <c r="H115" i="31"/>
  <c r="H60" i="31"/>
  <c r="H218" i="31"/>
  <c r="H105" i="31"/>
  <c r="H117" i="31"/>
  <c r="H54" i="31"/>
  <c r="H110" i="31"/>
  <c r="H119" i="31"/>
  <c r="H118" i="31"/>
  <c r="H222" i="31"/>
  <c r="H98" i="31"/>
  <c r="H120" i="31"/>
  <c r="H44" i="31"/>
  <c r="H225" i="31"/>
  <c r="H111" i="31"/>
  <c r="H108" i="31"/>
  <c r="H224" i="31"/>
  <c r="H104" i="31"/>
  <c r="H113" i="31"/>
  <c r="H100" i="31"/>
  <c r="H114" i="31"/>
  <c r="H2" i="31"/>
  <c r="AO19" i="1" l="1"/>
  <c r="AB19" i="1"/>
  <c r="AD19" i="1"/>
  <c r="AQ19" i="1"/>
  <c r="AK19" i="1"/>
  <c r="AH19" i="1"/>
  <c r="AR19" i="1"/>
  <c r="AL19" i="1"/>
  <c r="AG19" i="1"/>
  <c r="AN19" i="1"/>
  <c r="AI19" i="1"/>
  <c r="AE19" i="1"/>
  <c r="AM19" i="1"/>
  <c r="Y19" i="1"/>
  <c r="AP19" i="1"/>
  <c r="AF19" i="1"/>
  <c r="Z19" i="1"/>
  <c r="AJ19" i="1"/>
  <c r="AA19" i="1"/>
  <c r="AC19" i="1"/>
  <c r="AP105" i="1"/>
  <c r="AR105" i="1"/>
  <c r="AD105" i="1"/>
  <c r="AO392" i="1"/>
  <c r="AM392" i="1"/>
  <c r="Y381" i="1"/>
  <c r="AJ381" i="1"/>
  <c r="AQ381" i="1"/>
  <c r="AJ380" i="1"/>
  <c r="AP380" i="1"/>
  <c r="AO322" i="1"/>
  <c r="AD322" i="1"/>
  <c r="AR43" i="1"/>
  <c r="AP43" i="1"/>
  <c r="AN43" i="1"/>
  <c r="Z392" i="1"/>
  <c r="AH105" i="1"/>
  <c r="AJ105" i="1"/>
  <c r="AG392" i="1"/>
  <c r="AE392" i="1"/>
  <c r="AN381" i="1"/>
  <c r="AB381" i="1"/>
  <c r="AI381" i="1"/>
  <c r="AB380" i="1"/>
  <c r="AH380" i="1"/>
  <c r="AG322" i="1"/>
  <c r="AR322" i="1"/>
  <c r="AJ43" i="1"/>
  <c r="AH43" i="1"/>
  <c r="AF43" i="1"/>
  <c r="AB392" i="1"/>
  <c r="AE380" i="1"/>
  <c r="AC43" i="1"/>
  <c r="Z105" i="1"/>
  <c r="AB105" i="1"/>
  <c r="AQ392" i="1"/>
  <c r="Y392" i="1"/>
  <c r="AL392" i="1"/>
  <c r="AF381" i="1"/>
  <c r="AP381" i="1"/>
  <c r="AA381" i="1"/>
  <c r="Z380" i="1"/>
  <c r="AQ322" i="1"/>
  <c r="Y322" i="1"/>
  <c r="AJ322" i="1"/>
  <c r="AB43" i="1"/>
  <c r="Z43" i="1"/>
  <c r="AR381" i="1"/>
  <c r="AK105" i="1"/>
  <c r="AN105" i="1"/>
  <c r="AI392" i="1"/>
  <c r="AN392" i="1"/>
  <c r="AD392" i="1"/>
  <c r="AM381" i="1"/>
  <c r="AH381" i="1"/>
  <c r="AL380" i="1"/>
  <c r="AQ380" i="1"/>
  <c r="AO380" i="1"/>
  <c r="AI322" i="1"/>
  <c r="AN322" i="1"/>
  <c r="AB322" i="1"/>
  <c r="AQ43" i="1"/>
  <c r="AO43" i="1"/>
  <c r="AG381" i="1"/>
  <c r="AC105" i="1"/>
  <c r="AF105" i="1"/>
  <c r="AA392" i="1"/>
  <c r="AF392" i="1"/>
  <c r="AK392" i="1"/>
  <c r="AE381" i="1"/>
  <c r="Z381" i="1"/>
  <c r="AD380" i="1"/>
  <c r="AI380" i="1"/>
  <c r="AG380" i="1"/>
  <c r="AA322" i="1"/>
  <c r="AF322" i="1"/>
  <c r="AK322" i="1"/>
  <c r="AI43" i="1"/>
  <c r="AG43" i="1"/>
  <c r="AL105" i="1"/>
  <c r="AF380" i="1"/>
  <c r="AD43" i="1"/>
  <c r="AQ105" i="1"/>
  <c r="AO105" i="1"/>
  <c r="AM105" i="1"/>
  <c r="AP392" i="1"/>
  <c r="AR392" i="1"/>
  <c r="AC392" i="1"/>
  <c r="AL381" i="1"/>
  <c r="AK381" i="1"/>
  <c r="AK380" i="1"/>
  <c r="AA380" i="1"/>
  <c r="Y380" i="1"/>
  <c r="AP322" i="1"/>
  <c r="AM322" i="1"/>
  <c r="AC322" i="1"/>
  <c r="AA43" i="1"/>
  <c r="Y43" i="1"/>
  <c r="Y105" i="1"/>
  <c r="AR380" i="1"/>
  <c r="Z322" i="1"/>
  <c r="AE43" i="1"/>
  <c r="AI105" i="1"/>
  <c r="AG105" i="1"/>
  <c r="AE105" i="1"/>
  <c r="AH392" i="1"/>
  <c r="AJ392" i="1"/>
  <c r="AO381" i="1"/>
  <c r="AD381" i="1"/>
  <c r="AC381" i="1"/>
  <c r="AC380" i="1"/>
  <c r="AM380" i="1"/>
  <c r="AN380" i="1"/>
  <c r="AH322" i="1"/>
  <c r="AE322" i="1"/>
  <c r="AL43" i="1"/>
  <c r="AK43" i="1"/>
  <c r="AM43" i="1"/>
  <c r="AA105" i="1"/>
  <c r="AL322" i="1"/>
  <c r="AI312" i="1"/>
  <c r="AJ312" i="1"/>
  <c r="AC312" i="1"/>
  <c r="AD312" i="1"/>
  <c r="AK312" i="1"/>
  <c r="AB312" i="1"/>
  <c r="AL312" i="1"/>
  <c r="AE312" i="1"/>
  <c r="AM312" i="1"/>
  <c r="Z312" i="1"/>
  <c r="AF312" i="1"/>
  <c r="AN312" i="1"/>
  <c r="Y312" i="1"/>
  <c r="AH312" i="1"/>
  <c r="AG312" i="1"/>
  <c r="AA312" i="1"/>
  <c r="AO312" i="1"/>
  <c r="AP312" i="1"/>
  <c r="AQ312" i="1"/>
  <c r="AR312" i="1"/>
  <c r="Y172" i="1"/>
  <c r="AH172" i="1"/>
  <c r="AK172" i="1"/>
  <c r="AL172" i="1"/>
  <c r="AB172" i="1"/>
  <c r="AD172" i="1"/>
  <c r="AG172" i="1"/>
  <c r="AE172" i="1"/>
  <c r="AN172" i="1"/>
  <c r="AF172" i="1"/>
  <c r="AC172" i="1"/>
  <c r="AM172" i="1"/>
  <c r="AA172" i="1"/>
  <c r="AJ172" i="1"/>
  <c r="AI172" i="1"/>
  <c r="Z172" i="1"/>
  <c r="AO172" i="1"/>
  <c r="AP172" i="1"/>
  <c r="AR172" i="1"/>
  <c r="AQ172" i="1"/>
  <c r="AQ213" i="1"/>
  <c r="AR338" i="1"/>
  <c r="AR213" i="1"/>
  <c r="AR285" i="1"/>
  <c r="AQ338" i="1"/>
  <c r="AQ285" i="1"/>
  <c r="AP213" i="1"/>
  <c r="AO213" i="1"/>
  <c r="AP338" i="1"/>
  <c r="AP285" i="1"/>
  <c r="AO338" i="1"/>
  <c r="AO285" i="1"/>
  <c r="AN213" i="1"/>
  <c r="AM213" i="1"/>
  <c r="AN338" i="1"/>
  <c r="AN285" i="1"/>
  <c r="AM338" i="1"/>
  <c r="AM285" i="1"/>
  <c r="AA213" i="1"/>
  <c r="AG213" i="1"/>
  <c r="AL213" i="1"/>
  <c r="AG338" i="1"/>
  <c r="AC338" i="1"/>
  <c r="AD338" i="1"/>
  <c r="AB338" i="1"/>
  <c r="AI213" i="1"/>
  <c r="AH338" i="1"/>
  <c r="AF338" i="1"/>
  <c r="AI338" i="1"/>
  <c r="AC213" i="1"/>
  <c r="AK213" i="1"/>
  <c r="AH285" i="1"/>
  <c r="AF285" i="1"/>
  <c r="AG285" i="1"/>
  <c r="AC285" i="1"/>
  <c r="AD285" i="1"/>
  <c r="AI285" i="1"/>
  <c r="AB285" i="1"/>
  <c r="AH213" i="1"/>
  <c r="Z213" i="1"/>
  <c r="AJ213" i="1"/>
  <c r="AJ338" i="1"/>
  <c r="AK338" i="1"/>
  <c r="AL338" i="1"/>
  <c r="AF213" i="1"/>
  <c r="Y213" i="1"/>
  <c r="Y338" i="1"/>
  <c r="Z338" i="1"/>
  <c r="AA338" i="1"/>
  <c r="AB213" i="1"/>
  <c r="AD213" i="1"/>
  <c r="AJ285" i="1"/>
  <c r="Y285" i="1"/>
  <c r="AK285" i="1"/>
  <c r="Z285" i="1"/>
  <c r="AA285" i="1"/>
  <c r="AL285" i="1"/>
  <c r="AE213" i="1"/>
  <c r="AE338" i="1"/>
  <c r="AE285" i="1"/>
  <c r="AR300" i="1"/>
  <c r="AQ191" i="1"/>
  <c r="AQ300" i="1"/>
  <c r="AR191" i="1"/>
  <c r="AO300" i="1"/>
  <c r="AO191" i="1"/>
  <c r="AP300" i="1"/>
  <c r="AP191" i="1"/>
  <c r="AN300" i="1"/>
  <c r="AM191" i="1"/>
  <c r="AM300" i="1"/>
  <c r="AN191" i="1"/>
  <c r="AB191" i="1"/>
  <c r="Z191" i="1"/>
  <c r="AC191" i="1"/>
  <c r="AK300" i="1"/>
  <c r="AL300" i="1"/>
  <c r="AJ300" i="1"/>
  <c r="AA191" i="1"/>
  <c r="Y191" i="1"/>
  <c r="AK191" i="1"/>
  <c r="AH300" i="1"/>
  <c r="AA300" i="1"/>
  <c r="AC300" i="1"/>
  <c r="AJ191" i="1"/>
  <c r="AH191" i="1"/>
  <c r="AG191" i="1"/>
  <c r="Z300" i="1"/>
  <c r="AF300" i="1"/>
  <c r="AI300" i="1"/>
  <c r="Y300" i="1"/>
  <c r="AD191" i="1"/>
  <c r="AI191" i="1"/>
  <c r="AB300" i="1"/>
  <c r="AF191" i="1"/>
  <c r="AL191" i="1"/>
  <c r="AG300" i="1"/>
  <c r="AD300" i="1"/>
  <c r="AE191" i="1"/>
  <c r="AE300" i="1"/>
  <c r="AF186" i="1"/>
  <c r="AJ186" i="1"/>
  <c r="AP186" i="1"/>
  <c r="AM186" i="1"/>
  <c r="AB186" i="1"/>
  <c r="AH186" i="1"/>
  <c r="AE186" i="1"/>
  <c r="AQ186" i="1"/>
  <c r="AR186" i="1"/>
  <c r="Z186" i="1"/>
  <c r="AL186" i="1"/>
  <c r="AI186" i="1"/>
  <c r="AK186" i="1"/>
  <c r="AO186" i="1"/>
  <c r="AD186" i="1"/>
  <c r="AA186" i="1"/>
  <c r="AG186" i="1"/>
  <c r="Y186" i="1"/>
  <c r="AC186" i="1"/>
  <c r="AN186" i="1"/>
  <c r="AQ279" i="1"/>
  <c r="AR279" i="1"/>
  <c r="AO279" i="1"/>
  <c r="AP279" i="1"/>
  <c r="AN279" i="1"/>
  <c r="AM279" i="1"/>
  <c r="AG279" i="1"/>
  <c r="AH279" i="1"/>
  <c r="AJ279" i="1"/>
  <c r="AC279" i="1"/>
  <c r="AK279" i="1"/>
  <c r="AA279" i="1"/>
  <c r="AF279" i="1"/>
  <c r="Y279" i="1"/>
  <c r="Z279" i="1"/>
  <c r="AI279" i="1"/>
  <c r="AL279" i="1"/>
  <c r="AD279" i="1"/>
  <c r="AB279" i="1"/>
  <c r="AE279" i="1"/>
  <c r="AB299" i="1"/>
  <c r="Y299" i="1"/>
  <c r="AL299" i="1"/>
  <c r="AI299" i="1"/>
  <c r="AG299" i="1"/>
  <c r="AK299" i="1"/>
  <c r="AH299" i="1"/>
  <c r="AM299" i="1"/>
  <c r="AC299" i="1"/>
  <c r="AA299" i="1"/>
  <c r="Z299" i="1"/>
  <c r="AJ299" i="1"/>
  <c r="AD299" i="1"/>
  <c r="AE299" i="1"/>
  <c r="AN299" i="1"/>
  <c r="AF299" i="1"/>
  <c r="AQ299" i="1"/>
  <c r="AR299" i="1"/>
  <c r="AO299" i="1"/>
  <c r="AP299" i="1"/>
  <c r="AO9" i="1"/>
  <c r="AC9" i="1"/>
  <c r="AB9" i="1"/>
  <c r="AG9" i="1"/>
  <c r="AQ9" i="1"/>
  <c r="AL9" i="1"/>
  <c r="AE9" i="1"/>
  <c r="AN9" i="1"/>
  <c r="AK9" i="1"/>
  <c r="AM9" i="1"/>
  <c r="Y9" i="1"/>
  <c r="AD9" i="1"/>
  <c r="AR9" i="1"/>
  <c r="AH9" i="1"/>
  <c r="AI9" i="1"/>
  <c r="AP9" i="1"/>
  <c r="AA9" i="1"/>
  <c r="AF9" i="1"/>
  <c r="AJ9" i="1"/>
  <c r="Z9" i="1"/>
  <c r="AL128" i="1"/>
  <c r="AN128" i="1"/>
  <c r="AD128" i="1"/>
  <c r="AA232" i="1"/>
  <c r="AF232" i="1"/>
  <c r="AJ232" i="1"/>
  <c r="AG128" i="1"/>
  <c r="AI128" i="1"/>
  <c r="AP128" i="1"/>
  <c r="AP232" i="1"/>
  <c r="AL232" i="1"/>
  <c r="AB232" i="1"/>
  <c r="AR128" i="1"/>
  <c r="AE128" i="1"/>
  <c r="AB128" i="1"/>
  <c r="AH232" i="1"/>
  <c r="AD232" i="1"/>
  <c r="AO128" i="1"/>
  <c r="Z128" i="1"/>
  <c r="Y128" i="1"/>
  <c r="Z232" i="1"/>
  <c r="AM232" i="1"/>
  <c r="AC128" i="1"/>
  <c r="AQ128" i="1"/>
  <c r="AJ128" i="1"/>
  <c r="AO232" i="1"/>
  <c r="AE232" i="1"/>
  <c r="AF128" i="1"/>
  <c r="AM128" i="1"/>
  <c r="AG232" i="1"/>
  <c r="AK232" i="1"/>
  <c r="AA128" i="1"/>
  <c r="AH128" i="1"/>
  <c r="AQ232" i="1"/>
  <c r="Y232" i="1"/>
  <c r="AC232" i="1"/>
  <c r="AK128" i="1"/>
  <c r="AI232" i="1"/>
  <c r="AN232" i="1"/>
  <c r="AR232" i="1"/>
  <c r="AQ212" i="1"/>
  <c r="AQ55" i="1"/>
  <c r="AQ337" i="1"/>
  <c r="AQ318" i="1"/>
  <c r="AR318" i="1"/>
  <c r="AR214" i="1"/>
  <c r="AR12" i="1"/>
  <c r="AQ20" i="1"/>
  <c r="AQ171" i="1"/>
  <c r="AR103" i="1"/>
  <c r="AQ170" i="1"/>
  <c r="AQ174" i="1"/>
  <c r="AR339" i="1"/>
  <c r="AR20" i="1"/>
  <c r="AQ214" i="1"/>
  <c r="AR412" i="1"/>
  <c r="AR175" i="1"/>
  <c r="AQ412" i="1"/>
  <c r="AQ339" i="1"/>
  <c r="AQ175" i="1"/>
  <c r="AR337" i="1"/>
  <c r="AQ378" i="1"/>
  <c r="AQ103" i="1"/>
  <c r="AR212" i="1"/>
  <c r="AR55" i="1"/>
  <c r="AQ12" i="1"/>
  <c r="AR170" i="1"/>
  <c r="AR171" i="1"/>
  <c r="AR378" i="1"/>
  <c r="AR174" i="1"/>
  <c r="AQ2" i="1"/>
  <c r="AP170" i="1"/>
  <c r="AP378" i="1"/>
  <c r="AP174" i="1"/>
  <c r="AP103" i="1"/>
  <c r="AO170" i="1"/>
  <c r="AO318" i="1"/>
  <c r="AO12" i="1"/>
  <c r="AO175" i="1"/>
  <c r="AO339" i="1"/>
  <c r="AP318" i="1"/>
  <c r="AP214" i="1"/>
  <c r="AP171" i="1"/>
  <c r="AP339" i="1"/>
  <c r="AO171" i="1"/>
  <c r="AO412" i="1"/>
  <c r="AO378" i="1"/>
  <c r="AO174" i="1"/>
  <c r="AO20" i="1"/>
  <c r="AO337" i="1"/>
  <c r="AP412" i="1"/>
  <c r="AP212" i="1"/>
  <c r="AP20" i="1"/>
  <c r="AO55" i="1"/>
  <c r="AP337" i="1"/>
  <c r="AP175" i="1"/>
  <c r="AP55" i="1"/>
  <c r="AP12" i="1"/>
  <c r="AO214" i="1"/>
  <c r="AO103" i="1"/>
  <c r="AO212" i="1"/>
  <c r="AO233" i="1"/>
  <c r="AP83" i="1"/>
  <c r="AP233" i="1"/>
  <c r="AP225" i="1"/>
  <c r="AO225" i="1"/>
  <c r="AR83" i="1"/>
  <c r="AR225" i="1"/>
  <c r="AR233" i="1"/>
  <c r="AQ83" i="1"/>
  <c r="AQ233" i="1"/>
  <c r="AQ225" i="1"/>
  <c r="AO83" i="1"/>
  <c r="AR124" i="1"/>
  <c r="AO124" i="1"/>
  <c r="AQ226" i="1"/>
  <c r="AP226" i="1"/>
  <c r="AO226" i="1"/>
  <c r="AP124" i="1"/>
  <c r="AR226" i="1"/>
  <c r="AQ124" i="1"/>
  <c r="AQ402" i="1"/>
  <c r="AR408" i="1"/>
  <c r="AR406" i="1"/>
  <c r="AR96" i="1"/>
  <c r="AR403" i="1"/>
  <c r="AR409" i="1"/>
  <c r="AQ399" i="1"/>
  <c r="AP406" i="1"/>
  <c r="AP403" i="1"/>
  <c r="AO399" i="1"/>
  <c r="AQ408" i="1"/>
  <c r="AQ406" i="1"/>
  <c r="AQ96" i="1"/>
  <c r="AQ403" i="1"/>
  <c r="AQ409" i="1"/>
  <c r="AP399" i="1"/>
  <c r="AP408" i="1"/>
  <c r="AP96" i="1"/>
  <c r="AP409" i="1"/>
  <c r="AO408" i="1"/>
  <c r="AO406" i="1"/>
  <c r="AO96" i="1"/>
  <c r="AO403" i="1"/>
  <c r="AO409" i="1"/>
  <c r="AR399" i="1"/>
  <c r="AR401" i="1"/>
  <c r="AP402" i="1"/>
  <c r="AR400" i="1"/>
  <c r="AQ401" i="1"/>
  <c r="AQ400" i="1"/>
  <c r="AR402" i="1"/>
  <c r="AO404" i="1"/>
  <c r="AR404" i="1"/>
  <c r="AQ407" i="1"/>
  <c r="AO405" i="1"/>
  <c r="AQ404" i="1"/>
  <c r="AP407" i="1"/>
  <c r="AR405" i="1"/>
  <c r="AP404" i="1"/>
  <c r="AQ405" i="1"/>
  <c r="AR407" i="1"/>
  <c r="AO402" i="1"/>
  <c r="AP401" i="1"/>
  <c r="AP400" i="1"/>
  <c r="AO400" i="1"/>
  <c r="AO407" i="1"/>
  <c r="AO401" i="1"/>
  <c r="AP405" i="1"/>
  <c r="AR26" i="1"/>
  <c r="AR57" i="1"/>
  <c r="AO148" i="1"/>
  <c r="AQ394" i="1"/>
  <c r="AO129" i="1"/>
  <c r="AO26" i="1"/>
  <c r="AQ57" i="1"/>
  <c r="AR394" i="1"/>
  <c r="AQ26" i="1"/>
  <c r="AP57" i="1"/>
  <c r="AR451" i="1"/>
  <c r="AR129" i="1"/>
  <c r="AO451" i="1"/>
  <c r="AP26" i="1"/>
  <c r="AO57" i="1"/>
  <c r="AQ451" i="1"/>
  <c r="AQ129" i="1"/>
  <c r="AR148" i="1"/>
  <c r="AR150" i="1"/>
  <c r="AP451" i="1"/>
  <c r="AP129" i="1"/>
  <c r="AQ150" i="1"/>
  <c r="AP150" i="1"/>
  <c r="AQ148" i="1"/>
  <c r="AP394" i="1"/>
  <c r="AO150" i="1"/>
  <c r="AP148" i="1"/>
  <c r="AO394" i="1"/>
  <c r="AQ309" i="1"/>
  <c r="AP62" i="1"/>
  <c r="AP127" i="1"/>
  <c r="AQ450" i="1"/>
  <c r="AP384" i="1"/>
  <c r="AQ237" i="1"/>
  <c r="AR235" i="1"/>
  <c r="AP309" i="1"/>
  <c r="AO62" i="1"/>
  <c r="AO127" i="1"/>
  <c r="AP450" i="1"/>
  <c r="AO384" i="1"/>
  <c r="AP237" i="1"/>
  <c r="AO235" i="1"/>
  <c r="AR208" i="1"/>
  <c r="AR443" i="1"/>
  <c r="AQ436" i="1"/>
  <c r="AQ413" i="1"/>
  <c r="AP428" i="1"/>
  <c r="AR11" i="1"/>
  <c r="AQ208" i="1"/>
  <c r="AQ443" i="1"/>
  <c r="AP436" i="1"/>
  <c r="AP413" i="1"/>
  <c r="AO428" i="1"/>
  <c r="AQ11" i="1"/>
  <c r="AP208" i="1"/>
  <c r="AP443" i="1"/>
  <c r="AO436" i="1"/>
  <c r="AO413" i="1"/>
  <c r="AR428" i="1"/>
  <c r="AP11" i="1"/>
  <c r="AO208" i="1"/>
  <c r="AO443" i="1"/>
  <c r="AR436" i="1"/>
  <c r="AR413" i="1"/>
  <c r="AQ428" i="1"/>
  <c r="AO11" i="1"/>
  <c r="AO309" i="1"/>
  <c r="AR62" i="1"/>
  <c r="AR127" i="1"/>
  <c r="AO450" i="1"/>
  <c r="AR384" i="1"/>
  <c r="AO237" i="1"/>
  <c r="AQ235" i="1"/>
  <c r="AR309" i="1"/>
  <c r="AQ62" i="1"/>
  <c r="AQ127" i="1"/>
  <c r="AR450" i="1"/>
  <c r="AQ384" i="1"/>
  <c r="AR237" i="1"/>
  <c r="AP235" i="1"/>
  <c r="AR440" i="1"/>
  <c r="AQ440" i="1"/>
  <c r="AP440" i="1"/>
  <c r="AO440" i="1"/>
  <c r="AP439" i="1"/>
  <c r="AQ365" i="1"/>
  <c r="AR231" i="1"/>
  <c r="AQ121" i="1"/>
  <c r="AO439" i="1"/>
  <c r="AR365" i="1"/>
  <c r="AQ231" i="1"/>
  <c r="AR439" i="1"/>
  <c r="AP365" i="1"/>
  <c r="AP231" i="1"/>
  <c r="AQ439" i="1"/>
  <c r="AO365" i="1"/>
  <c r="AO231" i="1"/>
  <c r="AQ449" i="1"/>
  <c r="AR121" i="1"/>
  <c r="AR449" i="1"/>
  <c r="AP241" i="1"/>
  <c r="AP121" i="1"/>
  <c r="AP449" i="1"/>
  <c r="AQ241" i="1"/>
  <c r="AR241" i="1"/>
  <c r="AO121" i="1"/>
  <c r="AO449" i="1"/>
  <c r="AO241" i="1"/>
  <c r="AO173" i="1"/>
  <c r="AR173" i="1"/>
  <c r="AQ173" i="1"/>
  <c r="AP273" i="1"/>
  <c r="AO273" i="1"/>
  <c r="AQ238" i="1"/>
  <c r="AR273" i="1"/>
  <c r="AP238" i="1"/>
  <c r="AO238" i="1"/>
  <c r="AQ273" i="1"/>
  <c r="AR238" i="1"/>
  <c r="AP173" i="1"/>
  <c r="AR211" i="1"/>
  <c r="AP211" i="1"/>
  <c r="AO211" i="1"/>
  <c r="AQ211" i="1"/>
  <c r="AP152" i="1"/>
  <c r="AO152" i="1"/>
  <c r="AR152" i="1"/>
  <c r="AQ152" i="1"/>
  <c r="AP307" i="1"/>
  <c r="AO307" i="1"/>
  <c r="AQ307" i="1"/>
  <c r="AN307" i="1"/>
  <c r="AR185" i="1"/>
  <c r="AQ185" i="1"/>
  <c r="AP185" i="1"/>
  <c r="AO185" i="1"/>
  <c r="AR307" i="1"/>
  <c r="AM307" i="1"/>
  <c r="AN337" i="1"/>
  <c r="AN12" i="1"/>
  <c r="AN233" i="1"/>
  <c r="AN406" i="1"/>
  <c r="AN402" i="1"/>
  <c r="AN384" i="1"/>
  <c r="AN121" i="1"/>
  <c r="AN152" i="1"/>
  <c r="AM171" i="1"/>
  <c r="AM339" i="1"/>
  <c r="AM55" i="1"/>
  <c r="AM407" i="1"/>
  <c r="AM401" i="1"/>
  <c r="AM150" i="1"/>
  <c r="AM443" i="1"/>
  <c r="AM309" i="1"/>
  <c r="AM241" i="1"/>
  <c r="AM402" i="1"/>
  <c r="AM451" i="1"/>
  <c r="AM428" i="1"/>
  <c r="AM273" i="1"/>
  <c r="AN399" i="1"/>
  <c r="AN185" i="1"/>
  <c r="AN212" i="1"/>
  <c r="AN55" i="1"/>
  <c r="AN225" i="1"/>
  <c r="AN96" i="1"/>
  <c r="AN129" i="1"/>
  <c r="AN443" i="1"/>
  <c r="AN237" i="1"/>
  <c r="AN365" i="1"/>
  <c r="AM378" i="1"/>
  <c r="AM404" i="1"/>
  <c r="AM235" i="1"/>
  <c r="AM211" i="1"/>
  <c r="AM449" i="1"/>
  <c r="AN173" i="1"/>
  <c r="AN103" i="1"/>
  <c r="AN226" i="1"/>
  <c r="AN409" i="1"/>
  <c r="AN451" i="1"/>
  <c r="AN127" i="1"/>
  <c r="AN436" i="1"/>
  <c r="AN241" i="1"/>
  <c r="AN238" i="1"/>
  <c r="AM337" i="1"/>
  <c r="AM318" i="1"/>
  <c r="AM212" i="1"/>
  <c r="AM409" i="1"/>
  <c r="AM403" i="1"/>
  <c r="AM129" i="1"/>
  <c r="AM450" i="1"/>
  <c r="AM440" i="1"/>
  <c r="AM152" i="1"/>
  <c r="AM225" i="1"/>
  <c r="AM408" i="1"/>
  <c r="AM436" i="1"/>
  <c r="AM365" i="1"/>
  <c r="AM231" i="1"/>
  <c r="AM238" i="1"/>
  <c r="AN150" i="1"/>
  <c r="AM12" i="1"/>
  <c r="AM394" i="1"/>
  <c r="AN124" i="1"/>
  <c r="AN401" i="1"/>
  <c r="AN26" i="1"/>
  <c r="AN62" i="1"/>
  <c r="AN413" i="1"/>
  <c r="AN449" i="1"/>
  <c r="AM103" i="1"/>
  <c r="AM399" i="1"/>
  <c r="AM208" i="1"/>
  <c r="AM185" i="1"/>
  <c r="AM439" i="1"/>
  <c r="AN171" i="1"/>
  <c r="AM226" i="1"/>
  <c r="AN170" i="1"/>
  <c r="AN412" i="1"/>
  <c r="AN318" i="1"/>
  <c r="AN174" i="1"/>
  <c r="AN175" i="1"/>
  <c r="AN408" i="1"/>
  <c r="AN404" i="1"/>
  <c r="AN148" i="1"/>
  <c r="AN450" i="1"/>
  <c r="AN11" i="1"/>
  <c r="AN231" i="1"/>
  <c r="AN273" i="1"/>
  <c r="AM214" i="1"/>
  <c r="AM174" i="1"/>
  <c r="AM175" i="1"/>
  <c r="AM20" i="1"/>
  <c r="AM233" i="1"/>
  <c r="AM405" i="1"/>
  <c r="AM26" i="1"/>
  <c r="AM11" i="1"/>
  <c r="AM62" i="1"/>
  <c r="AM173" i="1"/>
  <c r="AN208" i="1"/>
  <c r="AM237" i="1"/>
  <c r="AN378" i="1"/>
  <c r="AN214" i="1"/>
  <c r="AN403" i="1"/>
  <c r="AN57" i="1"/>
  <c r="AN309" i="1"/>
  <c r="AN439" i="1"/>
  <c r="AM170" i="1"/>
  <c r="AM83" i="1"/>
  <c r="AM400" i="1"/>
  <c r="AM148" i="1"/>
  <c r="AM384" i="1"/>
  <c r="AM127" i="1"/>
  <c r="AN83" i="1"/>
  <c r="AN440" i="1"/>
  <c r="AM96" i="1"/>
  <c r="AN339" i="1"/>
  <c r="AN20" i="1"/>
  <c r="AN405" i="1"/>
  <c r="AN407" i="1"/>
  <c r="AN394" i="1"/>
  <c r="AN428" i="1"/>
  <c r="AN235" i="1"/>
  <c r="AN211" i="1"/>
  <c r="AM412" i="1"/>
  <c r="AM124" i="1"/>
  <c r="AM406" i="1"/>
  <c r="AM57" i="1"/>
  <c r="AM413" i="1"/>
  <c r="AN400" i="1"/>
  <c r="AM121" i="1"/>
  <c r="AP373" i="1"/>
  <c r="AN373" i="1"/>
  <c r="AO373" i="1"/>
  <c r="AM373" i="1"/>
  <c r="AR373" i="1"/>
  <c r="AQ373" i="1"/>
  <c r="AM311" i="1"/>
  <c r="AR311" i="1"/>
  <c r="AQ311" i="1"/>
  <c r="AP311" i="1"/>
  <c r="AO311" i="1"/>
  <c r="AN311" i="1"/>
  <c r="AR183" i="1"/>
  <c r="AQ183" i="1"/>
  <c r="AP183" i="1"/>
  <c r="AO183" i="1"/>
  <c r="AN183" i="1"/>
  <c r="AM183" i="1"/>
  <c r="AR196" i="1"/>
  <c r="AQ196" i="1"/>
  <c r="AP196" i="1"/>
  <c r="AO196" i="1"/>
  <c r="AN196" i="1"/>
  <c r="AM196" i="1"/>
  <c r="AH170" i="1"/>
  <c r="AH337" i="1"/>
  <c r="AH226" i="1"/>
  <c r="AH403" i="1"/>
  <c r="AH129" i="1"/>
  <c r="AH443" i="1"/>
  <c r="AH428" i="1"/>
  <c r="AH449" i="1"/>
  <c r="AH311" i="1"/>
  <c r="AL174" i="1"/>
  <c r="AL404" i="1"/>
  <c r="AL237" i="1"/>
  <c r="AL428" i="1"/>
  <c r="AL231" i="1"/>
  <c r="AL185" i="1"/>
  <c r="AC55" i="1"/>
  <c r="AC233" i="1"/>
  <c r="AC409" i="1"/>
  <c r="AC129" i="1"/>
  <c r="AC413" i="1"/>
  <c r="AC436" i="1"/>
  <c r="AC449" i="1"/>
  <c r="AC173" i="1"/>
  <c r="AC373" i="1"/>
  <c r="AA170" i="1"/>
  <c r="AA233" i="1"/>
  <c r="AA403" i="1"/>
  <c r="AA409" i="1"/>
  <c r="AA451" i="1"/>
  <c r="AA413" i="1"/>
  <c r="AA384" i="1"/>
  <c r="AA238" i="1"/>
  <c r="AA152" i="1"/>
  <c r="AB171" i="1"/>
  <c r="AB214" i="1"/>
  <c r="AB103" i="1"/>
  <c r="AB233" i="1"/>
  <c r="AB96" i="1"/>
  <c r="AB399" i="1"/>
  <c r="AB436" i="1"/>
  <c r="AB443" i="1"/>
  <c r="AB365" i="1"/>
  <c r="AB173" i="1"/>
  <c r="AB185" i="1"/>
  <c r="AF378" i="1"/>
  <c r="AF318" i="1"/>
  <c r="AF408" i="1"/>
  <c r="AF399" i="1"/>
  <c r="AF57" i="1"/>
  <c r="AF62" i="1"/>
  <c r="AF235" i="1"/>
  <c r="AF211" i="1"/>
  <c r="AI171" i="1"/>
  <c r="AI175" i="1"/>
  <c r="AI233" i="1"/>
  <c r="AI399" i="1"/>
  <c r="AI407" i="1"/>
  <c r="AI62" i="1"/>
  <c r="AI384" i="1"/>
  <c r="AI443" i="1"/>
  <c r="AI449" i="1"/>
  <c r="AI183" i="1"/>
  <c r="AH412" i="1"/>
  <c r="AH175" i="1"/>
  <c r="AH124" i="1"/>
  <c r="AH409" i="1"/>
  <c r="AH148" i="1"/>
  <c r="AH127" i="1"/>
  <c r="AH384" i="1"/>
  <c r="AH121" i="1"/>
  <c r="AH173" i="1"/>
  <c r="AH183" i="1"/>
  <c r="AL403" i="1"/>
  <c r="AL451" i="1"/>
  <c r="AL309" i="1"/>
  <c r="AL439" i="1"/>
  <c r="AL173" i="1"/>
  <c r="AL373" i="1"/>
  <c r="AC124" i="1"/>
  <c r="AC399" i="1"/>
  <c r="AC451" i="1"/>
  <c r="AC450" i="1"/>
  <c r="AC428" i="1"/>
  <c r="AC365" i="1"/>
  <c r="AC311" i="1"/>
  <c r="AA212" i="1"/>
  <c r="AA225" i="1"/>
  <c r="AA400" i="1"/>
  <c r="AA408" i="1"/>
  <c r="AA150" i="1"/>
  <c r="AA208" i="1"/>
  <c r="AA428" i="1"/>
  <c r="AA450" i="1"/>
  <c r="AA196" i="1"/>
  <c r="AB339" i="1"/>
  <c r="AB55" i="1"/>
  <c r="AB83" i="1"/>
  <c r="AB402" i="1"/>
  <c r="AB451" i="1"/>
  <c r="AB235" i="1"/>
  <c r="AB127" i="1"/>
  <c r="AB439" i="1"/>
  <c r="AB307" i="1"/>
  <c r="AF337" i="1"/>
  <c r="AF403" i="1"/>
  <c r="AF407" i="1"/>
  <c r="AF394" i="1"/>
  <c r="AF450" i="1"/>
  <c r="AF440" i="1"/>
  <c r="AF152" i="1"/>
  <c r="AI378" i="1"/>
  <c r="AI337" i="1"/>
  <c r="AI83" i="1"/>
  <c r="AI405" i="1"/>
  <c r="AI394" i="1"/>
  <c r="AI413" i="1"/>
  <c r="AI436" i="1"/>
  <c r="AI127" i="1"/>
  <c r="AI238" i="1"/>
  <c r="AI196" i="1"/>
  <c r="AJ378" i="1"/>
  <c r="AJ103" i="1"/>
  <c r="AH378" i="1"/>
  <c r="AH318" i="1"/>
  <c r="AH212" i="1"/>
  <c r="AH20" i="1"/>
  <c r="AH401" i="1"/>
  <c r="AH400" i="1"/>
  <c r="AH451" i="1"/>
  <c r="AH62" i="1"/>
  <c r="AH237" i="1"/>
  <c r="AH365" i="1"/>
  <c r="AH196" i="1"/>
  <c r="AL412" i="1"/>
  <c r="AL233" i="1"/>
  <c r="AL409" i="1"/>
  <c r="AL408" i="1"/>
  <c r="AL148" i="1"/>
  <c r="AL235" i="1"/>
  <c r="AL450" i="1"/>
  <c r="AL365" i="1"/>
  <c r="AL238" i="1"/>
  <c r="AC171" i="1"/>
  <c r="AC412" i="1"/>
  <c r="AC337" i="1"/>
  <c r="AC12" i="1"/>
  <c r="AC226" i="1"/>
  <c r="AC400" i="1"/>
  <c r="AC148" i="1"/>
  <c r="AC309" i="1"/>
  <c r="AC11" i="1"/>
  <c r="AC231" i="1"/>
  <c r="AC273" i="1"/>
  <c r="AC183" i="1"/>
  <c r="AA337" i="1"/>
  <c r="AA83" i="1"/>
  <c r="AA406" i="1"/>
  <c r="AA407" i="1"/>
  <c r="AA57" i="1"/>
  <c r="AA309" i="1"/>
  <c r="AA436" i="1"/>
  <c r="AA440" i="1"/>
  <c r="AA449" i="1"/>
  <c r="AA307" i="1"/>
  <c r="AB412" i="1"/>
  <c r="AB175" i="1"/>
  <c r="AB225" i="1"/>
  <c r="AB408" i="1"/>
  <c r="AB148" i="1"/>
  <c r="AB384" i="1"/>
  <c r="AB208" i="1"/>
  <c r="AB231" i="1"/>
  <c r="AB373" i="1"/>
  <c r="AF170" i="1"/>
  <c r="AF174" i="1"/>
  <c r="AF83" i="1"/>
  <c r="AF409" i="1"/>
  <c r="AF400" i="1"/>
  <c r="AF428" i="1"/>
  <c r="AF439" i="1"/>
  <c r="AF307" i="1"/>
  <c r="AI318" i="1"/>
  <c r="AI214" i="1"/>
  <c r="AI103" i="1"/>
  <c r="AI225" i="1"/>
  <c r="AI406" i="1"/>
  <c r="AI129" i="1"/>
  <c r="AI237" i="1"/>
  <c r="AI440" i="1"/>
  <c r="AI211" i="1"/>
  <c r="AJ174" i="1"/>
  <c r="AJ401" i="1"/>
  <c r="AJ407" i="1"/>
  <c r="AJ129" i="1"/>
  <c r="AJ309" i="1"/>
  <c r="AJ436" i="1"/>
  <c r="AJ173" i="1"/>
  <c r="AJ211" i="1"/>
  <c r="AH103" i="1"/>
  <c r="AH404" i="1"/>
  <c r="AH96" i="1"/>
  <c r="AH150" i="1"/>
  <c r="AH413" i="1"/>
  <c r="AH436" i="1"/>
  <c r="AH238" i="1"/>
  <c r="AH211" i="1"/>
  <c r="AL339" i="1"/>
  <c r="AL55" i="1"/>
  <c r="AL83" i="1"/>
  <c r="AL394" i="1"/>
  <c r="AL436" i="1"/>
  <c r="AL208" i="1"/>
  <c r="AL449" i="1"/>
  <c r="AL311" i="1"/>
  <c r="AC103" i="1"/>
  <c r="AC174" i="1"/>
  <c r="AC408" i="1"/>
  <c r="AC406" i="1"/>
  <c r="AC394" i="1"/>
  <c r="AC443" i="1"/>
  <c r="AC384" i="1"/>
  <c r="AC439" i="1"/>
  <c r="AC238" i="1"/>
  <c r="AC196" i="1"/>
  <c r="AA214" i="1"/>
  <c r="AA12" i="1"/>
  <c r="AA96" i="1"/>
  <c r="AA443" i="1"/>
  <c r="AA121" i="1"/>
  <c r="AB124" i="1"/>
  <c r="AB405" i="1"/>
  <c r="AB150" i="1"/>
  <c r="AB237" i="1"/>
  <c r="AB309" i="1"/>
  <c r="AB449" i="1"/>
  <c r="AB311" i="1"/>
  <c r="AF212" i="1"/>
  <c r="AF20" i="1"/>
  <c r="AF225" i="1"/>
  <c r="AF405" i="1"/>
  <c r="AF150" i="1"/>
  <c r="AF384" i="1"/>
  <c r="AF449" i="1"/>
  <c r="AF173" i="1"/>
  <c r="AF185" i="1"/>
  <c r="AI174" i="1"/>
  <c r="AI226" i="1"/>
  <c r="AI96" i="1"/>
  <c r="AI148" i="1"/>
  <c r="AI309" i="1"/>
  <c r="AI439" i="1"/>
  <c r="AI173" i="1"/>
  <c r="AI152" i="1"/>
  <c r="AJ175" i="1"/>
  <c r="AJ55" i="1"/>
  <c r="AJ12" i="1"/>
  <c r="AJ404" i="1"/>
  <c r="AJ409" i="1"/>
  <c r="AJ451" i="1"/>
  <c r="AJ450" i="1"/>
  <c r="AJ440" i="1"/>
  <c r="AJ273" i="1"/>
  <c r="AH171" i="1"/>
  <c r="AH214" i="1"/>
  <c r="AH408" i="1"/>
  <c r="AH399" i="1"/>
  <c r="AH57" i="1"/>
  <c r="AH440" i="1"/>
  <c r="AH152" i="1"/>
  <c r="AL318" i="1"/>
  <c r="AL225" i="1"/>
  <c r="AL399" i="1"/>
  <c r="AL406" i="1"/>
  <c r="AL405" i="1"/>
  <c r="AL150" i="1"/>
  <c r="AL127" i="1"/>
  <c r="AL443" i="1"/>
  <c r="AL183" i="1"/>
  <c r="AC405" i="1"/>
  <c r="AC96" i="1"/>
  <c r="AC150" i="1"/>
  <c r="AC127" i="1"/>
  <c r="AC237" i="1"/>
  <c r="AC211" i="1"/>
  <c r="AA171" i="1"/>
  <c r="AA103" i="1"/>
  <c r="AA55" i="1"/>
  <c r="AA401" i="1"/>
  <c r="AA394" i="1"/>
  <c r="AA237" i="1"/>
  <c r="AA365" i="1"/>
  <c r="AA273" i="1"/>
  <c r="AA185" i="1"/>
  <c r="AB170" i="1"/>
  <c r="AB337" i="1"/>
  <c r="AB226" i="1"/>
  <c r="AB407" i="1"/>
  <c r="AB57" i="1"/>
  <c r="AB62" i="1"/>
  <c r="AB241" i="1"/>
  <c r="AB183" i="1"/>
  <c r="AF214" i="1"/>
  <c r="AF233" i="1"/>
  <c r="AF406" i="1"/>
  <c r="AF129" i="1"/>
  <c r="AF443" i="1"/>
  <c r="AF436" i="1"/>
  <c r="AF241" i="1"/>
  <c r="AF373" i="1"/>
  <c r="AH339" i="1"/>
  <c r="AH174" i="1"/>
  <c r="AH12" i="1"/>
  <c r="AH225" i="1"/>
  <c r="AH407" i="1"/>
  <c r="AH406" i="1"/>
  <c r="AH11" i="1"/>
  <c r="AH208" i="1"/>
  <c r="AH231" i="1"/>
  <c r="AH185" i="1"/>
  <c r="AL170" i="1"/>
  <c r="AL212" i="1"/>
  <c r="AL20" i="1"/>
  <c r="AL226" i="1"/>
  <c r="AL96" i="1"/>
  <c r="AL57" i="1"/>
  <c r="AL11" i="1"/>
  <c r="AL440" i="1"/>
  <c r="AL211" i="1"/>
  <c r="AC378" i="1"/>
  <c r="AC20" i="1"/>
  <c r="AC407" i="1"/>
  <c r="AC402" i="1"/>
  <c r="AC57" i="1"/>
  <c r="AC62" i="1"/>
  <c r="AC440" i="1"/>
  <c r="AC152" i="1"/>
  <c r="AA339" i="1"/>
  <c r="AA175" i="1"/>
  <c r="AA20" i="1"/>
  <c r="AA226" i="1"/>
  <c r="AA404" i="1"/>
  <c r="AA129" i="1"/>
  <c r="AA26" i="1"/>
  <c r="AA127" i="1"/>
  <c r="AA235" i="1"/>
  <c r="AA11" i="1"/>
  <c r="AA231" i="1"/>
  <c r="AA173" i="1"/>
  <c r="AA373" i="1"/>
  <c r="AB378" i="1"/>
  <c r="AB174" i="1"/>
  <c r="AB12" i="1"/>
  <c r="AB406" i="1"/>
  <c r="AB400" i="1"/>
  <c r="AB26" i="1"/>
  <c r="AB413" i="1"/>
  <c r="AB121" i="1"/>
  <c r="AB196" i="1"/>
  <c r="AF12" i="1"/>
  <c r="AF226" i="1"/>
  <c r="AF96" i="1"/>
  <c r="AF26" i="1"/>
  <c r="AF127" i="1"/>
  <c r="AF413" i="1"/>
  <c r="AF365" i="1"/>
  <c r="AF311" i="1"/>
  <c r="AI412" i="1"/>
  <c r="AI212" i="1"/>
  <c r="AI403" i="1"/>
  <c r="AI404" i="1"/>
  <c r="AI150" i="1"/>
  <c r="AI231" i="1"/>
  <c r="AI185" i="1"/>
  <c r="AJ170" i="1"/>
  <c r="AH83" i="1"/>
  <c r="AH402" i="1"/>
  <c r="AH394" i="1"/>
  <c r="AH450" i="1"/>
  <c r="AH235" i="1"/>
  <c r="AH241" i="1"/>
  <c r="AH307" i="1"/>
  <c r="AL378" i="1"/>
  <c r="AL337" i="1"/>
  <c r="AL103" i="1"/>
  <c r="AL175" i="1"/>
  <c r="AL124" i="1"/>
  <c r="AL407" i="1"/>
  <c r="AL129" i="1"/>
  <c r="AL62" i="1"/>
  <c r="AL384" i="1"/>
  <c r="AL121" i="1"/>
  <c r="AL152" i="1"/>
  <c r="AL196" i="1"/>
  <c r="AC170" i="1"/>
  <c r="AC318" i="1"/>
  <c r="AC212" i="1"/>
  <c r="AC225" i="1"/>
  <c r="AC404" i="1"/>
  <c r="AC401" i="1"/>
  <c r="AC121" i="1"/>
  <c r="AC185" i="1"/>
  <c r="AA412" i="1"/>
  <c r="AA378" i="1"/>
  <c r="AA318" i="1"/>
  <c r="AA124" i="1"/>
  <c r="AA402" i="1"/>
  <c r="AA148" i="1"/>
  <c r="AA241" i="1"/>
  <c r="AA311" i="1"/>
  <c r="AB318" i="1"/>
  <c r="AB212" i="1"/>
  <c r="AB20" i="1"/>
  <c r="AB401" i="1"/>
  <c r="AB409" i="1"/>
  <c r="AB394" i="1"/>
  <c r="AB11" i="1"/>
  <c r="AB428" i="1"/>
  <c r="AB273" i="1"/>
  <c r="AB211" i="1"/>
  <c r="AF171" i="1"/>
  <c r="AF339" i="1"/>
  <c r="AF103" i="1"/>
  <c r="AF124" i="1"/>
  <c r="AF401" i="1"/>
  <c r="AF451" i="1"/>
  <c r="AF208" i="1"/>
  <c r="AF237" i="1"/>
  <c r="AF231" i="1"/>
  <c r="AF238" i="1"/>
  <c r="AF183" i="1"/>
  <c r="AI339" i="1"/>
  <c r="AI170" i="1"/>
  <c r="AI12" i="1"/>
  <c r="AI20" i="1"/>
  <c r="AI409" i="1"/>
  <c r="AI402" i="1"/>
  <c r="AI57" i="1"/>
  <c r="AI235" i="1"/>
  <c r="AI450" i="1"/>
  <c r="AI121" i="1"/>
  <c r="AI273" i="1"/>
  <c r="AI373" i="1"/>
  <c r="AJ412" i="1"/>
  <c r="AJ233" i="1"/>
  <c r="AJ408" i="1"/>
  <c r="AJ150" i="1"/>
  <c r="AJ384" i="1"/>
  <c r="AJ208" i="1"/>
  <c r="AJ241" i="1"/>
  <c r="AJ373" i="1"/>
  <c r="AH55" i="1"/>
  <c r="AH233" i="1"/>
  <c r="AH405" i="1"/>
  <c r="AH26" i="1"/>
  <c r="AH309" i="1"/>
  <c r="AH439" i="1"/>
  <c r="AH273" i="1"/>
  <c r="AH373" i="1"/>
  <c r="AL171" i="1"/>
  <c r="AL214" i="1"/>
  <c r="AL12" i="1"/>
  <c r="AL401" i="1"/>
  <c r="AL400" i="1"/>
  <c r="AL402" i="1"/>
  <c r="AL26" i="1"/>
  <c r="AL413" i="1"/>
  <c r="AL241" i="1"/>
  <c r="AL273" i="1"/>
  <c r="AL307" i="1"/>
  <c r="AC339" i="1"/>
  <c r="AC214" i="1"/>
  <c r="AC175" i="1"/>
  <c r="AC83" i="1"/>
  <c r="AC403" i="1"/>
  <c r="AC26" i="1"/>
  <c r="AC208" i="1"/>
  <c r="AC235" i="1"/>
  <c r="AC241" i="1"/>
  <c r="AC307" i="1"/>
  <c r="AA174" i="1"/>
  <c r="AA405" i="1"/>
  <c r="AA399" i="1"/>
  <c r="AA62" i="1"/>
  <c r="AA439" i="1"/>
  <c r="AA211" i="1"/>
  <c r="AA183" i="1"/>
  <c r="AB404" i="1"/>
  <c r="AB403" i="1"/>
  <c r="AB129" i="1"/>
  <c r="AB450" i="1"/>
  <c r="AB440" i="1"/>
  <c r="AB238" i="1"/>
  <c r="AB152" i="1"/>
  <c r="AF412" i="1"/>
  <c r="AF175" i="1"/>
  <c r="AF55" i="1"/>
  <c r="AF402" i="1"/>
  <c r="AF404" i="1"/>
  <c r="AF148" i="1"/>
  <c r="AF309" i="1"/>
  <c r="AF11" i="1"/>
  <c r="AF121" i="1"/>
  <c r="AF273" i="1"/>
  <c r="AF196" i="1"/>
  <c r="AI55" i="1"/>
  <c r="AI400" i="1"/>
  <c r="AI408" i="1"/>
  <c r="AI26" i="1"/>
  <c r="AI428" i="1"/>
  <c r="AI365" i="1"/>
  <c r="AI311" i="1"/>
  <c r="AJ339" i="1"/>
  <c r="AJ124" i="1"/>
  <c r="AJ405" i="1"/>
  <c r="AJ57" i="1"/>
  <c r="AJ237" i="1"/>
  <c r="AJ62" i="1"/>
  <c r="AJ449" i="1"/>
  <c r="AI208" i="1"/>
  <c r="AJ225" i="1"/>
  <c r="AJ148" i="1"/>
  <c r="AJ127" i="1"/>
  <c r="AJ196" i="1"/>
  <c r="Y412" i="1"/>
  <c r="Y175" i="1"/>
  <c r="Y103" i="1"/>
  <c r="Y405" i="1"/>
  <c r="Y402" i="1"/>
  <c r="Y129" i="1"/>
  <c r="Y237" i="1"/>
  <c r="Y440" i="1"/>
  <c r="Y152" i="1"/>
  <c r="AG337" i="1"/>
  <c r="AG318" i="1"/>
  <c r="AG405" i="1"/>
  <c r="AG407" i="1"/>
  <c r="AG129" i="1"/>
  <c r="AG443" i="1"/>
  <c r="AG440" i="1"/>
  <c r="AG152" i="1"/>
  <c r="AK378" i="1"/>
  <c r="AK214" i="1"/>
  <c r="AK233" i="1"/>
  <c r="AK409" i="1"/>
  <c r="AK129" i="1"/>
  <c r="AK450" i="1"/>
  <c r="AK11" i="1"/>
  <c r="AK121" i="1"/>
  <c r="AK185" i="1"/>
  <c r="Z175" i="1"/>
  <c r="Z174" i="1"/>
  <c r="Z233" i="1"/>
  <c r="Z399" i="1"/>
  <c r="Z96" i="1"/>
  <c r="Z11" i="1"/>
  <c r="Z127" i="1"/>
  <c r="Z440" i="1"/>
  <c r="Z449" i="1"/>
  <c r="AD339" i="1"/>
  <c r="AD233" i="1"/>
  <c r="AD409" i="1"/>
  <c r="AD129" i="1"/>
  <c r="AD62" i="1"/>
  <c r="AD309" i="1"/>
  <c r="AD241" i="1"/>
  <c r="AD185" i="1"/>
  <c r="AJ212" i="1"/>
  <c r="AJ226" i="1"/>
  <c r="AJ394" i="1"/>
  <c r="AJ238" i="1"/>
  <c r="Y83" i="1"/>
  <c r="Y406" i="1"/>
  <c r="Y409" i="1"/>
  <c r="Y384" i="1"/>
  <c r="Y241" i="1"/>
  <c r="Y307" i="1"/>
  <c r="AG170" i="1"/>
  <c r="AG20" i="1"/>
  <c r="AG83" i="1"/>
  <c r="AG406" i="1"/>
  <c r="AG402" i="1"/>
  <c r="AG413" i="1"/>
  <c r="AG127" i="1"/>
  <c r="AG365" i="1"/>
  <c r="AG185" i="1"/>
  <c r="AK337" i="1"/>
  <c r="AK55" i="1"/>
  <c r="AK83" i="1"/>
  <c r="AK407" i="1"/>
  <c r="AK26" i="1"/>
  <c r="AK309" i="1"/>
  <c r="AK384" i="1"/>
  <c r="AK365" i="1"/>
  <c r="AK307" i="1"/>
  <c r="Z124" i="1"/>
  <c r="Z408" i="1"/>
  <c r="Z26" i="1"/>
  <c r="Z129" i="1"/>
  <c r="Z121" i="1"/>
  <c r="Z273" i="1"/>
  <c r="Z185" i="1"/>
  <c r="AD55" i="1"/>
  <c r="AD225" i="1"/>
  <c r="AD399" i="1"/>
  <c r="AD26" i="1"/>
  <c r="AD413" i="1"/>
  <c r="AD231" i="1"/>
  <c r="AD373" i="1"/>
  <c r="AI11" i="1"/>
  <c r="AJ337" i="1"/>
  <c r="AJ406" i="1"/>
  <c r="AJ26" i="1"/>
  <c r="AJ235" i="1"/>
  <c r="Y378" i="1"/>
  <c r="Y337" i="1"/>
  <c r="Y214" i="1"/>
  <c r="Y12" i="1"/>
  <c r="Y233" i="1"/>
  <c r="Y96" i="1"/>
  <c r="Y148" i="1"/>
  <c r="Y235" i="1"/>
  <c r="Y443" i="1"/>
  <c r="Y121" i="1"/>
  <c r="Y273" i="1"/>
  <c r="Y185" i="1"/>
  <c r="AG233" i="1"/>
  <c r="AG96" i="1"/>
  <c r="AG148" i="1"/>
  <c r="AG384" i="1"/>
  <c r="AG62" i="1"/>
  <c r="AG121" i="1"/>
  <c r="AG273" i="1"/>
  <c r="AG307" i="1"/>
  <c r="AK170" i="1"/>
  <c r="AK103" i="1"/>
  <c r="AK174" i="1"/>
  <c r="AK124" i="1"/>
  <c r="AK400" i="1"/>
  <c r="AK451" i="1"/>
  <c r="AK443" i="1"/>
  <c r="AK413" i="1"/>
  <c r="AK241" i="1"/>
  <c r="Z337" i="1"/>
  <c r="Z212" i="1"/>
  <c r="Z103" i="1"/>
  <c r="Z407" i="1"/>
  <c r="Z150" i="1"/>
  <c r="Z208" i="1"/>
  <c r="Z62" i="1"/>
  <c r="Z365" i="1"/>
  <c r="Z238" i="1"/>
  <c r="Z307" i="1"/>
  <c r="AD170" i="1"/>
  <c r="AD318" i="1"/>
  <c r="AD124" i="1"/>
  <c r="AD407" i="1"/>
  <c r="AD451" i="1"/>
  <c r="AD235" i="1"/>
  <c r="AD384" i="1"/>
  <c r="AD439" i="1"/>
  <c r="AD273" i="1"/>
  <c r="AD311" i="1"/>
  <c r="AJ96" i="1"/>
  <c r="AJ413" i="1"/>
  <c r="AJ439" i="1"/>
  <c r="AJ152" i="1"/>
  <c r="Y225" i="1"/>
  <c r="Y407" i="1"/>
  <c r="Y451" i="1"/>
  <c r="Y436" i="1"/>
  <c r="Y127" i="1"/>
  <c r="Y231" i="1"/>
  <c r="Y373" i="1"/>
  <c r="AG175" i="1"/>
  <c r="AG103" i="1"/>
  <c r="AG225" i="1"/>
  <c r="AG404" i="1"/>
  <c r="AG451" i="1"/>
  <c r="AG436" i="1"/>
  <c r="AG450" i="1"/>
  <c r="AG231" i="1"/>
  <c r="AG373" i="1"/>
  <c r="AK226" i="1"/>
  <c r="AK406" i="1"/>
  <c r="AK148" i="1"/>
  <c r="AK127" i="1"/>
  <c r="AK428" i="1"/>
  <c r="AK231" i="1"/>
  <c r="AK273" i="1"/>
  <c r="AK373" i="1"/>
  <c r="Z12" i="1"/>
  <c r="Z409" i="1"/>
  <c r="Z57" i="1"/>
  <c r="Z148" i="1"/>
  <c r="Z309" i="1"/>
  <c r="Z413" i="1"/>
  <c r="Z235" i="1"/>
  <c r="Z173" i="1"/>
  <c r="Z373" i="1"/>
  <c r="AD12" i="1"/>
  <c r="AD226" i="1"/>
  <c r="AD400" i="1"/>
  <c r="AD148" i="1"/>
  <c r="AD436" i="1"/>
  <c r="AD365" i="1"/>
  <c r="AD173" i="1"/>
  <c r="AD183" i="1"/>
  <c r="AI124" i="1"/>
  <c r="AI241" i="1"/>
  <c r="AJ171" i="1"/>
  <c r="AJ402" i="1"/>
  <c r="AJ428" i="1"/>
  <c r="AJ231" i="1"/>
  <c r="AJ307" i="1"/>
  <c r="Y339" i="1"/>
  <c r="Y318" i="1"/>
  <c r="Y174" i="1"/>
  <c r="Y20" i="1"/>
  <c r="Y226" i="1"/>
  <c r="Y401" i="1"/>
  <c r="Y26" i="1"/>
  <c r="Y11" i="1"/>
  <c r="Y62" i="1"/>
  <c r="Y439" i="1"/>
  <c r="Y238" i="1"/>
  <c r="Y311" i="1"/>
  <c r="AG214" i="1"/>
  <c r="AG226" i="1"/>
  <c r="AG399" i="1"/>
  <c r="AG150" i="1"/>
  <c r="AG11" i="1"/>
  <c r="AG428" i="1"/>
  <c r="AG439" i="1"/>
  <c r="AG311" i="1"/>
  <c r="AK405" i="1"/>
  <c r="AK401" i="1"/>
  <c r="AK394" i="1"/>
  <c r="AK62" i="1"/>
  <c r="AK237" i="1"/>
  <c r="AK439" i="1"/>
  <c r="AK238" i="1"/>
  <c r="AK311" i="1"/>
  <c r="Z339" i="1"/>
  <c r="Z318" i="1"/>
  <c r="Z214" i="1"/>
  <c r="Z226" i="1"/>
  <c r="Z402" i="1"/>
  <c r="Z428" i="1"/>
  <c r="Z311" i="1"/>
  <c r="AD412" i="1"/>
  <c r="AD103" i="1"/>
  <c r="AD174" i="1"/>
  <c r="AD96" i="1"/>
  <c r="AD405" i="1"/>
  <c r="AD394" i="1"/>
  <c r="AD127" i="1"/>
  <c r="AD208" i="1"/>
  <c r="AD449" i="1"/>
  <c r="AD238" i="1"/>
  <c r="AD196" i="1"/>
  <c r="AI401" i="1"/>
  <c r="AJ318" i="1"/>
  <c r="AJ403" i="1"/>
  <c r="AJ121" i="1"/>
  <c r="AJ185" i="1"/>
  <c r="Y170" i="1"/>
  <c r="Y124" i="1"/>
  <c r="Y404" i="1"/>
  <c r="Y150" i="1"/>
  <c r="Y208" i="1"/>
  <c r="Y450" i="1"/>
  <c r="Y365" i="1"/>
  <c r="Y183" i="1"/>
  <c r="AG171" i="1"/>
  <c r="AG339" i="1"/>
  <c r="AG212" i="1"/>
  <c r="AG55" i="1"/>
  <c r="AG12" i="1"/>
  <c r="AG124" i="1"/>
  <c r="AG401" i="1"/>
  <c r="AG57" i="1"/>
  <c r="AG309" i="1"/>
  <c r="AG449" i="1"/>
  <c r="AG183" i="1"/>
  <c r="AK212" i="1"/>
  <c r="AK175" i="1"/>
  <c r="AK20" i="1"/>
  <c r="AK12" i="1"/>
  <c r="AK404" i="1"/>
  <c r="AK96" i="1"/>
  <c r="AK150" i="1"/>
  <c r="AK449" i="1"/>
  <c r="AK173" i="1"/>
  <c r="AK183" i="1"/>
  <c r="Z171" i="1"/>
  <c r="Z412" i="1"/>
  <c r="Z20" i="1"/>
  <c r="Z406" i="1"/>
  <c r="Z405" i="1"/>
  <c r="Z451" i="1"/>
  <c r="Z450" i="1"/>
  <c r="Z231" i="1"/>
  <c r="Z211" i="1"/>
  <c r="Z183" i="1"/>
  <c r="AD212" i="1"/>
  <c r="AD175" i="1"/>
  <c r="AD20" i="1"/>
  <c r="AD401" i="1"/>
  <c r="AD406" i="1"/>
  <c r="AD150" i="1"/>
  <c r="AD428" i="1"/>
  <c r="AD450" i="1"/>
  <c r="AD211" i="1"/>
  <c r="AI451" i="1"/>
  <c r="AI307" i="1"/>
  <c r="AJ214" i="1"/>
  <c r="AJ20" i="1"/>
  <c r="AJ399" i="1"/>
  <c r="AJ11" i="1"/>
  <c r="AJ365" i="1"/>
  <c r="AJ311" i="1"/>
  <c r="Y171" i="1"/>
  <c r="Y212" i="1"/>
  <c r="Y403" i="1"/>
  <c r="Y399" i="1"/>
  <c r="Y57" i="1"/>
  <c r="Y309" i="1"/>
  <c r="Y428" i="1"/>
  <c r="Y449" i="1"/>
  <c r="Y173" i="1"/>
  <c r="Y196" i="1"/>
  <c r="AG378" i="1"/>
  <c r="AG174" i="1"/>
  <c r="AG409" i="1"/>
  <c r="AG403" i="1"/>
  <c r="AG394" i="1"/>
  <c r="AG237" i="1"/>
  <c r="AG235" i="1"/>
  <c r="AG241" i="1"/>
  <c r="AG173" i="1"/>
  <c r="AG196" i="1"/>
  <c r="AK171" i="1"/>
  <c r="AK339" i="1"/>
  <c r="AK318" i="1"/>
  <c r="AK403" i="1"/>
  <c r="AK402" i="1"/>
  <c r="AK57" i="1"/>
  <c r="AK235" i="1"/>
  <c r="AK208" i="1"/>
  <c r="AK211" i="1"/>
  <c r="AK196" i="1"/>
  <c r="Z83" i="1"/>
  <c r="Z401" i="1"/>
  <c r="Z403" i="1"/>
  <c r="Z436" i="1"/>
  <c r="Z384" i="1"/>
  <c r="Z241" i="1"/>
  <c r="Z196" i="1"/>
  <c r="AD171" i="1"/>
  <c r="AD378" i="1"/>
  <c r="AD214" i="1"/>
  <c r="AD404" i="1"/>
  <c r="AD402" i="1"/>
  <c r="AD57" i="1"/>
  <c r="AD237" i="1"/>
  <c r="AD440" i="1"/>
  <c r="AD152" i="1"/>
  <c r="AJ83" i="1"/>
  <c r="AJ400" i="1"/>
  <c r="AJ443" i="1"/>
  <c r="AJ183" i="1"/>
  <c r="Y55" i="1"/>
  <c r="Y400" i="1"/>
  <c r="Y408" i="1"/>
  <c r="Y394" i="1"/>
  <c r="Y413" i="1"/>
  <c r="Y211" i="1"/>
  <c r="AG412" i="1"/>
  <c r="AG400" i="1"/>
  <c r="AG408" i="1"/>
  <c r="AG26" i="1"/>
  <c r="AG208" i="1"/>
  <c r="AG238" i="1"/>
  <c r="AG211" i="1"/>
  <c r="AK412" i="1"/>
  <c r="AK225" i="1"/>
  <c r="AK399" i="1"/>
  <c r="AK408" i="1"/>
  <c r="AK436" i="1"/>
  <c r="AK440" i="1"/>
  <c r="AK152" i="1"/>
  <c r="Z170" i="1"/>
  <c r="Z378" i="1"/>
  <c r="Z55" i="1"/>
  <c r="Z225" i="1"/>
  <c r="Z404" i="1"/>
  <c r="Z400" i="1"/>
  <c r="Z394" i="1"/>
  <c r="Z443" i="1"/>
  <c r="Z237" i="1"/>
  <c r="Z439" i="1"/>
  <c r="Z152" i="1"/>
  <c r="AD337" i="1"/>
  <c r="AD83" i="1"/>
  <c r="AD403" i="1"/>
  <c r="AD408" i="1"/>
  <c r="AD443" i="1"/>
  <c r="AD11" i="1"/>
  <c r="AD121" i="1"/>
  <c r="AD307" i="1"/>
  <c r="AE318" i="1"/>
  <c r="AE55" i="1"/>
  <c r="AE225" i="1"/>
  <c r="AE400" i="1"/>
  <c r="AE406" i="1"/>
  <c r="AE309" i="1"/>
  <c r="AE208" i="1"/>
  <c r="AE121" i="1"/>
  <c r="AE307" i="1"/>
  <c r="AE83" i="1"/>
  <c r="AE402" i="1"/>
  <c r="AE148" i="1"/>
  <c r="AE235" i="1"/>
  <c r="AE443" i="1"/>
  <c r="AE231" i="1"/>
  <c r="AE173" i="1"/>
  <c r="AE185" i="1"/>
  <c r="AE378" i="1"/>
  <c r="AE175" i="1"/>
  <c r="AE233" i="1"/>
  <c r="AE403" i="1"/>
  <c r="AE57" i="1"/>
  <c r="AE436" i="1"/>
  <c r="AE127" i="1"/>
  <c r="AE241" i="1"/>
  <c r="AE238" i="1"/>
  <c r="AE373" i="1"/>
  <c r="AE171" i="1"/>
  <c r="AE337" i="1"/>
  <c r="AE339" i="1"/>
  <c r="AE174" i="1"/>
  <c r="AE124" i="1"/>
  <c r="AE408" i="1"/>
  <c r="AE394" i="1"/>
  <c r="AE237" i="1"/>
  <c r="AE428" i="1"/>
  <c r="AE439" i="1"/>
  <c r="AE311" i="1"/>
  <c r="AE412" i="1"/>
  <c r="AE103" i="1"/>
  <c r="AE20" i="1"/>
  <c r="AE12" i="1"/>
  <c r="AE226" i="1"/>
  <c r="AE409" i="1"/>
  <c r="AE150" i="1"/>
  <c r="AE11" i="1"/>
  <c r="AE450" i="1"/>
  <c r="AE449" i="1"/>
  <c r="AE183" i="1"/>
  <c r="AE212" i="1"/>
  <c r="AE401" i="1"/>
  <c r="AE405" i="1"/>
  <c r="AE26" i="1"/>
  <c r="AE413" i="1"/>
  <c r="AE62" i="1"/>
  <c r="AE365" i="1"/>
  <c r="AE196" i="1"/>
  <c r="AE214" i="1"/>
  <c r="AE404" i="1"/>
  <c r="AE96" i="1"/>
  <c r="AE451" i="1"/>
  <c r="AE384" i="1"/>
  <c r="AE273" i="1"/>
  <c r="AE211" i="1"/>
  <c r="AE170" i="1"/>
  <c r="AE407" i="1"/>
  <c r="AE399" i="1"/>
  <c r="AE129" i="1"/>
  <c r="AE440" i="1"/>
  <c r="AE152" i="1"/>
  <c r="AO2" i="1"/>
  <c r="AP2" i="1"/>
  <c r="AI2" i="1"/>
  <c r="AA2" i="1"/>
  <c r="AH2" i="1"/>
  <c r="Z2" i="1"/>
  <c r="AR2" i="1"/>
  <c r="AG2" i="1"/>
  <c r="Y2" i="1"/>
  <c r="AN2" i="1"/>
  <c r="AF2" i="1"/>
  <c r="AM2" i="1"/>
  <c r="AE2" i="1"/>
  <c r="AL2" i="1"/>
  <c r="AD2" i="1"/>
  <c r="AK2" i="1"/>
  <c r="AC2" i="1"/>
  <c r="AJ2" i="1"/>
  <c r="AB2" i="1"/>
  <c r="L6" i="31"/>
  <c r="L7" i="31" s="1"/>
  <c r="AS19" i="1" l="1"/>
  <c r="AS381" i="1"/>
  <c r="AS380" i="1"/>
  <c r="AS392" i="1"/>
  <c r="AS322" i="1"/>
  <c r="AS105" i="1"/>
  <c r="AS43" i="1"/>
  <c r="AS312" i="1"/>
  <c r="AS172" i="1"/>
  <c r="AS213" i="1"/>
  <c r="AS285" i="1"/>
  <c r="AS338" i="1"/>
  <c r="AS300" i="1"/>
  <c r="AS191" i="1"/>
  <c r="AS186" i="1"/>
  <c r="AS279" i="1"/>
  <c r="AS299" i="1"/>
  <c r="AS9" i="1"/>
  <c r="AS128" i="1"/>
  <c r="AS232" i="1"/>
  <c r="AS83" i="1"/>
  <c r="AS428" i="1"/>
  <c r="AS233" i="1"/>
  <c r="AS148" i="1"/>
  <c r="AS440" i="1"/>
  <c r="AS20" i="1"/>
  <c r="AS394" i="1"/>
  <c r="AS378" i="1"/>
  <c r="AS225" i="1"/>
  <c r="AS11" i="1"/>
  <c r="AS185" i="1"/>
  <c r="AS399" i="1"/>
  <c r="AS407" i="1"/>
  <c r="AS436" i="1"/>
  <c r="AS211" i="1"/>
  <c r="AS196" i="1"/>
  <c r="AS212" i="1"/>
  <c r="AS171" i="1"/>
  <c r="AS406" i="1"/>
  <c r="AS404" i="1"/>
  <c r="AS273" i="1"/>
  <c r="AS183" i="1"/>
  <c r="AS12" i="1"/>
  <c r="AS237" i="1"/>
  <c r="AS373" i="1"/>
  <c r="AS175" i="1"/>
  <c r="AS402" i="1"/>
  <c r="AS400" i="1"/>
  <c r="AS124" i="1"/>
  <c r="AS62" i="1"/>
  <c r="AS129" i="1"/>
  <c r="AS384" i="1"/>
  <c r="AS449" i="1"/>
  <c r="AS103" i="1"/>
  <c r="AS408" i="1"/>
  <c r="AS241" i="1"/>
  <c r="AS307" i="1"/>
  <c r="AS55" i="1"/>
  <c r="AS26" i="1"/>
  <c r="AS412" i="1"/>
  <c r="AS451" i="1"/>
  <c r="AS413" i="1"/>
  <c r="AS127" i="1"/>
  <c r="AS173" i="1"/>
  <c r="AS318" i="1"/>
  <c r="AS365" i="1"/>
  <c r="AS401" i="1"/>
  <c r="AS96" i="1"/>
  <c r="AS311" i="1"/>
  <c r="AS174" i="1"/>
  <c r="AS231" i="1"/>
  <c r="AS121" i="1"/>
  <c r="AS450" i="1"/>
  <c r="AS226" i="1"/>
  <c r="AS405" i="1"/>
  <c r="AS339" i="1"/>
  <c r="AS57" i="1"/>
  <c r="AS443" i="1"/>
  <c r="AS208" i="1"/>
  <c r="AS152" i="1"/>
  <c r="AS170" i="1"/>
  <c r="AS214" i="1"/>
  <c r="AS409" i="1"/>
  <c r="AS439" i="1"/>
  <c r="AS337" i="1"/>
  <c r="AS403" i="1"/>
  <c r="AS235" i="1"/>
  <c r="AS309" i="1"/>
  <c r="AS150" i="1"/>
  <c r="AS238"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5" i="1" l="1"/>
  <c r="D252" i="1"/>
  <c r="S12" i="39"/>
  <c r="AC20" i="39"/>
  <c r="D142" i="1"/>
  <c r="D345" i="1"/>
  <c r="AC18" i="39"/>
  <c r="D64" i="1"/>
  <c r="D72" i="1"/>
  <c r="W10" i="39"/>
  <c r="D347" i="1"/>
  <c r="D313" i="1"/>
  <c r="D104" i="1"/>
  <c r="BG104" i="1" s="1"/>
  <c r="D255" i="1"/>
  <c r="AC21" i="39"/>
  <c r="D115" i="1"/>
  <c r="BK115" i="1" s="1"/>
  <c r="Q45" i="39"/>
  <c r="G8" i="39"/>
  <c r="E14" i="39"/>
  <c r="D139" i="1"/>
  <c r="Q40" i="39"/>
  <c r="D182" i="1"/>
  <c r="AC17" i="39"/>
  <c r="AC19" i="39"/>
  <c r="AE31" i="39"/>
  <c r="D94" i="1"/>
  <c r="D100" i="1"/>
  <c r="D54" i="1"/>
  <c r="D126" i="1"/>
  <c r="D333" i="1"/>
  <c r="O8" i="39"/>
  <c r="D18" i="1"/>
  <c r="AC30" i="39"/>
  <c r="Q29" i="39"/>
  <c r="D77" i="1"/>
  <c r="D71" i="1"/>
  <c r="D419" i="1"/>
  <c r="D38" i="1"/>
  <c r="D56" i="1"/>
  <c r="D203" i="1"/>
  <c r="W75" i="39"/>
  <c r="D120" i="1"/>
  <c r="D266" i="1"/>
  <c r="D302" i="1"/>
  <c r="D88" i="1"/>
  <c r="BG88" i="1" s="1"/>
  <c r="D387" i="1"/>
  <c r="D147" i="1"/>
  <c r="D50" i="1"/>
  <c r="D197" i="1"/>
  <c r="D146" i="1"/>
  <c r="BK146" i="1" s="1"/>
  <c r="D245" i="1"/>
  <c r="D130" i="1"/>
  <c r="BG130" i="1" s="1"/>
  <c r="D117" i="1"/>
  <c r="D91" i="1"/>
  <c r="D118" i="1"/>
  <c r="D66" i="1"/>
  <c r="D133" i="1"/>
  <c r="D435" i="1"/>
  <c r="D303" i="1"/>
  <c r="D362" i="1"/>
  <c r="S29" i="39"/>
  <c r="D149" i="1"/>
  <c r="D388" i="1"/>
  <c r="D291" i="1"/>
  <c r="BK291" i="1" s="1"/>
  <c r="D79" i="1"/>
  <c r="D21" i="1"/>
  <c r="D109" i="1"/>
  <c r="D206" i="1"/>
  <c r="D379" i="1"/>
  <c r="D60" i="1"/>
  <c r="D418" i="1"/>
  <c r="D433" i="1"/>
  <c r="D358" i="1"/>
  <c r="D336" i="1"/>
  <c r="D417" i="1"/>
  <c r="D125" i="1"/>
  <c r="D190" i="1"/>
  <c r="D332" i="1"/>
  <c r="D294" i="1"/>
  <c r="BK294" i="1" s="1"/>
  <c r="D276" i="1"/>
  <c r="BG276" i="1" s="1"/>
  <c r="D335" i="1"/>
  <c r="D199" i="1"/>
  <c r="D151" i="1"/>
  <c r="D234" i="1"/>
  <c r="D327" i="1"/>
  <c r="D34" i="1"/>
  <c r="D143" i="1"/>
  <c r="D141" i="1"/>
  <c r="D75" i="1"/>
  <c r="D363" i="1"/>
  <c r="D382" i="1"/>
  <c r="D154" i="1"/>
  <c r="D290" i="1"/>
  <c r="BK290" i="1" s="1"/>
  <c r="D277" i="1"/>
  <c r="BG277" i="1" s="1"/>
  <c r="U95" i="39"/>
  <c r="D411" i="1"/>
  <c r="D262" i="1"/>
  <c r="D58" i="1"/>
  <c r="D258" i="1"/>
  <c r="D317" i="1"/>
  <c r="D17" i="1"/>
  <c r="BG17" i="1" s="1"/>
  <c r="D134" i="1"/>
  <c r="D41" i="1"/>
  <c r="D434" i="1"/>
  <c r="D207" i="1"/>
  <c r="D24" i="1"/>
  <c r="D289" i="1"/>
  <c r="BK289" i="1" s="1"/>
  <c r="D330" i="1"/>
  <c r="AC24" i="39"/>
  <c r="D166" i="1"/>
  <c r="BG166" i="1" s="1"/>
  <c r="D136" i="1"/>
  <c r="D385" i="1"/>
  <c r="Q46" i="39"/>
  <c r="D334" i="1"/>
  <c r="Q39" i="39"/>
  <c r="D25" i="1"/>
  <c r="D368" i="1"/>
  <c r="D236" i="1"/>
  <c r="D284" i="1"/>
  <c r="BG284" i="1" s="1"/>
  <c r="D210" i="1"/>
  <c r="D240" i="1"/>
  <c r="D389" i="1"/>
  <c r="D420" i="1"/>
  <c r="D359" i="1"/>
  <c r="D452" i="1"/>
  <c r="D437" i="1"/>
  <c r="D4" i="49"/>
  <c r="D351" i="1"/>
  <c r="D375" i="1"/>
  <c r="D415" i="1"/>
  <c r="D119" i="1"/>
  <c r="D331" i="1"/>
  <c r="Q55" i="39"/>
  <c r="AA103" i="39"/>
  <c r="D135" i="1"/>
  <c r="D243" i="1"/>
  <c r="D216" i="1"/>
  <c r="D221" i="1"/>
  <c r="D167" i="1"/>
  <c r="D192" i="1"/>
  <c r="D350" i="1"/>
  <c r="D328" i="1"/>
  <c r="D68" i="1"/>
  <c r="D293" i="1"/>
  <c r="BK293" i="1" s="1"/>
  <c r="D132" i="1"/>
  <c r="D329" i="1"/>
  <c r="D61" i="1"/>
  <c r="D263" i="1"/>
  <c r="S33" i="39"/>
  <c r="Q18" i="39"/>
  <c r="D325" i="1"/>
  <c r="D352" i="1"/>
  <c r="M32" i="39"/>
  <c r="D296" i="1"/>
  <c r="D122" i="1"/>
  <c r="D198" i="1"/>
  <c r="D364" i="1"/>
  <c r="D292" i="1"/>
  <c r="BK292" i="1" s="1"/>
  <c r="D416" i="1"/>
  <c r="D310" i="1"/>
  <c r="D306" i="1"/>
  <c r="D355" i="1"/>
  <c r="D53" i="1"/>
  <c r="D27" i="1"/>
  <c r="D81" i="1"/>
  <c r="D159" i="1"/>
  <c r="D168" i="1"/>
  <c r="D257" i="1"/>
  <c r="D101" i="1"/>
  <c r="D361" i="1"/>
  <c r="D253" i="1"/>
  <c r="D308" i="1"/>
  <c r="D448" i="1"/>
  <c r="D14" i="1"/>
  <c r="BG14" i="1" s="1"/>
  <c r="D445" i="1"/>
  <c r="BG445" i="1" s="1"/>
  <c r="D366" i="1"/>
  <c r="AU168" i="1" l="1"/>
  <c r="AV168" i="1"/>
  <c r="BB258" i="1"/>
  <c r="AY258" i="1"/>
  <c r="BA258" i="1"/>
  <c r="AW258" i="1"/>
  <c r="AX258" i="1"/>
  <c r="BC258" i="1"/>
  <c r="AZ258" i="1"/>
  <c r="BK255" i="1"/>
  <c r="AU255" i="1"/>
  <c r="BL143" i="1"/>
  <c r="BK143" i="1"/>
  <c r="BA310" i="1"/>
  <c r="AY310" i="1"/>
  <c r="BC310" i="1"/>
  <c r="BB310" i="1"/>
  <c r="AZ310" i="1"/>
  <c r="AW310" i="1"/>
  <c r="AX310" i="1"/>
  <c r="AU308" i="1"/>
  <c r="AV308" i="1"/>
  <c r="AX132" i="1"/>
  <c r="AY132" i="1"/>
  <c r="BC132" i="1"/>
  <c r="BA132" i="1"/>
  <c r="AW132" i="1"/>
  <c r="BB132" i="1"/>
  <c r="AZ132" i="1"/>
  <c r="BG109" i="1"/>
  <c r="BL109" i="1"/>
  <c r="AM81" i="1"/>
  <c r="AE81" i="1"/>
  <c r="BI81" i="1"/>
  <c r="AK81" i="1"/>
  <c r="AC81" i="1"/>
  <c r="AR81" i="1"/>
  <c r="AJ81" i="1"/>
  <c r="AB81" i="1"/>
  <c r="AQ81" i="1"/>
  <c r="AI81" i="1"/>
  <c r="AA81" i="1"/>
  <c r="AO81" i="1"/>
  <c r="AG81" i="1"/>
  <c r="Y81" i="1"/>
  <c r="AN81" i="1"/>
  <c r="AF81" i="1"/>
  <c r="AH81" i="1"/>
  <c r="AD81" i="1"/>
  <c r="Z81" i="1"/>
  <c r="AP81" i="1"/>
  <c r="AL81" i="1"/>
  <c r="AL364" i="1"/>
  <c r="AD364" i="1"/>
  <c r="BI364" i="1"/>
  <c r="AJ364" i="1"/>
  <c r="AA364" i="1"/>
  <c r="AR364" i="1"/>
  <c r="AI364" i="1"/>
  <c r="Z364" i="1"/>
  <c r="AQ364" i="1"/>
  <c r="AH364" i="1"/>
  <c r="Y364" i="1"/>
  <c r="AP364" i="1"/>
  <c r="AG364" i="1"/>
  <c r="AO364" i="1"/>
  <c r="AF364" i="1"/>
  <c r="AN364" i="1"/>
  <c r="AE364" i="1"/>
  <c r="AM364" i="1"/>
  <c r="AC364" i="1"/>
  <c r="AK364" i="1"/>
  <c r="AB364" i="1"/>
  <c r="AP350" i="1"/>
  <c r="AH350" i="1"/>
  <c r="Z350" i="1"/>
  <c r="AO350" i="1"/>
  <c r="AG350" i="1"/>
  <c r="Y350" i="1"/>
  <c r="AK350" i="1"/>
  <c r="AC350" i="1"/>
  <c r="AR350" i="1"/>
  <c r="AJ350" i="1"/>
  <c r="AB350" i="1"/>
  <c r="AQ350" i="1"/>
  <c r="AI350" i="1"/>
  <c r="AA350" i="1"/>
  <c r="AM350" i="1"/>
  <c r="AL350" i="1"/>
  <c r="AF350" i="1"/>
  <c r="AE350" i="1"/>
  <c r="AV350" i="1"/>
  <c r="AD350" i="1"/>
  <c r="AU350" i="1"/>
  <c r="AN350" i="1"/>
  <c r="AW166" i="1"/>
  <c r="AO166" i="1"/>
  <c r="AG166" i="1"/>
  <c r="Y166" i="1"/>
  <c r="AN166" i="1"/>
  <c r="AF166" i="1"/>
  <c r="BC166" i="1"/>
  <c r="AM166" i="1"/>
  <c r="AE166" i="1"/>
  <c r="BB166" i="1"/>
  <c r="AL166" i="1"/>
  <c r="AD166" i="1"/>
  <c r="BA166" i="1"/>
  <c r="AK166" i="1"/>
  <c r="AC166" i="1"/>
  <c r="AZ166" i="1"/>
  <c r="AR166" i="1"/>
  <c r="AJ166" i="1"/>
  <c r="AB166" i="1"/>
  <c r="AY166" i="1"/>
  <c r="AQ166" i="1"/>
  <c r="AI166" i="1"/>
  <c r="AA166" i="1"/>
  <c r="AP166" i="1"/>
  <c r="BF166" i="1"/>
  <c r="AH166" i="1"/>
  <c r="Z166" i="1"/>
  <c r="AX166" i="1"/>
  <c r="BA143" i="1"/>
  <c r="AK143" i="1"/>
  <c r="AC143" i="1"/>
  <c r="AZ143" i="1"/>
  <c r="AR143" i="1"/>
  <c r="AJ143" i="1"/>
  <c r="AB143" i="1"/>
  <c r="AY143" i="1"/>
  <c r="AQ143" i="1"/>
  <c r="AI143" i="1"/>
  <c r="AA143" i="1"/>
  <c r="BF143" i="1"/>
  <c r="AX143" i="1"/>
  <c r="AP143" i="1"/>
  <c r="AH143" i="1"/>
  <c r="Z143" i="1"/>
  <c r="BE143" i="1"/>
  <c r="AW143" i="1"/>
  <c r="AO143" i="1"/>
  <c r="AG143" i="1"/>
  <c r="Y143" i="1"/>
  <c r="AN143" i="1"/>
  <c r="AF143" i="1"/>
  <c r="BC143" i="1"/>
  <c r="AM143" i="1"/>
  <c r="AE143" i="1"/>
  <c r="BB143" i="1"/>
  <c r="AL143" i="1"/>
  <c r="AD143"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7" i="1"/>
  <c r="AQ277" i="1"/>
  <c r="AI277" i="1"/>
  <c r="AA277" i="1"/>
  <c r="AX277" i="1"/>
  <c r="AP277" i="1"/>
  <c r="AH277" i="1"/>
  <c r="Z277" i="1"/>
  <c r="BL277" i="1"/>
  <c r="AV277" i="1"/>
  <c r="AN277" i="1"/>
  <c r="AF277" i="1"/>
  <c r="BB277" i="1"/>
  <c r="AO277" i="1"/>
  <c r="AC277" i="1"/>
  <c r="BA277" i="1"/>
  <c r="AM277" i="1"/>
  <c r="AB277" i="1"/>
  <c r="AZ277" i="1"/>
  <c r="AL277" i="1"/>
  <c r="Y277" i="1"/>
  <c r="AW277" i="1"/>
  <c r="AK277" i="1"/>
  <c r="AU277" i="1"/>
  <c r="AJ277" i="1"/>
  <c r="AG277" i="1"/>
  <c r="AE277" i="1"/>
  <c r="BC277" i="1"/>
  <c r="AR277" i="1"/>
  <c r="AD277" i="1"/>
  <c r="AN34" i="1"/>
  <c r="AF34" i="1"/>
  <c r="AM34" i="1"/>
  <c r="AE34" i="1"/>
  <c r="AK34" i="1"/>
  <c r="AC34" i="1"/>
  <c r="AR34" i="1"/>
  <c r="AJ34" i="1"/>
  <c r="AB34" i="1"/>
  <c r="BG34" i="1"/>
  <c r="AQ34" i="1"/>
  <c r="AI34" i="1"/>
  <c r="AA34" i="1"/>
  <c r="AO34" i="1"/>
  <c r="AG34" i="1"/>
  <c r="Y34" i="1"/>
  <c r="AP34" i="1"/>
  <c r="AL34" i="1"/>
  <c r="AH34" i="1"/>
  <c r="AD34" i="1"/>
  <c r="Z34" i="1"/>
  <c r="AM294" i="1"/>
  <c r="AE294" i="1"/>
  <c r="BG294" i="1"/>
  <c r="AQ294" i="1"/>
  <c r="AH294" i="1"/>
  <c r="Y294" i="1"/>
  <c r="AP294" i="1"/>
  <c r="AG294" i="1"/>
  <c r="AO294" i="1"/>
  <c r="AF294" i="1"/>
  <c r="AN294" i="1"/>
  <c r="AD294" i="1"/>
  <c r="AL294" i="1"/>
  <c r="AC294" i="1"/>
  <c r="AK294" i="1"/>
  <c r="AB294" i="1"/>
  <c r="AR294" i="1"/>
  <c r="AI294" i="1"/>
  <c r="Z294" i="1"/>
  <c r="AJ294" i="1"/>
  <c r="AA294" i="1"/>
  <c r="BA418" i="1"/>
  <c r="AK418" i="1"/>
  <c r="AC418" i="1"/>
  <c r="AZ418" i="1"/>
  <c r="AR418" i="1"/>
  <c r="AJ418" i="1"/>
  <c r="AB418" i="1"/>
  <c r="AY418" i="1"/>
  <c r="AQ418" i="1"/>
  <c r="AI418" i="1"/>
  <c r="AA418" i="1"/>
  <c r="AX418" i="1"/>
  <c r="AP418" i="1"/>
  <c r="AH418" i="1"/>
  <c r="Z418" i="1"/>
  <c r="AW418" i="1"/>
  <c r="AO418" i="1"/>
  <c r="AG418" i="1"/>
  <c r="Y418" i="1"/>
  <c r="AN418" i="1"/>
  <c r="AF418" i="1"/>
  <c r="BC418" i="1"/>
  <c r="AM418" i="1"/>
  <c r="AE418" i="1"/>
  <c r="BB418" i="1"/>
  <c r="AL418" i="1"/>
  <c r="AD418" i="1"/>
  <c r="AQ388" i="1"/>
  <c r="AI388" i="1"/>
  <c r="AO388" i="1"/>
  <c r="AG388" i="1"/>
  <c r="Y388" i="1"/>
  <c r="AV388" i="1"/>
  <c r="AL388" i="1"/>
  <c r="AB388" i="1"/>
  <c r="AU388" i="1"/>
  <c r="AK388" i="1"/>
  <c r="AA388" i="1"/>
  <c r="AJ388" i="1"/>
  <c r="Z388" i="1"/>
  <c r="BI388" i="1"/>
  <c r="AH388" i="1"/>
  <c r="AR388" i="1"/>
  <c r="AF388" i="1"/>
  <c r="AP388" i="1"/>
  <c r="AE388" i="1"/>
  <c r="AN388" i="1"/>
  <c r="AD388" i="1"/>
  <c r="AM388" i="1"/>
  <c r="AC388" i="1"/>
  <c r="AQ66" i="1"/>
  <c r="AI66" i="1"/>
  <c r="AA66" i="1"/>
  <c r="AP66" i="1"/>
  <c r="AH66" i="1"/>
  <c r="Z66" i="1"/>
  <c r="AO66" i="1"/>
  <c r="AG66" i="1"/>
  <c r="Y66" i="1"/>
  <c r="AV66" i="1"/>
  <c r="AN66" i="1"/>
  <c r="AF66" i="1"/>
  <c r="AU66" i="1"/>
  <c r="AM66" i="1"/>
  <c r="AE66" i="1"/>
  <c r="AL66" i="1"/>
  <c r="AD66" i="1"/>
  <c r="AK66" i="1"/>
  <c r="AC66" i="1"/>
  <c r="AR66" i="1"/>
  <c r="AJ66" i="1"/>
  <c r="AB66" i="1"/>
  <c r="AQ50" i="1"/>
  <c r="AI50" i="1"/>
  <c r="AA50" i="1"/>
  <c r="AP50" i="1"/>
  <c r="AH50" i="1"/>
  <c r="Z50" i="1"/>
  <c r="AO50" i="1"/>
  <c r="AG50" i="1"/>
  <c r="Y50" i="1"/>
  <c r="AV50" i="1"/>
  <c r="AN50" i="1"/>
  <c r="AF50" i="1"/>
  <c r="AU50" i="1"/>
  <c r="AM50" i="1"/>
  <c r="AE50" i="1"/>
  <c r="AL50" i="1"/>
  <c r="AD50" i="1"/>
  <c r="AK50" i="1"/>
  <c r="AC50" i="1"/>
  <c r="AR50" i="1"/>
  <c r="AJ50" i="1"/>
  <c r="AB50" i="1"/>
  <c r="AP120" i="1"/>
  <c r="AH120" i="1"/>
  <c r="Z120" i="1"/>
  <c r="AO120" i="1"/>
  <c r="AG120" i="1"/>
  <c r="Y120" i="1"/>
  <c r="AU120" i="1"/>
  <c r="AM120" i="1"/>
  <c r="AE120" i="1"/>
  <c r="AL120" i="1"/>
  <c r="AD120" i="1"/>
  <c r="AK120" i="1"/>
  <c r="AC120" i="1"/>
  <c r="AQ120" i="1"/>
  <c r="AI120" i="1"/>
  <c r="AA120" i="1"/>
  <c r="AR120" i="1"/>
  <c r="AN120" i="1"/>
  <c r="AJ120" i="1"/>
  <c r="AF120" i="1"/>
  <c r="AB120" i="1"/>
  <c r="AV120" i="1"/>
  <c r="BC182" i="1"/>
  <c r="AM182" i="1"/>
  <c r="AE182" i="1"/>
  <c r="BB182" i="1"/>
  <c r="AL182" i="1"/>
  <c r="AD182" i="1"/>
  <c r="BA182" i="1"/>
  <c r="AK182" i="1"/>
  <c r="AC182" i="1"/>
  <c r="AZ182" i="1"/>
  <c r="AR182" i="1"/>
  <c r="AJ182" i="1"/>
  <c r="AB182" i="1"/>
  <c r="BG182" i="1"/>
  <c r="AY182" i="1"/>
  <c r="AQ182" i="1"/>
  <c r="AI182" i="1"/>
  <c r="AA182" i="1"/>
  <c r="AX182" i="1"/>
  <c r="AP182" i="1"/>
  <c r="AH182" i="1"/>
  <c r="Z182" i="1"/>
  <c r="AW182" i="1"/>
  <c r="AO182" i="1"/>
  <c r="AG182" i="1"/>
  <c r="Y182" i="1"/>
  <c r="AN182" i="1"/>
  <c r="AF182" i="1"/>
  <c r="AN142" i="1"/>
  <c r="AF142" i="1"/>
  <c r="AM142" i="1"/>
  <c r="AE142" i="1"/>
  <c r="AL142" i="1"/>
  <c r="AD142" i="1"/>
  <c r="AK142" i="1"/>
  <c r="AC142" i="1"/>
  <c r="AR142" i="1"/>
  <c r="AJ142" i="1"/>
  <c r="AB142" i="1"/>
  <c r="AQ142" i="1"/>
  <c r="AI142" i="1"/>
  <c r="AA142" i="1"/>
  <c r="BF142" i="1"/>
  <c r="AP142" i="1"/>
  <c r="AH142" i="1"/>
  <c r="Z142" i="1"/>
  <c r="BE142" i="1"/>
  <c r="AO142" i="1"/>
  <c r="AG142" i="1"/>
  <c r="Y142" i="1"/>
  <c r="AV437" i="1"/>
  <c r="AN437" i="1"/>
  <c r="AF437" i="1"/>
  <c r="AU437" i="1"/>
  <c r="AM437" i="1"/>
  <c r="AE437" i="1"/>
  <c r="AL437" i="1"/>
  <c r="AD437" i="1"/>
  <c r="AK437" i="1"/>
  <c r="AC437" i="1"/>
  <c r="AR437" i="1"/>
  <c r="AJ437" i="1"/>
  <c r="AB437" i="1"/>
  <c r="BG437" i="1"/>
  <c r="AQ437" i="1"/>
  <c r="AI437" i="1"/>
  <c r="AA437" i="1"/>
  <c r="AP437" i="1"/>
  <c r="AH437" i="1"/>
  <c r="Z437" i="1"/>
  <c r="AO437" i="1"/>
  <c r="AG437" i="1"/>
  <c r="Y437" i="1"/>
  <c r="AV134" i="1"/>
  <c r="AN134" i="1"/>
  <c r="AF134" i="1"/>
  <c r="AU134" i="1"/>
  <c r="AM134" i="1"/>
  <c r="AE134" i="1"/>
  <c r="AL134" i="1"/>
  <c r="AD134" i="1"/>
  <c r="AK134" i="1"/>
  <c r="AC134" i="1"/>
  <c r="AR134" i="1"/>
  <c r="AJ134" i="1"/>
  <c r="AB134" i="1"/>
  <c r="AQ134" i="1"/>
  <c r="AI134" i="1"/>
  <c r="AA134" i="1"/>
  <c r="AP134" i="1"/>
  <c r="AH134" i="1"/>
  <c r="Z134" i="1"/>
  <c r="AO134" i="1"/>
  <c r="AG134" i="1"/>
  <c r="Y134" i="1"/>
  <c r="BA276" i="1"/>
  <c r="AK276" i="1"/>
  <c r="AC276" i="1"/>
  <c r="AY276" i="1"/>
  <c r="AQ276" i="1"/>
  <c r="AI276" i="1"/>
  <c r="AA276" i="1"/>
  <c r="BB276" i="1"/>
  <c r="AP276" i="1"/>
  <c r="AF276" i="1"/>
  <c r="AZ276" i="1"/>
  <c r="AO276" i="1"/>
  <c r="AE276" i="1"/>
  <c r="AX276" i="1"/>
  <c r="AN276" i="1"/>
  <c r="AD276" i="1"/>
  <c r="AW276" i="1"/>
  <c r="AM276" i="1"/>
  <c r="AB276" i="1"/>
  <c r="AV276" i="1"/>
  <c r="AL276" i="1"/>
  <c r="Z276" i="1"/>
  <c r="AU276" i="1"/>
  <c r="AJ276" i="1"/>
  <c r="Y276" i="1"/>
  <c r="BL276" i="1"/>
  <c r="AH276" i="1"/>
  <c r="BC276" i="1"/>
  <c r="AR276" i="1"/>
  <c r="AG276" i="1"/>
  <c r="BB77" i="1"/>
  <c r="AL77" i="1"/>
  <c r="AD77" i="1"/>
  <c r="BM77" i="1"/>
  <c r="BE77" i="1"/>
  <c r="AW77" i="1"/>
  <c r="AO77" i="1"/>
  <c r="AG77" i="1"/>
  <c r="Y77" i="1"/>
  <c r="BC77" i="1"/>
  <c r="AI77" i="1"/>
  <c r="BA77" i="1"/>
  <c r="AR77" i="1"/>
  <c r="AH77" i="1"/>
  <c r="AZ77" i="1"/>
  <c r="AQ77" i="1"/>
  <c r="AF77" i="1"/>
  <c r="AY77" i="1"/>
  <c r="AP77" i="1"/>
  <c r="AE77" i="1"/>
  <c r="BH77" i="1"/>
  <c r="AX77" i="1"/>
  <c r="AN77" i="1"/>
  <c r="AC77" i="1"/>
  <c r="AM77" i="1"/>
  <c r="AB77" i="1"/>
  <c r="BF77" i="1"/>
  <c r="AK77" i="1"/>
  <c r="AA77" i="1"/>
  <c r="AJ77" i="1"/>
  <c r="Z77" i="1"/>
  <c r="AQ253" i="1"/>
  <c r="AI253" i="1"/>
  <c r="AA253" i="1"/>
  <c r="AP253" i="1"/>
  <c r="AH253" i="1"/>
  <c r="Z253" i="1"/>
  <c r="BE253" i="1"/>
  <c r="AO253" i="1"/>
  <c r="AG253" i="1"/>
  <c r="Y253" i="1"/>
  <c r="AN253" i="1"/>
  <c r="AF253" i="1"/>
  <c r="AM253" i="1"/>
  <c r="AE253" i="1"/>
  <c r="AL253" i="1"/>
  <c r="AD253" i="1"/>
  <c r="AR253" i="1"/>
  <c r="AJ253" i="1"/>
  <c r="AB253" i="1"/>
  <c r="BI253" i="1"/>
  <c r="AK253" i="1"/>
  <c r="AC253" i="1"/>
  <c r="AU192" i="1"/>
  <c r="AM192" i="1"/>
  <c r="AE192" i="1"/>
  <c r="AL192" i="1"/>
  <c r="AD192" i="1"/>
  <c r="AK192" i="1"/>
  <c r="AC192" i="1"/>
  <c r="AR192" i="1"/>
  <c r="AJ192" i="1"/>
  <c r="AB192" i="1"/>
  <c r="AQ192" i="1"/>
  <c r="AI192" i="1"/>
  <c r="AA192" i="1"/>
  <c r="AP192" i="1"/>
  <c r="AH192" i="1"/>
  <c r="Z192" i="1"/>
  <c r="AO192" i="1"/>
  <c r="AG192" i="1"/>
  <c r="Y192" i="1"/>
  <c r="AF192" i="1"/>
  <c r="AV192" i="1"/>
  <c r="AN192" i="1"/>
  <c r="AL330" i="1"/>
  <c r="AD330" i="1"/>
  <c r="AR330" i="1"/>
  <c r="AJ330" i="1"/>
  <c r="AB330" i="1"/>
  <c r="AU330" i="1"/>
  <c r="AM330" i="1"/>
  <c r="AE330" i="1"/>
  <c r="AN330" i="1"/>
  <c r="Z330" i="1"/>
  <c r="AK330" i="1"/>
  <c r="Y330" i="1"/>
  <c r="AV330" i="1"/>
  <c r="AI330" i="1"/>
  <c r="AH330" i="1"/>
  <c r="AG330" i="1"/>
  <c r="AQ330" i="1"/>
  <c r="AF330" i="1"/>
  <c r="AP330" i="1"/>
  <c r="AC330" i="1"/>
  <c r="BG330" i="1"/>
  <c r="AO330" i="1"/>
  <c r="AA330" i="1"/>
  <c r="AO100" i="1"/>
  <c r="AG100" i="1"/>
  <c r="Y100" i="1"/>
  <c r="AV100" i="1"/>
  <c r="AN100" i="1"/>
  <c r="AF100" i="1"/>
  <c r="AU100" i="1"/>
  <c r="AM100" i="1"/>
  <c r="AE100" i="1"/>
  <c r="AL100" i="1"/>
  <c r="AD100" i="1"/>
  <c r="AK100" i="1"/>
  <c r="AC100" i="1"/>
  <c r="AR100" i="1"/>
  <c r="AJ100" i="1"/>
  <c r="AB100" i="1"/>
  <c r="AQ100" i="1"/>
  <c r="AI100" i="1"/>
  <c r="AA100" i="1"/>
  <c r="AP100" i="1"/>
  <c r="AH100" i="1"/>
  <c r="Z100" i="1"/>
  <c r="BA255" i="1"/>
  <c r="AK255" i="1"/>
  <c r="AC255" i="1"/>
  <c r="AR255" i="1"/>
  <c r="AJ255" i="1"/>
  <c r="AB255" i="1"/>
  <c r="BG255" i="1"/>
  <c r="AQ255" i="1"/>
  <c r="AI255" i="1"/>
  <c r="AA255" i="1"/>
  <c r="BF255" i="1"/>
  <c r="AX255" i="1"/>
  <c r="AP255" i="1"/>
  <c r="AH255" i="1"/>
  <c r="Z255" i="1"/>
  <c r="BE255" i="1"/>
  <c r="AW255" i="1"/>
  <c r="AO255" i="1"/>
  <c r="AG255" i="1"/>
  <c r="Y255" i="1"/>
  <c r="BD255" i="1"/>
  <c r="AV255" i="1"/>
  <c r="AN255" i="1"/>
  <c r="AF255" i="1"/>
  <c r="BB255" i="1"/>
  <c r="AL255" i="1"/>
  <c r="AD255" i="1"/>
  <c r="AM255" i="1"/>
  <c r="AE255" i="1"/>
  <c r="AO329" i="1"/>
  <c r="AG329" i="1"/>
  <c r="Y329" i="1"/>
  <c r="AM329" i="1"/>
  <c r="AE329" i="1"/>
  <c r="AP329" i="1"/>
  <c r="AH329" i="1"/>
  <c r="Z329" i="1"/>
  <c r="AR329" i="1"/>
  <c r="AD329" i="1"/>
  <c r="BG329" i="1"/>
  <c r="AQ329" i="1"/>
  <c r="AC329" i="1"/>
  <c r="AN329" i="1"/>
  <c r="AB329" i="1"/>
  <c r="AL329" i="1"/>
  <c r="AA329" i="1"/>
  <c r="AK329" i="1"/>
  <c r="AJ329" i="1"/>
  <c r="AI329" i="1"/>
  <c r="AF329" i="1"/>
  <c r="AM420" i="1"/>
  <c r="AE420" i="1"/>
  <c r="AL420" i="1"/>
  <c r="AD420" i="1"/>
  <c r="BI420" i="1"/>
  <c r="AK420" i="1"/>
  <c r="AC420" i="1"/>
  <c r="AR420" i="1"/>
  <c r="AJ420" i="1"/>
  <c r="AB420" i="1"/>
  <c r="BG420" i="1"/>
  <c r="AQ420" i="1"/>
  <c r="AI420" i="1"/>
  <c r="AA420" i="1"/>
  <c r="AP420" i="1"/>
  <c r="AH420" i="1"/>
  <c r="Z420" i="1"/>
  <c r="AO420" i="1"/>
  <c r="AG420" i="1"/>
  <c r="Y420" i="1"/>
  <c r="AN420" i="1"/>
  <c r="AF420" i="1"/>
  <c r="AR258" i="1"/>
  <c r="AJ258" i="1"/>
  <c r="AB258" i="1"/>
  <c r="AQ258" i="1"/>
  <c r="AI258" i="1"/>
  <c r="AA258" i="1"/>
  <c r="AP258" i="1"/>
  <c r="AH258" i="1"/>
  <c r="Z258" i="1"/>
  <c r="BM258" i="1"/>
  <c r="AO258" i="1"/>
  <c r="AG258" i="1"/>
  <c r="Y258" i="1"/>
  <c r="BD258" i="1"/>
  <c r="AN258" i="1"/>
  <c r="AF258" i="1"/>
  <c r="AM258" i="1"/>
  <c r="AE258" i="1"/>
  <c r="AK258" i="1"/>
  <c r="AC258" i="1"/>
  <c r="AL258" i="1"/>
  <c r="AD258" i="1"/>
  <c r="AX234" i="1"/>
  <c r="AP234" i="1"/>
  <c r="AH234" i="1"/>
  <c r="Z234" i="1"/>
  <c r="BB234" i="1"/>
  <c r="AL234" i="1"/>
  <c r="AY234" i="1"/>
  <c r="AO234" i="1"/>
  <c r="AE234" i="1"/>
  <c r="AW234" i="1"/>
  <c r="AN234" i="1"/>
  <c r="AD234" i="1"/>
  <c r="AM234" i="1"/>
  <c r="AC234" i="1"/>
  <c r="AK234" i="1"/>
  <c r="AB234" i="1"/>
  <c r="AJ234" i="1"/>
  <c r="AA234" i="1"/>
  <c r="BC234" i="1"/>
  <c r="AI234" i="1"/>
  <c r="Y234" i="1"/>
  <c r="BA234" i="1"/>
  <c r="AR234" i="1"/>
  <c r="AG234" i="1"/>
  <c r="AZ234" i="1"/>
  <c r="AQ234" i="1"/>
  <c r="AF234" i="1"/>
  <c r="AV379" i="1"/>
  <c r="AN379" i="1"/>
  <c r="AF379" i="1"/>
  <c r="AU379" i="1"/>
  <c r="AM379" i="1"/>
  <c r="AE379" i="1"/>
  <c r="AL379" i="1"/>
  <c r="AD379" i="1"/>
  <c r="AK379" i="1"/>
  <c r="AC379" i="1"/>
  <c r="AR379" i="1"/>
  <c r="AJ379" i="1"/>
  <c r="AB379" i="1"/>
  <c r="AQ379" i="1"/>
  <c r="AI379" i="1"/>
  <c r="AA379" i="1"/>
  <c r="AP379" i="1"/>
  <c r="AH379" i="1"/>
  <c r="Z379" i="1"/>
  <c r="AO379" i="1"/>
  <c r="AG379" i="1"/>
  <c r="Y379" i="1"/>
  <c r="AR91" i="1"/>
  <c r="AJ91" i="1"/>
  <c r="AB91" i="1"/>
  <c r="AQ91" i="1"/>
  <c r="AI91" i="1"/>
  <c r="AA91" i="1"/>
  <c r="AP91" i="1"/>
  <c r="AH91" i="1"/>
  <c r="Z91" i="1"/>
  <c r="AO91" i="1"/>
  <c r="AG91" i="1"/>
  <c r="Y91" i="1"/>
  <c r="AV91" i="1"/>
  <c r="AN91" i="1"/>
  <c r="AF91" i="1"/>
  <c r="AU91" i="1"/>
  <c r="AM91" i="1"/>
  <c r="AE91" i="1"/>
  <c r="AL91" i="1"/>
  <c r="AD91" i="1"/>
  <c r="AK91" i="1"/>
  <c r="AC91" i="1"/>
  <c r="AL387" i="1"/>
  <c r="AD387" i="1"/>
  <c r="BI387" i="1"/>
  <c r="AK387" i="1"/>
  <c r="AC387" i="1"/>
  <c r="AR387" i="1"/>
  <c r="AJ387" i="1"/>
  <c r="AB387" i="1"/>
  <c r="AQ387" i="1"/>
  <c r="AI387" i="1"/>
  <c r="AA387" i="1"/>
  <c r="AP387" i="1"/>
  <c r="AH387" i="1"/>
  <c r="Z387" i="1"/>
  <c r="AO387" i="1"/>
  <c r="AG387" i="1"/>
  <c r="Y387" i="1"/>
  <c r="AV387" i="1"/>
  <c r="AN387" i="1"/>
  <c r="AF387" i="1"/>
  <c r="AU387" i="1"/>
  <c r="AM387" i="1"/>
  <c r="AE387" i="1"/>
  <c r="AQ203" i="1"/>
  <c r="AI203" i="1"/>
  <c r="AA203" i="1"/>
  <c r="AO203" i="1"/>
  <c r="AF203" i="1"/>
  <c r="AN203" i="1"/>
  <c r="AE203" i="1"/>
  <c r="AV203" i="1"/>
  <c r="AM203" i="1"/>
  <c r="AD203" i="1"/>
  <c r="AU203" i="1"/>
  <c r="AL203" i="1"/>
  <c r="AC203" i="1"/>
  <c r="AK203" i="1"/>
  <c r="AB203" i="1"/>
  <c r="AJ203" i="1"/>
  <c r="Z203" i="1"/>
  <c r="AR203" i="1"/>
  <c r="AH203" i="1"/>
  <c r="Y203" i="1"/>
  <c r="AP203" i="1"/>
  <c r="AG203" i="1"/>
  <c r="BK18" i="1"/>
  <c r="AM18" i="1"/>
  <c r="AE18" i="1"/>
  <c r="BB18" i="1"/>
  <c r="AT18" i="1"/>
  <c r="AL18" i="1"/>
  <c r="AD18" i="1"/>
  <c r="BA18" i="1"/>
  <c r="AK18" i="1"/>
  <c r="AC18" i="1"/>
  <c r="AR18" i="1"/>
  <c r="AJ18" i="1"/>
  <c r="AB18" i="1"/>
  <c r="AQ18" i="1"/>
  <c r="AI18" i="1"/>
  <c r="AA18" i="1"/>
  <c r="AP18" i="1"/>
  <c r="AH18" i="1"/>
  <c r="Z18" i="1"/>
  <c r="AO18" i="1"/>
  <c r="AG18" i="1"/>
  <c r="Y18" i="1"/>
  <c r="AN18" i="1"/>
  <c r="AF18" i="1"/>
  <c r="AQ94" i="1"/>
  <c r="AI94" i="1"/>
  <c r="AA94" i="1"/>
  <c r="AP94" i="1"/>
  <c r="AH94" i="1"/>
  <c r="Z94" i="1"/>
  <c r="AO94" i="1"/>
  <c r="AG94" i="1"/>
  <c r="Y94" i="1"/>
  <c r="AV94" i="1"/>
  <c r="AN94" i="1"/>
  <c r="AF94" i="1"/>
  <c r="AU94" i="1"/>
  <c r="AM94" i="1"/>
  <c r="AE94" i="1"/>
  <c r="AL94" i="1"/>
  <c r="AD94" i="1"/>
  <c r="AK94" i="1"/>
  <c r="AC94" i="1"/>
  <c r="AR94" i="1"/>
  <c r="AJ94" i="1"/>
  <c r="AB94" i="1"/>
  <c r="AR122" i="1"/>
  <c r="AJ122" i="1"/>
  <c r="AB122" i="1"/>
  <c r="AQ122" i="1"/>
  <c r="AI122" i="1"/>
  <c r="AA122" i="1"/>
  <c r="AO122" i="1"/>
  <c r="AG122" i="1"/>
  <c r="Y122" i="1"/>
  <c r="AV122" i="1"/>
  <c r="AN122" i="1"/>
  <c r="AF122" i="1"/>
  <c r="AU122" i="1"/>
  <c r="AM122" i="1"/>
  <c r="AE122" i="1"/>
  <c r="BI122" i="1"/>
  <c r="AK122" i="1"/>
  <c r="AC122" i="1"/>
  <c r="AL122" i="1"/>
  <c r="AH122" i="1"/>
  <c r="AD122" i="1"/>
  <c r="Z122" i="1"/>
  <c r="AP122" i="1"/>
  <c r="AL132" i="1"/>
  <c r="AD132" i="1"/>
  <c r="AK132" i="1"/>
  <c r="AC132" i="1"/>
  <c r="AR132" i="1"/>
  <c r="AJ132" i="1"/>
  <c r="AB132" i="1"/>
  <c r="AQ132" i="1"/>
  <c r="AI132" i="1"/>
  <c r="AA132" i="1"/>
  <c r="AP132" i="1"/>
  <c r="AH132" i="1"/>
  <c r="Z132" i="1"/>
  <c r="BM132" i="1"/>
  <c r="AO132" i="1"/>
  <c r="AG132" i="1"/>
  <c r="Y132" i="1"/>
  <c r="BD132" i="1"/>
  <c r="AV132" i="1"/>
  <c r="AN132" i="1"/>
  <c r="AF132" i="1"/>
  <c r="AU132" i="1"/>
  <c r="AM132" i="1"/>
  <c r="AE132" i="1"/>
  <c r="AM216" i="1"/>
  <c r="AE216" i="1"/>
  <c r="AL216" i="1"/>
  <c r="AD216" i="1"/>
  <c r="BI216" i="1"/>
  <c r="AK216" i="1"/>
  <c r="AC216" i="1"/>
  <c r="AR216" i="1"/>
  <c r="AJ216" i="1"/>
  <c r="AB216" i="1"/>
  <c r="AQ216" i="1"/>
  <c r="AI216" i="1"/>
  <c r="AA216" i="1"/>
  <c r="AP216" i="1"/>
  <c r="AH216" i="1"/>
  <c r="Z216" i="1"/>
  <c r="AO216" i="1"/>
  <c r="AG216" i="1"/>
  <c r="Y216" i="1"/>
  <c r="AN216" i="1"/>
  <c r="AF216" i="1"/>
  <c r="BA415" i="1"/>
  <c r="AK415" i="1"/>
  <c r="AC415" i="1"/>
  <c r="AZ415" i="1"/>
  <c r="AR415" i="1"/>
  <c r="AJ415" i="1"/>
  <c r="AB415" i="1"/>
  <c r="AQ415" i="1"/>
  <c r="AI415" i="1"/>
  <c r="AA415" i="1"/>
  <c r="AP415" i="1"/>
  <c r="AH415" i="1"/>
  <c r="Z415" i="1"/>
  <c r="AN415" i="1"/>
  <c r="AF415" i="1"/>
  <c r="AO415" i="1"/>
  <c r="BB415" i="1"/>
  <c r="AM415" i="1"/>
  <c r="AL415" i="1"/>
  <c r="AG415" i="1"/>
  <c r="AE415" i="1"/>
  <c r="AD415" i="1"/>
  <c r="Y415" i="1"/>
  <c r="AO389" i="1"/>
  <c r="AG389" i="1"/>
  <c r="Y389" i="1"/>
  <c r="AV389" i="1"/>
  <c r="AN389" i="1"/>
  <c r="AF389" i="1"/>
  <c r="AL389" i="1"/>
  <c r="AD389" i="1"/>
  <c r="AR389" i="1"/>
  <c r="AE389" i="1"/>
  <c r="AQ389" i="1"/>
  <c r="AC389" i="1"/>
  <c r="AP389" i="1"/>
  <c r="AB389" i="1"/>
  <c r="AM389" i="1"/>
  <c r="AA389" i="1"/>
  <c r="AK389" i="1"/>
  <c r="Z389" i="1"/>
  <c r="AU389" i="1"/>
  <c r="AJ389" i="1"/>
  <c r="AI389" i="1"/>
  <c r="AH389" i="1"/>
  <c r="AP334" i="1"/>
  <c r="AH334" i="1"/>
  <c r="Z334" i="1"/>
  <c r="AO334" i="1"/>
  <c r="AG334" i="1"/>
  <c r="Y334" i="1"/>
  <c r="AV334" i="1"/>
  <c r="AN334" i="1"/>
  <c r="AF334" i="1"/>
  <c r="AU334" i="1"/>
  <c r="AM334" i="1"/>
  <c r="AE334" i="1"/>
  <c r="AL334" i="1"/>
  <c r="AD334" i="1"/>
  <c r="AK334" i="1"/>
  <c r="AC334" i="1"/>
  <c r="BG334" i="1"/>
  <c r="AQ334" i="1"/>
  <c r="AI334" i="1"/>
  <c r="AA334" i="1"/>
  <c r="AJ334" i="1"/>
  <c r="AB334" i="1"/>
  <c r="AR334" i="1"/>
  <c r="AK24" i="1"/>
  <c r="AC24" i="1"/>
  <c r="AR24" i="1"/>
  <c r="AJ24" i="1"/>
  <c r="AB24" i="1"/>
  <c r="AQ24" i="1"/>
  <c r="AI24" i="1"/>
  <c r="AA24" i="1"/>
  <c r="AP24" i="1"/>
  <c r="AH24" i="1"/>
  <c r="Z24" i="1"/>
  <c r="AO24" i="1"/>
  <c r="AG24" i="1"/>
  <c r="Y24" i="1"/>
  <c r="AV24" i="1"/>
  <c r="AN24" i="1"/>
  <c r="AF24" i="1"/>
  <c r="AU24" i="1"/>
  <c r="AM24" i="1"/>
  <c r="AE24" i="1"/>
  <c r="AL24" i="1"/>
  <c r="AD24" i="1"/>
  <c r="AY58" i="1"/>
  <c r="AQ58" i="1"/>
  <c r="AI58" i="1"/>
  <c r="AA58" i="1"/>
  <c r="AX58" i="1"/>
  <c r="AP58" i="1"/>
  <c r="AH58" i="1"/>
  <c r="Z58" i="1"/>
  <c r="AW58" i="1"/>
  <c r="AO58" i="1"/>
  <c r="AG58" i="1"/>
  <c r="Y58" i="1"/>
  <c r="AV58" i="1"/>
  <c r="AN58" i="1"/>
  <c r="AF58" i="1"/>
  <c r="BC58" i="1"/>
  <c r="AU58" i="1"/>
  <c r="AM58" i="1"/>
  <c r="AE58" i="1"/>
  <c r="BB58" i="1"/>
  <c r="AL58" i="1"/>
  <c r="AD58" i="1"/>
  <c r="BA58" i="1"/>
  <c r="AK58" i="1"/>
  <c r="AC58" i="1"/>
  <c r="AZ58" i="1"/>
  <c r="AR58" i="1"/>
  <c r="AJ58" i="1"/>
  <c r="AB58" i="1"/>
  <c r="AK382" i="1"/>
  <c r="AC382" i="1"/>
  <c r="AR382" i="1"/>
  <c r="AJ382" i="1"/>
  <c r="AB382" i="1"/>
  <c r="AQ382" i="1"/>
  <c r="AI382" i="1"/>
  <c r="AA382" i="1"/>
  <c r="AP382" i="1"/>
  <c r="AH382" i="1"/>
  <c r="Z382" i="1"/>
  <c r="AO382" i="1"/>
  <c r="AG382" i="1"/>
  <c r="Y382" i="1"/>
  <c r="AV382" i="1"/>
  <c r="AN382" i="1"/>
  <c r="AF382" i="1"/>
  <c r="AU382" i="1"/>
  <c r="AM382" i="1"/>
  <c r="AE382" i="1"/>
  <c r="AL382" i="1"/>
  <c r="AD382" i="1"/>
  <c r="BI151" i="1"/>
  <c r="AK151" i="1"/>
  <c r="AC151" i="1"/>
  <c r="AR151" i="1"/>
  <c r="AJ151" i="1"/>
  <c r="AB151" i="1"/>
  <c r="BG151" i="1"/>
  <c r="AQ151" i="1"/>
  <c r="AI151" i="1"/>
  <c r="AA151" i="1"/>
  <c r="AP151" i="1"/>
  <c r="AH151" i="1"/>
  <c r="Z151" i="1"/>
  <c r="AO151" i="1"/>
  <c r="AG151" i="1"/>
  <c r="Y151" i="1"/>
  <c r="AN151" i="1"/>
  <c r="AF151" i="1"/>
  <c r="AM151" i="1"/>
  <c r="AE151" i="1"/>
  <c r="AL151" i="1"/>
  <c r="AD151" i="1"/>
  <c r="AY125" i="1"/>
  <c r="AQ125" i="1"/>
  <c r="AI125" i="1"/>
  <c r="AA125" i="1"/>
  <c r="AX125" i="1"/>
  <c r="AP125" i="1"/>
  <c r="AH125" i="1"/>
  <c r="Z125" i="1"/>
  <c r="AW125" i="1"/>
  <c r="AO125" i="1"/>
  <c r="AG125" i="1"/>
  <c r="Y125" i="1"/>
  <c r="AN125" i="1"/>
  <c r="AF125" i="1"/>
  <c r="BC125" i="1"/>
  <c r="AM125" i="1"/>
  <c r="AE125" i="1"/>
  <c r="BB125" i="1"/>
  <c r="AL125" i="1"/>
  <c r="AD125" i="1"/>
  <c r="AZ125" i="1"/>
  <c r="AR125" i="1"/>
  <c r="AJ125" i="1"/>
  <c r="AB125" i="1"/>
  <c r="AK125" i="1"/>
  <c r="AC125" i="1"/>
  <c r="BA125" i="1"/>
  <c r="AX206" i="1"/>
  <c r="AP206" i="1"/>
  <c r="AH206" i="1"/>
  <c r="Z206" i="1"/>
  <c r="BA206" i="1"/>
  <c r="AR206" i="1"/>
  <c r="AI206" i="1"/>
  <c r="Y206" i="1"/>
  <c r="AZ206" i="1"/>
  <c r="AQ206" i="1"/>
  <c r="AG206" i="1"/>
  <c r="AY206" i="1"/>
  <c r="AO206" i="1"/>
  <c r="AF206" i="1"/>
  <c r="AW206" i="1"/>
  <c r="AN206" i="1"/>
  <c r="AE206" i="1"/>
  <c r="BE206" i="1"/>
  <c r="AV206" i="1"/>
  <c r="AM206" i="1"/>
  <c r="AD206" i="1"/>
  <c r="AU206" i="1"/>
  <c r="AL206" i="1"/>
  <c r="AC206" i="1"/>
  <c r="BC206" i="1"/>
  <c r="AK206" i="1"/>
  <c r="AB206" i="1"/>
  <c r="BB206" i="1"/>
  <c r="AJ206" i="1"/>
  <c r="AA206" i="1"/>
  <c r="AL362" i="1"/>
  <c r="AD362" i="1"/>
  <c r="AK362" i="1"/>
  <c r="AC362" i="1"/>
  <c r="AR362" i="1"/>
  <c r="AJ362" i="1"/>
  <c r="AB362" i="1"/>
  <c r="AQ362" i="1"/>
  <c r="AI362" i="1"/>
  <c r="AA362" i="1"/>
  <c r="AP362" i="1"/>
  <c r="AH362" i="1"/>
  <c r="Z362" i="1"/>
  <c r="AO362" i="1"/>
  <c r="AG362" i="1"/>
  <c r="Y362" i="1"/>
  <c r="AV362" i="1"/>
  <c r="AN362" i="1"/>
  <c r="AF362" i="1"/>
  <c r="AU362" i="1"/>
  <c r="AM362" i="1"/>
  <c r="AE362" i="1"/>
  <c r="AQ117" i="1"/>
  <c r="AI117" i="1"/>
  <c r="AA117" i="1"/>
  <c r="AP117" i="1"/>
  <c r="AH117" i="1"/>
  <c r="Z117" i="1"/>
  <c r="AV117" i="1"/>
  <c r="AN117" i="1"/>
  <c r="AF117" i="1"/>
  <c r="AU117" i="1"/>
  <c r="AM117" i="1"/>
  <c r="AE117" i="1"/>
  <c r="AL117" i="1"/>
  <c r="AD117" i="1"/>
  <c r="AR117" i="1"/>
  <c r="AJ117" i="1"/>
  <c r="AB117" i="1"/>
  <c r="AO117" i="1"/>
  <c r="AK117" i="1"/>
  <c r="AG117" i="1"/>
  <c r="AC117" i="1"/>
  <c r="Y117" i="1"/>
  <c r="AW56" i="1"/>
  <c r="AO56" i="1"/>
  <c r="AG56" i="1"/>
  <c r="Y56" i="1"/>
  <c r="AV56" i="1"/>
  <c r="AN56" i="1"/>
  <c r="AF56" i="1"/>
  <c r="BC56" i="1"/>
  <c r="AU56" i="1"/>
  <c r="AM56" i="1"/>
  <c r="AE56" i="1"/>
  <c r="BB56" i="1"/>
  <c r="AL56" i="1"/>
  <c r="AD56" i="1"/>
  <c r="BA56" i="1"/>
  <c r="AK56" i="1"/>
  <c r="AC56" i="1"/>
  <c r="AZ56" i="1"/>
  <c r="AR56" i="1"/>
  <c r="AJ56" i="1"/>
  <c r="AB56" i="1"/>
  <c r="AY56" i="1"/>
  <c r="AQ56" i="1"/>
  <c r="AI56" i="1"/>
  <c r="AA56" i="1"/>
  <c r="AX56" i="1"/>
  <c r="AP56" i="1"/>
  <c r="AH56" i="1"/>
  <c r="Z56" i="1"/>
  <c r="AO139" i="1"/>
  <c r="AG139" i="1"/>
  <c r="Y139" i="1"/>
  <c r="AN139" i="1"/>
  <c r="AF139" i="1"/>
  <c r="AU139" i="1"/>
  <c r="AM139" i="1"/>
  <c r="AE139" i="1"/>
  <c r="AL139" i="1"/>
  <c r="AD139" i="1"/>
  <c r="AK139" i="1"/>
  <c r="AC139" i="1"/>
  <c r="AR139" i="1"/>
  <c r="AJ139" i="1"/>
  <c r="AB139" i="1"/>
  <c r="AQ139" i="1"/>
  <c r="AI139" i="1"/>
  <c r="AA139" i="1"/>
  <c r="AP139" i="1"/>
  <c r="AH139" i="1"/>
  <c r="Z139" i="1"/>
  <c r="BA72" i="1"/>
  <c r="AK72" i="1"/>
  <c r="AC72" i="1"/>
  <c r="AN72" i="1"/>
  <c r="AF72" i="1"/>
  <c r="BB72" i="1"/>
  <c r="AR72" i="1"/>
  <c r="AH72" i="1"/>
  <c r="AZ72" i="1"/>
  <c r="AQ72" i="1"/>
  <c r="AG72" i="1"/>
  <c r="AY72" i="1"/>
  <c r="AP72" i="1"/>
  <c r="AE72" i="1"/>
  <c r="AX72" i="1"/>
  <c r="AO72" i="1"/>
  <c r="AD72" i="1"/>
  <c r="AW72" i="1"/>
  <c r="AM72" i="1"/>
  <c r="AB72" i="1"/>
  <c r="AL72" i="1"/>
  <c r="AA72" i="1"/>
  <c r="AJ72" i="1"/>
  <c r="Z72" i="1"/>
  <c r="BC72" i="1"/>
  <c r="AI72" i="1"/>
  <c r="Y72" i="1"/>
  <c r="AL252" i="1"/>
  <c r="AD252" i="1"/>
  <c r="AK252" i="1"/>
  <c r="AC252" i="1"/>
  <c r="AR252" i="1"/>
  <c r="AJ252" i="1"/>
  <c r="AB252" i="1"/>
  <c r="AQ252" i="1"/>
  <c r="AI252" i="1"/>
  <c r="AA252" i="1"/>
  <c r="BF252" i="1"/>
  <c r="AX252" i="1"/>
  <c r="AP252" i="1"/>
  <c r="AH252" i="1"/>
  <c r="Z252" i="1"/>
  <c r="AW252" i="1"/>
  <c r="AO252" i="1"/>
  <c r="AG252" i="1"/>
  <c r="Y252" i="1"/>
  <c r="AM252" i="1"/>
  <c r="AE252" i="1"/>
  <c r="AF252" i="1"/>
  <c r="BD252" i="1"/>
  <c r="AN252" i="1"/>
  <c r="BL433" i="1"/>
  <c r="AV433" i="1"/>
  <c r="AN433" i="1"/>
  <c r="AF433" i="1"/>
  <c r="BB433" i="1"/>
  <c r="AL433" i="1"/>
  <c r="AD433" i="1"/>
  <c r="BC433" i="1"/>
  <c r="AI433" i="1"/>
  <c r="Y433" i="1"/>
  <c r="BA433" i="1"/>
  <c r="AR433" i="1"/>
  <c r="AH433" i="1"/>
  <c r="AZ433" i="1"/>
  <c r="AQ433" i="1"/>
  <c r="AG433" i="1"/>
  <c r="AY433" i="1"/>
  <c r="AP433" i="1"/>
  <c r="AE433" i="1"/>
  <c r="AX433" i="1"/>
  <c r="AO433" i="1"/>
  <c r="AC433" i="1"/>
  <c r="AW433" i="1"/>
  <c r="AM433" i="1"/>
  <c r="AB433" i="1"/>
  <c r="AU433" i="1"/>
  <c r="AK433" i="1"/>
  <c r="AA433" i="1"/>
  <c r="AJ433" i="1"/>
  <c r="Z433" i="1"/>
  <c r="BG291" i="1"/>
  <c r="AQ291" i="1"/>
  <c r="AI291" i="1"/>
  <c r="AA291" i="1"/>
  <c r="AP291" i="1"/>
  <c r="AH291" i="1"/>
  <c r="Z291" i="1"/>
  <c r="AO291" i="1"/>
  <c r="AG291" i="1"/>
  <c r="Y291" i="1"/>
  <c r="AN291" i="1"/>
  <c r="AF291" i="1"/>
  <c r="AM291" i="1"/>
  <c r="AE291" i="1"/>
  <c r="AL291" i="1"/>
  <c r="AD291" i="1"/>
  <c r="AR291" i="1"/>
  <c r="AJ291" i="1"/>
  <c r="AB291" i="1"/>
  <c r="AK291" i="1"/>
  <c r="AC291" i="1"/>
  <c r="BF197" i="1"/>
  <c r="AX197" i="1"/>
  <c r="AP197" i="1"/>
  <c r="AH197" i="1"/>
  <c r="Z197" i="1"/>
  <c r="BM197" i="1"/>
  <c r="AL197" i="1"/>
  <c r="AC197" i="1"/>
  <c r="AK197" i="1"/>
  <c r="AB197" i="1"/>
  <c r="AJ197" i="1"/>
  <c r="AA197" i="1"/>
  <c r="AR197" i="1"/>
  <c r="AI197" i="1"/>
  <c r="Y197" i="1"/>
  <c r="AQ197" i="1"/>
  <c r="AG197" i="1"/>
  <c r="BH197" i="1"/>
  <c r="AO197" i="1"/>
  <c r="AF197" i="1"/>
  <c r="AW197" i="1"/>
  <c r="AN197" i="1"/>
  <c r="AE197" i="1"/>
  <c r="BE197" i="1"/>
  <c r="AM197" i="1"/>
  <c r="AD197" i="1"/>
  <c r="AO345" i="1"/>
  <c r="AG345" i="1"/>
  <c r="Y345" i="1"/>
  <c r="AR345" i="1"/>
  <c r="AJ345" i="1"/>
  <c r="AB345" i="1"/>
  <c r="BF345" i="1"/>
  <c r="AP345" i="1"/>
  <c r="AH345" i="1"/>
  <c r="Z345" i="1"/>
  <c r="AL345" i="1"/>
  <c r="AK345" i="1"/>
  <c r="AI345" i="1"/>
  <c r="AF345" i="1"/>
  <c r="AE345" i="1"/>
  <c r="AQ345" i="1"/>
  <c r="AD345" i="1"/>
  <c r="AN345" i="1"/>
  <c r="AC345" i="1"/>
  <c r="BG345" i="1"/>
  <c r="AM345" i="1"/>
  <c r="AA345"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3" i="1"/>
  <c r="AH263" i="1"/>
  <c r="Z263" i="1"/>
  <c r="AO263" i="1"/>
  <c r="AG263" i="1"/>
  <c r="Y263" i="1"/>
  <c r="AV263" i="1"/>
  <c r="AN263" i="1"/>
  <c r="AF263" i="1"/>
  <c r="AU263" i="1"/>
  <c r="AM263" i="1"/>
  <c r="AE263" i="1"/>
  <c r="AL263" i="1"/>
  <c r="AD263" i="1"/>
  <c r="AK263" i="1"/>
  <c r="AC263" i="1"/>
  <c r="AQ263" i="1"/>
  <c r="AI263" i="1"/>
  <c r="AA263" i="1"/>
  <c r="AR263" i="1"/>
  <c r="AJ263" i="1"/>
  <c r="AB263" i="1"/>
  <c r="AY452" i="1"/>
  <c r="AQ452" i="1"/>
  <c r="AI452" i="1"/>
  <c r="AA452" i="1"/>
  <c r="AX452" i="1"/>
  <c r="AP452" i="1"/>
  <c r="AH452" i="1"/>
  <c r="Z452" i="1"/>
  <c r="AW452" i="1"/>
  <c r="AO452" i="1"/>
  <c r="AG452" i="1"/>
  <c r="Y452" i="1"/>
  <c r="AN452" i="1"/>
  <c r="AF452" i="1"/>
  <c r="BC452" i="1"/>
  <c r="AM452" i="1"/>
  <c r="AE452" i="1"/>
  <c r="BB452" i="1"/>
  <c r="AL452" i="1"/>
  <c r="AD452" i="1"/>
  <c r="BA452" i="1"/>
  <c r="AK452" i="1"/>
  <c r="AC452" i="1"/>
  <c r="AZ452" i="1"/>
  <c r="AR452" i="1"/>
  <c r="AJ452" i="1"/>
  <c r="AB452" i="1"/>
  <c r="AO361" i="1"/>
  <c r="AG361" i="1"/>
  <c r="Y361" i="1"/>
  <c r="AV361" i="1"/>
  <c r="AN361" i="1"/>
  <c r="AF361" i="1"/>
  <c r="AU361" i="1"/>
  <c r="AM361" i="1"/>
  <c r="AE361" i="1"/>
  <c r="AL361" i="1"/>
  <c r="AD361" i="1"/>
  <c r="AK361" i="1"/>
  <c r="AC361" i="1"/>
  <c r="BH361" i="1"/>
  <c r="AR361" i="1"/>
  <c r="AJ361" i="1"/>
  <c r="AB361" i="1"/>
  <c r="AQ361" i="1"/>
  <c r="AI361" i="1"/>
  <c r="AA361" i="1"/>
  <c r="AP361" i="1"/>
  <c r="AH361" i="1"/>
  <c r="Z361" i="1"/>
  <c r="AP61" i="1"/>
  <c r="AH61" i="1"/>
  <c r="Z61" i="1"/>
  <c r="AO61" i="1"/>
  <c r="AG61" i="1"/>
  <c r="Y61" i="1"/>
  <c r="AV61" i="1"/>
  <c r="AN61" i="1"/>
  <c r="AF61" i="1"/>
  <c r="AU61" i="1"/>
  <c r="AM61" i="1"/>
  <c r="AE61" i="1"/>
  <c r="AL61" i="1"/>
  <c r="AD61" i="1"/>
  <c r="AK61" i="1"/>
  <c r="AC61" i="1"/>
  <c r="AR61" i="1"/>
  <c r="AJ61" i="1"/>
  <c r="AB61" i="1"/>
  <c r="AQ61" i="1"/>
  <c r="AI61" i="1"/>
  <c r="AA61" i="1"/>
  <c r="AP25" i="1"/>
  <c r="AH25" i="1"/>
  <c r="Z25" i="1"/>
  <c r="AO25" i="1"/>
  <c r="AG25" i="1"/>
  <c r="Y25" i="1"/>
  <c r="AV25" i="1"/>
  <c r="AN25" i="1"/>
  <c r="AF25" i="1"/>
  <c r="AU25" i="1"/>
  <c r="AM25" i="1"/>
  <c r="AE25" i="1"/>
  <c r="AL25" i="1"/>
  <c r="AD25" i="1"/>
  <c r="AK25" i="1"/>
  <c r="AC25" i="1"/>
  <c r="AR25" i="1"/>
  <c r="AJ25" i="1"/>
  <c r="AB25" i="1"/>
  <c r="AQ25" i="1"/>
  <c r="AI25" i="1"/>
  <c r="AA25" i="1"/>
  <c r="AL290" i="1"/>
  <c r="AD290" i="1"/>
  <c r="AK290" i="1"/>
  <c r="AC290" i="1"/>
  <c r="AR290" i="1"/>
  <c r="AJ290" i="1"/>
  <c r="AB290" i="1"/>
  <c r="BG290" i="1"/>
  <c r="AQ290" i="1"/>
  <c r="AI290" i="1"/>
  <c r="AA290" i="1"/>
  <c r="AP290" i="1"/>
  <c r="AH290" i="1"/>
  <c r="Z290" i="1"/>
  <c r="AO290" i="1"/>
  <c r="AG290" i="1"/>
  <c r="Y290" i="1"/>
  <c r="AM290" i="1"/>
  <c r="AE290" i="1"/>
  <c r="AN290" i="1"/>
  <c r="AF290" i="1"/>
  <c r="AV332" i="1"/>
  <c r="AN332" i="1"/>
  <c r="AF332" i="1"/>
  <c r="AU332" i="1"/>
  <c r="AM332" i="1"/>
  <c r="AE332" i="1"/>
  <c r="AL332" i="1"/>
  <c r="AD332" i="1"/>
  <c r="AK332" i="1"/>
  <c r="AC332" i="1"/>
  <c r="AR332" i="1"/>
  <c r="AJ332" i="1"/>
  <c r="AB332" i="1"/>
  <c r="BG332" i="1"/>
  <c r="AQ332" i="1"/>
  <c r="AI332" i="1"/>
  <c r="AA332" i="1"/>
  <c r="AO332" i="1"/>
  <c r="AG332" i="1"/>
  <c r="Y332" i="1"/>
  <c r="AP332" i="1"/>
  <c r="AH332" i="1"/>
  <c r="Z332" i="1"/>
  <c r="AK60" i="1"/>
  <c r="AC60" i="1"/>
  <c r="AR60" i="1"/>
  <c r="AJ60" i="1"/>
  <c r="AB60" i="1"/>
  <c r="AQ60" i="1"/>
  <c r="AI60" i="1"/>
  <c r="AA60" i="1"/>
  <c r="AP60" i="1"/>
  <c r="AH60" i="1"/>
  <c r="Z60" i="1"/>
  <c r="AO60" i="1"/>
  <c r="AG60" i="1"/>
  <c r="Y60" i="1"/>
  <c r="AN60" i="1"/>
  <c r="AF60" i="1"/>
  <c r="BC60" i="1"/>
  <c r="AM60" i="1"/>
  <c r="AE60" i="1"/>
  <c r="AL60" i="1"/>
  <c r="AD60" i="1"/>
  <c r="AW147" i="1"/>
  <c r="AO147" i="1"/>
  <c r="AG147" i="1"/>
  <c r="Y147" i="1"/>
  <c r="AV147" i="1"/>
  <c r="AN147" i="1"/>
  <c r="AF147" i="1"/>
  <c r="BC147" i="1"/>
  <c r="AU147" i="1"/>
  <c r="AM147" i="1"/>
  <c r="AE147" i="1"/>
  <c r="BB147" i="1"/>
  <c r="AL147" i="1"/>
  <c r="AD147" i="1"/>
  <c r="BA147" i="1"/>
  <c r="AK147" i="1"/>
  <c r="AC147" i="1"/>
  <c r="AZ147" i="1"/>
  <c r="AR147" i="1"/>
  <c r="AJ147" i="1"/>
  <c r="AB147" i="1"/>
  <c r="AY147" i="1"/>
  <c r="AQ147" i="1"/>
  <c r="AI147" i="1"/>
  <c r="AA147" i="1"/>
  <c r="AX147" i="1"/>
  <c r="AP147" i="1"/>
  <c r="AH147" i="1"/>
  <c r="Z147" i="1"/>
  <c r="AQ355" i="1"/>
  <c r="AI355" i="1"/>
  <c r="AA355" i="1"/>
  <c r="AP355" i="1"/>
  <c r="AH355" i="1"/>
  <c r="Z355" i="1"/>
  <c r="AO355" i="1"/>
  <c r="AG355" i="1"/>
  <c r="Y355" i="1"/>
  <c r="AN355" i="1"/>
  <c r="AF355" i="1"/>
  <c r="AM355" i="1"/>
  <c r="AE355" i="1"/>
  <c r="BB355" i="1"/>
  <c r="AL355" i="1"/>
  <c r="AD355" i="1"/>
  <c r="AK355" i="1"/>
  <c r="AC355" i="1"/>
  <c r="AR355" i="1"/>
  <c r="AJ355" i="1"/>
  <c r="AB355" i="1"/>
  <c r="AP221" i="1"/>
  <c r="AH221" i="1"/>
  <c r="Z221" i="1"/>
  <c r="AO221" i="1"/>
  <c r="AG221" i="1"/>
  <c r="Y221" i="1"/>
  <c r="AN221" i="1"/>
  <c r="AF221" i="1"/>
  <c r="AM221" i="1"/>
  <c r="AE221" i="1"/>
  <c r="BB221" i="1"/>
  <c r="AL221" i="1"/>
  <c r="AD221" i="1"/>
  <c r="BA221" i="1"/>
  <c r="AK221" i="1"/>
  <c r="AC221" i="1"/>
  <c r="AZ221" i="1"/>
  <c r="AR221" i="1"/>
  <c r="AJ221" i="1"/>
  <c r="AB221" i="1"/>
  <c r="AQ221" i="1"/>
  <c r="AI221" i="1"/>
  <c r="AA221" i="1"/>
  <c r="AO289" i="1"/>
  <c r="AG289" i="1"/>
  <c r="Y289" i="1"/>
  <c r="AN289" i="1"/>
  <c r="AF289" i="1"/>
  <c r="AM289" i="1"/>
  <c r="AE289" i="1"/>
  <c r="AL289" i="1"/>
  <c r="AD289" i="1"/>
  <c r="AK289" i="1"/>
  <c r="AC289" i="1"/>
  <c r="AR289" i="1"/>
  <c r="AJ289" i="1"/>
  <c r="AB289" i="1"/>
  <c r="AP289" i="1"/>
  <c r="AH289" i="1"/>
  <c r="Z289" i="1"/>
  <c r="AQ289" i="1"/>
  <c r="AI289" i="1"/>
  <c r="BG289" i="1"/>
  <c r="AA289" i="1"/>
  <c r="AP190" i="1"/>
  <c r="AH190" i="1"/>
  <c r="Z190" i="1"/>
  <c r="AO190" i="1"/>
  <c r="AG190" i="1"/>
  <c r="Y190" i="1"/>
  <c r="AN190" i="1"/>
  <c r="AF190" i="1"/>
  <c r="AM190" i="1"/>
  <c r="AE190" i="1"/>
  <c r="AL190" i="1"/>
  <c r="AD190" i="1"/>
  <c r="AK190" i="1"/>
  <c r="AC190" i="1"/>
  <c r="AR190" i="1"/>
  <c r="AJ190" i="1"/>
  <c r="AB190" i="1"/>
  <c r="BG190" i="1"/>
  <c r="AA190" i="1"/>
  <c r="AQ190" i="1"/>
  <c r="AI190" i="1"/>
  <c r="AM257" i="1"/>
  <c r="AE257" i="1"/>
  <c r="AL257" i="1"/>
  <c r="AD257" i="1"/>
  <c r="BI257" i="1"/>
  <c r="AK257" i="1"/>
  <c r="AC257" i="1"/>
  <c r="AR257" i="1"/>
  <c r="AJ257" i="1"/>
  <c r="AB257" i="1"/>
  <c r="AQ257" i="1"/>
  <c r="AI257" i="1"/>
  <c r="AA257" i="1"/>
  <c r="AP257" i="1"/>
  <c r="AH257" i="1"/>
  <c r="Z257" i="1"/>
  <c r="AN257" i="1"/>
  <c r="AF257" i="1"/>
  <c r="Y257" i="1"/>
  <c r="AO257" i="1"/>
  <c r="AG257" i="1"/>
  <c r="AP310" i="1"/>
  <c r="AH310" i="1"/>
  <c r="Z310" i="1"/>
  <c r="BJ310" i="1"/>
  <c r="AL310" i="1"/>
  <c r="AD310" i="1"/>
  <c r="AR310" i="1"/>
  <c r="AJ310" i="1"/>
  <c r="AB310" i="1"/>
  <c r="AO310" i="1"/>
  <c r="AC310" i="1"/>
  <c r="AN310" i="1"/>
  <c r="AA310" i="1"/>
  <c r="AM310" i="1"/>
  <c r="Y310" i="1"/>
  <c r="AK310" i="1"/>
  <c r="AI310" i="1"/>
  <c r="AG310" i="1"/>
  <c r="BI310" i="1"/>
  <c r="AF310" i="1"/>
  <c r="AQ310" i="1"/>
  <c r="AE310" i="1"/>
  <c r="AP293" i="1"/>
  <c r="AH293" i="1"/>
  <c r="Z293" i="1"/>
  <c r="BG293" i="1"/>
  <c r="AQ293" i="1"/>
  <c r="AG293" i="1"/>
  <c r="AO293" i="1"/>
  <c r="AF293" i="1"/>
  <c r="AN293" i="1"/>
  <c r="AE293" i="1"/>
  <c r="AM293" i="1"/>
  <c r="AD293" i="1"/>
  <c r="AL293" i="1"/>
  <c r="AC293" i="1"/>
  <c r="AK293" i="1"/>
  <c r="AB293" i="1"/>
  <c r="AR293" i="1"/>
  <c r="AI293" i="1"/>
  <c r="Y293" i="1"/>
  <c r="AJ293" i="1"/>
  <c r="AA293" i="1"/>
  <c r="AR243" i="1"/>
  <c r="AJ243" i="1"/>
  <c r="AB243" i="1"/>
  <c r="BM243" i="1"/>
  <c r="AO243" i="1"/>
  <c r="AG243" i="1"/>
  <c r="Y243" i="1"/>
  <c r="AN243" i="1"/>
  <c r="AF243" i="1"/>
  <c r="AM243" i="1"/>
  <c r="AE243" i="1"/>
  <c r="AK243" i="1"/>
  <c r="AC243" i="1"/>
  <c r="AL243" i="1"/>
  <c r="AX243" i="1"/>
  <c r="AI243" i="1"/>
  <c r="AH243" i="1"/>
  <c r="AD243" i="1"/>
  <c r="AA243" i="1"/>
  <c r="Z243" i="1"/>
  <c r="AQ243" i="1"/>
  <c r="AP243" i="1"/>
  <c r="AR375" i="1"/>
  <c r="AJ375" i="1"/>
  <c r="AB375" i="1"/>
  <c r="AP375" i="1"/>
  <c r="AH375" i="1"/>
  <c r="Z375" i="1"/>
  <c r="AO375" i="1"/>
  <c r="AG375" i="1"/>
  <c r="Y375" i="1"/>
  <c r="AV375" i="1"/>
  <c r="AN375" i="1"/>
  <c r="AF375" i="1"/>
  <c r="AU375" i="1"/>
  <c r="AM375" i="1"/>
  <c r="AE375" i="1"/>
  <c r="AL375" i="1"/>
  <c r="AD375" i="1"/>
  <c r="AK375" i="1"/>
  <c r="AC375" i="1"/>
  <c r="AQ375" i="1"/>
  <c r="AI375" i="1"/>
  <c r="AA375" i="1"/>
  <c r="AK240" i="1"/>
  <c r="AC240" i="1"/>
  <c r="AO240" i="1"/>
  <c r="AG240" i="1"/>
  <c r="Y240" i="1"/>
  <c r="AV240" i="1"/>
  <c r="AN240" i="1"/>
  <c r="AF240" i="1"/>
  <c r="AJ240" i="1"/>
  <c r="AU240" i="1"/>
  <c r="AI240" i="1"/>
  <c r="AH240" i="1"/>
  <c r="AR240" i="1"/>
  <c r="AE240" i="1"/>
  <c r="AQ240" i="1"/>
  <c r="AD240" i="1"/>
  <c r="AP240" i="1"/>
  <c r="AB240" i="1"/>
  <c r="AM240" i="1"/>
  <c r="AA240" i="1"/>
  <c r="BF240" i="1"/>
  <c r="AL240" i="1"/>
  <c r="Z240" i="1"/>
  <c r="BC207" i="1"/>
  <c r="AM207" i="1"/>
  <c r="AE207" i="1"/>
  <c r="BA207" i="1"/>
  <c r="AJ207" i="1"/>
  <c r="AA207" i="1"/>
  <c r="AZ207" i="1"/>
  <c r="AR207" i="1"/>
  <c r="AI207" i="1"/>
  <c r="Z207" i="1"/>
  <c r="AY207" i="1"/>
  <c r="AQ207" i="1"/>
  <c r="AH207" i="1"/>
  <c r="Y207" i="1"/>
  <c r="AX207" i="1"/>
  <c r="AP207" i="1"/>
  <c r="AG207" i="1"/>
  <c r="AW207" i="1"/>
  <c r="AO207" i="1"/>
  <c r="AF207" i="1"/>
  <c r="AN207" i="1"/>
  <c r="AD207" i="1"/>
  <c r="AL207" i="1"/>
  <c r="AC207" i="1"/>
  <c r="AB207" i="1"/>
  <c r="BB207" i="1"/>
  <c r="AK207" i="1"/>
  <c r="AV262" i="1"/>
  <c r="AN262" i="1"/>
  <c r="AF262" i="1"/>
  <c r="AM262" i="1"/>
  <c r="AE262" i="1"/>
  <c r="AL262" i="1"/>
  <c r="AD262" i="1"/>
  <c r="AK262" i="1"/>
  <c r="AC262" i="1"/>
  <c r="AR262" i="1"/>
  <c r="AJ262" i="1"/>
  <c r="AB262" i="1"/>
  <c r="AQ262" i="1"/>
  <c r="AI262" i="1"/>
  <c r="AA262" i="1"/>
  <c r="AO262" i="1"/>
  <c r="AG262" i="1"/>
  <c r="Y262" i="1"/>
  <c r="AP262" i="1"/>
  <c r="AH262" i="1"/>
  <c r="Z262" i="1"/>
  <c r="BF262" i="1"/>
  <c r="AO363" i="1"/>
  <c r="AG363" i="1"/>
  <c r="Y363" i="1"/>
  <c r="AK363" i="1"/>
  <c r="AB363" i="1"/>
  <c r="AJ363" i="1"/>
  <c r="AA363" i="1"/>
  <c r="AR363" i="1"/>
  <c r="AI363" i="1"/>
  <c r="Z363" i="1"/>
  <c r="AQ363" i="1"/>
  <c r="AH363" i="1"/>
  <c r="AP363" i="1"/>
  <c r="AF363" i="1"/>
  <c r="AN363" i="1"/>
  <c r="AE363" i="1"/>
  <c r="AV363" i="1"/>
  <c r="AM363" i="1"/>
  <c r="AD363" i="1"/>
  <c r="AU363" i="1"/>
  <c r="AL363" i="1"/>
  <c r="AC363" i="1"/>
  <c r="AV417" i="1"/>
  <c r="AN417" i="1"/>
  <c r="AF417" i="1"/>
  <c r="AU417" i="1"/>
  <c r="AM417" i="1"/>
  <c r="AE417" i="1"/>
  <c r="AL417" i="1"/>
  <c r="AD417" i="1"/>
  <c r="AK417" i="1"/>
  <c r="AC417" i="1"/>
  <c r="AR417" i="1"/>
  <c r="AJ417" i="1"/>
  <c r="AB417" i="1"/>
  <c r="AQ417" i="1"/>
  <c r="AI417" i="1"/>
  <c r="AA417" i="1"/>
  <c r="AP417" i="1"/>
  <c r="AH417" i="1"/>
  <c r="Z417" i="1"/>
  <c r="AO417" i="1"/>
  <c r="AG417" i="1"/>
  <c r="Y417" i="1"/>
  <c r="BB109" i="1"/>
  <c r="AL109" i="1"/>
  <c r="AD109" i="1"/>
  <c r="BA109" i="1"/>
  <c r="AK109" i="1"/>
  <c r="AC109" i="1"/>
  <c r="AZ109" i="1"/>
  <c r="AR109" i="1"/>
  <c r="AJ109" i="1"/>
  <c r="AB109" i="1"/>
  <c r="AY109" i="1"/>
  <c r="AQ109" i="1"/>
  <c r="AI109" i="1"/>
  <c r="AA109" i="1"/>
  <c r="BF109" i="1"/>
  <c r="AX109" i="1"/>
  <c r="AP109" i="1"/>
  <c r="AH109" i="1"/>
  <c r="Z109" i="1"/>
  <c r="BE109" i="1"/>
  <c r="AW109" i="1"/>
  <c r="AO109" i="1"/>
  <c r="AG109" i="1"/>
  <c r="Y109" i="1"/>
  <c r="AV109" i="1"/>
  <c r="AN109" i="1"/>
  <c r="AF109" i="1"/>
  <c r="BC109" i="1"/>
  <c r="AU109" i="1"/>
  <c r="AM109" i="1"/>
  <c r="AE109" i="1"/>
  <c r="AU303" i="1"/>
  <c r="AM303" i="1"/>
  <c r="AE303" i="1"/>
  <c r="AO303" i="1"/>
  <c r="AG303" i="1"/>
  <c r="Y303" i="1"/>
  <c r="AL303" i="1"/>
  <c r="AB303" i="1"/>
  <c r="AV303" i="1"/>
  <c r="AK303" i="1"/>
  <c r="AA303" i="1"/>
  <c r="AJ303" i="1"/>
  <c r="Z303" i="1"/>
  <c r="BJ303" i="1"/>
  <c r="AI303" i="1"/>
  <c r="AR303" i="1"/>
  <c r="AH303" i="1"/>
  <c r="AQ303" i="1"/>
  <c r="AF303" i="1"/>
  <c r="AN303" i="1"/>
  <c r="AC303" i="1"/>
  <c r="AD303" i="1"/>
  <c r="AP303" i="1"/>
  <c r="AR130" i="1"/>
  <c r="AJ130" i="1"/>
  <c r="AB130" i="1"/>
  <c r="AQ130" i="1"/>
  <c r="AI130" i="1"/>
  <c r="AA130" i="1"/>
  <c r="BF130" i="1"/>
  <c r="AP130" i="1"/>
  <c r="AH130" i="1"/>
  <c r="Z130" i="1"/>
  <c r="AO130" i="1"/>
  <c r="AG130" i="1"/>
  <c r="Y130" i="1"/>
  <c r="AN130" i="1"/>
  <c r="AF130" i="1"/>
  <c r="AM130" i="1"/>
  <c r="AE130" i="1"/>
  <c r="AL130" i="1"/>
  <c r="AD130" i="1"/>
  <c r="AK130" i="1"/>
  <c r="AC130" i="1"/>
  <c r="BA88" i="1"/>
  <c r="AK88" i="1"/>
  <c r="AC88" i="1"/>
  <c r="AZ88" i="1"/>
  <c r="AR88" i="1"/>
  <c r="AJ88" i="1"/>
  <c r="AB88" i="1"/>
  <c r="AY88" i="1"/>
  <c r="AQ88" i="1"/>
  <c r="AI88" i="1"/>
  <c r="AA88" i="1"/>
  <c r="BF88" i="1"/>
  <c r="AX88" i="1"/>
  <c r="AP88" i="1"/>
  <c r="AH88" i="1"/>
  <c r="Z88" i="1"/>
  <c r="BE88" i="1"/>
  <c r="AW88" i="1"/>
  <c r="AO88" i="1"/>
  <c r="AG88" i="1"/>
  <c r="Y88" i="1"/>
  <c r="BC88" i="1"/>
  <c r="AM88" i="1"/>
  <c r="AE88" i="1"/>
  <c r="BB88" i="1"/>
  <c r="AL88" i="1"/>
  <c r="AD88" i="1"/>
  <c r="AN88" i="1"/>
  <c r="AF88" i="1"/>
  <c r="AR38" i="1"/>
  <c r="AJ38" i="1"/>
  <c r="AB38" i="1"/>
  <c r="BG38" i="1"/>
  <c r="AQ38" i="1"/>
  <c r="AI38" i="1"/>
  <c r="AA38" i="1"/>
  <c r="AP38" i="1"/>
  <c r="AH38" i="1"/>
  <c r="Z38" i="1"/>
  <c r="AO38" i="1"/>
  <c r="AG38" i="1"/>
  <c r="Y38" i="1"/>
  <c r="AN38" i="1"/>
  <c r="AF38" i="1"/>
  <c r="AM38" i="1"/>
  <c r="AE38" i="1"/>
  <c r="AL38" i="1"/>
  <c r="AD38" i="1"/>
  <c r="AK38" i="1"/>
  <c r="AC38" i="1"/>
  <c r="AK333" i="1"/>
  <c r="AC333" i="1"/>
  <c r="AR333" i="1"/>
  <c r="AJ333" i="1"/>
  <c r="AB333" i="1"/>
  <c r="BG333" i="1"/>
  <c r="AQ333" i="1"/>
  <c r="AI333" i="1"/>
  <c r="AA333" i="1"/>
  <c r="AP333" i="1"/>
  <c r="AH333" i="1"/>
  <c r="Z333" i="1"/>
  <c r="AO333" i="1"/>
  <c r="AG333" i="1"/>
  <c r="Y333" i="1"/>
  <c r="AV333" i="1"/>
  <c r="AN333" i="1"/>
  <c r="AF333" i="1"/>
  <c r="AL333" i="1"/>
  <c r="AD333" i="1"/>
  <c r="AU333" i="1"/>
  <c r="AM333" i="1"/>
  <c r="AE333" i="1"/>
  <c r="BA104" i="1"/>
  <c r="AK104" i="1"/>
  <c r="AC104" i="1"/>
  <c r="AZ104" i="1"/>
  <c r="AR104" i="1"/>
  <c r="AJ104" i="1"/>
  <c r="AB104" i="1"/>
  <c r="AY104" i="1"/>
  <c r="AQ104" i="1"/>
  <c r="AI104" i="1"/>
  <c r="AA104" i="1"/>
  <c r="AX104" i="1"/>
  <c r="AP104" i="1"/>
  <c r="AH104" i="1"/>
  <c r="Z104" i="1"/>
  <c r="AW104" i="1"/>
  <c r="AO104" i="1"/>
  <c r="AG104" i="1"/>
  <c r="Y104" i="1"/>
  <c r="AN104" i="1"/>
  <c r="AF104" i="1"/>
  <c r="BC104" i="1"/>
  <c r="AM104" i="1"/>
  <c r="AE104" i="1"/>
  <c r="BB104" i="1"/>
  <c r="AL104" i="1"/>
  <c r="AD104" i="1"/>
  <c r="AR265" i="1"/>
  <c r="AJ265" i="1"/>
  <c r="AB265" i="1"/>
  <c r="AQ265" i="1"/>
  <c r="AI265" i="1"/>
  <c r="AA265" i="1"/>
  <c r="AP265" i="1"/>
  <c r="AH265" i="1"/>
  <c r="Z265" i="1"/>
  <c r="AO265" i="1"/>
  <c r="AG265" i="1"/>
  <c r="Y265" i="1"/>
  <c r="BD265" i="1"/>
  <c r="AN265" i="1"/>
  <c r="AF265" i="1"/>
  <c r="AM265" i="1"/>
  <c r="AE265" i="1"/>
  <c r="AK265" i="1"/>
  <c r="AC265" i="1"/>
  <c r="AD265" i="1"/>
  <c r="AL265" i="1"/>
  <c r="AN308" i="1"/>
  <c r="AF308" i="1"/>
  <c r="AP308" i="1"/>
  <c r="AH308" i="1"/>
  <c r="Z308" i="1"/>
  <c r="AK308" i="1"/>
  <c r="AA308" i="1"/>
  <c r="AJ308" i="1"/>
  <c r="Y308" i="1"/>
  <c r="BI308" i="1"/>
  <c r="AI308" i="1"/>
  <c r="AR308" i="1"/>
  <c r="AG308" i="1"/>
  <c r="AQ308" i="1"/>
  <c r="AE308" i="1"/>
  <c r="AO308" i="1"/>
  <c r="AD308" i="1"/>
  <c r="AM308" i="1"/>
  <c r="AC308" i="1"/>
  <c r="AL308" i="1"/>
  <c r="AB308" i="1"/>
  <c r="BE115" i="1"/>
  <c r="AW115" i="1"/>
  <c r="AO115" i="1"/>
  <c r="AG115" i="1"/>
  <c r="Y115" i="1"/>
  <c r="BD115" i="1"/>
  <c r="AV115" i="1"/>
  <c r="AN115" i="1"/>
  <c r="AF115" i="1"/>
  <c r="BA115" i="1"/>
  <c r="AK115" i="1"/>
  <c r="AC115" i="1"/>
  <c r="BF115" i="1"/>
  <c r="AX115" i="1"/>
  <c r="AR115" i="1"/>
  <c r="AE115" i="1"/>
  <c r="AQ115" i="1"/>
  <c r="AD115" i="1"/>
  <c r="BC115" i="1"/>
  <c r="AP115" i="1"/>
  <c r="AB115" i="1"/>
  <c r="BB115" i="1"/>
  <c r="AM115" i="1"/>
  <c r="AA115" i="1"/>
  <c r="AZ115" i="1"/>
  <c r="AL115" i="1"/>
  <c r="Z115" i="1"/>
  <c r="AY115" i="1"/>
  <c r="AJ115" i="1"/>
  <c r="AU115" i="1"/>
  <c r="AI115" i="1"/>
  <c r="AH115" i="1"/>
  <c r="AM198" i="1"/>
  <c r="AE198" i="1"/>
  <c r="AO198" i="1"/>
  <c r="AF198" i="1"/>
  <c r="AN198" i="1"/>
  <c r="AD198" i="1"/>
  <c r="AL198" i="1"/>
  <c r="AC198" i="1"/>
  <c r="AK198" i="1"/>
  <c r="AB198" i="1"/>
  <c r="AJ198" i="1"/>
  <c r="AA198" i="1"/>
  <c r="AR198" i="1"/>
  <c r="AI198" i="1"/>
  <c r="Z198" i="1"/>
  <c r="AQ198" i="1"/>
  <c r="AH198" i="1"/>
  <c r="Y198" i="1"/>
  <c r="AP198" i="1"/>
  <c r="AG198" i="1"/>
  <c r="BF198" i="1"/>
  <c r="BG331" i="1"/>
  <c r="AQ331" i="1"/>
  <c r="AI331" i="1"/>
  <c r="AA331" i="1"/>
  <c r="AO331" i="1"/>
  <c r="AG331" i="1"/>
  <c r="Y331" i="1"/>
  <c r="AV331" i="1"/>
  <c r="AN331" i="1"/>
  <c r="AF331" i="1"/>
  <c r="AU331" i="1"/>
  <c r="AM331" i="1"/>
  <c r="AE331" i="1"/>
  <c r="AL331" i="1"/>
  <c r="AD331" i="1"/>
  <c r="AR331" i="1"/>
  <c r="AJ331" i="1"/>
  <c r="AB331" i="1"/>
  <c r="AP331" i="1"/>
  <c r="AK331" i="1"/>
  <c r="AH331" i="1"/>
  <c r="AC331" i="1"/>
  <c r="Z331" i="1"/>
  <c r="AK368" i="1"/>
  <c r="AC368" i="1"/>
  <c r="AP368" i="1"/>
  <c r="AH368" i="1"/>
  <c r="Z368" i="1"/>
  <c r="AN368" i="1"/>
  <c r="AD368" i="1"/>
  <c r="AM368" i="1"/>
  <c r="AB368" i="1"/>
  <c r="AV368" i="1"/>
  <c r="AL368" i="1"/>
  <c r="AA368" i="1"/>
  <c r="AU368" i="1"/>
  <c r="AJ368" i="1"/>
  <c r="Y368" i="1"/>
  <c r="AI368" i="1"/>
  <c r="AR368" i="1"/>
  <c r="AG368" i="1"/>
  <c r="AQ368" i="1"/>
  <c r="AF368" i="1"/>
  <c r="AO368" i="1"/>
  <c r="AE368" i="1"/>
  <c r="AP53" i="1"/>
  <c r="AH53" i="1"/>
  <c r="Z53" i="1"/>
  <c r="AO53" i="1"/>
  <c r="AG53" i="1"/>
  <c r="Y53" i="1"/>
  <c r="AN53" i="1"/>
  <c r="AF53" i="1"/>
  <c r="AM53" i="1"/>
  <c r="AE53" i="1"/>
  <c r="AL53" i="1"/>
  <c r="AD53" i="1"/>
  <c r="BI53" i="1"/>
  <c r="AK53" i="1"/>
  <c r="AC53" i="1"/>
  <c r="AR53" i="1"/>
  <c r="AJ53" i="1"/>
  <c r="AB53" i="1"/>
  <c r="AQ53" i="1"/>
  <c r="AI53" i="1"/>
  <c r="AA53" i="1"/>
  <c r="AL167" i="1"/>
  <c r="AD167" i="1"/>
  <c r="BI167" i="1"/>
  <c r="AK167" i="1"/>
  <c r="AC167" i="1"/>
  <c r="AR167" i="1"/>
  <c r="AJ167" i="1"/>
  <c r="AB167" i="1"/>
  <c r="AQ167" i="1"/>
  <c r="AI167" i="1"/>
  <c r="AA167" i="1"/>
  <c r="AP167" i="1"/>
  <c r="AH167" i="1"/>
  <c r="Z167" i="1"/>
  <c r="AO167" i="1"/>
  <c r="AG167" i="1"/>
  <c r="Y167" i="1"/>
  <c r="AV167" i="1"/>
  <c r="AN167" i="1"/>
  <c r="AF167" i="1"/>
  <c r="AU167" i="1"/>
  <c r="AM167" i="1"/>
  <c r="AE167" i="1"/>
  <c r="AM359" i="1"/>
  <c r="AE359" i="1"/>
  <c r="BB359" i="1"/>
  <c r="AL359" i="1"/>
  <c r="AD359" i="1"/>
  <c r="AK359" i="1"/>
  <c r="AC359" i="1"/>
  <c r="AR359" i="1"/>
  <c r="AJ359" i="1"/>
  <c r="AB359" i="1"/>
  <c r="AQ359" i="1"/>
  <c r="AI359" i="1"/>
  <c r="AA359" i="1"/>
  <c r="AP359" i="1"/>
  <c r="AH359" i="1"/>
  <c r="Z359" i="1"/>
  <c r="AO359" i="1"/>
  <c r="AG359" i="1"/>
  <c r="Y359" i="1"/>
  <c r="AN359" i="1"/>
  <c r="AF359" i="1"/>
  <c r="AV317" i="1"/>
  <c r="AN317" i="1"/>
  <c r="AF317" i="1"/>
  <c r="AU317" i="1"/>
  <c r="AM317" i="1"/>
  <c r="AE317" i="1"/>
  <c r="AK317" i="1"/>
  <c r="AC317" i="1"/>
  <c r="AR317" i="1"/>
  <c r="AJ317" i="1"/>
  <c r="AB317" i="1"/>
  <c r="AP317" i="1"/>
  <c r="AH317" i="1"/>
  <c r="Z317" i="1"/>
  <c r="AO317" i="1"/>
  <c r="AG317" i="1"/>
  <c r="Y317" i="1"/>
  <c r="AQ317" i="1"/>
  <c r="AL317" i="1"/>
  <c r="AI317" i="1"/>
  <c r="AD317" i="1"/>
  <c r="AA317" i="1"/>
  <c r="AU327" i="1"/>
  <c r="AM327" i="1"/>
  <c r="AE327" i="1"/>
  <c r="AV327" i="1"/>
  <c r="AN327" i="1"/>
  <c r="AF327" i="1"/>
  <c r="AP327" i="1"/>
  <c r="AD327" i="1"/>
  <c r="BG327" i="1"/>
  <c r="AO327" i="1"/>
  <c r="AC327" i="1"/>
  <c r="AL327" i="1"/>
  <c r="AB327" i="1"/>
  <c r="AK327" i="1"/>
  <c r="AA327" i="1"/>
  <c r="AJ327" i="1"/>
  <c r="Z327" i="1"/>
  <c r="AI327" i="1"/>
  <c r="Y327" i="1"/>
  <c r="AR327" i="1"/>
  <c r="AH327" i="1"/>
  <c r="AQ327" i="1"/>
  <c r="AG327" i="1"/>
  <c r="AQ149" i="1"/>
  <c r="AI149" i="1"/>
  <c r="AA149" i="1"/>
  <c r="AP149" i="1"/>
  <c r="AH149" i="1"/>
  <c r="Z149" i="1"/>
  <c r="AO149" i="1"/>
  <c r="AG149" i="1"/>
  <c r="Y149" i="1"/>
  <c r="AV149" i="1"/>
  <c r="AN149" i="1"/>
  <c r="AF149" i="1"/>
  <c r="AU149" i="1"/>
  <c r="AM149" i="1"/>
  <c r="AE149" i="1"/>
  <c r="AL149" i="1"/>
  <c r="AD149" i="1"/>
  <c r="BI149" i="1"/>
  <c r="AK149" i="1"/>
  <c r="AC149" i="1"/>
  <c r="AR149" i="1"/>
  <c r="AJ149" i="1"/>
  <c r="AB149" i="1"/>
  <c r="AV118" i="1"/>
  <c r="AN118" i="1"/>
  <c r="AF118" i="1"/>
  <c r="AU118" i="1"/>
  <c r="AM118" i="1"/>
  <c r="AE118" i="1"/>
  <c r="AK118" i="1"/>
  <c r="AC118" i="1"/>
  <c r="AR118" i="1"/>
  <c r="AJ118" i="1"/>
  <c r="AB118" i="1"/>
  <c r="AQ118" i="1"/>
  <c r="AI118" i="1"/>
  <c r="AA118" i="1"/>
  <c r="AO118" i="1"/>
  <c r="AG118" i="1"/>
  <c r="Y118" i="1"/>
  <c r="AP118" i="1"/>
  <c r="AL118" i="1"/>
  <c r="AH118" i="1"/>
  <c r="AD118" i="1"/>
  <c r="Z118" i="1"/>
  <c r="AL101" i="1"/>
  <c r="AD101" i="1"/>
  <c r="AK101" i="1"/>
  <c r="AC101" i="1"/>
  <c r="AR101" i="1"/>
  <c r="AJ101" i="1"/>
  <c r="AB101" i="1"/>
  <c r="AQ101" i="1"/>
  <c r="AI101" i="1"/>
  <c r="AA101" i="1"/>
  <c r="BF101" i="1"/>
  <c r="AP101" i="1"/>
  <c r="AH101" i="1"/>
  <c r="Z101" i="1"/>
  <c r="AO101" i="1"/>
  <c r="AG101" i="1"/>
  <c r="Y101" i="1"/>
  <c r="BD101" i="1"/>
  <c r="AV101" i="1"/>
  <c r="AN101" i="1"/>
  <c r="AF101" i="1"/>
  <c r="BK101" i="1"/>
  <c r="AU101" i="1"/>
  <c r="AM101" i="1"/>
  <c r="AE101" i="1"/>
  <c r="AO296" i="1"/>
  <c r="AG296" i="1"/>
  <c r="Y296" i="1"/>
  <c r="AQ296" i="1"/>
  <c r="AH296" i="1"/>
  <c r="AP296" i="1"/>
  <c r="AF296" i="1"/>
  <c r="AN296" i="1"/>
  <c r="AE296" i="1"/>
  <c r="AV296" i="1"/>
  <c r="AM296" i="1"/>
  <c r="AD296" i="1"/>
  <c r="AU296" i="1"/>
  <c r="AL296" i="1"/>
  <c r="AC296" i="1"/>
  <c r="AK296" i="1"/>
  <c r="AB296" i="1"/>
  <c r="AR296" i="1"/>
  <c r="AI296" i="1"/>
  <c r="Z296" i="1"/>
  <c r="AJ296" i="1"/>
  <c r="AA296" i="1"/>
  <c r="AK119" i="1"/>
  <c r="AC119" i="1"/>
  <c r="AR119" i="1"/>
  <c r="AJ119" i="1"/>
  <c r="AB119" i="1"/>
  <c r="AP119" i="1"/>
  <c r="AH119" i="1"/>
  <c r="Z119" i="1"/>
  <c r="AO119" i="1"/>
  <c r="AG119" i="1"/>
  <c r="Y119" i="1"/>
  <c r="AV119" i="1"/>
  <c r="AN119" i="1"/>
  <c r="AF119" i="1"/>
  <c r="AL119" i="1"/>
  <c r="AD119" i="1"/>
  <c r="AQ119" i="1"/>
  <c r="AM119" i="1"/>
  <c r="AI119" i="1"/>
  <c r="AE119" i="1"/>
  <c r="AA119" i="1"/>
  <c r="AU119" i="1"/>
  <c r="AR154" i="1"/>
  <c r="AJ154" i="1"/>
  <c r="AB154" i="1"/>
  <c r="AQ154" i="1"/>
  <c r="AI154" i="1"/>
  <c r="AA154" i="1"/>
  <c r="AP154" i="1"/>
  <c r="AH154" i="1"/>
  <c r="Z154" i="1"/>
  <c r="AO154" i="1"/>
  <c r="AG154" i="1"/>
  <c r="Y154" i="1"/>
  <c r="AN154" i="1"/>
  <c r="AF154" i="1"/>
  <c r="AM154" i="1"/>
  <c r="AE154" i="1"/>
  <c r="AL154" i="1"/>
  <c r="AD154" i="1"/>
  <c r="BI154" i="1"/>
  <c r="AK154" i="1"/>
  <c r="AC154" i="1"/>
  <c r="AQ366" i="1"/>
  <c r="AI366" i="1"/>
  <c r="AA366" i="1"/>
  <c r="BD366" i="1"/>
  <c r="AN366" i="1"/>
  <c r="AF366" i="1"/>
  <c r="AM366" i="1"/>
  <c r="AC366" i="1"/>
  <c r="AL366" i="1"/>
  <c r="AB366" i="1"/>
  <c r="AK366" i="1"/>
  <c r="Z366" i="1"/>
  <c r="AJ366" i="1"/>
  <c r="Y366" i="1"/>
  <c r="AH366" i="1"/>
  <c r="AR366" i="1"/>
  <c r="AG366" i="1"/>
  <c r="AP366" i="1"/>
  <c r="AE366" i="1"/>
  <c r="AO366" i="1"/>
  <c r="AD366" i="1"/>
  <c r="AL306" i="1"/>
  <c r="AD306" i="1"/>
  <c r="AN306" i="1"/>
  <c r="AF306" i="1"/>
  <c r="AP306" i="1"/>
  <c r="AE306" i="1"/>
  <c r="AO306" i="1"/>
  <c r="AC306" i="1"/>
  <c r="AM306" i="1"/>
  <c r="AB306" i="1"/>
  <c r="AK306" i="1"/>
  <c r="AA306" i="1"/>
  <c r="AJ306" i="1"/>
  <c r="Z306" i="1"/>
  <c r="BI306" i="1"/>
  <c r="AI306" i="1"/>
  <c r="Y306" i="1"/>
  <c r="AR306" i="1"/>
  <c r="AH306" i="1"/>
  <c r="AQ306" i="1"/>
  <c r="AG306" i="1"/>
  <c r="AV445" i="1"/>
  <c r="AN445" i="1"/>
  <c r="AF445" i="1"/>
  <c r="AU445" i="1"/>
  <c r="AM445" i="1"/>
  <c r="AE445" i="1"/>
  <c r="BJ445" i="1"/>
  <c r="AL445" i="1"/>
  <c r="AD445" i="1"/>
  <c r="AK445" i="1"/>
  <c r="AC445" i="1"/>
  <c r="AR445" i="1"/>
  <c r="AJ445" i="1"/>
  <c r="AB445" i="1"/>
  <c r="AQ445" i="1"/>
  <c r="AI445" i="1"/>
  <c r="AA445" i="1"/>
  <c r="AP445" i="1"/>
  <c r="AH445" i="1"/>
  <c r="Z445" i="1"/>
  <c r="AO445" i="1"/>
  <c r="AG445" i="1"/>
  <c r="Y445" i="1"/>
  <c r="AQ168" i="1"/>
  <c r="AI168" i="1"/>
  <c r="AA168" i="1"/>
  <c r="AP168" i="1"/>
  <c r="AH168" i="1"/>
  <c r="Z168" i="1"/>
  <c r="AO168" i="1"/>
  <c r="AG168" i="1"/>
  <c r="Y168" i="1"/>
  <c r="AN168" i="1"/>
  <c r="AF168" i="1"/>
  <c r="AM168" i="1"/>
  <c r="AE168" i="1"/>
  <c r="AL168" i="1"/>
  <c r="AD168" i="1"/>
  <c r="BI168" i="1"/>
  <c r="AK168" i="1"/>
  <c r="AC168" i="1"/>
  <c r="AR168" i="1"/>
  <c r="AJ168" i="1"/>
  <c r="AB168" i="1"/>
  <c r="BH352" i="1"/>
  <c r="AR352" i="1"/>
  <c r="AJ352" i="1"/>
  <c r="AB352" i="1"/>
  <c r="AQ352" i="1"/>
  <c r="AI352" i="1"/>
  <c r="AA352" i="1"/>
  <c r="AP352" i="1"/>
  <c r="AH352" i="1"/>
  <c r="Z352" i="1"/>
  <c r="AO352" i="1"/>
  <c r="AG352" i="1"/>
  <c r="Y352" i="1"/>
  <c r="AV352" i="1"/>
  <c r="AN352" i="1"/>
  <c r="AF352" i="1"/>
  <c r="AU352" i="1"/>
  <c r="AM352" i="1"/>
  <c r="AE352" i="1"/>
  <c r="AL352" i="1"/>
  <c r="AD352" i="1"/>
  <c r="AK352" i="1"/>
  <c r="AC352" i="1"/>
  <c r="AQ14" i="1"/>
  <c r="AI14" i="1"/>
  <c r="AA14" i="1"/>
  <c r="AP14" i="1"/>
  <c r="AH14" i="1"/>
  <c r="Z14" i="1"/>
  <c r="AO14" i="1"/>
  <c r="AG14" i="1"/>
  <c r="Y14" i="1"/>
  <c r="BD14" i="1"/>
  <c r="AN14" i="1"/>
  <c r="AF14" i="1"/>
  <c r="AM14" i="1"/>
  <c r="AE14" i="1"/>
  <c r="AL14" i="1"/>
  <c r="AD14" i="1"/>
  <c r="AK14" i="1"/>
  <c r="AC14" i="1"/>
  <c r="AR14" i="1"/>
  <c r="AJ14" i="1"/>
  <c r="AB14" i="1"/>
  <c r="AQ416" i="1"/>
  <c r="AI416" i="1"/>
  <c r="AA416" i="1"/>
  <c r="AP416" i="1"/>
  <c r="AH416" i="1"/>
  <c r="Z416" i="1"/>
  <c r="AO416" i="1"/>
  <c r="AG416" i="1"/>
  <c r="Y416" i="1"/>
  <c r="AV416" i="1"/>
  <c r="AN416" i="1"/>
  <c r="AF416" i="1"/>
  <c r="AU416" i="1"/>
  <c r="AM416" i="1"/>
  <c r="AE416" i="1"/>
  <c r="AK416" i="1"/>
  <c r="AC416" i="1"/>
  <c r="AR416" i="1"/>
  <c r="AL416" i="1"/>
  <c r="AJ416" i="1"/>
  <c r="AD416" i="1"/>
  <c r="AB416" i="1"/>
  <c r="AK325" i="1"/>
  <c r="AC325" i="1"/>
  <c r="AJ325" i="1"/>
  <c r="AA325" i="1"/>
  <c r="AR325" i="1"/>
  <c r="AI325" i="1"/>
  <c r="Z325" i="1"/>
  <c r="AQ325" i="1"/>
  <c r="AH325" i="1"/>
  <c r="Y325" i="1"/>
  <c r="AP325" i="1"/>
  <c r="AG325" i="1"/>
  <c r="AO325" i="1"/>
  <c r="AF325" i="1"/>
  <c r="AN325" i="1"/>
  <c r="AE325" i="1"/>
  <c r="AV325" i="1"/>
  <c r="AM325" i="1"/>
  <c r="AD325" i="1"/>
  <c r="AU325" i="1"/>
  <c r="AL325" i="1"/>
  <c r="AB325" i="1"/>
  <c r="AK68" i="1"/>
  <c r="AC68" i="1"/>
  <c r="AR68" i="1"/>
  <c r="AJ68" i="1"/>
  <c r="AB68" i="1"/>
  <c r="AQ68" i="1"/>
  <c r="AI68" i="1"/>
  <c r="AA68" i="1"/>
  <c r="AP68" i="1"/>
  <c r="AH68" i="1"/>
  <c r="Z68" i="1"/>
  <c r="AO68" i="1"/>
  <c r="AG68" i="1"/>
  <c r="Y68" i="1"/>
  <c r="AV68" i="1"/>
  <c r="AN68" i="1"/>
  <c r="AF68" i="1"/>
  <c r="AU68" i="1"/>
  <c r="AM68" i="1"/>
  <c r="AE68" i="1"/>
  <c r="AL68" i="1"/>
  <c r="AD68" i="1"/>
  <c r="AK135" i="1"/>
  <c r="AC135" i="1"/>
  <c r="AR135" i="1"/>
  <c r="AJ135" i="1"/>
  <c r="AB135" i="1"/>
  <c r="AQ135" i="1"/>
  <c r="AI135" i="1"/>
  <c r="AA135" i="1"/>
  <c r="BF135" i="1"/>
  <c r="AP135" i="1"/>
  <c r="AH135" i="1"/>
  <c r="Z135" i="1"/>
  <c r="AO135" i="1"/>
  <c r="AG135" i="1"/>
  <c r="Y135" i="1"/>
  <c r="AV135" i="1"/>
  <c r="AN135" i="1"/>
  <c r="AF135" i="1"/>
  <c r="AU135" i="1"/>
  <c r="AM135" i="1"/>
  <c r="AE135" i="1"/>
  <c r="AL135" i="1"/>
  <c r="AD135" i="1"/>
  <c r="AU351" i="1"/>
  <c r="AM351" i="1"/>
  <c r="AE351" i="1"/>
  <c r="AL351" i="1"/>
  <c r="AD351" i="1"/>
  <c r="AP351" i="1"/>
  <c r="AH351" i="1"/>
  <c r="Z351" i="1"/>
  <c r="AO351" i="1"/>
  <c r="AG351" i="1"/>
  <c r="Y351" i="1"/>
  <c r="AV351" i="1"/>
  <c r="AN351" i="1"/>
  <c r="AF351" i="1"/>
  <c r="AB351" i="1"/>
  <c r="AA351" i="1"/>
  <c r="AR351" i="1"/>
  <c r="AQ351" i="1"/>
  <c r="AK351" i="1"/>
  <c r="AJ351" i="1"/>
  <c r="AI351" i="1"/>
  <c r="AC351" i="1"/>
  <c r="AL210" i="1"/>
  <c r="AD210" i="1"/>
  <c r="AU210" i="1"/>
  <c r="AM210" i="1"/>
  <c r="AC210" i="1"/>
  <c r="AK210" i="1"/>
  <c r="AB210" i="1"/>
  <c r="AJ210" i="1"/>
  <c r="AA210" i="1"/>
  <c r="AR210" i="1"/>
  <c r="AI210" i="1"/>
  <c r="Z210" i="1"/>
  <c r="AQ210" i="1"/>
  <c r="AH210" i="1"/>
  <c r="Y210" i="1"/>
  <c r="AP210" i="1"/>
  <c r="AG210" i="1"/>
  <c r="AO210" i="1"/>
  <c r="AF210" i="1"/>
  <c r="AV210" i="1"/>
  <c r="AN210" i="1"/>
  <c r="AE210" i="1"/>
  <c r="AR385" i="1"/>
  <c r="AJ385" i="1"/>
  <c r="AB385" i="1"/>
  <c r="AQ385" i="1"/>
  <c r="AI385" i="1"/>
  <c r="AA385" i="1"/>
  <c r="AP385" i="1"/>
  <c r="AH385" i="1"/>
  <c r="Z385" i="1"/>
  <c r="AO385" i="1"/>
  <c r="AG385" i="1"/>
  <c r="Y385" i="1"/>
  <c r="AV385" i="1"/>
  <c r="AN385" i="1"/>
  <c r="AF385" i="1"/>
  <c r="AU385" i="1"/>
  <c r="AM385" i="1"/>
  <c r="AE385" i="1"/>
  <c r="AL385" i="1"/>
  <c r="AD385" i="1"/>
  <c r="AK385" i="1"/>
  <c r="AC385" i="1"/>
  <c r="BA434" i="1"/>
  <c r="AK434" i="1"/>
  <c r="AC434" i="1"/>
  <c r="AY434" i="1"/>
  <c r="AQ434" i="1"/>
  <c r="AI434" i="1"/>
  <c r="AA434" i="1"/>
  <c r="AZ434" i="1"/>
  <c r="AO434" i="1"/>
  <c r="AE434" i="1"/>
  <c r="AX434" i="1"/>
  <c r="AN434" i="1"/>
  <c r="AD434" i="1"/>
  <c r="AW434" i="1"/>
  <c r="AM434" i="1"/>
  <c r="AB434" i="1"/>
  <c r="AL434" i="1"/>
  <c r="Z434" i="1"/>
  <c r="AJ434" i="1"/>
  <c r="Y434" i="1"/>
  <c r="AH434" i="1"/>
  <c r="BC434" i="1"/>
  <c r="AR434" i="1"/>
  <c r="AG434" i="1"/>
  <c r="BB434" i="1"/>
  <c r="AP434" i="1"/>
  <c r="AF434" i="1"/>
  <c r="AN411" i="1"/>
  <c r="AF411" i="1"/>
  <c r="AM411" i="1"/>
  <c r="AD411" i="1"/>
  <c r="BC411" i="1"/>
  <c r="AL411" i="1"/>
  <c r="AC411" i="1"/>
  <c r="BB411" i="1"/>
  <c r="AK411" i="1"/>
  <c r="AB411" i="1"/>
  <c r="BA411" i="1"/>
  <c r="AJ411" i="1"/>
  <c r="AA411" i="1"/>
  <c r="AZ411" i="1"/>
  <c r="AR411" i="1"/>
  <c r="AI411" i="1"/>
  <c r="Z411" i="1"/>
  <c r="AY411" i="1"/>
  <c r="AQ411" i="1"/>
  <c r="AH411" i="1"/>
  <c r="Y411" i="1"/>
  <c r="AX411" i="1"/>
  <c r="AP411" i="1"/>
  <c r="AG411" i="1"/>
  <c r="AW411" i="1"/>
  <c r="AO411" i="1"/>
  <c r="AE411" i="1"/>
  <c r="AR75" i="1"/>
  <c r="AJ75" i="1"/>
  <c r="AB75" i="1"/>
  <c r="AU75" i="1"/>
  <c r="AM75" i="1"/>
  <c r="AE75" i="1"/>
  <c r="AH75" i="1"/>
  <c r="AQ75" i="1"/>
  <c r="AG75" i="1"/>
  <c r="AP75" i="1"/>
  <c r="AF75" i="1"/>
  <c r="AO75" i="1"/>
  <c r="AD75" i="1"/>
  <c r="AN75" i="1"/>
  <c r="AC75" i="1"/>
  <c r="AL75" i="1"/>
  <c r="AA75" i="1"/>
  <c r="AV75" i="1"/>
  <c r="AK75" i="1"/>
  <c r="Z75" i="1"/>
  <c r="AI75" i="1"/>
  <c r="Y75" i="1"/>
  <c r="BH199" i="1"/>
  <c r="AR199" i="1"/>
  <c r="AJ199" i="1"/>
  <c r="AB199" i="1"/>
  <c r="AW199" i="1"/>
  <c r="AN199" i="1"/>
  <c r="AE199" i="1"/>
  <c r="AM199" i="1"/>
  <c r="AD199" i="1"/>
  <c r="AL199" i="1"/>
  <c r="AC199" i="1"/>
  <c r="AK199" i="1"/>
  <c r="AA199" i="1"/>
  <c r="AI199" i="1"/>
  <c r="Z199" i="1"/>
  <c r="AQ199" i="1"/>
  <c r="AH199" i="1"/>
  <c r="Y199" i="1"/>
  <c r="AP199" i="1"/>
  <c r="AG199" i="1"/>
  <c r="AO199" i="1"/>
  <c r="AF199" i="1"/>
  <c r="AX199" i="1"/>
  <c r="AR336" i="1"/>
  <c r="AJ336" i="1"/>
  <c r="AB336" i="1"/>
  <c r="AQ336" i="1"/>
  <c r="AI336" i="1"/>
  <c r="AA336" i="1"/>
  <c r="AP336" i="1"/>
  <c r="AH336" i="1"/>
  <c r="Z336" i="1"/>
  <c r="AO336" i="1"/>
  <c r="AG336" i="1"/>
  <c r="Y336" i="1"/>
  <c r="BD336" i="1"/>
  <c r="AN336" i="1"/>
  <c r="AF336" i="1"/>
  <c r="AM336" i="1"/>
  <c r="AE336" i="1"/>
  <c r="AL336" i="1"/>
  <c r="AD336" i="1"/>
  <c r="AK336" i="1"/>
  <c r="AC336"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5" i="1"/>
  <c r="AK435" i="1"/>
  <c r="AC435" i="1"/>
  <c r="AX435" i="1"/>
  <c r="AP435" i="1"/>
  <c r="AH435" i="1"/>
  <c r="Z435" i="1"/>
  <c r="AN435" i="1"/>
  <c r="AF435" i="1"/>
  <c r="AY435" i="1"/>
  <c r="AM435" i="1"/>
  <c r="AA435" i="1"/>
  <c r="AW435" i="1"/>
  <c r="AL435" i="1"/>
  <c r="Y435" i="1"/>
  <c r="AJ435" i="1"/>
  <c r="AI435" i="1"/>
  <c r="AG435" i="1"/>
  <c r="BC435" i="1"/>
  <c r="AR435" i="1"/>
  <c r="AE435" i="1"/>
  <c r="BB435" i="1"/>
  <c r="AQ435" i="1"/>
  <c r="AD435" i="1"/>
  <c r="AZ435" i="1"/>
  <c r="AO435" i="1"/>
  <c r="AB435" i="1"/>
  <c r="BB245" i="1"/>
  <c r="AL245" i="1"/>
  <c r="AD245" i="1"/>
  <c r="BA245" i="1"/>
  <c r="AK245" i="1"/>
  <c r="AC245" i="1"/>
  <c r="AZ245" i="1"/>
  <c r="AR245" i="1"/>
  <c r="AJ245" i="1"/>
  <c r="AB245" i="1"/>
  <c r="BG245" i="1"/>
  <c r="AY245" i="1"/>
  <c r="AQ245" i="1"/>
  <c r="AI245" i="1"/>
  <c r="AA245" i="1"/>
  <c r="BF245" i="1"/>
  <c r="AX245" i="1"/>
  <c r="AP245" i="1"/>
  <c r="AH245" i="1"/>
  <c r="Z245" i="1"/>
  <c r="BM245" i="1"/>
  <c r="BE245" i="1"/>
  <c r="AW245" i="1"/>
  <c r="AO245" i="1"/>
  <c r="AG245" i="1"/>
  <c r="Y245" i="1"/>
  <c r="BC245" i="1"/>
  <c r="AU245" i="1"/>
  <c r="AM245" i="1"/>
  <c r="AE245" i="1"/>
  <c r="BD245" i="1"/>
  <c r="AV245" i="1"/>
  <c r="AN245" i="1"/>
  <c r="AF245" i="1"/>
  <c r="AX302" i="1"/>
  <c r="AP302" i="1"/>
  <c r="AH302" i="1"/>
  <c r="Z302" i="1"/>
  <c r="AZ302" i="1"/>
  <c r="AR302" i="1"/>
  <c r="AJ302" i="1"/>
  <c r="AB302" i="1"/>
  <c r="BA302" i="1"/>
  <c r="AO302" i="1"/>
  <c r="AE302" i="1"/>
  <c r="AY302" i="1"/>
  <c r="AN302" i="1"/>
  <c r="AD302" i="1"/>
  <c r="AW302" i="1"/>
  <c r="AM302" i="1"/>
  <c r="AC302" i="1"/>
  <c r="AL302" i="1"/>
  <c r="AA302" i="1"/>
  <c r="AK302" i="1"/>
  <c r="Y302" i="1"/>
  <c r="AI302" i="1"/>
  <c r="BB302" i="1"/>
  <c r="AQ302" i="1"/>
  <c r="AF302" i="1"/>
  <c r="AG302" i="1"/>
  <c r="BC302" i="1"/>
  <c r="AP419" i="1"/>
  <c r="AH419" i="1"/>
  <c r="Z419" i="1"/>
  <c r="AO419" i="1"/>
  <c r="AG419" i="1"/>
  <c r="Y419" i="1"/>
  <c r="AN419" i="1"/>
  <c r="AF419" i="1"/>
  <c r="AM419" i="1"/>
  <c r="AE419" i="1"/>
  <c r="BB419" i="1"/>
  <c r="AL419" i="1"/>
  <c r="AD419" i="1"/>
  <c r="BI419" i="1"/>
  <c r="BA419" i="1"/>
  <c r="AK419" i="1"/>
  <c r="AC419" i="1"/>
  <c r="AR419" i="1"/>
  <c r="AJ419" i="1"/>
  <c r="AB419" i="1"/>
  <c r="BG419" i="1"/>
  <c r="AQ419" i="1"/>
  <c r="AI419" i="1"/>
  <c r="AA419" i="1"/>
  <c r="BL126" i="1"/>
  <c r="AV126" i="1"/>
  <c r="AN126" i="1"/>
  <c r="AF126" i="1"/>
  <c r="BC126" i="1"/>
  <c r="AU126" i="1"/>
  <c r="AM126" i="1"/>
  <c r="AE126" i="1"/>
  <c r="BB126" i="1"/>
  <c r="AL126" i="1"/>
  <c r="AD126" i="1"/>
  <c r="BA126" i="1"/>
  <c r="AK126" i="1"/>
  <c r="AC126" i="1"/>
  <c r="AZ126" i="1"/>
  <c r="AR126" i="1"/>
  <c r="AJ126" i="1"/>
  <c r="AB126" i="1"/>
  <c r="AY126" i="1"/>
  <c r="AQ126" i="1"/>
  <c r="AI126" i="1"/>
  <c r="AA126" i="1"/>
  <c r="AW126" i="1"/>
  <c r="AO126" i="1"/>
  <c r="AG126" i="1"/>
  <c r="Y126" i="1"/>
  <c r="Z126" i="1"/>
  <c r="AX126" i="1"/>
  <c r="AP126" i="1"/>
  <c r="AH126" i="1"/>
  <c r="AR313" i="1"/>
  <c r="AJ313" i="1"/>
  <c r="AB313" i="1"/>
  <c r="AQ313" i="1"/>
  <c r="AI313" i="1"/>
  <c r="AA313" i="1"/>
  <c r="BL313" i="1"/>
  <c r="AV313" i="1"/>
  <c r="AN313" i="1"/>
  <c r="AF313" i="1"/>
  <c r="AL313" i="1"/>
  <c r="AD313" i="1"/>
  <c r="AK313" i="1"/>
  <c r="AH313" i="1"/>
  <c r="AU313" i="1"/>
  <c r="AG313" i="1"/>
  <c r="AE313" i="1"/>
  <c r="AC313" i="1"/>
  <c r="AP313" i="1"/>
  <c r="Z313" i="1"/>
  <c r="AO313" i="1"/>
  <c r="Y313" i="1"/>
  <c r="AM313" i="1"/>
  <c r="BE64" i="1"/>
  <c r="AO64" i="1"/>
  <c r="AG64" i="1"/>
  <c r="Y64" i="1"/>
  <c r="AN64" i="1"/>
  <c r="AF64" i="1"/>
  <c r="AM64" i="1"/>
  <c r="AE64" i="1"/>
  <c r="AL64" i="1"/>
  <c r="AD64" i="1"/>
  <c r="AK64" i="1"/>
  <c r="AC64" i="1"/>
  <c r="AR64" i="1"/>
  <c r="AJ64" i="1"/>
  <c r="AB64" i="1"/>
  <c r="BG64" i="1"/>
  <c r="AQ64" i="1"/>
  <c r="AI64" i="1"/>
  <c r="AA64" i="1"/>
  <c r="AP64" i="1"/>
  <c r="AH64" i="1"/>
  <c r="Z64" i="1"/>
  <c r="AR236" i="1"/>
  <c r="AJ236" i="1"/>
  <c r="AB236" i="1"/>
  <c r="AV236" i="1"/>
  <c r="AN236" i="1"/>
  <c r="AF236" i="1"/>
  <c r="AU236" i="1"/>
  <c r="AM236" i="1"/>
  <c r="AE236" i="1"/>
  <c r="AK236" i="1"/>
  <c r="Y236" i="1"/>
  <c r="AI236" i="1"/>
  <c r="AH236" i="1"/>
  <c r="AG236" i="1"/>
  <c r="AQ236" i="1"/>
  <c r="AD236" i="1"/>
  <c r="AP236" i="1"/>
  <c r="AC236" i="1"/>
  <c r="AO236" i="1"/>
  <c r="AA236" i="1"/>
  <c r="AL236" i="1"/>
  <c r="Z236" i="1"/>
  <c r="AU448" i="1"/>
  <c r="AM448" i="1"/>
  <c r="AE448" i="1"/>
  <c r="AL448" i="1"/>
  <c r="AD448" i="1"/>
  <c r="AK448" i="1"/>
  <c r="AC448" i="1"/>
  <c r="AR448" i="1"/>
  <c r="AJ448" i="1"/>
  <c r="AB448" i="1"/>
  <c r="AQ448" i="1"/>
  <c r="AI448" i="1"/>
  <c r="AA448" i="1"/>
  <c r="AP448" i="1"/>
  <c r="AH448" i="1"/>
  <c r="Z448" i="1"/>
  <c r="AO448" i="1"/>
  <c r="AG448" i="1"/>
  <c r="Y448" i="1"/>
  <c r="AV448" i="1"/>
  <c r="AN448" i="1"/>
  <c r="AF448" i="1"/>
  <c r="AR159" i="1"/>
  <c r="AJ159" i="1"/>
  <c r="AB159" i="1"/>
  <c r="BG159" i="1"/>
  <c r="AQ159" i="1"/>
  <c r="AI159" i="1"/>
  <c r="AA159" i="1"/>
  <c r="BF159" i="1"/>
  <c r="AP159" i="1"/>
  <c r="AH159" i="1"/>
  <c r="Z159" i="1"/>
  <c r="AO159" i="1"/>
  <c r="AD159" i="1"/>
  <c r="AN159" i="1"/>
  <c r="AC159" i="1"/>
  <c r="AM159" i="1"/>
  <c r="Y159" i="1"/>
  <c r="AL159" i="1"/>
  <c r="AK159" i="1"/>
  <c r="AG159" i="1"/>
  <c r="AF159" i="1"/>
  <c r="AE159" i="1"/>
  <c r="AK292" i="1"/>
  <c r="AC292" i="1"/>
  <c r="BG292" i="1"/>
  <c r="AP292" i="1"/>
  <c r="AG292" i="1"/>
  <c r="AO292" i="1"/>
  <c r="AF292" i="1"/>
  <c r="AN292" i="1"/>
  <c r="AE292" i="1"/>
  <c r="AM292" i="1"/>
  <c r="AD292" i="1"/>
  <c r="AL292" i="1"/>
  <c r="AB292" i="1"/>
  <c r="AJ292" i="1"/>
  <c r="AA292" i="1"/>
  <c r="AQ292" i="1"/>
  <c r="AH292" i="1"/>
  <c r="Y292" i="1"/>
  <c r="AR292" i="1"/>
  <c r="AI292" i="1"/>
  <c r="Z292" i="1"/>
  <c r="AR328" i="1"/>
  <c r="AJ328" i="1"/>
  <c r="AB328" i="1"/>
  <c r="AK328" i="1"/>
  <c r="AC328" i="1"/>
  <c r="AU328" i="1"/>
  <c r="AI328" i="1"/>
  <c r="Y328" i="1"/>
  <c r="AH328" i="1"/>
  <c r="AQ328" i="1"/>
  <c r="AG328" i="1"/>
  <c r="AP328" i="1"/>
  <c r="AF328" i="1"/>
  <c r="BG328" i="1"/>
  <c r="AO328" i="1"/>
  <c r="AE328" i="1"/>
  <c r="AN328" i="1"/>
  <c r="AD328" i="1"/>
  <c r="AM328" i="1"/>
  <c r="AA328" i="1"/>
  <c r="AV328" i="1"/>
  <c r="AL328" i="1"/>
  <c r="Z328" i="1"/>
  <c r="AK284" i="1"/>
  <c r="AC284" i="1"/>
  <c r="AR284" i="1"/>
  <c r="AJ284" i="1"/>
  <c r="AB284" i="1"/>
  <c r="AQ284" i="1"/>
  <c r="AI284" i="1"/>
  <c r="AA284" i="1"/>
  <c r="BF284" i="1"/>
  <c r="AP284" i="1"/>
  <c r="AH284" i="1"/>
  <c r="Z284" i="1"/>
  <c r="AO284" i="1"/>
  <c r="AG284" i="1"/>
  <c r="Y284" i="1"/>
  <c r="AV284" i="1"/>
  <c r="AN284" i="1"/>
  <c r="AF284" i="1"/>
  <c r="AL284" i="1"/>
  <c r="AD284" i="1"/>
  <c r="AE284" i="1"/>
  <c r="AU284" i="1"/>
  <c r="AM284" i="1"/>
  <c r="BF136" i="1"/>
  <c r="AP136" i="1"/>
  <c r="AH136" i="1"/>
  <c r="Z136" i="1"/>
  <c r="AO136" i="1"/>
  <c r="AG136" i="1"/>
  <c r="Y136" i="1"/>
  <c r="AN136" i="1"/>
  <c r="AF136" i="1"/>
  <c r="AM136" i="1"/>
  <c r="AE136" i="1"/>
  <c r="AL136" i="1"/>
  <c r="AD136" i="1"/>
  <c r="AK136" i="1"/>
  <c r="AC136" i="1"/>
  <c r="AR136" i="1"/>
  <c r="AJ136" i="1"/>
  <c r="AB136" i="1"/>
  <c r="AQ136" i="1"/>
  <c r="AI136" i="1"/>
  <c r="AA136" i="1"/>
  <c r="AQ41" i="1"/>
  <c r="AI41" i="1"/>
  <c r="AA41" i="1"/>
  <c r="AP41" i="1"/>
  <c r="AH41" i="1"/>
  <c r="Z41" i="1"/>
  <c r="BM41" i="1"/>
  <c r="AO41" i="1"/>
  <c r="AG41" i="1"/>
  <c r="Y41" i="1"/>
  <c r="AV41" i="1"/>
  <c r="AN41" i="1"/>
  <c r="AF41" i="1"/>
  <c r="AU41" i="1"/>
  <c r="AM41" i="1"/>
  <c r="AE41" i="1"/>
  <c r="AL41" i="1"/>
  <c r="AD41" i="1"/>
  <c r="AK41" i="1"/>
  <c r="AC41" i="1"/>
  <c r="AR41" i="1"/>
  <c r="AJ41" i="1"/>
  <c r="AB41" i="1"/>
  <c r="AQ141" i="1"/>
  <c r="AI141" i="1"/>
  <c r="AA141" i="1"/>
  <c r="BF141" i="1"/>
  <c r="AP141" i="1"/>
  <c r="AH141" i="1"/>
  <c r="Z141" i="1"/>
  <c r="AO141" i="1"/>
  <c r="AG141" i="1"/>
  <c r="Y141" i="1"/>
  <c r="AN141" i="1"/>
  <c r="AF141" i="1"/>
  <c r="AM141" i="1"/>
  <c r="AE141" i="1"/>
  <c r="AL141" i="1"/>
  <c r="AD141" i="1"/>
  <c r="AK141" i="1"/>
  <c r="AC141" i="1"/>
  <c r="AR141" i="1"/>
  <c r="AJ141" i="1"/>
  <c r="AB141" i="1"/>
  <c r="AU335" i="1"/>
  <c r="AM335" i="1"/>
  <c r="AE335" i="1"/>
  <c r="AL335" i="1"/>
  <c r="AD335" i="1"/>
  <c r="AK335" i="1"/>
  <c r="AC335" i="1"/>
  <c r="AR335" i="1"/>
  <c r="AJ335" i="1"/>
  <c r="AB335" i="1"/>
  <c r="BG335" i="1"/>
  <c r="AQ335" i="1"/>
  <c r="AI335" i="1"/>
  <c r="AA335" i="1"/>
  <c r="AP335" i="1"/>
  <c r="AH335" i="1"/>
  <c r="Z335" i="1"/>
  <c r="AO335" i="1"/>
  <c r="AG335" i="1"/>
  <c r="Y335" i="1"/>
  <c r="AV335" i="1"/>
  <c r="AN335" i="1"/>
  <c r="AF335" i="1"/>
  <c r="AP358" i="1"/>
  <c r="AH358" i="1"/>
  <c r="Z358" i="1"/>
  <c r="AO358" i="1"/>
  <c r="AG358" i="1"/>
  <c r="Y358" i="1"/>
  <c r="AN358" i="1"/>
  <c r="AF358" i="1"/>
  <c r="AM358" i="1"/>
  <c r="AE358" i="1"/>
  <c r="BB358" i="1"/>
  <c r="AL358" i="1"/>
  <c r="AD358" i="1"/>
  <c r="AK358" i="1"/>
  <c r="AC358" i="1"/>
  <c r="AR358" i="1"/>
  <c r="AJ358" i="1"/>
  <c r="AB358" i="1"/>
  <c r="AQ358" i="1"/>
  <c r="AI358" i="1"/>
  <c r="AA358" i="1"/>
  <c r="AQ79" i="1"/>
  <c r="AI79" i="1"/>
  <c r="AA79" i="1"/>
  <c r="AL79" i="1"/>
  <c r="AD79" i="1"/>
  <c r="AP79" i="1"/>
  <c r="AF79" i="1"/>
  <c r="AO79" i="1"/>
  <c r="AE79" i="1"/>
  <c r="AN79" i="1"/>
  <c r="AC79" i="1"/>
  <c r="AV79" i="1"/>
  <c r="AM79" i="1"/>
  <c r="AB79" i="1"/>
  <c r="AU79" i="1"/>
  <c r="AK79" i="1"/>
  <c r="Z79" i="1"/>
  <c r="AJ79" i="1"/>
  <c r="Y79" i="1"/>
  <c r="AH79" i="1"/>
  <c r="AR79" i="1"/>
  <c r="AG79" i="1"/>
  <c r="AQ133" i="1"/>
  <c r="AI133" i="1"/>
  <c r="AA133" i="1"/>
  <c r="AP133" i="1"/>
  <c r="AH133" i="1"/>
  <c r="Z133" i="1"/>
  <c r="AO133" i="1"/>
  <c r="AG133" i="1"/>
  <c r="Y133" i="1"/>
  <c r="AV133" i="1"/>
  <c r="AN133" i="1"/>
  <c r="AF133" i="1"/>
  <c r="AU133" i="1"/>
  <c r="AM133" i="1"/>
  <c r="AE133" i="1"/>
  <c r="AL133" i="1"/>
  <c r="AD133" i="1"/>
  <c r="AK133" i="1"/>
  <c r="AC133" i="1"/>
  <c r="AR133" i="1"/>
  <c r="AJ133" i="1"/>
  <c r="AB133" i="1"/>
  <c r="AZ146" i="1"/>
  <c r="AR146" i="1"/>
  <c r="AJ146" i="1"/>
  <c r="AB146" i="1"/>
  <c r="AQ146" i="1"/>
  <c r="AI146" i="1"/>
  <c r="AA146" i="1"/>
  <c r="BF146" i="1"/>
  <c r="AX146" i="1"/>
  <c r="AP146" i="1"/>
  <c r="AH146" i="1"/>
  <c r="Z146" i="1"/>
  <c r="BE146" i="1"/>
  <c r="AO146" i="1"/>
  <c r="AG146" i="1"/>
  <c r="Y146" i="1"/>
  <c r="BD146" i="1"/>
  <c r="AV146" i="1"/>
  <c r="AN146" i="1"/>
  <c r="AF146" i="1"/>
  <c r="AU146" i="1"/>
  <c r="AM146" i="1"/>
  <c r="AE146" i="1"/>
  <c r="BB146" i="1"/>
  <c r="AL146" i="1"/>
  <c r="AD146" i="1"/>
  <c r="BA146" i="1"/>
  <c r="AK146" i="1"/>
  <c r="AC146" i="1"/>
  <c r="AO266" i="1"/>
  <c r="AG266" i="1"/>
  <c r="Y266" i="1"/>
  <c r="AV266" i="1"/>
  <c r="AN266" i="1"/>
  <c r="AF266" i="1"/>
  <c r="AU266" i="1"/>
  <c r="AM266" i="1"/>
  <c r="AE266" i="1"/>
  <c r="AL266" i="1"/>
  <c r="AD266" i="1"/>
  <c r="AK266" i="1"/>
  <c r="AC266" i="1"/>
  <c r="AR266" i="1"/>
  <c r="AJ266" i="1"/>
  <c r="AB266" i="1"/>
  <c r="AP266" i="1"/>
  <c r="AH266" i="1"/>
  <c r="Z266" i="1"/>
  <c r="AI266" i="1"/>
  <c r="AA266" i="1"/>
  <c r="AQ266" i="1"/>
  <c r="AN71" i="1"/>
  <c r="AF71" i="1"/>
  <c r="AY71" i="1"/>
  <c r="AQ71" i="1"/>
  <c r="AI71" i="1"/>
  <c r="AA71" i="1"/>
  <c r="AX71" i="1"/>
  <c r="AO71" i="1"/>
  <c r="AD71" i="1"/>
  <c r="AW71" i="1"/>
  <c r="AM71" i="1"/>
  <c r="AC71" i="1"/>
  <c r="AL71" i="1"/>
  <c r="AB71" i="1"/>
  <c r="AK71" i="1"/>
  <c r="Z71" i="1"/>
  <c r="BC71" i="1"/>
  <c r="AJ71" i="1"/>
  <c r="Y71" i="1"/>
  <c r="BB71" i="1"/>
  <c r="AH71" i="1"/>
  <c r="BA71" i="1"/>
  <c r="AR71" i="1"/>
  <c r="AG71" i="1"/>
  <c r="AZ71" i="1"/>
  <c r="AP71" i="1"/>
  <c r="AE71" i="1"/>
  <c r="BC54" i="1"/>
  <c r="AM54" i="1"/>
  <c r="AE54" i="1"/>
  <c r="BB54" i="1"/>
  <c r="AL54" i="1"/>
  <c r="AD54" i="1"/>
  <c r="BA54" i="1"/>
  <c r="AK54" i="1"/>
  <c r="AC54" i="1"/>
  <c r="AZ54" i="1"/>
  <c r="AR54" i="1"/>
  <c r="AJ54" i="1"/>
  <c r="AB54" i="1"/>
  <c r="AY54" i="1"/>
  <c r="AQ54" i="1"/>
  <c r="AI54" i="1"/>
  <c r="AA54" i="1"/>
  <c r="AX54" i="1"/>
  <c r="AP54" i="1"/>
  <c r="AH54" i="1"/>
  <c r="Z54" i="1"/>
  <c r="AW54" i="1"/>
  <c r="AO54" i="1"/>
  <c r="AG54" i="1"/>
  <c r="Y54" i="1"/>
  <c r="AN54" i="1"/>
  <c r="AF54" i="1"/>
  <c r="BG347" i="1"/>
  <c r="AQ347" i="1"/>
  <c r="AI347" i="1"/>
  <c r="AA347" i="1"/>
  <c r="BF347" i="1"/>
  <c r="AP347" i="1"/>
  <c r="AH347" i="1"/>
  <c r="Z347" i="1"/>
  <c r="AL347" i="1"/>
  <c r="AD347" i="1"/>
  <c r="AR347" i="1"/>
  <c r="AJ347" i="1"/>
  <c r="AB347" i="1"/>
  <c r="AF347" i="1"/>
  <c r="AE347" i="1"/>
  <c r="AC347" i="1"/>
  <c r="AO347" i="1"/>
  <c r="Y347" i="1"/>
  <c r="AN347" i="1"/>
  <c r="AM347" i="1"/>
  <c r="AK347" i="1"/>
  <c r="AG347"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5" i="1"/>
  <c r="AC32" i="39"/>
  <c r="Y48" i="39"/>
  <c r="D349" i="1"/>
  <c r="D370" i="1"/>
  <c r="D326" i="1"/>
  <c r="D270" i="1"/>
  <c r="BK270" i="1" s="1"/>
  <c r="D267" i="1"/>
  <c r="BM267" i="1" s="1"/>
  <c r="D260" i="1"/>
  <c r="D444"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2" i="1"/>
  <c r="AC36" i="39"/>
  <c r="W69" i="39"/>
  <c r="AC40" i="39"/>
  <c r="D209" i="1"/>
  <c r="AC26" i="39"/>
  <c r="AE69" i="39"/>
  <c r="AC45" i="39"/>
  <c r="AE68" i="39"/>
  <c r="AC44" i="39"/>
  <c r="AE36" i="39"/>
  <c r="AC25" i="39"/>
  <c r="Q25" i="39"/>
  <c r="AC15" i="39"/>
  <c r="AE70" i="39"/>
  <c r="AC46" i="39"/>
  <c r="M77" i="39"/>
  <c r="AC11" i="39"/>
  <c r="D319" i="1"/>
  <c r="AC12" i="39"/>
  <c r="D278" i="1"/>
  <c r="AC10" i="39"/>
  <c r="AE8" i="39"/>
  <c r="AC8" i="39"/>
  <c r="D320" i="1"/>
  <c r="AC13" i="39"/>
  <c r="AE9" i="39"/>
  <c r="AE30" i="39"/>
  <c r="AE34" i="39"/>
  <c r="AE40" i="39"/>
  <c r="O29" i="39"/>
  <c r="AE18" i="39"/>
  <c r="D112" i="1"/>
  <c r="AE27" i="39"/>
  <c r="O42" i="39"/>
  <c r="AE26" i="39"/>
  <c r="O21" i="39"/>
  <c r="AE16" i="39"/>
  <c r="D248" i="1"/>
  <c r="BM248" i="1" s="1"/>
  <c r="AE46" i="39"/>
  <c r="C46" i="39"/>
  <c r="D194" i="1"/>
  <c r="BM194" i="1" s="1"/>
  <c r="AE33" i="39"/>
  <c r="AE60" i="39"/>
  <c r="Y60" i="39"/>
  <c r="E60" i="39"/>
  <c r="C60" i="39"/>
  <c r="S41" i="39"/>
  <c r="AE25" i="39"/>
  <c r="AE50" i="39"/>
  <c r="C50" i="39"/>
  <c r="D90" i="1"/>
  <c r="AE22" i="39"/>
  <c r="AE44" i="39"/>
  <c r="C44" i="39"/>
  <c r="Q22" i="39"/>
  <c r="AE17" i="39"/>
  <c r="W23" i="39"/>
  <c r="AE61" i="39"/>
  <c r="Y61" i="39"/>
  <c r="C61" i="39"/>
  <c r="E61" i="39"/>
  <c r="I9" i="39"/>
  <c r="Q48" i="39"/>
  <c r="AE28" i="39"/>
  <c r="AE49" i="39"/>
  <c r="C49" i="39"/>
  <c r="AE20" i="39"/>
  <c r="W35" i="39"/>
  <c r="AE55" i="39"/>
  <c r="C55" i="39"/>
  <c r="D272" i="1"/>
  <c r="BK272" i="1" s="1"/>
  <c r="AE48" i="39"/>
  <c r="C48" i="39"/>
  <c r="D219" i="1"/>
  <c r="AE38" i="39"/>
  <c r="AE64" i="39"/>
  <c r="G64" i="39"/>
  <c r="E64" i="39"/>
  <c r="C64" i="39"/>
  <c r="Y64" i="39"/>
  <c r="Q61" i="39"/>
  <c r="AE43" i="39"/>
  <c r="C43" i="39"/>
  <c r="D222" i="1"/>
  <c r="AE39" i="39"/>
  <c r="Q56" i="39"/>
  <c r="AE29" i="39"/>
  <c r="AE52" i="39"/>
  <c r="C52" i="39"/>
  <c r="D107" i="1"/>
  <c r="AE24" i="39"/>
  <c r="D70"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9" i="1"/>
  <c r="BM249" i="1" s="1"/>
  <c r="AE47" i="39"/>
  <c r="C47" i="39"/>
  <c r="AE57" i="39"/>
  <c r="E57" i="39"/>
  <c r="C57" i="39"/>
  <c r="AE65" i="39"/>
  <c r="C65" i="39"/>
  <c r="G65" i="39"/>
  <c r="E65" i="39"/>
  <c r="Y65" i="39"/>
  <c r="W32" i="39"/>
  <c r="D8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91" i="1"/>
  <c r="A59" i="39"/>
  <c r="D315" i="1"/>
  <c r="A54" i="39"/>
  <c r="A65" i="39"/>
  <c r="C39" i="39"/>
  <c r="A60" i="39"/>
  <c r="D323"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6"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4" i="1"/>
  <c r="C12" i="39"/>
  <c r="W37" i="39"/>
  <c r="S42" i="39"/>
  <c r="S59" i="39"/>
  <c r="D3" i="1"/>
  <c r="S85" i="39"/>
  <c r="D217" i="1"/>
  <c r="Q108" i="39"/>
  <c r="Q136" i="39"/>
  <c r="Q142" i="39"/>
  <c r="K74" i="39"/>
  <c r="O104" i="39"/>
  <c r="W45" i="39"/>
  <c r="D46" i="1"/>
  <c r="BM46" i="1" s="1"/>
  <c r="D7" i="1"/>
  <c r="M35" i="39"/>
  <c r="O116" i="39"/>
  <c r="M95" i="39"/>
  <c r="Y53" i="39"/>
  <c r="S39" i="39"/>
  <c r="Q118" i="39"/>
  <c r="D179" i="1"/>
  <c r="AV179" i="1" s="1"/>
  <c r="G12" i="39"/>
  <c r="D356" i="1"/>
  <c r="A46" i="39"/>
  <c r="W73" i="39"/>
  <c r="Q67" i="39"/>
  <c r="D386" i="1"/>
  <c r="AX386" i="1" s="1"/>
  <c r="S47" i="39"/>
  <c r="D430" i="1"/>
  <c r="S13" i="39"/>
  <c r="Y11" i="39"/>
  <c r="M53" i="39"/>
  <c r="D98" i="1"/>
  <c r="O67" i="39"/>
  <c r="U69" i="39"/>
  <c r="D431" i="1"/>
  <c r="D156" i="1"/>
  <c r="BG156" i="1" s="1"/>
  <c r="D298" i="1"/>
  <c r="D39" i="1"/>
  <c r="I20" i="39"/>
  <c r="D30" i="1"/>
  <c r="D344" i="1"/>
  <c r="O115" i="39"/>
  <c r="D73" i="1"/>
  <c r="S51" i="39"/>
  <c r="S52" i="39"/>
  <c r="Q8" i="39"/>
  <c r="U37" i="39"/>
  <c r="W9" i="39"/>
  <c r="M90" i="39"/>
  <c r="A43" i="39"/>
  <c r="S26" i="39"/>
  <c r="AA78" i="39"/>
  <c r="U39" i="39"/>
  <c r="A19" i="39"/>
  <c r="M34" i="39"/>
  <c r="Q72" i="39"/>
  <c r="D178" i="1"/>
  <c r="BK178" i="1" s="1"/>
  <c r="I23" i="39"/>
  <c r="D367" i="1"/>
  <c r="O98" i="39"/>
  <c r="D37" i="1"/>
  <c r="AA39" i="39"/>
  <c r="D188" i="1"/>
  <c r="K43" i="39"/>
  <c r="C20" i="39"/>
  <c r="D8" i="1"/>
  <c r="BK8" i="1" s="1"/>
  <c r="AA72" i="39"/>
  <c r="AE13" i="39"/>
  <c r="AA29" i="39"/>
  <c r="M13" i="39"/>
  <c r="M20" i="39"/>
  <c r="D281" i="1"/>
  <c r="K62" i="39"/>
  <c r="D426" i="1"/>
  <c r="D421" i="1"/>
  <c r="S97" i="39"/>
  <c r="M11" i="39"/>
  <c r="U15" i="39"/>
  <c r="C35" i="39"/>
  <c r="S30" i="39"/>
  <c r="K16" i="39"/>
  <c r="E50" i="39"/>
  <c r="S62" i="39"/>
  <c r="G34" i="39"/>
  <c r="M54" i="39"/>
  <c r="O65" i="39"/>
  <c r="K45" i="39"/>
  <c r="W49" i="39"/>
  <c r="I41" i="39"/>
  <c r="G32" i="39"/>
  <c r="Q37" i="39"/>
  <c r="W26" i="39"/>
  <c r="M57" i="39"/>
  <c r="D275" i="1"/>
  <c r="BM275" i="1" s="1"/>
  <c r="D140" i="1"/>
  <c r="W33" i="39"/>
  <c r="Q100" i="39"/>
  <c r="D33" i="1"/>
  <c r="BM33" i="1" s="1"/>
  <c r="E42" i="39"/>
  <c r="AA43" i="39"/>
  <c r="S67" i="39"/>
  <c r="M96" i="39"/>
  <c r="D51" i="1"/>
  <c r="E34" i="39"/>
  <c r="Q15" i="39"/>
  <c r="D180" i="1"/>
  <c r="M104" i="39"/>
  <c r="Q75" i="39"/>
  <c r="O60" i="39"/>
  <c r="O88" i="39"/>
  <c r="D376" i="1"/>
  <c r="D447" i="1"/>
  <c r="S27" i="39"/>
  <c r="S110" i="39"/>
  <c r="S53" i="39"/>
  <c r="D369" i="1"/>
  <c r="A30" i="39"/>
  <c r="S20" i="39"/>
  <c r="M8" i="39"/>
  <c r="M17" i="39"/>
  <c r="M14" i="39"/>
  <c r="Q68" i="39"/>
  <c r="O132" i="39"/>
  <c r="E32" i="39"/>
  <c r="W44" i="39"/>
  <c r="D6" i="1"/>
  <c r="BK6" i="1" s="1"/>
  <c r="AA44" i="39"/>
  <c r="K41" i="39"/>
  <c r="D256" i="1"/>
  <c r="BK256" i="1" s="1"/>
  <c r="S79" i="39"/>
  <c r="D321" i="1"/>
  <c r="D395" i="1"/>
  <c r="BG395" i="1" s="1"/>
  <c r="D153" i="1"/>
  <c r="D99" i="1"/>
  <c r="D204" i="1"/>
  <c r="S109" i="39"/>
  <c r="S15" i="39"/>
  <c r="D67" i="1"/>
  <c r="A13" i="39"/>
  <c r="Y33" i="39"/>
  <c r="D268" i="1"/>
  <c r="BM268" i="1" s="1"/>
  <c r="G10" i="39"/>
  <c r="S64" i="39"/>
  <c r="A28" i="39"/>
  <c r="Q69" i="39"/>
  <c r="D202" i="1"/>
  <c r="BM202" i="1" s="1"/>
  <c r="D80" i="1"/>
  <c r="D342" i="1"/>
  <c r="Q13" i="39"/>
  <c r="D74" i="1"/>
  <c r="BG74" i="1" s="1"/>
  <c r="D114" i="1"/>
  <c r="BK114" i="1" s="1"/>
  <c r="D163" i="1"/>
  <c r="BK163" i="1" s="1"/>
  <c r="D189" i="1"/>
  <c r="Q20" i="39"/>
  <c r="O126" i="39"/>
  <c r="U36" i="39"/>
  <c r="U26" i="39"/>
  <c r="U55" i="39"/>
  <c r="I57" i="39"/>
  <c r="U16" i="39"/>
  <c r="E11" i="39"/>
  <c r="AA81" i="39"/>
  <c r="D288" i="1"/>
  <c r="E30" i="39"/>
  <c r="AA32" i="39"/>
  <c r="M82" i="39"/>
  <c r="M59" i="39"/>
  <c r="O73" i="39"/>
  <c r="Y34" i="39"/>
  <c r="G20" i="39"/>
  <c r="G35" i="39"/>
  <c r="D181" i="1"/>
  <c r="G51" i="39"/>
  <c r="U61" i="39"/>
  <c r="O13" i="39"/>
  <c r="U11" i="39"/>
  <c r="O99" i="39"/>
  <c r="W18" i="39"/>
  <c r="C29" i="39"/>
  <c r="O71" i="39"/>
  <c r="D15" i="1"/>
  <c r="O37" i="39"/>
  <c r="Y15" i="39"/>
  <c r="D346" i="1"/>
  <c r="S83" i="39"/>
  <c r="U73" i="39"/>
  <c r="Y28" i="39"/>
  <c r="I59" i="39"/>
  <c r="D246" i="1"/>
  <c r="Q21" i="39"/>
  <c r="Y18" i="39"/>
  <c r="G37" i="39"/>
  <c r="D353" i="1"/>
  <c r="M33" i="39"/>
  <c r="K42" i="39"/>
  <c r="D227" i="1"/>
  <c r="Y10" i="39"/>
  <c r="A47" i="39"/>
  <c r="A34" i="39"/>
  <c r="Q109" i="39"/>
  <c r="I68" i="39"/>
  <c r="D390" i="1"/>
  <c r="M30" i="39"/>
  <c r="AE12" i="39"/>
  <c r="Q78" i="39"/>
  <c r="M50" i="39"/>
  <c r="O61" i="39"/>
  <c r="M27" i="39"/>
  <c r="U43" i="39"/>
  <c r="O14" i="39"/>
  <c r="D31" i="1"/>
  <c r="BG31" i="1" s="1"/>
  <c r="D286" i="1"/>
  <c r="AA24" i="39"/>
  <c r="D116" i="1"/>
  <c r="D32" i="1"/>
  <c r="E33" i="39"/>
  <c r="M93" i="39"/>
  <c r="Q128" i="39"/>
  <c r="AA65" i="39"/>
  <c r="U68" i="39"/>
  <c r="S102" i="39"/>
  <c r="Y29" i="39"/>
  <c r="K29" i="39"/>
  <c r="AA19" i="39"/>
  <c r="S65" i="39"/>
  <c r="K80" i="39"/>
  <c r="I22" i="39"/>
  <c r="U33" i="39"/>
  <c r="E17" i="39"/>
  <c r="O64" i="39"/>
  <c r="D138" i="1"/>
  <c r="BK138" i="1" s="1"/>
  <c r="D374" i="1"/>
  <c r="BM374" i="1" s="1"/>
  <c r="D145" i="1"/>
  <c r="BK145" i="1" s="1"/>
  <c r="W70" i="39"/>
  <c r="G53" i="39"/>
  <c r="M45" i="39"/>
  <c r="O105" i="39"/>
  <c r="D49" i="1"/>
  <c r="BM49" i="1" s="1"/>
  <c r="K36" i="39"/>
  <c r="O84" i="39"/>
  <c r="K17" i="39"/>
  <c r="E9" i="39"/>
  <c r="C21" i="39"/>
  <c r="D254" i="1"/>
  <c r="AV254" i="1" s="1"/>
  <c r="K51" i="39"/>
  <c r="D169" i="1"/>
  <c r="BK169"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7" i="1"/>
  <c r="Q117" i="39"/>
  <c r="S68" i="39"/>
  <c r="D218" i="1"/>
  <c r="D244" i="1"/>
  <c r="S88" i="39"/>
  <c r="D314" i="1"/>
  <c r="O20" i="39"/>
  <c r="Q11" i="39"/>
  <c r="M62" i="39"/>
  <c r="I37" i="39"/>
  <c r="O32" i="39"/>
  <c r="E36" i="39"/>
  <c r="A10" i="39"/>
  <c r="E28" i="39"/>
  <c r="O123" i="39"/>
  <c r="G46" i="39"/>
  <c r="AA55" i="39"/>
  <c r="D4" i="1"/>
  <c r="O47" i="39"/>
  <c r="AA10" i="39"/>
  <c r="O19" i="39"/>
  <c r="S16" i="39"/>
  <c r="AA73" i="39"/>
  <c r="W59" i="39"/>
  <c r="D162" i="1"/>
  <c r="BG162" i="1" s="1"/>
  <c r="W46" i="39"/>
  <c r="D398" i="1"/>
  <c r="D69" i="1"/>
  <c r="BM69" i="1" s="1"/>
  <c r="Q42" i="39"/>
  <c r="O106" i="39"/>
  <c r="M55" i="39"/>
  <c r="D42" i="1"/>
  <c r="K28" i="39"/>
  <c r="M47" i="39"/>
  <c r="D205" i="1"/>
  <c r="D52" i="1"/>
  <c r="S63" i="39"/>
  <c r="O44" i="39"/>
  <c r="Q73" i="39"/>
  <c r="K35" i="39"/>
  <c r="D195" i="1"/>
  <c r="O120" i="39"/>
  <c r="K37" i="39"/>
  <c r="O103" i="39"/>
  <c r="U54" i="39"/>
  <c r="S114" i="39"/>
  <c r="W66" i="39"/>
  <c r="D131" i="1"/>
  <c r="O76" i="39"/>
  <c r="S61" i="39"/>
  <c r="D85" i="1"/>
  <c r="D16" i="1"/>
  <c r="Q64" i="39"/>
  <c r="D110" i="1"/>
  <c r="Q133" i="39"/>
  <c r="D229" i="1"/>
  <c r="BK229" i="1" s="1"/>
  <c r="K63" i="39"/>
  <c r="O15" i="39"/>
  <c r="S24" i="39"/>
  <c r="Q19" i="39"/>
  <c r="D22" i="1"/>
  <c r="O16" i="39"/>
  <c r="O118" i="39"/>
  <c r="D36" i="1"/>
  <c r="Y45" i="39"/>
  <c r="D316" i="1"/>
  <c r="AA45" i="39"/>
  <c r="U77" i="39"/>
  <c r="K34" i="39"/>
  <c r="D102" i="1"/>
  <c r="BG102" i="1" s="1"/>
  <c r="Q66" i="39"/>
  <c r="AA41" i="39"/>
  <c r="M31" i="39"/>
  <c r="K30" i="39"/>
  <c r="I42" i="39"/>
  <c r="D341" i="1"/>
  <c r="D47" i="1"/>
  <c r="BM47" i="1" s="1"/>
  <c r="G30" i="39"/>
  <c r="D397" i="1"/>
  <c r="U71" i="39"/>
  <c r="S31" i="39"/>
  <c r="U31" i="39"/>
  <c r="D371" i="1"/>
  <c r="K18" i="39"/>
  <c r="Y27" i="39"/>
  <c r="D45" i="1"/>
  <c r="BM45" i="1" s="1"/>
  <c r="Q63" i="39"/>
  <c r="K12" i="39"/>
  <c r="M61" i="39"/>
  <c r="W68" i="39"/>
  <c r="D108" i="1"/>
  <c r="Q70" i="39"/>
  <c r="D441" i="1"/>
  <c r="AA75" i="39"/>
  <c r="W17" i="39"/>
  <c r="W38" i="39"/>
  <c r="E13" i="39"/>
  <c r="C25" i="39"/>
  <c r="D13" i="1"/>
  <c r="D251" i="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301" i="1"/>
  <c r="I65" i="39"/>
  <c r="D410" i="1"/>
  <c r="D157" i="1"/>
  <c r="BK157" i="1" s="1"/>
  <c r="Q24" i="39"/>
  <c r="A14" i="39"/>
  <c r="D280" i="1"/>
  <c r="AE10" i="39"/>
  <c r="S18" i="39"/>
  <c r="D438" i="1"/>
  <c r="D28" i="1"/>
  <c r="U78" i="39"/>
  <c r="D220" i="1"/>
  <c r="AA60" i="39"/>
  <c r="O89" i="39"/>
  <c r="Q91" i="39"/>
  <c r="U50" i="39"/>
  <c r="E22" i="39"/>
  <c r="D160" i="1"/>
  <c r="BK160" i="1" s="1"/>
  <c r="AA11" i="39"/>
  <c r="I44" i="39"/>
  <c r="D92" i="1"/>
  <c r="Q50" i="39"/>
  <c r="AE11" i="39"/>
  <c r="S19" i="39"/>
  <c r="S38" i="39"/>
  <c r="O121" i="39"/>
  <c r="M81" i="39"/>
  <c r="S22" i="39"/>
  <c r="D10" i="1"/>
  <c r="M102" i="39"/>
  <c r="S113" i="39"/>
  <c r="AA22" i="39"/>
  <c r="W16" i="39"/>
  <c r="K33" i="39"/>
  <c r="K79" i="39"/>
  <c r="G38" i="39"/>
  <c r="D35" i="1"/>
  <c r="AA15" i="39"/>
  <c r="Q81" i="39"/>
  <c r="K31" i="39"/>
  <c r="M84" i="39"/>
  <c r="Q140" i="39"/>
  <c r="D429" i="1"/>
  <c r="I34" i="39"/>
  <c r="G29" i="39"/>
  <c r="O125" i="39"/>
  <c r="AA21" i="39"/>
  <c r="W19" i="39"/>
  <c r="AA27" i="39"/>
  <c r="D427" i="1"/>
  <c r="BJ427" i="1" s="1"/>
  <c r="D354" i="1"/>
  <c r="Q79" i="39"/>
  <c r="S73" i="39"/>
  <c r="K26" i="39"/>
  <c r="K27" i="39"/>
  <c r="G36" i="39"/>
  <c r="W13" i="39"/>
  <c r="G9" i="39"/>
  <c r="M105" i="39"/>
  <c r="G14" i="39"/>
  <c r="S46" i="39"/>
  <c r="M39" i="39"/>
  <c r="D176" i="1"/>
  <c r="D377" i="1"/>
  <c r="BG377" i="1" s="1"/>
  <c r="S25" i="39"/>
  <c r="AA17" i="39"/>
  <c r="S48" i="39"/>
  <c r="O45" i="39"/>
  <c r="U60" i="39"/>
  <c r="K77" i="39"/>
  <c r="O129" i="39"/>
  <c r="Y36" i="39"/>
  <c r="Q60" i="39"/>
  <c r="W41" i="39"/>
  <c r="G54" i="39"/>
  <c r="O26" i="39"/>
  <c r="U14" i="39"/>
  <c r="D304" i="1"/>
  <c r="D383" i="1"/>
  <c r="O114" i="39"/>
  <c r="I35" i="39"/>
  <c r="Y32" i="39"/>
  <c r="D184" i="1"/>
  <c r="D158" i="1"/>
  <c r="AV158"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O77" i="39"/>
  <c r="O53" i="39"/>
  <c r="M63" i="39"/>
  <c r="Q114" i="39"/>
  <c r="Q36" i="39"/>
  <c r="S104" i="39"/>
  <c r="Q38" i="39"/>
  <c r="E48" i="39"/>
  <c r="K75" i="39"/>
  <c r="I43" i="39"/>
  <c r="Q106" i="39"/>
  <c r="D424" i="1"/>
  <c r="D89" i="1"/>
  <c r="S11" i="39"/>
  <c r="K78" i="39"/>
  <c r="AA84" i="39"/>
  <c r="K21" i="39"/>
  <c r="Q28" i="39"/>
  <c r="Q49" i="39"/>
  <c r="C27" i="39"/>
  <c r="C41" i="39"/>
  <c r="M103" i="39"/>
  <c r="D40" i="1"/>
  <c r="AA48" i="39"/>
  <c r="D65" i="1"/>
  <c r="D224" i="1"/>
  <c r="BM224" i="1" s="1"/>
  <c r="I24" i="39"/>
  <c r="D324" i="1"/>
  <c r="BK324" i="1" s="1"/>
  <c r="M101" i="39"/>
  <c r="I67" i="39"/>
  <c r="C28" i="39"/>
  <c r="E31" i="39"/>
  <c r="AA36" i="39"/>
  <c r="M52" i="39"/>
  <c r="M22" i="39"/>
  <c r="Q27" i="39"/>
  <c r="S93" i="39"/>
  <c r="D164" i="1"/>
  <c r="AA80" i="39"/>
  <c r="O69" i="39"/>
  <c r="Y17" i="39"/>
  <c r="O33" i="39"/>
  <c r="M40" i="39"/>
  <c r="U27" i="39"/>
  <c r="W30" i="39"/>
  <c r="Q51" i="39"/>
  <c r="Y25" i="39"/>
  <c r="U19" i="39"/>
  <c r="D357" i="1"/>
  <c r="D360" i="1"/>
  <c r="D76" i="1"/>
  <c r="S14" i="39"/>
  <c r="D343" i="1"/>
  <c r="BG343"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O62" i="39"/>
  <c r="A50" i="39"/>
  <c r="A25" i="39"/>
  <c r="I16" i="39"/>
  <c r="S57" i="39"/>
  <c r="U24" i="39"/>
  <c r="Q110" i="39"/>
  <c r="U10" i="39"/>
  <c r="E53" i="39"/>
  <c r="AA53" i="39"/>
  <c r="C30" i="39"/>
  <c r="O72" i="39"/>
  <c r="M58" i="39"/>
  <c r="D396" i="1"/>
  <c r="AA13" i="39"/>
  <c r="Q103" i="39"/>
  <c r="D177" i="1"/>
  <c r="I66" i="39"/>
  <c r="Y13" i="39"/>
  <c r="G13" i="39"/>
  <c r="W65" i="39"/>
  <c r="AA37" i="39"/>
  <c r="O66" i="39"/>
  <c r="I40" i="39"/>
  <c r="Y35" i="39"/>
  <c r="Q138" i="39"/>
  <c r="Q58" i="39"/>
  <c r="C15" i="39"/>
  <c r="U20" i="39"/>
  <c r="E18" i="39"/>
  <c r="D137" i="1"/>
  <c r="BK137" i="1" s="1"/>
  <c r="Y16" i="39"/>
  <c r="S84" i="39"/>
  <c r="O128" i="39"/>
  <c r="K15" i="39"/>
  <c r="S36" i="39"/>
  <c r="G11" i="39"/>
  <c r="Q141" i="39"/>
  <c r="O122" i="39"/>
  <c r="D63" i="1"/>
  <c r="Y14" i="39"/>
  <c r="I26" i="39"/>
  <c r="Y24" i="39"/>
  <c r="E54" i="39"/>
  <c r="O131" i="39"/>
  <c r="D200" i="1"/>
  <c r="I18" i="39"/>
  <c r="A32" i="39"/>
  <c r="AA33" i="39"/>
  <c r="M37" i="39"/>
  <c r="W27" i="39"/>
  <c r="W61" i="39"/>
  <c r="Y57" i="39"/>
  <c r="U76" i="39"/>
  <c r="Q77" i="39"/>
  <c r="AA50" i="39"/>
  <c r="M48" i="39"/>
  <c r="K40" i="39"/>
  <c r="Q135" i="39"/>
  <c r="E15" i="39"/>
  <c r="Y52" i="39"/>
  <c r="W42" i="39"/>
  <c r="Q71" i="39"/>
  <c r="U32" i="39"/>
  <c r="G15" i="39"/>
  <c r="S35" i="39"/>
  <c r="D86"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2" i="1"/>
  <c r="G21" i="39"/>
  <c r="I60" i="39"/>
  <c r="G55" i="39"/>
  <c r="Q74" i="39"/>
  <c r="E25" i="39"/>
  <c r="O58" i="39"/>
  <c r="W71" i="39"/>
  <c r="K20" i="39"/>
  <c r="I14" i="39"/>
  <c r="O59" i="39"/>
  <c r="O56" i="39"/>
  <c r="I32" i="39"/>
  <c r="G27" i="39"/>
  <c r="M24" i="39"/>
  <c r="M28" i="39"/>
  <c r="D48" i="1"/>
  <c r="BK48" i="1" s="1"/>
  <c r="O23" i="39"/>
  <c r="W12" i="39"/>
  <c r="Q23" i="39"/>
  <c r="G24" i="39"/>
  <c r="G16" i="39"/>
  <c r="B3" i="49"/>
  <c r="B3" i="39"/>
  <c r="B4" i="39"/>
  <c r="B4" i="49"/>
  <c r="B2" i="39"/>
  <c r="B2" i="38"/>
  <c r="B2" i="49"/>
  <c r="S8" i="39"/>
  <c r="B3" i="38"/>
  <c r="B4" i="38"/>
  <c r="D442" i="1"/>
  <c r="D259" i="1"/>
  <c r="AZ259" i="1" s="1"/>
  <c r="D423" i="1"/>
  <c r="AA28" i="39"/>
  <c r="M51" i="39"/>
  <c r="D215" i="1"/>
  <c r="U34" i="39"/>
  <c r="D59" i="1"/>
  <c r="M89" i="39"/>
  <c r="U35" i="39"/>
  <c r="M46" i="39"/>
  <c r="K38" i="39"/>
  <c r="Q30" i="39"/>
  <c r="G18" i="39"/>
  <c r="M19" i="39"/>
  <c r="AA18" i="39"/>
  <c r="O49" i="39"/>
  <c r="Y30" i="39"/>
  <c r="D161" i="1"/>
  <c r="O57" i="39"/>
  <c r="G28" i="39"/>
  <c r="AA34" i="39"/>
  <c r="Q59" i="39"/>
  <c r="K39" i="39"/>
  <c r="W40" i="39"/>
  <c r="D242" i="1"/>
  <c r="C34" i="39"/>
  <c r="Q84" i="39"/>
  <c r="M66" i="39"/>
  <c r="O82" i="39"/>
  <c r="K53" i="39"/>
  <c r="W53" i="39"/>
  <c r="S74" i="39"/>
  <c r="Y20" i="39"/>
  <c r="G33" i="39"/>
  <c r="U22" i="39"/>
  <c r="O70" i="39"/>
  <c r="D271" i="1"/>
  <c r="U8" i="39"/>
  <c r="K9" i="39"/>
  <c r="Y21" i="39"/>
  <c r="S45" i="39"/>
  <c r="D193" i="1"/>
  <c r="I28" i="39"/>
  <c r="C23" i="39"/>
  <c r="E27" i="39"/>
  <c r="M98" i="39"/>
  <c r="C36" i="39"/>
  <c r="O43" i="39"/>
  <c r="Q123" i="39"/>
  <c r="E38" i="39"/>
  <c r="Y41" i="39"/>
  <c r="K72" i="39"/>
  <c r="D393" i="1"/>
  <c r="G52" i="39"/>
  <c r="I64" i="39"/>
  <c r="I31" i="39"/>
  <c r="E20" i="39"/>
  <c r="O80" i="39"/>
  <c r="Q107" i="39"/>
  <c r="D5" i="1"/>
  <c r="O9" i="39"/>
  <c r="C8" i="39"/>
  <c r="E8" i="39"/>
  <c r="W8" i="39"/>
  <c r="M9" i="39"/>
  <c r="S9" i="39"/>
  <c r="W25" i="39"/>
  <c r="U38" i="39"/>
  <c r="AA42" i="39"/>
  <c r="W24" i="39"/>
  <c r="O39" i="39"/>
  <c r="K49" i="39"/>
  <c r="U40" i="39"/>
  <c r="D95" i="1"/>
  <c r="Q10" i="39"/>
  <c r="D113" i="1"/>
  <c r="BK113" i="1" s="1"/>
  <c r="S44" i="39"/>
  <c r="K32" i="39"/>
  <c r="Y26" i="39"/>
  <c r="D295" i="1"/>
  <c r="D165" i="1"/>
  <c r="D422" i="1"/>
  <c r="E45" i="39"/>
  <c r="K61" i="39"/>
  <c r="Q44" i="39"/>
  <c r="O113" i="39"/>
  <c r="M70" i="39"/>
  <c r="Q90" i="39"/>
  <c r="E49" i="39"/>
  <c r="M92" i="39"/>
  <c r="Y56" i="39"/>
  <c r="K73" i="39"/>
  <c r="E24" i="39"/>
  <c r="Q57" i="39"/>
  <c r="D228" i="1"/>
  <c r="G48" i="39"/>
  <c r="D111" i="1"/>
  <c r="AA8" i="39"/>
  <c r="W47" i="39"/>
  <c r="S10" i="39"/>
  <c r="U23" i="39"/>
  <c r="U25" i="39"/>
  <c r="K46" i="39"/>
  <c r="W31" i="39"/>
  <c r="D274"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50" i="1"/>
  <c r="BM250" i="1" s="1"/>
  <c r="Q62" i="39"/>
  <c r="Q134" i="39"/>
  <c r="O95" i="39"/>
  <c r="K69" i="39"/>
  <c r="G43" i="39"/>
  <c r="K57" i="39"/>
  <c r="C38" i="39"/>
  <c r="O117" i="39"/>
  <c r="AA49" i="39"/>
  <c r="O119" i="39"/>
  <c r="I29" i="39"/>
  <c r="O55" i="39"/>
  <c r="M76" i="39"/>
  <c r="Q9" i="39"/>
  <c r="O30" i="39"/>
  <c r="I8" i="39"/>
  <c r="Q47" i="39"/>
  <c r="I25" i="39"/>
  <c r="O50" i="39"/>
  <c r="D93" i="1"/>
  <c r="O86" i="39"/>
  <c r="K56" i="39"/>
  <c r="Q88" i="39"/>
  <c r="A36" i="39"/>
  <c r="M69" i="39"/>
  <c r="O124" i="39"/>
  <c r="Q97" i="39"/>
  <c r="Q127" i="39"/>
  <c r="S94" i="39"/>
  <c r="AA74" i="39"/>
  <c r="O51" i="39"/>
  <c r="E19" i="39"/>
  <c r="K25" i="39"/>
  <c r="M29" i="39"/>
  <c r="O34" i="39"/>
  <c r="A18" i="39"/>
  <c r="Q35" i="39"/>
  <c r="C18" i="39"/>
  <c r="D282" i="1"/>
  <c r="O96" i="39"/>
  <c r="Y23" i="39"/>
  <c r="K47" i="39"/>
  <c r="E52" i="39"/>
  <c r="Q53" i="39"/>
  <c r="Q98" i="39"/>
  <c r="W62" i="39"/>
  <c r="D340" i="1"/>
  <c r="K8" i="39"/>
  <c r="M72" i="39"/>
  <c r="K59" i="39"/>
  <c r="D261" i="1"/>
  <c r="W57" i="39"/>
  <c r="E40" i="39"/>
  <c r="S81" i="39"/>
  <c r="O91" i="39"/>
  <c r="Q93" i="39"/>
  <c r="AA62" i="39"/>
  <c r="I55" i="39"/>
  <c r="G45" i="39"/>
  <c r="Y43" i="39"/>
  <c r="W34" i="39"/>
  <c r="D144" i="1"/>
  <c r="BK144" i="1" s="1"/>
  <c r="Y8" i="39"/>
  <c r="W28" i="39"/>
  <c r="O46" i="39"/>
  <c r="M41" i="39"/>
  <c r="S99" i="39"/>
  <c r="I61" i="39"/>
  <c r="AA70" i="39"/>
  <c r="E46" i="39"/>
  <c r="K67" i="39"/>
  <c r="Y50" i="39"/>
  <c r="O111" i="39"/>
  <c r="W63" i="39"/>
  <c r="M86" i="39"/>
  <c r="U65" i="39"/>
  <c r="Q121" i="39"/>
  <c r="G49" i="39"/>
  <c r="A26" i="39"/>
  <c r="U29" i="39"/>
  <c r="C19" i="39"/>
  <c r="S72" i="39"/>
  <c r="D223" i="1"/>
  <c r="E35" i="39"/>
  <c r="AA54" i="39"/>
  <c r="M64" i="39"/>
  <c r="C32" i="39"/>
  <c r="W52" i="39"/>
  <c r="O78" i="39"/>
  <c r="A31" i="39"/>
  <c r="D283" i="1"/>
  <c r="AA63" i="39"/>
  <c r="Q94" i="39"/>
  <c r="O92" i="39"/>
  <c r="E43" i="39"/>
  <c r="M73" i="39"/>
  <c r="D269" i="1"/>
  <c r="BK269" i="1" s="1"/>
  <c r="Q80" i="39"/>
  <c r="M10" i="39"/>
  <c r="M38" i="39"/>
  <c r="Q52" i="39"/>
  <c r="U48" i="39"/>
  <c r="O87" i="39"/>
  <c r="Q89" i="39"/>
  <c r="G42" i="39"/>
  <c r="E37" i="39"/>
  <c r="W55" i="39"/>
  <c r="AA58" i="39"/>
  <c r="I52" i="39"/>
  <c r="I63" i="39"/>
  <c r="U72" i="39"/>
  <c r="U44" i="39"/>
  <c r="D230" i="1"/>
  <c r="O85" i="39"/>
  <c r="A35" i="39"/>
  <c r="D247" i="1"/>
  <c r="BM247" i="1" s="1"/>
  <c r="Q87" i="39"/>
  <c r="U52" i="39"/>
  <c r="K52" i="39"/>
  <c r="O54" i="39"/>
  <c r="D155" i="1"/>
  <c r="BK155" i="1" s="1"/>
  <c r="S17" i="39"/>
  <c r="E10" i="39"/>
  <c r="O17" i="39"/>
  <c r="C11" i="39"/>
  <c r="K14" i="39"/>
  <c r="M15" i="39"/>
  <c r="Q17" i="39"/>
  <c r="A11" i="39"/>
  <c r="M18" i="39"/>
  <c r="D348" i="1"/>
  <c r="D97"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7" i="1"/>
  <c r="BD287" i="1" s="1"/>
  <c r="A21" i="39"/>
  <c r="AA69" i="39"/>
  <c r="O110" i="39"/>
  <c r="U47" i="39"/>
  <c r="I51" i="39"/>
  <c r="K55" i="39"/>
  <c r="D44" i="1"/>
  <c r="U58" i="39"/>
  <c r="D264" i="1"/>
  <c r="A9" i="39"/>
  <c r="D23" i="1"/>
  <c r="BM23" i="1" s="1"/>
  <c r="Y40" i="39"/>
  <c r="S54" i="39"/>
  <c r="A42" i="39"/>
  <c r="Y47" i="39"/>
  <c r="Q83" i="39"/>
  <c r="M65" i="39"/>
  <c r="S70" i="39"/>
  <c r="G39" i="39"/>
  <c r="O74" i="39"/>
  <c r="I46" i="39"/>
  <c r="M60" i="39"/>
  <c r="W50" i="39"/>
  <c r="K50" i="39"/>
  <c r="AA52" i="39"/>
  <c r="Y37" i="39"/>
  <c r="Q76" i="39"/>
  <c r="U41" i="39"/>
  <c r="D305" i="1"/>
  <c r="I56" i="39"/>
  <c r="Y9" i="39"/>
  <c r="O12" i="39"/>
  <c r="O81" i="39"/>
  <c r="M78" i="39"/>
  <c r="G41" i="39"/>
  <c r="U63" i="39"/>
  <c r="D297" i="1"/>
  <c r="K64" i="39"/>
  <c r="S86" i="39"/>
  <c r="Q41" i="39"/>
  <c r="Y19" i="39"/>
  <c r="O40" i="39"/>
  <c r="U17" i="39"/>
  <c r="A16" i="39"/>
  <c r="D239" i="1"/>
  <c r="E224" i="31" l="1"/>
  <c r="E192" i="31"/>
  <c r="E160" i="31"/>
  <c r="E128" i="31"/>
  <c r="E96" i="31"/>
  <c r="E64" i="31"/>
  <c r="E32" i="31"/>
  <c r="E221" i="31"/>
  <c r="E189" i="31"/>
  <c r="E157" i="31"/>
  <c r="E125" i="31"/>
  <c r="E93" i="31"/>
  <c r="E61" i="31"/>
  <c r="E29" i="31"/>
  <c r="E202" i="31"/>
  <c r="E170" i="31"/>
  <c r="E138" i="31"/>
  <c r="E106" i="31"/>
  <c r="E74" i="31"/>
  <c r="E42" i="31"/>
  <c r="E223" i="31"/>
  <c r="E191" i="31"/>
  <c r="E159" i="31"/>
  <c r="E127" i="31"/>
  <c r="E95" i="31"/>
  <c r="E63" i="31"/>
  <c r="E31" i="31"/>
  <c r="E220" i="31"/>
  <c r="E188" i="31"/>
  <c r="E156" i="31"/>
  <c r="E124" i="31"/>
  <c r="E92" i="31"/>
  <c r="E60" i="31"/>
  <c r="E28" i="31"/>
  <c r="E225" i="31"/>
  <c r="E193" i="31"/>
  <c r="E161" i="31"/>
  <c r="E129" i="31"/>
  <c r="E97" i="31"/>
  <c r="E65" i="31"/>
  <c r="E33" i="31"/>
  <c r="L128" i="31" a="1"/>
  <c r="L128" i="31" s="1"/>
  <c r="E198" i="31"/>
  <c r="E166" i="31"/>
  <c r="E134" i="31"/>
  <c r="E102" i="31"/>
  <c r="E70" i="31"/>
  <c r="E38" i="31"/>
  <c r="L136" i="31" a="1"/>
  <c r="L136" i="31" s="1"/>
  <c r="E203" i="31"/>
  <c r="E171" i="31"/>
  <c r="L88" i="31" a="1"/>
  <c r="L88" i="31" s="1"/>
  <c r="E10" i="31"/>
  <c r="L32" i="31" a="1"/>
  <c r="L32" i="31" s="1"/>
  <c r="L61" i="31" a="1"/>
  <c r="L61" i="31" s="1"/>
  <c r="L218" i="31" a="1"/>
  <c r="L218" i="31" s="1"/>
  <c r="L154" i="31" a="1"/>
  <c r="L154" i="31" s="1"/>
  <c r="L90" i="31" a="1"/>
  <c r="L90" i="31" s="1"/>
  <c r="L26" i="31" a="1"/>
  <c r="L26" i="31" s="1"/>
  <c r="L167" i="31" a="1"/>
  <c r="L167" i="31" s="1"/>
  <c r="L103" i="31" a="1"/>
  <c r="L103" i="31" s="1"/>
  <c r="L39" i="31" a="1"/>
  <c r="L39" i="31" s="1"/>
  <c r="L188" i="31" a="1"/>
  <c r="L188" i="31" s="1"/>
  <c r="L124" i="31" a="1"/>
  <c r="L124" i="31" s="1"/>
  <c r="L60" i="31" a="1"/>
  <c r="L60" i="31" s="1"/>
  <c r="L217" i="31" a="1"/>
  <c r="L217" i="31" s="1"/>
  <c r="L153" i="31" a="1"/>
  <c r="L153" i="31" s="1"/>
  <c r="L89" i="31" a="1"/>
  <c r="L89" i="31" s="1"/>
  <c r="L25" i="31" a="1"/>
  <c r="L25" i="31" s="1"/>
  <c r="L190" i="31" a="1"/>
  <c r="L190" i="31" s="1"/>
  <c r="L126" i="31" a="1"/>
  <c r="L126" i="31" s="1"/>
  <c r="L62" i="31" a="1"/>
  <c r="L62" i="31" s="1"/>
  <c r="L96" i="31" a="1"/>
  <c r="L96" i="31" s="1"/>
  <c r="L195" i="31" a="1"/>
  <c r="L195" i="31" s="1"/>
  <c r="L131" i="31" a="1"/>
  <c r="L131" i="31" s="1"/>
  <c r="E67" i="31"/>
  <c r="L80" i="31" a="1"/>
  <c r="L80" i="31" s="1"/>
  <c r="L221" i="31" a="1"/>
  <c r="L221" i="31" s="1"/>
  <c r="L189" i="31" a="1"/>
  <c r="L189" i="31" s="1"/>
  <c r="L157" i="31" a="1"/>
  <c r="L157" i="31" s="1"/>
  <c r="L125" i="31" a="1"/>
  <c r="L125" i="31" s="1"/>
  <c r="L93" i="31" a="1"/>
  <c r="L93" i="31" s="1"/>
  <c r="L29" i="31" a="1"/>
  <c r="L29" i="31" s="1"/>
  <c r="L186" i="31" a="1"/>
  <c r="L186" i="31" s="1"/>
  <c r="L122" i="31" a="1"/>
  <c r="L122" i="31" s="1"/>
  <c r="L58" i="31" a="1"/>
  <c r="L58" i="31" s="1"/>
  <c r="L199" i="31" a="1"/>
  <c r="L199" i="31" s="1"/>
  <c r="L135" i="31" a="1"/>
  <c r="L135" i="31" s="1"/>
  <c r="L71" i="31" a="1"/>
  <c r="L71" i="31" s="1"/>
  <c r="L220" i="31" a="1"/>
  <c r="L220" i="31" s="1"/>
  <c r="L156" i="31" a="1"/>
  <c r="L156" i="31" s="1"/>
  <c r="L92" i="31" a="1"/>
  <c r="L92" i="31" s="1"/>
  <c r="L28" i="31" a="1"/>
  <c r="L28" i="31" s="1"/>
  <c r="L185" i="31" a="1"/>
  <c r="L185" i="31" s="1"/>
  <c r="L121" i="31" a="1"/>
  <c r="L121" i="31" s="1"/>
  <c r="L57" i="31" a="1"/>
  <c r="L57" i="31" s="1"/>
  <c r="L222" i="31" a="1"/>
  <c r="L222" i="31" s="1"/>
  <c r="L158" i="31" a="1"/>
  <c r="L158" i="31" s="1"/>
  <c r="L94" i="31" a="1"/>
  <c r="L94" i="31" s="1"/>
  <c r="L30" i="31" a="1"/>
  <c r="L30" i="31" s="1"/>
  <c r="L163" i="31" a="1"/>
  <c r="L163" i="31" s="1"/>
  <c r="L99" i="31" a="1"/>
  <c r="L99" i="31" s="1"/>
  <c r="L48" i="31" a="1"/>
  <c r="L48" i="31" s="1"/>
  <c r="E216" i="31"/>
  <c r="E184" i="31"/>
  <c r="E152" i="31"/>
  <c r="E120" i="31"/>
  <c r="E88" i="31"/>
  <c r="E56" i="31"/>
  <c r="E24" i="31"/>
  <c r="E213" i="31"/>
  <c r="E181" i="31"/>
  <c r="E149" i="31"/>
  <c r="E117" i="31"/>
  <c r="E85" i="31"/>
  <c r="E53" i="31"/>
  <c r="E226" i="31"/>
  <c r="E194" i="31"/>
  <c r="E162" i="31"/>
  <c r="E130" i="31"/>
  <c r="E98" i="31"/>
  <c r="E66" i="31"/>
  <c r="E34" i="31"/>
  <c r="E215" i="31"/>
  <c r="E183" i="31"/>
  <c r="E151" i="31"/>
  <c r="E119" i="31"/>
  <c r="E87" i="31"/>
  <c r="E55" i="31"/>
  <c r="E23" i="31"/>
  <c r="E212" i="31"/>
  <c r="E180" i="31"/>
  <c r="E148" i="31"/>
  <c r="E116" i="31"/>
  <c r="E84" i="31"/>
  <c r="E52" i="31"/>
  <c r="E21" i="31"/>
  <c r="E217" i="31"/>
  <c r="E185" i="31"/>
  <c r="E153" i="31"/>
  <c r="E121" i="31"/>
  <c r="E89" i="31"/>
  <c r="E57" i="31"/>
  <c r="E25" i="31"/>
  <c r="E222" i="31"/>
  <c r="E190" i="31"/>
  <c r="E158" i="31"/>
  <c r="E126" i="31"/>
  <c r="E94" i="31"/>
  <c r="E62" i="31"/>
  <c r="E30" i="31"/>
  <c r="E91" i="31"/>
  <c r="E195" i="31"/>
  <c r="E163" i="31"/>
  <c r="L24" i="31" a="1"/>
  <c r="L24" i="31" s="1"/>
  <c r="E59" i="31"/>
  <c r="L72" i="31" a="1"/>
  <c r="L72" i="31" s="1"/>
  <c r="L117" i="31" a="1"/>
  <c r="L117" i="31" s="1"/>
  <c r="L53" i="31" a="1"/>
  <c r="L53" i="31" s="1"/>
  <c r="L178" i="31" a="1"/>
  <c r="L178" i="31" s="1"/>
  <c r="L114" i="31" a="1"/>
  <c r="L114" i="31" s="1"/>
  <c r="L50" i="31" a="1"/>
  <c r="L50" i="31" s="1"/>
  <c r="L191" i="31" a="1"/>
  <c r="L191" i="31" s="1"/>
  <c r="L127" i="31" a="1"/>
  <c r="L127" i="31" s="1"/>
  <c r="L63" i="31" a="1"/>
  <c r="L63" i="31" s="1"/>
  <c r="L212" i="31" a="1"/>
  <c r="L212" i="31" s="1"/>
  <c r="L148" i="31" a="1"/>
  <c r="L148" i="31" s="1"/>
  <c r="L84" i="31" a="1"/>
  <c r="L84" i="31" s="1"/>
  <c r="E14" i="31"/>
  <c r="L209" i="31" a="1"/>
  <c r="L209" i="31" s="1"/>
  <c r="L145" i="31" a="1"/>
  <c r="L145" i="31" s="1"/>
  <c r="L81" i="31" a="1"/>
  <c r="L81" i="31" s="1"/>
  <c r="E13" i="31"/>
  <c r="L214" i="31" a="1"/>
  <c r="L214" i="31" s="1"/>
  <c r="L150" i="31" a="1"/>
  <c r="L150" i="31" s="1"/>
  <c r="L86" i="31" a="1"/>
  <c r="L86" i="31" s="1"/>
  <c r="E20" i="31"/>
  <c r="L219" i="31" a="1"/>
  <c r="L219" i="31" s="1"/>
  <c r="L155" i="31" a="1"/>
  <c r="L155" i="31" s="1"/>
  <c r="L91" i="31" a="1"/>
  <c r="L91" i="31" s="1"/>
  <c r="L27" i="31" a="1"/>
  <c r="L27" i="31" s="1"/>
  <c r="L192" i="31" a="1"/>
  <c r="L192" i="31" s="1"/>
  <c r="L64" i="31" a="1"/>
  <c r="L64" i="31" s="1"/>
  <c r="E51" i="31"/>
  <c r="L213" i="31" a="1"/>
  <c r="L213" i="31" s="1"/>
  <c r="L181" i="31" a="1"/>
  <c r="L181" i="31" s="1"/>
  <c r="L149" i="31" a="1"/>
  <c r="L149" i="31" s="1"/>
  <c r="L85" i="31" a="1"/>
  <c r="L85" i="31" s="1"/>
  <c r="E17" i="31"/>
  <c r="L210" i="31" a="1"/>
  <c r="L210" i="31" s="1"/>
  <c r="L146" i="31" a="1"/>
  <c r="L146" i="31" s="1"/>
  <c r="L82" i="31" a="1"/>
  <c r="L82" i="31" s="1"/>
  <c r="L223" i="31" a="1"/>
  <c r="L223" i="31" s="1"/>
  <c r="L159" i="31" a="1"/>
  <c r="L159" i="31" s="1"/>
  <c r="L95" i="31" a="1"/>
  <c r="L95" i="31" s="1"/>
  <c r="L31" i="31" a="1"/>
  <c r="L31" i="31" s="1"/>
  <c r="L180" i="31" a="1"/>
  <c r="L180" i="31" s="1"/>
  <c r="L116" i="31" a="1"/>
  <c r="L116" i="31" s="1"/>
  <c r="L52" i="31" a="1"/>
  <c r="L52" i="31" s="1"/>
  <c r="L177" i="31" a="1"/>
  <c r="L177" i="31" s="1"/>
  <c r="L113" i="31" a="1"/>
  <c r="L113" i="31" s="1"/>
  <c r="L49" i="31" a="1"/>
  <c r="L49" i="31" s="1"/>
  <c r="L182" i="31" a="1"/>
  <c r="L182" i="31" s="1"/>
  <c r="L118" i="31" a="1"/>
  <c r="L118" i="31" s="1"/>
  <c r="L54" i="31" a="1"/>
  <c r="L54" i="31" s="1"/>
  <c r="L187" i="31" a="1"/>
  <c r="L187" i="31" s="1"/>
  <c r="L123" i="31" a="1"/>
  <c r="L123" i="31" s="1"/>
  <c r="L59" i="31" a="1"/>
  <c r="L59" i="31" s="1"/>
  <c r="L224" i="31" a="1"/>
  <c r="L224" i="31" s="1"/>
  <c r="L160" i="31" a="1"/>
  <c r="L160" i="31" s="1"/>
  <c r="E2" i="31"/>
  <c r="E208" i="31"/>
  <c r="E176" i="31"/>
  <c r="E144" i="31"/>
  <c r="E112" i="31"/>
  <c r="E80" i="31"/>
  <c r="E48" i="31"/>
  <c r="E9" i="31"/>
  <c r="E205" i="31"/>
  <c r="E173" i="31"/>
  <c r="E141" i="31"/>
  <c r="E109" i="31"/>
  <c r="E77" i="31"/>
  <c r="E45" i="31"/>
  <c r="E218" i="31"/>
  <c r="E186" i="31"/>
  <c r="E154" i="31"/>
  <c r="E122" i="31"/>
  <c r="E90" i="31"/>
  <c r="E58" i="31"/>
  <c r="E26" i="31"/>
  <c r="E207" i="31"/>
  <c r="G207" i="31" s="1"/>
  <c r="F207" i="31" s="1"/>
  <c r="E175" i="31"/>
  <c r="E143" i="31"/>
  <c r="E111" i="31"/>
  <c r="E79" i="31"/>
  <c r="E47" i="31"/>
  <c r="E6" i="31"/>
  <c r="E204" i="31"/>
  <c r="E172" i="31"/>
  <c r="E140" i="31"/>
  <c r="E108" i="31"/>
  <c r="E76" i="31"/>
  <c r="E44" i="31"/>
  <c r="E5" i="31"/>
  <c r="E209" i="31"/>
  <c r="E177" i="31"/>
  <c r="E145" i="31"/>
  <c r="E113" i="31"/>
  <c r="E81" i="31"/>
  <c r="E49" i="31"/>
  <c r="E12" i="31"/>
  <c r="E214" i="31"/>
  <c r="E182" i="31"/>
  <c r="E150" i="31"/>
  <c r="E118" i="31"/>
  <c r="E86" i="31"/>
  <c r="E54" i="31"/>
  <c r="E19" i="31"/>
  <c r="E219" i="31"/>
  <c r="E187" i="31"/>
  <c r="E155" i="31"/>
  <c r="E43" i="31"/>
  <c r="L56" i="31" a="1"/>
  <c r="L56" i="31" s="1"/>
  <c r="L141" i="31" a="1"/>
  <c r="L141" i="31" s="1"/>
  <c r="L77" i="31" a="1"/>
  <c r="L77" i="31" s="1"/>
  <c r="E16" i="31"/>
  <c r="L202" i="31" a="1"/>
  <c r="L202" i="31" s="1"/>
  <c r="L138" i="31" a="1"/>
  <c r="L138" i="31" s="1"/>
  <c r="L74" i="31" a="1"/>
  <c r="L74" i="31" s="1"/>
  <c r="L215" i="31" a="1"/>
  <c r="L215" i="31" s="1"/>
  <c r="L151" i="31" a="1"/>
  <c r="L151" i="31" s="1"/>
  <c r="L87" i="31" a="1"/>
  <c r="L87" i="31" s="1"/>
  <c r="L23" i="31" a="1"/>
  <c r="L23" i="31" s="1"/>
  <c r="L172" i="31" a="1"/>
  <c r="L172" i="31" s="1"/>
  <c r="L108" i="31" a="1"/>
  <c r="L108" i="31" s="1"/>
  <c r="L44" i="31" a="1"/>
  <c r="L44" i="31" s="1"/>
  <c r="L169" i="31" a="1"/>
  <c r="L169" i="31" s="1"/>
  <c r="L105" i="31" a="1"/>
  <c r="L105" i="31" s="1"/>
  <c r="L41" i="31" a="1"/>
  <c r="L41" i="31" s="1"/>
  <c r="L174" i="31" a="1"/>
  <c r="L174" i="31" s="1"/>
  <c r="L110" i="31" a="1"/>
  <c r="L110" i="31" s="1"/>
  <c r="L46" i="31" a="1"/>
  <c r="L46" i="31" s="1"/>
  <c r="L179" i="31" a="1"/>
  <c r="L179" i="31" s="1"/>
  <c r="L115" i="31" a="1"/>
  <c r="L115" i="31" s="1"/>
  <c r="L51" i="31" a="1"/>
  <c r="L51" i="31" s="1"/>
  <c r="L184" i="31" a="1"/>
  <c r="L184" i="31" s="1"/>
  <c r="E18" i="31"/>
  <c r="E35" i="31"/>
  <c r="L120" i="31" a="1"/>
  <c r="L120" i="31" s="1"/>
  <c r="L67" i="31" a="1"/>
  <c r="L67" i="31" s="1"/>
  <c r="L205" i="31" a="1"/>
  <c r="L205" i="31" s="1"/>
  <c r="L173" i="31" a="1"/>
  <c r="L173" i="31" s="1"/>
  <c r="L109" i="31" a="1"/>
  <c r="L109" i="31" s="1"/>
  <c r="L45" i="31" a="1"/>
  <c r="L45" i="31" s="1"/>
  <c r="L170" i="31" a="1"/>
  <c r="L170" i="31" s="1"/>
  <c r="L106" i="31" a="1"/>
  <c r="L106" i="31" s="1"/>
  <c r="L42" i="31" a="1"/>
  <c r="L42" i="31" s="1"/>
  <c r="L183" i="31" a="1"/>
  <c r="L183" i="31" s="1"/>
  <c r="L119" i="31" a="1"/>
  <c r="L119" i="31" s="1"/>
  <c r="L55" i="31" a="1"/>
  <c r="L55" i="31" s="1"/>
  <c r="L204" i="31" a="1"/>
  <c r="L204" i="31" s="1"/>
  <c r="L140" i="31" a="1"/>
  <c r="L140" i="31" s="1"/>
  <c r="L76" i="31" a="1"/>
  <c r="L76" i="31" s="1"/>
  <c r="E107" i="31"/>
  <c r="L201" i="31" a="1"/>
  <c r="L201" i="31" s="1"/>
  <c r="L137" i="31" a="1"/>
  <c r="L137" i="31" s="1"/>
  <c r="L73" i="31" a="1"/>
  <c r="L73" i="31" s="1"/>
  <c r="E123" i="31"/>
  <c r="L206" i="31" a="1"/>
  <c r="L206" i="31" s="1"/>
  <c r="L142" i="31" a="1"/>
  <c r="L142" i="31" s="1"/>
  <c r="L78" i="31" a="1"/>
  <c r="L78" i="31" s="1"/>
  <c r="E4" i="31"/>
  <c r="L211" i="31" a="1"/>
  <c r="L211" i="31" s="1"/>
  <c r="L147" i="31" a="1"/>
  <c r="L147" i="31" s="1"/>
  <c r="L83" i="31" a="1"/>
  <c r="L83" i="31" s="1"/>
  <c r="E11" i="31"/>
  <c r="L216" i="31" a="1"/>
  <c r="L216" i="31" s="1"/>
  <c r="L152" i="31" a="1"/>
  <c r="L152" i="31" s="1"/>
  <c r="L176" i="31" a="1"/>
  <c r="L176" i="31" s="1"/>
  <c r="E75" i="31"/>
  <c r="E99" i="31"/>
  <c r="L200" i="31" a="1"/>
  <c r="L200" i="31" s="1"/>
  <c r="E200" i="31"/>
  <c r="E168" i="31"/>
  <c r="E136" i="31"/>
  <c r="E104" i="31"/>
  <c r="E72" i="31"/>
  <c r="E40" i="31"/>
  <c r="E8" i="31"/>
  <c r="E197" i="31"/>
  <c r="E165" i="31"/>
  <c r="E133" i="31"/>
  <c r="E101" i="31"/>
  <c r="E69" i="31"/>
  <c r="E37" i="31"/>
  <c r="E210" i="31"/>
  <c r="E178" i="31"/>
  <c r="E146" i="31"/>
  <c r="E114" i="31"/>
  <c r="E82" i="31"/>
  <c r="E50" i="31"/>
  <c r="E15" i="31"/>
  <c r="E199" i="31"/>
  <c r="G199" i="31" s="1"/>
  <c r="F199" i="31" s="1"/>
  <c r="E167" i="31"/>
  <c r="E135" i="31"/>
  <c r="E103" i="31"/>
  <c r="E71" i="31"/>
  <c r="E39" i="31"/>
  <c r="L104" i="31" a="1"/>
  <c r="L104" i="31" s="1"/>
  <c r="E196" i="31"/>
  <c r="E164" i="31"/>
  <c r="E132" i="31"/>
  <c r="E100" i="31"/>
  <c r="E68" i="31"/>
  <c r="E36" i="31"/>
  <c r="E115" i="31"/>
  <c r="E201" i="31"/>
  <c r="E169" i="31"/>
  <c r="E137" i="31"/>
  <c r="E105" i="31"/>
  <c r="E73" i="31"/>
  <c r="E41" i="31"/>
  <c r="E147" i="31"/>
  <c r="E206" i="31"/>
  <c r="E174" i="31"/>
  <c r="E142" i="31"/>
  <c r="E110" i="31"/>
  <c r="E78" i="31"/>
  <c r="E46" i="31"/>
  <c r="E3" i="31"/>
  <c r="E211" i="31"/>
  <c r="E179" i="31"/>
  <c r="L144" i="31" a="1"/>
  <c r="L144" i="31" s="1"/>
  <c r="E83" i="31"/>
  <c r="E27" i="31"/>
  <c r="L101" i="31" a="1"/>
  <c r="L101" i="31" s="1"/>
  <c r="L37" i="31" a="1"/>
  <c r="L37" i="31" s="1"/>
  <c r="L194" i="31" a="1"/>
  <c r="L194" i="31" s="1"/>
  <c r="L130" i="31" a="1"/>
  <c r="L130" i="31" s="1"/>
  <c r="L66" i="31" a="1"/>
  <c r="L66" i="31" s="1"/>
  <c r="L207" i="31" a="1"/>
  <c r="L207" i="31" s="1"/>
  <c r="L143" i="31" a="1"/>
  <c r="L143" i="31" s="1"/>
  <c r="L79" i="31" a="1"/>
  <c r="L79" i="31" s="1"/>
  <c r="E7" i="31"/>
  <c r="L196" i="31" a="1"/>
  <c r="L196" i="31" s="1"/>
  <c r="L132" i="31" a="1"/>
  <c r="L132" i="31" s="1"/>
  <c r="L68" i="31" a="1"/>
  <c r="L68" i="31" s="1"/>
  <c r="L225" i="31" a="1"/>
  <c r="L225" i="31" s="1"/>
  <c r="L161" i="31" a="1"/>
  <c r="L161" i="31" s="1"/>
  <c r="L97" i="31" a="1"/>
  <c r="L97" i="31" s="1"/>
  <c r="L33" i="31" a="1"/>
  <c r="L33" i="31" s="1"/>
  <c r="L198" i="31" a="1"/>
  <c r="L198" i="31" s="1"/>
  <c r="L134" i="31" a="1"/>
  <c r="L134" i="31" s="1"/>
  <c r="L70" i="31" a="1"/>
  <c r="L70" i="31" s="1"/>
  <c r="E131" i="31"/>
  <c r="L203" i="31" a="1"/>
  <c r="L203" i="31" s="1"/>
  <c r="L139" i="31" a="1"/>
  <c r="L139" i="31" s="1"/>
  <c r="L75" i="31" a="1"/>
  <c r="L75" i="31" s="1"/>
  <c r="E139" i="31"/>
  <c r="L208" i="31" a="1"/>
  <c r="L208" i="31" s="1"/>
  <c r="L35" i="31" a="1"/>
  <c r="L35" i="31" s="1"/>
  <c r="L197" i="31" a="1"/>
  <c r="L197" i="31" s="1"/>
  <c r="L165" i="31" a="1"/>
  <c r="L165" i="31" s="1"/>
  <c r="L133" i="31" a="1"/>
  <c r="L133" i="31" s="1"/>
  <c r="L69" i="31" a="1"/>
  <c r="L69" i="31" s="1"/>
  <c r="L226" i="31" a="1"/>
  <c r="L226" i="31" s="1"/>
  <c r="L162" i="31" a="1"/>
  <c r="L162" i="31" s="1"/>
  <c r="L98" i="31" a="1"/>
  <c r="L98" i="31" s="1"/>
  <c r="L34" i="31" a="1"/>
  <c r="L34" i="31" s="1"/>
  <c r="L175" i="31" a="1"/>
  <c r="L175" i="31" s="1"/>
  <c r="L111" i="31" a="1"/>
  <c r="L111" i="31" s="1"/>
  <c r="L47" i="31" a="1"/>
  <c r="L47" i="31" s="1"/>
  <c r="L164" i="31" a="1"/>
  <c r="L164" i="31" s="1"/>
  <c r="L100" i="31" a="1"/>
  <c r="L100" i="31" s="1"/>
  <c r="L36" i="31" a="1"/>
  <c r="L36" i="31" s="1"/>
  <c r="L193" i="31" a="1"/>
  <c r="L193" i="31" s="1"/>
  <c r="L129" i="31" a="1"/>
  <c r="L129" i="31" s="1"/>
  <c r="L65" i="31" a="1"/>
  <c r="L65" i="31" s="1"/>
  <c r="L112" i="31" a="1"/>
  <c r="L112" i="31" s="1"/>
  <c r="L166" i="31" a="1"/>
  <c r="L166" i="31" s="1"/>
  <c r="L102" i="31" a="1"/>
  <c r="L102" i="31" s="1"/>
  <c r="L38" i="31" a="1"/>
  <c r="L38" i="31" s="1"/>
  <c r="L171" i="31" a="1"/>
  <c r="L171" i="31" s="1"/>
  <c r="L107" i="31" a="1"/>
  <c r="L107" i="31" s="1"/>
  <c r="L43" i="31" a="1"/>
  <c r="L43" i="31" s="1"/>
  <c r="L40" i="31" a="1"/>
  <c r="L40" i="31" s="1"/>
  <c r="L168" i="31" a="1"/>
  <c r="L168" i="31" s="1"/>
  <c r="G161" i="31"/>
  <c r="F161" i="31" s="1"/>
  <c r="BG254" i="1"/>
  <c r="AU254" i="1"/>
  <c r="G197" i="31"/>
  <c r="F197" i="31" s="1"/>
  <c r="G12" i="31"/>
  <c r="G21" i="31"/>
  <c r="B203" i="49"/>
  <c r="A203" i="49" s="1"/>
  <c r="B195" i="49"/>
  <c r="A195" i="49" s="1"/>
  <c r="B187" i="49"/>
  <c r="A187" i="49" s="1"/>
  <c r="B202" i="49"/>
  <c r="A202" i="49" s="1"/>
  <c r="B194" i="49"/>
  <c r="A194" i="49" s="1"/>
  <c r="B186" i="49"/>
  <c r="B178" i="49"/>
  <c r="A178" i="49" s="1"/>
  <c r="B170" i="49"/>
  <c r="A170" i="49" s="1"/>
  <c r="B162" i="49"/>
  <c r="A162" i="49" s="1"/>
  <c r="B154" i="49"/>
  <c r="A154" i="49" s="1"/>
  <c r="B146" i="49"/>
  <c r="B200" i="49"/>
  <c r="A200" i="49" s="1"/>
  <c r="B192" i="49"/>
  <c r="A192" i="49" s="1"/>
  <c r="B184" i="49"/>
  <c r="A184" i="49" s="1"/>
  <c r="B176" i="49"/>
  <c r="A176" i="49" s="1"/>
  <c r="B204" i="49"/>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3" i="1"/>
  <c r="BM283" i="1"/>
  <c r="BK195" i="1"/>
  <c r="BM195" i="1"/>
  <c r="BF80" i="1"/>
  <c r="BM80" i="1"/>
  <c r="A61" i="49"/>
  <c r="A91" i="49"/>
  <c r="A204" i="49"/>
  <c r="A186" i="49"/>
  <c r="A201" i="49"/>
  <c r="BK180" i="1"/>
  <c r="AU180" i="1"/>
  <c r="BK179" i="1"/>
  <c r="AU179" i="1"/>
  <c r="BK164" i="1"/>
  <c r="AU164" i="1"/>
  <c r="BK161" i="1"/>
  <c r="AV161" i="1"/>
  <c r="BK158" i="1"/>
  <c r="AU158" i="1"/>
  <c r="BG160" i="1"/>
  <c r="BL160" i="1"/>
  <c r="A146" i="49"/>
  <c r="AU229" i="1"/>
  <c r="AV229" i="1"/>
  <c r="AU222" i="1"/>
  <c r="AV222" i="1"/>
  <c r="AU8" i="1"/>
  <c r="AV8" i="1"/>
  <c r="BC8" i="1"/>
  <c r="BM8" i="1"/>
  <c r="BG110" i="1"/>
  <c r="BL110" i="1"/>
  <c r="BA8" i="1"/>
  <c r="BB8" i="1"/>
  <c r="AX8" i="1"/>
  <c r="AZ8" i="1"/>
  <c r="AS347" i="1"/>
  <c r="AS159" i="1"/>
  <c r="AS210" i="1"/>
  <c r="AS306" i="1"/>
  <c r="AS366" i="1"/>
  <c r="AS310" i="1"/>
  <c r="AS27" i="1"/>
  <c r="AS252" i="1"/>
  <c r="AS117" i="1"/>
  <c r="AT371" i="1"/>
  <c r="AL371" i="1"/>
  <c r="AD371" i="1"/>
  <c r="AR371" i="1"/>
  <c r="AJ371" i="1"/>
  <c r="AB371" i="1"/>
  <c r="AQ371" i="1"/>
  <c r="AI371" i="1"/>
  <c r="AA371" i="1"/>
  <c r="BF371" i="1"/>
  <c r="AP371" i="1"/>
  <c r="AH371" i="1"/>
  <c r="Z371" i="1"/>
  <c r="AO371" i="1"/>
  <c r="AG371" i="1"/>
  <c r="Y371" i="1"/>
  <c r="BD371" i="1"/>
  <c r="AC371" i="1"/>
  <c r="AN371" i="1"/>
  <c r="AM371" i="1"/>
  <c r="AK371" i="1"/>
  <c r="AF371" i="1"/>
  <c r="AE371" i="1"/>
  <c r="BD341" i="1"/>
  <c r="AN341" i="1"/>
  <c r="AF341" i="1"/>
  <c r="AM341" i="1"/>
  <c r="AE341" i="1"/>
  <c r="AL341" i="1"/>
  <c r="AD341" i="1"/>
  <c r="AK341" i="1"/>
  <c r="AC341" i="1"/>
  <c r="AR341" i="1"/>
  <c r="AJ341" i="1"/>
  <c r="AB341" i="1"/>
  <c r="AQ341" i="1"/>
  <c r="AI341" i="1"/>
  <c r="AA341" i="1"/>
  <c r="AP341" i="1"/>
  <c r="AH341" i="1"/>
  <c r="Z341" i="1"/>
  <c r="AO341" i="1"/>
  <c r="AG341" i="1"/>
  <c r="Y341" i="1"/>
  <c r="BL42" i="1"/>
  <c r="AV42" i="1"/>
  <c r="AN42" i="1"/>
  <c r="AF42" i="1"/>
  <c r="AU42" i="1"/>
  <c r="AM42" i="1"/>
  <c r="AE42" i="1"/>
  <c r="AL42" i="1"/>
  <c r="AD42" i="1"/>
  <c r="AK42" i="1"/>
  <c r="AC42" i="1"/>
  <c r="AR42" i="1"/>
  <c r="AJ42" i="1"/>
  <c r="AB42" i="1"/>
  <c r="BG42" i="1"/>
  <c r="AQ42" i="1"/>
  <c r="AI42" i="1"/>
  <c r="AA42" i="1"/>
  <c r="BF42" i="1"/>
  <c r="AP42" i="1"/>
  <c r="AH42" i="1"/>
  <c r="Z42" i="1"/>
  <c r="AO42" i="1"/>
  <c r="AG42" i="1"/>
  <c r="Y42" i="1"/>
  <c r="AK162" i="1"/>
  <c r="AC162" i="1"/>
  <c r="AR162" i="1"/>
  <c r="AJ162" i="1"/>
  <c r="AB162" i="1"/>
  <c r="AQ162" i="1"/>
  <c r="AI162" i="1"/>
  <c r="AA162" i="1"/>
  <c r="BF162" i="1"/>
  <c r="AP162" i="1"/>
  <c r="AH162" i="1"/>
  <c r="Z162" i="1"/>
  <c r="AO162" i="1"/>
  <c r="AG162" i="1"/>
  <c r="Y162" i="1"/>
  <c r="BD162" i="1"/>
  <c r="AN162" i="1"/>
  <c r="AF162" i="1"/>
  <c r="AM162" i="1"/>
  <c r="AE162" i="1"/>
  <c r="AL162" i="1"/>
  <c r="AD162" i="1"/>
  <c r="AL202" i="1"/>
  <c r="AD202" i="1"/>
  <c r="AP202" i="1"/>
  <c r="AG202" i="1"/>
  <c r="AO202" i="1"/>
  <c r="AF202" i="1"/>
  <c r="AV202" i="1"/>
  <c r="AN202" i="1"/>
  <c r="AE202" i="1"/>
  <c r="AU202" i="1"/>
  <c r="AM202" i="1"/>
  <c r="AC202" i="1"/>
  <c r="AK202" i="1"/>
  <c r="AB202" i="1"/>
  <c r="AJ202" i="1"/>
  <c r="AA202" i="1"/>
  <c r="AR202" i="1"/>
  <c r="AI202" i="1"/>
  <c r="Z202" i="1"/>
  <c r="AQ202" i="1"/>
  <c r="AH202" i="1"/>
  <c r="Y202" i="1"/>
  <c r="BL67" i="1"/>
  <c r="AV67" i="1"/>
  <c r="AN67" i="1"/>
  <c r="AF67" i="1"/>
  <c r="BC67" i="1"/>
  <c r="AU67" i="1"/>
  <c r="AM67" i="1"/>
  <c r="AE67" i="1"/>
  <c r="BB67" i="1"/>
  <c r="AL67" i="1"/>
  <c r="AD67" i="1"/>
  <c r="BA67" i="1"/>
  <c r="AK67" i="1"/>
  <c r="AC67" i="1"/>
  <c r="AZ67" i="1"/>
  <c r="AR67" i="1"/>
  <c r="AJ67" i="1"/>
  <c r="AB67" i="1"/>
  <c r="AY67" i="1"/>
  <c r="AQ67" i="1"/>
  <c r="AI67" i="1"/>
  <c r="AA67" i="1"/>
  <c r="AX67" i="1"/>
  <c r="AP67" i="1"/>
  <c r="AH67" i="1"/>
  <c r="Z67" i="1"/>
  <c r="AW67" i="1"/>
  <c r="AO67" i="1"/>
  <c r="AG67" i="1"/>
  <c r="Y67" i="1"/>
  <c r="AY298" i="1"/>
  <c r="AQ298" i="1"/>
  <c r="AI298" i="1"/>
  <c r="AA298" i="1"/>
  <c r="BA298" i="1"/>
  <c r="AR298" i="1"/>
  <c r="AH298" i="1"/>
  <c r="Y298" i="1"/>
  <c r="AZ298" i="1"/>
  <c r="AP298" i="1"/>
  <c r="AG298" i="1"/>
  <c r="AX298" i="1"/>
  <c r="AO298" i="1"/>
  <c r="AF298" i="1"/>
  <c r="AW298" i="1"/>
  <c r="AN298" i="1"/>
  <c r="AE298" i="1"/>
  <c r="AV298" i="1"/>
  <c r="AM298" i="1"/>
  <c r="AD298" i="1"/>
  <c r="BL298" i="1"/>
  <c r="AU298" i="1"/>
  <c r="AL298" i="1"/>
  <c r="AC298" i="1"/>
  <c r="BB298" i="1"/>
  <c r="AJ298" i="1"/>
  <c r="Z298" i="1"/>
  <c r="BC298" i="1"/>
  <c r="AK298" i="1"/>
  <c r="AB298" i="1"/>
  <c r="AK248" i="1"/>
  <c r="AC248" i="1"/>
  <c r="AR248" i="1"/>
  <c r="AJ248" i="1"/>
  <c r="AB248" i="1"/>
  <c r="BG248" i="1"/>
  <c r="AQ248" i="1"/>
  <c r="AI248" i="1"/>
  <c r="AA248" i="1"/>
  <c r="AP248" i="1"/>
  <c r="AH248" i="1"/>
  <c r="Z248" i="1"/>
  <c r="AO248" i="1"/>
  <c r="AG248" i="1"/>
  <c r="Y248" i="1"/>
  <c r="AN248" i="1"/>
  <c r="AF248" i="1"/>
  <c r="AT248" i="1"/>
  <c r="AL248" i="1"/>
  <c r="AD248" i="1"/>
  <c r="AM248" i="1"/>
  <c r="AE248" i="1"/>
  <c r="AK270" i="1"/>
  <c r="AC270" i="1"/>
  <c r="AR270" i="1"/>
  <c r="AJ270" i="1"/>
  <c r="AB270" i="1"/>
  <c r="BG270" i="1"/>
  <c r="AQ270" i="1"/>
  <c r="AI270" i="1"/>
  <c r="AA270" i="1"/>
  <c r="BF270" i="1"/>
  <c r="AP270" i="1"/>
  <c r="AH270" i="1"/>
  <c r="Z270" i="1"/>
  <c r="AO270" i="1"/>
  <c r="AG270" i="1"/>
  <c r="Y270" i="1"/>
  <c r="AV270" i="1"/>
  <c r="AN270" i="1"/>
  <c r="AF270" i="1"/>
  <c r="AL270" i="1"/>
  <c r="AD270" i="1"/>
  <c r="AU270" i="1"/>
  <c r="AM270" i="1"/>
  <c r="AE270" i="1"/>
  <c r="AS133" i="1"/>
  <c r="AS284" i="1"/>
  <c r="AS14" i="1"/>
  <c r="AS115" i="1"/>
  <c r="AS25" i="1"/>
  <c r="AS452" i="1"/>
  <c r="AS139" i="1"/>
  <c r="AS253" i="1"/>
  <c r="AS77" i="1"/>
  <c r="AS350" i="1"/>
  <c r="AS364" i="1"/>
  <c r="AM264" i="1"/>
  <c r="AE264" i="1"/>
  <c r="AL264" i="1"/>
  <c r="AD264" i="1"/>
  <c r="AK264" i="1"/>
  <c r="AC264" i="1"/>
  <c r="AR264" i="1"/>
  <c r="AJ264" i="1"/>
  <c r="AB264" i="1"/>
  <c r="AQ264" i="1"/>
  <c r="AI264" i="1"/>
  <c r="AA264" i="1"/>
  <c r="AP264" i="1"/>
  <c r="AH264" i="1"/>
  <c r="Z264" i="1"/>
  <c r="BD264" i="1"/>
  <c r="AN264" i="1"/>
  <c r="AF264" i="1"/>
  <c r="AO264" i="1"/>
  <c r="AG264" i="1"/>
  <c r="Y264" i="1"/>
  <c r="BK242" i="1"/>
  <c r="BC242" i="1"/>
  <c r="AU242" i="1"/>
  <c r="AM242" i="1"/>
  <c r="AE242" i="1"/>
  <c r="BH242" i="1"/>
  <c r="AZ242" i="1"/>
  <c r="AR242" i="1"/>
  <c r="AJ242" i="1"/>
  <c r="AB242" i="1"/>
  <c r="BG242" i="1"/>
  <c r="AY242" i="1"/>
  <c r="AQ242" i="1"/>
  <c r="AI242" i="1"/>
  <c r="AA242" i="1"/>
  <c r="BF242" i="1"/>
  <c r="AP242" i="1"/>
  <c r="AH242" i="1"/>
  <c r="Z242" i="1"/>
  <c r="BD242" i="1"/>
  <c r="AF242" i="1"/>
  <c r="AT242" i="1"/>
  <c r="AD242" i="1"/>
  <c r="AC242" i="1"/>
  <c r="BE242" i="1"/>
  <c r="AO242" i="1"/>
  <c r="Y242" i="1"/>
  <c r="BB242" i="1"/>
  <c r="AN242" i="1"/>
  <c r="BA242" i="1"/>
  <c r="AL242" i="1"/>
  <c r="AK242" i="1"/>
  <c r="BM242" i="1"/>
  <c r="AG242" i="1"/>
  <c r="AU137" i="1"/>
  <c r="AM137" i="1"/>
  <c r="AE137" i="1"/>
  <c r="BB137" i="1"/>
  <c r="AL137" i="1"/>
  <c r="AD137" i="1"/>
  <c r="BA137" i="1"/>
  <c r="AK137" i="1"/>
  <c r="AC137" i="1"/>
  <c r="AZ137" i="1"/>
  <c r="AR137" i="1"/>
  <c r="AJ137" i="1"/>
  <c r="AB137" i="1"/>
  <c r="AY137" i="1"/>
  <c r="AQ137" i="1"/>
  <c r="AI137" i="1"/>
  <c r="AA137" i="1"/>
  <c r="BF137" i="1"/>
  <c r="AX137" i="1"/>
  <c r="AP137" i="1"/>
  <c r="AH137" i="1"/>
  <c r="Z137" i="1"/>
  <c r="BM137" i="1"/>
  <c r="BE137" i="1"/>
  <c r="AW137" i="1"/>
  <c r="AO137" i="1"/>
  <c r="AG137" i="1"/>
  <c r="Y137" i="1"/>
  <c r="BD137" i="1"/>
  <c r="AN137" i="1"/>
  <c r="AF137" i="1"/>
  <c r="BF383" i="1"/>
  <c r="AX383" i="1"/>
  <c r="AP383" i="1"/>
  <c r="AH383" i="1"/>
  <c r="Z383" i="1"/>
  <c r="BM383" i="1"/>
  <c r="BE383" i="1"/>
  <c r="AW383" i="1"/>
  <c r="AO383" i="1"/>
  <c r="AG383" i="1"/>
  <c r="Y383" i="1"/>
  <c r="BD383" i="1"/>
  <c r="AN383" i="1"/>
  <c r="AF383" i="1"/>
  <c r="BC383" i="1"/>
  <c r="AM383" i="1"/>
  <c r="AE383" i="1"/>
  <c r="BB383" i="1"/>
  <c r="AL383" i="1"/>
  <c r="AD383" i="1"/>
  <c r="BA383" i="1"/>
  <c r="AK383" i="1"/>
  <c r="AC383" i="1"/>
  <c r="AZ383" i="1"/>
  <c r="AR383" i="1"/>
  <c r="AJ383" i="1"/>
  <c r="AB383" i="1"/>
  <c r="AY383" i="1"/>
  <c r="AQ383" i="1"/>
  <c r="AI383" i="1"/>
  <c r="AA383" i="1"/>
  <c r="AZ429" i="1"/>
  <c r="AR429" i="1"/>
  <c r="AJ429" i="1"/>
  <c r="AB429" i="1"/>
  <c r="BG429" i="1"/>
  <c r="AX429" i="1"/>
  <c r="AO429" i="1"/>
  <c r="AF429" i="1"/>
  <c r="BF429" i="1"/>
  <c r="AW429" i="1"/>
  <c r="AN429" i="1"/>
  <c r="AE429" i="1"/>
  <c r="BM429" i="1"/>
  <c r="BE429" i="1"/>
  <c r="AV429" i="1"/>
  <c r="AM429" i="1"/>
  <c r="AD429" i="1"/>
  <c r="BD429" i="1"/>
  <c r="AL429" i="1"/>
  <c r="AC429" i="1"/>
  <c r="BC429" i="1"/>
  <c r="AK429" i="1"/>
  <c r="AA429" i="1"/>
  <c r="BB429" i="1"/>
  <c r="AI429" i="1"/>
  <c r="Z429" i="1"/>
  <c r="BA429" i="1"/>
  <c r="AQ429" i="1"/>
  <c r="AH429" i="1"/>
  <c r="Y429" i="1"/>
  <c r="AY429" i="1"/>
  <c r="AP429" i="1"/>
  <c r="AG429" i="1"/>
  <c r="BK287" i="1"/>
  <c r="AM287" i="1"/>
  <c r="AE287" i="1"/>
  <c r="BB287" i="1"/>
  <c r="AT287" i="1"/>
  <c r="AL287" i="1"/>
  <c r="AD287" i="1"/>
  <c r="BA287" i="1"/>
  <c r="AK287" i="1"/>
  <c r="AC287" i="1"/>
  <c r="BH287" i="1"/>
  <c r="AZ287" i="1"/>
  <c r="AR287" i="1"/>
  <c r="AJ287" i="1"/>
  <c r="AB287" i="1"/>
  <c r="BG287" i="1"/>
  <c r="AQ287" i="1"/>
  <c r="AI287" i="1"/>
  <c r="AA287" i="1"/>
  <c r="BF287" i="1"/>
  <c r="AP287" i="1"/>
  <c r="AH287" i="1"/>
  <c r="Z287" i="1"/>
  <c r="AN287" i="1"/>
  <c r="AF287" i="1"/>
  <c r="BM287" i="1"/>
  <c r="AO287" i="1"/>
  <c r="AG287" i="1"/>
  <c r="Y287" i="1"/>
  <c r="BF113" i="1"/>
  <c r="AX113" i="1"/>
  <c r="AP113" i="1"/>
  <c r="AH113" i="1"/>
  <c r="Z113" i="1"/>
  <c r="BM113" i="1"/>
  <c r="BE113" i="1"/>
  <c r="AW113" i="1"/>
  <c r="AO113" i="1"/>
  <c r="AG113" i="1"/>
  <c r="Y113" i="1"/>
  <c r="BD113" i="1"/>
  <c r="AN113" i="1"/>
  <c r="AF113" i="1"/>
  <c r="BC113" i="1"/>
  <c r="AU113" i="1"/>
  <c r="AM113" i="1"/>
  <c r="AE113" i="1"/>
  <c r="BB113" i="1"/>
  <c r="AL113" i="1"/>
  <c r="AD113" i="1"/>
  <c r="BA113" i="1"/>
  <c r="AK113" i="1"/>
  <c r="AC113" i="1"/>
  <c r="AZ113" i="1"/>
  <c r="AR113" i="1"/>
  <c r="AJ113" i="1"/>
  <c r="AB113" i="1"/>
  <c r="AY113" i="1"/>
  <c r="AQ113" i="1"/>
  <c r="AI113" i="1"/>
  <c r="AA113" i="1"/>
  <c r="BA393" i="1"/>
  <c r="AK393" i="1"/>
  <c r="AC393" i="1"/>
  <c r="BH393" i="1"/>
  <c r="AZ393" i="1"/>
  <c r="AR393" i="1"/>
  <c r="AJ393" i="1"/>
  <c r="AB393" i="1"/>
  <c r="BG393" i="1"/>
  <c r="AY393" i="1"/>
  <c r="AQ393" i="1"/>
  <c r="AI393" i="1"/>
  <c r="AA393" i="1"/>
  <c r="BF393" i="1"/>
  <c r="AX393" i="1"/>
  <c r="AP393" i="1"/>
  <c r="AH393" i="1"/>
  <c r="Z393" i="1"/>
  <c r="BM393" i="1"/>
  <c r="BE393" i="1"/>
  <c r="AW393" i="1"/>
  <c r="AO393" i="1"/>
  <c r="AG393" i="1"/>
  <c r="Y393" i="1"/>
  <c r="BD393" i="1"/>
  <c r="AV393" i="1"/>
  <c r="AN393" i="1"/>
  <c r="AF393" i="1"/>
  <c r="BB393" i="1"/>
  <c r="AL393" i="1"/>
  <c r="AD393" i="1"/>
  <c r="BC393" i="1"/>
  <c r="AU393" i="1"/>
  <c r="AM393" i="1"/>
  <c r="AE393" i="1"/>
  <c r="AO259" i="1"/>
  <c r="AG259" i="1"/>
  <c r="Y259" i="1"/>
  <c r="BD259" i="1"/>
  <c r="AV259" i="1"/>
  <c r="AN259" i="1"/>
  <c r="AF259" i="1"/>
  <c r="AU259" i="1"/>
  <c r="AM259" i="1"/>
  <c r="AE259" i="1"/>
  <c r="BB259" i="1"/>
  <c r="AL259" i="1"/>
  <c r="AD259" i="1"/>
  <c r="BA259" i="1"/>
  <c r="AK259" i="1"/>
  <c r="AC259" i="1"/>
  <c r="AR259" i="1"/>
  <c r="AJ259" i="1"/>
  <c r="AB259" i="1"/>
  <c r="BF259" i="1"/>
  <c r="AP259" i="1"/>
  <c r="AH259" i="1"/>
  <c r="Z259" i="1"/>
  <c r="BG259" i="1"/>
  <c r="AQ259" i="1"/>
  <c r="AI259" i="1"/>
  <c r="AA259" i="1"/>
  <c r="AW200" i="1"/>
  <c r="AO200" i="1"/>
  <c r="AG200" i="1"/>
  <c r="Y200" i="1"/>
  <c r="AP200" i="1"/>
  <c r="AF200" i="1"/>
  <c r="AX200" i="1"/>
  <c r="AN200" i="1"/>
  <c r="AE200" i="1"/>
  <c r="AM200" i="1"/>
  <c r="AD200" i="1"/>
  <c r="AL200" i="1"/>
  <c r="AC200" i="1"/>
  <c r="AK200" i="1"/>
  <c r="AB200" i="1"/>
  <c r="AJ200" i="1"/>
  <c r="AA200" i="1"/>
  <c r="AR200" i="1"/>
  <c r="AI200" i="1"/>
  <c r="Z200" i="1"/>
  <c r="BH200" i="1"/>
  <c r="AQ200" i="1"/>
  <c r="AH200" i="1"/>
  <c r="AZ396" i="1"/>
  <c r="AR396" i="1"/>
  <c r="AJ396" i="1"/>
  <c r="AB396" i="1"/>
  <c r="BG396" i="1"/>
  <c r="AQ396" i="1"/>
  <c r="AI396" i="1"/>
  <c r="AA396" i="1"/>
  <c r="BF396" i="1"/>
  <c r="AP396" i="1"/>
  <c r="AH396" i="1"/>
  <c r="Z396" i="1"/>
  <c r="BM396" i="1"/>
  <c r="BE396" i="1"/>
  <c r="AO396" i="1"/>
  <c r="AG396" i="1"/>
  <c r="Y396" i="1"/>
  <c r="BD396" i="1"/>
  <c r="AV396" i="1"/>
  <c r="AN396" i="1"/>
  <c r="AF396" i="1"/>
  <c r="BK396" i="1"/>
  <c r="AU396" i="1"/>
  <c r="AM396" i="1"/>
  <c r="AE396" i="1"/>
  <c r="BB396" i="1"/>
  <c r="AT396" i="1"/>
  <c r="AL396" i="1"/>
  <c r="AD396" i="1"/>
  <c r="BA396" i="1"/>
  <c r="AK396" i="1"/>
  <c r="AC396" i="1"/>
  <c r="AP343" i="1"/>
  <c r="AN343" i="1"/>
  <c r="AF343" i="1"/>
  <c r="AV343" i="1"/>
  <c r="AM343" i="1"/>
  <c r="AE343" i="1"/>
  <c r="AU343" i="1"/>
  <c r="AL343" i="1"/>
  <c r="AD343" i="1"/>
  <c r="BJ343" i="1"/>
  <c r="BB343" i="1"/>
  <c r="AK343" i="1"/>
  <c r="AC343" i="1"/>
  <c r="BA343" i="1"/>
  <c r="AJ343" i="1"/>
  <c r="AB343" i="1"/>
  <c r="AR343" i="1"/>
  <c r="AI343" i="1"/>
  <c r="AA343" i="1"/>
  <c r="AQ343" i="1"/>
  <c r="AH343" i="1"/>
  <c r="Z343" i="1"/>
  <c r="AO343" i="1"/>
  <c r="AG343" i="1"/>
  <c r="Y343" i="1"/>
  <c r="AM164" i="1"/>
  <c r="AE164" i="1"/>
  <c r="BB164" i="1"/>
  <c r="AL164" i="1"/>
  <c r="AD164" i="1"/>
  <c r="BA164" i="1"/>
  <c r="AK164" i="1"/>
  <c r="AC164" i="1"/>
  <c r="AR164" i="1"/>
  <c r="AJ164" i="1"/>
  <c r="AB164" i="1"/>
  <c r="BG164" i="1"/>
  <c r="AQ164" i="1"/>
  <c r="AI164" i="1"/>
  <c r="AA164" i="1"/>
  <c r="BF164" i="1"/>
  <c r="AX164" i="1"/>
  <c r="AP164" i="1"/>
  <c r="AH164" i="1"/>
  <c r="Z164" i="1"/>
  <c r="BE164" i="1"/>
  <c r="AO164" i="1"/>
  <c r="AG164" i="1"/>
  <c r="Y164" i="1"/>
  <c r="BD164" i="1"/>
  <c r="AN164" i="1"/>
  <c r="AF164" i="1"/>
  <c r="AV164" i="1"/>
  <c r="AL40" i="1"/>
  <c r="AD40" i="1"/>
  <c r="AK40" i="1"/>
  <c r="AC40" i="1"/>
  <c r="AR40" i="1"/>
  <c r="AJ40" i="1"/>
  <c r="AB40" i="1"/>
  <c r="BG40" i="1"/>
  <c r="AQ40" i="1"/>
  <c r="AI40" i="1"/>
  <c r="AA40" i="1"/>
  <c r="BF40" i="1"/>
  <c r="AP40" i="1"/>
  <c r="AH40" i="1"/>
  <c r="Z40" i="1"/>
  <c r="AO40" i="1"/>
  <c r="AG40" i="1"/>
  <c r="Y40" i="1"/>
  <c r="AV40" i="1"/>
  <c r="AN40" i="1"/>
  <c r="AF40" i="1"/>
  <c r="AU40" i="1"/>
  <c r="AM40" i="1"/>
  <c r="AE40" i="1"/>
  <c r="AR304" i="1"/>
  <c r="AJ304" i="1"/>
  <c r="AB304" i="1"/>
  <c r="AL304" i="1"/>
  <c r="AD304" i="1"/>
  <c r="AP304" i="1"/>
  <c r="AF304" i="1"/>
  <c r="BF304" i="1"/>
  <c r="AO304" i="1"/>
  <c r="AE304" i="1"/>
  <c r="AN304" i="1"/>
  <c r="AC304" i="1"/>
  <c r="AM304" i="1"/>
  <c r="AA304" i="1"/>
  <c r="AK304" i="1"/>
  <c r="Z304" i="1"/>
  <c r="AI304" i="1"/>
  <c r="Y304" i="1"/>
  <c r="AH304" i="1"/>
  <c r="AQ304" i="1"/>
  <c r="AG304" i="1"/>
  <c r="AQ427" i="1"/>
  <c r="AI427" i="1"/>
  <c r="AA427" i="1"/>
  <c r="AP427" i="1"/>
  <c r="AH427" i="1"/>
  <c r="Z427" i="1"/>
  <c r="AO427" i="1"/>
  <c r="AG427" i="1"/>
  <c r="Y427" i="1"/>
  <c r="AV427" i="1"/>
  <c r="AN427" i="1"/>
  <c r="AF427" i="1"/>
  <c r="BK427" i="1"/>
  <c r="BC427" i="1"/>
  <c r="AU427" i="1"/>
  <c r="AM427" i="1"/>
  <c r="AE427" i="1"/>
  <c r="BB427" i="1"/>
  <c r="AT427" i="1"/>
  <c r="AL427" i="1"/>
  <c r="AD427" i="1"/>
  <c r="BA427" i="1"/>
  <c r="AK427" i="1"/>
  <c r="AC427" i="1"/>
  <c r="AZ427" i="1"/>
  <c r="AR427" i="1"/>
  <c r="AJ427" i="1"/>
  <c r="AB427" i="1"/>
  <c r="AW160" i="1"/>
  <c r="AO160" i="1"/>
  <c r="AG160" i="1"/>
  <c r="Y160" i="1"/>
  <c r="AN160" i="1"/>
  <c r="AF160" i="1"/>
  <c r="BC160" i="1"/>
  <c r="AM160" i="1"/>
  <c r="AE160" i="1"/>
  <c r="BB160" i="1"/>
  <c r="BA160" i="1"/>
  <c r="AK160" i="1"/>
  <c r="AC160" i="1"/>
  <c r="BF160" i="1"/>
  <c r="AD160" i="1"/>
  <c r="AR160" i="1"/>
  <c r="AB160" i="1"/>
  <c r="AQ160" i="1"/>
  <c r="AA160" i="1"/>
  <c r="AZ160" i="1"/>
  <c r="AP160" i="1"/>
  <c r="Z160" i="1"/>
  <c r="AY160" i="1"/>
  <c r="AL160" i="1"/>
  <c r="AX160" i="1"/>
  <c r="AJ160" i="1"/>
  <c r="AI160" i="1"/>
  <c r="AH160" i="1"/>
  <c r="BF157" i="1"/>
  <c r="AX157" i="1"/>
  <c r="AP157" i="1"/>
  <c r="AH157" i="1"/>
  <c r="Z157" i="1"/>
  <c r="BE157" i="1"/>
  <c r="AV157" i="1"/>
  <c r="AM157" i="1"/>
  <c r="AD157" i="1"/>
  <c r="BM157" i="1"/>
  <c r="BD157" i="1"/>
  <c r="AL157" i="1"/>
  <c r="AC157" i="1"/>
  <c r="BC157" i="1"/>
  <c r="AK157" i="1"/>
  <c r="AB157" i="1"/>
  <c r="BB157" i="1"/>
  <c r="AJ157" i="1"/>
  <c r="AA157" i="1"/>
  <c r="BA157" i="1"/>
  <c r="AR157" i="1"/>
  <c r="AI157" i="1"/>
  <c r="Y157" i="1"/>
  <c r="AZ157" i="1"/>
  <c r="AQ157" i="1"/>
  <c r="AG157" i="1"/>
  <c r="AY157" i="1"/>
  <c r="AO157" i="1"/>
  <c r="AF157" i="1"/>
  <c r="BG157" i="1"/>
  <c r="AW157" i="1"/>
  <c r="AN157" i="1"/>
  <c r="AE157"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4" i="1"/>
  <c r="AF254" i="1"/>
  <c r="BC254" i="1"/>
  <c r="AM254" i="1"/>
  <c r="AE254" i="1"/>
  <c r="BB254" i="1"/>
  <c r="AL254" i="1"/>
  <c r="AD254" i="1"/>
  <c r="BA254" i="1"/>
  <c r="AK254" i="1"/>
  <c r="AC254" i="1"/>
  <c r="AZ254" i="1"/>
  <c r="AR254" i="1"/>
  <c r="AJ254" i="1"/>
  <c r="AB254" i="1"/>
  <c r="AY254" i="1"/>
  <c r="AQ254" i="1"/>
  <c r="AI254" i="1"/>
  <c r="AA254" i="1"/>
  <c r="AW254" i="1"/>
  <c r="AO254" i="1"/>
  <c r="AG254" i="1"/>
  <c r="Y254" i="1"/>
  <c r="AX254" i="1"/>
  <c r="AP254" i="1"/>
  <c r="BF254" i="1"/>
  <c r="AH254" i="1"/>
  <c r="Z254" i="1"/>
  <c r="AX286" i="1"/>
  <c r="AP286" i="1"/>
  <c r="AH286" i="1"/>
  <c r="Z286" i="1"/>
  <c r="AW286" i="1"/>
  <c r="AO286" i="1"/>
  <c r="AG286" i="1"/>
  <c r="Y286" i="1"/>
  <c r="AN286" i="1"/>
  <c r="AF286" i="1"/>
  <c r="AM286" i="1"/>
  <c r="AE286" i="1"/>
  <c r="BB286" i="1"/>
  <c r="AL286" i="1"/>
  <c r="AD286" i="1"/>
  <c r="BA286" i="1"/>
  <c r="AK286" i="1"/>
  <c r="AC286" i="1"/>
  <c r="AY286" i="1"/>
  <c r="AQ286" i="1"/>
  <c r="AI286" i="1"/>
  <c r="AA286" i="1"/>
  <c r="AR286" i="1"/>
  <c r="AJ286" i="1"/>
  <c r="AB286" i="1"/>
  <c r="BA189" i="1"/>
  <c r="AK189" i="1"/>
  <c r="AC189" i="1"/>
  <c r="AZ189" i="1"/>
  <c r="AR189" i="1"/>
  <c r="AJ189" i="1"/>
  <c r="AB189" i="1"/>
  <c r="BG189" i="1"/>
  <c r="AY189" i="1"/>
  <c r="AQ189" i="1"/>
  <c r="AI189" i="1"/>
  <c r="AA189" i="1"/>
  <c r="AX189" i="1"/>
  <c r="AP189" i="1"/>
  <c r="AH189" i="1"/>
  <c r="Z189" i="1"/>
  <c r="AW189" i="1"/>
  <c r="AO189" i="1"/>
  <c r="AG189" i="1"/>
  <c r="Y189" i="1"/>
  <c r="AN189" i="1"/>
  <c r="AF189" i="1"/>
  <c r="BC189" i="1"/>
  <c r="AM189" i="1"/>
  <c r="AE189" i="1"/>
  <c r="AD189" i="1"/>
  <c r="BB189" i="1"/>
  <c r="AL189" i="1"/>
  <c r="BF256" i="1"/>
  <c r="AX256" i="1"/>
  <c r="AP256" i="1"/>
  <c r="AH256" i="1"/>
  <c r="Z256" i="1"/>
  <c r="BM256" i="1"/>
  <c r="AW256" i="1"/>
  <c r="AO256" i="1"/>
  <c r="AG256" i="1"/>
  <c r="Y256" i="1"/>
  <c r="BD256" i="1"/>
  <c r="AV256" i="1"/>
  <c r="AN256" i="1"/>
  <c r="AF256" i="1"/>
  <c r="BC256" i="1"/>
  <c r="AM256" i="1"/>
  <c r="AE256" i="1"/>
  <c r="BB256" i="1"/>
  <c r="AL256" i="1"/>
  <c r="AD256" i="1"/>
  <c r="BA256" i="1"/>
  <c r="AK256" i="1"/>
  <c r="AC256" i="1"/>
  <c r="BG256" i="1"/>
  <c r="AY256" i="1"/>
  <c r="AQ256" i="1"/>
  <c r="AI256" i="1"/>
  <c r="AA256" i="1"/>
  <c r="AZ256" i="1"/>
  <c r="AR256" i="1"/>
  <c r="AJ256" i="1"/>
  <c r="AB256" i="1"/>
  <c r="BA180" i="1"/>
  <c r="AK180" i="1"/>
  <c r="AC180" i="1"/>
  <c r="AZ180" i="1"/>
  <c r="AR180" i="1"/>
  <c r="AJ180" i="1"/>
  <c r="AB180" i="1"/>
  <c r="BG180" i="1"/>
  <c r="AY180" i="1"/>
  <c r="AQ180" i="1"/>
  <c r="AI180" i="1"/>
  <c r="AA180" i="1"/>
  <c r="BF180" i="1"/>
  <c r="AX180" i="1"/>
  <c r="AP180" i="1"/>
  <c r="AH180" i="1"/>
  <c r="Z180" i="1"/>
  <c r="BE180" i="1"/>
  <c r="AW180" i="1"/>
  <c r="AO180" i="1"/>
  <c r="AG180" i="1"/>
  <c r="Y180" i="1"/>
  <c r="BD180" i="1"/>
  <c r="AV180" i="1"/>
  <c r="AN180" i="1"/>
  <c r="AF180" i="1"/>
  <c r="BC180" i="1"/>
  <c r="AM180" i="1"/>
  <c r="AE180" i="1"/>
  <c r="BB180" i="1"/>
  <c r="AL180" i="1"/>
  <c r="AD180" i="1"/>
  <c r="BG33" i="1"/>
  <c r="AQ33" i="1"/>
  <c r="AI33" i="1"/>
  <c r="AA33" i="1"/>
  <c r="BF33" i="1"/>
  <c r="AP33" i="1"/>
  <c r="AH33" i="1"/>
  <c r="Z33" i="1"/>
  <c r="BD33" i="1"/>
  <c r="AV33" i="1"/>
  <c r="AN33" i="1"/>
  <c r="AF33" i="1"/>
  <c r="AU33" i="1"/>
  <c r="AM33" i="1"/>
  <c r="AE33" i="1"/>
  <c r="BB33" i="1"/>
  <c r="AT33" i="1"/>
  <c r="AL33" i="1"/>
  <c r="AD33" i="1"/>
  <c r="BH33" i="1"/>
  <c r="AR33" i="1"/>
  <c r="AJ33" i="1"/>
  <c r="AB33" i="1"/>
  <c r="AC33" i="1"/>
  <c r="Y33" i="1"/>
  <c r="AO33" i="1"/>
  <c r="AK33" i="1"/>
  <c r="BA33" i="1"/>
  <c r="AG33" i="1"/>
  <c r="AZ421" i="1"/>
  <c r="AR421" i="1"/>
  <c r="AJ421" i="1"/>
  <c r="AB421" i="1"/>
  <c r="BG421" i="1"/>
  <c r="AY421" i="1"/>
  <c r="AQ421" i="1"/>
  <c r="AI421" i="1"/>
  <c r="AA421" i="1"/>
  <c r="AX421" i="1"/>
  <c r="AP421" i="1"/>
  <c r="AH421" i="1"/>
  <c r="Z421" i="1"/>
  <c r="AW421" i="1"/>
  <c r="AO421" i="1"/>
  <c r="AG421" i="1"/>
  <c r="Y421" i="1"/>
  <c r="BL421" i="1"/>
  <c r="AV421" i="1"/>
  <c r="AN421" i="1"/>
  <c r="AF421" i="1"/>
  <c r="BC421" i="1"/>
  <c r="AU421" i="1"/>
  <c r="AM421" i="1"/>
  <c r="AE421" i="1"/>
  <c r="BB421" i="1"/>
  <c r="AL421" i="1"/>
  <c r="AD421" i="1"/>
  <c r="AK421" i="1"/>
  <c r="AC421" i="1"/>
  <c r="BA421" i="1"/>
  <c r="BD367" i="1"/>
  <c r="AV367" i="1"/>
  <c r="AN367" i="1"/>
  <c r="AF367" i="1"/>
  <c r="BA367" i="1"/>
  <c r="AK367" i="1"/>
  <c r="AC367" i="1"/>
  <c r="BB367" i="1"/>
  <c r="AQ367" i="1"/>
  <c r="AG367" i="1"/>
  <c r="AZ367" i="1"/>
  <c r="AP367" i="1"/>
  <c r="AE367" i="1"/>
  <c r="AO367" i="1"/>
  <c r="AD367" i="1"/>
  <c r="BH367" i="1"/>
  <c r="AM367" i="1"/>
  <c r="AB367" i="1"/>
  <c r="BG367" i="1"/>
  <c r="AL367" i="1"/>
  <c r="AA367" i="1"/>
  <c r="BF367" i="1"/>
  <c r="AU367" i="1"/>
  <c r="AJ367" i="1"/>
  <c r="Z367" i="1"/>
  <c r="BM367" i="1"/>
  <c r="AT367" i="1"/>
  <c r="AI367" i="1"/>
  <c r="Y367" i="1"/>
  <c r="AR367" i="1"/>
  <c r="AH367" i="1"/>
  <c r="AX73" i="1"/>
  <c r="AP73" i="1"/>
  <c r="AH73" i="1"/>
  <c r="Z73" i="1"/>
  <c r="BA73" i="1"/>
  <c r="AK73" i="1"/>
  <c r="AC73" i="1"/>
  <c r="AW73" i="1"/>
  <c r="AM73" i="1"/>
  <c r="AB73" i="1"/>
  <c r="AL73" i="1"/>
  <c r="AA73" i="1"/>
  <c r="AJ73" i="1"/>
  <c r="Y73" i="1"/>
  <c r="AI73" i="1"/>
  <c r="BC73" i="1"/>
  <c r="AR73" i="1"/>
  <c r="AG73" i="1"/>
  <c r="BB73" i="1"/>
  <c r="AQ73" i="1"/>
  <c r="AF73" i="1"/>
  <c r="AZ73" i="1"/>
  <c r="AO73" i="1"/>
  <c r="AE73" i="1"/>
  <c r="AY73" i="1"/>
  <c r="AN73" i="1"/>
  <c r="AD73" i="1"/>
  <c r="BA156" i="1"/>
  <c r="AL156" i="1"/>
  <c r="AD156" i="1"/>
  <c r="BC156" i="1"/>
  <c r="AK156" i="1"/>
  <c r="AC156" i="1"/>
  <c r="BB156" i="1"/>
  <c r="AR156" i="1"/>
  <c r="AJ156" i="1"/>
  <c r="AB156" i="1"/>
  <c r="AZ156" i="1"/>
  <c r="AQ156" i="1"/>
  <c r="AI156" i="1"/>
  <c r="AA156" i="1"/>
  <c r="AY156" i="1"/>
  <c r="AP156" i="1"/>
  <c r="AH156" i="1"/>
  <c r="Z156" i="1"/>
  <c r="AX156" i="1"/>
  <c r="AO156" i="1"/>
  <c r="AG156" i="1"/>
  <c r="Y156" i="1"/>
  <c r="AW156" i="1"/>
  <c r="AN156" i="1"/>
  <c r="AF156" i="1"/>
  <c r="AM156" i="1"/>
  <c r="AE156" i="1"/>
  <c r="AW430" i="1"/>
  <c r="AO430" i="1"/>
  <c r="AG430" i="1"/>
  <c r="Y430" i="1"/>
  <c r="AZ430" i="1"/>
  <c r="AQ430" i="1"/>
  <c r="AH430" i="1"/>
  <c r="AY430" i="1"/>
  <c r="AP430" i="1"/>
  <c r="AF430" i="1"/>
  <c r="AX430" i="1"/>
  <c r="AN430" i="1"/>
  <c r="AE430" i="1"/>
  <c r="AM430" i="1"/>
  <c r="AD430" i="1"/>
  <c r="AL430" i="1"/>
  <c r="AC430" i="1"/>
  <c r="BC430" i="1"/>
  <c r="AK430" i="1"/>
  <c r="AB430" i="1"/>
  <c r="BB430" i="1"/>
  <c r="AJ430" i="1"/>
  <c r="AA430" i="1"/>
  <c r="BA430" i="1"/>
  <c r="AR430" i="1"/>
  <c r="AI430" i="1"/>
  <c r="Z430" i="1"/>
  <c r="BD179" i="1"/>
  <c r="AN179" i="1"/>
  <c r="AF179" i="1"/>
  <c r="AM179" i="1"/>
  <c r="AE179" i="1"/>
  <c r="BB179" i="1"/>
  <c r="AL179" i="1"/>
  <c r="AD179" i="1"/>
  <c r="BA179" i="1"/>
  <c r="AK179" i="1"/>
  <c r="AC179" i="1"/>
  <c r="AR179" i="1"/>
  <c r="AJ179" i="1"/>
  <c r="AB179" i="1"/>
  <c r="BG179" i="1"/>
  <c r="AQ179" i="1"/>
  <c r="AI179" i="1"/>
  <c r="AA179" i="1"/>
  <c r="BF179" i="1"/>
  <c r="AX179" i="1"/>
  <c r="AP179" i="1"/>
  <c r="AH179" i="1"/>
  <c r="Z179" i="1"/>
  <c r="AW179" i="1"/>
  <c r="BE179" i="1"/>
  <c r="AO179" i="1"/>
  <c r="AG179" i="1"/>
  <c r="Y179" i="1"/>
  <c r="AK7" i="1"/>
  <c r="AC7" i="1"/>
  <c r="AR7" i="1"/>
  <c r="AJ7" i="1"/>
  <c r="AB7" i="1"/>
  <c r="AQ7" i="1"/>
  <c r="AI7" i="1"/>
  <c r="AA7" i="1"/>
  <c r="BF7" i="1"/>
  <c r="AP7" i="1"/>
  <c r="AH7" i="1"/>
  <c r="Z7" i="1"/>
  <c r="BE7" i="1"/>
  <c r="AO7" i="1"/>
  <c r="AG7" i="1"/>
  <c r="Y7" i="1"/>
  <c r="AN7" i="1"/>
  <c r="AF7" i="1"/>
  <c r="AM7" i="1"/>
  <c r="AE7" i="1"/>
  <c r="AL7" i="1"/>
  <c r="AD7" i="1"/>
  <c r="AR217" i="1"/>
  <c r="AJ217" i="1"/>
  <c r="AB217" i="1"/>
  <c r="AQ217" i="1"/>
  <c r="AI217" i="1"/>
  <c r="AA217" i="1"/>
  <c r="AP217" i="1"/>
  <c r="AH217" i="1"/>
  <c r="Z217" i="1"/>
  <c r="AO217" i="1"/>
  <c r="AG217" i="1"/>
  <c r="Y217" i="1"/>
  <c r="AN217" i="1"/>
  <c r="AF217" i="1"/>
  <c r="AM217" i="1"/>
  <c r="AE217" i="1"/>
  <c r="AL217" i="1"/>
  <c r="AD217" i="1"/>
  <c r="BI217" i="1"/>
  <c r="AK217" i="1"/>
  <c r="AC217" i="1"/>
  <c r="AV414" i="1"/>
  <c r="AN414" i="1"/>
  <c r="AF414" i="1"/>
  <c r="BK414" i="1"/>
  <c r="AU414" i="1"/>
  <c r="AM414" i="1"/>
  <c r="AE414" i="1"/>
  <c r="BA414" i="1"/>
  <c r="AK414" i="1"/>
  <c r="AC414" i="1"/>
  <c r="BG414" i="1"/>
  <c r="AY414" i="1"/>
  <c r="AQ414" i="1"/>
  <c r="AI414" i="1"/>
  <c r="AA414" i="1"/>
  <c r="AP414" i="1"/>
  <c r="Z414" i="1"/>
  <c r="BM414" i="1"/>
  <c r="AO414" i="1"/>
  <c r="Y414" i="1"/>
  <c r="BB414" i="1"/>
  <c r="AL414" i="1"/>
  <c r="AZ414" i="1"/>
  <c r="AJ414" i="1"/>
  <c r="AX414" i="1"/>
  <c r="AH414" i="1"/>
  <c r="BH414" i="1"/>
  <c r="AG414" i="1"/>
  <c r="AT414" i="1"/>
  <c r="AD414" i="1"/>
  <c r="AR414" i="1"/>
  <c r="AB414" i="1"/>
  <c r="AZ82" i="1"/>
  <c r="AR82" i="1"/>
  <c r="AJ82" i="1"/>
  <c r="AB82" i="1"/>
  <c r="BG82" i="1"/>
  <c r="AY82" i="1"/>
  <c r="AQ82" i="1"/>
  <c r="AI82" i="1"/>
  <c r="AA82" i="1"/>
  <c r="AX82" i="1"/>
  <c r="AP82" i="1"/>
  <c r="AH82" i="1"/>
  <c r="Z82" i="1"/>
  <c r="BM82" i="1"/>
  <c r="AO82" i="1"/>
  <c r="AG82" i="1"/>
  <c r="Y82" i="1"/>
  <c r="AV82" i="1"/>
  <c r="AN82" i="1"/>
  <c r="AF82" i="1"/>
  <c r="BB82" i="1"/>
  <c r="AT82" i="1"/>
  <c r="AL82" i="1"/>
  <c r="AD82" i="1"/>
  <c r="BA82" i="1"/>
  <c r="AK82" i="1"/>
  <c r="AC82" i="1"/>
  <c r="AE82" i="1"/>
  <c r="BK82" i="1"/>
  <c r="AU82" i="1"/>
  <c r="AM82" i="1"/>
  <c r="AQ70" i="1"/>
  <c r="AI70" i="1"/>
  <c r="AA70" i="1"/>
  <c r="AT70" i="1"/>
  <c r="AL70" i="1"/>
  <c r="AD70" i="1"/>
  <c r="BD70" i="1"/>
  <c r="AV70" i="1"/>
  <c r="AK70" i="1"/>
  <c r="Z70" i="1"/>
  <c r="AU70" i="1"/>
  <c r="AJ70" i="1"/>
  <c r="Y70" i="1"/>
  <c r="AH70" i="1"/>
  <c r="BI70" i="1"/>
  <c r="AR70" i="1"/>
  <c r="AG70" i="1"/>
  <c r="AP70" i="1"/>
  <c r="AF70" i="1"/>
  <c r="AO70" i="1"/>
  <c r="AE70" i="1"/>
  <c r="BF70" i="1"/>
  <c r="AN70" i="1"/>
  <c r="AC70" i="1"/>
  <c r="AM70" i="1"/>
  <c r="AB70" i="1"/>
  <c r="BK222" i="1"/>
  <c r="AM222" i="1"/>
  <c r="AE222" i="1"/>
  <c r="AT222" i="1"/>
  <c r="AL222" i="1"/>
  <c r="AD222" i="1"/>
  <c r="BI222" i="1"/>
  <c r="AK222" i="1"/>
  <c r="AC222" i="1"/>
  <c r="AR222" i="1"/>
  <c r="AJ222" i="1"/>
  <c r="AB222" i="1"/>
  <c r="AQ222" i="1"/>
  <c r="AI222" i="1"/>
  <c r="AA222" i="1"/>
  <c r="BF222" i="1"/>
  <c r="AP222" i="1"/>
  <c r="AH222" i="1"/>
  <c r="Z222" i="1"/>
  <c r="AO222" i="1"/>
  <c r="AG222" i="1"/>
  <c r="Y222" i="1"/>
  <c r="AN222" i="1"/>
  <c r="AF222" i="1"/>
  <c r="AQ444" i="1"/>
  <c r="AI444" i="1"/>
  <c r="AA444" i="1"/>
  <c r="AP444" i="1"/>
  <c r="AH444" i="1"/>
  <c r="Z444" i="1"/>
  <c r="BM444" i="1"/>
  <c r="AO444" i="1"/>
  <c r="AG444" i="1"/>
  <c r="Y444" i="1"/>
  <c r="AN444" i="1"/>
  <c r="AF444" i="1"/>
  <c r="AM444" i="1"/>
  <c r="AE444" i="1"/>
  <c r="AL444" i="1"/>
  <c r="AD444" i="1"/>
  <c r="AK444" i="1"/>
  <c r="AC444" i="1"/>
  <c r="AR444" i="1"/>
  <c r="AJ444" i="1"/>
  <c r="AB444" i="1"/>
  <c r="BA349" i="1"/>
  <c r="AK349" i="1"/>
  <c r="AC349" i="1"/>
  <c r="BH349" i="1"/>
  <c r="AZ349" i="1"/>
  <c r="AR349" i="1"/>
  <c r="AJ349" i="1"/>
  <c r="AB349" i="1"/>
  <c r="BD349" i="1"/>
  <c r="AV349" i="1"/>
  <c r="AN349" i="1"/>
  <c r="AF349" i="1"/>
  <c r="BC349" i="1"/>
  <c r="AU349" i="1"/>
  <c r="AM349" i="1"/>
  <c r="AE349" i="1"/>
  <c r="BB349" i="1"/>
  <c r="AL349" i="1"/>
  <c r="AD349" i="1"/>
  <c r="AX349" i="1"/>
  <c r="AG349" i="1"/>
  <c r="AW349" i="1"/>
  <c r="AA349" i="1"/>
  <c r="Z349" i="1"/>
  <c r="AQ349" i="1"/>
  <c r="Y349" i="1"/>
  <c r="AP349" i="1"/>
  <c r="AO349" i="1"/>
  <c r="BE349" i="1"/>
  <c r="AI349" i="1"/>
  <c r="BM349" i="1"/>
  <c r="AY349" i="1"/>
  <c r="AH349" i="1"/>
  <c r="AS41" i="1"/>
  <c r="AS136" i="1"/>
  <c r="AS292" i="1"/>
  <c r="AS435" i="1"/>
  <c r="AS327" i="1"/>
  <c r="AS317" i="1"/>
  <c r="AS331" i="1"/>
  <c r="AS308" i="1"/>
  <c r="AS38" i="1"/>
  <c r="AS303" i="1"/>
  <c r="AS257" i="1"/>
  <c r="AS355" i="1"/>
  <c r="AS197" i="1"/>
  <c r="AS433" i="1"/>
  <c r="AS125" i="1"/>
  <c r="AS415" i="1"/>
  <c r="AS18" i="1"/>
  <c r="AS203" i="1"/>
  <c r="AS329" i="1"/>
  <c r="AS192" i="1"/>
  <c r="AS50" i="1"/>
  <c r="AS294" i="1"/>
  <c r="AV269" i="1"/>
  <c r="AN269" i="1"/>
  <c r="AF269" i="1"/>
  <c r="AM269" i="1"/>
  <c r="AE269" i="1"/>
  <c r="AL269" i="1"/>
  <c r="AD269" i="1"/>
  <c r="AK269" i="1"/>
  <c r="AC269" i="1"/>
  <c r="AR269" i="1"/>
  <c r="AJ269" i="1"/>
  <c r="AB269" i="1"/>
  <c r="BG269" i="1"/>
  <c r="AQ269" i="1"/>
  <c r="AI269" i="1"/>
  <c r="AA269" i="1"/>
  <c r="BM269" i="1"/>
  <c r="AO269" i="1"/>
  <c r="AG269" i="1"/>
  <c r="Y269" i="1"/>
  <c r="AP269" i="1"/>
  <c r="AH269" i="1"/>
  <c r="Z269" i="1"/>
  <c r="BF269" i="1"/>
  <c r="AM250" i="1"/>
  <c r="AE250" i="1"/>
  <c r="AL250" i="1"/>
  <c r="AD250" i="1"/>
  <c r="AK250" i="1"/>
  <c r="AC250" i="1"/>
  <c r="AR250" i="1"/>
  <c r="AJ250" i="1"/>
  <c r="AB250" i="1"/>
  <c r="BG250" i="1"/>
  <c r="AQ250" i="1"/>
  <c r="AI250" i="1"/>
  <c r="AA250" i="1"/>
  <c r="AP250" i="1"/>
  <c r="AH250" i="1"/>
  <c r="Z250" i="1"/>
  <c r="AN250" i="1"/>
  <c r="AF250" i="1"/>
  <c r="AO250" i="1"/>
  <c r="AG250" i="1"/>
  <c r="Y250" i="1"/>
  <c r="BB423" i="1"/>
  <c r="AL423" i="1"/>
  <c r="AD423" i="1"/>
  <c r="BA423" i="1"/>
  <c r="AK423" i="1"/>
  <c r="AC423" i="1"/>
  <c r="AR423" i="1"/>
  <c r="AJ423" i="1"/>
  <c r="AB423" i="1"/>
  <c r="BG423" i="1"/>
  <c r="AQ423" i="1"/>
  <c r="AI423" i="1"/>
  <c r="AA423" i="1"/>
  <c r="BF423" i="1"/>
  <c r="AX423" i="1"/>
  <c r="AP423" i="1"/>
  <c r="AH423" i="1"/>
  <c r="Z423" i="1"/>
  <c r="BM423" i="1"/>
  <c r="BE423" i="1"/>
  <c r="AW423" i="1"/>
  <c r="AO423" i="1"/>
  <c r="AG423" i="1"/>
  <c r="Y423" i="1"/>
  <c r="BD423" i="1"/>
  <c r="AN423" i="1"/>
  <c r="AF423" i="1"/>
  <c r="AM423" i="1"/>
  <c r="AE423" i="1"/>
  <c r="BB84" i="1"/>
  <c r="AL84" i="1"/>
  <c r="AD84" i="1"/>
  <c r="BA84" i="1"/>
  <c r="AK84" i="1"/>
  <c r="AC84" i="1"/>
  <c r="AZ84" i="1"/>
  <c r="AR84" i="1"/>
  <c r="AJ84" i="1"/>
  <c r="AB84" i="1"/>
  <c r="BG84" i="1"/>
  <c r="AY84" i="1"/>
  <c r="AQ84" i="1"/>
  <c r="AI84" i="1"/>
  <c r="AA84" i="1"/>
  <c r="BF84" i="1"/>
  <c r="AX84" i="1"/>
  <c r="AP84" i="1"/>
  <c r="AH84" i="1"/>
  <c r="Z84" i="1"/>
  <c r="BD84" i="1"/>
  <c r="AV84" i="1"/>
  <c r="AN84" i="1"/>
  <c r="AF84" i="1"/>
  <c r="AU84" i="1"/>
  <c r="AM84" i="1"/>
  <c r="AE84" i="1"/>
  <c r="AO84" i="1"/>
  <c r="AG84" i="1"/>
  <c r="Y84" i="1"/>
  <c r="BE84" i="1"/>
  <c r="BM84" i="1"/>
  <c r="AW84" i="1"/>
  <c r="BB377" i="1"/>
  <c r="AL377" i="1"/>
  <c r="AD377" i="1"/>
  <c r="BA377" i="1"/>
  <c r="AK377" i="1"/>
  <c r="AC377" i="1"/>
  <c r="AZ377" i="1"/>
  <c r="AR377" i="1"/>
  <c r="AJ377" i="1"/>
  <c r="AB377" i="1"/>
  <c r="AY377" i="1"/>
  <c r="AQ377" i="1"/>
  <c r="AI377" i="1"/>
  <c r="AA377" i="1"/>
  <c r="AX377" i="1"/>
  <c r="AP377" i="1"/>
  <c r="AH377" i="1"/>
  <c r="Z377" i="1"/>
  <c r="AW377" i="1"/>
  <c r="AO377" i="1"/>
  <c r="AG377" i="1"/>
  <c r="Y377" i="1"/>
  <c r="BL377" i="1"/>
  <c r="AV377" i="1"/>
  <c r="AN377" i="1"/>
  <c r="AF377" i="1"/>
  <c r="BC377" i="1"/>
  <c r="AU377" i="1"/>
  <c r="AM377" i="1"/>
  <c r="AE377" i="1"/>
  <c r="BB354" i="1"/>
  <c r="AL354" i="1"/>
  <c r="AD354" i="1"/>
  <c r="AK354" i="1"/>
  <c r="AC354" i="1"/>
  <c r="AR354" i="1"/>
  <c r="AJ354" i="1"/>
  <c r="AB354" i="1"/>
  <c r="AQ354" i="1"/>
  <c r="AI354" i="1"/>
  <c r="AA354" i="1"/>
  <c r="AP354" i="1"/>
  <c r="AH354" i="1"/>
  <c r="Z354" i="1"/>
  <c r="AO354" i="1"/>
  <c r="AG354" i="1"/>
  <c r="Y354" i="1"/>
  <c r="AN354" i="1"/>
  <c r="AF354" i="1"/>
  <c r="AM354" i="1"/>
  <c r="AE354" i="1"/>
  <c r="BA44" i="1"/>
  <c r="AK44" i="1"/>
  <c r="AC44" i="1"/>
  <c r="BH44" i="1"/>
  <c r="AZ44" i="1"/>
  <c r="AR44" i="1"/>
  <c r="AJ44" i="1"/>
  <c r="AB44" i="1"/>
  <c r="BG44" i="1"/>
  <c r="AY44" i="1"/>
  <c r="AQ44" i="1"/>
  <c r="AI44" i="1"/>
  <c r="AA44" i="1"/>
  <c r="AX44" i="1"/>
  <c r="AP44" i="1"/>
  <c r="AH44" i="1"/>
  <c r="Z44" i="1"/>
  <c r="BM44" i="1"/>
  <c r="AW44" i="1"/>
  <c r="AO44" i="1"/>
  <c r="AG44" i="1"/>
  <c r="Y44" i="1"/>
  <c r="AV44" i="1"/>
  <c r="AN44" i="1"/>
  <c r="AF44" i="1"/>
  <c r="BK44" i="1"/>
  <c r="AU44" i="1"/>
  <c r="AM44" i="1"/>
  <c r="AE44" i="1"/>
  <c r="BB44" i="1"/>
  <c r="AT44" i="1"/>
  <c r="AL44" i="1"/>
  <c r="AD44" i="1"/>
  <c r="BG261" i="1"/>
  <c r="AY261" i="1"/>
  <c r="AQ261" i="1"/>
  <c r="AI261" i="1"/>
  <c r="AA261" i="1"/>
  <c r="BF261" i="1"/>
  <c r="AX261" i="1"/>
  <c r="AP261" i="1"/>
  <c r="AH261" i="1"/>
  <c r="Z261" i="1"/>
  <c r="BM261" i="1"/>
  <c r="BE261" i="1"/>
  <c r="AW261" i="1"/>
  <c r="AO261" i="1"/>
  <c r="AG261" i="1"/>
  <c r="Y261" i="1"/>
  <c r="BD261" i="1"/>
  <c r="AV261" i="1"/>
  <c r="AN261" i="1"/>
  <c r="AF261" i="1"/>
  <c r="BC261" i="1"/>
  <c r="AM261" i="1"/>
  <c r="AE261" i="1"/>
  <c r="BB261" i="1"/>
  <c r="AL261" i="1"/>
  <c r="AD261" i="1"/>
  <c r="AZ261" i="1"/>
  <c r="AR261" i="1"/>
  <c r="AJ261" i="1"/>
  <c r="AB261" i="1"/>
  <c r="BA261" i="1"/>
  <c r="AK261" i="1"/>
  <c r="AC261"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1" i="1"/>
  <c r="AP271" i="1"/>
  <c r="AH271" i="1"/>
  <c r="Z271" i="1"/>
  <c r="AO271" i="1"/>
  <c r="AG271" i="1"/>
  <c r="Y271" i="1"/>
  <c r="AV271" i="1"/>
  <c r="AN271" i="1"/>
  <c r="AF271" i="1"/>
  <c r="AU271" i="1"/>
  <c r="AM271" i="1"/>
  <c r="AE271" i="1"/>
  <c r="BB271" i="1"/>
  <c r="AL271" i="1"/>
  <c r="AD271" i="1"/>
  <c r="BA271" i="1"/>
  <c r="AK271" i="1"/>
  <c r="AC271" i="1"/>
  <c r="AQ271" i="1"/>
  <c r="AI271" i="1"/>
  <c r="AA271" i="1"/>
  <c r="AB271" i="1"/>
  <c r="AR271" i="1"/>
  <c r="AJ271" i="1"/>
  <c r="BM442" i="1"/>
  <c r="AO442" i="1"/>
  <c r="AG442" i="1"/>
  <c r="Y442" i="1"/>
  <c r="AN442" i="1"/>
  <c r="AF442" i="1"/>
  <c r="BC442" i="1"/>
  <c r="AM442" i="1"/>
  <c r="AE442" i="1"/>
  <c r="BJ442" i="1"/>
  <c r="BB442" i="1"/>
  <c r="AL442" i="1"/>
  <c r="AD442" i="1"/>
  <c r="BA442" i="1"/>
  <c r="AK442" i="1"/>
  <c r="AC442" i="1"/>
  <c r="AZ442" i="1"/>
  <c r="AR442" i="1"/>
  <c r="AJ442" i="1"/>
  <c r="AB442" i="1"/>
  <c r="BG442" i="1"/>
  <c r="AQ442" i="1"/>
  <c r="AI442" i="1"/>
  <c r="AA442" i="1"/>
  <c r="AP442" i="1"/>
  <c r="AH442" i="1"/>
  <c r="Z442" i="1"/>
  <c r="BM48" i="1"/>
  <c r="BE48" i="1"/>
  <c r="AO48" i="1"/>
  <c r="AG48" i="1"/>
  <c r="Y48" i="1"/>
  <c r="BD48" i="1"/>
  <c r="AN48" i="1"/>
  <c r="AF48" i="1"/>
  <c r="AM48" i="1"/>
  <c r="AE48" i="1"/>
  <c r="BB48" i="1"/>
  <c r="AL48" i="1"/>
  <c r="AD48" i="1"/>
  <c r="BA48" i="1"/>
  <c r="AK48" i="1"/>
  <c r="AC48" i="1"/>
  <c r="AZ48" i="1"/>
  <c r="AR48" i="1"/>
  <c r="AJ48" i="1"/>
  <c r="AB48" i="1"/>
  <c r="BG48" i="1"/>
  <c r="AQ48" i="1"/>
  <c r="AI48" i="1"/>
  <c r="AA48" i="1"/>
  <c r="BF48" i="1"/>
  <c r="AX48" i="1"/>
  <c r="AP48" i="1"/>
  <c r="AH48" i="1"/>
  <c r="Z48" i="1"/>
  <c r="BG432" i="1"/>
  <c r="AY432" i="1"/>
  <c r="AQ432" i="1"/>
  <c r="AI432" i="1"/>
  <c r="AA432" i="1"/>
  <c r="BM432" i="1"/>
  <c r="BE432" i="1"/>
  <c r="AO432" i="1"/>
  <c r="AG432" i="1"/>
  <c r="Y432" i="1"/>
  <c r="AV432" i="1"/>
  <c r="AL432" i="1"/>
  <c r="AB432" i="1"/>
  <c r="AU432" i="1"/>
  <c r="AK432" i="1"/>
  <c r="Z432" i="1"/>
  <c r="BC432" i="1"/>
  <c r="AT432" i="1"/>
  <c r="AJ432" i="1"/>
  <c r="BB432" i="1"/>
  <c r="AH432" i="1"/>
  <c r="BK432" i="1"/>
  <c r="BA432" i="1"/>
  <c r="AR432" i="1"/>
  <c r="AF432" i="1"/>
  <c r="AZ432" i="1"/>
  <c r="AP432" i="1"/>
  <c r="AE432" i="1"/>
  <c r="AN432" i="1"/>
  <c r="AD432" i="1"/>
  <c r="BH432" i="1"/>
  <c r="AM432" i="1"/>
  <c r="AC432" i="1"/>
  <c r="AO176" i="1"/>
  <c r="AG176" i="1"/>
  <c r="Y176" i="1"/>
  <c r="AV176" i="1"/>
  <c r="AN176" i="1"/>
  <c r="AF176" i="1"/>
  <c r="AU176" i="1"/>
  <c r="AM176" i="1"/>
  <c r="AE176" i="1"/>
  <c r="BB176" i="1"/>
  <c r="AL176" i="1"/>
  <c r="AD176" i="1"/>
  <c r="BA176" i="1"/>
  <c r="AK176" i="1"/>
  <c r="AC176" i="1"/>
  <c r="AZ176" i="1"/>
  <c r="AR176" i="1"/>
  <c r="AJ176" i="1"/>
  <c r="AB176" i="1"/>
  <c r="BG176" i="1"/>
  <c r="AQ176" i="1"/>
  <c r="AI176" i="1"/>
  <c r="AA176" i="1"/>
  <c r="AP176" i="1"/>
  <c r="AH176" i="1"/>
  <c r="Z176"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10" i="1"/>
  <c r="AY410" i="1"/>
  <c r="AQ410" i="1"/>
  <c r="AI410" i="1"/>
  <c r="AA410" i="1"/>
  <c r="BM410" i="1"/>
  <c r="BD410" i="1"/>
  <c r="AU410" i="1"/>
  <c r="AL410" i="1"/>
  <c r="AC410" i="1"/>
  <c r="AK410" i="1"/>
  <c r="AB410" i="1"/>
  <c r="BB410" i="1"/>
  <c r="AJ410" i="1"/>
  <c r="Z410" i="1"/>
  <c r="BA410" i="1"/>
  <c r="AR410" i="1"/>
  <c r="AH410" i="1"/>
  <c r="Y410" i="1"/>
  <c r="AZ410" i="1"/>
  <c r="AP410" i="1"/>
  <c r="AG410" i="1"/>
  <c r="BH410" i="1"/>
  <c r="AX410" i="1"/>
  <c r="AO410" i="1"/>
  <c r="AF410" i="1"/>
  <c r="BF410" i="1"/>
  <c r="AW410" i="1"/>
  <c r="AN410" i="1"/>
  <c r="AE410" i="1"/>
  <c r="BE410" i="1"/>
  <c r="AV410" i="1"/>
  <c r="AM410" i="1"/>
  <c r="AD410" i="1"/>
  <c r="AY316" i="1"/>
  <c r="AQ316" i="1"/>
  <c r="AI316" i="1"/>
  <c r="AA316" i="1"/>
  <c r="AP316" i="1"/>
  <c r="AH316" i="1"/>
  <c r="Z316" i="1"/>
  <c r="AV316" i="1"/>
  <c r="AN316" i="1"/>
  <c r="AF316" i="1"/>
  <c r="AU316" i="1"/>
  <c r="AM316" i="1"/>
  <c r="AE316" i="1"/>
  <c r="BA316" i="1"/>
  <c r="AK316" i="1"/>
  <c r="AC316" i="1"/>
  <c r="AR316" i="1"/>
  <c r="AO316" i="1"/>
  <c r="AL316" i="1"/>
  <c r="BB316" i="1"/>
  <c r="AJ316" i="1"/>
  <c r="AZ316" i="1"/>
  <c r="AG316" i="1"/>
  <c r="AD316" i="1"/>
  <c r="AB316" i="1"/>
  <c r="Y316" i="1"/>
  <c r="BG85" i="1"/>
  <c r="AQ85" i="1"/>
  <c r="AI85" i="1"/>
  <c r="AA85" i="1"/>
  <c r="BF85" i="1"/>
  <c r="AX85" i="1"/>
  <c r="AP85" i="1"/>
  <c r="AH85" i="1"/>
  <c r="Z85" i="1"/>
  <c r="BE85" i="1"/>
  <c r="AW85" i="1"/>
  <c r="AO85" i="1"/>
  <c r="AG85" i="1"/>
  <c r="Y85" i="1"/>
  <c r="BD85" i="1"/>
  <c r="AN85" i="1"/>
  <c r="AF85" i="1"/>
  <c r="AM85" i="1"/>
  <c r="AE85" i="1"/>
  <c r="BA85" i="1"/>
  <c r="AK85" i="1"/>
  <c r="AC85" i="1"/>
  <c r="AZ85" i="1"/>
  <c r="AR85" i="1"/>
  <c r="AJ85" i="1"/>
  <c r="AB85" i="1"/>
  <c r="AL85" i="1"/>
  <c r="AD85" i="1"/>
  <c r="BB85" i="1"/>
  <c r="BG187" i="1"/>
  <c r="AQ187" i="1"/>
  <c r="AI187" i="1"/>
  <c r="AA187" i="1"/>
  <c r="BF187" i="1"/>
  <c r="AP187" i="1"/>
  <c r="AH187" i="1"/>
  <c r="Z187" i="1"/>
  <c r="AO187" i="1"/>
  <c r="AG187" i="1"/>
  <c r="Y187" i="1"/>
  <c r="AN187" i="1"/>
  <c r="AF187" i="1"/>
  <c r="AM187" i="1"/>
  <c r="AE187" i="1"/>
  <c r="AL187" i="1"/>
  <c r="AD187" i="1"/>
  <c r="AK187" i="1"/>
  <c r="AC187" i="1"/>
  <c r="AR187" i="1"/>
  <c r="AJ187" i="1"/>
  <c r="AB187" i="1"/>
  <c r="AW31" i="1"/>
  <c r="AO31" i="1"/>
  <c r="AG31" i="1"/>
  <c r="Y31" i="1"/>
  <c r="AN31" i="1"/>
  <c r="AF31" i="1"/>
  <c r="BB31" i="1"/>
  <c r="AL31" i="1"/>
  <c r="AD31" i="1"/>
  <c r="BA31" i="1"/>
  <c r="AK31" i="1"/>
  <c r="AC31" i="1"/>
  <c r="AZ31" i="1"/>
  <c r="AR31" i="1"/>
  <c r="AJ31" i="1"/>
  <c r="AB31" i="1"/>
  <c r="AX31" i="1"/>
  <c r="AP31" i="1"/>
  <c r="AH31" i="1"/>
  <c r="Z31" i="1"/>
  <c r="AY31" i="1"/>
  <c r="AA31" i="1"/>
  <c r="AQ31" i="1"/>
  <c r="AM31" i="1"/>
  <c r="AI31" i="1"/>
  <c r="BC31" i="1"/>
  <c r="AE31" i="1"/>
  <c r="BG246" i="1"/>
  <c r="AY246" i="1"/>
  <c r="AQ246" i="1"/>
  <c r="AI246" i="1"/>
  <c r="AA246" i="1"/>
  <c r="AX246" i="1"/>
  <c r="AP246" i="1"/>
  <c r="AH246" i="1"/>
  <c r="Z246" i="1"/>
  <c r="BM246" i="1"/>
  <c r="AW246" i="1"/>
  <c r="AO246" i="1"/>
  <c r="AG246" i="1"/>
  <c r="Y246" i="1"/>
  <c r="AV246" i="1"/>
  <c r="AN246" i="1"/>
  <c r="AF246" i="1"/>
  <c r="BK246" i="1"/>
  <c r="BC246" i="1"/>
  <c r="AU246" i="1"/>
  <c r="AM246" i="1"/>
  <c r="AE246" i="1"/>
  <c r="BB246" i="1"/>
  <c r="AT246" i="1"/>
  <c r="AL246" i="1"/>
  <c r="AD246" i="1"/>
  <c r="BH246" i="1"/>
  <c r="AZ246" i="1"/>
  <c r="AR246" i="1"/>
  <c r="AJ246" i="1"/>
  <c r="AB246" i="1"/>
  <c r="AK246" i="1"/>
  <c r="AC246" i="1"/>
  <c r="BA246" i="1"/>
  <c r="BF163" i="1"/>
  <c r="AX163" i="1"/>
  <c r="AP163" i="1"/>
  <c r="AH163" i="1"/>
  <c r="Z163" i="1"/>
  <c r="BE163" i="1"/>
  <c r="AW163" i="1"/>
  <c r="AO163" i="1"/>
  <c r="AG163" i="1"/>
  <c r="Y163" i="1"/>
  <c r="BD163" i="1"/>
  <c r="AV163" i="1"/>
  <c r="AN163" i="1"/>
  <c r="AF163" i="1"/>
  <c r="BC163" i="1"/>
  <c r="AM163" i="1"/>
  <c r="AE163" i="1"/>
  <c r="BB163" i="1"/>
  <c r="AL163" i="1"/>
  <c r="AD163" i="1"/>
  <c r="BA163" i="1"/>
  <c r="AK163" i="1"/>
  <c r="AC163" i="1"/>
  <c r="AZ163" i="1"/>
  <c r="AR163" i="1"/>
  <c r="AJ163" i="1"/>
  <c r="AB163" i="1"/>
  <c r="BG163" i="1"/>
  <c r="AY163" i="1"/>
  <c r="AQ163" i="1"/>
  <c r="AI163" i="1"/>
  <c r="AA163" i="1"/>
  <c r="AP447" i="1"/>
  <c r="AH447" i="1"/>
  <c r="Z447" i="1"/>
  <c r="AO447" i="1"/>
  <c r="AG447" i="1"/>
  <c r="Y447" i="1"/>
  <c r="BD447" i="1"/>
  <c r="AN447" i="1"/>
  <c r="AF447" i="1"/>
  <c r="AM447" i="1"/>
  <c r="AE447" i="1"/>
  <c r="AL447" i="1"/>
  <c r="AD447" i="1"/>
  <c r="AK447" i="1"/>
  <c r="AC447" i="1"/>
  <c r="AR447" i="1"/>
  <c r="AJ447" i="1"/>
  <c r="AB447" i="1"/>
  <c r="AQ447" i="1"/>
  <c r="AI447" i="1"/>
  <c r="AA447" i="1"/>
  <c r="BB426" i="1"/>
  <c r="AL426" i="1"/>
  <c r="AD426" i="1"/>
  <c r="BA426" i="1"/>
  <c r="AK426" i="1"/>
  <c r="AC426" i="1"/>
  <c r="AZ426" i="1"/>
  <c r="AR426" i="1"/>
  <c r="AJ426" i="1"/>
  <c r="AB426" i="1"/>
  <c r="AY426" i="1"/>
  <c r="AQ426" i="1"/>
  <c r="AI426" i="1"/>
  <c r="AA426" i="1"/>
  <c r="AX426" i="1"/>
  <c r="AP426" i="1"/>
  <c r="AH426" i="1"/>
  <c r="Z426" i="1"/>
  <c r="AW426" i="1"/>
  <c r="AO426" i="1"/>
  <c r="AG426" i="1"/>
  <c r="Y426" i="1"/>
  <c r="AN426" i="1"/>
  <c r="AF426" i="1"/>
  <c r="BC426" i="1"/>
  <c r="AM426" i="1"/>
  <c r="AE426" i="1"/>
  <c r="BF8" i="1"/>
  <c r="AP8" i="1"/>
  <c r="AH8" i="1"/>
  <c r="Z8" i="1"/>
  <c r="BE8" i="1"/>
  <c r="AO8" i="1"/>
  <c r="AG8" i="1"/>
  <c r="Y8" i="1"/>
  <c r="BD8" i="1"/>
  <c r="AN8" i="1"/>
  <c r="AF8" i="1"/>
  <c r="AM8" i="1"/>
  <c r="AE8" i="1"/>
  <c r="AL8" i="1"/>
  <c r="AD8" i="1"/>
  <c r="AK8" i="1"/>
  <c r="AC8" i="1"/>
  <c r="AR8" i="1"/>
  <c r="AJ8" i="1"/>
  <c r="AB8" i="1"/>
  <c r="AQ8" i="1"/>
  <c r="AI8" i="1"/>
  <c r="AA8" i="1"/>
  <c r="BB431" i="1"/>
  <c r="AT431" i="1"/>
  <c r="AL431" i="1"/>
  <c r="AD431" i="1"/>
  <c r="AZ431" i="1"/>
  <c r="AQ431" i="1"/>
  <c r="AH431" i="1"/>
  <c r="Y431" i="1"/>
  <c r="BH431" i="1"/>
  <c r="AY431" i="1"/>
  <c r="AP431" i="1"/>
  <c r="AG431" i="1"/>
  <c r="BG431" i="1"/>
  <c r="AX431" i="1"/>
  <c r="AO431" i="1"/>
  <c r="AF431" i="1"/>
  <c r="AW431" i="1"/>
  <c r="AN431" i="1"/>
  <c r="AE431" i="1"/>
  <c r="BM431" i="1"/>
  <c r="AV431" i="1"/>
  <c r="AM431" i="1"/>
  <c r="AC431" i="1"/>
  <c r="AU431" i="1"/>
  <c r="AK431" i="1"/>
  <c r="AB431" i="1"/>
  <c r="BK431" i="1"/>
  <c r="BC431" i="1"/>
  <c r="AJ431" i="1"/>
  <c r="AA431" i="1"/>
  <c r="BA431" i="1"/>
  <c r="AR431" i="1"/>
  <c r="AI431" i="1"/>
  <c r="Z431" i="1"/>
  <c r="AM46" i="1"/>
  <c r="AE46" i="1"/>
  <c r="AL46" i="1"/>
  <c r="AD46" i="1"/>
  <c r="AK46" i="1"/>
  <c r="AC46" i="1"/>
  <c r="AR46" i="1"/>
  <c r="AJ46" i="1"/>
  <c r="AB46" i="1"/>
  <c r="BG46" i="1"/>
  <c r="AQ46" i="1"/>
  <c r="AI46" i="1"/>
  <c r="AA46" i="1"/>
  <c r="AP46" i="1"/>
  <c r="AH46" i="1"/>
  <c r="Z46" i="1"/>
  <c r="AO46" i="1"/>
  <c r="AG46" i="1"/>
  <c r="Y46" i="1"/>
  <c r="AN46" i="1"/>
  <c r="AF46" i="1"/>
  <c r="AN278" i="1"/>
  <c r="AF278" i="1"/>
  <c r="AM278" i="1"/>
  <c r="AE278" i="1"/>
  <c r="BI278" i="1"/>
  <c r="AK278" i="1"/>
  <c r="AC278" i="1"/>
  <c r="AQ278" i="1"/>
  <c r="AD278" i="1"/>
  <c r="AP278" i="1"/>
  <c r="AB278" i="1"/>
  <c r="AO278" i="1"/>
  <c r="AA278" i="1"/>
  <c r="AL278" i="1"/>
  <c r="Z278" i="1"/>
  <c r="AJ278" i="1"/>
  <c r="Y278" i="1"/>
  <c r="AI278" i="1"/>
  <c r="AH278" i="1"/>
  <c r="AR278" i="1"/>
  <c r="AG278" i="1"/>
  <c r="BE209" i="1"/>
  <c r="AW209" i="1"/>
  <c r="AO209" i="1"/>
  <c r="AG209" i="1"/>
  <c r="Y209" i="1"/>
  <c r="BC209" i="1"/>
  <c r="AK209" i="1"/>
  <c r="AB209" i="1"/>
  <c r="BB209" i="1"/>
  <c r="AJ209" i="1"/>
  <c r="AA209" i="1"/>
  <c r="BA209" i="1"/>
  <c r="AR209" i="1"/>
  <c r="AI209" i="1"/>
  <c r="Z209" i="1"/>
  <c r="AZ209" i="1"/>
  <c r="AQ209" i="1"/>
  <c r="AH209" i="1"/>
  <c r="BH209" i="1"/>
  <c r="AY209" i="1"/>
  <c r="AP209" i="1"/>
  <c r="AF209" i="1"/>
  <c r="BG209" i="1"/>
  <c r="AX209" i="1"/>
  <c r="AN209" i="1"/>
  <c r="AE209" i="1"/>
  <c r="BF209" i="1"/>
  <c r="AV209" i="1"/>
  <c r="AM209" i="1"/>
  <c r="AD209" i="1"/>
  <c r="AL209" i="1"/>
  <c r="AC209" i="1"/>
  <c r="BD209" i="1"/>
  <c r="AU209" i="1"/>
  <c r="BF326" i="1"/>
  <c r="AX326" i="1"/>
  <c r="AP326" i="1"/>
  <c r="AH326" i="1"/>
  <c r="Z326" i="1"/>
  <c r="BC326" i="1"/>
  <c r="AK326" i="1"/>
  <c r="AB326" i="1"/>
  <c r="BB326" i="1"/>
  <c r="AJ326" i="1"/>
  <c r="AA326" i="1"/>
  <c r="BA326" i="1"/>
  <c r="AR326" i="1"/>
  <c r="AI326" i="1"/>
  <c r="Y326" i="1"/>
  <c r="AZ326" i="1"/>
  <c r="AQ326" i="1"/>
  <c r="AG326" i="1"/>
  <c r="BH326" i="1"/>
  <c r="AY326" i="1"/>
  <c r="AO326" i="1"/>
  <c r="AF326" i="1"/>
  <c r="AW326" i="1"/>
  <c r="AN326" i="1"/>
  <c r="AE326" i="1"/>
  <c r="BE326" i="1"/>
  <c r="AV326" i="1"/>
  <c r="AM326" i="1"/>
  <c r="AD326" i="1"/>
  <c r="BM326" i="1"/>
  <c r="BD326" i="1"/>
  <c r="AU326" i="1"/>
  <c r="AL326" i="1"/>
  <c r="AC326" i="1"/>
  <c r="AS236" i="1"/>
  <c r="AS419" i="1"/>
  <c r="AS351" i="1"/>
  <c r="AS368" i="1"/>
  <c r="AS333" i="1"/>
  <c r="AS206" i="1"/>
  <c r="AS58" i="1"/>
  <c r="AS216" i="1"/>
  <c r="AS379" i="1"/>
  <c r="AS330" i="1"/>
  <c r="AS388" i="1"/>
  <c r="AS81" i="1"/>
  <c r="AM230" i="1"/>
  <c r="AE230" i="1"/>
  <c r="AL230" i="1"/>
  <c r="AD230" i="1"/>
  <c r="AK230" i="1"/>
  <c r="AC230" i="1"/>
  <c r="AR230" i="1"/>
  <c r="AJ230" i="1"/>
  <c r="AB230" i="1"/>
  <c r="AQ230" i="1"/>
  <c r="AI230" i="1"/>
  <c r="AA230" i="1"/>
  <c r="AP230" i="1"/>
  <c r="AH230" i="1"/>
  <c r="Z230" i="1"/>
  <c r="AO230" i="1"/>
  <c r="AG230" i="1"/>
  <c r="Y230" i="1"/>
  <c r="BD230" i="1"/>
  <c r="AN230" i="1"/>
  <c r="AF230"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7" i="1"/>
  <c r="AT297" i="1"/>
  <c r="AL297" i="1"/>
  <c r="AD297" i="1"/>
  <c r="AY297" i="1"/>
  <c r="AP297" i="1"/>
  <c r="AG297" i="1"/>
  <c r="BG297" i="1"/>
  <c r="AX297" i="1"/>
  <c r="AO297" i="1"/>
  <c r="AF297" i="1"/>
  <c r="AN297" i="1"/>
  <c r="AE297" i="1"/>
  <c r="BM297" i="1"/>
  <c r="AV297" i="1"/>
  <c r="AM297" i="1"/>
  <c r="AC297" i="1"/>
  <c r="AU297" i="1"/>
  <c r="AK297" i="1"/>
  <c r="AB297" i="1"/>
  <c r="BK297" i="1"/>
  <c r="BC297" i="1"/>
  <c r="AJ297" i="1"/>
  <c r="AA297" i="1"/>
  <c r="AZ297" i="1"/>
  <c r="AQ297" i="1"/>
  <c r="AH297" i="1"/>
  <c r="Y297" i="1"/>
  <c r="AI297" i="1"/>
  <c r="Z297" i="1"/>
  <c r="BA297" i="1"/>
  <c r="AR297" i="1"/>
  <c r="BF97" i="1"/>
  <c r="AP97" i="1"/>
  <c r="AH97" i="1"/>
  <c r="Z97" i="1"/>
  <c r="BE97" i="1"/>
  <c r="AO97" i="1"/>
  <c r="AG97" i="1"/>
  <c r="Y97" i="1"/>
  <c r="BD97" i="1"/>
  <c r="AN97" i="1"/>
  <c r="AF97" i="1"/>
  <c r="AM97" i="1"/>
  <c r="AE97" i="1"/>
  <c r="AL97" i="1"/>
  <c r="AD97" i="1"/>
  <c r="AK97" i="1"/>
  <c r="AC97" i="1"/>
  <c r="AR97" i="1"/>
  <c r="AJ97" i="1"/>
  <c r="AB97" i="1"/>
  <c r="AQ97" i="1"/>
  <c r="AI97" i="1"/>
  <c r="AA97" i="1"/>
  <c r="AL93" i="1"/>
  <c r="AD93" i="1"/>
  <c r="AK93" i="1"/>
  <c r="AC93" i="1"/>
  <c r="AR93" i="1"/>
  <c r="AJ93" i="1"/>
  <c r="AB93" i="1"/>
  <c r="BG93" i="1"/>
  <c r="AQ93" i="1"/>
  <c r="AI93" i="1"/>
  <c r="AA93" i="1"/>
  <c r="BF93" i="1"/>
  <c r="AP93" i="1"/>
  <c r="AH93" i="1"/>
  <c r="Z93" i="1"/>
  <c r="AO93" i="1"/>
  <c r="AG93" i="1"/>
  <c r="Y93" i="1"/>
  <c r="BD93" i="1"/>
  <c r="AV93" i="1"/>
  <c r="AN93" i="1"/>
  <c r="AF93" i="1"/>
  <c r="AU93" i="1"/>
  <c r="AM93" i="1"/>
  <c r="AE93" i="1"/>
  <c r="AW422" i="1"/>
  <c r="AO422" i="1"/>
  <c r="AG422" i="1"/>
  <c r="Y422" i="1"/>
  <c r="AN422" i="1"/>
  <c r="AF422" i="1"/>
  <c r="BC422" i="1"/>
  <c r="AM422" i="1"/>
  <c r="AE422" i="1"/>
  <c r="BB422" i="1"/>
  <c r="AL422" i="1"/>
  <c r="AD422" i="1"/>
  <c r="BA422" i="1"/>
  <c r="AK422" i="1"/>
  <c r="AC422" i="1"/>
  <c r="AZ422" i="1"/>
  <c r="AR422" i="1"/>
  <c r="AJ422" i="1"/>
  <c r="AB422" i="1"/>
  <c r="BG422" i="1"/>
  <c r="AY422" i="1"/>
  <c r="AQ422" i="1"/>
  <c r="AI422" i="1"/>
  <c r="AA422" i="1"/>
  <c r="AP422" i="1"/>
  <c r="AH422" i="1"/>
  <c r="Z422" i="1"/>
  <c r="AX422" i="1"/>
  <c r="AV95" i="1"/>
  <c r="AN95" i="1"/>
  <c r="AF95" i="1"/>
  <c r="BK95" i="1"/>
  <c r="AU95" i="1"/>
  <c r="AM95" i="1"/>
  <c r="AE95" i="1"/>
  <c r="BB95" i="1"/>
  <c r="AT95" i="1"/>
  <c r="AL95" i="1"/>
  <c r="AD95" i="1"/>
  <c r="BA95" i="1"/>
  <c r="AK95" i="1"/>
  <c r="AC95" i="1"/>
  <c r="AZ95" i="1"/>
  <c r="AR95" i="1"/>
  <c r="AJ95" i="1"/>
  <c r="AB95" i="1"/>
  <c r="BG95" i="1"/>
  <c r="AQ95" i="1"/>
  <c r="AI95" i="1"/>
  <c r="AA95" i="1"/>
  <c r="BF95" i="1"/>
  <c r="AP95" i="1"/>
  <c r="AH95" i="1"/>
  <c r="Z95" i="1"/>
  <c r="BM95" i="1"/>
  <c r="BE95" i="1"/>
  <c r="AO95" i="1"/>
  <c r="AG95" i="1"/>
  <c r="Y95" i="1"/>
  <c r="BD59" i="1"/>
  <c r="AV59" i="1"/>
  <c r="AN59" i="1"/>
  <c r="AF59" i="1"/>
  <c r="AU59" i="1"/>
  <c r="AM59" i="1"/>
  <c r="AE59" i="1"/>
  <c r="BB59" i="1"/>
  <c r="AL59" i="1"/>
  <c r="AD59" i="1"/>
  <c r="BA59" i="1"/>
  <c r="AK59" i="1"/>
  <c r="AC59" i="1"/>
  <c r="BH59" i="1"/>
  <c r="AZ59" i="1"/>
  <c r="AR59" i="1"/>
  <c r="AJ59" i="1"/>
  <c r="AB59" i="1"/>
  <c r="BG59" i="1"/>
  <c r="AY59" i="1"/>
  <c r="AQ59" i="1"/>
  <c r="AI59" i="1"/>
  <c r="AA59" i="1"/>
  <c r="BF59" i="1"/>
  <c r="AX59" i="1"/>
  <c r="AP59" i="1"/>
  <c r="AH59" i="1"/>
  <c r="Z59" i="1"/>
  <c r="BM59" i="1"/>
  <c r="BE59" i="1"/>
  <c r="AW59" i="1"/>
  <c r="AO59" i="1"/>
  <c r="AG59" i="1"/>
  <c r="Y59" i="1"/>
  <c r="BD86" i="1"/>
  <c r="AV86" i="1"/>
  <c r="AN86" i="1"/>
  <c r="AF86" i="1"/>
  <c r="BC86" i="1"/>
  <c r="AU86" i="1"/>
  <c r="AM86" i="1"/>
  <c r="AE86" i="1"/>
  <c r="BB86" i="1"/>
  <c r="AL86" i="1"/>
  <c r="AD86" i="1"/>
  <c r="BA86" i="1"/>
  <c r="AK86" i="1"/>
  <c r="AC86" i="1"/>
  <c r="BH86" i="1"/>
  <c r="AZ86" i="1"/>
  <c r="AR86" i="1"/>
  <c r="AJ86" i="1"/>
  <c r="AB86" i="1"/>
  <c r="BF86" i="1"/>
  <c r="AX86" i="1"/>
  <c r="AP86" i="1"/>
  <c r="AH86" i="1"/>
  <c r="Z86" i="1"/>
  <c r="BM86" i="1"/>
  <c r="BE86" i="1"/>
  <c r="AW86" i="1"/>
  <c r="AO86" i="1"/>
  <c r="AG86" i="1"/>
  <c r="Y86" i="1"/>
  <c r="BG86" i="1"/>
  <c r="AY86" i="1"/>
  <c r="AQ86" i="1"/>
  <c r="AI86" i="1"/>
  <c r="AA86" i="1"/>
  <c r="AW76" i="1"/>
  <c r="AO76" i="1"/>
  <c r="AG76" i="1"/>
  <c r="Y76" i="1"/>
  <c r="AZ76" i="1"/>
  <c r="AR76" i="1"/>
  <c r="AJ76" i="1"/>
  <c r="AB76" i="1"/>
  <c r="AX76" i="1"/>
  <c r="AM76" i="1"/>
  <c r="AC76" i="1"/>
  <c r="AV76" i="1"/>
  <c r="AL76" i="1"/>
  <c r="AA76" i="1"/>
  <c r="AU76" i="1"/>
  <c r="AK76" i="1"/>
  <c r="Z76" i="1"/>
  <c r="BL76" i="1"/>
  <c r="AI76" i="1"/>
  <c r="BC76" i="1"/>
  <c r="AH76" i="1"/>
  <c r="BB76" i="1"/>
  <c r="AQ76" i="1"/>
  <c r="AF76" i="1"/>
  <c r="BA76" i="1"/>
  <c r="AP76" i="1"/>
  <c r="AE76" i="1"/>
  <c r="AY76" i="1"/>
  <c r="AN76" i="1"/>
  <c r="AD76" i="1"/>
  <c r="AP89" i="1"/>
  <c r="AH89" i="1"/>
  <c r="Z89" i="1"/>
  <c r="BE89" i="1"/>
  <c r="AO89" i="1"/>
  <c r="AG89" i="1"/>
  <c r="Y89" i="1"/>
  <c r="AN89" i="1"/>
  <c r="AF89" i="1"/>
  <c r="AM89" i="1"/>
  <c r="AE89" i="1"/>
  <c r="AL89" i="1"/>
  <c r="AD89" i="1"/>
  <c r="AR89" i="1"/>
  <c r="AJ89" i="1"/>
  <c r="AB89" i="1"/>
  <c r="BG89" i="1"/>
  <c r="AQ89" i="1"/>
  <c r="AI89" i="1"/>
  <c r="AA89" i="1"/>
  <c r="AK89" i="1"/>
  <c r="AC89" i="1"/>
  <c r="AM158" i="1"/>
  <c r="AE158" i="1"/>
  <c r="BA158" i="1"/>
  <c r="AK158" i="1"/>
  <c r="AC158" i="1"/>
  <c r="BB158" i="1"/>
  <c r="AR158" i="1"/>
  <c r="AH158" i="1"/>
  <c r="AZ158" i="1"/>
  <c r="AQ158" i="1"/>
  <c r="AG158" i="1"/>
  <c r="AY158" i="1"/>
  <c r="AP158" i="1"/>
  <c r="AF158" i="1"/>
  <c r="BG158" i="1"/>
  <c r="AX158" i="1"/>
  <c r="AO158" i="1"/>
  <c r="AD158" i="1"/>
  <c r="BF158" i="1"/>
  <c r="AW158" i="1"/>
  <c r="AN158" i="1"/>
  <c r="AB158" i="1"/>
  <c r="BM158" i="1"/>
  <c r="BE158" i="1"/>
  <c r="AL158" i="1"/>
  <c r="AA158" i="1"/>
  <c r="BD158" i="1"/>
  <c r="AJ158" i="1"/>
  <c r="Z158" i="1"/>
  <c r="AI158" i="1"/>
  <c r="Y158" i="1"/>
  <c r="BA438" i="1"/>
  <c r="AK438" i="1"/>
  <c r="AC438" i="1"/>
  <c r="AZ438" i="1"/>
  <c r="AR438" i="1"/>
  <c r="AJ438" i="1"/>
  <c r="AB438" i="1"/>
  <c r="AY438" i="1"/>
  <c r="AQ438" i="1"/>
  <c r="AI438" i="1"/>
  <c r="AA438" i="1"/>
  <c r="AX438" i="1"/>
  <c r="AP438" i="1"/>
  <c r="AH438" i="1"/>
  <c r="Z438" i="1"/>
  <c r="AW438" i="1"/>
  <c r="AO438" i="1"/>
  <c r="AG438" i="1"/>
  <c r="Y438" i="1"/>
  <c r="BL438" i="1"/>
  <c r="AV438" i="1"/>
  <c r="AN438" i="1"/>
  <c r="AF438" i="1"/>
  <c r="BC438" i="1"/>
  <c r="AU438" i="1"/>
  <c r="AM438" i="1"/>
  <c r="AE438" i="1"/>
  <c r="BB438" i="1"/>
  <c r="AL438" i="1"/>
  <c r="AD438" i="1"/>
  <c r="AX106" i="1"/>
  <c r="AP106" i="1"/>
  <c r="AH106" i="1"/>
  <c r="Z106" i="1"/>
  <c r="AW106" i="1"/>
  <c r="AO106" i="1"/>
  <c r="AG106" i="1"/>
  <c r="Y106" i="1"/>
  <c r="AN106" i="1"/>
  <c r="AF106" i="1"/>
  <c r="BC106" i="1"/>
  <c r="AM106" i="1"/>
  <c r="AE106" i="1"/>
  <c r="BB106" i="1"/>
  <c r="AL106" i="1"/>
  <c r="AD106" i="1"/>
  <c r="BA106" i="1"/>
  <c r="AK106" i="1"/>
  <c r="AC106" i="1"/>
  <c r="AZ106" i="1"/>
  <c r="AR106" i="1"/>
  <c r="AJ106" i="1"/>
  <c r="AB106" i="1"/>
  <c r="AY106" i="1"/>
  <c r="AQ106" i="1"/>
  <c r="AI106" i="1"/>
  <c r="AA106" i="1"/>
  <c r="BM314" i="1"/>
  <c r="AO314" i="1"/>
  <c r="AG314" i="1"/>
  <c r="Y314" i="1"/>
  <c r="AV314" i="1"/>
  <c r="AN314" i="1"/>
  <c r="AF314" i="1"/>
  <c r="BB314" i="1"/>
  <c r="AL314" i="1"/>
  <c r="AD314" i="1"/>
  <c r="BA314" i="1"/>
  <c r="AK314" i="1"/>
  <c r="AC314" i="1"/>
  <c r="AY314" i="1"/>
  <c r="AQ314" i="1"/>
  <c r="AI314" i="1"/>
  <c r="AA314" i="1"/>
  <c r="AR314" i="1"/>
  <c r="AP314" i="1"/>
  <c r="AM314" i="1"/>
  <c r="AZ314" i="1"/>
  <c r="AJ314" i="1"/>
  <c r="AH314" i="1"/>
  <c r="AE314" i="1"/>
  <c r="AU314" i="1"/>
  <c r="AB314" i="1"/>
  <c r="Z314" i="1"/>
  <c r="AQ390" i="1"/>
  <c r="AI390" i="1"/>
  <c r="AA390" i="1"/>
  <c r="AP390" i="1"/>
  <c r="AH390" i="1"/>
  <c r="Z390" i="1"/>
  <c r="AO390" i="1"/>
  <c r="AG390" i="1"/>
  <c r="Y390" i="1"/>
  <c r="BD390" i="1"/>
  <c r="AN390" i="1"/>
  <c r="AF390" i="1"/>
  <c r="AL390" i="1"/>
  <c r="AK390" i="1"/>
  <c r="AJ390" i="1"/>
  <c r="AE390" i="1"/>
  <c r="AD390" i="1"/>
  <c r="AC390" i="1"/>
  <c r="AR390" i="1"/>
  <c r="AB390" i="1"/>
  <c r="AM390" i="1"/>
  <c r="BD227" i="1"/>
  <c r="AV227" i="1"/>
  <c r="AN227" i="1"/>
  <c r="AF227" i="1"/>
  <c r="AU227" i="1"/>
  <c r="AM227" i="1"/>
  <c r="AE227" i="1"/>
  <c r="AL227" i="1"/>
  <c r="AD227" i="1"/>
  <c r="AK227" i="1"/>
  <c r="AC227" i="1"/>
  <c r="AR227" i="1"/>
  <c r="AJ227" i="1"/>
  <c r="AB227" i="1"/>
  <c r="BG227" i="1"/>
  <c r="AQ227" i="1"/>
  <c r="AI227" i="1"/>
  <c r="AA227" i="1"/>
  <c r="AP227" i="1"/>
  <c r="AH227" i="1"/>
  <c r="Z227" i="1"/>
  <c r="AO227" i="1"/>
  <c r="AG227" i="1"/>
  <c r="Y227" i="1"/>
  <c r="BD114" i="1"/>
  <c r="AU114" i="1"/>
  <c r="AM114" i="1"/>
  <c r="AE114" i="1"/>
  <c r="BB114" i="1"/>
  <c r="AL114" i="1"/>
  <c r="AD114" i="1"/>
  <c r="BA114" i="1"/>
  <c r="AK114" i="1"/>
  <c r="AC114" i="1"/>
  <c r="AZ114" i="1"/>
  <c r="AR114" i="1"/>
  <c r="AJ114" i="1"/>
  <c r="AB114" i="1"/>
  <c r="AY114" i="1"/>
  <c r="AQ114" i="1"/>
  <c r="AI114" i="1"/>
  <c r="AA114" i="1"/>
  <c r="AX114" i="1"/>
  <c r="AP114" i="1"/>
  <c r="AH114" i="1"/>
  <c r="Z114" i="1"/>
  <c r="BF114" i="1"/>
  <c r="AW114" i="1"/>
  <c r="AO114" i="1"/>
  <c r="AG114" i="1"/>
  <c r="Y114" i="1"/>
  <c r="BE114" i="1"/>
  <c r="AV114" i="1"/>
  <c r="AN114" i="1"/>
  <c r="AF114" i="1"/>
  <c r="BD204" i="1"/>
  <c r="AV204" i="1"/>
  <c r="AN204" i="1"/>
  <c r="AF204" i="1"/>
  <c r="BG204" i="1"/>
  <c r="AO204" i="1"/>
  <c r="AE204" i="1"/>
  <c r="BF204" i="1"/>
  <c r="AM204" i="1"/>
  <c r="AD204" i="1"/>
  <c r="BM204" i="1"/>
  <c r="BE204" i="1"/>
  <c r="AU204" i="1"/>
  <c r="AL204" i="1"/>
  <c r="AC204" i="1"/>
  <c r="AT204" i="1"/>
  <c r="AK204" i="1"/>
  <c r="AB204" i="1"/>
  <c r="BK204" i="1"/>
  <c r="BB204" i="1"/>
  <c r="AJ204" i="1"/>
  <c r="AA204" i="1"/>
  <c r="BA204" i="1"/>
  <c r="AR204" i="1"/>
  <c r="AI204" i="1"/>
  <c r="Z204" i="1"/>
  <c r="AZ204" i="1"/>
  <c r="AQ204" i="1"/>
  <c r="AH204" i="1"/>
  <c r="Y204" i="1"/>
  <c r="BH204" i="1"/>
  <c r="AY204" i="1"/>
  <c r="AP204" i="1"/>
  <c r="AG204" i="1"/>
  <c r="AW376" i="1"/>
  <c r="AO376" i="1"/>
  <c r="AG376" i="1"/>
  <c r="Y376" i="1"/>
  <c r="AN376" i="1"/>
  <c r="AF376" i="1"/>
  <c r="BC376" i="1"/>
  <c r="AM376" i="1"/>
  <c r="AE376" i="1"/>
  <c r="BB376" i="1"/>
  <c r="AL376" i="1"/>
  <c r="AD376" i="1"/>
  <c r="BA376" i="1"/>
  <c r="AK376" i="1"/>
  <c r="AC376" i="1"/>
  <c r="AZ376" i="1"/>
  <c r="AR376" i="1"/>
  <c r="AJ376" i="1"/>
  <c r="AB376" i="1"/>
  <c r="AY376" i="1"/>
  <c r="AQ376" i="1"/>
  <c r="AI376" i="1"/>
  <c r="AA376" i="1"/>
  <c r="AX376" i="1"/>
  <c r="AP376" i="1"/>
  <c r="AH376" i="1"/>
  <c r="Z376" i="1"/>
  <c r="BG178" i="1"/>
  <c r="AY178" i="1"/>
  <c r="AQ178" i="1"/>
  <c r="AI178" i="1"/>
  <c r="AA178" i="1"/>
  <c r="BF178" i="1"/>
  <c r="AX178" i="1"/>
  <c r="AP178" i="1"/>
  <c r="AH178" i="1"/>
  <c r="Z178" i="1"/>
  <c r="BM178" i="1"/>
  <c r="BE178" i="1"/>
  <c r="AW178" i="1"/>
  <c r="AO178" i="1"/>
  <c r="AG178" i="1"/>
  <c r="Y178" i="1"/>
  <c r="BD178" i="1"/>
  <c r="AV178" i="1"/>
  <c r="AN178" i="1"/>
  <c r="AF178" i="1"/>
  <c r="BC178" i="1"/>
  <c r="AM178" i="1"/>
  <c r="AE178" i="1"/>
  <c r="BB178" i="1"/>
  <c r="AL178" i="1"/>
  <c r="AD178" i="1"/>
  <c r="BA178" i="1"/>
  <c r="AK178" i="1"/>
  <c r="AC178" i="1"/>
  <c r="AR178" i="1"/>
  <c r="AJ178" i="1"/>
  <c r="AB178" i="1"/>
  <c r="AZ178" i="1"/>
  <c r="BK344" i="1"/>
  <c r="AU344" i="1"/>
  <c r="AM344" i="1"/>
  <c r="AE344" i="1"/>
  <c r="BF344" i="1"/>
  <c r="AO344" i="1"/>
  <c r="AF344" i="1"/>
  <c r="AN344" i="1"/>
  <c r="AD344" i="1"/>
  <c r="AV344" i="1"/>
  <c r="AL344" i="1"/>
  <c r="AC344" i="1"/>
  <c r="AK344" i="1"/>
  <c r="AB344" i="1"/>
  <c r="AJ344" i="1"/>
  <c r="AA344" i="1"/>
  <c r="AR344" i="1"/>
  <c r="AI344" i="1"/>
  <c r="Z344" i="1"/>
  <c r="AQ344" i="1"/>
  <c r="AH344" i="1"/>
  <c r="Y344" i="1"/>
  <c r="BG344" i="1"/>
  <c r="AP344" i="1"/>
  <c r="AG344" i="1"/>
  <c r="BM386" i="1"/>
  <c r="AO386" i="1"/>
  <c r="AG386" i="1"/>
  <c r="Y386" i="1"/>
  <c r="BD386" i="1"/>
  <c r="AV386" i="1"/>
  <c r="AN386" i="1"/>
  <c r="AF386" i="1"/>
  <c r="AU386" i="1"/>
  <c r="AM386" i="1"/>
  <c r="AE386" i="1"/>
  <c r="BB386" i="1"/>
  <c r="AL386" i="1"/>
  <c r="AD386" i="1"/>
  <c r="BA386" i="1"/>
  <c r="AK386" i="1"/>
  <c r="AC386" i="1"/>
  <c r="AZ386" i="1"/>
  <c r="AR386" i="1"/>
  <c r="AJ386" i="1"/>
  <c r="AB386" i="1"/>
  <c r="BG386" i="1"/>
  <c r="AQ386" i="1"/>
  <c r="AI386" i="1"/>
  <c r="AA386" i="1"/>
  <c r="BF386" i="1"/>
  <c r="AP386" i="1"/>
  <c r="AH386" i="1"/>
  <c r="Z386"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6" i="1"/>
  <c r="AC446" i="1"/>
  <c r="AR446" i="1"/>
  <c r="AJ446" i="1"/>
  <c r="AB446" i="1"/>
  <c r="AQ446" i="1"/>
  <c r="AI446" i="1"/>
  <c r="AA446" i="1"/>
  <c r="AX446" i="1"/>
  <c r="AP446" i="1"/>
  <c r="AH446" i="1"/>
  <c r="Z446" i="1"/>
  <c r="AO446" i="1"/>
  <c r="AG446" i="1"/>
  <c r="Y446" i="1"/>
  <c r="BD446" i="1"/>
  <c r="AN446" i="1"/>
  <c r="AF446" i="1"/>
  <c r="AM446" i="1"/>
  <c r="AE446" i="1"/>
  <c r="AL446" i="1"/>
  <c r="AD446" i="1"/>
  <c r="BB315" i="1"/>
  <c r="AT315" i="1"/>
  <c r="AL315" i="1"/>
  <c r="AD315" i="1"/>
  <c r="BA315" i="1"/>
  <c r="AK315" i="1"/>
  <c r="AC315" i="1"/>
  <c r="BG315" i="1"/>
  <c r="AQ315" i="1"/>
  <c r="AI315" i="1"/>
  <c r="AA315" i="1"/>
  <c r="AX315" i="1"/>
  <c r="AP315" i="1"/>
  <c r="AH315" i="1"/>
  <c r="Z315" i="1"/>
  <c r="AV315" i="1"/>
  <c r="AN315" i="1"/>
  <c r="AF315" i="1"/>
  <c r="AO315" i="1"/>
  <c r="AM315" i="1"/>
  <c r="AJ315" i="1"/>
  <c r="AG315" i="1"/>
  <c r="AE315" i="1"/>
  <c r="AW315" i="1"/>
  <c r="AB315" i="1"/>
  <c r="BH315" i="1"/>
  <c r="AU315" i="1"/>
  <c r="Y315" i="1"/>
  <c r="AR315" i="1"/>
  <c r="AR107" i="1"/>
  <c r="AJ107" i="1"/>
  <c r="AB107" i="1"/>
  <c r="BG107" i="1"/>
  <c r="AQ107" i="1"/>
  <c r="AI107" i="1"/>
  <c r="AA107" i="1"/>
  <c r="BF107" i="1"/>
  <c r="AP107" i="1"/>
  <c r="AH107" i="1"/>
  <c r="Z107" i="1"/>
  <c r="BM107" i="1"/>
  <c r="BE107" i="1"/>
  <c r="AO107" i="1"/>
  <c r="AG107" i="1"/>
  <c r="Y107" i="1"/>
  <c r="AV107" i="1"/>
  <c r="AN107" i="1"/>
  <c r="AF107" i="1"/>
  <c r="BK107" i="1"/>
  <c r="AU107" i="1"/>
  <c r="AM107" i="1"/>
  <c r="AE107" i="1"/>
  <c r="BB107" i="1"/>
  <c r="AT107" i="1"/>
  <c r="AL107" i="1"/>
  <c r="AD107" i="1"/>
  <c r="BA107" i="1"/>
  <c r="AK107" i="1"/>
  <c r="AC107" i="1"/>
  <c r="BD219" i="1"/>
  <c r="AV219" i="1"/>
  <c r="AN219" i="1"/>
  <c r="AF219" i="1"/>
  <c r="BK219" i="1"/>
  <c r="AU219" i="1"/>
  <c r="AM219" i="1"/>
  <c r="AE219" i="1"/>
  <c r="BB219" i="1"/>
  <c r="AT219" i="1"/>
  <c r="AL219" i="1"/>
  <c r="AD219" i="1"/>
  <c r="BA219" i="1"/>
  <c r="AK219" i="1"/>
  <c r="AC219" i="1"/>
  <c r="BH219" i="1"/>
  <c r="AZ219" i="1"/>
  <c r="AR219" i="1"/>
  <c r="AJ219" i="1"/>
  <c r="AB219" i="1"/>
  <c r="BG219" i="1"/>
  <c r="AY219" i="1"/>
  <c r="AQ219" i="1"/>
  <c r="AI219" i="1"/>
  <c r="AA219" i="1"/>
  <c r="BF219" i="1"/>
  <c r="AP219" i="1"/>
  <c r="AH219" i="1"/>
  <c r="Z219" i="1"/>
  <c r="BM219" i="1"/>
  <c r="BE219" i="1"/>
  <c r="AO219" i="1"/>
  <c r="AG219" i="1"/>
  <c r="Y219" i="1"/>
  <c r="BK90" i="1"/>
  <c r="AU90" i="1"/>
  <c r="AM90" i="1"/>
  <c r="AE90" i="1"/>
  <c r="BB90" i="1"/>
  <c r="AT90" i="1"/>
  <c r="AL90" i="1"/>
  <c r="AD90" i="1"/>
  <c r="BA90" i="1"/>
  <c r="AK90" i="1"/>
  <c r="AC90" i="1"/>
  <c r="BH90" i="1"/>
  <c r="AZ90" i="1"/>
  <c r="AR90" i="1"/>
  <c r="AJ90" i="1"/>
  <c r="AB90" i="1"/>
  <c r="BG90" i="1"/>
  <c r="AY90" i="1"/>
  <c r="AQ90" i="1"/>
  <c r="AI90" i="1"/>
  <c r="AA90" i="1"/>
  <c r="AX90" i="1"/>
  <c r="AP90" i="1"/>
  <c r="AH90" i="1"/>
  <c r="Z90" i="1"/>
  <c r="BM90" i="1"/>
  <c r="AW90" i="1"/>
  <c r="AO90" i="1"/>
  <c r="AG90" i="1"/>
  <c r="Y90" i="1"/>
  <c r="AV90" i="1"/>
  <c r="AN90" i="1"/>
  <c r="AF90" i="1"/>
  <c r="BB260" i="1"/>
  <c r="AL260" i="1"/>
  <c r="AD260" i="1"/>
  <c r="BA260" i="1"/>
  <c r="AK260" i="1"/>
  <c r="AC260" i="1"/>
  <c r="AZ260" i="1"/>
  <c r="AR260" i="1"/>
  <c r="AJ260" i="1"/>
  <c r="AB260" i="1"/>
  <c r="BG260" i="1"/>
  <c r="AY260" i="1"/>
  <c r="AQ260" i="1"/>
  <c r="AI260" i="1"/>
  <c r="AA260" i="1"/>
  <c r="BF260" i="1"/>
  <c r="AX260" i="1"/>
  <c r="AP260" i="1"/>
  <c r="AH260" i="1"/>
  <c r="Z260" i="1"/>
  <c r="BM260" i="1"/>
  <c r="BE260" i="1"/>
  <c r="AW260" i="1"/>
  <c r="AO260" i="1"/>
  <c r="AG260" i="1"/>
  <c r="Y260" i="1"/>
  <c r="BC260" i="1"/>
  <c r="AM260" i="1"/>
  <c r="AE260" i="1"/>
  <c r="AN260" i="1"/>
  <c r="AF260" i="1"/>
  <c r="BD260" i="1"/>
  <c r="AV260" i="1"/>
  <c r="AS266" i="1"/>
  <c r="AS146" i="1"/>
  <c r="AS245" i="1"/>
  <c r="AS411" i="1"/>
  <c r="AS352" i="1"/>
  <c r="AS198" i="1"/>
  <c r="AS265" i="1"/>
  <c r="AS130" i="1"/>
  <c r="AS207" i="1"/>
  <c r="AS240" i="1"/>
  <c r="AS190" i="1"/>
  <c r="AS289" i="1"/>
  <c r="AS147" i="1"/>
  <c r="AS345" i="1"/>
  <c r="AS291" i="1"/>
  <c r="AS72" i="1"/>
  <c r="AS151" i="1"/>
  <c r="AS382" i="1"/>
  <c r="AS122" i="1"/>
  <c r="AS387" i="1"/>
  <c r="AS420" i="1"/>
  <c r="AN247" i="1"/>
  <c r="AF247" i="1"/>
  <c r="BK247" i="1"/>
  <c r="AM247" i="1"/>
  <c r="AE247" i="1"/>
  <c r="BB247" i="1"/>
  <c r="AT247" i="1"/>
  <c r="AL247" i="1"/>
  <c r="AD247" i="1"/>
  <c r="BA247" i="1"/>
  <c r="AK247" i="1"/>
  <c r="AC247" i="1"/>
  <c r="AR247" i="1"/>
  <c r="AJ247" i="1"/>
  <c r="AB247" i="1"/>
  <c r="BG247" i="1"/>
  <c r="AQ247" i="1"/>
  <c r="AI247" i="1"/>
  <c r="AA247" i="1"/>
  <c r="AO247" i="1"/>
  <c r="AG247" i="1"/>
  <c r="Y247" i="1"/>
  <c r="AP247" i="1"/>
  <c r="AH247" i="1"/>
  <c r="Z247" i="1"/>
  <c r="BH274" i="1"/>
  <c r="AZ274" i="1"/>
  <c r="AR274" i="1"/>
  <c r="AJ274" i="1"/>
  <c r="AB274" i="1"/>
  <c r="BG274" i="1"/>
  <c r="AY274" i="1"/>
  <c r="AQ274" i="1"/>
  <c r="AI274" i="1"/>
  <c r="AA274" i="1"/>
  <c r="AX274" i="1"/>
  <c r="AP274" i="1"/>
  <c r="AH274" i="1"/>
  <c r="Z274" i="1"/>
  <c r="BM274" i="1"/>
  <c r="AW274" i="1"/>
  <c r="AO274" i="1"/>
  <c r="AG274" i="1"/>
  <c r="Y274" i="1"/>
  <c r="AN274" i="1"/>
  <c r="AF274" i="1"/>
  <c r="BK274" i="1"/>
  <c r="BC274" i="1"/>
  <c r="AM274" i="1"/>
  <c r="AE274" i="1"/>
  <c r="BA274" i="1"/>
  <c r="AK274" i="1"/>
  <c r="AC274" i="1"/>
  <c r="BB274" i="1"/>
  <c r="AT274" i="1"/>
  <c r="AL274" i="1"/>
  <c r="AD274" i="1"/>
  <c r="AN111" i="1"/>
  <c r="AF111" i="1"/>
  <c r="BK111" i="1"/>
  <c r="AM111" i="1"/>
  <c r="AE111" i="1"/>
  <c r="BB111" i="1"/>
  <c r="AT111" i="1"/>
  <c r="AL111" i="1"/>
  <c r="AD111" i="1"/>
  <c r="BA111" i="1"/>
  <c r="AK111" i="1"/>
  <c r="AC111" i="1"/>
  <c r="AR111" i="1"/>
  <c r="AJ111" i="1"/>
  <c r="AB111" i="1"/>
  <c r="BG111" i="1"/>
  <c r="AQ111" i="1"/>
  <c r="AI111" i="1"/>
  <c r="AA111" i="1"/>
  <c r="BF111" i="1"/>
  <c r="AP111" i="1"/>
  <c r="AH111" i="1"/>
  <c r="Z111" i="1"/>
  <c r="BM111" i="1"/>
  <c r="BE111" i="1"/>
  <c r="AO111" i="1"/>
  <c r="AG111" i="1"/>
  <c r="Y111" i="1"/>
  <c r="AR360" i="1"/>
  <c r="AJ360" i="1"/>
  <c r="AB360" i="1"/>
  <c r="AQ360" i="1"/>
  <c r="AI360" i="1"/>
  <c r="AA360" i="1"/>
  <c r="AP360" i="1"/>
  <c r="AH360" i="1"/>
  <c r="Z360" i="1"/>
  <c r="AO360" i="1"/>
  <c r="AG360" i="1"/>
  <c r="Y360" i="1"/>
  <c r="AN360" i="1"/>
  <c r="AF360" i="1"/>
  <c r="AM360" i="1"/>
  <c r="AE360" i="1"/>
  <c r="BB360" i="1"/>
  <c r="AL360" i="1"/>
  <c r="AD360" i="1"/>
  <c r="AK360" i="1"/>
  <c r="AC360" i="1"/>
  <c r="BB324" i="1"/>
  <c r="AL324" i="1"/>
  <c r="AD324" i="1"/>
  <c r="BA324" i="1"/>
  <c r="AK324" i="1"/>
  <c r="AC324" i="1"/>
  <c r="AZ324" i="1"/>
  <c r="AR324" i="1"/>
  <c r="AJ324" i="1"/>
  <c r="AB324" i="1"/>
  <c r="AQ324" i="1"/>
  <c r="AI324" i="1"/>
  <c r="AA324" i="1"/>
  <c r="BF324" i="1"/>
  <c r="AX324" i="1"/>
  <c r="AP324" i="1"/>
  <c r="AH324" i="1"/>
  <c r="Z324" i="1"/>
  <c r="BD324" i="1"/>
  <c r="AV324" i="1"/>
  <c r="AN324" i="1"/>
  <c r="AF324" i="1"/>
  <c r="AU324" i="1"/>
  <c r="AM324" i="1"/>
  <c r="AE324" i="1"/>
  <c r="AO324" i="1"/>
  <c r="AG324" i="1"/>
  <c r="Y324" i="1"/>
  <c r="BE324" i="1"/>
  <c r="BG424" i="1"/>
  <c r="AY424" i="1"/>
  <c r="AQ424" i="1"/>
  <c r="AI424" i="1"/>
  <c r="AA424" i="1"/>
  <c r="BF424" i="1"/>
  <c r="AX424" i="1"/>
  <c r="AP424" i="1"/>
  <c r="AH424" i="1"/>
  <c r="Z424" i="1"/>
  <c r="BM424" i="1"/>
  <c r="BE424" i="1"/>
  <c r="AW424" i="1"/>
  <c r="AO424" i="1"/>
  <c r="AG424" i="1"/>
  <c r="Y424" i="1"/>
  <c r="BD424" i="1"/>
  <c r="AV424" i="1"/>
  <c r="AN424" i="1"/>
  <c r="AF424" i="1"/>
  <c r="BC424" i="1"/>
  <c r="AU424" i="1"/>
  <c r="AM424" i="1"/>
  <c r="AE424" i="1"/>
  <c r="BB424" i="1"/>
  <c r="AL424" i="1"/>
  <c r="AD424" i="1"/>
  <c r="BA424" i="1"/>
  <c r="AK424" i="1"/>
  <c r="AC424" i="1"/>
  <c r="AZ424" i="1"/>
  <c r="AR424" i="1"/>
  <c r="AJ424" i="1"/>
  <c r="AB424" i="1"/>
  <c r="BM184" i="1"/>
  <c r="AO184" i="1"/>
  <c r="AG184" i="1"/>
  <c r="Y184" i="1"/>
  <c r="AV184" i="1"/>
  <c r="AN184" i="1"/>
  <c r="AF184" i="1"/>
  <c r="BK184" i="1"/>
  <c r="AU184" i="1"/>
  <c r="AM184" i="1"/>
  <c r="AE184" i="1"/>
  <c r="BJ184" i="1"/>
  <c r="BB184" i="1"/>
  <c r="AT184" i="1"/>
  <c r="AL184" i="1"/>
  <c r="AD184" i="1"/>
  <c r="BI184" i="1"/>
  <c r="BA184" i="1"/>
  <c r="AK184" i="1"/>
  <c r="AC184" i="1"/>
  <c r="AZ184" i="1"/>
  <c r="AR184" i="1"/>
  <c r="AJ184" i="1"/>
  <c r="AB184" i="1"/>
  <c r="BG184" i="1"/>
  <c r="AQ184" i="1"/>
  <c r="AI184" i="1"/>
  <c r="AA184" i="1"/>
  <c r="AP184" i="1"/>
  <c r="AH184" i="1"/>
  <c r="Z184" i="1"/>
  <c r="AK301" i="1"/>
  <c r="AC301" i="1"/>
  <c r="AM301" i="1"/>
  <c r="AE301" i="1"/>
  <c r="AL301" i="1"/>
  <c r="AA301" i="1"/>
  <c r="AJ301" i="1"/>
  <c r="Z301" i="1"/>
  <c r="AT301" i="1"/>
  <c r="AI301" i="1"/>
  <c r="Y301" i="1"/>
  <c r="AR301" i="1"/>
  <c r="AH301" i="1"/>
  <c r="AQ301" i="1"/>
  <c r="AG301" i="1"/>
  <c r="BG301" i="1"/>
  <c r="AP301" i="1"/>
  <c r="AF301" i="1"/>
  <c r="AN301" i="1"/>
  <c r="AB301" i="1"/>
  <c r="AO301" i="1"/>
  <c r="AD301" i="1"/>
  <c r="BM397" i="1"/>
  <c r="BE397" i="1"/>
  <c r="AW397" i="1"/>
  <c r="AO397" i="1"/>
  <c r="AG397" i="1"/>
  <c r="Y397" i="1"/>
  <c r="BD397" i="1"/>
  <c r="AV397" i="1"/>
  <c r="AN397" i="1"/>
  <c r="AF397" i="1"/>
  <c r="AU397" i="1"/>
  <c r="AM397" i="1"/>
  <c r="AE397" i="1"/>
  <c r="BB397" i="1"/>
  <c r="AL397" i="1"/>
  <c r="AD397" i="1"/>
  <c r="BA397" i="1"/>
  <c r="AK397" i="1"/>
  <c r="AC397" i="1"/>
  <c r="BH397" i="1"/>
  <c r="AZ397" i="1"/>
  <c r="AR397" i="1"/>
  <c r="AJ397" i="1"/>
  <c r="AB397" i="1"/>
  <c r="BG397" i="1"/>
  <c r="AY397" i="1"/>
  <c r="AQ397" i="1"/>
  <c r="AI397" i="1"/>
  <c r="AA397" i="1"/>
  <c r="BF397" i="1"/>
  <c r="AX397" i="1"/>
  <c r="AP397" i="1"/>
  <c r="AH397" i="1"/>
  <c r="Z397" i="1"/>
  <c r="BA52" i="1"/>
  <c r="AK52" i="1"/>
  <c r="AC52" i="1"/>
  <c r="AZ52" i="1"/>
  <c r="AR52" i="1"/>
  <c r="AJ52" i="1"/>
  <c r="AB52" i="1"/>
  <c r="BG52" i="1"/>
  <c r="AY52" i="1"/>
  <c r="AQ52" i="1"/>
  <c r="AI52" i="1"/>
  <c r="AA52" i="1"/>
  <c r="BF52" i="1"/>
  <c r="AX52" i="1"/>
  <c r="AP52" i="1"/>
  <c r="AH52" i="1"/>
  <c r="Z52" i="1"/>
  <c r="BM52" i="1"/>
  <c r="BE52" i="1"/>
  <c r="AW52" i="1"/>
  <c r="AO52" i="1"/>
  <c r="AG52" i="1"/>
  <c r="Y52" i="1"/>
  <c r="BD52" i="1"/>
  <c r="AV52" i="1"/>
  <c r="AN52" i="1"/>
  <c r="AF52" i="1"/>
  <c r="BC52" i="1"/>
  <c r="AM52" i="1"/>
  <c r="AE52" i="1"/>
  <c r="BB52" i="1"/>
  <c r="AL52" i="1"/>
  <c r="AD52" i="1"/>
  <c r="AU145" i="1"/>
  <c r="AM145" i="1"/>
  <c r="AE145" i="1"/>
  <c r="BB145" i="1"/>
  <c r="AL145" i="1"/>
  <c r="AD145" i="1"/>
  <c r="BA145" i="1"/>
  <c r="AK145" i="1"/>
  <c r="AC145" i="1"/>
  <c r="AZ145" i="1"/>
  <c r="AR145" i="1"/>
  <c r="AJ145" i="1"/>
  <c r="AB145" i="1"/>
  <c r="AQ145" i="1"/>
  <c r="AI145" i="1"/>
  <c r="AA145" i="1"/>
  <c r="BF145" i="1"/>
  <c r="AX145" i="1"/>
  <c r="AP145" i="1"/>
  <c r="AH145" i="1"/>
  <c r="Z145" i="1"/>
  <c r="BE145" i="1"/>
  <c r="AO145" i="1"/>
  <c r="AG145" i="1"/>
  <c r="Y145" i="1"/>
  <c r="BD145" i="1"/>
  <c r="AV145" i="1"/>
  <c r="AN145" i="1"/>
  <c r="AF145"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4" i="1"/>
  <c r="AU74" i="1"/>
  <c r="AM74" i="1"/>
  <c r="AE74" i="1"/>
  <c r="BF74" i="1"/>
  <c r="AX74" i="1"/>
  <c r="AP74" i="1"/>
  <c r="AH74" i="1"/>
  <c r="Z74" i="1"/>
  <c r="AJ74" i="1"/>
  <c r="Y74" i="1"/>
  <c r="AI74" i="1"/>
  <c r="BB74" i="1"/>
  <c r="AR74" i="1"/>
  <c r="AG74" i="1"/>
  <c r="BA74" i="1"/>
  <c r="AQ74" i="1"/>
  <c r="AF74" i="1"/>
  <c r="AZ74" i="1"/>
  <c r="AO74" i="1"/>
  <c r="AD74" i="1"/>
  <c r="BI74" i="1"/>
  <c r="AY74" i="1"/>
  <c r="AN74" i="1"/>
  <c r="AC74" i="1"/>
  <c r="AW74" i="1"/>
  <c r="AL74" i="1"/>
  <c r="AB74" i="1"/>
  <c r="AV74" i="1"/>
  <c r="AK74" i="1"/>
  <c r="AA74" i="1"/>
  <c r="AZ99" i="1"/>
  <c r="AR99" i="1"/>
  <c r="AJ99" i="1"/>
  <c r="AB99" i="1"/>
  <c r="AY99" i="1"/>
  <c r="AQ99" i="1"/>
  <c r="AI99" i="1"/>
  <c r="AA99" i="1"/>
  <c r="AP99" i="1"/>
  <c r="AH99" i="1"/>
  <c r="Z99" i="1"/>
  <c r="AO99" i="1"/>
  <c r="AG99" i="1"/>
  <c r="Y99" i="1"/>
  <c r="AN99" i="1"/>
  <c r="AF99" i="1"/>
  <c r="BC99" i="1"/>
  <c r="AM99" i="1"/>
  <c r="AE99" i="1"/>
  <c r="BB99" i="1"/>
  <c r="AL99" i="1"/>
  <c r="AD99" i="1"/>
  <c r="BA99" i="1"/>
  <c r="AK99" i="1"/>
  <c r="AC99"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1" i="1"/>
  <c r="AN51" i="1"/>
  <c r="AF51" i="1"/>
  <c r="BC51" i="1"/>
  <c r="AU51" i="1"/>
  <c r="AM51" i="1"/>
  <c r="AE51" i="1"/>
  <c r="BB51" i="1"/>
  <c r="AL51" i="1"/>
  <c r="AD51" i="1"/>
  <c r="AK51" i="1"/>
  <c r="AC51" i="1"/>
  <c r="BH51" i="1"/>
  <c r="AR51" i="1"/>
  <c r="AJ51" i="1"/>
  <c r="AB51" i="1"/>
  <c r="BG51" i="1"/>
  <c r="AQ51" i="1"/>
  <c r="AI51" i="1"/>
  <c r="AA51" i="1"/>
  <c r="BF51" i="1"/>
  <c r="AX51" i="1"/>
  <c r="AP51" i="1"/>
  <c r="AH51" i="1"/>
  <c r="Z51" i="1"/>
  <c r="BE51" i="1"/>
  <c r="AW51" i="1"/>
  <c r="AO51" i="1"/>
  <c r="AG51" i="1"/>
  <c r="Y51" i="1"/>
  <c r="AL140" i="1"/>
  <c r="AD140" i="1"/>
  <c r="AK140" i="1"/>
  <c r="AC140" i="1"/>
  <c r="AR140" i="1"/>
  <c r="AJ140" i="1"/>
  <c r="AB140" i="1"/>
  <c r="AQ140" i="1"/>
  <c r="AI140" i="1"/>
  <c r="AA140" i="1"/>
  <c r="BF140" i="1"/>
  <c r="AP140" i="1"/>
  <c r="AH140" i="1"/>
  <c r="Z140" i="1"/>
  <c r="BE140" i="1"/>
  <c r="AO140" i="1"/>
  <c r="AG140" i="1"/>
  <c r="Y140" i="1"/>
  <c r="AV140" i="1"/>
  <c r="AN140" i="1"/>
  <c r="AF140" i="1"/>
  <c r="AU140" i="1"/>
  <c r="AM140" i="1"/>
  <c r="AE140" i="1"/>
  <c r="BI281" i="1"/>
  <c r="BA281" i="1"/>
  <c r="AK281" i="1"/>
  <c r="AC281" i="1"/>
  <c r="AZ281" i="1"/>
  <c r="AR281" i="1"/>
  <c r="AJ281" i="1"/>
  <c r="AB281" i="1"/>
  <c r="AP281" i="1"/>
  <c r="AH281" i="1"/>
  <c r="Z281" i="1"/>
  <c r="AO281" i="1"/>
  <c r="AG281" i="1"/>
  <c r="Y281" i="1"/>
  <c r="AM281" i="1"/>
  <c r="AE281" i="1"/>
  <c r="AY281" i="1"/>
  <c r="AL281" i="1"/>
  <c r="AI281" i="1"/>
  <c r="AF281" i="1"/>
  <c r="AD281" i="1"/>
  <c r="AA281" i="1"/>
  <c r="AQ281" i="1"/>
  <c r="BB281" i="1"/>
  <c r="AN281" i="1"/>
  <c r="AP319" i="1"/>
  <c r="AH319" i="1"/>
  <c r="Z319" i="1"/>
  <c r="AO319" i="1"/>
  <c r="AG319" i="1"/>
  <c r="Y319" i="1"/>
  <c r="AV319" i="1"/>
  <c r="AN319" i="1"/>
  <c r="AF319" i="1"/>
  <c r="AU319" i="1"/>
  <c r="AM319" i="1"/>
  <c r="AE319" i="1"/>
  <c r="AL319" i="1"/>
  <c r="AD319" i="1"/>
  <c r="AR319" i="1"/>
  <c r="AJ319" i="1"/>
  <c r="AB319" i="1"/>
  <c r="AQ319" i="1"/>
  <c r="AI319" i="1"/>
  <c r="AA319" i="1"/>
  <c r="AK319" i="1"/>
  <c r="BI319" i="1"/>
  <c r="AC319" i="1"/>
  <c r="BM370" i="1"/>
  <c r="BE370" i="1"/>
  <c r="AW370" i="1"/>
  <c r="AO370" i="1"/>
  <c r="AG370" i="1"/>
  <c r="Y370" i="1"/>
  <c r="AM370" i="1"/>
  <c r="AE370" i="1"/>
  <c r="BB370" i="1"/>
  <c r="AL370" i="1"/>
  <c r="AD370" i="1"/>
  <c r="BA370" i="1"/>
  <c r="AK370" i="1"/>
  <c r="AC370" i="1"/>
  <c r="AZ370" i="1"/>
  <c r="AR370" i="1"/>
  <c r="AJ370" i="1"/>
  <c r="AB370" i="1"/>
  <c r="BG370" i="1"/>
  <c r="Z370" i="1"/>
  <c r="BF370" i="1"/>
  <c r="AQ370" i="1"/>
  <c r="BD370" i="1"/>
  <c r="AP370" i="1"/>
  <c r="AN370" i="1"/>
  <c r="AY370" i="1"/>
  <c r="AI370" i="1"/>
  <c r="AX370" i="1"/>
  <c r="AH370" i="1"/>
  <c r="AV370" i="1"/>
  <c r="AF370" i="1"/>
  <c r="AA370" i="1"/>
  <c r="AS54" i="1"/>
  <c r="AS79" i="1"/>
  <c r="AS448" i="1"/>
  <c r="AS313" i="1"/>
  <c r="AS336" i="1"/>
  <c r="AS68" i="1"/>
  <c r="AS168" i="1"/>
  <c r="AS296" i="1"/>
  <c r="AS149" i="1"/>
  <c r="AS359" i="1"/>
  <c r="AS262" i="1"/>
  <c r="AS61" i="1"/>
  <c r="AS263" i="1"/>
  <c r="AS56" i="1"/>
  <c r="AS362" i="1"/>
  <c r="AS132" i="1"/>
  <c r="AS258" i="1"/>
  <c r="AS100" i="1"/>
  <c r="AS142" i="1"/>
  <c r="AS182" i="1"/>
  <c r="AS34" i="1"/>
  <c r="AS166" i="1"/>
  <c r="BH223" i="1"/>
  <c r="AZ223" i="1"/>
  <c r="AR223" i="1"/>
  <c r="AJ223" i="1"/>
  <c r="AB223" i="1"/>
  <c r="BG223" i="1"/>
  <c r="AY223" i="1"/>
  <c r="AQ223" i="1"/>
  <c r="AI223" i="1"/>
  <c r="AA223" i="1"/>
  <c r="AP223" i="1"/>
  <c r="AH223" i="1"/>
  <c r="Z223" i="1"/>
  <c r="BM223" i="1"/>
  <c r="BE223" i="1"/>
  <c r="AO223" i="1"/>
  <c r="AG223" i="1"/>
  <c r="Y223" i="1"/>
  <c r="AV223" i="1"/>
  <c r="AN223" i="1"/>
  <c r="AF223" i="1"/>
  <c r="BK223" i="1"/>
  <c r="BC223" i="1"/>
  <c r="AU223" i="1"/>
  <c r="AM223" i="1"/>
  <c r="AE223" i="1"/>
  <c r="BB223" i="1"/>
  <c r="AT223" i="1"/>
  <c r="AL223" i="1"/>
  <c r="AD223" i="1"/>
  <c r="BA223" i="1"/>
  <c r="AK223" i="1"/>
  <c r="AC223" i="1"/>
  <c r="BM305" i="1"/>
  <c r="BE305" i="1"/>
  <c r="AO305" i="1"/>
  <c r="AG305" i="1"/>
  <c r="Y305" i="1"/>
  <c r="BG305" i="1"/>
  <c r="AQ305" i="1"/>
  <c r="AI305" i="1"/>
  <c r="AA305" i="1"/>
  <c r="BB305" i="1"/>
  <c r="AJ305" i="1"/>
  <c r="BA305" i="1"/>
  <c r="AH305" i="1"/>
  <c r="AZ305" i="1"/>
  <c r="AR305" i="1"/>
  <c r="AF305" i="1"/>
  <c r="BI305" i="1"/>
  <c r="AP305" i="1"/>
  <c r="AE305" i="1"/>
  <c r="AN305" i="1"/>
  <c r="AD305" i="1"/>
  <c r="BF305" i="1"/>
  <c r="AM305" i="1"/>
  <c r="AC305" i="1"/>
  <c r="BD305" i="1"/>
  <c r="AL305" i="1"/>
  <c r="AB305" i="1"/>
  <c r="AK305" i="1"/>
  <c r="Z305" i="1"/>
  <c r="AZ165" i="1"/>
  <c r="AR165" i="1"/>
  <c r="AJ165" i="1"/>
  <c r="AB165" i="1"/>
  <c r="BG165" i="1"/>
  <c r="AY165" i="1"/>
  <c r="AQ165" i="1"/>
  <c r="AI165" i="1"/>
  <c r="AA165" i="1"/>
  <c r="BF165" i="1"/>
  <c r="AX165" i="1"/>
  <c r="AP165" i="1"/>
  <c r="AH165" i="1"/>
  <c r="Z165" i="1"/>
  <c r="BM165" i="1"/>
  <c r="AW165" i="1"/>
  <c r="AO165" i="1"/>
  <c r="AG165" i="1"/>
  <c r="Y165" i="1"/>
  <c r="BD165" i="1"/>
  <c r="AN165" i="1"/>
  <c r="AF165" i="1"/>
  <c r="BC165" i="1"/>
  <c r="AM165" i="1"/>
  <c r="AE165" i="1"/>
  <c r="BB165" i="1"/>
  <c r="AL165" i="1"/>
  <c r="AD165" i="1"/>
  <c r="BA165" i="1"/>
  <c r="AK165" i="1"/>
  <c r="AC165" i="1"/>
  <c r="BF144" i="1"/>
  <c r="AP144" i="1"/>
  <c r="AH144" i="1"/>
  <c r="Z144" i="1"/>
  <c r="BE144" i="1"/>
  <c r="AO144" i="1"/>
  <c r="AG144" i="1"/>
  <c r="Y144" i="1"/>
  <c r="AV144" i="1"/>
  <c r="AN144" i="1"/>
  <c r="AF144" i="1"/>
  <c r="AU144" i="1"/>
  <c r="AM144" i="1"/>
  <c r="AE144" i="1"/>
  <c r="AL144" i="1"/>
  <c r="AD144" i="1"/>
  <c r="AK144" i="1"/>
  <c r="AC144" i="1"/>
  <c r="AR144" i="1"/>
  <c r="AJ144" i="1"/>
  <c r="AB144" i="1"/>
  <c r="AQ144" i="1"/>
  <c r="AI144" i="1"/>
  <c r="AA144" i="1"/>
  <c r="AR295" i="1"/>
  <c r="AJ295" i="1"/>
  <c r="AB295" i="1"/>
  <c r="BG295" i="1"/>
  <c r="AP295" i="1"/>
  <c r="AG295" i="1"/>
  <c r="AO295" i="1"/>
  <c r="AF295" i="1"/>
  <c r="BM295" i="1"/>
  <c r="AN295" i="1"/>
  <c r="AE295" i="1"/>
  <c r="AV295" i="1"/>
  <c r="AM295" i="1"/>
  <c r="AD295" i="1"/>
  <c r="BK295" i="1"/>
  <c r="AU295" i="1"/>
  <c r="AL295" i="1"/>
  <c r="AC295" i="1"/>
  <c r="AK295" i="1"/>
  <c r="AA295" i="1"/>
  <c r="AQ295" i="1"/>
  <c r="AH295" i="1"/>
  <c r="Y295" i="1"/>
  <c r="AI295" i="1"/>
  <c r="Z295" i="1"/>
  <c r="BJ193" i="1"/>
  <c r="BB193" i="1"/>
  <c r="AZ193" i="1"/>
  <c r="AR193" i="1"/>
  <c r="AJ193" i="1"/>
  <c r="AB193" i="1"/>
  <c r="BH193" i="1"/>
  <c r="AY193" i="1"/>
  <c r="AQ193" i="1"/>
  <c r="AI193" i="1"/>
  <c r="AA193" i="1"/>
  <c r="BG193" i="1"/>
  <c r="AX193" i="1"/>
  <c r="AP193" i="1"/>
  <c r="AH193" i="1"/>
  <c r="Z193" i="1"/>
  <c r="BF193" i="1"/>
  <c r="AW193" i="1"/>
  <c r="AO193" i="1"/>
  <c r="AG193" i="1"/>
  <c r="Y193" i="1"/>
  <c r="AV193" i="1"/>
  <c r="AN193" i="1"/>
  <c r="AF193" i="1"/>
  <c r="BM193" i="1"/>
  <c r="AU193" i="1"/>
  <c r="AM193" i="1"/>
  <c r="AE193" i="1"/>
  <c r="AT193" i="1"/>
  <c r="AL193" i="1"/>
  <c r="AD193" i="1"/>
  <c r="BA193" i="1"/>
  <c r="AK193" i="1"/>
  <c r="BK193" i="1"/>
  <c r="AC193" i="1"/>
  <c r="BF215" i="1"/>
  <c r="AP215" i="1"/>
  <c r="AH215" i="1"/>
  <c r="Z215" i="1"/>
  <c r="BM215" i="1"/>
  <c r="AO215" i="1"/>
  <c r="AG215" i="1"/>
  <c r="Y215" i="1"/>
  <c r="BD215" i="1"/>
  <c r="AV215" i="1"/>
  <c r="AN215" i="1"/>
  <c r="AF215" i="1"/>
  <c r="AU215" i="1"/>
  <c r="AM215" i="1"/>
  <c r="AE215" i="1"/>
  <c r="BB215" i="1"/>
  <c r="AT215" i="1"/>
  <c r="AL215" i="1"/>
  <c r="AD215" i="1"/>
  <c r="BA215" i="1"/>
  <c r="AK215" i="1"/>
  <c r="AC215" i="1"/>
  <c r="BH215" i="1"/>
  <c r="AZ215" i="1"/>
  <c r="AR215" i="1"/>
  <c r="AJ215" i="1"/>
  <c r="AB215" i="1"/>
  <c r="BG215" i="1"/>
  <c r="AQ215" i="1"/>
  <c r="AI215" i="1"/>
  <c r="AA215" i="1"/>
  <c r="AK357" i="1"/>
  <c r="AC357" i="1"/>
  <c r="AR357" i="1"/>
  <c r="AJ357" i="1"/>
  <c r="AB357" i="1"/>
  <c r="AQ357" i="1"/>
  <c r="AI357" i="1"/>
  <c r="AA357" i="1"/>
  <c r="AP357" i="1"/>
  <c r="AH357" i="1"/>
  <c r="Z357" i="1"/>
  <c r="AO357" i="1"/>
  <c r="AG357" i="1"/>
  <c r="Y357" i="1"/>
  <c r="AN357" i="1"/>
  <c r="AF357" i="1"/>
  <c r="AM357" i="1"/>
  <c r="AE357" i="1"/>
  <c r="BB357" i="1"/>
  <c r="AL357" i="1"/>
  <c r="AD357" i="1"/>
  <c r="BH441" i="1"/>
  <c r="AZ441" i="1"/>
  <c r="AR441" i="1"/>
  <c r="AJ441" i="1"/>
  <c r="AB441" i="1"/>
  <c r="BG441" i="1"/>
  <c r="AY441" i="1"/>
  <c r="AQ441" i="1"/>
  <c r="AI441" i="1"/>
  <c r="AA441" i="1"/>
  <c r="BF441" i="1"/>
  <c r="AP441" i="1"/>
  <c r="AH441" i="1"/>
  <c r="Z441" i="1"/>
  <c r="BM441" i="1"/>
  <c r="AO441" i="1"/>
  <c r="AG441" i="1"/>
  <c r="Y441" i="1"/>
  <c r="BD441" i="1"/>
  <c r="AV441" i="1"/>
  <c r="AN441" i="1"/>
  <c r="AF441" i="1"/>
  <c r="AU441" i="1"/>
  <c r="AM441" i="1"/>
  <c r="AE441" i="1"/>
  <c r="BB441" i="1"/>
  <c r="AT441" i="1"/>
  <c r="AL441" i="1"/>
  <c r="AD441" i="1"/>
  <c r="BA441" i="1"/>
  <c r="AK441" i="1"/>
  <c r="AC441" i="1"/>
  <c r="AP45" i="1"/>
  <c r="AH45" i="1"/>
  <c r="Z45" i="1"/>
  <c r="AO45" i="1"/>
  <c r="AG45" i="1"/>
  <c r="Y45" i="1"/>
  <c r="AN45" i="1"/>
  <c r="AF45" i="1"/>
  <c r="AM45" i="1"/>
  <c r="AE45" i="1"/>
  <c r="BB45" i="1"/>
  <c r="AT45" i="1"/>
  <c r="AL45" i="1"/>
  <c r="AD45" i="1"/>
  <c r="BA45" i="1"/>
  <c r="AK45" i="1"/>
  <c r="AC45" i="1"/>
  <c r="AR45" i="1"/>
  <c r="AJ45" i="1"/>
  <c r="AB45" i="1"/>
  <c r="BG45" i="1"/>
  <c r="AQ45" i="1"/>
  <c r="AI45" i="1"/>
  <c r="AA45" i="1"/>
  <c r="AP36" i="1"/>
  <c r="AH36" i="1"/>
  <c r="Z36" i="1"/>
  <c r="AO36" i="1"/>
  <c r="AG36" i="1"/>
  <c r="Y36" i="1"/>
  <c r="AN36" i="1"/>
  <c r="AF36" i="1"/>
  <c r="AM36" i="1"/>
  <c r="AE36" i="1"/>
  <c r="AL36" i="1"/>
  <c r="AD36" i="1"/>
  <c r="AK36" i="1"/>
  <c r="AC36" i="1"/>
  <c r="BG36" i="1"/>
  <c r="AQ36" i="1"/>
  <c r="AI36" i="1"/>
  <c r="AA36" i="1"/>
  <c r="AR36" i="1"/>
  <c r="AJ36" i="1"/>
  <c r="AB36" i="1"/>
  <c r="BF229" i="1"/>
  <c r="AX229" i="1"/>
  <c r="AP229" i="1"/>
  <c r="AH229" i="1"/>
  <c r="Z229" i="1"/>
  <c r="AO229" i="1"/>
  <c r="AG229" i="1"/>
  <c r="Y229" i="1"/>
  <c r="AN229" i="1"/>
  <c r="AF229" i="1"/>
  <c r="AM229" i="1"/>
  <c r="AE229" i="1"/>
  <c r="AL229" i="1"/>
  <c r="AD229" i="1"/>
  <c r="AK229" i="1"/>
  <c r="AC229" i="1"/>
  <c r="AR229" i="1"/>
  <c r="AJ229" i="1"/>
  <c r="AB229" i="1"/>
  <c r="AQ229" i="1"/>
  <c r="AI229" i="1"/>
  <c r="AA229" i="1"/>
  <c r="BA205" i="1"/>
  <c r="AK205" i="1"/>
  <c r="AC205" i="1"/>
  <c r="BH205" i="1"/>
  <c r="AY205" i="1"/>
  <c r="AP205" i="1"/>
  <c r="AG205" i="1"/>
  <c r="BG205" i="1"/>
  <c r="AO205" i="1"/>
  <c r="AF205" i="1"/>
  <c r="AN205" i="1"/>
  <c r="AE205" i="1"/>
  <c r="BM205" i="1"/>
  <c r="BE205" i="1"/>
  <c r="AV205" i="1"/>
  <c r="AM205" i="1"/>
  <c r="AD205" i="1"/>
  <c r="AU205" i="1"/>
  <c r="AL205" i="1"/>
  <c r="AB205" i="1"/>
  <c r="BK205" i="1"/>
  <c r="BC205" i="1"/>
  <c r="AT205" i="1"/>
  <c r="AJ205" i="1"/>
  <c r="AA205" i="1"/>
  <c r="BB205" i="1"/>
  <c r="AR205" i="1"/>
  <c r="AI205" i="1"/>
  <c r="Z205" i="1"/>
  <c r="AQ205" i="1"/>
  <c r="AH205" i="1"/>
  <c r="Y205" i="1"/>
  <c r="AZ205" i="1"/>
  <c r="BB69" i="1"/>
  <c r="AT69" i="1"/>
  <c r="AL69" i="1"/>
  <c r="BI69" i="1"/>
  <c r="AZ69" i="1"/>
  <c r="AQ69" i="1"/>
  <c r="AH69" i="1"/>
  <c r="Z69" i="1"/>
  <c r="AP69" i="1"/>
  <c r="AG69" i="1"/>
  <c r="Y69" i="1"/>
  <c r="BG69" i="1"/>
  <c r="AX69" i="1"/>
  <c r="AO69" i="1"/>
  <c r="AF69" i="1"/>
  <c r="BF69" i="1"/>
  <c r="AW69" i="1"/>
  <c r="AN69" i="1"/>
  <c r="AE69" i="1"/>
  <c r="BE69" i="1"/>
  <c r="AV69" i="1"/>
  <c r="AM69" i="1"/>
  <c r="AD69" i="1"/>
  <c r="BD69" i="1"/>
  <c r="AU69" i="1"/>
  <c r="AK69" i="1"/>
  <c r="AC69" i="1"/>
  <c r="BK69" i="1"/>
  <c r="AJ69" i="1"/>
  <c r="AB69" i="1"/>
  <c r="BA69" i="1"/>
  <c r="AR69" i="1"/>
  <c r="AI69" i="1"/>
  <c r="AA69" i="1"/>
  <c r="AO244" i="1"/>
  <c r="AG244" i="1"/>
  <c r="Y244" i="1"/>
  <c r="AL244" i="1"/>
  <c r="AD244" i="1"/>
  <c r="AK244" i="1"/>
  <c r="AC244" i="1"/>
  <c r="AR244" i="1"/>
  <c r="AJ244" i="1"/>
  <c r="AB244" i="1"/>
  <c r="AX244" i="1"/>
  <c r="AP244" i="1"/>
  <c r="AH244" i="1"/>
  <c r="Z244" i="1"/>
  <c r="AA244" i="1"/>
  <c r="AQ244" i="1"/>
  <c r="AN244" i="1"/>
  <c r="AM244" i="1"/>
  <c r="AI244" i="1"/>
  <c r="AF244" i="1"/>
  <c r="AE244" i="1"/>
  <c r="BK374" i="1"/>
  <c r="AU374" i="1"/>
  <c r="AM374" i="1"/>
  <c r="AE374" i="1"/>
  <c r="BA374" i="1"/>
  <c r="AK374" i="1"/>
  <c r="AC374" i="1"/>
  <c r="BH374" i="1"/>
  <c r="AZ374" i="1"/>
  <c r="AR374" i="1"/>
  <c r="AJ374" i="1"/>
  <c r="AB374" i="1"/>
  <c r="BG374" i="1"/>
  <c r="AY374" i="1"/>
  <c r="AQ374" i="1"/>
  <c r="AI374" i="1"/>
  <c r="AA374" i="1"/>
  <c r="AP374" i="1"/>
  <c r="AH374" i="1"/>
  <c r="Z374" i="1"/>
  <c r="AO374" i="1"/>
  <c r="AG374" i="1"/>
  <c r="Y374" i="1"/>
  <c r="AV374" i="1"/>
  <c r="AN374" i="1"/>
  <c r="AF374" i="1"/>
  <c r="AT374" i="1"/>
  <c r="AL374" i="1"/>
  <c r="AD374" i="1"/>
  <c r="BB374" i="1"/>
  <c r="BG268" i="1"/>
  <c r="AQ268" i="1"/>
  <c r="AI268" i="1"/>
  <c r="AA268" i="1"/>
  <c r="AP268" i="1"/>
  <c r="AH268" i="1"/>
  <c r="Z268" i="1"/>
  <c r="AO268" i="1"/>
  <c r="AG268" i="1"/>
  <c r="Y268" i="1"/>
  <c r="BD268" i="1"/>
  <c r="AV268" i="1"/>
  <c r="AN268" i="1"/>
  <c r="AF268" i="1"/>
  <c r="AU268" i="1"/>
  <c r="AM268" i="1"/>
  <c r="AE268" i="1"/>
  <c r="AL268" i="1"/>
  <c r="AD268" i="1"/>
  <c r="AR268" i="1"/>
  <c r="AJ268" i="1"/>
  <c r="AB268" i="1"/>
  <c r="AK268" i="1"/>
  <c r="AC268" i="1"/>
  <c r="AM153" i="1"/>
  <c r="AE153" i="1"/>
  <c r="BB153" i="1"/>
  <c r="AL153" i="1"/>
  <c r="AD153" i="1"/>
  <c r="BA153" i="1"/>
  <c r="AK153" i="1"/>
  <c r="AC153" i="1"/>
  <c r="AR153" i="1"/>
  <c r="AJ153" i="1"/>
  <c r="AB153" i="1"/>
  <c r="AQ153" i="1"/>
  <c r="AI153" i="1"/>
  <c r="AA153" i="1"/>
  <c r="AP153" i="1"/>
  <c r="AH153" i="1"/>
  <c r="Z153" i="1"/>
  <c r="AO153" i="1"/>
  <c r="AG153" i="1"/>
  <c r="Y153" i="1"/>
  <c r="AN153" i="1"/>
  <c r="AF153" i="1"/>
  <c r="AO275" i="1"/>
  <c r="AG275" i="1"/>
  <c r="Y275" i="1"/>
  <c r="AV275" i="1"/>
  <c r="AN275" i="1"/>
  <c r="AF275" i="1"/>
  <c r="BK275" i="1"/>
  <c r="AU275" i="1"/>
  <c r="AM275" i="1"/>
  <c r="AE275" i="1"/>
  <c r="BB275" i="1"/>
  <c r="AT275" i="1"/>
  <c r="AL275" i="1"/>
  <c r="AD275" i="1"/>
  <c r="BA275" i="1"/>
  <c r="AK275" i="1"/>
  <c r="AC275" i="1"/>
  <c r="BH275" i="1"/>
  <c r="AZ275" i="1"/>
  <c r="AR275" i="1"/>
  <c r="AJ275" i="1"/>
  <c r="AB275" i="1"/>
  <c r="AP275" i="1"/>
  <c r="AH275" i="1"/>
  <c r="Z275" i="1"/>
  <c r="AA275" i="1"/>
  <c r="BG275" i="1"/>
  <c r="AQ275" i="1"/>
  <c r="AI275" i="1"/>
  <c r="BD188" i="1"/>
  <c r="AV188" i="1"/>
  <c r="AN188" i="1"/>
  <c r="AF188" i="1"/>
  <c r="AU188" i="1"/>
  <c r="AM188" i="1"/>
  <c r="AE188" i="1"/>
  <c r="BB188" i="1"/>
  <c r="AL188" i="1"/>
  <c r="AD188" i="1"/>
  <c r="BA188" i="1"/>
  <c r="AK188" i="1"/>
  <c r="AC188" i="1"/>
  <c r="AR188" i="1"/>
  <c r="AJ188" i="1"/>
  <c r="AB188" i="1"/>
  <c r="BG188" i="1"/>
  <c r="AQ188" i="1"/>
  <c r="AI188" i="1"/>
  <c r="AA188" i="1"/>
  <c r="BF188" i="1"/>
  <c r="AX188" i="1"/>
  <c r="AP188" i="1"/>
  <c r="AH188" i="1"/>
  <c r="Z188" i="1"/>
  <c r="BE188" i="1"/>
  <c r="Y188" i="1"/>
  <c r="BM188" i="1"/>
  <c r="AO188" i="1"/>
  <c r="AG188" i="1"/>
  <c r="AZ30" i="1"/>
  <c r="AR30" i="1"/>
  <c r="AJ30" i="1"/>
  <c r="AB30" i="1"/>
  <c r="BG30" i="1"/>
  <c r="AY30" i="1"/>
  <c r="AQ30" i="1"/>
  <c r="AI30" i="1"/>
  <c r="AA30" i="1"/>
  <c r="AW30" i="1"/>
  <c r="AO30" i="1"/>
  <c r="AG30" i="1"/>
  <c r="Y30" i="1"/>
  <c r="AV30" i="1"/>
  <c r="AN30" i="1"/>
  <c r="AF30" i="1"/>
  <c r="BC30" i="1"/>
  <c r="AU30" i="1"/>
  <c r="AM30" i="1"/>
  <c r="AE30" i="1"/>
  <c r="BA30" i="1"/>
  <c r="AK30" i="1"/>
  <c r="AC30" i="1"/>
  <c r="AL30" i="1"/>
  <c r="BF30" i="1"/>
  <c r="AH30" i="1"/>
  <c r="AD30" i="1"/>
  <c r="Z30" i="1"/>
  <c r="BB30" i="1"/>
  <c r="AX30" i="1"/>
  <c r="AP30" i="1"/>
  <c r="BC98" i="1"/>
  <c r="AM98" i="1"/>
  <c r="AE98" i="1"/>
  <c r="BB98" i="1"/>
  <c r="AL98" i="1"/>
  <c r="AD98" i="1"/>
  <c r="BA98" i="1"/>
  <c r="AK98" i="1"/>
  <c r="AC98" i="1"/>
  <c r="AZ98" i="1"/>
  <c r="AR98" i="1"/>
  <c r="AJ98" i="1"/>
  <c r="AB98" i="1"/>
  <c r="AY98" i="1"/>
  <c r="AQ98" i="1"/>
  <c r="AI98" i="1"/>
  <c r="AA98" i="1"/>
  <c r="AP98" i="1"/>
  <c r="AH98" i="1"/>
  <c r="Z98" i="1"/>
  <c r="BM98" i="1"/>
  <c r="AO98" i="1"/>
  <c r="AG98" i="1"/>
  <c r="Y98" i="1"/>
  <c r="AN98" i="1"/>
  <c r="AF98" i="1"/>
  <c r="BD391" i="1"/>
  <c r="AV391" i="1"/>
  <c r="AN391" i="1"/>
  <c r="AF391" i="1"/>
  <c r="BK391" i="1"/>
  <c r="AM391" i="1"/>
  <c r="AE391" i="1"/>
  <c r="BB391" i="1"/>
  <c r="AT391" i="1"/>
  <c r="AL391" i="1"/>
  <c r="AD391" i="1"/>
  <c r="BA391" i="1"/>
  <c r="AK391" i="1"/>
  <c r="AC391" i="1"/>
  <c r="BG391" i="1"/>
  <c r="AY391" i="1"/>
  <c r="AQ391" i="1"/>
  <c r="AI391" i="1"/>
  <c r="AA391" i="1"/>
  <c r="BM391" i="1"/>
  <c r="BE391" i="1"/>
  <c r="AO391" i="1"/>
  <c r="AG391" i="1"/>
  <c r="Y391" i="1"/>
  <c r="Z391" i="1"/>
  <c r="AR391" i="1"/>
  <c r="BH391" i="1"/>
  <c r="AP391" i="1"/>
  <c r="BF391" i="1"/>
  <c r="AJ391" i="1"/>
  <c r="AH391" i="1"/>
  <c r="AZ391" i="1"/>
  <c r="AB391" i="1"/>
  <c r="AP249" i="1"/>
  <c r="AH249" i="1"/>
  <c r="Z249" i="1"/>
  <c r="AO249" i="1"/>
  <c r="AG249" i="1"/>
  <c r="Y249" i="1"/>
  <c r="AV249" i="1"/>
  <c r="AN249" i="1"/>
  <c r="AF249" i="1"/>
  <c r="BK249" i="1"/>
  <c r="AU249" i="1"/>
  <c r="AM249" i="1"/>
  <c r="AE249" i="1"/>
  <c r="BB249" i="1"/>
  <c r="AT249" i="1"/>
  <c r="AL249" i="1"/>
  <c r="AD249" i="1"/>
  <c r="BA249" i="1"/>
  <c r="AK249" i="1"/>
  <c r="AC249" i="1"/>
  <c r="BG249" i="1"/>
  <c r="AY249" i="1"/>
  <c r="AQ249" i="1"/>
  <c r="AI249" i="1"/>
  <c r="AA249" i="1"/>
  <c r="AZ249" i="1"/>
  <c r="AR249" i="1"/>
  <c r="AJ249" i="1"/>
  <c r="AB249" i="1"/>
  <c r="BG194" i="1"/>
  <c r="AQ194" i="1"/>
  <c r="AI194" i="1"/>
  <c r="AA194" i="1"/>
  <c r="BK194" i="1"/>
  <c r="AT194" i="1"/>
  <c r="AK194" i="1"/>
  <c r="AB194" i="1"/>
  <c r="BJ194" i="1"/>
  <c r="AJ194" i="1"/>
  <c r="Z194" i="1"/>
  <c r="AR194" i="1"/>
  <c r="AH194" i="1"/>
  <c r="Y194" i="1"/>
  <c r="AP194" i="1"/>
  <c r="AG194" i="1"/>
  <c r="BF194" i="1"/>
  <c r="AO194" i="1"/>
  <c r="AF194" i="1"/>
  <c r="AN194" i="1"/>
  <c r="AE194" i="1"/>
  <c r="AV194" i="1"/>
  <c r="AM194" i="1"/>
  <c r="AD194" i="1"/>
  <c r="AC194" i="1"/>
  <c r="AU194" i="1"/>
  <c r="AL194" i="1"/>
  <c r="AL267" i="1"/>
  <c r="AD267" i="1"/>
  <c r="BI267" i="1"/>
  <c r="AK267" i="1"/>
  <c r="AC267" i="1"/>
  <c r="AR267" i="1"/>
  <c r="AJ267" i="1"/>
  <c r="AB267" i="1"/>
  <c r="AQ267" i="1"/>
  <c r="AI267" i="1"/>
  <c r="AA267" i="1"/>
  <c r="AP267" i="1"/>
  <c r="AH267" i="1"/>
  <c r="Z267" i="1"/>
  <c r="AO267" i="1"/>
  <c r="AG267" i="1"/>
  <c r="Y267" i="1"/>
  <c r="AU267" i="1"/>
  <c r="AM267" i="1"/>
  <c r="AE267" i="1"/>
  <c r="AV267" i="1"/>
  <c r="AN267" i="1"/>
  <c r="AF267" i="1"/>
  <c r="AS71" i="1"/>
  <c r="AS21" i="1"/>
  <c r="AS199" i="1"/>
  <c r="AS385" i="1"/>
  <c r="AS135" i="1"/>
  <c r="AS416" i="1"/>
  <c r="AS445" i="1"/>
  <c r="AS118" i="1"/>
  <c r="AS167" i="1"/>
  <c r="AS53" i="1"/>
  <c r="AS363" i="1"/>
  <c r="AS375" i="1"/>
  <c r="AS243" i="1"/>
  <c r="AS334" i="1"/>
  <c r="AS255" i="1"/>
  <c r="AS437" i="1"/>
  <c r="AS277"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3" i="1"/>
  <c r="AM283" i="1"/>
  <c r="AE283" i="1"/>
  <c r="BJ283" i="1"/>
  <c r="AL283" i="1"/>
  <c r="AD283" i="1"/>
  <c r="AK283" i="1"/>
  <c r="AC283" i="1"/>
  <c r="AR283" i="1"/>
  <c r="AJ283" i="1"/>
  <c r="AB283" i="1"/>
  <c r="AQ283" i="1"/>
  <c r="AI283" i="1"/>
  <c r="AA283" i="1"/>
  <c r="AO283" i="1"/>
  <c r="AG283" i="1"/>
  <c r="Y283" i="1"/>
  <c r="AF283" i="1"/>
  <c r="Z283" i="1"/>
  <c r="AV283" i="1"/>
  <c r="AP283" i="1"/>
  <c r="AN283" i="1"/>
  <c r="AH283" i="1"/>
  <c r="BG340" i="1"/>
  <c r="AQ340" i="1"/>
  <c r="AI340" i="1"/>
  <c r="AA340" i="1"/>
  <c r="BF340" i="1"/>
  <c r="AP340" i="1"/>
  <c r="AH340" i="1"/>
  <c r="Z340" i="1"/>
  <c r="BM340" i="1"/>
  <c r="BE340" i="1"/>
  <c r="AO340" i="1"/>
  <c r="AG340" i="1"/>
  <c r="Y340" i="1"/>
  <c r="BD340" i="1"/>
  <c r="AN340" i="1"/>
  <c r="AF340" i="1"/>
  <c r="AM340" i="1"/>
  <c r="AE340" i="1"/>
  <c r="AL340" i="1"/>
  <c r="AD340" i="1"/>
  <c r="AK340" i="1"/>
  <c r="AC340" i="1"/>
  <c r="AR340" i="1"/>
  <c r="AJ340" i="1"/>
  <c r="AB340" i="1"/>
  <c r="AP282" i="1"/>
  <c r="AH282" i="1"/>
  <c r="Z282" i="1"/>
  <c r="AO282" i="1"/>
  <c r="AG282" i="1"/>
  <c r="Y282" i="1"/>
  <c r="BD282" i="1"/>
  <c r="AN282" i="1"/>
  <c r="AF282" i="1"/>
  <c r="AM282" i="1"/>
  <c r="AE282" i="1"/>
  <c r="AL282" i="1"/>
  <c r="AD282" i="1"/>
  <c r="AR282" i="1"/>
  <c r="AJ282" i="1"/>
  <c r="AB282" i="1"/>
  <c r="AK282" i="1"/>
  <c r="AI282" i="1"/>
  <c r="AC282" i="1"/>
  <c r="AA282" i="1"/>
  <c r="AQ282" i="1"/>
  <c r="BA228" i="1"/>
  <c r="AK228" i="1"/>
  <c r="AC228" i="1"/>
  <c r="AR228" i="1"/>
  <c r="AJ228" i="1"/>
  <c r="AB228" i="1"/>
  <c r="BG228" i="1"/>
  <c r="AQ228" i="1"/>
  <c r="AI228" i="1"/>
  <c r="AA228" i="1"/>
  <c r="AP228" i="1"/>
  <c r="AH228" i="1"/>
  <c r="Z228" i="1"/>
  <c r="BM228" i="1"/>
  <c r="AO228" i="1"/>
  <c r="AG228" i="1"/>
  <c r="Y228" i="1"/>
  <c r="AV228" i="1"/>
  <c r="AN228" i="1"/>
  <c r="AF228" i="1"/>
  <c r="AU228" i="1"/>
  <c r="AM228" i="1"/>
  <c r="AE228" i="1"/>
  <c r="BB228" i="1"/>
  <c r="AT228" i="1"/>
  <c r="AL228" i="1"/>
  <c r="AD228" i="1"/>
  <c r="BB177" i="1"/>
  <c r="AL177" i="1"/>
  <c r="AD177" i="1"/>
  <c r="BA177" i="1"/>
  <c r="AK177" i="1"/>
  <c r="AC177" i="1"/>
  <c r="AZ177" i="1"/>
  <c r="AR177" i="1"/>
  <c r="AJ177" i="1"/>
  <c r="AB177" i="1"/>
  <c r="AQ177" i="1"/>
  <c r="AI177" i="1"/>
  <c r="AA177" i="1"/>
  <c r="BF177" i="1"/>
  <c r="AP177" i="1"/>
  <c r="AH177" i="1"/>
  <c r="Z177" i="1"/>
  <c r="AO177" i="1"/>
  <c r="AG177" i="1"/>
  <c r="Y177" i="1"/>
  <c r="AV177" i="1"/>
  <c r="AN177" i="1"/>
  <c r="AF177" i="1"/>
  <c r="AU177" i="1"/>
  <c r="AM177" i="1"/>
  <c r="AE177" i="1"/>
  <c r="BC177" i="1"/>
  <c r="BE224" i="1"/>
  <c r="AO224" i="1"/>
  <c r="AG224" i="1"/>
  <c r="Y224" i="1"/>
  <c r="AV224" i="1"/>
  <c r="AN224" i="1"/>
  <c r="AF224" i="1"/>
  <c r="BK224" i="1"/>
  <c r="AU224" i="1"/>
  <c r="AM224" i="1"/>
  <c r="AE224" i="1"/>
  <c r="BB224" i="1"/>
  <c r="AT224" i="1"/>
  <c r="AL224" i="1"/>
  <c r="AD224" i="1"/>
  <c r="BA224" i="1"/>
  <c r="AK224" i="1"/>
  <c r="AC224" i="1"/>
  <c r="BH224" i="1"/>
  <c r="AR224" i="1"/>
  <c r="AJ224" i="1"/>
  <c r="AB224" i="1"/>
  <c r="BG224" i="1"/>
  <c r="AQ224" i="1"/>
  <c r="AI224" i="1"/>
  <c r="AA224" i="1"/>
  <c r="AP224" i="1"/>
  <c r="AH224" i="1"/>
  <c r="Z224" i="1"/>
  <c r="AK35" i="1"/>
  <c r="AC35" i="1"/>
  <c r="AR35" i="1"/>
  <c r="AJ35" i="1"/>
  <c r="AB35" i="1"/>
  <c r="BG35" i="1"/>
  <c r="AP35" i="1"/>
  <c r="AH35" i="1"/>
  <c r="Z35" i="1"/>
  <c r="AO35" i="1"/>
  <c r="AG35" i="1"/>
  <c r="Y35" i="1"/>
  <c r="AN35" i="1"/>
  <c r="AF35" i="1"/>
  <c r="AL35" i="1"/>
  <c r="AD35" i="1"/>
  <c r="AQ35" i="1"/>
  <c r="AM35" i="1"/>
  <c r="AI35" i="1"/>
  <c r="AE35" i="1"/>
  <c r="AA35"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92" i="1"/>
  <c r="AG92" i="1"/>
  <c r="Y92" i="1"/>
  <c r="AN92" i="1"/>
  <c r="AF92" i="1"/>
  <c r="AM92" i="1"/>
  <c r="AE92" i="1"/>
  <c r="BB92" i="1"/>
  <c r="AL92" i="1"/>
  <c r="AD92" i="1"/>
  <c r="BA92" i="1"/>
  <c r="AK92" i="1"/>
  <c r="AC92" i="1"/>
  <c r="AZ92" i="1"/>
  <c r="AR92" i="1"/>
  <c r="AJ92" i="1"/>
  <c r="AB92" i="1"/>
  <c r="AQ92" i="1"/>
  <c r="AI92" i="1"/>
  <c r="AA92" i="1"/>
  <c r="AP92" i="1"/>
  <c r="AH92" i="1"/>
  <c r="Z92" i="1"/>
  <c r="AU280" i="1"/>
  <c r="BA280" i="1"/>
  <c r="AK280" i="1"/>
  <c r="AC280" i="1"/>
  <c r="AR280" i="1"/>
  <c r="AJ280" i="1"/>
  <c r="AB280" i="1"/>
  <c r="BF280" i="1"/>
  <c r="AX280" i="1"/>
  <c r="AP280" i="1"/>
  <c r="AH280" i="1"/>
  <c r="Z280" i="1"/>
  <c r="BB280" i="1"/>
  <c r="AN280" i="1"/>
  <c r="AA280" i="1"/>
  <c r="AM280" i="1"/>
  <c r="Y280" i="1"/>
  <c r="AL280" i="1"/>
  <c r="AI280" i="1"/>
  <c r="BG280" i="1"/>
  <c r="AV280" i="1"/>
  <c r="AG280" i="1"/>
  <c r="BE280" i="1"/>
  <c r="AF280" i="1"/>
  <c r="BD280" i="1"/>
  <c r="AQ280" i="1"/>
  <c r="AE280" i="1"/>
  <c r="AO280" i="1"/>
  <c r="AD280" i="1"/>
  <c r="AZ251" i="1"/>
  <c r="AR251" i="1"/>
  <c r="AJ251" i="1"/>
  <c r="AB251" i="1"/>
  <c r="AY251" i="1"/>
  <c r="AQ251" i="1"/>
  <c r="AI251" i="1"/>
  <c r="AA251" i="1"/>
  <c r="AX251" i="1"/>
  <c r="AP251" i="1"/>
  <c r="AH251" i="1"/>
  <c r="Z251" i="1"/>
  <c r="AW251" i="1"/>
  <c r="AO251" i="1"/>
  <c r="AG251" i="1"/>
  <c r="Y251" i="1"/>
  <c r="AV251" i="1"/>
  <c r="AN251" i="1"/>
  <c r="AF251" i="1"/>
  <c r="BC251" i="1"/>
  <c r="AU251" i="1"/>
  <c r="AM251" i="1"/>
  <c r="AE251" i="1"/>
  <c r="BA251" i="1"/>
  <c r="AK251" i="1"/>
  <c r="AC251" i="1"/>
  <c r="BB251" i="1"/>
  <c r="AL251" i="1"/>
  <c r="AD251" i="1"/>
  <c r="AR47" i="1"/>
  <c r="AJ47" i="1"/>
  <c r="AB47" i="1"/>
  <c r="BG47" i="1"/>
  <c r="AQ47" i="1"/>
  <c r="AI47" i="1"/>
  <c r="AA47" i="1"/>
  <c r="AP47" i="1"/>
  <c r="AH47" i="1"/>
  <c r="Z47" i="1"/>
  <c r="AO47" i="1"/>
  <c r="AG47" i="1"/>
  <c r="Y47" i="1"/>
  <c r="AN47" i="1"/>
  <c r="AF47" i="1"/>
  <c r="AM47" i="1"/>
  <c r="AE47" i="1"/>
  <c r="AL47" i="1"/>
  <c r="AD47" i="1"/>
  <c r="AK47" i="1"/>
  <c r="AC47" i="1"/>
  <c r="AY102" i="1"/>
  <c r="AQ102" i="1"/>
  <c r="AI102" i="1"/>
  <c r="AA102" i="1"/>
  <c r="AX102" i="1"/>
  <c r="AP102" i="1"/>
  <c r="AH102" i="1"/>
  <c r="Z102" i="1"/>
  <c r="BE102" i="1"/>
  <c r="AW102" i="1"/>
  <c r="AO102" i="1"/>
  <c r="AG102" i="1"/>
  <c r="Y102" i="1"/>
  <c r="BD102" i="1"/>
  <c r="AN102" i="1"/>
  <c r="AF102" i="1"/>
  <c r="AM102" i="1"/>
  <c r="AE102" i="1"/>
  <c r="BB102" i="1"/>
  <c r="AL102" i="1"/>
  <c r="AD102" i="1"/>
  <c r="BA102" i="1"/>
  <c r="AK102" i="1"/>
  <c r="AC102" i="1"/>
  <c r="AZ102" i="1"/>
  <c r="AR102" i="1"/>
  <c r="AJ102" i="1"/>
  <c r="AB102" i="1"/>
  <c r="AW131" i="1"/>
  <c r="AO131" i="1"/>
  <c r="AG131" i="1"/>
  <c r="Y131" i="1"/>
  <c r="AN131" i="1"/>
  <c r="AF131" i="1"/>
  <c r="BC131" i="1"/>
  <c r="AM131" i="1"/>
  <c r="AE131" i="1"/>
  <c r="BB131" i="1"/>
  <c r="AL131" i="1"/>
  <c r="AD131" i="1"/>
  <c r="BA131" i="1"/>
  <c r="AK131" i="1"/>
  <c r="AC131" i="1"/>
  <c r="AZ131" i="1"/>
  <c r="AR131" i="1"/>
  <c r="AJ131" i="1"/>
  <c r="AB131" i="1"/>
  <c r="AY131" i="1"/>
  <c r="AQ131" i="1"/>
  <c r="AI131" i="1"/>
  <c r="AA131" i="1"/>
  <c r="AX131" i="1"/>
  <c r="AP131" i="1"/>
  <c r="AH131" i="1"/>
  <c r="Z131" i="1"/>
  <c r="BB398" i="1"/>
  <c r="AL398" i="1"/>
  <c r="AD398" i="1"/>
  <c r="BA398" i="1"/>
  <c r="AK398" i="1"/>
  <c r="AC398" i="1"/>
  <c r="AZ398" i="1"/>
  <c r="AR398" i="1"/>
  <c r="AJ398" i="1"/>
  <c r="AB398" i="1"/>
  <c r="BG398" i="1"/>
  <c r="AY398" i="1"/>
  <c r="AQ398" i="1"/>
  <c r="AI398" i="1"/>
  <c r="AA398" i="1"/>
  <c r="AX398" i="1"/>
  <c r="AP398" i="1"/>
  <c r="AH398" i="1"/>
  <c r="Z398" i="1"/>
  <c r="BM398" i="1"/>
  <c r="AW398" i="1"/>
  <c r="AO398" i="1"/>
  <c r="AG398" i="1"/>
  <c r="Y398" i="1"/>
  <c r="AN398" i="1"/>
  <c r="AF398" i="1"/>
  <c r="BC398" i="1"/>
  <c r="AM398" i="1"/>
  <c r="AE398" i="1"/>
  <c r="AL218" i="1"/>
  <c r="AD218" i="1"/>
  <c r="AK218" i="1"/>
  <c r="AC218" i="1"/>
  <c r="AR218" i="1"/>
  <c r="AJ218" i="1"/>
  <c r="AB218" i="1"/>
  <c r="BG218" i="1"/>
  <c r="AQ218" i="1"/>
  <c r="AI218" i="1"/>
  <c r="AA218" i="1"/>
  <c r="AP218" i="1"/>
  <c r="AH218" i="1"/>
  <c r="Z218" i="1"/>
  <c r="AO218" i="1"/>
  <c r="AG218" i="1"/>
  <c r="Y218" i="1"/>
  <c r="AN218" i="1"/>
  <c r="AF218" i="1"/>
  <c r="BK218" i="1"/>
  <c r="AM218" i="1"/>
  <c r="AE218" i="1"/>
  <c r="AZ138" i="1"/>
  <c r="AR138" i="1"/>
  <c r="AJ138" i="1"/>
  <c r="AB138" i="1"/>
  <c r="AY138" i="1"/>
  <c r="AQ138" i="1"/>
  <c r="AI138" i="1"/>
  <c r="AA138" i="1"/>
  <c r="BF138" i="1"/>
  <c r="AX138" i="1"/>
  <c r="AP138" i="1"/>
  <c r="AH138" i="1"/>
  <c r="Z138" i="1"/>
  <c r="BE138" i="1"/>
  <c r="AW138" i="1"/>
  <c r="AO138" i="1"/>
  <c r="AG138" i="1"/>
  <c r="Y138" i="1"/>
  <c r="BD138" i="1"/>
  <c r="AN138" i="1"/>
  <c r="AF138" i="1"/>
  <c r="AU138" i="1"/>
  <c r="AM138" i="1"/>
  <c r="AE138" i="1"/>
  <c r="BB138" i="1"/>
  <c r="AL138" i="1"/>
  <c r="AD138" i="1"/>
  <c r="BA138" i="1"/>
  <c r="AK138" i="1"/>
  <c r="AC138" i="1"/>
  <c r="BB32" i="1"/>
  <c r="AT32" i="1"/>
  <c r="AL32" i="1"/>
  <c r="AD32" i="1"/>
  <c r="BA32" i="1"/>
  <c r="AK32" i="1"/>
  <c r="AC32" i="1"/>
  <c r="BG32" i="1"/>
  <c r="AY32" i="1"/>
  <c r="AQ32" i="1"/>
  <c r="AI32" i="1"/>
  <c r="AA32" i="1"/>
  <c r="BF32" i="1"/>
  <c r="AP32" i="1"/>
  <c r="AH32" i="1"/>
  <c r="Z32" i="1"/>
  <c r="BM32" i="1"/>
  <c r="AO32" i="1"/>
  <c r="AG32" i="1"/>
  <c r="Y32" i="1"/>
  <c r="AU32" i="1"/>
  <c r="AM32" i="1"/>
  <c r="AE32" i="1"/>
  <c r="AN32" i="1"/>
  <c r="BD32" i="1"/>
  <c r="AJ32" i="1"/>
  <c r="AF32" i="1"/>
  <c r="AZ32" i="1"/>
  <c r="AB32" i="1"/>
  <c r="AV32" i="1"/>
  <c r="BH32" i="1"/>
  <c r="AR32" i="1"/>
  <c r="AO353" i="1"/>
  <c r="AG353" i="1"/>
  <c r="Y353" i="1"/>
  <c r="AN353" i="1"/>
  <c r="AF353" i="1"/>
  <c r="AM353" i="1"/>
  <c r="AE353" i="1"/>
  <c r="BB353" i="1"/>
  <c r="AL353" i="1"/>
  <c r="AD353" i="1"/>
  <c r="AK353" i="1"/>
  <c r="AC353" i="1"/>
  <c r="AR353" i="1"/>
  <c r="AJ353" i="1"/>
  <c r="AB353" i="1"/>
  <c r="AQ353" i="1"/>
  <c r="AI353" i="1"/>
  <c r="AA353" i="1"/>
  <c r="AP353" i="1"/>
  <c r="AH353" i="1"/>
  <c r="Z353" i="1"/>
  <c r="AP181" i="1"/>
  <c r="AH181" i="1"/>
  <c r="Z181" i="1"/>
  <c r="BM181" i="1"/>
  <c r="BE181" i="1"/>
  <c r="AO181" i="1"/>
  <c r="AG181" i="1"/>
  <c r="Y181" i="1"/>
  <c r="AV181" i="1"/>
  <c r="AN181" i="1"/>
  <c r="AF181" i="1"/>
  <c r="BK181" i="1"/>
  <c r="AU181" i="1"/>
  <c r="AM181" i="1"/>
  <c r="AE181" i="1"/>
  <c r="BB181" i="1"/>
  <c r="AT181" i="1"/>
  <c r="AL181" i="1"/>
  <c r="AD181" i="1"/>
  <c r="BA181" i="1"/>
  <c r="AK181" i="1"/>
  <c r="AC181" i="1"/>
  <c r="BH181" i="1"/>
  <c r="AR181" i="1"/>
  <c r="AJ181" i="1"/>
  <c r="AB181" i="1"/>
  <c r="AA181" i="1"/>
  <c r="BG181" i="1"/>
  <c r="AQ181" i="1"/>
  <c r="AI181" i="1"/>
  <c r="BI342" i="1"/>
  <c r="AK342" i="1"/>
  <c r="AC342" i="1"/>
  <c r="AR342" i="1"/>
  <c r="AJ342" i="1"/>
  <c r="AB342" i="1"/>
  <c r="BG342" i="1"/>
  <c r="AQ342" i="1"/>
  <c r="AI342" i="1"/>
  <c r="AA342" i="1"/>
  <c r="BF342" i="1"/>
  <c r="AP342" i="1"/>
  <c r="AH342" i="1"/>
  <c r="Z342" i="1"/>
  <c r="AO342" i="1"/>
  <c r="AG342" i="1"/>
  <c r="Y342" i="1"/>
  <c r="AN342" i="1"/>
  <c r="AF342" i="1"/>
  <c r="AM342" i="1"/>
  <c r="AE342" i="1"/>
  <c r="AL342" i="1"/>
  <c r="AD342" i="1"/>
  <c r="BC395" i="1"/>
  <c r="AM395" i="1"/>
  <c r="AE395" i="1"/>
  <c r="BB395" i="1"/>
  <c r="AL395" i="1"/>
  <c r="AD395" i="1"/>
  <c r="BA395" i="1"/>
  <c r="AK395" i="1"/>
  <c r="AC395" i="1"/>
  <c r="AZ395" i="1"/>
  <c r="AR395" i="1"/>
  <c r="AJ395" i="1"/>
  <c r="AB395" i="1"/>
  <c r="AY395" i="1"/>
  <c r="AQ395" i="1"/>
  <c r="AI395" i="1"/>
  <c r="AA395" i="1"/>
  <c r="AX395" i="1"/>
  <c r="AP395" i="1"/>
  <c r="AH395" i="1"/>
  <c r="Z395" i="1"/>
  <c r="AW395" i="1"/>
  <c r="AO395" i="1"/>
  <c r="AG395" i="1"/>
  <c r="Y395" i="1"/>
  <c r="AN395" i="1"/>
  <c r="AF395" i="1"/>
  <c r="AX369" i="1"/>
  <c r="AP369" i="1"/>
  <c r="AH369" i="1"/>
  <c r="Z369" i="1"/>
  <c r="AW369" i="1"/>
  <c r="AO369" i="1"/>
  <c r="AG369" i="1"/>
  <c r="Y369" i="1"/>
  <c r="BC369" i="1"/>
  <c r="AM369" i="1"/>
  <c r="AE369" i="1"/>
  <c r="AK369" i="1"/>
  <c r="AJ369" i="1"/>
  <c r="AI369" i="1"/>
  <c r="AF369" i="1"/>
  <c r="BB369" i="1"/>
  <c r="AR369" i="1"/>
  <c r="AD369" i="1"/>
  <c r="BA369" i="1"/>
  <c r="AQ369" i="1"/>
  <c r="AC369" i="1"/>
  <c r="AZ369" i="1"/>
  <c r="AN369" i="1"/>
  <c r="AB369" i="1"/>
  <c r="AY369" i="1"/>
  <c r="AL369" i="1"/>
  <c r="AA369" i="1"/>
  <c r="BM323" i="1"/>
  <c r="BE323" i="1"/>
  <c r="AO323" i="1"/>
  <c r="AG323" i="1"/>
  <c r="Y323" i="1"/>
  <c r="AV323" i="1"/>
  <c r="AN323" i="1"/>
  <c r="AF323" i="1"/>
  <c r="BK323" i="1"/>
  <c r="AU323" i="1"/>
  <c r="AM323" i="1"/>
  <c r="AE323" i="1"/>
  <c r="BB323" i="1"/>
  <c r="AT323" i="1"/>
  <c r="AL323" i="1"/>
  <c r="AD323" i="1"/>
  <c r="BA323" i="1"/>
  <c r="AK323" i="1"/>
  <c r="AC323" i="1"/>
  <c r="BG323" i="1"/>
  <c r="AQ323" i="1"/>
  <c r="AI323" i="1"/>
  <c r="AA323" i="1"/>
  <c r="BF323" i="1"/>
  <c r="AP323" i="1"/>
  <c r="AH323" i="1"/>
  <c r="Z323" i="1"/>
  <c r="AJ323" i="1"/>
  <c r="AB323" i="1"/>
  <c r="AZ323" i="1"/>
  <c r="AR323" i="1"/>
  <c r="BC272" i="1"/>
  <c r="AU272" i="1"/>
  <c r="AM272" i="1"/>
  <c r="AE272" i="1"/>
  <c r="BB272" i="1"/>
  <c r="AT272" i="1"/>
  <c r="AL272" i="1"/>
  <c r="AD272" i="1"/>
  <c r="BA272" i="1"/>
  <c r="AK272" i="1"/>
  <c r="AC272" i="1"/>
  <c r="AZ272" i="1"/>
  <c r="AR272" i="1"/>
  <c r="AJ272" i="1"/>
  <c r="AB272" i="1"/>
  <c r="BG272" i="1"/>
  <c r="AQ272" i="1"/>
  <c r="AI272" i="1"/>
  <c r="AA272" i="1"/>
  <c r="AX272" i="1"/>
  <c r="AP272" i="1"/>
  <c r="AH272" i="1"/>
  <c r="Z272" i="1"/>
  <c r="AV272" i="1"/>
  <c r="AN272" i="1"/>
  <c r="AF272" i="1"/>
  <c r="BM272" i="1"/>
  <c r="AW272" i="1"/>
  <c r="AO272" i="1"/>
  <c r="AG272" i="1"/>
  <c r="Y272" i="1"/>
  <c r="BA112" i="1"/>
  <c r="AK112" i="1"/>
  <c r="AC112" i="1"/>
  <c r="AR112" i="1"/>
  <c r="AJ112" i="1"/>
  <c r="AB112" i="1"/>
  <c r="BG112" i="1"/>
  <c r="AQ112" i="1"/>
  <c r="AI112" i="1"/>
  <c r="AA112" i="1"/>
  <c r="BF112" i="1"/>
  <c r="AP112" i="1"/>
  <c r="AH112" i="1"/>
  <c r="Z112" i="1"/>
  <c r="BM112" i="1"/>
  <c r="BE112" i="1"/>
  <c r="AO112" i="1"/>
  <c r="AG112" i="1"/>
  <c r="Y112" i="1"/>
  <c r="AN112" i="1"/>
  <c r="AF112" i="1"/>
  <c r="BK112" i="1"/>
  <c r="AM112" i="1"/>
  <c r="AE112" i="1"/>
  <c r="BB112" i="1"/>
  <c r="AT112" i="1"/>
  <c r="AL112" i="1"/>
  <c r="AD112" i="1"/>
  <c r="AM320" i="1"/>
  <c r="AE320" i="1"/>
  <c r="AL320" i="1"/>
  <c r="AD320" i="1"/>
  <c r="BI320" i="1"/>
  <c r="AK320" i="1"/>
  <c r="AC320" i="1"/>
  <c r="AR320" i="1"/>
  <c r="AJ320" i="1"/>
  <c r="AB320" i="1"/>
  <c r="AQ320" i="1"/>
  <c r="AI320" i="1"/>
  <c r="AA320" i="1"/>
  <c r="AO320" i="1"/>
  <c r="AG320" i="1"/>
  <c r="Y320" i="1"/>
  <c r="AN320" i="1"/>
  <c r="AF320" i="1"/>
  <c r="AP320" i="1"/>
  <c r="AH320" i="1"/>
  <c r="Z320" i="1"/>
  <c r="BA372" i="1"/>
  <c r="AK372" i="1"/>
  <c r="AC372" i="1"/>
  <c r="BG372" i="1"/>
  <c r="AY372" i="1"/>
  <c r="AQ372" i="1"/>
  <c r="AI372" i="1"/>
  <c r="AA372" i="1"/>
  <c r="BF372" i="1"/>
  <c r="AX372" i="1"/>
  <c r="AP372" i="1"/>
  <c r="AH372" i="1"/>
  <c r="Z372" i="1"/>
  <c r="BM372" i="1"/>
  <c r="BE372" i="1"/>
  <c r="AW372" i="1"/>
  <c r="AO372" i="1"/>
  <c r="AG372" i="1"/>
  <c r="Y372" i="1"/>
  <c r="BD372" i="1"/>
  <c r="AV372" i="1"/>
  <c r="AN372" i="1"/>
  <c r="AF372" i="1"/>
  <c r="BC372" i="1"/>
  <c r="AU372" i="1"/>
  <c r="AM372" i="1"/>
  <c r="AE372" i="1"/>
  <c r="BB372" i="1"/>
  <c r="AL372" i="1"/>
  <c r="AD372" i="1"/>
  <c r="BH372" i="1"/>
  <c r="AZ372" i="1"/>
  <c r="AR372" i="1"/>
  <c r="AJ372" i="1"/>
  <c r="AB372" i="1"/>
  <c r="AS358" i="1"/>
  <c r="AS141" i="1"/>
  <c r="AS328" i="1"/>
  <c r="AS126" i="1"/>
  <c r="AS302" i="1"/>
  <c r="AS325" i="1"/>
  <c r="AS119" i="1"/>
  <c r="AS88" i="1"/>
  <c r="AS109" i="1"/>
  <c r="AS417" i="1"/>
  <c r="AS293" i="1"/>
  <c r="AS60" i="1"/>
  <c r="AS361" i="1"/>
  <c r="AS24" i="1"/>
  <c r="AS389" i="1"/>
  <c r="AS94" i="1"/>
  <c r="AS91" i="1"/>
  <c r="AS234" i="1"/>
  <c r="AS276" i="1"/>
  <c r="AS120" i="1"/>
  <c r="BD348" i="1"/>
  <c r="AN348" i="1"/>
  <c r="AF348" i="1"/>
  <c r="AM348" i="1"/>
  <c r="AE348" i="1"/>
  <c r="AQ348" i="1"/>
  <c r="AI348" i="1"/>
  <c r="AA348" i="1"/>
  <c r="BF348" i="1"/>
  <c r="AP348" i="1"/>
  <c r="AH348" i="1"/>
  <c r="Z348" i="1"/>
  <c r="AO348" i="1"/>
  <c r="AG348" i="1"/>
  <c r="Y348" i="1"/>
  <c r="AR348" i="1"/>
  <c r="AL348" i="1"/>
  <c r="AK348" i="1"/>
  <c r="AJ348" i="1"/>
  <c r="AD348" i="1"/>
  <c r="AC348" i="1"/>
  <c r="AB348" i="1"/>
  <c r="BD239" i="1"/>
  <c r="AV239" i="1"/>
  <c r="AN239" i="1"/>
  <c r="AF239" i="1"/>
  <c r="AZ239" i="1"/>
  <c r="AR239" i="1"/>
  <c r="AJ239" i="1"/>
  <c r="AB239" i="1"/>
  <c r="AQ239" i="1"/>
  <c r="AI239" i="1"/>
  <c r="AA239" i="1"/>
  <c r="AK239" i="1"/>
  <c r="BF239" i="1"/>
  <c r="AU239" i="1"/>
  <c r="AH239" i="1"/>
  <c r="AG239" i="1"/>
  <c r="AE239" i="1"/>
  <c r="BB239" i="1"/>
  <c r="AP239" i="1"/>
  <c r="AD239" i="1"/>
  <c r="BA239" i="1"/>
  <c r="AO239" i="1"/>
  <c r="AC239" i="1"/>
  <c r="AM239" i="1"/>
  <c r="Z239" i="1"/>
  <c r="AL239" i="1"/>
  <c r="Y239" i="1"/>
  <c r="BM155" i="1"/>
  <c r="BE155" i="1"/>
  <c r="AO155" i="1"/>
  <c r="AG155" i="1"/>
  <c r="Y155" i="1"/>
  <c r="BD155" i="1"/>
  <c r="AV155" i="1"/>
  <c r="AN155" i="1"/>
  <c r="AF155" i="1"/>
  <c r="BC155" i="1"/>
  <c r="AU155" i="1"/>
  <c r="AM155" i="1"/>
  <c r="AE155" i="1"/>
  <c r="BB155" i="1"/>
  <c r="AT155" i="1"/>
  <c r="AL155" i="1"/>
  <c r="AD155" i="1"/>
  <c r="BA155" i="1"/>
  <c r="AK155" i="1"/>
  <c r="AC155" i="1"/>
  <c r="BH155" i="1"/>
  <c r="AZ155" i="1"/>
  <c r="AR155" i="1"/>
  <c r="AJ155" i="1"/>
  <c r="AB155" i="1"/>
  <c r="BG155" i="1"/>
  <c r="AY155" i="1"/>
  <c r="AQ155" i="1"/>
  <c r="AI155" i="1"/>
  <c r="AA155" i="1"/>
  <c r="BF155" i="1"/>
  <c r="AP155" i="1"/>
  <c r="AH155" i="1"/>
  <c r="Z155" i="1"/>
  <c r="BD161" i="1"/>
  <c r="AM161" i="1"/>
  <c r="AE161" i="1"/>
  <c r="BB161" i="1"/>
  <c r="AL161" i="1"/>
  <c r="AD161" i="1"/>
  <c r="BA161" i="1"/>
  <c r="AK161" i="1"/>
  <c r="AC161" i="1"/>
  <c r="AZ161" i="1"/>
  <c r="AR161" i="1"/>
  <c r="AJ161" i="1"/>
  <c r="AB161" i="1"/>
  <c r="BG161" i="1"/>
  <c r="AY161" i="1"/>
  <c r="AQ161" i="1"/>
  <c r="AI161" i="1"/>
  <c r="AA161" i="1"/>
  <c r="BF161" i="1"/>
  <c r="AX161" i="1"/>
  <c r="AP161" i="1"/>
  <c r="AH161" i="1"/>
  <c r="Z161" i="1"/>
  <c r="AO161" i="1"/>
  <c r="AN161" i="1"/>
  <c r="BE161" i="1"/>
  <c r="AG161" i="1"/>
  <c r="AF161" i="1"/>
  <c r="BM161" i="1"/>
  <c r="AW161" i="1"/>
  <c r="Y161" i="1"/>
  <c r="AZ63" i="1"/>
  <c r="AR63" i="1"/>
  <c r="AJ63" i="1"/>
  <c r="AB63" i="1"/>
  <c r="BG63" i="1"/>
  <c r="AY63" i="1"/>
  <c r="AQ63" i="1"/>
  <c r="AI63" i="1"/>
  <c r="AA63" i="1"/>
  <c r="BF63" i="1"/>
  <c r="AX63" i="1"/>
  <c r="AP63" i="1"/>
  <c r="AH63" i="1"/>
  <c r="Z63" i="1"/>
  <c r="BM63" i="1"/>
  <c r="BE63" i="1"/>
  <c r="AW63" i="1"/>
  <c r="AO63" i="1"/>
  <c r="AG63" i="1"/>
  <c r="Y63" i="1"/>
  <c r="BD63" i="1"/>
  <c r="AN63" i="1"/>
  <c r="AF63" i="1"/>
  <c r="BC63" i="1"/>
  <c r="AM63" i="1"/>
  <c r="AE63" i="1"/>
  <c r="BB63" i="1"/>
  <c r="AL63" i="1"/>
  <c r="AD63" i="1"/>
  <c r="BA63" i="1"/>
  <c r="AK63" i="1"/>
  <c r="AC63" i="1"/>
  <c r="BM123" i="1"/>
  <c r="BE123" i="1"/>
  <c r="AW123" i="1"/>
  <c r="AO123" i="1"/>
  <c r="AG123" i="1"/>
  <c r="Y123" i="1"/>
  <c r="BD123" i="1"/>
  <c r="AV123" i="1"/>
  <c r="AN123" i="1"/>
  <c r="AF123" i="1"/>
  <c r="BB123" i="1"/>
  <c r="AL123" i="1"/>
  <c r="AD123" i="1"/>
  <c r="BA123" i="1"/>
  <c r="AK123" i="1"/>
  <c r="AC123" i="1"/>
  <c r="AZ123" i="1"/>
  <c r="AR123" i="1"/>
  <c r="AJ123" i="1"/>
  <c r="AB123" i="1"/>
  <c r="BF123" i="1"/>
  <c r="AX123" i="1"/>
  <c r="AP123" i="1"/>
  <c r="AH123" i="1"/>
  <c r="Z123" i="1"/>
  <c r="AM123" i="1"/>
  <c r="AI123" i="1"/>
  <c r="BG123" i="1"/>
  <c r="AE123" i="1"/>
  <c r="BC123" i="1"/>
  <c r="AA123" i="1"/>
  <c r="AY123" i="1"/>
  <c r="AQ123" i="1"/>
  <c r="BB65" i="1"/>
  <c r="AL65" i="1"/>
  <c r="AD65" i="1"/>
  <c r="BA65" i="1"/>
  <c r="AK65" i="1"/>
  <c r="AC65" i="1"/>
  <c r="AR65" i="1"/>
  <c r="AJ65" i="1"/>
  <c r="AB65" i="1"/>
  <c r="BG65" i="1"/>
  <c r="AQ65" i="1"/>
  <c r="AI65" i="1"/>
  <c r="AA65" i="1"/>
  <c r="BF65" i="1"/>
  <c r="AX65" i="1"/>
  <c r="AP65" i="1"/>
  <c r="AH65" i="1"/>
  <c r="Z65" i="1"/>
  <c r="BM65" i="1"/>
  <c r="BE65" i="1"/>
  <c r="AO65" i="1"/>
  <c r="AG65" i="1"/>
  <c r="Y65" i="1"/>
  <c r="BD65" i="1"/>
  <c r="AN65" i="1"/>
  <c r="AF65" i="1"/>
  <c r="AM65" i="1"/>
  <c r="AE65" i="1"/>
  <c r="BA220" i="1"/>
  <c r="AK220" i="1"/>
  <c r="AC220" i="1"/>
  <c r="AZ220" i="1"/>
  <c r="AR220" i="1"/>
  <c r="AJ220" i="1"/>
  <c r="AB220" i="1"/>
  <c r="AY220" i="1"/>
  <c r="AQ220" i="1"/>
  <c r="AI220" i="1"/>
  <c r="AA220" i="1"/>
  <c r="AX220" i="1"/>
  <c r="AP220" i="1"/>
  <c r="AH220" i="1"/>
  <c r="Z220" i="1"/>
  <c r="AW220" i="1"/>
  <c r="AO220" i="1"/>
  <c r="AG220" i="1"/>
  <c r="Y220" i="1"/>
  <c r="AN220" i="1"/>
  <c r="AF220" i="1"/>
  <c r="BC220" i="1"/>
  <c r="AM220" i="1"/>
  <c r="AE220" i="1"/>
  <c r="BB220" i="1"/>
  <c r="AL220" i="1"/>
  <c r="AD220"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8" i="1"/>
  <c r="BE108" i="1"/>
  <c r="AO108" i="1"/>
  <c r="AG108" i="1"/>
  <c r="Y108" i="1"/>
  <c r="BD108" i="1"/>
  <c r="AV108" i="1"/>
  <c r="AN108" i="1"/>
  <c r="AF108" i="1"/>
  <c r="BK108" i="1"/>
  <c r="BC108" i="1"/>
  <c r="AM108" i="1"/>
  <c r="AE108" i="1"/>
  <c r="BB108" i="1"/>
  <c r="AT108" i="1"/>
  <c r="AL108" i="1"/>
  <c r="AD108" i="1"/>
  <c r="BA108" i="1"/>
  <c r="AK108" i="1"/>
  <c r="AC108" i="1"/>
  <c r="BH108" i="1"/>
  <c r="AZ108" i="1"/>
  <c r="AR108" i="1"/>
  <c r="AJ108" i="1"/>
  <c r="AB108" i="1"/>
  <c r="BG108" i="1"/>
  <c r="AY108" i="1"/>
  <c r="AQ108" i="1"/>
  <c r="AI108" i="1"/>
  <c r="AA108" i="1"/>
  <c r="BF108" i="1"/>
  <c r="AP108" i="1"/>
  <c r="AH108" i="1"/>
  <c r="Z108" i="1"/>
  <c r="AY110" i="1"/>
  <c r="AQ110" i="1"/>
  <c r="AI110" i="1"/>
  <c r="AA110" i="1"/>
  <c r="BF110" i="1"/>
  <c r="AX110" i="1"/>
  <c r="AP110" i="1"/>
  <c r="AH110" i="1"/>
  <c r="Z110" i="1"/>
  <c r="BE110" i="1"/>
  <c r="AW110" i="1"/>
  <c r="AO110" i="1"/>
  <c r="AG110" i="1"/>
  <c r="Y110" i="1"/>
  <c r="AV110" i="1"/>
  <c r="AN110" i="1"/>
  <c r="AF110" i="1"/>
  <c r="BC110" i="1"/>
  <c r="AU110" i="1"/>
  <c r="AM110" i="1"/>
  <c r="AE110" i="1"/>
  <c r="BB110" i="1"/>
  <c r="AL110" i="1"/>
  <c r="AD110" i="1"/>
  <c r="BA110" i="1"/>
  <c r="AK110" i="1"/>
  <c r="AC110" i="1"/>
  <c r="AZ110" i="1"/>
  <c r="AR110" i="1"/>
  <c r="AJ110" i="1"/>
  <c r="AB110" i="1"/>
  <c r="AV195" i="1"/>
  <c r="AN195" i="1"/>
  <c r="AF195" i="1"/>
  <c r="AT195" i="1"/>
  <c r="AK195" i="1"/>
  <c r="AB195" i="1"/>
  <c r="BJ195" i="1"/>
  <c r="AJ195" i="1"/>
  <c r="AA195" i="1"/>
  <c r="AR195" i="1"/>
  <c r="AI195" i="1"/>
  <c r="Z195" i="1"/>
  <c r="BH195" i="1"/>
  <c r="AQ195" i="1"/>
  <c r="AH195" i="1"/>
  <c r="Y195" i="1"/>
  <c r="BG195" i="1"/>
  <c r="AY195" i="1"/>
  <c r="AP195" i="1"/>
  <c r="AG195" i="1"/>
  <c r="BF195" i="1"/>
  <c r="AO195" i="1"/>
  <c r="AE195" i="1"/>
  <c r="AM195" i="1"/>
  <c r="AD195" i="1"/>
  <c r="AU195" i="1"/>
  <c r="AL195" i="1"/>
  <c r="AC195" i="1"/>
  <c r="BB4" i="1"/>
  <c r="AL4" i="1"/>
  <c r="AD4" i="1"/>
  <c r="BI4" i="1"/>
  <c r="BA4" i="1"/>
  <c r="AK4" i="1"/>
  <c r="AC4" i="1"/>
  <c r="AZ4" i="1"/>
  <c r="AR4" i="1"/>
  <c r="AJ4" i="1"/>
  <c r="AB4" i="1"/>
  <c r="AQ4" i="1"/>
  <c r="AI4" i="1"/>
  <c r="AA4" i="1"/>
  <c r="AP4" i="1"/>
  <c r="AH4" i="1"/>
  <c r="Z4" i="1"/>
  <c r="AO4" i="1"/>
  <c r="AG4" i="1"/>
  <c r="Y4" i="1"/>
  <c r="AN4" i="1"/>
  <c r="AF4" i="1"/>
  <c r="AM4" i="1"/>
  <c r="AE4" i="1"/>
  <c r="BD169" i="1"/>
  <c r="AN169" i="1"/>
  <c r="AF169" i="1"/>
  <c r="BC169" i="1"/>
  <c r="AU169" i="1"/>
  <c r="AM169" i="1"/>
  <c r="AE169" i="1"/>
  <c r="BB169" i="1"/>
  <c r="AL169" i="1"/>
  <c r="AD169" i="1"/>
  <c r="BA169" i="1"/>
  <c r="AK169" i="1"/>
  <c r="AC169" i="1"/>
  <c r="AZ169" i="1"/>
  <c r="AR169" i="1"/>
  <c r="AJ169" i="1"/>
  <c r="AB169" i="1"/>
  <c r="AY169" i="1"/>
  <c r="AQ169" i="1"/>
  <c r="AI169" i="1"/>
  <c r="AA169" i="1"/>
  <c r="BF169" i="1"/>
  <c r="AX169" i="1"/>
  <c r="AP169" i="1"/>
  <c r="AH169" i="1"/>
  <c r="Z169" i="1"/>
  <c r="AO169" i="1"/>
  <c r="AG169" i="1"/>
  <c r="Y169" i="1"/>
  <c r="BE169" i="1"/>
  <c r="BM169" i="1"/>
  <c r="AW169" i="1"/>
  <c r="BB49" i="1"/>
  <c r="AL49" i="1"/>
  <c r="AD49" i="1"/>
  <c r="BA49" i="1"/>
  <c r="AK49" i="1"/>
  <c r="AC49" i="1"/>
  <c r="AZ49" i="1"/>
  <c r="AR49" i="1"/>
  <c r="AJ49" i="1"/>
  <c r="AB49" i="1"/>
  <c r="AY49" i="1"/>
  <c r="AQ49" i="1"/>
  <c r="AI49" i="1"/>
  <c r="AA49" i="1"/>
  <c r="AP49" i="1"/>
  <c r="AH49" i="1"/>
  <c r="Z49" i="1"/>
  <c r="AO49" i="1"/>
  <c r="AG49" i="1"/>
  <c r="Y49" i="1"/>
  <c r="AV49" i="1"/>
  <c r="AN49" i="1"/>
  <c r="AF49" i="1"/>
  <c r="AU49" i="1"/>
  <c r="AM49" i="1"/>
  <c r="AE49" i="1"/>
  <c r="BB116" i="1"/>
  <c r="AT116" i="1"/>
  <c r="AL116" i="1"/>
  <c r="AD116" i="1"/>
  <c r="BA116" i="1"/>
  <c r="AK116" i="1"/>
  <c r="AC116" i="1"/>
  <c r="BF116" i="1"/>
  <c r="AP116" i="1"/>
  <c r="AH116" i="1"/>
  <c r="Z116" i="1"/>
  <c r="BK116" i="1"/>
  <c r="AU116" i="1"/>
  <c r="AM116" i="1"/>
  <c r="AE116" i="1"/>
  <c r="AQ116" i="1"/>
  <c r="AA116" i="1"/>
  <c r="BM116" i="1"/>
  <c r="AO116" i="1"/>
  <c r="Y116" i="1"/>
  <c r="AN116" i="1"/>
  <c r="AJ116" i="1"/>
  <c r="AI116" i="1"/>
  <c r="AG116" i="1"/>
  <c r="BG116" i="1"/>
  <c r="AV116" i="1"/>
  <c r="AF116" i="1"/>
  <c r="BE116" i="1"/>
  <c r="AR116" i="1"/>
  <c r="AB116" i="1"/>
  <c r="AL346" i="1"/>
  <c r="AD346" i="1"/>
  <c r="AO346" i="1"/>
  <c r="AG346" i="1"/>
  <c r="Y346" i="1"/>
  <c r="AM346" i="1"/>
  <c r="AE346" i="1"/>
  <c r="AJ346" i="1"/>
  <c r="AI346" i="1"/>
  <c r="AH346" i="1"/>
  <c r="AR346" i="1"/>
  <c r="AF346" i="1"/>
  <c r="BG346" i="1"/>
  <c r="AQ346" i="1"/>
  <c r="AC346" i="1"/>
  <c r="BF346" i="1"/>
  <c r="AP346" i="1"/>
  <c r="AB346" i="1"/>
  <c r="AN346" i="1"/>
  <c r="AA346" i="1"/>
  <c r="AK346" i="1"/>
  <c r="Z346" i="1"/>
  <c r="AR288" i="1"/>
  <c r="AJ288" i="1"/>
  <c r="AB288" i="1"/>
  <c r="BG288" i="1"/>
  <c r="AQ288" i="1"/>
  <c r="AI288" i="1"/>
  <c r="AA288" i="1"/>
  <c r="BF288" i="1"/>
  <c r="AX288" i="1"/>
  <c r="AP288" i="1"/>
  <c r="AH288" i="1"/>
  <c r="Z288" i="1"/>
  <c r="BM288" i="1"/>
  <c r="BE288" i="1"/>
  <c r="AW288" i="1"/>
  <c r="AO288" i="1"/>
  <c r="AG288" i="1"/>
  <c r="Y288" i="1"/>
  <c r="BD288" i="1"/>
  <c r="AV288" i="1"/>
  <c r="AN288" i="1"/>
  <c r="AF288" i="1"/>
  <c r="AU288" i="1"/>
  <c r="AM288" i="1"/>
  <c r="AE288" i="1"/>
  <c r="BA288" i="1"/>
  <c r="AK288" i="1"/>
  <c r="AC288" i="1"/>
  <c r="BB288" i="1"/>
  <c r="AL288" i="1"/>
  <c r="AD288" i="1"/>
  <c r="AP80" i="1"/>
  <c r="AH80" i="1"/>
  <c r="Z80" i="1"/>
  <c r="AN80" i="1"/>
  <c r="AF80" i="1"/>
  <c r="AM80" i="1"/>
  <c r="AE80" i="1"/>
  <c r="AT80" i="1"/>
  <c r="AL80" i="1"/>
  <c r="AD80" i="1"/>
  <c r="AQ80" i="1"/>
  <c r="AI80" i="1"/>
  <c r="AA80" i="1"/>
  <c r="AR80" i="1"/>
  <c r="AO80" i="1"/>
  <c r="AK80" i="1"/>
  <c r="AJ80" i="1"/>
  <c r="AG80" i="1"/>
  <c r="AC80" i="1"/>
  <c r="AB80" i="1"/>
  <c r="Y80" i="1"/>
  <c r="AR321" i="1"/>
  <c r="AJ321" i="1"/>
  <c r="AB321" i="1"/>
  <c r="AQ321" i="1"/>
  <c r="AI321" i="1"/>
  <c r="AA321" i="1"/>
  <c r="AP321" i="1"/>
  <c r="AH321" i="1"/>
  <c r="Z321" i="1"/>
  <c r="AO321" i="1"/>
  <c r="AG321" i="1"/>
  <c r="Y321" i="1"/>
  <c r="AN321" i="1"/>
  <c r="AF321" i="1"/>
  <c r="AL321" i="1"/>
  <c r="AD321" i="1"/>
  <c r="BI321" i="1"/>
  <c r="AK321" i="1"/>
  <c r="AC321" i="1"/>
  <c r="AM321" i="1"/>
  <c r="AE321" i="1"/>
  <c r="AM37" i="1"/>
  <c r="AE37" i="1"/>
  <c r="AL37" i="1"/>
  <c r="AD37" i="1"/>
  <c r="AK37" i="1"/>
  <c r="AC37" i="1"/>
  <c r="AR37" i="1"/>
  <c r="AJ37" i="1"/>
  <c r="AB37" i="1"/>
  <c r="BG37" i="1"/>
  <c r="AQ37" i="1"/>
  <c r="AI37" i="1"/>
  <c r="AA37" i="1"/>
  <c r="AP37" i="1"/>
  <c r="AH37" i="1"/>
  <c r="Z37" i="1"/>
  <c r="AO37" i="1"/>
  <c r="AG37" i="1"/>
  <c r="AN37" i="1"/>
  <c r="AF37" i="1"/>
  <c r="Y37" i="1"/>
  <c r="AO39" i="1"/>
  <c r="AG39" i="1"/>
  <c r="Y39" i="1"/>
  <c r="AV39" i="1"/>
  <c r="AN39" i="1"/>
  <c r="AF39" i="1"/>
  <c r="BK39" i="1"/>
  <c r="AU39" i="1"/>
  <c r="AM39" i="1"/>
  <c r="AE39" i="1"/>
  <c r="AL39" i="1"/>
  <c r="AD39" i="1"/>
  <c r="AK39" i="1"/>
  <c r="AC39" i="1"/>
  <c r="AR39" i="1"/>
  <c r="AJ39" i="1"/>
  <c r="AB39" i="1"/>
  <c r="BG39" i="1"/>
  <c r="AQ39" i="1"/>
  <c r="AI39" i="1"/>
  <c r="AA39" i="1"/>
  <c r="AP39" i="1"/>
  <c r="AH39" i="1"/>
  <c r="Z39" i="1"/>
  <c r="AN356" i="1"/>
  <c r="AF356" i="1"/>
  <c r="AM356" i="1"/>
  <c r="AE356" i="1"/>
  <c r="BB356" i="1"/>
  <c r="AL356" i="1"/>
  <c r="AD356" i="1"/>
  <c r="AK356" i="1"/>
  <c r="AC356" i="1"/>
  <c r="AR356" i="1"/>
  <c r="AJ356" i="1"/>
  <c r="AB356" i="1"/>
  <c r="AQ356" i="1"/>
  <c r="AI356" i="1"/>
  <c r="AA356" i="1"/>
  <c r="AP356" i="1"/>
  <c r="AH356" i="1"/>
  <c r="Z356" i="1"/>
  <c r="AO356" i="1"/>
  <c r="AG356" i="1"/>
  <c r="Y356" i="1"/>
  <c r="BM425" i="1"/>
  <c r="AW425" i="1"/>
  <c r="AO425" i="1"/>
  <c r="AG425" i="1"/>
  <c r="Y425" i="1"/>
  <c r="AN425" i="1"/>
  <c r="AF425" i="1"/>
  <c r="BC425" i="1"/>
  <c r="AM425" i="1"/>
  <c r="AE425" i="1"/>
  <c r="BB425" i="1"/>
  <c r="AL425" i="1"/>
  <c r="AD425" i="1"/>
  <c r="BA425" i="1"/>
  <c r="AK425" i="1"/>
  <c r="AC425" i="1"/>
  <c r="AZ425" i="1"/>
  <c r="AR425" i="1"/>
  <c r="AJ425" i="1"/>
  <c r="AB425" i="1"/>
  <c r="BG425" i="1"/>
  <c r="AY425" i="1"/>
  <c r="AQ425" i="1"/>
  <c r="AI425" i="1"/>
  <c r="AA425" i="1"/>
  <c r="AX425" i="1"/>
  <c r="AP425" i="1"/>
  <c r="AH425" i="1"/>
  <c r="Z425" i="1"/>
  <c r="AS335" i="1"/>
  <c r="AS64" i="1"/>
  <c r="AS75" i="1"/>
  <c r="AS434" i="1"/>
  <c r="AS154" i="1"/>
  <c r="AS101" i="1"/>
  <c r="AS104" i="1"/>
  <c r="AS221" i="1"/>
  <c r="AS332" i="1"/>
  <c r="AS290" i="1"/>
  <c r="AS134" i="1"/>
  <c r="AS66" i="1"/>
  <c r="AS418" i="1"/>
  <c r="AS17" i="1"/>
  <c r="AS143" i="1"/>
  <c r="G151" i="31"/>
  <c r="F151" i="31" s="1"/>
  <c r="D2" i="55"/>
  <c r="B5" i="49"/>
  <c r="B2" i="2"/>
  <c r="F4" i="49"/>
  <c r="V2" i="38"/>
  <c r="L3" i="31"/>
  <c r="N4" i="31"/>
  <c r="G75" i="31" l="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14" i="31"/>
  <c r="F214"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2" i="1"/>
  <c r="AS51" i="1"/>
  <c r="AS315" i="1"/>
  <c r="AS280" i="1"/>
  <c r="AS23" i="1"/>
  <c r="AS158" i="1"/>
  <c r="AS95" i="1"/>
  <c r="AS67" i="1"/>
  <c r="AS162" i="1"/>
  <c r="AS341" i="1"/>
  <c r="AS344" i="1"/>
  <c r="AS354" i="1"/>
  <c r="AS37" i="1"/>
  <c r="AS49" i="1"/>
  <c r="AS4" i="1"/>
  <c r="AS195" i="1"/>
  <c r="AS395" i="1"/>
  <c r="AS353" i="1"/>
  <c r="AS283" i="1"/>
  <c r="AS98" i="1"/>
  <c r="AS244" i="1"/>
  <c r="AS357" i="1"/>
  <c r="AS305" i="1"/>
  <c r="AS324" i="1"/>
  <c r="AS111" i="1"/>
  <c r="AS446" i="1"/>
  <c r="AS227" i="1"/>
  <c r="AS76" i="1"/>
  <c r="AS422" i="1"/>
  <c r="AS297" i="1"/>
  <c r="AS447" i="1"/>
  <c r="AS85" i="1"/>
  <c r="AS48" i="1"/>
  <c r="AS349" i="1"/>
  <c r="AS286" i="1"/>
  <c r="AS242" i="1"/>
  <c r="AS264" i="1"/>
  <c r="AS270" i="1"/>
  <c r="AS371" i="1"/>
  <c r="AS110" i="1"/>
  <c r="AS13" i="1"/>
  <c r="AS372" i="1"/>
  <c r="AS320" i="1"/>
  <c r="AS144" i="1"/>
  <c r="AS184" i="1"/>
  <c r="AS274" i="1"/>
  <c r="AS260" i="1"/>
  <c r="AS3" i="1"/>
  <c r="AS86" i="1"/>
  <c r="AS230" i="1"/>
  <c r="AS377" i="1"/>
  <c r="AS222" i="1"/>
  <c r="AS217" i="1"/>
  <c r="AS256" i="1"/>
  <c r="AS304" i="1"/>
  <c r="AS40" i="1"/>
  <c r="AS80" i="1"/>
  <c r="AS220" i="1"/>
  <c r="AS65" i="1"/>
  <c r="AS161" i="1"/>
  <c r="AS112" i="1"/>
  <c r="AS224" i="1"/>
  <c r="AS194" i="1"/>
  <c r="AS30" i="1"/>
  <c r="AS188" i="1"/>
  <c r="AS69" i="1"/>
  <c r="AS295" i="1"/>
  <c r="AS15" i="1"/>
  <c r="AS397" i="1"/>
  <c r="AS326" i="1"/>
  <c r="AS46" i="1"/>
  <c r="AS246" i="1"/>
  <c r="AS271" i="1"/>
  <c r="AS84" i="1"/>
  <c r="AS73" i="1"/>
  <c r="AS367" i="1"/>
  <c r="AS33" i="1"/>
  <c r="AS113" i="1"/>
  <c r="AS202" i="1"/>
  <c r="AS356" i="1"/>
  <c r="AS239" i="1"/>
  <c r="AS131" i="1"/>
  <c r="AS47" i="1"/>
  <c r="AS10" i="1"/>
  <c r="AS228" i="1"/>
  <c r="AS282" i="1"/>
  <c r="AS36" i="1"/>
  <c r="AS45" i="1"/>
  <c r="AS193" i="1"/>
  <c r="AS140" i="1"/>
  <c r="AS6" i="1"/>
  <c r="AS301" i="1"/>
  <c r="AS376" i="1"/>
  <c r="AS204" i="1"/>
  <c r="AS106" i="1"/>
  <c r="AS93" i="1"/>
  <c r="AS426" i="1"/>
  <c r="AS261" i="1"/>
  <c r="AS7" i="1"/>
  <c r="AS179" i="1"/>
  <c r="AS189" i="1"/>
  <c r="AS200" i="1"/>
  <c r="AS42" i="1"/>
  <c r="AS288" i="1"/>
  <c r="AS108" i="1"/>
  <c r="AS123" i="1"/>
  <c r="AS398" i="1"/>
  <c r="AS267" i="1"/>
  <c r="AS153" i="1"/>
  <c r="AS229" i="1"/>
  <c r="AS223" i="1"/>
  <c r="AS145" i="1"/>
  <c r="AS219" i="1"/>
  <c r="AS107" i="1"/>
  <c r="AS178" i="1"/>
  <c r="AS390" i="1"/>
  <c r="AS314" i="1"/>
  <c r="AS97" i="1"/>
  <c r="AS22" i="1"/>
  <c r="AS163" i="1"/>
  <c r="AS176" i="1"/>
  <c r="AS442" i="1"/>
  <c r="AS70" i="1"/>
  <c r="AS414" i="1"/>
  <c r="AS298" i="1"/>
  <c r="AS39" i="1"/>
  <c r="AS348" i="1"/>
  <c r="AS251" i="1"/>
  <c r="AS35" i="1"/>
  <c r="AS177" i="1"/>
  <c r="AS340" i="1"/>
  <c r="AS215" i="1"/>
  <c r="AS165" i="1"/>
  <c r="AS99" i="1"/>
  <c r="AS360" i="1"/>
  <c r="AS114" i="1"/>
  <c r="AS5" i="1"/>
  <c r="AS423" i="1"/>
  <c r="AS250" i="1"/>
  <c r="AS444" i="1"/>
  <c r="AS421" i="1"/>
  <c r="AS180" i="1"/>
  <c r="AS254" i="1"/>
  <c r="AS427" i="1"/>
  <c r="AS393" i="1"/>
  <c r="AS287" i="1"/>
  <c r="AS429" i="1"/>
  <c r="AS137" i="1"/>
  <c r="AS425" i="1"/>
  <c r="AS321" i="1"/>
  <c r="AS116" i="1"/>
  <c r="AS63" i="1"/>
  <c r="AS155" i="1"/>
  <c r="AS323" i="1"/>
  <c r="AS369" i="1"/>
  <c r="AS181" i="1"/>
  <c r="AS218" i="1"/>
  <c r="AS102" i="1"/>
  <c r="AS92" i="1"/>
  <c r="AS391" i="1"/>
  <c r="AS268" i="1"/>
  <c r="AS205" i="1"/>
  <c r="AS319" i="1"/>
  <c r="AS90" i="1"/>
  <c r="AS386" i="1"/>
  <c r="AS438" i="1"/>
  <c r="AS209" i="1"/>
  <c r="AS8" i="1"/>
  <c r="AS187" i="1"/>
  <c r="AS316" i="1"/>
  <c r="AS432" i="1"/>
  <c r="AS44" i="1"/>
  <c r="AS269" i="1"/>
  <c r="AS430" i="1"/>
  <c r="AS160" i="1"/>
  <c r="AS346" i="1"/>
  <c r="AS169" i="1"/>
  <c r="AS342" i="1"/>
  <c r="AS32" i="1"/>
  <c r="AS138" i="1"/>
  <c r="AS249" i="1"/>
  <c r="AS275" i="1"/>
  <c r="AS374" i="1"/>
  <c r="AS441" i="1"/>
  <c r="AS370" i="1"/>
  <c r="AS281" i="1"/>
  <c r="AS74" i="1"/>
  <c r="AS52" i="1"/>
  <c r="AS424" i="1"/>
  <c r="AS247" i="1"/>
  <c r="AS89" i="1"/>
  <c r="AS59" i="1"/>
  <c r="AS278" i="1"/>
  <c r="AS431" i="1"/>
  <c r="AS31" i="1"/>
  <c r="AS410" i="1"/>
  <c r="AS28" i="1"/>
  <c r="AS82" i="1"/>
  <c r="AS156" i="1"/>
  <c r="AS16" i="1"/>
  <c r="AS157" i="1"/>
  <c r="AS164" i="1"/>
  <c r="AS343" i="1"/>
  <c r="AS396" i="1"/>
  <c r="AS259" i="1"/>
  <c r="AS383" i="1"/>
  <c r="AS248" i="1"/>
  <c r="G215" i="31"/>
  <c r="F215" i="31" s="1"/>
  <c r="G20" i="31"/>
  <c r="F20" i="31" s="1"/>
  <c r="G19" i="31"/>
  <c r="F19" i="31" s="1"/>
  <c r="G18" i="31"/>
  <c r="F18" i="31" s="1"/>
  <c r="G150" i="31"/>
  <c r="F150" i="31" s="1"/>
  <c r="G196" i="31"/>
  <c r="F196" i="31" s="1"/>
  <c r="G183" i="31"/>
  <c r="F183" i="31" s="1"/>
  <c r="G137" i="31"/>
  <c r="F137" i="31" s="1"/>
  <c r="G74" i="31"/>
  <c r="F74" i="31" s="1"/>
  <c r="G66" i="31"/>
  <c r="F66" i="31" s="1"/>
  <c r="G58" i="31"/>
  <c r="F58" i="31" s="1"/>
  <c r="G50" i="31"/>
  <c r="F50" i="31" s="1"/>
  <c r="G42" i="31"/>
  <c r="F42" i="31" s="1"/>
  <c r="G35" i="31"/>
  <c r="F35" i="31" s="1"/>
  <c r="G27" i="31"/>
  <c r="F27" i="31" s="1"/>
  <c r="G99" i="31"/>
  <c r="F99" i="31" s="1"/>
  <c r="G106" i="31"/>
  <c r="F106" i="31" s="1"/>
  <c r="G210" i="31"/>
  <c r="F210" i="31" s="1"/>
  <c r="G164" i="31"/>
  <c r="F164" i="31" s="1"/>
  <c r="G168" i="31"/>
  <c r="F168" i="31" s="1"/>
  <c r="G122" i="31"/>
  <c r="F122" i="31" s="1"/>
  <c r="G128" i="31"/>
  <c r="F128" i="31" s="1"/>
  <c r="G174" i="31"/>
  <c r="F174" i="31" s="1"/>
  <c r="F12" i="31"/>
  <c r="G88" i="31"/>
  <c r="F88" i="31" s="1"/>
  <c r="G86" i="31"/>
  <c r="F86" i="31" s="1"/>
  <c r="G173" i="31"/>
  <c r="F173" i="31" s="1"/>
  <c r="G126" i="31"/>
  <c r="F126" i="31" s="1"/>
  <c r="G226" i="31"/>
  <c r="F226" i="31" s="1"/>
  <c r="G216" i="31"/>
  <c r="F216" i="31" s="1"/>
  <c r="G182" i="31"/>
  <c r="F182" i="31" s="1"/>
  <c r="G136" i="31"/>
  <c r="F136" i="31" s="1"/>
  <c r="G167" i="31"/>
  <c r="F167" i="31" s="1"/>
  <c r="G213" i="31"/>
  <c r="F213" i="31" s="1"/>
  <c r="G153" i="31"/>
  <c r="F153" i="31" s="1"/>
  <c r="G109" i="31"/>
  <c r="F109" i="31" s="1"/>
  <c r="F21" i="31"/>
  <c r="G140" i="31"/>
  <c r="F140" i="31" s="1"/>
  <c r="G186" i="31"/>
  <c r="F186" i="31" s="1"/>
  <c r="G187" i="31"/>
  <c r="F187"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6" i="31"/>
  <c r="F166" i="31" s="1"/>
  <c r="G212" i="31"/>
  <c r="F212" i="31" s="1"/>
  <c r="G143" i="31"/>
  <c r="F143" i="31" s="1"/>
  <c r="G189" i="31"/>
  <c r="F189"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9" i="31"/>
  <c r="F219"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0" i="31"/>
  <c r="F160" i="31" s="1"/>
  <c r="G49" i="31"/>
  <c r="F49" i="31" s="1"/>
  <c r="G46" i="31"/>
  <c r="F46" i="31" s="1"/>
  <c r="G105" i="31"/>
  <c r="F105" i="31" s="1"/>
  <c r="G223" i="31"/>
  <c r="F223" i="31" s="1"/>
  <c r="G195" i="31"/>
  <c r="F195" i="31" s="1"/>
  <c r="G114" i="31"/>
  <c r="F114" i="31" s="1"/>
  <c r="G147" i="31"/>
  <c r="F147" i="31" s="1"/>
  <c r="G158" i="31"/>
  <c r="F158" i="31" s="1"/>
  <c r="G78" i="31"/>
  <c r="F78" i="31" s="1"/>
  <c r="G113" i="31"/>
  <c r="F113" i="31" s="1"/>
  <c r="G155" i="31"/>
  <c r="F155" i="31" s="1"/>
  <c r="G180" i="31"/>
  <c r="F180" i="31" s="1"/>
  <c r="G54" i="31"/>
  <c r="F54" i="31" s="1"/>
  <c r="G39" i="31"/>
  <c r="F39" i="31" s="1"/>
  <c r="G107" i="31"/>
  <c r="G31" i="31"/>
  <c r="F31" i="31" s="1"/>
  <c r="G209" i="31"/>
  <c r="F209" i="31" s="1"/>
  <c r="G44" i="31"/>
  <c r="F44" i="31" s="1"/>
  <c r="G176" i="31"/>
  <c r="F176" i="31" s="1"/>
  <c r="G127" i="31"/>
  <c r="F127" i="31" s="1"/>
  <c r="G52" i="31"/>
  <c r="F52" i="31" s="1"/>
  <c r="G198" i="31"/>
  <c r="F198" i="31" s="1"/>
  <c r="G205" i="31"/>
  <c r="F205" i="31" s="1"/>
  <c r="G206" i="31"/>
  <c r="F206" i="31" s="1"/>
  <c r="G181" i="31"/>
  <c r="F181" i="31" s="1"/>
  <c r="G220" i="31"/>
  <c r="F220" i="31" s="1"/>
  <c r="G100" i="31"/>
  <c r="F100" i="31" s="1"/>
  <c r="G134" i="31"/>
  <c r="F134" i="31" s="1"/>
  <c r="G169" i="31"/>
  <c r="F169" i="31" s="1"/>
  <c r="G170" i="31"/>
  <c r="F170" i="31" s="1"/>
  <c r="G61" i="31"/>
  <c r="F61" i="31" s="1"/>
  <c r="G175" i="31"/>
  <c r="F175" i="31" s="1"/>
  <c r="G208" i="31"/>
  <c r="F208" i="31" s="1"/>
  <c r="G80" i="31"/>
  <c r="F80" i="31" s="1"/>
  <c r="G165" i="31"/>
  <c r="F165" i="31" s="1"/>
  <c r="G157" i="31"/>
  <c r="F157" i="31" s="1"/>
  <c r="G45" i="31"/>
  <c r="F45" i="31" s="1"/>
  <c r="G60" i="31"/>
  <c r="G222" i="31"/>
  <c r="F222" i="31" s="1"/>
  <c r="G34" i="31"/>
  <c r="F34" i="31" s="1"/>
  <c r="G70" i="31"/>
  <c r="F70" i="31" s="1"/>
  <c r="G193" i="31"/>
  <c r="F193" i="31" s="1"/>
  <c r="G118" i="31"/>
  <c r="F118" i="31" s="1"/>
  <c r="G32" i="31"/>
  <c r="F32" i="31" s="1"/>
  <c r="G111" i="31"/>
  <c r="F111" i="31" s="1"/>
  <c r="G120" i="31"/>
  <c r="F120" i="31" s="1"/>
  <c r="G131" i="31"/>
  <c r="F131" i="31" s="1"/>
  <c r="G139" i="31"/>
  <c r="F139" i="31" s="1"/>
  <c r="G200" i="31"/>
  <c r="F200" i="31" s="1"/>
  <c r="G29" i="31"/>
  <c r="F29" i="31" s="1"/>
  <c r="G47" i="31"/>
  <c r="F47" i="31" s="1"/>
  <c r="G65" i="31"/>
  <c r="F65" i="31" s="1"/>
  <c r="G55" i="31"/>
  <c r="F55" i="31" s="1"/>
  <c r="G117" i="31"/>
  <c r="F117" i="31" s="1"/>
  <c r="G185" i="31"/>
  <c r="F185" i="31" s="1"/>
  <c r="G112" i="31"/>
  <c r="F112" i="31" s="1"/>
  <c r="G162" i="31"/>
  <c r="F162" i="31" s="1"/>
  <c r="G201" i="31"/>
  <c r="F201" i="31" s="1"/>
  <c r="G204" i="31"/>
  <c r="F204" i="31" s="1"/>
  <c r="G159" i="31"/>
  <c r="F159" i="31" s="1"/>
  <c r="G211" i="31"/>
  <c r="F211" i="31" s="1"/>
  <c r="G110" i="31"/>
  <c r="F110" i="31" s="1"/>
  <c r="G138" i="31"/>
  <c r="F138" i="31" s="1"/>
  <c r="G30" i="31"/>
  <c r="F30" i="31" s="1"/>
  <c r="G101" i="31"/>
  <c r="F101" i="31" s="1"/>
  <c r="G217" i="31"/>
  <c r="F217" i="31" s="1"/>
  <c r="G224" i="31"/>
  <c r="F224" i="31" s="1"/>
  <c r="G188" i="31"/>
  <c r="F188" i="31" s="1"/>
  <c r="G156" i="31"/>
  <c r="F156" i="31" s="1"/>
  <c r="G149" i="31"/>
  <c r="F149" i="31" s="1"/>
  <c r="G63" i="31"/>
  <c r="F63" i="31" s="1"/>
  <c r="G225" i="31"/>
  <c r="F225" i="31" s="1"/>
  <c r="G41" i="31"/>
  <c r="F41" i="31" s="1"/>
  <c r="G130" i="31"/>
  <c r="F130" i="31" s="1"/>
  <c r="G38" i="31"/>
  <c r="F38" i="31" s="1"/>
  <c r="G57" i="31"/>
  <c r="F57" i="31" s="1"/>
  <c r="G152" i="31"/>
  <c r="F152" i="31" s="1"/>
  <c r="G124" i="31"/>
  <c r="F124" i="31" s="1"/>
  <c r="G68" i="31"/>
  <c r="F68" i="31" s="1"/>
  <c r="G53" i="31"/>
  <c r="F53" i="31" s="1"/>
  <c r="G26" i="31"/>
  <c r="F26" i="31" s="1"/>
  <c r="G71" i="31"/>
  <c r="F71" i="31" s="1"/>
  <c r="G24" i="31"/>
  <c r="F24" i="31" s="1"/>
  <c r="G184" i="31"/>
  <c r="F184" i="31" s="1"/>
  <c r="G73" i="31"/>
  <c r="F73" i="31" s="1"/>
  <c r="G125" i="31"/>
  <c r="F125" i="31" s="1"/>
  <c r="G172" i="31"/>
  <c r="F172" i="31" s="1"/>
  <c r="G123" i="31"/>
  <c r="F123" i="31" s="1"/>
  <c r="G194" i="31"/>
  <c r="F194" i="31" s="1"/>
  <c r="G102" i="31"/>
  <c r="F102" i="31" s="1"/>
  <c r="G133" i="31"/>
  <c r="F133" i="31" s="1"/>
  <c r="G104" i="31"/>
  <c r="F104" i="31" s="1"/>
  <c r="G146" i="31"/>
  <c r="F146" i="31" s="1"/>
  <c r="G218" i="31"/>
  <c r="G192" i="31"/>
  <c r="F192" i="31" s="1"/>
  <c r="G129" i="31"/>
  <c r="F129" i="31" s="1"/>
  <c r="G77" i="31"/>
  <c r="F77" i="31" s="1"/>
  <c r="G119" i="31"/>
  <c r="F119" i="31" s="1"/>
  <c r="G116" i="31"/>
  <c r="F116" i="31" s="1"/>
  <c r="G69" i="31"/>
  <c r="F69" i="31" s="1"/>
  <c r="G62" i="31"/>
  <c r="F62" i="31" s="1"/>
  <c r="G135" i="31"/>
  <c r="F135" i="31" s="1"/>
  <c r="G108" i="31"/>
  <c r="F108" i="31" s="1"/>
  <c r="G79" i="31"/>
  <c r="G202" i="31"/>
  <c r="F202" i="31" s="1"/>
  <c r="G115" i="31"/>
  <c r="F115" i="31" s="1"/>
  <c r="G154" i="31"/>
  <c r="F154" i="31" s="1"/>
  <c r="G221" i="31"/>
  <c r="F221" i="31" s="1"/>
  <c r="G81" i="31"/>
  <c r="F81" i="31" s="1"/>
  <c r="G96" i="31"/>
  <c r="F96" i="31" s="1"/>
  <c r="G171" i="31"/>
  <c r="F171" i="31" s="1"/>
  <c r="G98" i="31"/>
  <c r="F98" i="31" s="1"/>
  <c r="G163" i="31"/>
  <c r="F163" i="31" s="1"/>
  <c r="G179" i="31"/>
  <c r="F179" i="31" s="1"/>
  <c r="G191" i="31"/>
  <c r="F191" i="31" s="1"/>
  <c r="G190" i="31"/>
  <c r="F190" i="31" s="1"/>
  <c r="G148" i="31"/>
  <c r="F148" i="31" s="1"/>
  <c r="G37" i="31"/>
  <c r="F37" i="31" s="1"/>
  <c r="Y22" i="2"/>
  <c r="G142" i="31"/>
  <c r="F142" i="31" s="1"/>
  <c r="G76" i="31"/>
  <c r="G121" i="31"/>
  <c r="F121" i="31" s="1"/>
  <c r="G178" i="31"/>
  <c r="F178" i="31" s="1"/>
  <c r="G2" i="31"/>
  <c r="F2" i="31" s="1"/>
  <c r="G144" i="31"/>
  <c r="F144" i="31" s="1"/>
  <c r="G177" i="31"/>
  <c r="F177" i="31" s="1"/>
  <c r="G203" i="31"/>
  <c r="F203"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18"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<sst xmlns="http://schemas.openxmlformats.org/spreadsheetml/2006/main" count="4926" uniqueCount="948">
  <si>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</si>
  <si>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</si>
  <si>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</si>
  <si>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</si>
  <si>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</si>
  <si>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</si>
  <si>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</si>
  <si>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</si>
  <si>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</si>
  <si>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</si>
  <si>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</si>
  <si>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</si>
  <si>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</si>
  <si>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</si>
  <si>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</si>
  <si>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</si>
  <si>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</si>
  <si>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</si>
  <si>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</si>
  <si>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</si>
  <si>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</si>
  <si>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</si>
  <si>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</si>
  <si>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</si>
  <si>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</si>
  <si>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</si>
  <si>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</si>
  <si>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</si>
  <si>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</si>
  <si>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</si>
  <si>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</si>
  <si>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</si>
  <si>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</si>
  <si>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</si>
  <si>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</si>
  <si>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</si>
  <si>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</si>
  <si>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</si>
  <si>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</si>
  <si>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</si>
  <si>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</si>
  <si>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</si>
  <si>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</si>
  <si>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</si>
  <si>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</si>
  <si>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</si>
  <si>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</si>
  <si>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</si>
  <si>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</si>
  <si>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</si>
  <si>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</si>
  <si>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</si>
  <si>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</si>
  <si>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</si>
  <si>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</si>
  <si>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</si>
  <si>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</si>
  <si>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</si>
  <si>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</si>
  <si>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</si>
  <si>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</si>
  <si>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</si>
  <si>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</si>
  <si>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</si>
  <si>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</si>
  <si>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</si>
  <si>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</si>
  <si>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</si>
  <si>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</si>
  <si>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</si>
  <si>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</si>
  <si>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</si>
  <si>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</si>
  <si>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</si>
  <si>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</si>
  <si>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</si>
  <si>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</si>
  <si>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</si>
  <si>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</si>
  <si>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</si>
  <si>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</si>
  <si>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</si>
  <si>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</si>
  <si>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</si>
  <si>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</si>
  <si>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</si>
  <si>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</si>
  <si>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</si>
  <si>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</si>
  <si>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</si>
  <si>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</si>
  <si>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</si>
  <si>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</si>
  <si>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</si>
  <si>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</si>
  <si>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</si>
  <si>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</si>
  <si>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</si>
  <si>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</si>
  <si>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</si>
  <si>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</si>
  <si>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</si>
  <si>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</si>
  <si>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</si>
  <si>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</si>
  <si>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</si>
  <si>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</si>
  <si>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</si>
  <si>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</si>
  <si>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</si>
  <si>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</si>
  <si>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</si>
  <si>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</si>
  <si>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</si>
  <si>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</si>
  <si>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</si>
  <si>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</si>
  <si>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</si>
  <si>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</si>
  <si>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</si>
  <si>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</si>
  <si>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</si>
  <si>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</si>
  <si>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</si>
  <si>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</si>
  <si>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</si>
  <si>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</si>
  <si>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</si>
  <si>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</si>
  <si>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</si>
  <si>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</si>
  <si>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</si>
  <si>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</si>
  <si>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</si>
  <si>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</si>
  <si>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</si>
  <si>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</si>
  <si>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</si>
  <si>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</si>
  <si>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</si>
  <si>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</si>
  <si>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</si>
  <si>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</si>
  <si>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</si>
  <si>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</si>
  <si>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</si>
  <si>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</si>
  <si>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</si>
  <si>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</si>
  <si>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</si>
  <si>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</si>
  <si>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</si>
  <si>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</si>
  <si>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</si>
  <si>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</si>
  <si>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</si>
  <si>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</si>
  <si>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</si>
  <si>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</si>
  <si>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</si>
  <si>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</si>
  <si>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</si>
  <si>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</si>
  <si>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</si>
  <si>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</si>
  <si>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</si>
  <si>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</si>
  <si>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</si>
  <si>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</si>
  <si>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</si>
  <si>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</si>
  <si>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</si>
  <si>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</si>
  <si>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</si>
  <si>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</si>
  <si>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</si>
  <si>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</si>
  <si>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</si>
  <si>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</si>
  <si>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</si>
  <si>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</si>
  <si>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</si>
  <si>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</si>
  <si>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</si>
  <si>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</si>
  <si>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</si>
  <si>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</si>
  <si>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</si>
  <si>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</si>
  <si>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</si>
  <si>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</si>
  <si>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</si>
  <si>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</si>
  <si>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</si>
  <si>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</si>
  <si>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</si>
  <si>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</si>
  <si>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</si>
  <si>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</si>
  <si>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</si>
  <si>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</si>
  <si>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</si>
  <si>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</si>
  <si>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</si>
  <si>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</si>
  <si>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</si>
  <si>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</si>
  <si>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</si>
  <si>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</si>
  <si>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</si>
  <si>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</si>
  <si>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</si>
  <si>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</si>
  <si>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</si>
  <si>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</si>
  <si>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</si>
  <si>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</si>
  <si>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</si>
  <si>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</si>
  <si>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</si>
  <si>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</si>
  <si>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</si>
  <si>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</si>
  <si>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</si>
  <si>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</si>
  <si>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</si>
  <si>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</si>
  <si>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</si>
  <si>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</si>
  <si>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</si>
  <si>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</si>
  <si>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</si>
  <si>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</si>
  <si>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</si>
  <si>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</si>
  <si>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</si>
  <si>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</si>
  <si>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</si>
  <si>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</si>
  <si>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</si>
  <si>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</si>
  <si>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</si>
  <si>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</si>
  <si>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</si>
  <si>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</si>
  <si>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</si>
  <si>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</si>
  <si>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</si>
  <si>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</si>
  <si>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</si>
  <si>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</si>
  <si>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</si>
  <si>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</si>
  <si>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</si>
  <si>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</si>
  <si>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</si>
  <si>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</si>
  <si>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</si>
  <si>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</si>
  <si>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</si>
  <si>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</si>
  <si>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</si>
  <si>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</si>
  <si>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</si>
  <si>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</si>
  <si>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</si>
  <si>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</si>
  <si>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</si>
  <si>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</si>
  <si>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</si>
  <si>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</si>
  <si>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</si>
  <si>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</si>
  <si>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</si>
  <si>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</si>
  <si>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</si>
  <si>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</si>
  <si>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</si>
  <si>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</si>
  <si>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</si>
  <si>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</si>
  <si>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</si>
  <si>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</si>
  <si>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</si>
  <si>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</si>
  <si>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</si>
  <si>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</si>
  <si>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</si>
  <si>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</si>
  <si>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</si>
  <si>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</si>
  <si>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</si>
  <si>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</si>
  <si>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</si>
  <si>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</si>
  <si>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</si>
  <si>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</si>
  <si>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</si>
  <si>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</si>
  <si>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</si>
  <si>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</si>
  <si>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</si>
  <si>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</si>
  <si>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</si>
  <si>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</si>
  <si>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</si>
  <si>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</si>
  <si>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</si>
  <si>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</si>
  <si>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</si>
  <si>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</si>
  <si>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</si>
  <si>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</si>
  <si>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</si>
  <si>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</si>
  <si>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</si>
  <si>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</si>
  <si>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</si>
  <si>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</si>
  <si>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</si>
  <si>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</si>
  <si>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</si>
  <si>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</si>
  <si>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</si>
  <si>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</si>
  <si>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</si>
  <si>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</si>
  <si>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</si>
  <si>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</si>
  <si>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</si>
  <si>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</si>
  <si>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</si>
  <si>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</si>
  <si>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</si>
  <si>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</si>
  <si>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</si>
  <si>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</si>
  <si>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</si>
  <si>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</si>
  <si>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</si>
  <si>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</si>
  <si>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</si>
  <si>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</si>
  <si>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</si>
  <si>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</si>
  <si>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</si>
  <si>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</si>
  <si>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</si>
  <si>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</si>
  <si>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</si>
  <si>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</si>
  <si>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</si>
  <si>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</si>
  <si>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</si>
  <si>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</si>
  <si>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</si>
  <si>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</si>
  <si>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</si>
  <si>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</si>
  <si>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</si>
  <si>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</si>
  <si>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</si>
  <si>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</si>
  <si>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</si>
  <si>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</si>
  <si>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</si>
  <si>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</si>
  <si>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</si>
  <si>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</si>
  <si>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</si>
  <si>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</si>
  <si>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</si>
  <si>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</si>
  <si>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</si>
  <si>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</si>
  <si>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</si>
  <si>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</si>
  <si>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</si>
  <si>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</si>
  <si>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</si>
  <si>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</si>
  <si>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</si>
  <si>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</si>
  <si>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</si>
  <si>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</si>
  <si>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</si>
  <si>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</si>
  <si>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</si>
  <si>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</si>
  <si>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</si>
  <si>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</si>
  <si>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</si>
  <si>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</si>
  <si>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</si>
  <si>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</si>
  <si>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</si>
  <si>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</si>
  <si>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</si>
  <si>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</si>
  <si>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</si>
  <si>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</si>
  <si>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</si>
  <si>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</si>
  <si>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</si>
  <si>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</si>
  <si>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</si>
  <si>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</si>
  <si>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</si>
  <si>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</si>
  <si>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</si>
  <si>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</si>
  <si>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</si>
  <si>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</si>
  <si>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</si>
  <si>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</si>
  <si>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</si>
  <si>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</si>
  <si>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</si>
  <si>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</si>
  <si>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</si>
  <si>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</si>
  <si>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</si>
  <si>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</si>
  <si>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</si>
  <si>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</si>
  <si>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</si>
  <si>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</si>
  <si>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</si>
  <si>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</si>
  <si>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</si>
  <si>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</si>
  <si>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</si>
  <si>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</si>
  <si>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</si>
  <si>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</si>
  <si>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</si>
  <si>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</si>
  <si>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</si>
  <si>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</si>
  <si>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</si>
  <si>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</si>
  <si>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</si>
  <si>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</si>
  <si>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</si>
  <si>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</si>
  <si>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</si>
  <si>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</si>
  <si>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</si>
  <si>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</si>
  <si>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</si>
  <si>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</si>
  <si>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</si>
  <si>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</si>
  <si>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</si>
  <si>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</si>
  <si>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</si>
  <si>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</si>
  <si>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</si>
  <si>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</si>
  <si>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</si>
  <si>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</si>
  <si>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</si>
  <si>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</si>
  <si>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</si>
  <si>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</si>
  <si>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</si>
  <si>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</si>
  <si>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</si>
  <si>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</si>
  <si>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</si>
  <si>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</si>
  <si>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</si>
  <si>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</si>
  <si>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</si>
  <si>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</si>
  <si>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</si>
  <si>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</si>
  <si>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</si>
  <si>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</si>
  <si>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</si>
  <si>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</si>
  <si>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</si>
  <si>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</si>
  <si>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</si>
  <si>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</si>
  <si>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</si>
  <si>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</si>
  <si>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</si>
  <si>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</si>
  <si>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</si>
  <si>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</si>
  <si>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</si>
  <si>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</si>
  <si>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</si>
  <si>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</si>
  <si>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</si>
  <si>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</si>
  <si>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</si>
  <si>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</si>
  <si>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</si>
  <si>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</si>
  <si>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</si>
  <si>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</si>
  <si>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</si>
  <si>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</si>
  <si>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</si>
  <si>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</si>
  <si>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</si>
  <si>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</si>
  <si>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</si>
  <si>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</si>
  <si>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</si>
  <si>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</si>
  <si>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</si>
  <si>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</si>
  <si>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</si>
  <si>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</si>
  <si>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</si>
  <si>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</si>
  <si>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</si>
  <si>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</si>
  <si>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</si>
  <si>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</si>
  <si>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</si>
  <si>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</si>
  <si>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</si>
  <si>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</si>
  <si>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</si>
  <si>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</si>
  <si>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</si>
  <si>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</si>
  <si>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</si>
  <si>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</si>
  <si>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</si>
  <si>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</si>
  <si>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</si>
  <si>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</si>
  <si>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</si>
  <si>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</si>
  <si>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</si>
  <si>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</si>
  <si>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</si>
  <si>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</si>
  <si>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</si>
  <si>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</si>
  <si>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</si>
  <si>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</si>
  <si>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</si>
  <si>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</si>
  <si>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</si>
  <si>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</si>
  <si>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</si>
  <si>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</si>
  <si>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</si>
  <si>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</si>
  <si>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</si>
  <si>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</si>
  <si>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</si>
  <si>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</si>
  <si>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</si>
  <si>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</si>
  <si>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</si>
  <si>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</si>
  <si>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</si>
  <si>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</si>
  <si>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</si>
  <si>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</si>
  <si>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</si>
  <si>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</si>
  <si>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</si>
  <si>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</si>
  <si>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</si>
  <si>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</si>
  <si>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</si>
  <si>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</si>
  <si>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</si>
  <si>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</si>
  <si>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</si>
  <si>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</si>
  <si>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</si>
  <si>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</si>
  <si>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</si>
  <si>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</si>
  <si>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</si>
  <si>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</si>
  <si>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</si>
  <si>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</si>
  <si>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</si>
  <si>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</si>
  <si>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</si>
  <si>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</si>
  <si>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</si>
  <si>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</si>
  <si>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</si>
  <si>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</si>
  <si>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</si>
  <si>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</si>
  <si>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</si>
  <si>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</si>
  <si>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</si>
  <si>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</si>
  <si>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</si>
  <si>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</si>
  <si>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</si>
  <si>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</si>
  <si>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</si>
  <si>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</si>
  <si>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</si>
  <si>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</si>
  <si>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</si>
  <si>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</si>
  <si>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</si>
  <si>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</si>
  <si>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</si>
  <si>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</si>
  <si>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</si>
  <si>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</si>
  <si>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</si>
  <si>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</si>
  <si>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</si>
  <si>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</si>
  <si>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</si>
  <si>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</si>
  <si>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</si>
  <si>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</si>
  <si>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</si>
  <si>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</si>
  <si>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</si>
  <si>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</si>
  <si>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</si>
  <si>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</si>
  <si>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</si>
  <si>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</si>
  <si>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</si>
  <si>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</si>
  <si>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</si>
  <si>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</si>
  <si>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</si>
  <si>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</si>
  <si>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</si>
  <si>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</si>
  <si>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</si>
  <si>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</si>
  <si>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</si>
  <si>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</si>
  <si>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</si>
  <si>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</si>
  <si>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</si>
  <si>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</si>
  <si>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</si>
  <si>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</si>
  <si>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</si>
  <si>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</si>
  <si>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</si>
  <si>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</si>
  <si>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</si>
  <si>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</si>
  <si>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</si>
  <si>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</si>
  <si>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</si>
  <si>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</si>
  <si>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</si>
  <si>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</si>
  <si>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</si>
  <si>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</si>
  <si>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</si>
  <si>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</si>
  <si>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</si>
  <si>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</si>
  <si>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</si>
  <si>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</si>
  <si>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</si>
  <si>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</si>
  <si>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</si>
  <si>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</si>
  <si>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</si>
  <si>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</si>
  <si>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</si>
  <si>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</si>
  <si>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</si>
  <si>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</si>
  <si>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</si>
  <si>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</si>
  <si>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</si>
  <si>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</si>
  <si>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</si>
  <si>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</si>
  <si>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</si>
  <si>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</si>
  <si>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</si>
  <si>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</si>
  <si>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</si>
  <si>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</si>
  <si>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</si>
  <si>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</si>
  <si>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</si>
  <si>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</si>
  <si>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</si>
  <si>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</si>
  <si>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</si>
  <si>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</si>
  <si>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</si>
  <si>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</si>
  <si>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</si>
  <si>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</si>
  <si>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</si>
  <si>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</si>
  <si>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</si>
  <si>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</si>
  <si>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</si>
  <si>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</si>
  <si>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</si>
  <si>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</si>
  <si>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</si>
  <si>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</si>
  <si>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</si>
  <si>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</si>
  <si>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</si>
  <si>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</si>
  <si>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</si>
  <si>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</si>
  <si>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</si>
  <si>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</si>
  <si>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</si>
  <si>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</si>
  <si>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</si>
  <si>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</si>
  <si>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</si>
  <si>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</si>
  <si>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</si>
  <si>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</si>
  <si>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</si>
  <si>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</si>
  <si>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</si>
  <si>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</si>
  <si>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</si>
  <si>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</si>
  <si>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</si>
  <si>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</si>
  <si>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</si>
  <si>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</si>
  <si>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</si>
  <si>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</si>
  <si>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</si>
  <si>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</si>
  <si>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</si>
  <si>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</si>
  <si>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</si>
  <si>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</si>
  <si>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</si>
  <si>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</si>
  <si>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</si>
  <si>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</si>
  <si>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</si>
  <si>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</si>
  <si>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</si>
  <si>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</si>
  <si>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</si>
  <si>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</si>
  <si>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</si>
  <si>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</si>
  <si>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</si>
  <si>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</si>
  <si>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</si>
  <si>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</si>
  <si>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</si>
  <si>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</si>
  <si>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</si>
  <si>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</si>
  <si>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</si>
  <si>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</si>
  <si>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</si>
  <si>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</si>
  <si>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</si>
  <si>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</si>
  <si>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</si>
  <si>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</si>
  <si>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</si>
  <si>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</si>
  <si>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</si>
  <si>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</si>
  <si>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</si>
  <si>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</si>
  <si>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</si>
  <si>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</si>
  <si>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</si>
  <si>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</si>
  <si>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</si>
  <si>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</si>
  <si>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</si>
  <si>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</si>
  <si>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</si>
  <si>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</si>
  <si>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</si>
  <si>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</si>
  <si>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</si>
  <si>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</si>
  <si>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</si>
  <si>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</si>
  <si>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</si>
  <si>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</si>
  <si>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</si>
  <si>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</si>
  <si>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</si>
  <si>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</si>
  <si>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</si>
  <si>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</si>
  <si>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</si>
  <si>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</si>
  <si>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</si>
  <si>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</si>
  <si>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</si>
  <si>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</si>
  <si>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</si>
  <si>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</si>
  <si>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</si>
  <si>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</si>
  <si>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</si>
  <si>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</si>
  <si>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</si>
  <si>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</si>
  <si>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</si>
  <si>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</si>
  <si>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</si>
  <si>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</si>
  <si>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</si>
  <si>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</si>
  <si>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</si>
  <si>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</si>
  <si>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</si>
  <si>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</si>
  <si>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</si>
  <si>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</si>
  <si>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</si>
  <si>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</si>
  <si>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</si>
  <si>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</si>
  <si>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</si>
  <si>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</si>
  <si>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</si>
  <si>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</si>
  <si>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</si>
  <si>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</si>
  <si>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</si>
  <si>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</si>
  <si>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</si>
  <si>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</si>
  <si>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</si>
  <si>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</si>
  <si>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</si>
  <si>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</si>
  <si>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</si>
  <si>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</si>
  <si>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</si>
  <si>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</si>
  <si>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</si>
  <si>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</si>
  <si>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</si>
  <si>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</si>
  <si>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</si>
  <si>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</si>
  <si>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</si>
  <si>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</si>
  <si>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</si>
  <si>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</si>
  <si>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</si>
  <si>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</si>
  <si>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</si>
  <si>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</si>
  <si>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</si>
  <si>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</si>
  <si>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</si>
  <si>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</si>
  <si>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</si>
  <si>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</si>
  <si>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</si>
  <si>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</si>
  <si>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</si>
  <si>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</si>
  <si>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</si>
  <si>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</si>
  <si>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</si>
  <si>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</si>
  <si>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</si>
  <si>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</si>
  <si>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</si>
  <si>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</si>
  <si>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</si>
  <si>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</si>
  <si>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</si>
  <si>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</si>
  <si>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</si>
  <si>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</si>
  <si>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</si>
  <si>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</si>
  <si>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</si>
  <si>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</si>
  <si>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</si>
  <si>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</si>
  <si>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</si>
  <si>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</si>
  <si>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</si>
  <si>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</si>
  <si>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</si>
  <si>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</si>
  <si>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</si>
  <si>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</si>
  <si>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</si>
  <si>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</si>
  <si>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</si>
  <si>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</si>
  <si>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</si>
  <si>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</si>
  <si>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</si>
  <si>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</si>
  <si>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</si>
  <si>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</si>
  <si>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</si>
  <si>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</si>
  <si>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</si>
  <si>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</si>
  <si>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</si>
  <si>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</si>
  <si>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</si>
  <si>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</si>
  <si>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</si>
  <si>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</si>
  <si>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</si>
  <si>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</si>
  <si>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</si>
  <si>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</si>
  <si>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</si>
  <si>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</si>
  <si>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</si>
  <si>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</si>
  <si>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</si>
  <si>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</si>
  <si>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</si>
  <si>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</si>
  <si>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</si>
  <si>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</si>
  <si>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</si>
  <si>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</si>
  <si>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</si>
  <si>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</si>
  <si>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</si>
  <si>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Feb 2020 Edition - Cord Cutting Wizard by Bill Hladik</t>
  </si>
  <si>
    <t>CNNe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</si>
</sst>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7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72.621055787036" missingItemsLimit="0" createdVersion="6" refreshedVersion="6" minRefreshableVersion="3" recordCount="451" xr:uid="{BC500BA4-8601-4A2B-A0A3-992A9D9863AE}">
  <cacheSource type="worksheet">
    <worksheetSource name="mydata"/>
  </cacheSource>
  <cacheFields count="91">
    <cacheField name="Network" numFmtId="0">
      <sharedItems count="451">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udience"/>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e"/>
        <s v="CNN En Español"/>
        <s v="CNN International"/>
        <s v="Comedy Central"/>
        <s v="Comedy Dynamics"/>
        <s v="Comedy TV"/>
        <s v="Comet TV"/>
        <s v="Con TV"/>
        <s v="Cooking Channel"/>
        <s v="Court TV"/>
        <s v="COZI"/>
        <s v="C-SPAN"/>
        <s v="C-SPAN2"/>
        <s v="CubaMax"/>
        <s v="Curiosity Stream"/>
        <s v="CW"/>
        <s v="DAZN"/>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m/>
    <m/>
    <m/>
    <m/>
    <m/>
    <m/>
    <m/>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Kids Extra"/>
    <s v="Kids Extra"/>
    <m/>
    <m/>
    <m/>
    <m/>
    <m/>
    <m/>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Kids and family"/>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 v="Sports"/>
    <s v=""/>
    <x v="1"/>
    <s v="Sports Extra"/>
    <s v="Sports Extra"/>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Kids and family"/>
    <n v="1"/>
    <x v="1"/>
    <s v="Kids Extra"/>
    <s v="Kids Extra"/>
    <s v="Yes"/>
    <s v="Yes"/>
    <m/>
    <m/>
    <m/>
    <s v="Yes"/>
    <s v="Yes"/>
    <x v="1"/>
    <s v="Yes"/>
    <s v="Elite"/>
    <s v="Fubo Extra"/>
    <s v="Yes"/>
    <m/>
    <m/>
    <m/>
    <m/>
    <m/>
    <s v=""/>
    <s v=""/>
    <s v=""/>
    <s v=""/>
    <s v=""/>
    <s v=""/>
    <s v=""/>
    <s v=""/>
    <s v=""/>
    <s v=""/>
    <s v=""/>
    <s v=""/>
    <s v=""/>
    <s v=""/>
    <s v=""/>
    <s v=""/>
    <s v=""/>
    <s v=""/>
    <s v=""/>
    <s v=""/>
    <s v=""/>
    <s v=""/>
    <n v="2"/>
    <n v="2"/>
    <n v="1"/>
    <n v="1"/>
    <s v=""/>
    <s v=""/>
    <s v=""/>
    <n v="1"/>
    <n v="1"/>
    <s v=""/>
    <n v="1"/>
    <s v=""/>
    <n v="2"/>
    <n v="1"/>
    <s v=""/>
    <s v=""/>
    <s v=""/>
    <s v=""/>
    <s v=""/>
    <n v="0"/>
    <n v="0"/>
    <n v="0"/>
    <n v="0"/>
    <n v="3"/>
    <s v=""/>
    <s v=""/>
    <s v=""/>
    <s v=""/>
    <s v=""/>
    <s v=""/>
    <s v=""/>
    <s v=""/>
    <s v=""/>
    <s v=""/>
    <s v=""/>
    <s v=""/>
    <s v=""/>
    <s v=""/>
    <s v=""/>
    <s v=""/>
    <s v=""/>
    <s v=""/>
    <s v=""/>
    <s v=""/>
    <s v=""/>
  </r>
  <r>
    <x v="50"/>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N, Adult Swim"/>
    <s v="Kids and family"/>
    <s v=""/>
    <x v="1"/>
    <s v="Yes"/>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2"/>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Entertainment"/>
    <s v=""/>
    <x v="1"/>
    <m/>
    <m/>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4"/>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6"/>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4"/>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Spanish"/>
    <s v=""/>
    <x v="1"/>
    <s v="Best of Spanish"/>
    <s v="Best of Spanish"/>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Premium movies"/>
    <s v=""/>
    <x v="1"/>
    <m/>
    <m/>
    <s v="Yes"/>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anish"/>
    <s v=""/>
    <x v="1"/>
    <s v="Best of Spanish"/>
    <s v="Best of Spanish"/>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9"/>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6"/>
        <item x="87"/>
        <item x="85"/>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30"/>
    </i>
    <i>
      <x v="31"/>
    </i>
    <i>
      <x v="46"/>
    </i>
    <i>
      <x v="50"/>
    </i>
    <i>
      <x v="57"/>
    </i>
    <i>
      <x v="61"/>
    </i>
    <i>
      <x v="63"/>
    </i>
    <i>
      <x v="67"/>
    </i>
    <i>
      <x v="68"/>
    </i>
    <i>
      <x v="82"/>
    </i>
    <i>
      <x v="83"/>
    </i>
    <i>
      <x v="84"/>
    </i>
    <i>
      <x v="91"/>
    </i>
    <i>
      <x v="95"/>
    </i>
    <i>
      <x v="100"/>
    </i>
    <i>
      <x v="106"/>
    </i>
    <i>
      <x v="111"/>
    </i>
    <i>
      <x v="112"/>
    </i>
    <i>
      <x v="113"/>
    </i>
    <i>
      <x v="121"/>
    </i>
    <i>
      <x v="135"/>
    </i>
    <i>
      <x v="136"/>
    </i>
    <i>
      <x v="143"/>
    </i>
    <i>
      <x v="144"/>
    </i>
    <i>
      <x v="153"/>
    </i>
    <i>
      <x v="155"/>
    </i>
    <i>
      <x v="156"/>
    </i>
    <i>
      <x v="159"/>
    </i>
    <i>
      <x v="161"/>
    </i>
    <i>
      <x v="162"/>
    </i>
    <i>
      <x v="163"/>
    </i>
    <i>
      <x v="167"/>
    </i>
    <i>
      <x v="176"/>
    </i>
    <i>
      <x v="177"/>
    </i>
    <i>
      <x v="178"/>
    </i>
    <i>
      <x v="186"/>
    </i>
    <i>
      <x v="202"/>
    </i>
    <i>
      <x v="207"/>
    </i>
    <i>
      <x v="213"/>
    </i>
    <i>
      <x v="217"/>
    </i>
    <i>
      <x v="225"/>
    </i>
    <i>
      <x v="228"/>
    </i>
    <i>
      <x v="236"/>
    </i>
    <i>
      <x v="237"/>
    </i>
    <i>
      <x v="240"/>
    </i>
    <i>
      <x v="243"/>
    </i>
    <i>
      <x v="250"/>
    </i>
    <i>
      <x v="253"/>
    </i>
    <i>
      <x v="254"/>
    </i>
    <i>
      <x v="257"/>
    </i>
    <i>
      <x v="258"/>
    </i>
    <i>
      <x v="259"/>
    </i>
    <i>
      <x v="262"/>
    </i>
    <i>
      <x v="263"/>
    </i>
    <i>
      <x v="266"/>
    </i>
    <i>
      <x v="278"/>
    </i>
    <i>
      <x v="280"/>
    </i>
    <i>
      <x v="285"/>
    </i>
    <i>
      <x v="286"/>
    </i>
    <i>
      <x v="297"/>
    </i>
    <i>
      <x v="298"/>
    </i>
    <i>
      <x v="303"/>
    </i>
    <i>
      <x v="322"/>
    </i>
    <i>
      <x v="338"/>
    </i>
    <i>
      <x v="339"/>
    </i>
    <i>
      <x v="346"/>
    </i>
    <i>
      <x v="365"/>
    </i>
    <i>
      <x v="368"/>
    </i>
    <i>
      <x v="369"/>
    </i>
    <i>
      <x v="370"/>
    </i>
    <i>
      <x v="381"/>
    </i>
    <i>
      <x v="384"/>
    </i>
    <i>
      <x v="388"/>
    </i>
    <i>
      <x v="389"/>
    </i>
    <i>
      <x v="391"/>
    </i>
    <i>
      <x v="394"/>
    </i>
    <i>
      <x v="395"/>
    </i>
    <i>
      <x v="408"/>
    </i>
    <i>
      <x v="421"/>
    </i>
    <i>
      <x v="422"/>
    </i>
    <i>
      <x v="427"/>
    </i>
    <i>
      <x v="439"/>
    </i>
    <i>
      <x v="444"/>
    </i>
    <i>
      <x v="44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6"/>
        <item x="87"/>
        <item x="85"/>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2"/>
    </i>
    <i>
      <x v="43"/>
    </i>
    <i>
      <x v="78"/>
    </i>
    <i>
      <x v="80"/>
    </i>
    <i>
      <x v="88"/>
    </i>
    <i>
      <x v="93"/>
    </i>
    <i>
      <x v="105"/>
    </i>
    <i>
      <x v="109"/>
    </i>
    <i>
      <x v="110"/>
    </i>
    <i>
      <x v="114"/>
    </i>
    <i>
      <x v="179"/>
    </i>
    <i>
      <x v="182"/>
    </i>
    <i>
      <x v="189"/>
    </i>
    <i>
      <x v="191"/>
    </i>
    <i>
      <x v="192"/>
    </i>
    <i>
      <x v="193"/>
    </i>
    <i>
      <x v="203"/>
    </i>
    <i>
      <x v="220"/>
    </i>
    <i>
      <x v="221"/>
    </i>
    <i>
      <x v="222"/>
    </i>
    <i>
      <x v="226"/>
    </i>
    <i>
      <x v="244"/>
    </i>
    <i>
      <x v="245"/>
    </i>
    <i>
      <x v="246"/>
    </i>
    <i>
      <x v="247"/>
    </i>
    <i>
      <x v="270"/>
    </i>
    <i>
      <x v="272"/>
    </i>
    <i>
      <x v="273"/>
    </i>
    <i>
      <x v="295"/>
    </i>
    <i>
      <x v="299"/>
    </i>
    <i>
      <x v="313"/>
    </i>
    <i>
      <x v="321"/>
    </i>
    <i>
      <x v="372"/>
    </i>
    <i>
      <x v="412"/>
    </i>
    <i>
      <x v="425"/>
    </i>
    <i>
      <x v="429"/>
    </i>
    <i>
      <x v="43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946</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432</v>
      </c>
    </row>
    <row r="5" spans="2:2" x14ac:dyDescent="0.35">
      <c r="B5" s="26" t="s">
        <v>657</v>
      </c>
    </row>
    <row r="6" spans="2:2" x14ac:dyDescent="0.35">
      <c r="B6" s="26" t="s">
        <v>433</v>
      </c>
    </row>
    <row r="8" spans="2:2" x14ac:dyDescent="0.35">
      <c r="B8" s="143" t="s">
        <v>611</v>
      </c>
    </row>
    <row r="9" spans="2:2" x14ac:dyDescent="0.35">
      <c r="B9" s="26" t="s">
        <v>612</v>
      </c>
    </row>
    <row r="10" spans="2:2" x14ac:dyDescent="0.35">
      <c r="B10" s="26" t="s">
        <v>613</v>
      </c>
    </row>
    <row r="11" spans="2:2" x14ac:dyDescent="0.35">
      <c r="B11" s="39" t="s">
        <v>659</v>
      </c>
    </row>
    <row r="12" spans="2:2" x14ac:dyDescent="0.35">
      <c r="B12" s="39" t="s">
        <v>660</v>
      </c>
    </row>
    <row r="13" spans="2:2" x14ac:dyDescent="0.35">
      <c r="B13" s="26" t="s">
        <v>702</v>
      </c>
    </row>
    <row r="14" spans="2:2" x14ac:dyDescent="0.35">
      <c r="B14" s="26" t="s">
        <v>700</v>
      </c>
    </row>
    <row r="15" spans="2:2" x14ac:dyDescent="0.35">
      <c r="B15" s="39" t="s">
        <v>661</v>
      </c>
    </row>
    <row r="16" spans="2:2" x14ac:dyDescent="0.35">
      <c r="B16" s="39" t="s">
        <v>662</v>
      </c>
    </row>
    <row r="17" spans="2:2" x14ac:dyDescent="0.35">
      <c r="B17" s="39" t="s">
        <v>663</v>
      </c>
    </row>
    <row r="18" spans="2:2" x14ac:dyDescent="0.35">
      <c r="B18" s="26" t="s">
        <v>701</v>
      </c>
    </row>
    <row r="19" spans="2:2" x14ac:dyDescent="0.35">
      <c r="B19" s="26" t="s">
        <v>703</v>
      </c>
    </row>
    <row r="20" spans="2:2" x14ac:dyDescent="0.35">
      <c r="B20" s="26" t="s">
        <v>614</v>
      </c>
    </row>
    <row r="22" spans="2:2" x14ac:dyDescent="0.35">
      <c r="B22" s="143"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39" t="s">
        <v>435</v>
      </c>
    </row>
    <row r="40" spans="1:2" x14ac:dyDescent="0.35">
      <c r="B40" s="39"/>
    </row>
    <row r="41" spans="1:2" x14ac:dyDescent="0.35">
      <c r="B41" s="143" t="s">
        <v>608</v>
      </c>
    </row>
    <row r="42" spans="1:2" x14ac:dyDescent="0.35">
      <c r="A42" s="146"/>
      <c r="B42" s="26" t="s">
        <v>619</v>
      </c>
    </row>
    <row r="43" spans="1:2" x14ac:dyDescent="0.35">
      <c r="A43" s="147"/>
      <c r="B43" s="26" t="s">
        <v>620</v>
      </c>
    </row>
    <row r="44" spans="1:2" x14ac:dyDescent="0.35">
      <c r="A44" s="148" t="s">
        <v>609</v>
      </c>
      <c r="B44" s="144" t="s">
        <v>628</v>
      </c>
    </row>
    <row r="45" spans="1:2" x14ac:dyDescent="0.35">
      <c r="A45" s="149">
        <v>1</v>
      </c>
      <c r="B45" s="26" t="s">
        <v>621</v>
      </c>
    </row>
    <row r="46" spans="1:2" x14ac:dyDescent="0.35">
      <c r="A46" s="150">
        <v>2</v>
      </c>
      <c r="B46" s="26" t="s">
        <v>622</v>
      </c>
    </row>
    <row r="47" spans="1:2" ht="13.3" thickBot="1" x14ac:dyDescent="0.4">
      <c r="A47" s="151">
        <v>3</v>
      </c>
      <c r="B47" s="26" t="s">
        <v>623</v>
      </c>
    </row>
    <row r="48" spans="1:2" ht="13.3" thickBot="1" x14ac:dyDescent="0.4">
      <c r="A48" s="152"/>
      <c r="B48" s="144" t="s">
        <v>624</v>
      </c>
    </row>
    <row r="49" spans="1:2" x14ac:dyDescent="0.35">
      <c r="A49" s="153"/>
      <c r="B49" s="144" t="s">
        <v>625</v>
      </c>
    </row>
    <row r="50" spans="1:2" x14ac:dyDescent="0.35">
      <c r="A50" s="154"/>
      <c r="B50" s="144" t="s">
        <v>626</v>
      </c>
    </row>
    <row r="51" spans="1:2" x14ac:dyDescent="0.35">
      <c r="A51" s="155"/>
      <c r="B51" s="144" t="s">
        <v>627</v>
      </c>
    </row>
    <row r="52" spans="1:2" x14ac:dyDescent="0.35">
      <c r="A52" s="156" t="s">
        <v>609</v>
      </c>
      <c r="B52" s="144" t="s">
        <v>629</v>
      </c>
    </row>
    <row r="54" spans="1:2" x14ac:dyDescent="0.35">
      <c r="B54" s="143" t="s">
        <v>537</v>
      </c>
    </row>
    <row r="55" spans="1:2" x14ac:dyDescent="0.35">
      <c r="B55" s="26" t="s">
        <v>538</v>
      </c>
    </row>
    <row r="56" spans="1:2" x14ac:dyDescent="0.35">
      <c r="B56" s="26" t="s">
        <v>436</v>
      </c>
    </row>
    <row r="57" spans="1:2" x14ac:dyDescent="0.35">
      <c r="B57" s="26" t="s">
        <v>416</v>
      </c>
    </row>
    <row r="58" spans="1:2" x14ac:dyDescent="0.35">
      <c r="B58" s="39" t="s">
        <v>427</v>
      </c>
    </row>
    <row r="60" spans="1:2" x14ac:dyDescent="0.35">
      <c r="B60" s="143"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897</v>
      </c>
    </row>
    <row r="67" spans="2:2" x14ac:dyDescent="0.35">
      <c r="B67" s="26" t="s">
        <v>898</v>
      </c>
    </row>
    <row r="68" spans="2:2" x14ac:dyDescent="0.35">
      <c r="B68" s="26" t="s">
        <v>440</v>
      </c>
    </row>
    <row r="70" spans="2:2" x14ac:dyDescent="0.35">
      <c r="B70" s="143" t="s">
        <v>420</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899</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892</v>
      </c>
    </row>
    <row r="80" spans="2:2" x14ac:dyDescent="0.35">
      <c r="B80" s="26" t="s">
        <v>893</v>
      </c>
    </row>
    <row r="81" spans="2:2" x14ac:dyDescent="0.35">
      <c r="B81" s="26" t="s">
        <v>900</v>
      </c>
    </row>
    <row r="83" spans="2:2" x14ac:dyDescent="0.35">
      <c r="B83" s="143" t="s">
        <v>429</v>
      </c>
    </row>
    <row r="84" spans="2:2" x14ac:dyDescent="0.35">
      <c r="B84" s="26" t="s">
        <v>669</v>
      </c>
    </row>
    <row r="85" spans="2:2" x14ac:dyDescent="0.35">
      <c r="B85" s="26" t="s">
        <v>901</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902</v>
      </c>
    </row>
    <row r="115" spans="2:2" x14ac:dyDescent="0.35">
      <c r="B115" s="145" t="s">
        <v>592</v>
      </c>
    </row>
    <row r="151" spans="2:2" x14ac:dyDescent="0.35">
      <c r="B151" s="145" t="s">
        <v>493</v>
      </c>
    </row>
    <row r="192" spans="2:2" x14ac:dyDescent="0.35">
      <c r="B192" s="145" t="s">
        <v>705</v>
      </c>
    </row>
    <row r="235" spans="2:2" x14ac:dyDescent="0.35">
      <c r="B235" s="145" t="s">
        <v>715</v>
      </c>
    </row>
    <row r="276" spans="2:2" x14ac:dyDescent="0.35">
      <c r="B276" s="145"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554</v>
      </c>
      <c r="B1" s="130" t="s">
        <v>571</v>
      </c>
      <c r="C1" s="25" t="s">
        <v>184</v>
      </c>
      <c r="D1" s="25" t="s">
        <v>565</v>
      </c>
      <c r="E1" s="25" t="s">
        <v>560</v>
      </c>
      <c r="F1" s="25" t="s">
        <v>561</v>
      </c>
      <c r="G1" s="25" t="s">
        <v>562</v>
      </c>
      <c r="H1" s="25" t="s">
        <v>563</v>
      </c>
      <c r="I1" s="25" t="s">
        <v>564</v>
      </c>
      <c r="J1" s="25" t="s">
        <v>566</v>
      </c>
      <c r="K1" s="25" t="s">
        <v>567</v>
      </c>
      <c r="L1" s="25" t="s">
        <v>568</v>
      </c>
      <c r="M1" s="25" t="s">
        <v>569</v>
      </c>
      <c r="N1" s="179" t="s">
        <v>606</v>
      </c>
      <c r="O1" s="25" t="s">
        <v>555</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185</v>
      </c>
      <c r="B2" s="132" t="s">
        <v>570</v>
      </c>
      <c r="C2" s="133">
        <v>20</v>
      </c>
      <c r="D2" s="28" t="s">
        <v>1</v>
      </c>
      <c r="E2" s="28" t="s">
        <v>1</v>
      </c>
      <c r="F2" s="28" t="s">
        <v>1</v>
      </c>
      <c r="G2" s="28" t="s">
        <v>1</v>
      </c>
      <c r="H2" s="28" t="s">
        <v>1</v>
      </c>
      <c r="I2" s="28" t="s">
        <v>1</v>
      </c>
      <c r="J2" s="28"/>
      <c r="K2" s="28"/>
      <c r="L2" s="28"/>
      <c r="M2" s="28"/>
      <c r="N2" s="180" t="s">
        <v>939</v>
      </c>
      <c r="O2" s="134" t="s">
        <v>84</v>
      </c>
    </row>
    <row r="3" spans="1:37" ht="13.3" thickBot="1" x14ac:dyDescent="0.4">
      <c r="A3" s="71" t="s">
        <v>186</v>
      </c>
      <c r="B3" s="132" t="s">
        <v>570</v>
      </c>
      <c r="C3" s="107">
        <v>30</v>
      </c>
      <c r="D3" s="28" t="s">
        <v>848</v>
      </c>
      <c r="E3" s="28" t="s">
        <v>1</v>
      </c>
      <c r="F3" s="28" t="s">
        <v>1</v>
      </c>
      <c r="G3" s="28" t="s">
        <v>1</v>
      </c>
      <c r="H3" s="28" t="s">
        <v>1</v>
      </c>
      <c r="I3" s="28" t="s">
        <v>1</v>
      </c>
      <c r="J3" s="28" t="s">
        <v>1</v>
      </c>
      <c r="K3" s="28" t="s">
        <v>1</v>
      </c>
      <c r="L3" s="28" t="s">
        <v>1</v>
      </c>
      <c r="M3" s="28"/>
      <c r="N3" s="180" t="s">
        <v>913</v>
      </c>
      <c r="O3" s="134" t="s">
        <v>517</v>
      </c>
    </row>
    <row r="4" spans="1:37" ht="13.3" thickBot="1" x14ac:dyDescent="0.4">
      <c r="A4" s="71" t="s">
        <v>187</v>
      </c>
      <c r="B4" s="132" t="s">
        <v>570</v>
      </c>
      <c r="C4" s="107">
        <v>30</v>
      </c>
      <c r="D4" s="28" t="s">
        <v>848</v>
      </c>
      <c r="E4" s="28" t="s">
        <v>1</v>
      </c>
      <c r="F4" s="28" t="s">
        <v>1</v>
      </c>
      <c r="G4" s="28" t="s">
        <v>1</v>
      </c>
      <c r="H4" s="28" t="s">
        <v>1</v>
      </c>
      <c r="I4" s="28" t="s">
        <v>1</v>
      </c>
      <c r="J4" s="28" t="s">
        <v>1</v>
      </c>
      <c r="K4" s="28" t="s">
        <v>1</v>
      </c>
      <c r="L4" s="28" t="s">
        <v>1</v>
      </c>
      <c r="M4" s="28"/>
      <c r="N4" s="180" t="s">
        <v>914</v>
      </c>
      <c r="O4" s="134" t="s">
        <v>517</v>
      </c>
    </row>
    <row r="5" spans="1:37" ht="13.3" thickBot="1" x14ac:dyDescent="0.4">
      <c r="A5" s="71" t="s">
        <v>742</v>
      </c>
      <c r="B5" s="132" t="s">
        <v>570</v>
      </c>
      <c r="C5" s="107">
        <v>65</v>
      </c>
      <c r="D5" s="28" t="s">
        <v>849</v>
      </c>
      <c r="E5" s="28" t="s">
        <v>1</v>
      </c>
      <c r="F5" s="28" t="s">
        <v>1</v>
      </c>
      <c r="G5" s="28" t="s">
        <v>1</v>
      </c>
      <c r="H5" s="28" t="s">
        <v>1</v>
      </c>
      <c r="I5" s="28" t="s">
        <v>1</v>
      </c>
      <c r="J5" s="28" t="s">
        <v>1</v>
      </c>
      <c r="K5" s="28"/>
      <c r="L5" s="28" t="s">
        <v>1</v>
      </c>
      <c r="M5" s="28"/>
      <c r="N5" s="180" t="s">
        <v>938</v>
      </c>
      <c r="O5" s="134" t="s">
        <v>556</v>
      </c>
    </row>
    <row r="6" spans="1:37" ht="13.3" thickBot="1" x14ac:dyDescent="0.4">
      <c r="A6" s="71" t="s">
        <v>743</v>
      </c>
      <c r="B6" s="132" t="s">
        <v>570</v>
      </c>
      <c r="C6" s="107">
        <v>80</v>
      </c>
      <c r="D6" s="28" t="s">
        <v>849</v>
      </c>
      <c r="E6" s="28" t="s">
        <v>1</v>
      </c>
      <c r="F6" s="28" t="s">
        <v>1</v>
      </c>
      <c r="G6" s="28" t="s">
        <v>1</v>
      </c>
      <c r="H6" s="28" t="s">
        <v>1</v>
      </c>
      <c r="I6" s="28" t="s">
        <v>1</v>
      </c>
      <c r="J6" s="28" t="s">
        <v>1</v>
      </c>
      <c r="K6" s="28"/>
      <c r="L6" s="28" t="s">
        <v>1</v>
      </c>
      <c r="M6" s="28"/>
      <c r="N6" s="180" t="s">
        <v>938</v>
      </c>
      <c r="O6" s="134" t="s">
        <v>556</v>
      </c>
    </row>
    <row r="7" spans="1:37" ht="13.3" thickBot="1" x14ac:dyDescent="0.4">
      <c r="A7" s="71" t="s">
        <v>744</v>
      </c>
      <c r="B7" s="132" t="s">
        <v>570</v>
      </c>
      <c r="C7" s="107">
        <v>93</v>
      </c>
      <c r="D7" s="28" t="s">
        <v>849</v>
      </c>
      <c r="E7" s="28" t="s">
        <v>1</v>
      </c>
      <c r="F7" s="28" t="s">
        <v>1</v>
      </c>
      <c r="G7" s="28" t="s">
        <v>1</v>
      </c>
      <c r="H7" s="28" t="s">
        <v>1</v>
      </c>
      <c r="I7" s="28" t="s">
        <v>1</v>
      </c>
      <c r="J7" s="28" t="s">
        <v>1</v>
      </c>
      <c r="K7" s="28"/>
      <c r="L7" s="28" t="s">
        <v>1</v>
      </c>
      <c r="M7" s="28"/>
      <c r="N7" s="180" t="s">
        <v>938</v>
      </c>
      <c r="O7" s="134" t="s">
        <v>556</v>
      </c>
    </row>
    <row r="8" spans="1:37" ht="13.3" thickBot="1" x14ac:dyDescent="0.4">
      <c r="A8" s="71" t="s">
        <v>745</v>
      </c>
      <c r="B8" s="132" t="s">
        <v>570</v>
      </c>
      <c r="C8" s="107">
        <v>110</v>
      </c>
      <c r="D8" s="28" t="s">
        <v>849</v>
      </c>
      <c r="E8" s="28" t="s">
        <v>1</v>
      </c>
      <c r="F8" s="28" t="s">
        <v>1</v>
      </c>
      <c r="G8" s="28" t="s">
        <v>1</v>
      </c>
      <c r="H8" s="28" t="s">
        <v>1</v>
      </c>
      <c r="I8" s="28" t="s">
        <v>1</v>
      </c>
      <c r="J8" s="28" t="s">
        <v>1</v>
      </c>
      <c r="K8" s="28"/>
      <c r="L8" s="28" t="s">
        <v>1</v>
      </c>
      <c r="M8" s="28"/>
      <c r="N8" s="180" t="s">
        <v>938</v>
      </c>
      <c r="O8" s="134" t="s">
        <v>556</v>
      </c>
    </row>
    <row r="9" spans="1:37" ht="13.3" thickBot="1" x14ac:dyDescent="0.4">
      <c r="A9" s="71" t="s">
        <v>746</v>
      </c>
      <c r="B9" s="132" t="s">
        <v>570</v>
      </c>
      <c r="C9" s="107">
        <v>124</v>
      </c>
      <c r="D9" s="28" t="s">
        <v>849</v>
      </c>
      <c r="E9" s="28" t="s">
        <v>1</v>
      </c>
      <c r="F9" s="28" t="s">
        <v>1</v>
      </c>
      <c r="G9" s="28" t="s">
        <v>1</v>
      </c>
      <c r="H9" s="28" t="s">
        <v>1</v>
      </c>
      <c r="I9" s="28" t="s">
        <v>1</v>
      </c>
      <c r="J9" s="28" t="s">
        <v>1</v>
      </c>
      <c r="K9" s="28"/>
      <c r="L9" s="28" t="s">
        <v>1</v>
      </c>
      <c r="M9" s="28"/>
      <c r="N9" s="180" t="s">
        <v>938</v>
      </c>
      <c r="O9" s="134" t="s">
        <v>556</v>
      </c>
    </row>
    <row r="10" spans="1:37" ht="13.3" thickBot="1" x14ac:dyDescent="0.4">
      <c r="A10" s="71" t="s">
        <v>747</v>
      </c>
      <c r="B10" s="132" t="s">
        <v>570</v>
      </c>
      <c r="C10" s="107">
        <v>135</v>
      </c>
      <c r="D10" s="28" t="s">
        <v>849</v>
      </c>
      <c r="E10" s="28" t="s">
        <v>1</v>
      </c>
      <c r="F10" s="28" t="s">
        <v>1</v>
      </c>
      <c r="G10" s="28" t="s">
        <v>1</v>
      </c>
      <c r="H10" s="28" t="s">
        <v>1</v>
      </c>
      <c r="I10" s="28" t="s">
        <v>1</v>
      </c>
      <c r="J10" s="28" t="s">
        <v>1</v>
      </c>
      <c r="K10" s="28"/>
      <c r="L10" s="28" t="s">
        <v>1</v>
      </c>
      <c r="M10" s="28"/>
      <c r="N10" s="180" t="s">
        <v>938</v>
      </c>
      <c r="O10" s="134" t="s">
        <v>556</v>
      </c>
    </row>
    <row r="11" spans="1:37" ht="13.3" thickBot="1" x14ac:dyDescent="0.4">
      <c r="A11" s="71" t="s">
        <v>748</v>
      </c>
      <c r="B11" s="132" t="s">
        <v>570</v>
      </c>
      <c r="C11" s="107">
        <v>86</v>
      </c>
      <c r="D11" s="28" t="s">
        <v>849</v>
      </c>
      <c r="E11" s="28" t="s">
        <v>1</v>
      </c>
      <c r="F11" s="28" t="s">
        <v>1</v>
      </c>
      <c r="G11" s="28" t="s">
        <v>1</v>
      </c>
      <c r="H11" s="28" t="s">
        <v>1</v>
      </c>
      <c r="I11" s="28" t="s">
        <v>1</v>
      </c>
      <c r="J11" s="28" t="s">
        <v>1</v>
      </c>
      <c r="K11" s="28"/>
      <c r="L11" s="28" t="s">
        <v>1</v>
      </c>
      <c r="M11" s="28"/>
      <c r="N11" s="180" t="s">
        <v>938</v>
      </c>
      <c r="O11" s="134" t="s">
        <v>556</v>
      </c>
    </row>
    <row r="12" spans="1:37" ht="13.3" thickBot="1" x14ac:dyDescent="0.4">
      <c r="A12" s="71" t="s">
        <v>171</v>
      </c>
      <c r="B12" s="132" t="s">
        <v>570</v>
      </c>
      <c r="C12" s="107">
        <v>50</v>
      </c>
      <c r="D12" s="28" t="s">
        <v>1</v>
      </c>
      <c r="E12" s="28" t="s">
        <v>1</v>
      </c>
      <c r="F12" s="28" t="s">
        <v>1</v>
      </c>
      <c r="G12" s="28" t="s">
        <v>1</v>
      </c>
      <c r="H12" s="28" t="s">
        <v>1</v>
      </c>
      <c r="I12" s="28" t="s">
        <v>1</v>
      </c>
      <c r="J12" s="28" t="s">
        <v>1</v>
      </c>
      <c r="K12" s="28" t="s">
        <v>1</v>
      </c>
      <c r="L12" s="28" t="s">
        <v>1</v>
      </c>
      <c r="M12" s="28" t="s">
        <v>1</v>
      </c>
      <c r="N12" s="180" t="s">
        <v>891</v>
      </c>
      <c r="O12" s="134" t="s">
        <v>557</v>
      </c>
    </row>
    <row r="13" spans="1:37" ht="13.3" thickBot="1" x14ac:dyDescent="0.4">
      <c r="A13" s="71" t="s">
        <v>170</v>
      </c>
      <c r="B13" s="132" t="s">
        <v>570</v>
      </c>
      <c r="C13" s="107">
        <v>55</v>
      </c>
      <c r="D13" s="28" t="s">
        <v>1</v>
      </c>
      <c r="E13" s="28" t="s">
        <v>1</v>
      </c>
      <c r="F13" s="28" t="s">
        <v>1</v>
      </c>
      <c r="G13" s="28" t="s">
        <v>1</v>
      </c>
      <c r="H13" s="28" t="s">
        <v>1</v>
      </c>
      <c r="I13" s="28" t="s">
        <v>1</v>
      </c>
      <c r="J13" s="28" t="s">
        <v>1</v>
      </c>
      <c r="K13" s="28" t="s">
        <v>1</v>
      </c>
      <c r="L13" s="28" t="s">
        <v>1</v>
      </c>
      <c r="M13" s="28"/>
      <c r="N13" s="180" t="s">
        <v>942</v>
      </c>
      <c r="O13" s="134" t="s">
        <v>85</v>
      </c>
    </row>
    <row r="14" spans="1:37" ht="13.3" thickBot="1" x14ac:dyDescent="0.4">
      <c r="A14" s="71" t="s">
        <v>188</v>
      </c>
      <c r="B14" s="132" t="s">
        <v>894</v>
      </c>
      <c r="C14" s="107">
        <v>50</v>
      </c>
      <c r="D14" s="28" t="s">
        <v>1</v>
      </c>
      <c r="E14" s="28" t="s">
        <v>1</v>
      </c>
      <c r="F14" s="28" t="s">
        <v>1</v>
      </c>
      <c r="G14" s="28" t="s">
        <v>1</v>
      </c>
      <c r="H14" s="28" t="s">
        <v>1</v>
      </c>
      <c r="I14" s="28" t="s">
        <v>1</v>
      </c>
      <c r="J14" s="28" t="s">
        <v>1</v>
      </c>
      <c r="K14" s="28"/>
      <c r="L14" s="28" t="s">
        <v>1</v>
      </c>
      <c r="M14" s="28" t="s">
        <v>1</v>
      </c>
      <c r="N14" s="180" t="s">
        <v>895</v>
      </c>
      <c r="O14" s="134" t="s">
        <v>558</v>
      </c>
    </row>
    <row r="15" spans="1:37" ht="13.3" thickBot="1" x14ac:dyDescent="0.4">
      <c r="A15" s="71" t="s">
        <v>189</v>
      </c>
      <c r="B15" s="132" t="s">
        <v>570</v>
      </c>
      <c r="C15" s="107">
        <v>55</v>
      </c>
      <c r="D15" s="28" t="s">
        <v>1</v>
      </c>
      <c r="E15" s="28" t="s">
        <v>1</v>
      </c>
      <c r="F15" s="28" t="s">
        <v>1</v>
      </c>
      <c r="G15" s="28" t="s">
        <v>1</v>
      </c>
      <c r="H15" s="28" t="s">
        <v>1</v>
      </c>
      <c r="I15" s="28" t="s">
        <v>1</v>
      </c>
      <c r="J15" s="28" t="s">
        <v>1</v>
      </c>
      <c r="K15" s="28"/>
      <c r="L15" s="28"/>
      <c r="M15" s="28"/>
      <c r="N15" s="180" t="s">
        <v>850</v>
      </c>
      <c r="O15" s="134" t="s">
        <v>559</v>
      </c>
    </row>
    <row r="16" spans="1:37" ht="13.3" thickBot="1" x14ac:dyDescent="0.4">
      <c r="A16" s="71" t="s">
        <v>233</v>
      </c>
      <c r="B16" s="132" t="s">
        <v>570</v>
      </c>
      <c r="C16" s="107">
        <v>15</v>
      </c>
      <c r="D16" s="28"/>
      <c r="E16" s="28" t="s">
        <v>1</v>
      </c>
      <c r="F16" s="28" t="s">
        <v>1</v>
      </c>
      <c r="G16" s="28" t="s">
        <v>1</v>
      </c>
      <c r="H16" s="28" t="s">
        <v>1</v>
      </c>
      <c r="I16" s="28"/>
      <c r="J16" s="28"/>
      <c r="K16" s="28"/>
      <c r="L16" s="28"/>
      <c r="M16" s="28"/>
      <c r="N16" s="180" t="s">
        <v>851</v>
      </c>
      <c r="O16" s="135" t="s">
        <v>183</v>
      </c>
    </row>
    <row r="17" spans="1:15" ht="13.3" thickBot="1" x14ac:dyDescent="0.4">
      <c r="A17" s="71" t="s">
        <v>632</v>
      </c>
      <c r="B17" s="132" t="s">
        <v>570</v>
      </c>
      <c r="C17" s="107">
        <v>5</v>
      </c>
      <c r="D17" s="28"/>
      <c r="E17" s="28" t="s">
        <v>1</v>
      </c>
      <c r="F17" s="28" t="s">
        <v>1</v>
      </c>
      <c r="G17" s="28" t="s">
        <v>1</v>
      </c>
      <c r="H17" s="28" t="s">
        <v>1</v>
      </c>
      <c r="I17" s="28" t="s">
        <v>1</v>
      </c>
      <c r="J17" s="28" t="s">
        <v>1</v>
      </c>
      <c r="K17" s="28"/>
      <c r="L17" s="28" t="s">
        <v>1</v>
      </c>
      <c r="M17" s="28"/>
      <c r="N17" s="180" t="s">
        <v>851</v>
      </c>
      <c r="O17" s="134" t="s">
        <v>644</v>
      </c>
    </row>
    <row r="18" spans="1:15" ht="13.3" thickBot="1" x14ac:dyDescent="0.4">
      <c r="A18" s="71" t="s">
        <v>861</v>
      </c>
      <c r="B18" s="132" t="s">
        <v>570</v>
      </c>
      <c r="C18" s="107">
        <v>6</v>
      </c>
      <c r="D18" s="28" t="s">
        <v>848</v>
      </c>
      <c r="E18" s="28" t="s">
        <v>1</v>
      </c>
      <c r="F18" s="28" t="s">
        <v>1</v>
      </c>
      <c r="G18" s="28" t="s">
        <v>1</v>
      </c>
      <c r="H18" s="28" t="s">
        <v>1</v>
      </c>
      <c r="I18" s="28" t="s">
        <v>1</v>
      </c>
      <c r="J18" s="28" t="s">
        <v>1</v>
      </c>
      <c r="K18" s="28"/>
      <c r="L18" s="28"/>
      <c r="M18" s="28"/>
      <c r="N18" s="180" t="s">
        <v>863</v>
      </c>
      <c r="O18" s="134" t="s">
        <v>864</v>
      </c>
    </row>
    <row r="19" spans="1:15" ht="13.3" thickBot="1" x14ac:dyDescent="0.4">
      <c r="A19" s="71" t="s">
        <v>862</v>
      </c>
      <c r="B19" s="132" t="s">
        <v>570</v>
      </c>
      <c r="C19" s="107">
        <v>40</v>
      </c>
      <c r="D19" s="28" t="s">
        <v>607</v>
      </c>
      <c r="E19" s="28" t="s">
        <v>1</v>
      </c>
      <c r="F19" s="28" t="s">
        <v>1</v>
      </c>
      <c r="G19" s="28"/>
      <c r="H19" s="28" t="s">
        <v>1</v>
      </c>
      <c r="I19" s="28" t="s">
        <v>1</v>
      </c>
      <c r="J19" s="28"/>
      <c r="K19" s="28" t="s">
        <v>1</v>
      </c>
      <c r="L19" s="28"/>
      <c r="M19" s="28"/>
      <c r="N19" s="180" t="s">
        <v>882</v>
      </c>
      <c r="O19" s="134" t="s">
        <v>866</v>
      </c>
    </row>
    <row r="20" spans="1:15" ht="13.3" thickBot="1" x14ac:dyDescent="0.4">
      <c r="A20" s="71" t="s">
        <v>881</v>
      </c>
      <c r="B20" s="132" t="s">
        <v>570</v>
      </c>
      <c r="C20" s="107">
        <v>15</v>
      </c>
      <c r="D20" s="28" t="s">
        <v>607</v>
      </c>
      <c r="E20" s="28" t="s">
        <v>1</v>
      </c>
      <c r="F20" s="28" t="s">
        <v>1</v>
      </c>
      <c r="G20" s="28"/>
      <c r="H20" s="28" t="s">
        <v>1</v>
      </c>
      <c r="I20" s="28" t="s">
        <v>1</v>
      </c>
      <c r="J20" s="28"/>
      <c r="K20" s="28" t="s">
        <v>1</v>
      </c>
      <c r="L20" s="28"/>
      <c r="M20" s="28"/>
      <c r="N20" s="180" t="s">
        <v>882</v>
      </c>
      <c r="O20" s="134" t="s">
        <v>866</v>
      </c>
    </row>
    <row r="21" spans="1:15" ht="13.3" thickBot="1" x14ac:dyDescent="0.4">
      <c r="A21" s="71" t="s">
        <v>190</v>
      </c>
      <c r="B21" s="132" t="s">
        <v>570</v>
      </c>
      <c r="C21" s="107">
        <v>15</v>
      </c>
      <c r="D21" s="28" t="s">
        <v>607</v>
      </c>
      <c r="E21" s="28" t="s">
        <v>1</v>
      </c>
      <c r="F21" s="28" t="s">
        <v>1</v>
      </c>
      <c r="G21" s="28" t="s">
        <v>1</v>
      </c>
      <c r="H21" s="28" t="s">
        <v>1</v>
      </c>
      <c r="I21" s="28" t="s">
        <v>1</v>
      </c>
      <c r="J21" s="28"/>
      <c r="K21" s="28" t="s">
        <v>1</v>
      </c>
      <c r="L21" s="28" t="s">
        <v>1</v>
      </c>
      <c r="M21" s="28"/>
      <c r="N21" s="183" t="s">
        <v>919</v>
      </c>
      <c r="O21" s="134" t="s">
        <v>730</v>
      </c>
    </row>
  </sheetData>
  <conditionalFormatting sqref="B2:B17 B21:B22">
    <cfRule type="expression" dxfId="1076" priority="14">
      <formula>B2="Exclude"</formula>
    </cfRule>
  </conditionalFormatting>
  <conditionalFormatting sqref="A21 A2:A16">
    <cfRule type="expression" dxfId="1075" priority="12">
      <formula>B2="Exclude"</formula>
    </cfRule>
  </conditionalFormatting>
  <conditionalFormatting sqref="A17">
    <cfRule type="expression" dxfId="1074" priority="9">
      <formula>B17="Exclude"</formula>
    </cfRule>
  </conditionalFormatting>
  <conditionalFormatting sqref="B6:B11">
    <cfRule type="expression" dxfId="1073" priority="8">
      <formula>B6="Exclude"</formula>
    </cfRule>
  </conditionalFormatting>
  <conditionalFormatting sqref="B19">
    <cfRule type="expression" dxfId="1072" priority="6">
      <formula>B19="Exclude"</formula>
    </cfRule>
  </conditionalFormatting>
  <conditionalFormatting sqref="A19">
    <cfRule type="expression" dxfId="1071" priority="5">
      <formula>B19="Exclude"</formula>
    </cfRule>
  </conditionalFormatting>
  <conditionalFormatting sqref="B18">
    <cfRule type="expression" dxfId="1070" priority="4">
      <formula>B18="Exclude"</formula>
    </cfRule>
  </conditionalFormatting>
  <conditionalFormatting sqref="A18">
    <cfRule type="expression" dxfId="1069" priority="3">
      <formula>B18="Exclude"</formula>
    </cfRule>
  </conditionalFormatting>
  <conditionalFormatting sqref="B20">
    <cfRule type="expression" dxfId="1068" priority="2">
      <formula>B20="Exclude"</formula>
    </cfRule>
  </conditionalFormatting>
  <conditionalFormatting sqref="A20">
    <cfRule type="expression" dxfId="106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455</v>
      </c>
      <c r="D1" s="102" t="s">
        <v>488</v>
      </c>
      <c r="F1" s="101" t="s">
        <v>456</v>
      </c>
      <c r="H1" s="47" t="s">
        <v>465</v>
      </c>
      <c r="I1" s="55"/>
      <c r="J1" s="55"/>
      <c r="K1" s="55"/>
      <c r="L1" s="55"/>
      <c r="M1" s="55"/>
      <c r="N1" s="56"/>
      <c r="O1" s="65"/>
      <c r="P1" s="65"/>
      <c r="R1" s="120" t="s">
        <v>552</v>
      </c>
      <c r="S1" s="112"/>
      <c r="T1" s="139" t="str">
        <f>IF(profile="","No profile loaded",profile)</f>
        <v>No profile loaded</v>
      </c>
      <c r="U1" s="139"/>
      <c r="V1" s="140" t="str">
        <f ca="1">Profiles!D4</f>
        <v/>
      </c>
      <c r="BA1" s="74" t="s">
        <v>466</v>
      </c>
      <c r="BB1" s="42" t="s">
        <v>466</v>
      </c>
    </row>
    <row r="2" spans="1:54" s="78" customFormat="1" ht="12.45" thickBot="1" x14ac:dyDescent="0.4">
      <c r="A2" s="76">
        <v>1</v>
      </c>
      <c r="B2" s="77" t="str">
        <f ca="1">"Required ("&amp;COUNTIF(Data!$BR:$BR,1)&amp;")"</f>
        <v>Required (6)</v>
      </c>
      <c r="D2" s="79"/>
      <c r="F2" s="79" t="s">
        <v>466</v>
      </c>
      <c r="H2" s="90" t="str">
        <f ca="1">Analysis!C18</f>
        <v>(#1) Philo with (+0 Add-Ons) / AT&amp;T TV Now Plus (+0 Add-Ons)  [%100 of marked] for $85</v>
      </c>
      <c r="I2" s="91"/>
      <c r="J2" s="91"/>
      <c r="K2" s="91"/>
      <c r="L2" s="91"/>
      <c r="M2" s="91"/>
      <c r="N2" s="91"/>
      <c r="O2" s="91"/>
      <c r="P2" s="92"/>
      <c r="R2" s="120" t="s">
        <v>553</v>
      </c>
      <c r="S2" s="136"/>
      <c r="T2" s="137" t="str">
        <f>marker_pick</f>
        <v>3 - Mild Interest</v>
      </c>
      <c r="U2" s="137"/>
      <c r="V2" s="138" t="str">
        <f ca="1">COUNTIFS(Data!D:D,1)&amp;" marked"</f>
        <v>10 marked</v>
      </c>
      <c r="BA2" s="75" t="s">
        <v>467</v>
      </c>
      <c r="BB2" s="78" t="s">
        <v>841</v>
      </c>
    </row>
    <row r="3" spans="1:54" s="78" customFormat="1" x14ac:dyDescent="0.35">
      <c r="A3" s="76">
        <v>2</v>
      </c>
      <c r="B3" s="94" t="str">
        <f ca="1">"High Interest ("&amp;COUNTIF(Data!$BR:$BR,2)&amp;")"</f>
        <v>High Interest (2)</v>
      </c>
      <c r="D3" s="48"/>
      <c r="F3" s="95" t="s">
        <v>457</v>
      </c>
      <c r="H3" s="52" t="str">
        <f ca="1">Analysis!D18</f>
        <v>(#2) AT&amp;T TV Now Max with (+0 Add-Ons) / Philo (+0 Add-Ons)  [%100 of marked] for $100</v>
      </c>
      <c r="P3" s="80"/>
      <c r="R3" s="120" t="s">
        <v>474</v>
      </c>
      <c r="S3" s="109"/>
      <c r="T3" s="122" t="str">
        <f>IF(price_limit&gt;0,price_limit,"No Limit")</f>
        <v>No Limit</v>
      </c>
      <c r="U3" s="110"/>
      <c r="V3" s="111" t="str">
        <f>IF(ISNUMBER(price_limit),COUNTIF(WhatIf!G:G,"&gt;"&amp;price_limit)&amp;" exclusions","")</f>
        <v/>
      </c>
      <c r="BA3" s="75" t="s">
        <v>468</v>
      </c>
      <c r="BB3" s="78" t="s">
        <v>444</v>
      </c>
    </row>
    <row r="4" spans="1:54" s="78" customFormat="1" x14ac:dyDescent="0.35">
      <c r="A4" s="76">
        <v>3</v>
      </c>
      <c r="B4" s="96" t="str">
        <f ca="1">"Mild Interest ("&amp;COUNTIF(Data!$BR:$BR,3)&amp;")"</f>
        <v>Mild Interest (2)</v>
      </c>
      <c r="D4" s="104" t="s">
        <v>489</v>
      </c>
      <c r="F4" s="98" t="s">
        <v>458</v>
      </c>
      <c r="H4" s="53" t="str">
        <f ca="1">Analysis!E18</f>
        <v>(#3) Hulu with Live TV by itself (+1 Add-Ons) [%80 of marked] for $63</v>
      </c>
      <c r="I4" s="99"/>
      <c r="J4" s="99"/>
      <c r="K4" s="99"/>
      <c r="L4" s="99"/>
      <c r="M4" s="99"/>
      <c r="N4" s="99"/>
      <c r="O4" s="99"/>
      <c r="P4" s="100"/>
      <c r="R4" s="120" t="s">
        <v>593</v>
      </c>
      <c r="S4" s="109"/>
      <c r="T4" s="121" t="str">
        <f>IF(price_weight_used&lt;&gt;50,price_weight_used,"Price &amp; Networks - Equal Weighting")</f>
        <v>Price &amp; Networks - Equal Weighting</v>
      </c>
      <c r="U4" s="110"/>
      <c r="V4" s="111"/>
      <c r="BA4" s="75" t="s">
        <v>469</v>
      </c>
      <c r="BB4" s="78" t="s">
        <v>198</v>
      </c>
    </row>
    <row r="5" spans="1:54" x14ac:dyDescent="0.35">
      <c r="BA5" s="75" t="str">
        <f>Services!A2</f>
        <v>Philo</v>
      </c>
      <c r="BB5" s="42" t="s">
        <v>207</v>
      </c>
    </row>
    <row r="6" spans="1:54" s="88" customFormat="1" ht="24" x14ac:dyDescent="0.35">
      <c r="A6" s="85"/>
      <c r="B6" s="86" t="s">
        <v>444</v>
      </c>
      <c r="C6" s="87"/>
      <c r="D6" s="86" t="s">
        <v>198</v>
      </c>
      <c r="E6" s="87"/>
      <c r="F6" s="86" t="s">
        <v>207</v>
      </c>
      <c r="G6" s="87"/>
      <c r="H6" s="86" t="s">
        <v>452</v>
      </c>
      <c r="I6" s="87"/>
      <c r="J6" s="86" t="s">
        <v>280</v>
      </c>
      <c r="K6" s="87"/>
      <c r="L6" s="86" t="s">
        <v>445</v>
      </c>
      <c r="M6" s="87"/>
      <c r="N6" s="86" t="s">
        <v>453</v>
      </c>
      <c r="O6" s="87"/>
      <c r="P6" s="86" t="s">
        <v>454</v>
      </c>
      <c r="Q6" s="87"/>
      <c r="R6" s="86" t="s">
        <v>214</v>
      </c>
      <c r="S6" s="87"/>
      <c r="T6" s="86" t="s">
        <v>447</v>
      </c>
      <c r="U6" s="87"/>
      <c r="V6" s="86" t="s">
        <v>206</v>
      </c>
      <c r="W6" s="87"/>
      <c r="X6" s="86" t="s">
        <v>450</v>
      </c>
      <c r="Y6" s="87"/>
      <c r="Z6" s="86" t="s">
        <v>841</v>
      </c>
      <c r="BA6" s="75" t="str">
        <f>Services!A3</f>
        <v>Sling Orange</v>
      </c>
      <c r="BB6" s="88" t="s">
        <v>452</v>
      </c>
    </row>
    <row r="7" spans="1:54" ht="24" x14ac:dyDescent="0.35">
      <c r="A7" s="43">
        <v>1</v>
      </c>
      <c r="B7" s="43" t="str">
        <f>IFERROR(INDEX(Data!A$1:$A$1004,_xlfn.AGGREGATE(15,6,((Data!$C$1:$C$1004=B$6)/(Data!$C$1:$C$1004=B$6))*ROW(Data!$C$1:$C$1004),ROW(B7)-ROW(B$6)),1),"")</f>
        <v>ABC</v>
      </c>
      <c r="C7" s="43"/>
      <c r="D7" s="43" t="str">
        <f>IFERROR(INDEX(Data!$A$1:C$1004,_xlfn.AGGREGATE(15,6,((Data!$C$1:$C$1004=D$6)/(Data!$C$1:$C$1004=D$6))*ROW(Data!$C$1:$C$1004),ROW(D7)-ROW(D$6)),1),"")</f>
        <v>Animal Planet</v>
      </c>
      <c r="E7" s="43"/>
      <c r="F7" s="43" t="str">
        <f>IFERROR(INDEX(Data!$A$1:E$1004,_xlfn.AGGREGATE(15,6,((Data!$C$1:$C$1004=F$6)/(Data!$C$1:$C$1004=F$6))*ROW(Data!$C$1:$C$1004),ROW(F7)-ROW(F$6)),1),"")</f>
        <v>ACC Network</v>
      </c>
      <c r="G7" s="43"/>
      <c r="H7" s="43" t="str">
        <f>IFERROR(INDEX(Data!$A$1:G$1004,_xlfn.AGGREGATE(15,6,((Data!$C$1:$C$1004=H$6)/(Data!$C$1:$C$1004=H$6))*ROW(Data!$C$1:$C$1004),ROW(H7)-ROW(H$6)),1),"")</f>
        <v>Big Ten Network</v>
      </c>
      <c r="I7" s="43"/>
      <c r="J7" s="43" t="str">
        <f>IFERROR(INDEX(Data!$A$1:I$1004,_xlfn.AGGREGATE(15,6,((Data!$C$1:$C$1004=J$6)/(Data!$C$1:$C$1004=J$6))*ROW(Data!$C$1:$C$1004),ROW(J7)-ROW(J$6)),1),"")</f>
        <v>A Wealth of Entertainment</v>
      </c>
      <c r="K7" s="43"/>
      <c r="L7" s="43" t="str">
        <f>IFERROR(INDEX(Data!$A$1:K$1004,_xlfn.AGGREGATE(15,6,((Data!$C$1:$C$1004=L$6)/(Data!$C$1:$C$1004=L$6))*ROW(Data!$C$1:$C$1004),ROW(L7)-ROW(L$6)),1),"")</f>
        <v>CineFest</v>
      </c>
      <c r="M7" s="43"/>
      <c r="N7" s="43" t="str">
        <f>IFERROR(INDEX(Data!$A$1:M$1004,_xlfn.AGGREGATE(15,6,((Data!$C$1:$C$1004=N$6)/(Data!$C$1:$C$1004=N$6))*ROW(Data!$C$1:$C$1004),ROW(N7)-ROW(N$6)),1),"")</f>
        <v>AMC Premiere</v>
      </c>
      <c r="O7" s="43"/>
      <c r="P7" s="43" t="str">
        <f>IFERROR(INDEX(Data!$A$1:O$1004,_xlfn.AGGREGATE(15,6,((Data!$C$1:$C$1004=P$6)/(Data!$C$1:$C$1004=P$6))*ROW(Data!$C$1:$C$1004),ROW(P7)-ROW(P$6)),1),"")</f>
        <v>Baby First</v>
      </c>
      <c r="Q7" s="43"/>
      <c r="R7" s="43" t="str">
        <f>IFERROR(INDEX(Data!$A$1:Q$1004,_xlfn.AGGREGATE(15,6,((Data!$C$1:$C$1004=R$6)/(Data!$C$1:$C$1004=R$6))*ROW(Data!$C$1:$C$1004),ROW(R7)-ROW(R$6)),1),"")</f>
        <v>ABC News Live</v>
      </c>
      <c r="S7" s="43"/>
      <c r="T7" s="43" t="str">
        <f>IFERROR(INDEX(Data!$A$1:R$1004,_xlfn.AGGREGATE(15,6,((Data!$C$1:$C$1004=T$6)/(Data!$C$1:$C$1004=T$6))*ROW(Data!$C$1:$C$1004),ROW(T7)-ROW(T$6)),1),"")</f>
        <v>BET Jams</v>
      </c>
      <c r="U7" s="43"/>
      <c r="V7" s="43" t="str">
        <f>IFERROR(INDEX(Data!$A$1:X$1004,_xlfn.AGGREGATE(15,6,((Data!$C$1:$C$1004=V$6)/(Data!$C$1:$C$1004=V$6))*ROW(Data!$C$1:$C$1004),ROW(V7)-ROW(V$6)),1),"")</f>
        <v>¡Hola! TV</v>
      </c>
      <c r="W7" s="43"/>
      <c r="X7" s="43" t="str">
        <f>IFERROR(INDEX(Data!$A$1:Z$1004,_xlfn.AGGREGATE(15,6,((Data!$C$1:$C$1004=X$6)/(Data!$C$1:$C$1004=X$6))*ROW(Data!$C$1:$C$1004),ROW(X7)-ROW(X$6)),1),"")</f>
        <v>Benfica TV</v>
      </c>
      <c r="Y7" s="43">
        <v>1</v>
      </c>
      <c r="Z7" s="43" t="str">
        <f>IFERROR(INDEX(Data!$A$1:AB$1004,_xlfn.AGGREGATE(15,6,((Data!$C$1:$C$1004=Z$6)/(Data!$C$1:$C$1004=Z$6))*ROW(Data!$C$1:$C$1004),ROW(Z7)-ROW(Z$6)),1),"")</f>
        <v>[DVR]</v>
      </c>
      <c r="BA7" s="75" t="str">
        <f>Services!A4</f>
        <v>Sling Blue</v>
      </c>
      <c r="BB7" s="42" t="s">
        <v>280</v>
      </c>
    </row>
    <row r="8" spans="1:54" ht="24" x14ac:dyDescent="0.35">
      <c r="A8" s="43">
        <v>1</v>
      </c>
      <c r="B8" s="43" t="str">
        <f>IFERROR(INDEX(Data!A$1:$A$1004,_xlfn.AGGREGATE(15,6,((Data!$C$1:$C$1004=B$6)/(Data!$C$1:$C$1004=B$6))*ROW(Data!$C$1:$C$1004),ROW(B8)-ROW(B$6)),1),"")</f>
        <v>CBS</v>
      </c>
      <c r="C8" s="43">
        <v>2</v>
      </c>
      <c r="D8" s="43" t="str">
        <f>IFERROR(INDEX(Data!$A$1:C$1004,_xlfn.AGGREGATE(15,6,((Data!$C$1:$C$1004=D$6)/(Data!$C$1:$C$1004=D$6))*ROW(Data!$C$1:$C$1004),ROW(D8)-ROW(D$6)),1),"")</f>
        <v>Aspire</v>
      </c>
      <c r="E8" s="43"/>
      <c r="F8" s="43" t="str">
        <f>IFERROR(INDEX(Data!$A$1:E$1004,_xlfn.AGGREGATE(15,6,((Data!$C$1:$C$1004=F$6)/(Data!$C$1:$C$1004=F$6))*ROW(Data!$C$1:$C$1004),ROW(F8)-ROW(F$6)),1),"")</f>
        <v>ACC Network Extra</v>
      </c>
      <c r="G8" s="43"/>
      <c r="H8" s="43" t="str">
        <f>IFERROR(INDEX(Data!$A$1:G$1004,_xlfn.AGGREGATE(15,6,((Data!$C$1:$C$1004=H$6)/(Data!$C$1:$C$1004=H$6))*ROW(Data!$C$1:$C$1004),ROW(H8)-ROW(H$6)),1),"")</f>
        <v>Eleven Sports</v>
      </c>
      <c r="I8" s="43">
        <v>1</v>
      </c>
      <c r="J8" s="43" t="str">
        <f>IFERROR(INDEX(Data!$A$1:I$1004,_xlfn.AGGREGATE(15,6,((Data!$C$1:$C$1004=J$6)/(Data!$C$1:$C$1004=J$6))*ROW(Data!$C$1:$C$1004),ROW(J8)-ROW(J$6)),1),"")</f>
        <v>A&amp;E</v>
      </c>
      <c r="K8" s="43"/>
      <c r="L8" s="43" t="str">
        <f>IFERROR(INDEX(Data!$A$1:K$1004,_xlfn.AGGREGATE(15,6,((Data!$C$1:$C$1004=L$6)/(Data!$C$1:$C$1004=L$6))*ROW(Data!$C$1:$C$1004),ROW(L8)-ROW(L$6)),1),"")</f>
        <v>Cinemoi</v>
      </c>
      <c r="M8" s="43"/>
      <c r="N8" s="43" t="str">
        <f>IFERROR(INDEX(Data!$A$1:M$1004,_xlfn.AGGREGATE(15,6,((Data!$C$1:$C$1004=N$6)/(Data!$C$1:$C$1004=N$6))*ROW(Data!$C$1:$C$1004),ROW(N8)-ROW(N$6)),1),"")</f>
        <v>Cinemax</v>
      </c>
      <c r="O8" s="43"/>
      <c r="P8" s="43" t="str">
        <f>IFERROR(INDEX(Data!$A$1:O$1004,_xlfn.AGGREGATE(15,6,((Data!$C$1:$C$1004=P$6)/(Data!$C$1:$C$1004=P$6))*ROW(Data!$C$1:$C$1004),ROW(P8)-ROW(P$6)),1),"")</f>
        <v>BabyTV</v>
      </c>
      <c r="Q8" s="43"/>
      <c r="R8" s="43" t="str">
        <f>IFERROR(INDEX(Data!$A$1:Q$1004,_xlfn.AGGREGATE(15,6,((Data!$C$1:$C$1004=R$6)/(Data!$C$1:$C$1004=R$6))*ROW(Data!$C$1:$C$1004),ROW(R8)-ROW(R$6)),1),"")</f>
        <v>AccuWeather</v>
      </c>
      <c r="S8" s="43"/>
      <c r="T8" s="43" t="str">
        <f>IFERROR(INDEX(Data!$A$1:R$1004,_xlfn.AGGREGATE(15,6,((Data!$C$1:$C$1004=T$6)/(Data!$C$1:$C$1004=T$6))*ROW(Data!$C$1:$C$1004),ROW(T8)-ROW(T$6)),1),"")</f>
        <v>BET Soul</v>
      </c>
      <c r="U8" s="43"/>
      <c r="V8" s="43" t="str">
        <f>IFERROR(INDEX(Data!$A$1:X$1004,_xlfn.AGGREGATE(15,6,((Data!$C$1:$C$1004=V$6)/(Data!$C$1:$C$1004=V$6))*ROW(Data!$C$1:$C$1004),ROW(V8)-ROW(V$6)),1),"")</f>
        <v>Altres Series</v>
      </c>
      <c r="W8" s="43"/>
      <c r="X8" s="43" t="str">
        <f>IFERROR(INDEX(Data!$A$1:Z$1004,_xlfn.AGGREGATE(15,6,((Data!$C$1:$C$1004=X$6)/(Data!$C$1:$C$1004=X$6))*ROW(Data!$C$1:$C$1004),ROW(X8)-ROW(X$6)),1),"")</f>
        <v>CB24</v>
      </c>
      <c r="Y8" s="43"/>
      <c r="Z8" s="43" t="str">
        <f>IFERROR(INDEX(Data!$A$1:AB$1004,_xlfn.AGGREGATE(15,6,((Data!$C$1:$C$1004=Z$6)/(Data!$C$1:$C$1004=Z$6))*ROW(Data!$C$1:$C$1004),ROW(Z8)-ROW(Z$6)),1),"")</f>
        <v>AT&amp;T TV: Movies Extra Pack</v>
      </c>
      <c r="BA8" s="75" t="str">
        <f>Services!A5</f>
        <v>AT&amp;T TV Now Plus</v>
      </c>
      <c r="BB8" s="42" t="s">
        <v>445</v>
      </c>
    </row>
    <row r="9" spans="1:54" ht="24" x14ac:dyDescent="0.35">
      <c r="A9" s="43"/>
      <c r="B9" s="43" t="str">
        <f>IFERROR(INDEX(Data!A$1:$A$1004,_xlfn.AGGREGATE(15,6,((Data!$C$1:$C$1004=B$6)/(Data!$C$1:$C$1004=B$6))*ROW(Data!$C$1:$C$1004),ROW(B9)-ROW(B$6)),1),"")</f>
        <v>CW</v>
      </c>
      <c r="C9" s="43"/>
      <c r="D9" s="43" t="str">
        <f>IFERROR(INDEX(Data!$A$1:C$1004,_xlfn.AGGREGATE(15,6,((Data!$C$1:$C$1004=D$6)/(Data!$C$1:$C$1004=D$6))*ROW(Data!$C$1:$C$1004),ROW(D9)-ROW(D$6)),1),"")</f>
        <v>Bravo</v>
      </c>
      <c r="E9" s="43"/>
      <c r="F9" s="43" t="str">
        <f>IFERROR(INDEX(Data!$A$1:E$1004,_xlfn.AGGREGATE(15,6,((Data!$C$1:$C$1004=F$6)/(Data!$C$1:$C$1004=F$6))*ROW(Data!$C$1:$C$1004),ROW(F9)-ROW(F$6)),1),"")</f>
        <v>Bein Connect 4</v>
      </c>
      <c r="G9" s="43"/>
      <c r="H9" s="43" t="str">
        <f>IFERROR(INDEX(Data!$A$1:G$1004,_xlfn.AGGREGATE(15,6,((Data!$C$1:$C$1004=H$6)/(Data!$C$1:$C$1004=H$6))*ROW(Data!$C$1:$C$1004),ROW(H9)-ROW(H$6)),1),"")</f>
        <v>Fox College Sports Regionals</v>
      </c>
      <c r="I9" s="43"/>
      <c r="J9" s="43" t="str">
        <f>IFERROR(INDEX(Data!$A$1:I$1004,_xlfn.AGGREGATE(15,6,((Data!$C$1:$C$1004=J$6)/(Data!$C$1:$C$1004=J$6))*ROW(Data!$C$1:$C$1004),ROW(J9)-ROW(J$6)),1),"")</f>
        <v>Acorn</v>
      </c>
      <c r="K9" s="43"/>
      <c r="L9" s="43" t="str">
        <f>IFERROR(INDEX(Data!$A$1:K$1004,_xlfn.AGGREGATE(15,6,((Data!$C$1:$C$1004=L$6)/(Data!$C$1:$C$1004=L$6))*ROW(Data!$C$1:$C$1004),ROW(L9)-ROW(L$6)),1),"")</f>
        <v>FX Movie Channel</v>
      </c>
      <c r="M9" s="43"/>
      <c r="N9" s="43" t="str">
        <f>IFERROR(INDEX(Data!$A$1:M$1004,_xlfn.AGGREGATE(15,6,((Data!$C$1:$C$1004=N$6)/(Data!$C$1:$C$1004=N$6))*ROW(Data!$C$1:$C$1004),ROW(N9)-ROW(N$6)),1),"")</f>
        <v>Cinemax Actionmax</v>
      </c>
      <c r="O9" s="43"/>
      <c r="P9" s="43" t="str">
        <f>IFERROR(INDEX(Data!$A$1:O$1004,_xlfn.AGGREGATE(15,6,((Data!$C$1:$C$1004=P$6)/(Data!$C$1:$C$1004=P$6))*ROW(Data!$C$1:$C$1004),ROW(P9)-ROW(P$6)),1),"")</f>
        <v>BabyTV Español</v>
      </c>
      <c r="Q9" s="43"/>
      <c r="R9" s="43" t="str">
        <f>IFERROR(INDEX(Data!$A$1:Q$1004,_xlfn.AGGREGATE(15,6,((Data!$C$1:$C$1004=R$6)/(Data!$C$1:$C$1004=R$6))*ROW(Data!$C$1:$C$1004),ROW(R9)-ROW(R$6)),1),"")</f>
        <v>BBC World News</v>
      </c>
      <c r="S9" s="43"/>
      <c r="T9" s="43" t="str">
        <f>IFERROR(INDEX(Data!$A$1:R$1004,_xlfn.AGGREGATE(15,6,((Data!$C$1:$C$1004=T$6)/(Data!$C$1:$C$1004=T$6))*ROW(Data!$C$1:$C$1004),ROW(T9)-ROW(T$6)),1),"")</f>
        <v>ClubbingTV</v>
      </c>
      <c r="U9" s="43"/>
      <c r="V9" s="43" t="str">
        <f>IFERROR(INDEX(Data!$A$1:X$1004,_xlfn.AGGREGATE(15,6,((Data!$C$1:$C$1004=V$6)/(Data!$C$1:$C$1004=V$6))*ROW(Data!$C$1:$C$1004),ROW(V9)-ROW(V$6)),1),"")</f>
        <v>Antena 3</v>
      </c>
      <c r="W9" s="43"/>
      <c r="X9" s="43" t="str">
        <f>IFERROR(INDEX(Data!$A$1:Z$1004,_xlfn.AGGREGATE(15,6,((Data!$C$1:$C$1004=X$6)/(Data!$C$1:$C$1004=X$6))*ROW(Data!$C$1:$C$1004),ROW(X9)-ROW(X$6)),1),"")</f>
        <v>CubaMax</v>
      </c>
      <c r="Y9" s="43"/>
      <c r="Z9" s="43" t="str">
        <f>IFERROR(INDEX(Data!$A$1:AB$1004,_xlfn.AGGREGATE(15,6,((Data!$C$1:$C$1004=Z$6)/(Data!$C$1:$C$1004=Z$6))*ROW(Data!$C$1:$C$1004),ROW(Z9)-ROW(Z$6)),1),"")</f>
        <v>Frndly: Classic</v>
      </c>
      <c r="BA9" s="75" t="str">
        <f>Services!A6</f>
        <v>AT&amp;T TV Now Max</v>
      </c>
      <c r="BB9" s="42" t="s">
        <v>453</v>
      </c>
    </row>
    <row r="10" spans="1:54" ht="24" x14ac:dyDescent="0.35">
      <c r="A10" s="43">
        <v>1</v>
      </c>
      <c r="B10" s="43" t="str">
        <f>IFERROR(INDEX(Data!A$1:$A$1004,_xlfn.AGGREGATE(15,6,((Data!$C$1:$C$1004=B$6)/(Data!$C$1:$C$1004=B$6))*ROW(Data!$C$1:$C$1004),ROW(B10)-ROW(B$6)),1),"")</f>
        <v>FOX</v>
      </c>
      <c r="C10" s="43">
        <v>3</v>
      </c>
      <c r="D10" s="43" t="str">
        <f>IFERROR(INDEX(Data!$A$1:C$1004,_xlfn.AGGREGATE(15,6,((Data!$C$1:$C$1004=D$6)/(Data!$C$1:$C$1004=D$6))*ROW(Data!$C$1:$C$1004),ROW(D10)-ROW(D$6)),1),"")</f>
        <v>Cooking Channel</v>
      </c>
      <c r="E10" s="43"/>
      <c r="F10" s="43" t="str">
        <f>IFERROR(INDEX(Data!$A$1:E$1004,_xlfn.AGGREGATE(15,6,((Data!$C$1:$C$1004=F$6)/(Data!$C$1:$C$1004=F$6))*ROW(Data!$C$1:$C$1004),ROW(F10)-ROW(F$6)),1),"")</f>
        <v>Bein Connect 5</v>
      </c>
      <c r="G10" s="43">
        <v>2</v>
      </c>
      <c r="H10" s="43" t="str">
        <f>IFERROR(INDEX(Data!$A$1:G$1004,_xlfn.AGGREGATE(15,6,((Data!$C$1:$C$1004=H$6)/(Data!$C$1:$C$1004=H$6))*ROW(Data!$C$1:$C$1004),ROW(H10)-ROW(H$6)),1),"")</f>
        <v>Fox Sports Regionals</v>
      </c>
      <c r="I10" s="43"/>
      <c r="J10" s="43" t="str">
        <f>IFERROR(INDEX(Data!$A$1:I$1004,_xlfn.AGGREGATE(15,6,((Data!$C$1:$C$1004=J$6)/(Data!$C$1:$C$1004=J$6))*ROW(Data!$C$1:$C$1004),ROW(J10)-ROW(J$6)),1),"")</f>
        <v>AMC</v>
      </c>
      <c r="K10" s="43"/>
      <c r="L10" s="43" t="str">
        <f>IFERROR(INDEX(Data!$A$1:K$1004,_xlfn.AGGREGATE(15,6,((Data!$C$1:$C$1004=L$6)/(Data!$C$1:$C$1004=L$6))*ROW(Data!$C$1:$C$1004),ROW(L10)-ROW(L$6)),1),"")</f>
        <v>HDnet Movies</v>
      </c>
      <c r="M10" s="43"/>
      <c r="N10" s="43" t="str">
        <f>IFERROR(INDEX(Data!$A$1:M$1004,_xlfn.AGGREGATE(15,6,((Data!$C$1:$C$1004=N$6)/(Data!$C$1:$C$1004=N$6))*ROW(Data!$C$1:$C$1004),ROW(N10)-ROW(N$6)),1),"")</f>
        <v>Epix</v>
      </c>
      <c r="O10" s="43">
        <v>3</v>
      </c>
      <c r="P10" s="43" t="str">
        <f>IFERROR(INDEX(Data!$A$1:O$1004,_xlfn.AGGREGATE(15,6,((Data!$C$1:$C$1004=P$6)/(Data!$C$1:$C$1004=P$6))*ROW(Data!$C$1:$C$1004),ROW(P10)-ROW(P$6)),1),"")</f>
        <v>Boomerang</v>
      </c>
      <c r="Q10" s="43"/>
      <c r="R10" s="43" t="str">
        <f>IFERROR(INDEX(Data!$A$1:Q$1004,_xlfn.AGGREGATE(15,6,((Data!$C$1:$C$1004=R$6)/(Data!$C$1:$C$1004=R$6))*ROW(Data!$C$1:$C$1004),ROW(R10)-ROW(R$6)),1),"")</f>
        <v>Bloomberg TV</v>
      </c>
      <c r="S10" s="43"/>
      <c r="T10" s="43" t="str">
        <f>IFERROR(INDEX(Data!$A$1:R$1004,_xlfn.AGGREGATE(15,6,((Data!$C$1:$C$1004=T$6)/(Data!$C$1:$C$1004=T$6))*ROW(Data!$C$1:$C$1004),ROW(T10)-ROW(T$6)),1),"")</f>
        <v>CMT Music</v>
      </c>
      <c r="U10" s="43"/>
      <c r="V10" s="43" t="str">
        <f>IFERROR(INDEX(Data!$A$1:X$1004,_xlfn.AGGREGATE(15,6,((Data!$C$1:$C$1004=V$6)/(Data!$C$1:$C$1004=V$6))*ROW(Data!$C$1:$C$1004),ROW(V10)-ROW(V$6)),1),"")</f>
        <v>Atrecine</v>
      </c>
      <c r="W10" s="43"/>
      <c r="X10" s="43" t="str">
        <f>IFERROR(INDEX(Data!$A$1:Z$1004,_xlfn.AGGREGATE(15,6,((Data!$C$1:$C$1004=X$6)/(Data!$C$1:$C$1004=X$6))*ROW(Data!$C$1:$C$1004),ROW(X10)-ROW(X$6)),1),"")</f>
        <v>Dominican View</v>
      </c>
      <c r="Y10" s="43"/>
      <c r="Z10" s="43" t="str">
        <f>IFERROR(INDEX(Data!$A$1:AB$1004,_xlfn.AGGREGATE(15,6,((Data!$C$1:$C$1004=Z$6)/(Data!$C$1:$C$1004=Z$6))*ROW(Data!$C$1:$C$1004),ROW(Z10)-ROW(Z$6)),1),"")</f>
        <v>Frndly: Premium</v>
      </c>
      <c r="BA10" s="75" t="str">
        <f>Services!A7</f>
        <v>AT&amp;T TV Now Entertainment</v>
      </c>
      <c r="BB10" s="42" t="s">
        <v>454</v>
      </c>
    </row>
    <row r="11" spans="1:54" ht="24" x14ac:dyDescent="0.35">
      <c r="A11" s="43"/>
      <c r="B11" s="43" t="str">
        <f>IFERROR(INDEX(Data!A$1:$A$1004,_xlfn.AGGREGATE(15,6,((Data!$C$1:$C$1004=B$6)/(Data!$C$1:$C$1004=B$6))*ROW(Data!$C$1:$C$1004),ROW(B11)-ROW(B$6)),1),"")</f>
        <v>MynetworkTV</v>
      </c>
      <c r="C11" s="43"/>
      <c r="D11" s="43" t="str">
        <f>IFERROR(INDEX(Data!$A$1:C$1004,_xlfn.AGGREGATE(15,6,((Data!$C$1:$C$1004=D$6)/(Data!$C$1:$C$1004=D$6))*ROW(Data!$C$1:$C$1004),ROW(D11)-ROW(D$6)),1),"")</f>
        <v>Curiosity Stream</v>
      </c>
      <c r="E11" s="43"/>
      <c r="F11" s="43" t="str">
        <f>IFERROR(INDEX(Data!$A$1:E$1004,_xlfn.AGGREGATE(15,6,((Data!$C$1:$C$1004=F$6)/(Data!$C$1:$C$1004=F$6))*ROW(Data!$C$1:$C$1004),ROW(F11)-ROW(F$6)),1),"")</f>
        <v>Bein Connect 6</v>
      </c>
      <c r="G11" s="43"/>
      <c r="H11" s="43" t="str">
        <f>IFERROR(INDEX(Data!$A$1:G$1004,_xlfn.AGGREGATE(15,6,((Data!$C$1:$C$1004=H$6)/(Data!$C$1:$C$1004=H$6))*ROW(Data!$C$1:$C$1004),ROW(H11)-ROW(H$6)),1),"")</f>
        <v>Longhorn Network</v>
      </c>
      <c r="I11" s="43"/>
      <c r="J11" s="43" t="str">
        <f>IFERROR(INDEX(Data!$A$1:I$1004,_xlfn.AGGREGATE(15,6,((Data!$C$1:$C$1004=J$6)/(Data!$C$1:$C$1004=J$6))*ROW(Data!$C$1:$C$1004),ROW(J11)-ROW(J$6)),1),"")</f>
        <v>American Heroes</v>
      </c>
      <c r="K11" s="43"/>
      <c r="L11" s="43" t="str">
        <f>IFERROR(INDEX(Data!$A$1:K$1004,_xlfn.AGGREGATE(15,6,((Data!$C$1:$C$1004=L$6)/(Data!$C$1:$C$1004=L$6))*ROW(Data!$C$1:$C$1004),ROW(L11)-ROW(L$6)),1),"")</f>
        <v>Lifetime Movie Network</v>
      </c>
      <c r="M11" s="43"/>
      <c r="N11" s="43" t="str">
        <f>IFERROR(INDEX(Data!$A$1:M$1004,_xlfn.AGGREGATE(15,6,((Data!$C$1:$C$1004=N$6)/(Data!$C$1:$C$1004=N$6))*ROW(Data!$C$1:$C$1004),ROW(N11)-ROW(N$6)),1),"")</f>
        <v>Epix 2</v>
      </c>
      <c r="O11" s="43"/>
      <c r="P11" s="43" t="str">
        <f>IFERROR(INDEX(Data!$A$1:O$1004,_xlfn.AGGREGATE(15,6,((Data!$C$1:$C$1004=P$6)/(Data!$C$1:$C$1004=P$6))*ROW(Data!$C$1:$C$1004),ROW(P11)-ROW(P$6)),1),"")</f>
        <v>Cartoon Network</v>
      </c>
      <c r="Q11" s="43"/>
      <c r="R11" s="43" t="str">
        <f>IFERROR(INDEX(Data!$A$1:Q$1004,_xlfn.AGGREGATE(15,6,((Data!$C$1:$C$1004=R$6)/(Data!$C$1:$C$1004=R$6))*ROW(Data!$C$1:$C$1004),ROW(R11)-ROW(R$6)),1),"")</f>
        <v>CBS News Live</v>
      </c>
      <c r="S11" s="43"/>
      <c r="T11" s="43" t="str">
        <f>IFERROR(INDEX(Data!$A$1:R$1004,_xlfn.AGGREGATE(15,6,((Data!$C$1:$C$1004=T$6)/(Data!$C$1:$C$1004=T$6))*ROW(Data!$C$1:$C$1004),ROW(T11)-ROW(T$6)),1),"")</f>
        <v>FM</v>
      </c>
      <c r="U11" s="43"/>
      <c r="V11" s="43" t="str">
        <f>IFERROR(INDEX(Data!$A$1:X$1004,_xlfn.AGGREGATE(15,6,((Data!$C$1:$C$1004=V$6)/(Data!$C$1:$C$1004=V$6))*ROW(Data!$C$1:$C$1004),ROW(V11)-ROW(V$6)),1),"")</f>
        <v>Atres Series</v>
      </c>
      <c r="W11" s="43"/>
      <c r="X11" s="43" t="str">
        <f>IFERROR(INDEX(Data!$A$1:Z$1004,_xlfn.AGGREGATE(15,6,((Data!$C$1:$C$1004=X$6)/(Data!$C$1:$C$1004=X$6))*ROW(Data!$C$1:$C$1004),ROW(X11)-ROW(X$6)),1),"")</f>
        <v>Grokker</v>
      </c>
      <c r="Y11" s="43"/>
      <c r="Z11" s="43" t="str">
        <f>IFERROR(INDEX(Data!$A$1:AB$1004,_xlfn.AGGREGATE(15,6,((Data!$C$1:$C$1004=Z$6)/(Data!$C$1:$C$1004=Z$6))*ROW(Data!$C$1:$C$1004),ROW(Z11)-ROW(Z$6)),1),"")</f>
        <v>Fubo TV: Cloud DVR Plus</v>
      </c>
      <c r="BA11" s="75" t="str">
        <f>Services!A8</f>
        <v>AT&amp;T TV Now Choice</v>
      </c>
      <c r="BB11" s="42" t="s">
        <v>214</v>
      </c>
    </row>
    <row r="12" spans="1:54" ht="24" x14ac:dyDescent="0.35">
      <c r="A12" s="43">
        <v>1</v>
      </c>
      <c r="B12" s="43" t="str">
        <f>IFERROR(INDEX(Data!A$1:$A$1004,_xlfn.AGGREGATE(15,6,((Data!$C$1:$C$1004=B$6)/(Data!$C$1:$C$1004=B$6))*ROW(Data!$C$1:$C$1004),ROW(B12)-ROW(B$6)),1),"")</f>
        <v>NBC</v>
      </c>
      <c r="C12" s="43"/>
      <c r="D12" s="43" t="str">
        <f>IFERROR(INDEX(Data!$A$1:C$1004,_xlfn.AGGREGATE(15,6,((Data!$C$1:$C$1004=D$6)/(Data!$C$1:$C$1004=D$6))*ROW(Data!$C$1:$C$1004),ROW(D12)-ROW(D$6)),1),"")</f>
        <v>Destination America</v>
      </c>
      <c r="E12" s="43"/>
      <c r="F12" s="43" t="str">
        <f>IFERROR(INDEX(Data!$A$1:E$1004,_xlfn.AGGREGATE(15,6,((Data!$C$1:$C$1004=F$6)/(Data!$C$1:$C$1004=F$6))*ROW(Data!$C$1:$C$1004),ROW(F12)-ROW(F$6)),1),"")</f>
        <v>Bein Connect 7</v>
      </c>
      <c r="G12" s="43"/>
      <c r="H12" s="43" t="str">
        <f>IFERROR(INDEX(Data!$A$1:G$1004,_xlfn.AGGREGATE(15,6,((Data!$C$1:$C$1004=H$6)/(Data!$C$1:$C$1004=H$6))*ROW(Data!$C$1:$C$1004),ROW(H12)-ROW(H$6)),1),"")</f>
        <v>NBC Sports Regionals</v>
      </c>
      <c r="I12" s="43"/>
      <c r="J12" s="43" t="str">
        <f>IFERROR(INDEX(Data!$A$1:I$1004,_xlfn.AGGREGATE(15,6,((Data!$C$1:$C$1004=J$6)/(Data!$C$1:$C$1004=J$6))*ROW(Data!$C$1:$C$1004),ROW(J12)-ROW(J$6)),1),"")</f>
        <v>Audience</v>
      </c>
      <c r="K12" s="43"/>
      <c r="L12" s="43" t="str">
        <f>IFERROR(INDEX(Data!$A$1:K$1004,_xlfn.AGGREGATE(15,6,((Data!$C$1:$C$1004=L$6)/(Data!$C$1:$C$1004=L$6))*ROW(Data!$C$1:$C$1004),ROW(L12)-ROW(L$6)),1),"")</f>
        <v>Magnolia Selects</v>
      </c>
      <c r="M12" s="43"/>
      <c r="N12" s="43" t="str">
        <f>IFERROR(INDEX(Data!$A$1:M$1004,_xlfn.AGGREGATE(15,6,((Data!$C$1:$C$1004=N$6)/(Data!$C$1:$C$1004=N$6))*ROW(Data!$C$1:$C$1004),ROW(N12)-ROW(N$6)),1),"")</f>
        <v>Epix Drive-In</v>
      </c>
      <c r="O12" s="43"/>
      <c r="P12" s="43" t="str">
        <f>IFERROR(INDEX(Data!$A$1:O$1004,_xlfn.AGGREGATE(15,6,((Data!$C$1:$C$1004=P$6)/(Data!$C$1:$C$1004=P$6))*ROW(Data!$C$1:$C$1004),ROW(P12)-ROW(P$6)),1),"")</f>
        <v>Cartoon Network East</v>
      </c>
      <c r="Q12" s="43"/>
      <c r="R12" s="43" t="str">
        <f>IFERROR(INDEX(Data!$A$1:Q$1004,_xlfn.AGGREGATE(15,6,((Data!$C$1:$C$1004=R$6)/(Data!$C$1:$C$1004=R$6))*ROW(Data!$C$1:$C$1004),ROW(R12)-ROW(R$6)),1),"")</f>
        <v>CGTN</v>
      </c>
      <c r="S12" s="43"/>
      <c r="T12" s="43" t="str">
        <f>IFERROR(INDEX(Data!$A$1:R$1004,_xlfn.AGGREGATE(15,6,((Data!$C$1:$C$1004=T$6)/(Data!$C$1:$C$1004=T$6))*ROW(Data!$C$1:$C$1004),ROW(T12)-ROW(T$6)),1),"")</f>
        <v>Fuse</v>
      </c>
      <c r="U12" s="43"/>
      <c r="V12" s="43" t="str">
        <f>IFERROR(INDEX(Data!$A$1:X$1004,_xlfn.AGGREGATE(15,6,((Data!$C$1:$C$1004=V$6)/(Data!$C$1:$C$1004=V$6))*ROW(Data!$C$1:$C$1004),ROW(V12)-ROW(V$6)),1),"")</f>
        <v>AZ Cinema</v>
      </c>
      <c r="W12" s="43"/>
      <c r="X12" s="43" t="str">
        <f>IFERROR(INDEX(Data!$A$1:Z$1004,_xlfn.AGGREGATE(15,6,((Data!$C$1:$C$1004=X$6)/(Data!$C$1:$C$1004=X$6))*ROW(Data!$C$1:$C$1004),ROW(X12)-ROW(X$6)),1),"")</f>
        <v>Mas Chic</v>
      </c>
      <c r="Y12" s="43"/>
      <c r="Z12" s="43" t="str">
        <f>IFERROR(INDEX(Data!$A$1:AB$1004,_xlfn.AGGREGATE(15,6,((Data!$C$1:$C$1004=Z$6)/(Data!$C$1:$C$1004=Z$6))*ROW(Data!$C$1:$C$1004),ROW(Z12)-ROW(Z$6)),1),"")</f>
        <v>Fubo TV: Family Share</v>
      </c>
      <c r="BA12" s="75" t="str">
        <f>Services!A9</f>
        <v>AT&amp;T TV Now Xtra</v>
      </c>
      <c r="BB12" s="42" t="s">
        <v>447</v>
      </c>
    </row>
    <row r="13" spans="1:54" ht="48" x14ac:dyDescent="0.35">
      <c r="A13" s="43"/>
      <c r="B13" s="43" t="str">
        <f>IFERROR(INDEX(Data!A$1:$A$1004,_xlfn.AGGREGATE(15,6,((Data!$C$1:$C$1004=B$6)/(Data!$C$1:$C$1004=B$6))*ROW(Data!$C$1:$C$1004),ROW(B13)-ROW(B$6)),1),"")</f>
        <v>PBS</v>
      </c>
      <c r="C13" s="43"/>
      <c r="D13" s="43" t="str">
        <f>IFERROR(INDEX(Data!$A$1:C$1004,_xlfn.AGGREGATE(15,6,((Data!$C$1:$C$1004=D$6)/(Data!$C$1:$C$1004=D$6))*ROW(Data!$C$1:$C$1004),ROW(D13)-ROW(D$6)),1),"")</f>
        <v>Discovery Life</v>
      </c>
      <c r="E13" s="43"/>
      <c r="F13" s="43" t="str">
        <f>IFERROR(INDEX(Data!$A$1:E$1004,_xlfn.AGGREGATE(15,6,((Data!$C$1:$C$1004=F$6)/(Data!$C$1:$C$1004=F$6))*ROW(Data!$C$1:$C$1004),ROW(F13)-ROW(F$6)),1),"")</f>
        <v>Bein Connect 8</v>
      </c>
      <c r="G13" s="43"/>
      <c r="H13" s="43" t="str">
        <f>IFERROR(INDEX(Data!$A$1:G$1004,_xlfn.AGGREGATE(15,6,((Data!$C$1:$C$1004=H$6)/(Data!$C$1:$C$1004=H$6))*ROW(Data!$C$1:$C$1004),ROW(H13)-ROW(H$6)),1),"")</f>
        <v>Pac-12 National Feed</v>
      </c>
      <c r="I13" s="43"/>
      <c r="J13" s="43" t="str">
        <f>IFERROR(INDEX(Data!$A$1:I$1004,_xlfn.AGGREGATE(15,6,((Data!$C$1:$C$1004=J$6)/(Data!$C$1:$C$1004=J$6))*ROW(Data!$C$1:$C$1004),ROW(J13)-ROW(J$6)),1),"")</f>
        <v>AXS TV</v>
      </c>
      <c r="K13" s="43"/>
      <c r="L13" s="43" t="str">
        <f>IFERROR(INDEX(Data!$A$1:K$1004,_xlfn.AGGREGATE(15,6,((Data!$C$1:$C$1004=L$6)/(Data!$C$1:$C$1004=L$6))*ROW(Data!$C$1:$C$1004),ROW(L13)-ROW(L$6)),1),"")</f>
        <v>Playstation Emerging Filmmakers Program</v>
      </c>
      <c r="M13" s="43"/>
      <c r="N13" s="43" t="str">
        <f>IFERROR(INDEX(Data!$A$1:M$1004,_xlfn.AGGREGATE(15,6,((Data!$C$1:$C$1004=N$6)/(Data!$C$1:$C$1004=N$6))*ROW(Data!$C$1:$C$1004),ROW(N13)-ROW(N$6)),1),"")</f>
        <v>Epix Hits</v>
      </c>
      <c r="O13" s="43"/>
      <c r="P13" s="43" t="str">
        <f>IFERROR(INDEX(Data!$A$1:O$1004,_xlfn.AGGREGATE(15,6,((Data!$C$1:$C$1004=P$6)/(Data!$C$1:$C$1004=P$6))*ROW(Data!$C$1:$C$1004),ROW(P13)-ROW(P$6)),1),"")</f>
        <v>Cbeebies</v>
      </c>
      <c r="Q13" s="43"/>
      <c r="R13" s="43" t="str">
        <f>IFERROR(INDEX(Data!$A$1:Q$1004,_xlfn.AGGREGATE(15,6,((Data!$C$1:$C$1004=R$6)/(Data!$C$1:$C$1004=R$6))*ROW(Data!$C$1:$C$1004),ROW(R13)-ROW(R$6)),1),"")</f>
        <v>Cheddar</v>
      </c>
      <c r="S13" s="43"/>
      <c r="T13" s="43" t="str">
        <f>IFERROR(INDEX(Data!$A$1:R$1004,_xlfn.AGGREGATE(15,6,((Data!$C$1:$C$1004=T$6)/(Data!$C$1:$C$1004=T$6))*ROW(Data!$C$1:$C$1004),ROW(T13)-ROW(T$6)),1),"")</f>
        <v>IndieWave</v>
      </c>
      <c r="U13" s="43"/>
      <c r="V13" s="43" t="str">
        <f>IFERROR(INDEX(Data!$A$1:X$1004,_xlfn.AGGREGATE(15,6,((Data!$C$1:$C$1004=V$6)/(Data!$C$1:$C$1004=V$6))*ROW(Data!$C$1:$C$1004),ROW(V13)-ROW(V$6)),1),"")</f>
        <v>Az Clic</v>
      </c>
      <c r="W13" s="43"/>
      <c r="X13" s="43" t="str">
        <f>IFERROR(INDEX(Data!$A$1:Z$1004,_xlfn.AGGREGATE(15,6,((Data!$C$1:$C$1004=X$6)/(Data!$C$1:$C$1004=X$6))*ROW(Data!$C$1:$C$1004),ROW(X13)-ROW(X$6)),1),"")</f>
        <v>Pantaya</v>
      </c>
      <c r="Y13" s="43"/>
      <c r="Z13" s="43" t="str">
        <f>IFERROR(INDEX(Data!$A$1:AB$1004,_xlfn.AGGREGATE(15,6,((Data!$C$1:$C$1004=Z$6)/(Data!$C$1:$C$1004=Z$6))*ROW(Data!$C$1:$C$1004),ROW(Z13)-ROW(Z$6)),1),"")</f>
        <v>Hulu with Live TV: Enhanced Cloud DVR</v>
      </c>
      <c r="BA13" s="75" t="str">
        <f>Services!A10</f>
        <v>AT&amp;T TV Now Ultimate</v>
      </c>
      <c r="BB13" s="42" t="s">
        <v>206</v>
      </c>
    </row>
    <row r="14" spans="1:54" ht="24" x14ac:dyDescent="0.35">
      <c r="A14" s="43"/>
      <c r="B14" s="43" t="str">
        <f>IFERROR(INDEX(Data!A$1:$A$1004,_xlfn.AGGREGATE(15,6,((Data!$C$1:$C$1004=B$6)/(Data!$C$1:$C$1004=B$6))*ROW(Data!$C$1:$C$1004),ROW(B14)-ROW(B$6)),1),"")</f>
        <v/>
      </c>
      <c r="C14" s="43"/>
      <c r="D14" s="43" t="str">
        <f>IFERROR(INDEX(Data!$A$1:C$1004,_xlfn.AGGREGATE(15,6,((Data!$C$1:$C$1004=D$6)/(Data!$C$1:$C$1004=D$6))*ROW(Data!$C$1:$C$1004),ROW(D14)-ROW(D$6)),1),"")</f>
        <v>DIY</v>
      </c>
      <c r="E14" s="43"/>
      <c r="F14" s="43" t="str">
        <f>IFERROR(INDEX(Data!$A$1:E$1004,_xlfn.AGGREGATE(15,6,((Data!$C$1:$C$1004=F$6)/(Data!$C$1:$C$1004=F$6))*ROW(Data!$C$1:$C$1004),ROW(F14)-ROW(F$6)),1),"")</f>
        <v>Bein Laliga</v>
      </c>
      <c r="G14" s="43"/>
      <c r="H14" s="43" t="str">
        <f>IFERROR(INDEX(Data!$A$1:G$1004,_xlfn.AGGREGATE(15,6,((Data!$C$1:$C$1004=H$6)/(Data!$C$1:$C$1004=H$6))*ROW(Data!$C$1:$C$1004),ROW(H14)-ROW(H$6)),1),"")</f>
        <v>SEC Network</v>
      </c>
      <c r="I14" s="43"/>
      <c r="J14" s="43" t="str">
        <f>IFERROR(INDEX(Data!$A$1:I$1004,_xlfn.AGGREGATE(15,6,((Data!$C$1:$C$1004=J$6)/(Data!$C$1:$C$1004=J$6))*ROW(Data!$C$1:$C$1004),ROW(J14)-ROW(J$6)),1),"")</f>
        <v>BBC America</v>
      </c>
      <c r="K14" s="43"/>
      <c r="L14" s="43" t="str">
        <f>IFERROR(INDEX(Data!$A$1:K$1004,_xlfn.AGGREGATE(15,6,((Data!$C$1:$C$1004=L$6)/(Data!$C$1:$C$1004=L$6))*ROW(Data!$C$1:$C$1004),ROW(L14)-ROW(L$6)),1),"")</f>
        <v>Shudder</v>
      </c>
      <c r="M14" s="43"/>
      <c r="N14" s="43" t="str">
        <f>IFERROR(INDEX(Data!$A$1:M$1004,_xlfn.AGGREGATE(15,6,((Data!$C$1:$C$1004=N$6)/(Data!$C$1:$C$1004=N$6))*ROW(Data!$C$1:$C$1004),ROW(N14)-ROW(N$6)),1),"")</f>
        <v>Epix Hits and Showtime</v>
      </c>
      <c r="O14" s="43"/>
      <c r="P14" s="43" t="str">
        <f>IFERROR(INDEX(Data!$A$1:O$1004,_xlfn.AGGREGATE(15,6,((Data!$C$1:$C$1004=P$6)/(Data!$C$1:$C$1004=P$6))*ROW(Data!$C$1:$C$1004),ROW(P14)-ROW(P$6)),1),"")</f>
        <v>Con TV</v>
      </c>
      <c r="Q14" s="43"/>
      <c r="R14" s="43" t="str">
        <f>IFERROR(INDEX(Data!$A$1:Q$1004,_xlfn.AGGREGATE(15,6,((Data!$C$1:$C$1004=R$6)/(Data!$C$1:$C$1004=R$6))*ROW(Data!$C$1:$C$1004),ROW(R14)-ROW(R$6)),1),"")</f>
        <v>Cheddar Big News</v>
      </c>
      <c r="S14" s="43"/>
      <c r="T14" s="43" t="str">
        <f>IFERROR(INDEX(Data!$A$1:R$1004,_xlfn.AGGREGATE(15,6,((Data!$C$1:$C$1004=T$6)/(Data!$C$1:$C$1004=T$6))*ROW(Data!$C$1:$C$1004),ROW(T14)-ROW(T$6)),1),"")</f>
        <v>MTV Classic</v>
      </c>
      <c r="U14" s="43"/>
      <c r="V14" s="43" t="str">
        <f>IFERROR(INDEX(Data!$A$1:X$1004,_xlfn.AGGREGATE(15,6,((Data!$C$1:$C$1004=V$6)/(Data!$C$1:$C$1004=V$6))*ROW(Data!$C$1:$C$1004),ROW(V14)-ROW(V$6)),1),"")</f>
        <v>AZ Corazón</v>
      </c>
      <c r="W14" s="43"/>
      <c r="X14" s="43" t="str">
        <f>IFERROR(INDEX(Data!$A$1:Z$1004,_xlfn.AGGREGATE(15,6,((Data!$C$1:$C$1004=X$6)/(Data!$C$1:$C$1004=X$6))*ROW(Data!$C$1:$C$1004),ROW(X14)-ROW(X$6)),1),"")</f>
        <v>RAI Italia</v>
      </c>
      <c r="Y14" s="43"/>
      <c r="Z14" s="43" t="str">
        <f>IFERROR(INDEX(Data!$A$1:AB$1004,_xlfn.AGGREGATE(15,6,((Data!$C$1:$C$1004=Z$6)/(Data!$C$1:$C$1004=Z$6))*ROW(Data!$C$1:$C$1004),ROW(Z14)-ROW(Z$6)),1),"")</f>
        <v>Hulu with Live TV: No Ads</v>
      </c>
      <c r="BA14" s="75" t="str">
        <f>Services!A11</f>
        <v>AT&amp;T TV Now Optimo Mas</v>
      </c>
      <c r="BB14" s="42" t="s">
        <v>450</v>
      </c>
    </row>
    <row r="15" spans="1:54" ht="24" x14ac:dyDescent="0.35">
      <c r="A15" s="43"/>
      <c r="B15" s="43" t="str">
        <f>IFERROR(INDEX(Data!A$1:$A$1004,_xlfn.AGGREGATE(15,6,((Data!$C$1:$C$1004=B$6)/(Data!$C$1:$C$1004=B$6))*ROW(Data!$C$1:$C$1004),ROW(B15)-ROW(B$6)),1),"")</f>
        <v/>
      </c>
      <c r="C15" s="43"/>
      <c r="D15" s="43" t="str">
        <f>IFERROR(INDEX(Data!$A$1:C$1004,_xlfn.AGGREGATE(15,6,((Data!$C$1:$C$1004=D$6)/(Data!$C$1:$C$1004=D$6))*ROW(Data!$C$1:$C$1004),ROW(D15)-ROW(D$6)),1),"")</f>
        <v>Dog TV</v>
      </c>
      <c r="E15" s="43"/>
      <c r="F15" s="43" t="str">
        <f>IFERROR(INDEX(Data!$A$1:E$1004,_xlfn.AGGREGATE(15,6,((Data!$C$1:$C$1004=F$6)/(Data!$C$1:$C$1004=F$6))*ROW(Data!$C$1:$C$1004),ROW(F15)-ROW(F$6)),1),"")</f>
        <v>Bein Sports</v>
      </c>
      <c r="G15" s="43"/>
      <c r="H15" s="43" t="str">
        <f>IFERROR(INDEX(Data!$A$1:G$1004,_xlfn.AGGREGATE(15,6,((Data!$C$1:$C$1004=H$6)/(Data!$C$1:$C$1004=H$6))*ROW(Data!$C$1:$C$1004),ROW(H15)-ROW(H$6)),1),"")</f>
        <v>SNY</v>
      </c>
      <c r="I15" s="43"/>
      <c r="J15" s="43" t="str">
        <f>IFERROR(INDEX(Data!$A$1:I$1004,_xlfn.AGGREGATE(15,6,((Data!$C$1:$C$1004=J$6)/(Data!$C$1:$C$1004=J$6))*ROW(Data!$C$1:$C$1004),ROW(J15)-ROW(J$6)),1),"")</f>
        <v>BET</v>
      </c>
      <c r="K15" s="43"/>
      <c r="L15" s="43" t="str">
        <f>IFERROR(INDEX(Data!$A$1:K$1004,_xlfn.AGGREGATE(15,6,((Data!$C$1:$C$1004=L$6)/(Data!$C$1:$C$1004=L$6))*ROW(Data!$C$1:$C$1004),ROW(L15)-ROW(L$6)),1),"")</f>
        <v>Sony Movie Channel</v>
      </c>
      <c r="M15" s="43"/>
      <c r="N15" s="43" t="str">
        <f>IFERROR(INDEX(Data!$A$1:M$1004,_xlfn.AGGREGATE(15,6,((Data!$C$1:$C$1004=N$6)/(Data!$C$1:$C$1004=N$6))*ROW(Data!$C$1:$C$1004),ROW(N15)-ROW(N$6)),1),"")</f>
        <v>HBO</v>
      </c>
      <c r="O15" s="43"/>
      <c r="P15" s="43" t="str">
        <f>IFERROR(INDEX(Data!$A$1:O$1004,_xlfn.AGGREGATE(15,6,((Data!$C$1:$C$1004=P$6)/(Data!$C$1:$C$1004=P$6))*ROW(Data!$C$1:$C$1004),ROW(P15)-ROW(P$6)),1),"")</f>
        <v>Discovery Family</v>
      </c>
      <c r="Q15" s="43"/>
      <c r="R15" s="43" t="str">
        <f>IFERROR(INDEX(Data!$A$1:Q$1004,_xlfn.AGGREGATE(15,6,((Data!$C$1:$C$1004=R$6)/(Data!$C$1:$C$1004=R$6))*ROW(Data!$C$1:$C$1004),ROW(R15)-ROW(R$6)),1),"")</f>
        <v>CNBC</v>
      </c>
      <c r="S15" s="43"/>
      <c r="T15" s="43" t="str">
        <f>IFERROR(INDEX(Data!$A$1:R$1004,_xlfn.AGGREGATE(15,6,((Data!$C$1:$C$1004=T$6)/(Data!$C$1:$C$1004=T$6))*ROW(Data!$C$1:$C$1004),ROW(T15)-ROW(T$6)),1),"")</f>
        <v>MTV Live</v>
      </c>
      <c r="U15" s="43"/>
      <c r="V15" s="43" t="str">
        <f>IFERROR(INDEX(Data!$A$1:X$1004,_xlfn.AGGREGATE(15,6,((Data!$C$1:$C$1004=V$6)/(Data!$C$1:$C$1004=V$6))*ROW(Data!$C$1:$C$1004),ROW(V15)-ROW(V$6)),1),"")</f>
        <v>Azteca</v>
      </c>
      <c r="W15" s="43"/>
      <c r="X15" s="43" t="str">
        <f>IFERROR(INDEX(Data!$A$1:Z$1004,_xlfn.AGGREGATE(15,6,((Data!$C$1:$C$1004=X$6)/(Data!$C$1:$C$1004=X$6))*ROW(Data!$C$1:$C$1004),ROW(X15)-ROW(X$6)),1),"")</f>
        <v>RTP Internacional</v>
      </c>
      <c r="Y15" s="43"/>
      <c r="Z15" s="43" t="str">
        <f>IFERROR(INDEX(Data!$A$1:AB$1004,_xlfn.AGGREGATE(15,6,((Data!$C$1:$C$1004=Z$6)/(Data!$C$1:$C$1004=Z$6))*ROW(Data!$C$1:$C$1004),ROW(Z15)-ROW(Z$6)),1),"")</f>
        <v>Hulu with Live TV: Unlimited Screens</v>
      </c>
      <c r="BA15" s="75" t="str">
        <f>Services!A12</f>
        <v>YouTube TV</v>
      </c>
    </row>
    <row r="16" spans="1:54" ht="24" x14ac:dyDescent="0.35">
      <c r="A16" s="43"/>
      <c r="B16" s="43" t="str">
        <f>IFERROR(INDEX(Data!A$1:$A$1004,_xlfn.AGGREGATE(15,6,((Data!$C$1:$C$1004=B$6)/(Data!$C$1:$C$1004=B$6))*ROW(Data!$C$1:$C$1004),ROW(B16)-ROW(B$6)),1),"")</f>
        <v/>
      </c>
      <c r="C16" s="43"/>
      <c r="D16" s="43" t="str">
        <f>IFERROR(INDEX(Data!$A$1:C$1004,_xlfn.AGGREGATE(15,6,((Data!$C$1:$C$1004=D$6)/(Data!$C$1:$C$1004=D$6))*ROW(Data!$C$1:$C$1004),ROW(D16)-ROW(D$6)),1),"")</f>
        <v>DOX</v>
      </c>
      <c r="E16" s="43"/>
      <c r="F16" s="43" t="str">
        <f>IFERROR(INDEX(Data!$A$1:E$1004,_xlfn.AGGREGATE(15,6,((Data!$C$1:$C$1004=F$6)/(Data!$C$1:$C$1004=F$6))*ROW(Data!$C$1:$C$1004),ROW(F16)-ROW(F$6)),1),"")</f>
        <v>Bein Sports Connect</v>
      </c>
      <c r="G16" s="43"/>
      <c r="H16" s="43" t="str">
        <f>IFERROR(INDEX(Data!$A$1:G$1004,_xlfn.AGGREGATE(15,6,((Data!$C$1:$C$1004=H$6)/(Data!$C$1:$C$1004=H$6))*ROW(Data!$C$1:$C$1004),ROW(H16)-ROW(H$6)),1),"")</f>
        <v>Yes Network</v>
      </c>
      <c r="I16" s="43"/>
      <c r="J16" s="43" t="str">
        <f>IFERROR(INDEX(Data!$A$1:I$1004,_xlfn.AGGREGATE(15,6,((Data!$C$1:$C$1004=J$6)/(Data!$C$1:$C$1004=J$6))*ROW(Data!$C$1:$C$1004),ROW(J16)-ROW(J$6)),1),"")</f>
        <v>BET Her</v>
      </c>
      <c r="K16" s="43"/>
      <c r="L16" s="43" t="str">
        <f>IFERROR(INDEX(Data!$A$1:K$1004,_xlfn.AGGREGATE(15,6,((Data!$C$1:$C$1004=L$6)/(Data!$C$1:$C$1004=L$6))*ROW(Data!$C$1:$C$1004),ROW(L16)-ROW(L$6)),1),"")</f>
        <v>Sundance Now</v>
      </c>
      <c r="M16" s="43"/>
      <c r="N16" s="43" t="str">
        <f>IFERROR(INDEX(Data!$A$1:M$1004,_xlfn.AGGREGATE(15,6,((Data!$C$1:$C$1004=N$6)/(Data!$C$1:$C$1004=N$6))*ROW(Data!$C$1:$C$1004),ROW(N16)-ROW(N$6)),1),"")</f>
        <v>HBO Cinemax</v>
      </c>
      <c r="O16" s="43"/>
      <c r="P16" s="43" t="str">
        <f>IFERROR(INDEX(Data!$A$1:O$1004,_xlfn.AGGREGATE(15,6,((Data!$C$1:$C$1004=P$6)/(Data!$C$1:$C$1004=P$6))*ROW(Data!$C$1:$C$1004),ROW(P16)-ROW(P$6)),1),"")</f>
        <v>Disney Channel</v>
      </c>
      <c r="Q16" s="43"/>
      <c r="R16" s="43" t="str">
        <f>IFERROR(INDEX(Data!$A$1:Q$1004,_xlfn.AGGREGATE(15,6,((Data!$C$1:$C$1004=R$6)/(Data!$C$1:$C$1004=R$6))*ROW(Data!$C$1:$C$1004),ROW(R16)-ROW(R$6)),1),"")</f>
        <v>CNBC World</v>
      </c>
      <c r="S16" s="43"/>
      <c r="T16" s="43" t="str">
        <f>IFERROR(INDEX(Data!$A$1:R$1004,_xlfn.AGGREGATE(15,6,((Data!$C$1:$C$1004=T$6)/(Data!$C$1:$C$1004=T$6))*ROW(Data!$C$1:$C$1004),ROW(T16)-ROW(T$6)),1),"")</f>
        <v>MTVu</v>
      </c>
      <c r="U16" s="43"/>
      <c r="V16" s="43" t="str">
        <f>IFERROR(INDEX(Data!$A$1:X$1004,_xlfn.AGGREGATE(15,6,((Data!$C$1:$C$1004=V$6)/(Data!$C$1:$C$1004=V$6))*ROW(Data!$C$1:$C$1004),ROW(V16)-ROW(V$6)),1),"")</f>
        <v>Bandamax</v>
      </c>
      <c r="W16" s="43"/>
      <c r="X16" s="43" t="str">
        <f>IFERROR(INDEX(Data!$A$1:Z$1004,_xlfn.AGGREGATE(15,6,((Data!$C$1:$C$1004=X$6)/(Data!$C$1:$C$1004=X$6))*ROW(Data!$C$1:$C$1004),ROW(X16)-ROW(X$6)),1),"")</f>
        <v>Supercanal Caribe</v>
      </c>
      <c r="Y16" s="43"/>
      <c r="Z16" s="43" t="str">
        <f>IFERROR(INDEX(Data!$A$1:AB$1004,_xlfn.AGGREGATE(15,6,((Data!$C$1:$C$1004=Z$6)/(Data!$C$1:$C$1004=Z$6))*ROW(Data!$C$1:$C$1004),ROW(Z16)-ROW(Z$6)),1),"")</f>
        <v>Sling: 4 for $10 Deal</v>
      </c>
      <c r="BA16" s="75" t="str">
        <f>Services!A13</f>
        <v>Hulu with Live TV</v>
      </c>
    </row>
    <row r="17" spans="1:53" ht="24" x14ac:dyDescent="0.35">
      <c r="A17" s="43"/>
      <c r="B17" s="43" t="str">
        <f>IFERROR(INDEX(Data!A$1:$A$1004,_xlfn.AGGREGATE(15,6,((Data!$C$1:$C$1004=B$6)/(Data!$C$1:$C$1004=B$6))*ROW(Data!$C$1:$C$1004),ROW(B17)-ROW(B$6)),1),"")</f>
        <v/>
      </c>
      <c r="C17" s="43"/>
      <c r="D17" s="43" t="str">
        <f>IFERROR(INDEX(Data!$A$1:C$1004,_xlfn.AGGREGATE(15,6,((Data!$C$1:$C$1004=D$6)/(Data!$C$1:$C$1004=D$6))*ROW(Data!$C$1:$C$1004),ROW(D17)-ROW(D$6)),1),"")</f>
        <v>E!</v>
      </c>
      <c r="E17" s="43"/>
      <c r="F17" s="43" t="str">
        <f>IFERROR(INDEX(Data!$A$1:E$1004,_xlfn.AGGREGATE(15,6,((Data!$C$1:$C$1004=F$6)/(Data!$C$1:$C$1004=F$6))*ROW(Data!$C$1:$C$1004),ROW(F17)-ROW(F$6)),1),"")</f>
        <v>Bein Sports Espanol</v>
      </c>
      <c r="G17" s="43"/>
      <c r="H17" s="43" t="str">
        <f>IFERROR(INDEX(Data!$A$1:G$1004,_xlfn.AGGREGATE(15,6,((Data!$C$1:$C$1004=H$6)/(Data!$C$1:$C$1004=H$6))*ROW(Data!$C$1:$C$1004),ROW(H17)-ROW(H$6)),1),"")</f>
        <v/>
      </c>
      <c r="I17" s="43"/>
      <c r="J17" s="43" t="str">
        <f>IFERROR(INDEX(Data!$A$1:I$1004,_xlfn.AGGREGATE(15,6,((Data!$C$1:$C$1004=J$6)/(Data!$C$1:$C$1004=J$6))*ROW(Data!$C$1:$C$1004),ROW(J17)-ROW(J$6)),1),"")</f>
        <v>Buzzr</v>
      </c>
      <c r="K17" s="43"/>
      <c r="L17" s="43" t="str">
        <f>IFERROR(INDEX(Data!$A$1:K$1004,_xlfn.AGGREGATE(15,6,((Data!$C$1:$C$1004=L$6)/(Data!$C$1:$C$1004=L$6))*ROW(Data!$C$1:$C$1004),ROW(L17)-ROW(L$6)),1),"")</f>
        <v>Turner Classic Movies</v>
      </c>
      <c r="M17" s="43"/>
      <c r="N17" s="43" t="str">
        <f>IFERROR(INDEX(Data!$A$1:M$1004,_xlfn.AGGREGATE(15,6,((Data!$C$1:$C$1004=N$6)/(Data!$C$1:$C$1004=N$6))*ROW(Data!$C$1:$C$1004),ROW(N17)-ROW(N$6)),1),"")</f>
        <v>HBO Family</v>
      </c>
      <c r="O17" s="43"/>
      <c r="P17" s="43" t="str">
        <f>IFERROR(INDEX(Data!$A$1:O$1004,_xlfn.AGGREGATE(15,6,((Data!$C$1:$C$1004=P$6)/(Data!$C$1:$C$1004=P$6))*ROW(Data!$C$1:$C$1004),ROW(P17)-ROW(P$6)),1),"")</f>
        <v>Disney Junior</v>
      </c>
      <c r="Q17" s="43"/>
      <c r="R17" s="43" t="str">
        <f>IFERROR(INDEX(Data!$A$1:Q$1004,_xlfn.AGGREGATE(15,6,((Data!$C$1:$C$1004=R$6)/(Data!$C$1:$C$1004=R$6))*ROW(Data!$C$1:$C$1004),ROW(R17)-ROW(R$6)),1),"")</f>
        <v>CNN</v>
      </c>
      <c r="S17" s="43"/>
      <c r="T17" s="43" t="str">
        <f>IFERROR(INDEX(Data!$A$1:R$1004,_xlfn.AGGREGATE(15,6,((Data!$C$1:$C$1004=T$6)/(Data!$C$1:$C$1004=T$6))*ROW(Data!$C$1:$C$1004),ROW(T17)-ROW(T$6)),1),"")</f>
        <v>Nick Music</v>
      </c>
      <c r="U17" s="43"/>
      <c r="V17" s="43" t="str">
        <f>IFERROR(INDEX(Data!$A$1:X$1004,_xlfn.AGGREGATE(15,6,((Data!$C$1:$C$1004=V$6)/(Data!$C$1:$C$1004=V$6))*ROW(Data!$C$1:$C$1004),ROW(V17)-ROW(V$6)),1),"")</f>
        <v>Bolivia TV</v>
      </c>
      <c r="W17" s="43"/>
      <c r="X17" s="43" t="str">
        <f>IFERROR(INDEX(Data!$A$1:Z$1004,_xlfn.AGGREGATE(15,6,((Data!$C$1:$C$1004=X$6)/(Data!$C$1:$C$1004=X$6))*ROW(Data!$C$1:$C$1004),ROW(X17)-ROW(X$6)),1),"")</f>
        <v>Tele El Salvador</v>
      </c>
      <c r="Y17" s="43"/>
      <c r="Z17" s="43" t="str">
        <f>IFERROR(INDEX(Data!$A$1:AB$1004,_xlfn.AGGREGATE(15,6,((Data!$C$1:$C$1004=Z$6)/(Data!$C$1:$C$1004=Z$6))*ROW(Data!$C$1:$C$1004),ROW(Z17)-ROW(Z$6)),1),"")</f>
        <v>Sling: Cloud DVR</v>
      </c>
      <c r="BA17" s="75" t="str">
        <f>Services!A14</f>
        <v>PS Vue</v>
      </c>
    </row>
    <row r="18" spans="1:53" ht="24" x14ac:dyDescent="0.35">
      <c r="A18" s="43"/>
      <c r="B18" s="43" t="str">
        <f>IFERROR(INDEX(Data!A$1:$A$1004,_xlfn.AGGREGATE(15,6,((Data!$C$1:$C$1004=B$6)/(Data!$C$1:$C$1004=B$6))*ROW(Data!$C$1:$C$1004),ROW(B18)-ROW(B$6)),1),"")</f>
        <v/>
      </c>
      <c r="C18" s="43"/>
      <c r="D18" s="43" t="str">
        <f>IFERROR(INDEX(Data!$A$1:C$1004,_xlfn.AGGREGATE(15,6,((Data!$C$1:$C$1004=D$6)/(Data!$C$1:$C$1004=D$6))*ROW(Data!$C$1:$C$1004),ROW(D18)-ROW(D$6)),1),"")</f>
        <v>El Gourmet</v>
      </c>
      <c r="E18" s="43"/>
      <c r="F18" s="43" t="str">
        <f>IFERROR(INDEX(Data!$A$1:E$1004,_xlfn.AGGREGATE(15,6,((Data!$C$1:$C$1004=F$6)/(Data!$C$1:$C$1004=F$6))*ROW(Data!$C$1:$C$1004),ROW(F18)-ROW(F$6)),1),"")</f>
        <v>CBS Sports Network</v>
      </c>
      <c r="G18" s="43"/>
      <c r="H18" s="43" t="str">
        <f>IFERROR(INDEX(Data!$A$1:G$1004,_xlfn.AGGREGATE(15,6,((Data!$C$1:$C$1004=H$6)/(Data!$C$1:$C$1004=H$6))*ROW(Data!$C$1:$C$1004),ROW(H18)-ROW(H$6)),1),"")</f>
        <v/>
      </c>
      <c r="I18" s="43"/>
      <c r="J18" s="43" t="str">
        <f>IFERROR(INDEX(Data!$A$1:I$1004,_xlfn.AGGREGATE(15,6,((Data!$C$1:$C$1004=J$6)/(Data!$C$1:$C$1004=J$6))*ROW(Data!$C$1:$C$1004),ROW(J18)-ROW(J$6)),1),"")</f>
        <v>Cleo TV</v>
      </c>
      <c r="K18" s="43"/>
      <c r="L18" s="43" t="str">
        <f>IFERROR(INDEX(Data!$A$1:K$1004,_xlfn.AGGREGATE(15,6,((Data!$C$1:$C$1004=L$6)/(Data!$C$1:$C$1004=L$6))*ROW(Data!$C$1:$C$1004),ROW(L18)-ROW(L$6)),1),"")</f>
        <v>Urban Movie Channel</v>
      </c>
      <c r="M18" s="43"/>
      <c r="N18" s="43" t="str">
        <f>IFERROR(INDEX(Data!$A$1:M$1004,_xlfn.AGGREGATE(15,6,((Data!$C$1:$C$1004=N$6)/(Data!$C$1:$C$1004=N$6))*ROW(Data!$C$1:$C$1004),ROW(N18)-ROW(N$6)),1),"")</f>
        <v>HBO Latino</v>
      </c>
      <c r="O18" s="43"/>
      <c r="P18" s="43" t="str">
        <f>IFERROR(INDEX(Data!$A$1:O$1004,_xlfn.AGGREGATE(15,6,((Data!$C$1:$C$1004=P$6)/(Data!$C$1:$C$1004=P$6))*ROW(Data!$C$1:$C$1004),ROW(P18)-ROW(P$6)),1),"")</f>
        <v>Disney XD</v>
      </c>
      <c r="Q18" s="43"/>
      <c r="R18" s="43" t="str">
        <f>IFERROR(INDEX(Data!$A$1:Q$1004,_xlfn.AGGREGATE(15,6,((Data!$C$1:$C$1004=R$6)/(Data!$C$1:$C$1004=R$6))*ROW(Data!$C$1:$C$1004),ROW(R18)-ROW(R$6)),1),"")</f>
        <v>CNN International</v>
      </c>
      <c r="S18" s="43"/>
      <c r="T18" s="43" t="str">
        <f>IFERROR(INDEX(Data!$A$1:R$1004,_xlfn.AGGREGATE(15,6,((Data!$C$1:$C$1004=T$6)/(Data!$C$1:$C$1004=T$6))*ROW(Data!$C$1:$C$1004),ROW(T18)-ROW(T$6)),1),"")</f>
        <v>Revolt</v>
      </c>
      <c r="U18" s="43"/>
      <c r="V18" s="43" t="str">
        <f>IFERROR(INDEX(Data!$A$1:X$1004,_xlfn.AGGREGATE(15,6,((Data!$C$1:$C$1004=V$6)/(Data!$C$1:$C$1004=V$6))*ROW(Data!$C$1:$C$1004),ROW(V18)-ROW(V$6)),1),"")</f>
        <v>Canal 22 Internacional</v>
      </c>
      <c r="W18" s="43"/>
      <c r="X18" s="43" t="str">
        <f>IFERROR(INDEX(Data!$A$1:Z$1004,_xlfn.AGGREGATE(15,6,((Data!$C$1:$C$1004=X$6)/(Data!$C$1:$C$1004=X$6))*ROW(Data!$C$1:$C$1004),ROW(X18)-ROW(X$6)),1),"")</f>
        <v>Telemicro</v>
      </c>
      <c r="Y18" s="43"/>
      <c r="Z18" s="43" t="str">
        <f>IFERROR(INDEX(Data!$A$1:AB$1004,_xlfn.AGGREGATE(15,6,((Data!$C$1:$C$1004=Z$6)/(Data!$C$1:$C$1004=Z$6))*ROW(Data!$C$1:$C$1004),ROW(Z18)-ROW(Z$6)),1),"")</f>
        <v>Sling: Total TV Deal</v>
      </c>
      <c r="BA18" s="75" t="str">
        <f>Services!A15</f>
        <v>Fubo TV</v>
      </c>
    </row>
    <row r="19" spans="1:53" x14ac:dyDescent="0.35">
      <c r="A19" s="43"/>
      <c r="B19" s="43" t="str">
        <f>IFERROR(INDEX(Data!A$1:$A$1004,_xlfn.AGGREGATE(15,6,((Data!$C$1:$C$1004=B$6)/(Data!$C$1:$C$1004=B$6))*ROW(Data!$C$1:$C$1004),ROW(B19)-ROW(B$6)),1),"")</f>
        <v/>
      </c>
      <c r="C19" s="43"/>
      <c r="D19" s="43" t="str">
        <f>IFERROR(INDEX(Data!$A$1:C$1004,_xlfn.AGGREGATE(15,6,((Data!$C$1:$C$1004=D$6)/(Data!$C$1:$C$1004=D$6))*ROW(Data!$C$1:$C$1004),ROW(D19)-ROW(D$6)),1),"")</f>
        <v>Food Network</v>
      </c>
      <c r="E19" s="43"/>
      <c r="F19" s="43" t="str">
        <f>IFERROR(INDEX(Data!$A$1:E$1004,_xlfn.AGGREGATE(15,6,((Data!$C$1:$C$1004=F$6)/(Data!$C$1:$C$1004=F$6))*ROW(Data!$C$1:$C$1004),ROW(F19)-ROW(F$6)),1),"")</f>
        <v>DAZN</v>
      </c>
      <c r="G19" s="43"/>
      <c r="H19" s="43" t="str">
        <f>IFERROR(INDEX(Data!$A$1:G$1004,_xlfn.AGGREGATE(15,6,((Data!$C$1:$C$1004=H$6)/(Data!$C$1:$C$1004=H$6))*ROW(Data!$C$1:$C$1004),ROW(H19)-ROW(H$6)),1),"")</f>
        <v/>
      </c>
      <c r="I19" s="43"/>
      <c r="J19" s="43" t="str">
        <f>IFERROR(INDEX(Data!$A$1:I$1004,_xlfn.AGGREGATE(15,6,((Data!$C$1:$C$1004=J$6)/(Data!$C$1:$C$1004=J$6))*ROW(Data!$C$1:$C$1004),ROW(J19)-ROW(J$6)),1),"")</f>
        <v>CMT</v>
      </c>
      <c r="K19" s="43"/>
      <c r="L19" s="43" t="str">
        <f>IFERROR(INDEX(Data!$A$1:K$1004,_xlfn.AGGREGATE(15,6,((Data!$C$1:$C$1004=L$6)/(Data!$C$1:$C$1004=L$6))*ROW(Data!$C$1:$C$1004),ROW(L19)-ROW(L$6)),1),"")</f>
        <v/>
      </c>
      <c r="M19" s="43"/>
      <c r="N19" s="43" t="str">
        <f>IFERROR(INDEX(Data!$A$1:M$1004,_xlfn.AGGREGATE(15,6,((Data!$C$1:$C$1004=N$6)/(Data!$C$1:$C$1004=N$6))*ROW(Data!$C$1:$C$1004),ROW(N19)-ROW(N$6)),1),"")</f>
        <v>HBO2</v>
      </c>
      <c r="O19" s="43"/>
      <c r="P19" s="43" t="str">
        <f>IFERROR(INDEX(Data!$A$1:O$1004,_xlfn.AGGREGATE(15,6,((Data!$C$1:$C$1004=P$6)/(Data!$C$1:$C$1004=P$6))*ROW(Data!$C$1:$C$1004),ROW(P19)-ROW(P$6)),1),"")</f>
        <v>DuckTV</v>
      </c>
      <c r="Q19" s="43"/>
      <c r="R19" s="43" t="str">
        <f>IFERROR(INDEX(Data!$A$1:Q$1004,_xlfn.AGGREGATE(15,6,((Data!$C$1:$C$1004=R$6)/(Data!$C$1:$C$1004=R$6))*ROW(Data!$C$1:$C$1004),ROW(R19)-ROW(R$6)),1),"")</f>
        <v>C-SPAN</v>
      </c>
      <c r="S19" s="43"/>
      <c r="T19" s="43" t="str">
        <f>IFERROR(INDEX(Data!$A$1:R$1004,_xlfn.AGGREGATE(15,6,((Data!$C$1:$C$1004=T$6)/(Data!$C$1:$C$1004=T$6))*ROW(Data!$C$1:$C$1004),ROW(T19)-ROW(T$6)),1),"")</f>
        <v>Stingray Karaoke</v>
      </c>
      <c r="U19" s="43"/>
      <c r="V19" s="43" t="str">
        <f>IFERROR(INDEX(Data!$A$1:X$1004,_xlfn.AGGREGATE(15,6,((Data!$C$1:$C$1004=V$6)/(Data!$C$1:$C$1004=V$6))*ROW(Data!$C$1:$C$1004),ROW(V19)-ROW(V$6)),1),"")</f>
        <v>Canal 52 Mx</v>
      </c>
      <c r="W19" s="43"/>
      <c r="X19" s="43" t="str">
        <f>IFERROR(INDEX(Data!$A$1:Z$1004,_xlfn.AGGREGATE(15,6,((Data!$C$1:$C$1004=X$6)/(Data!$C$1:$C$1004=X$6))*ROW(Data!$C$1:$C$1004),ROW(X19)-ROW(X$6)),1),"")</f>
        <v>Teleuniverso</v>
      </c>
      <c r="Y19" s="43"/>
      <c r="Z19" s="43" t="str">
        <f>IFERROR(INDEX(Data!$A$1:AB$1004,_xlfn.AGGREGATE(15,6,((Data!$C$1:$C$1004=Z$6)/(Data!$C$1:$C$1004=Z$6))*ROW(Data!$C$1:$C$1004),ROW(Z19)-ROW(Z$6)),1),"")</f>
        <v/>
      </c>
      <c r="BA19" s="75" t="str">
        <f>Services!A16</f>
        <v>AT&amp;T Watch TV</v>
      </c>
    </row>
    <row r="20" spans="1:53" x14ac:dyDescent="0.35">
      <c r="A20" s="43"/>
      <c r="B20" s="43" t="str">
        <f>IFERROR(INDEX(Data!A$1:$A$1004,_xlfn.AGGREGATE(15,6,((Data!$C$1:$C$1004=B$6)/(Data!$C$1:$C$1004=B$6))*ROW(Data!$C$1:$C$1004),ROW(B20)-ROW(B$6)),1),"")</f>
        <v/>
      </c>
      <c r="C20" s="43"/>
      <c r="D20" s="43" t="str">
        <f>IFERROR(INDEX(Data!$A$1:C$1004,_xlfn.AGGREGATE(15,6,((Data!$C$1:$C$1004=D$6)/(Data!$C$1:$C$1004=D$6))*ROW(Data!$C$1:$C$1004),ROW(D20)-ROW(D$6)),1),"")</f>
        <v>FYI</v>
      </c>
      <c r="E20" s="43"/>
      <c r="F20" s="43" t="str">
        <f>IFERROR(INDEX(Data!$A$1:E$1004,_xlfn.AGGREGATE(15,6,((Data!$C$1:$C$1004=F$6)/(Data!$C$1:$C$1004=F$6))*ROW(Data!$C$1:$C$1004),ROW(F20)-ROW(F$6)),1),"")</f>
        <v>Echoboom Sports</v>
      </c>
      <c r="G20" s="43"/>
      <c r="H20" s="43" t="str">
        <f>IFERROR(INDEX(Data!$A$1:G$1004,_xlfn.AGGREGATE(15,6,((Data!$C$1:$C$1004=H$6)/(Data!$C$1:$C$1004=H$6))*ROW(Data!$C$1:$C$1004),ROW(H20)-ROW(H$6)),1),"")</f>
        <v/>
      </c>
      <c r="I20" s="43"/>
      <c r="J20" s="43" t="str">
        <f>IFERROR(INDEX(Data!$A$1:I$1004,_xlfn.AGGREGATE(15,6,((Data!$C$1:$C$1004=J$6)/(Data!$C$1:$C$1004=J$6))*ROW(Data!$C$1:$C$1004),ROW(J20)-ROW(J$6)),1),"")</f>
        <v>CNNe</v>
      </c>
      <c r="K20" s="43"/>
      <c r="L20" s="43" t="str">
        <f>IFERROR(INDEX(Data!$A$1:K$1004,_xlfn.AGGREGATE(15,6,((Data!$C$1:$C$1004=L$6)/(Data!$C$1:$C$1004=L$6))*ROW(Data!$C$1:$C$1004),ROW(L20)-ROW(L$6)),1),"")</f>
        <v/>
      </c>
      <c r="M20" s="43"/>
      <c r="N20" s="43" t="str">
        <f>IFERROR(INDEX(Data!$A$1:M$1004,_xlfn.AGGREGATE(15,6,((Data!$C$1:$C$1004=N$6)/(Data!$C$1:$C$1004=N$6))*ROW(Data!$C$1:$C$1004),ROW(N20)-ROW(N$6)),1),"")</f>
        <v>Showtime</v>
      </c>
      <c r="O20" s="43"/>
      <c r="P20" s="43" t="str">
        <f>IFERROR(INDEX(Data!$A$1:O$1004,_xlfn.AGGREGATE(15,6,((Data!$C$1:$C$1004=P$6)/(Data!$C$1:$C$1004=P$6))*ROW(Data!$C$1:$C$1004),ROW(P20)-ROW(P$6)),1),"")</f>
        <v>Freeform</v>
      </c>
      <c r="Q20" s="43"/>
      <c r="R20" s="43" t="str">
        <f>IFERROR(INDEX(Data!$A$1:Q$1004,_xlfn.AGGREGATE(15,6,((Data!$C$1:$C$1004=R$6)/(Data!$C$1:$C$1004=R$6))*ROW(Data!$C$1:$C$1004),ROW(R20)-ROW(R$6)),1),"")</f>
        <v>C-SPAN2</v>
      </c>
      <c r="S20" s="43"/>
      <c r="T20" s="43" t="str">
        <f>IFERROR(INDEX(Data!$A$1:R$1004,_xlfn.AGGREGATE(15,6,((Data!$C$1:$C$1004=T$6)/(Data!$C$1:$C$1004=T$6))*ROW(Data!$C$1:$C$1004),ROW(T20)-ROW(T$6)),1),"")</f>
        <v>Stingray Music</v>
      </c>
      <c r="U20" s="43"/>
      <c r="V20" s="43" t="str">
        <f>IFERROR(INDEX(Data!$A$1:X$1004,_xlfn.AGGREGATE(15,6,((Data!$C$1:$C$1004=V$6)/(Data!$C$1:$C$1004=V$6))*ROW(Data!$C$1:$C$1004),ROW(V20)-ROW(V$6)),1),"")</f>
        <v>Canal Once</v>
      </c>
      <c r="W20" s="43"/>
      <c r="X20" s="43" t="str">
        <f>IFERROR(INDEX(Data!$A$1:Z$1004,_xlfn.AGGREGATE(15,6,((Data!$C$1:$C$1004=X$6)/(Data!$C$1:$C$1004=X$6))*ROW(Data!$C$1:$C$1004),ROW(X20)-ROW(X$6)),1),"")</f>
        <v>TV Quisqueya</v>
      </c>
      <c r="Y20" s="43"/>
      <c r="Z20" s="43" t="str">
        <f>IFERROR(INDEX(Data!$A$1:AB$1004,_xlfn.AGGREGATE(15,6,((Data!$C$1:$C$1004=Z$6)/(Data!$C$1:$C$1004=Z$6))*ROW(Data!$C$1:$C$1004),ROW(Z20)-ROW(Z$6)),1),"")</f>
        <v/>
      </c>
      <c r="BA20" s="75" t="str">
        <f>Services!A17</f>
        <v>KlowdTV</v>
      </c>
    </row>
    <row r="21" spans="1:53" x14ac:dyDescent="0.35">
      <c r="A21" s="43"/>
      <c r="B21" s="43" t="str">
        <f>IFERROR(INDEX(Data!A$1:$A$1004,_xlfn.AGGREGATE(15,6,((Data!$C$1:$C$1004=B$6)/(Data!$C$1:$C$1004=B$6))*ROW(Data!$C$1:$C$1004),ROW(B21)-ROW(B$6)),1),"")</f>
        <v/>
      </c>
      <c r="C21" s="43"/>
      <c r="D21" s="43" t="str">
        <f>IFERROR(INDEX(Data!$A$1:C$1004,_xlfn.AGGREGATE(15,6,((Data!$C$1:$C$1004=D$6)/(Data!$C$1:$C$1004=D$6))*ROW(Data!$C$1:$C$1004),ROW(D21)-ROW(D$6)),1),"")</f>
        <v>Here TV</v>
      </c>
      <c r="E21" s="43"/>
      <c r="F21" s="43" t="str">
        <f>IFERROR(INDEX(Data!$A$1:E$1004,_xlfn.AGGREGATE(15,6,((Data!$C$1:$C$1004=F$6)/(Data!$C$1:$C$1004=F$6))*ROW(Data!$C$1:$C$1004),ROW(F21)-ROW(F$6)),1),"")</f>
        <v>ESPN</v>
      </c>
      <c r="G21" s="43"/>
      <c r="H21" s="43" t="str">
        <f>IFERROR(INDEX(Data!$A$1:G$1004,_xlfn.AGGREGATE(15,6,((Data!$C$1:$C$1004=H$6)/(Data!$C$1:$C$1004=H$6))*ROW(Data!$C$1:$C$1004),ROW(H21)-ROW(H$6)),1),"")</f>
        <v/>
      </c>
      <c r="I21" s="43"/>
      <c r="J21" s="43" t="str">
        <f>IFERROR(INDEX(Data!$A$1:I$1004,_xlfn.AGGREGATE(15,6,((Data!$C$1:$C$1004=J$6)/(Data!$C$1:$C$1004=J$6))*ROW(Data!$C$1:$C$1004),ROW(J21)-ROW(J$6)),1),"")</f>
        <v>Comedy Central</v>
      </c>
      <c r="K21" s="43"/>
      <c r="L21" s="43" t="str">
        <f>IFERROR(INDEX(Data!$A$1:K$1004,_xlfn.AGGREGATE(15,6,((Data!$C$1:$C$1004=L$6)/(Data!$C$1:$C$1004=L$6))*ROW(Data!$C$1:$C$1004),ROW(L21)-ROW(L$6)),1),"")</f>
        <v/>
      </c>
      <c r="M21" s="43"/>
      <c r="N21" s="43" t="str">
        <f>IFERROR(INDEX(Data!$A$1:M$1004,_xlfn.AGGREGATE(15,6,((Data!$C$1:$C$1004=N$6)/(Data!$C$1:$C$1004=N$6))*ROW(Data!$C$1:$C$1004),ROW(N21)-ROW(N$6)),1),"")</f>
        <v>Showtime 2</v>
      </c>
      <c r="O21" s="43"/>
      <c r="P21" s="43" t="str">
        <f>IFERROR(INDEX(Data!$A$1:O$1004,_xlfn.AGGREGATE(15,6,((Data!$C$1:$C$1004=P$6)/(Data!$C$1:$C$1004=P$6))*ROW(Data!$C$1:$C$1004),ROW(P21)-ROW(P$6)),1),"")</f>
        <v>Genius</v>
      </c>
      <c r="Q21" s="43"/>
      <c r="R21" s="43" t="str">
        <f>IFERROR(INDEX(Data!$A$1:Q$1004,_xlfn.AGGREGATE(15,6,((Data!$C$1:$C$1004=R$6)/(Data!$C$1:$C$1004=R$6))*ROW(Data!$C$1:$C$1004),ROW(R21)-ROW(R$6)),1),"")</f>
        <v>Euro News</v>
      </c>
      <c r="S21" s="43"/>
      <c r="T21" s="43" t="str">
        <f>IFERROR(INDEX(Data!$A$1:R$1004,_xlfn.AGGREGATE(15,6,((Data!$C$1:$C$1004=T$6)/(Data!$C$1:$C$1004=T$6))*ROW(Data!$C$1:$C$1004),ROW(T21)-ROW(T$6)),1),"")</f>
        <v>Stingray Qello</v>
      </c>
      <c r="U21" s="43"/>
      <c r="V21" s="43" t="str">
        <f>IFERROR(INDEX(Data!$A$1:X$1004,_xlfn.AGGREGATE(15,6,((Data!$C$1:$C$1004=V$6)/(Data!$C$1:$C$1004=V$6))*ROW(Data!$C$1:$C$1004),ROW(V21)-ROW(V$6)),1),"")</f>
        <v>Canal Sur</v>
      </c>
      <c r="W21" s="43"/>
      <c r="X21" s="43" t="str">
        <f>IFERROR(INDEX(Data!$A$1:Z$1004,_xlfn.AGGREGATE(15,6,((Data!$C$1:$C$1004=X$6)/(Data!$C$1:$C$1004=X$6))*ROW(Data!$C$1:$C$1004),ROW(X21)-ROW(X$6)),1),"")</f>
        <v>WAPA America</v>
      </c>
      <c r="Y21" s="43"/>
      <c r="Z21" s="43" t="str">
        <f>IFERROR(INDEX(Data!$A$1:AB$1004,_xlfn.AGGREGATE(15,6,((Data!$C$1:$C$1004=Z$6)/(Data!$C$1:$C$1004=Z$6))*ROW(Data!$C$1:$C$1004),ROW(Z21)-ROW(Z$6)),1),"")</f>
        <v/>
      </c>
      <c r="BA21" s="75" t="str">
        <f>Services!A21</f>
        <v>Spectrum TV Essentials</v>
      </c>
    </row>
    <row r="22" spans="1:53" ht="24" x14ac:dyDescent="0.35">
      <c r="A22" s="43"/>
      <c r="B22" s="43" t="str">
        <f>IFERROR(INDEX(Data!A$1:$A$1004,_xlfn.AGGREGATE(15,6,((Data!$C$1:$C$1004=B$6)/(Data!$C$1:$C$1004=B$6))*ROW(Data!$C$1:$C$1004),ROW(B22)-ROW(B$6)),1),"")</f>
        <v/>
      </c>
      <c r="C22" s="43"/>
      <c r="D22" s="43" t="str">
        <f>IFERROR(INDEX(Data!$A$1:C$1004,_xlfn.AGGREGATE(15,6,((Data!$C$1:$C$1004=D$6)/(Data!$C$1:$C$1004=D$6))*ROW(Data!$C$1:$C$1004),ROW(D22)-ROW(D$6)),1),"")</f>
        <v>HGTV</v>
      </c>
      <c r="E22" s="43"/>
      <c r="F22" s="43" t="str">
        <f>IFERROR(INDEX(Data!$A$1:E$1004,_xlfn.AGGREGATE(15,6,((Data!$C$1:$C$1004=F$6)/(Data!$C$1:$C$1004=F$6))*ROW(Data!$C$1:$C$1004),ROW(F22)-ROW(F$6)),1),"")</f>
        <v>ESPN 2</v>
      </c>
      <c r="G22" s="43"/>
      <c r="H22" s="43" t="str">
        <f>IFERROR(INDEX(Data!$A$1:G$1004,_xlfn.AGGREGATE(15,6,((Data!$C$1:$C$1004=H$6)/(Data!$C$1:$C$1004=H$6))*ROW(Data!$C$1:$C$1004),ROW(H22)-ROW(H$6)),1),"")</f>
        <v/>
      </c>
      <c r="I22" s="43"/>
      <c r="J22" s="43" t="str">
        <f>IFERROR(INDEX(Data!$A$1:I$1004,_xlfn.AGGREGATE(15,6,((Data!$C$1:$C$1004=J$6)/(Data!$C$1:$C$1004=J$6))*ROW(Data!$C$1:$C$1004),ROW(J22)-ROW(J$6)),1),"")</f>
        <v>Comedy Dynamics</v>
      </c>
      <c r="K22" s="43"/>
      <c r="L22" s="43" t="str">
        <f>IFERROR(INDEX(Data!$A$1:K$1004,_xlfn.AGGREGATE(15,6,((Data!$C$1:$C$1004=L$6)/(Data!$C$1:$C$1004=L$6))*ROW(Data!$C$1:$C$1004),ROW(L22)-ROW(L$6)),1),"")</f>
        <v/>
      </c>
      <c r="M22" s="43"/>
      <c r="N22" s="43" t="str">
        <f>IFERROR(INDEX(Data!$A$1:M$1004,_xlfn.AGGREGATE(15,6,((Data!$C$1:$C$1004=N$6)/(Data!$C$1:$C$1004=N$6))*ROW(Data!$C$1:$C$1004),ROW(N22)-ROW(N$6)),1),"")</f>
        <v>Showtime Beyond</v>
      </c>
      <c r="O22" s="43"/>
      <c r="P22" s="43" t="str">
        <f>IFERROR(INDEX(Data!$A$1:O$1004,_xlfn.AGGREGATE(15,6,((Data!$C$1:$C$1004=P$6)/(Data!$C$1:$C$1004=P$6))*ROW(Data!$C$1:$C$1004),ROW(P22)-ROW(P$6)),1),"")</f>
        <v>Hallmark</v>
      </c>
      <c r="Q22" s="43"/>
      <c r="R22" s="43" t="str">
        <f>IFERROR(INDEX(Data!$A$1:Q$1004,_xlfn.AGGREGATE(15,6,((Data!$C$1:$C$1004=R$6)/(Data!$C$1:$C$1004=R$6))*ROW(Data!$C$1:$C$1004),ROW(R22)-ROW(R$6)),1),"")</f>
        <v>Fox Business</v>
      </c>
      <c r="S22" s="43"/>
      <c r="T22" s="43" t="str">
        <f>IFERROR(INDEX(Data!$A$1:R$1004,_xlfn.AGGREGATE(15,6,((Data!$C$1:$C$1004=T$6)/(Data!$C$1:$C$1004=T$6))*ROW(Data!$C$1:$C$1004),ROW(T22)-ROW(T$6)),1),"")</f>
        <v>The Country Network</v>
      </c>
      <c r="U22" s="43"/>
      <c r="V22" s="43" t="str">
        <f>IFERROR(INDEX(Data!$A$1:X$1004,_xlfn.AGGREGATE(15,6,((Data!$C$1:$C$1004=V$6)/(Data!$C$1:$C$1004=V$6))*ROW(Data!$C$1:$C$1004),ROW(V22)-ROW(V$6)),1),"")</f>
        <v>Caracol</v>
      </c>
      <c r="W22" s="43"/>
      <c r="X22" s="43" t="str">
        <f>IFERROR(INDEX(Data!$A$1:Z$1004,_xlfn.AGGREGATE(15,6,((Data!$C$1:$C$1004=X$6)/(Data!$C$1:$C$1004=X$6))*ROW(Data!$C$1:$C$1004),ROW(X22)-ROW(X$6)),1),"")</f>
        <v/>
      </c>
      <c r="Y22" s="43"/>
      <c r="Z22" s="43" t="str">
        <f>IFERROR(INDEX(Data!$A$1:AB$1004,_xlfn.AGGREGATE(15,6,((Data!$C$1:$C$1004=Z$6)/(Data!$C$1:$C$1004=Z$6))*ROW(Data!$C$1:$C$1004),ROW(Z22)-ROW(Z$6)),1),"")</f>
        <v/>
      </c>
      <c r="BA22" s="75"/>
    </row>
    <row r="23" spans="1:53" x14ac:dyDescent="0.4">
      <c r="A23" s="43"/>
      <c r="B23" s="43" t="str">
        <f>IFERROR(INDEX(Data!A$1:$A$1004,_xlfn.AGGREGATE(15,6,((Data!$C$1:$C$1004=B$6)/(Data!$C$1:$C$1004=B$6))*ROW(Data!$C$1:$C$1004),ROW(B23)-ROW(B$6)),1),"")</f>
        <v/>
      </c>
      <c r="C23" s="43"/>
      <c r="D23" s="43" t="str">
        <f>IFERROR(INDEX(Data!$A$1:C$1004,_xlfn.AGGREGATE(15,6,((Data!$C$1:$C$1004=D$6)/(Data!$C$1:$C$1004=D$6))*ROW(Data!$C$1:$C$1004),ROW(D23)-ROW(D$6)),1),"")</f>
        <v>HorseTV</v>
      </c>
      <c r="E23" s="43"/>
      <c r="F23" s="43" t="str">
        <f>IFERROR(INDEX(Data!$A$1:E$1004,_xlfn.AGGREGATE(15,6,((Data!$C$1:$C$1004=F$6)/(Data!$C$1:$C$1004=F$6))*ROW(Data!$C$1:$C$1004),ROW(F23)-ROW(F$6)),1),"")</f>
        <v>ESPN 3</v>
      </c>
      <c r="G23" s="43"/>
      <c r="H23" s="43" t="str">
        <f>IFERROR(INDEX(Data!$A$1:G$1004,_xlfn.AGGREGATE(15,6,((Data!$C$1:$C$1004=H$6)/(Data!$C$1:$C$1004=H$6))*ROW(Data!$C$1:$C$1004),ROW(H23)-ROW(H$6)),1),"")</f>
        <v/>
      </c>
      <c r="I23" s="43"/>
      <c r="J23" s="43" t="str">
        <f>IFERROR(INDEX(Data!$A$1:I$1004,_xlfn.AGGREGATE(15,6,((Data!$C$1:$C$1004=J$6)/(Data!$C$1:$C$1004=J$6))*ROW(Data!$C$1:$C$1004),ROW(J23)-ROW(J$6)),1),"")</f>
        <v>Comedy TV</v>
      </c>
      <c r="K23" s="43"/>
      <c r="L23" s="43" t="str">
        <f>IFERROR(INDEX(Data!$A$1:K$1004,_xlfn.AGGREGATE(15,6,((Data!$C$1:$C$1004=L$6)/(Data!$C$1:$C$1004=L$6))*ROW(Data!$C$1:$C$1004),ROW(L23)-ROW(L$6)),1),"")</f>
        <v/>
      </c>
      <c r="M23" s="43"/>
      <c r="N23" s="43" t="str">
        <f>IFERROR(INDEX(Data!$A$1:M$1004,_xlfn.AGGREGATE(15,6,((Data!$C$1:$C$1004=N$6)/(Data!$C$1:$C$1004=N$6))*ROW(Data!$C$1:$C$1004),ROW(N23)-ROW(N$6)),1),"")</f>
        <v>Showtime Brand</v>
      </c>
      <c r="O23" s="43"/>
      <c r="P23" s="43" t="str">
        <f>IFERROR(INDEX(Data!$A$1:O$1004,_xlfn.AGGREGATE(15,6,((Data!$C$1:$C$1004=P$6)/(Data!$C$1:$C$1004=P$6))*ROW(Data!$C$1:$C$1004),ROW(P23)-ROW(P$6)),1),"")</f>
        <v>Hallmark Drama</v>
      </c>
      <c r="Q23" s="43"/>
      <c r="R23" s="43" t="str">
        <f>IFERROR(INDEX(Data!$A$1:Q$1004,_xlfn.AGGREGATE(15,6,((Data!$C$1:$C$1004=R$6)/(Data!$C$1:$C$1004=R$6))*ROW(Data!$C$1:$C$1004),ROW(R23)-ROW(R$6)),1),"")</f>
        <v>Fox News</v>
      </c>
      <c r="S23" s="43"/>
      <c r="T23" s="43" t="str">
        <f>IFERROR(INDEX(Data!$A$1:R$1004,_xlfn.AGGREGATE(15,6,((Data!$C$1:$C$1004=T$6)/(Data!$C$1:$C$1004=T$6))*ROW(Data!$C$1:$C$1004),ROW(T23)-ROW(T$6)),1),"")</f>
        <v/>
      </c>
      <c r="U23" s="43"/>
      <c r="V23" s="43" t="str">
        <f>IFERROR(INDEX(Data!$A$1:X$1004,_xlfn.AGGREGATE(15,6,((Data!$C$1:$C$1004=V$6)/(Data!$C$1:$C$1004=V$6))*ROW(Data!$C$1:$C$1004),ROW(V23)-ROW(V$6)),1),"")</f>
        <v>CBTV Michoacán</v>
      </c>
      <c r="W23" s="43"/>
      <c r="X23" s="43" t="str">
        <f>IFERROR(INDEX(Data!$A$1:Z$1004,_xlfn.AGGREGATE(15,6,((Data!$C$1:$C$1004=X$6)/(Data!$C$1:$C$1004=X$6))*ROW(Data!$C$1:$C$1004),ROW(X23)-ROW(X$6)),1),"")</f>
        <v/>
      </c>
      <c r="Y23" s="43"/>
      <c r="Z23" s="43" t="str">
        <f>IFERROR(INDEX(Data!$A$1:AB$1004,_xlfn.AGGREGATE(15,6,((Data!$C$1:$C$1004=Z$6)/(Data!$C$1:$C$1004=Z$6))*ROW(Data!$C$1:$C$1004),ROW(Z23)-ROW(Z$6)),1),"")</f>
        <v/>
      </c>
    </row>
    <row r="24" spans="1:53" ht="24" x14ac:dyDescent="0.4">
      <c r="A24" s="43"/>
      <c r="B24" s="43" t="str">
        <f>IFERROR(INDEX(Data!A$1:$A$1004,_xlfn.AGGREGATE(15,6,((Data!$C$1:$C$1004=B$6)/(Data!$C$1:$C$1004=B$6))*ROW(Data!$C$1:$C$1004),ROW(B24)-ROW(B$6)),1),"")</f>
        <v/>
      </c>
      <c r="C24" s="43"/>
      <c r="D24" s="43" t="str">
        <f>IFERROR(INDEX(Data!$A$1:C$1004,_xlfn.AGGREGATE(15,6,((Data!$C$1:$C$1004=D$6)/(Data!$C$1:$C$1004=D$6))*ROW(Data!$C$1:$C$1004),ROW(D24)-ROW(D$6)),1),"")</f>
        <v>Lifetime</v>
      </c>
      <c r="E24" s="43"/>
      <c r="F24" s="43" t="str">
        <f>IFERROR(INDEX(Data!$A$1:E$1004,_xlfn.AGGREGATE(15,6,((Data!$C$1:$C$1004=F$6)/(Data!$C$1:$C$1004=F$6))*ROW(Data!$C$1:$C$1004),ROW(F24)-ROW(F$6)),1),"")</f>
        <v>ESPN Bases Loaded</v>
      </c>
      <c r="G24" s="43"/>
      <c r="H24" s="43" t="str">
        <f>IFERROR(INDEX(Data!$A$1:G$1004,_xlfn.AGGREGATE(15,6,((Data!$C$1:$C$1004=H$6)/(Data!$C$1:$C$1004=H$6))*ROW(Data!$C$1:$C$1004),ROW(H24)-ROW(H$6)),1),"")</f>
        <v/>
      </c>
      <c r="I24" s="43"/>
      <c r="J24" s="43" t="str">
        <f>IFERROR(INDEX(Data!$A$1:I$1004,_xlfn.AGGREGATE(15,6,((Data!$C$1:$C$1004=J$6)/(Data!$C$1:$C$1004=J$6))*ROW(Data!$C$1:$C$1004),ROW(J24)-ROW(J$6)),1),"")</f>
        <v>Comet TV</v>
      </c>
      <c r="K24" s="43"/>
      <c r="L24" s="43" t="str">
        <f>IFERROR(INDEX(Data!$A$1:K$1004,_xlfn.AGGREGATE(15,6,((Data!$C$1:$C$1004=L$6)/(Data!$C$1:$C$1004=L$6))*ROW(Data!$C$1:$C$1004),ROW(L24)-ROW(L$6)),1),"")</f>
        <v/>
      </c>
      <c r="M24" s="43"/>
      <c r="N24" s="43" t="str">
        <f>IFERROR(INDEX(Data!$A$1:M$1004,_xlfn.AGGREGATE(15,6,((Data!$C$1:$C$1004=N$6)/(Data!$C$1:$C$1004=N$6))*ROW(Data!$C$1:$C$1004),ROW(N24)-ROW(N$6)),1),"")</f>
        <v>Showtime Exetreme</v>
      </c>
      <c r="O24" s="43"/>
      <c r="P24" s="43" t="str">
        <f>IFERROR(INDEX(Data!$A$1:O$1004,_xlfn.AGGREGATE(15,6,((Data!$C$1:$C$1004=P$6)/(Data!$C$1:$C$1004=P$6))*ROW(Data!$C$1:$C$1004),ROW(P24)-ROW(P$6)),1),"")</f>
        <v>Hallmark Movies &amp; Mysteries</v>
      </c>
      <c r="Q24" s="43"/>
      <c r="R24" s="43" t="str">
        <f>IFERROR(INDEX(Data!$A$1:Q$1004,_xlfn.AGGREGATE(15,6,((Data!$C$1:$C$1004=R$6)/(Data!$C$1:$C$1004=R$6))*ROW(Data!$C$1:$C$1004),ROW(R24)-ROW(R$6)),1),"")</f>
        <v>France24</v>
      </c>
      <c r="S24" s="43"/>
      <c r="T24" s="43" t="str">
        <f>IFERROR(INDEX(Data!$A$1:R$1004,_xlfn.AGGREGATE(15,6,((Data!$C$1:$C$1004=T$6)/(Data!$C$1:$C$1004=T$6))*ROW(Data!$C$1:$C$1004),ROW(T24)-ROW(T$6)),1),"")</f>
        <v/>
      </c>
      <c r="U24" s="43"/>
      <c r="V24" s="43" t="str">
        <f>IFERROR(INDEX(Data!$A$1:X$1004,_xlfn.AGGREGATE(15,6,((Data!$C$1:$C$1004=V$6)/(Data!$C$1:$C$1004=V$6))*ROW(Data!$C$1:$C$1004),ROW(V24)-ROW(V$6)),1),"")</f>
        <v>Centroamérica TV</v>
      </c>
      <c r="W24" s="43"/>
      <c r="X24" s="43" t="str">
        <f>IFERROR(INDEX(Data!$A$1:Z$1004,_xlfn.AGGREGATE(15,6,((Data!$C$1:$C$1004=X$6)/(Data!$C$1:$C$1004=X$6))*ROW(Data!$C$1:$C$1004),ROW(X24)-ROW(X$6)),1),"")</f>
        <v/>
      </c>
      <c r="Y24" s="43"/>
      <c r="Z24" s="43" t="str">
        <f>IFERROR(INDEX(Data!$A$1:AB$1004,_xlfn.AGGREGATE(15,6,((Data!$C$1:$C$1004=Z$6)/(Data!$C$1:$C$1004=Z$6))*ROW(Data!$C$1:$C$1004),ROW(Z24)-ROW(Z$6)),1),"")</f>
        <v/>
      </c>
    </row>
    <row r="25" spans="1:53" ht="24" x14ac:dyDescent="0.4">
      <c r="A25" s="43"/>
      <c r="B25" s="43" t="str">
        <f>IFERROR(INDEX(Data!A$1:$A$1004,_xlfn.AGGREGATE(15,6,((Data!$C$1:$C$1004=B$6)/(Data!$C$1:$C$1004=B$6))*ROW(Data!$C$1:$C$1004),ROW(B25)-ROW(B$6)),1),"")</f>
        <v/>
      </c>
      <c r="C25" s="43"/>
      <c r="D25" s="43" t="str">
        <f>IFERROR(INDEX(Data!$A$1:C$1004,_xlfn.AGGREGATE(15,6,((Data!$C$1:$C$1004=D$6)/(Data!$C$1:$C$1004=D$6))*ROW(Data!$C$1:$C$1004),ROW(D25)-ROW(D$6)),1),"")</f>
        <v>Logo</v>
      </c>
      <c r="E25" s="43"/>
      <c r="F25" s="43" t="str">
        <f>IFERROR(INDEX(Data!$A$1:E$1004,_xlfn.AGGREGATE(15,6,((Data!$C$1:$C$1004=F$6)/(Data!$C$1:$C$1004=F$6))*ROW(Data!$C$1:$C$1004),ROW(F25)-ROW(F$6)),1),"")</f>
        <v>ESPN Classic</v>
      </c>
      <c r="G25" s="43"/>
      <c r="H25" s="43" t="str">
        <f>IFERROR(INDEX(Data!$A$1:G$1004,_xlfn.AGGREGATE(15,6,((Data!$C$1:$C$1004=H$6)/(Data!$C$1:$C$1004=H$6))*ROW(Data!$C$1:$C$1004),ROW(H25)-ROW(H$6)),1),"")</f>
        <v/>
      </c>
      <c r="I25" s="43"/>
      <c r="J25" s="43" t="str">
        <f>IFERROR(INDEX(Data!$A$1:I$1004,_xlfn.AGGREGATE(15,6,((Data!$C$1:$C$1004=J$6)/(Data!$C$1:$C$1004=J$6))*ROW(Data!$C$1:$C$1004),ROW(J25)-ROW(J$6)),1),"")</f>
        <v>Court TV</v>
      </c>
      <c r="K25" s="43"/>
      <c r="L25" s="43" t="str">
        <f>IFERROR(INDEX(Data!$A$1:K$1004,_xlfn.AGGREGATE(15,6,((Data!$C$1:$C$1004=L$6)/(Data!$C$1:$C$1004=L$6))*ROW(Data!$C$1:$C$1004),ROW(L25)-ROW(L$6)),1),"")</f>
        <v/>
      </c>
      <c r="M25" s="43"/>
      <c r="N25" s="43" t="str">
        <f>IFERROR(INDEX(Data!$A$1:M$1004,_xlfn.AGGREGATE(15,6,((Data!$C$1:$C$1004=N$6)/(Data!$C$1:$C$1004=N$6))*ROW(Data!$C$1:$C$1004),ROW(N25)-ROW(N$6)),1),"")</f>
        <v>Showtime Family</v>
      </c>
      <c r="O25" s="43"/>
      <c r="P25" s="43" t="str">
        <f>IFERROR(INDEX(Data!$A$1:O$1004,_xlfn.AGGREGATE(15,6,((Data!$C$1:$C$1004=P$6)/(Data!$C$1:$C$1004=P$6))*ROW(Data!$C$1:$C$1004),ROW(P25)-ROW(P$6)),1),"")</f>
        <v>Hallmark Movies Now</v>
      </c>
      <c r="Q25" s="43"/>
      <c r="R25" s="43" t="str">
        <f>IFERROR(INDEX(Data!$A$1:Q$1004,_xlfn.AGGREGATE(15,6,((Data!$C$1:$C$1004=R$6)/(Data!$C$1:$C$1004=R$6))*ROW(Data!$C$1:$C$1004),ROW(R25)-ROW(R$6)),1),"")</f>
        <v>Fusion</v>
      </c>
      <c r="S25" s="43"/>
      <c r="T25" s="43" t="str">
        <f>IFERROR(INDEX(Data!$A$1:R$1004,_xlfn.AGGREGATE(15,6,((Data!$C$1:$C$1004=T$6)/(Data!$C$1:$C$1004=T$6))*ROW(Data!$C$1:$C$1004),ROW(T25)-ROW(T$6)),1),"")</f>
        <v/>
      </c>
      <c r="U25" s="43"/>
      <c r="V25" s="43" t="str">
        <f>IFERROR(INDEX(Data!$A$1:X$1004,_xlfn.AGGREGATE(15,6,((Data!$C$1:$C$1004=V$6)/(Data!$C$1:$C$1004=V$6))*ROW(Data!$C$1:$C$1004),ROW(V25)-ROW(V$6)),1),"")</f>
        <v>Cine Estelar</v>
      </c>
      <c r="W25" s="43"/>
      <c r="X25" s="43" t="str">
        <f>IFERROR(INDEX(Data!$A$1:Z$1004,_xlfn.AGGREGATE(15,6,((Data!$C$1:$C$1004=X$6)/(Data!$C$1:$C$1004=X$6))*ROW(Data!$C$1:$C$1004),ROW(X25)-ROW(X$6)),1),"")</f>
        <v/>
      </c>
      <c r="Y25" s="43"/>
      <c r="Z25" s="43" t="str">
        <f>IFERROR(INDEX(Data!$A$1:AB$1004,_xlfn.AGGREGATE(15,6,((Data!$C$1:$C$1004=Z$6)/(Data!$C$1:$C$1004=Z$6))*ROW(Data!$C$1:$C$1004),ROW(Z25)-ROW(Z$6)),1),"")</f>
        <v/>
      </c>
    </row>
    <row r="26" spans="1:53" x14ac:dyDescent="0.4">
      <c r="A26" s="43"/>
      <c r="B26" s="43" t="str">
        <f>IFERROR(INDEX(Data!A$1:$A$1004,_xlfn.AGGREGATE(15,6,((Data!$C$1:$C$1004=B$6)/(Data!$C$1:$C$1004=B$6))*ROW(Data!$C$1:$C$1004),ROW(B26)-ROW(B$6)),1),"")</f>
        <v/>
      </c>
      <c r="C26" s="43"/>
      <c r="D26" s="43" t="str">
        <f>IFERROR(INDEX(Data!$A$1:C$1004,_xlfn.AGGREGATE(15,6,((Data!$C$1:$C$1004=D$6)/(Data!$C$1:$C$1004=D$6))*ROW(Data!$C$1:$C$1004),ROW(D26)-ROW(D$6)),1),"")</f>
        <v>Nat Geo Wild</v>
      </c>
      <c r="E26" s="43"/>
      <c r="F26" s="43" t="str">
        <f>IFERROR(INDEX(Data!$A$1:E$1004,_xlfn.AGGREGATE(15,6,((Data!$C$1:$C$1004=F$6)/(Data!$C$1:$C$1004=F$6))*ROW(Data!$C$1:$C$1004),ROW(F26)-ROW(F$6)),1),"")</f>
        <v>ESPN College Extra</v>
      </c>
      <c r="G26" s="43"/>
      <c r="H26" s="43" t="str">
        <f>IFERROR(INDEX(Data!$A$1:G$1004,_xlfn.AGGREGATE(15,6,((Data!$C$1:$C$1004=H$6)/(Data!$C$1:$C$1004=H$6))*ROW(Data!$C$1:$C$1004),ROW(H26)-ROW(H$6)),1),"")</f>
        <v/>
      </c>
      <c r="I26" s="43"/>
      <c r="J26" s="43" t="str">
        <f>IFERROR(INDEX(Data!$A$1:I$1004,_xlfn.AGGREGATE(15,6,((Data!$C$1:$C$1004=J$6)/(Data!$C$1:$C$1004=J$6))*ROW(Data!$C$1:$C$1004),ROW(J26)-ROW(J$6)),1),"")</f>
        <v>COZI</v>
      </c>
      <c r="K26" s="43"/>
      <c r="L26" s="43" t="str">
        <f>IFERROR(INDEX(Data!$A$1:K$1004,_xlfn.AGGREGATE(15,6,((Data!$C$1:$C$1004=L$6)/(Data!$C$1:$C$1004=L$6))*ROW(Data!$C$1:$C$1004),ROW(L26)-ROW(L$6)),1),"")</f>
        <v/>
      </c>
      <c r="M26" s="43"/>
      <c r="N26" s="43" t="str">
        <f>IFERROR(INDEX(Data!$A$1:M$1004,_xlfn.AGGREGATE(15,6,((Data!$C$1:$C$1004=N$6)/(Data!$C$1:$C$1004=N$6))*ROW(Data!$C$1:$C$1004),ROW(N26)-ROW(N$6)),1),"")</f>
        <v>Showtime Next</v>
      </c>
      <c r="O26" s="43"/>
      <c r="P26" s="43" t="str">
        <f>IFERROR(INDEX(Data!$A$1:O$1004,_xlfn.AGGREGATE(15,6,((Data!$C$1:$C$1004=P$6)/(Data!$C$1:$C$1004=P$6))*ROW(Data!$C$1:$C$1004),ROW(P26)-ROW(P$6)),1),"")</f>
        <v>Hopster</v>
      </c>
      <c r="Q26" s="43"/>
      <c r="R26" s="43" t="str">
        <f>IFERROR(INDEX(Data!$A$1:Q$1004,_xlfn.AGGREGATE(15,6,((Data!$C$1:$C$1004=R$6)/(Data!$C$1:$C$1004=R$6))*ROW(Data!$C$1:$C$1004),ROW(R26)-ROW(R$6)),1),"")</f>
        <v>HLN</v>
      </c>
      <c r="S26" s="43"/>
      <c r="T26" s="43" t="str">
        <f>IFERROR(INDEX(Data!$A$1:R$1004,_xlfn.AGGREGATE(15,6,((Data!$C$1:$C$1004=T$6)/(Data!$C$1:$C$1004=T$6))*ROW(Data!$C$1:$C$1004),ROW(T26)-ROW(T$6)),1),"")</f>
        <v/>
      </c>
      <c r="U26" s="43"/>
      <c r="V26" s="43" t="str">
        <f>IFERROR(INDEX(Data!$A$1:X$1004,_xlfn.AGGREGATE(15,6,((Data!$C$1:$C$1004=V$6)/(Data!$C$1:$C$1004=V$6))*ROW(Data!$C$1:$C$1004),ROW(V26)-ROW(V$6)),1),"")</f>
        <v>Cine Mexicano</v>
      </c>
      <c r="W26" s="43"/>
      <c r="X26" s="43" t="str">
        <f>IFERROR(INDEX(Data!$A$1:Z$1004,_xlfn.AGGREGATE(15,6,((Data!$C$1:$C$1004=X$6)/(Data!$C$1:$C$1004=X$6))*ROW(Data!$C$1:$C$1004),ROW(X26)-ROW(X$6)),1),"")</f>
        <v/>
      </c>
      <c r="Y26" s="43"/>
      <c r="Z26" s="43" t="str">
        <f>IFERROR(INDEX(Data!$A$1:AB$1004,_xlfn.AGGREGATE(15,6,((Data!$C$1:$C$1004=Z$6)/(Data!$C$1:$C$1004=Z$6))*ROW(Data!$C$1:$C$1004),ROW(Z26)-ROW(Z$6)),1),"")</f>
        <v/>
      </c>
    </row>
    <row r="27" spans="1:53" ht="24" x14ac:dyDescent="0.4">
      <c r="A27" s="43"/>
      <c r="B27" s="43" t="str">
        <f>IFERROR(INDEX(Data!A$1:$A$1004,_xlfn.AGGREGATE(15,6,((Data!$C$1:$C$1004=B$6)/(Data!$C$1:$C$1004=B$6))*ROW(Data!$C$1:$C$1004),ROW(B27)-ROW(B$6)),1),"")</f>
        <v/>
      </c>
      <c r="C27" s="43"/>
      <c r="D27" s="43" t="str">
        <f>IFERROR(INDEX(Data!$A$1:C$1004,_xlfn.AGGREGATE(15,6,((Data!$C$1:$C$1004=D$6)/(Data!$C$1:$C$1004=D$6))*ROW(Data!$C$1:$C$1004),ROW(D27)-ROW(D$6)),1),"")</f>
        <v>OAN Encore</v>
      </c>
      <c r="E27" s="43"/>
      <c r="F27" s="43" t="str">
        <f>IFERROR(INDEX(Data!$A$1:E$1004,_xlfn.AGGREGATE(15,6,((Data!$C$1:$C$1004=F$6)/(Data!$C$1:$C$1004=F$6))*ROW(Data!$C$1:$C$1004),ROW(F27)-ROW(F$6)),1),"")</f>
        <v>ESPN Goal Line</v>
      </c>
      <c r="G27" s="43"/>
      <c r="H27" s="43" t="str">
        <f>IFERROR(INDEX(Data!$A$1:G$1004,_xlfn.AGGREGATE(15,6,((Data!$C$1:$C$1004=H$6)/(Data!$C$1:$C$1004=H$6))*ROW(Data!$C$1:$C$1004),ROW(H27)-ROW(H$6)),1),"")</f>
        <v/>
      </c>
      <c r="I27" s="43"/>
      <c r="J27" s="43" t="str">
        <f>IFERROR(INDEX(Data!$A$1:I$1004,_xlfn.AGGREGATE(15,6,((Data!$C$1:$C$1004=J$6)/(Data!$C$1:$C$1004=J$6))*ROW(Data!$C$1:$C$1004),ROW(J27)-ROW(J$6)),1),"")</f>
        <v>Discovery Channel</v>
      </c>
      <c r="K27" s="43"/>
      <c r="L27" s="43" t="str">
        <f>IFERROR(INDEX(Data!$A$1:K$1004,_xlfn.AGGREGATE(15,6,((Data!$C$1:$C$1004=L$6)/(Data!$C$1:$C$1004=L$6))*ROW(Data!$C$1:$C$1004),ROW(L27)-ROW(L$6)),1),"")</f>
        <v/>
      </c>
      <c r="M27" s="43"/>
      <c r="N27" s="43" t="str">
        <f>IFERROR(INDEX(Data!$A$1:M$1004,_xlfn.AGGREGATE(15,6,((Data!$C$1:$C$1004=N$6)/(Data!$C$1:$C$1004=N$6))*ROW(Data!$C$1:$C$1004),ROW(N27)-ROW(N$6)),1),"")</f>
        <v>Showtime Showcase</v>
      </c>
      <c r="O27" s="43"/>
      <c r="P27" s="43" t="str">
        <f>IFERROR(INDEX(Data!$A$1:O$1004,_xlfn.AGGREGATE(15,6,((Data!$C$1:$C$1004=P$6)/(Data!$C$1:$C$1004=P$6))*ROW(Data!$C$1:$C$1004),ROW(P27)-ROW(P$6)),1),"")</f>
        <v>Nick Jr.</v>
      </c>
      <c r="Q27" s="43"/>
      <c r="R27" s="43" t="str">
        <f>IFERROR(INDEX(Data!$A$1:Q$1004,_xlfn.AGGREGATE(15,6,((Data!$C$1:$C$1004=R$6)/(Data!$C$1:$C$1004=R$6))*ROW(Data!$C$1:$C$1004),ROW(R27)-ROW(R$6)),1),"")</f>
        <v>Law And Crime</v>
      </c>
      <c r="S27" s="43"/>
      <c r="T27" s="43" t="str">
        <f>IFERROR(INDEX(Data!$A$1:R$1004,_xlfn.AGGREGATE(15,6,((Data!$C$1:$C$1004=T$6)/(Data!$C$1:$C$1004=T$6))*ROW(Data!$C$1:$C$1004),ROW(T27)-ROW(T$6)),1),"")</f>
        <v/>
      </c>
      <c r="U27" s="43"/>
      <c r="V27" s="43" t="str">
        <f>IFERROR(INDEX(Data!$A$1:X$1004,_xlfn.AGGREGATE(15,6,((Data!$C$1:$C$1004=V$6)/(Data!$C$1:$C$1004=V$6))*ROW(Data!$C$1:$C$1004),ROW(V27)-ROW(V$6)),1),"")</f>
        <v>Cine Nostalgia</v>
      </c>
      <c r="W27" s="43"/>
      <c r="X27" s="43" t="str">
        <f>IFERROR(INDEX(Data!$A$1:Z$1004,_xlfn.AGGREGATE(15,6,((Data!$C$1:$C$1004=X$6)/(Data!$C$1:$C$1004=X$6))*ROW(Data!$C$1:$C$1004),ROW(X27)-ROW(X$6)),1),"")</f>
        <v/>
      </c>
      <c r="Y27" s="43"/>
      <c r="Z27" s="43" t="str">
        <f>IFERROR(INDEX(Data!$A$1:AB$1004,_xlfn.AGGREGATE(15,6,((Data!$C$1:$C$1004=Z$6)/(Data!$C$1:$C$1004=Z$6))*ROW(Data!$C$1:$C$1004),ROW(Z27)-ROW(Z$6)),1),"")</f>
        <v/>
      </c>
    </row>
    <row r="28" spans="1:53" x14ac:dyDescent="0.4">
      <c r="A28" s="43"/>
      <c r="B28" s="43" t="str">
        <f>IFERROR(INDEX(Data!A$1:$A$1004,_xlfn.AGGREGATE(15,6,((Data!$C$1:$C$1004=B$6)/(Data!$C$1:$C$1004=B$6))*ROW(Data!$C$1:$C$1004),ROW(B28)-ROW(B$6)),1),"")</f>
        <v/>
      </c>
      <c r="C28" s="43"/>
      <c r="D28" s="43" t="str">
        <f>IFERROR(INDEX(Data!$A$1:C$1004,_xlfn.AGGREGATE(15,6,((Data!$C$1:$C$1004=D$6)/(Data!$C$1:$C$1004=D$6))*ROW(Data!$C$1:$C$1004),ROW(D28)-ROW(D$6)),1),"")</f>
        <v>Outdoor Channel</v>
      </c>
      <c r="E28" s="43"/>
      <c r="F28" s="43" t="str">
        <f>IFERROR(INDEX(Data!$A$1:E$1004,_xlfn.AGGREGATE(15,6,((Data!$C$1:$C$1004=F$6)/(Data!$C$1:$C$1004=F$6))*ROW(Data!$C$1:$C$1004),ROW(F28)-ROW(F$6)),1),"")</f>
        <v>ESPNews</v>
      </c>
      <c r="G28" s="43"/>
      <c r="H28" s="43" t="str">
        <f>IFERROR(INDEX(Data!$A$1:G$1004,_xlfn.AGGREGATE(15,6,((Data!$C$1:$C$1004=H$6)/(Data!$C$1:$C$1004=H$6))*ROW(Data!$C$1:$C$1004),ROW(H28)-ROW(H$6)),1),"")</f>
        <v/>
      </c>
      <c r="I28" s="43"/>
      <c r="J28" s="43" t="str">
        <f>IFERROR(INDEX(Data!$A$1:I$1004,_xlfn.AGGREGATE(15,6,((Data!$C$1:$C$1004=J$6)/(Data!$C$1:$C$1004=J$6))*ROW(Data!$C$1:$C$1004),ROW(J28)-ROW(J$6)),1),"")</f>
        <v>Docurama</v>
      </c>
      <c r="K28" s="43"/>
      <c r="L28" s="43" t="str">
        <f>IFERROR(INDEX(Data!$A$1:K$1004,_xlfn.AGGREGATE(15,6,((Data!$C$1:$C$1004=L$6)/(Data!$C$1:$C$1004=L$6))*ROW(Data!$C$1:$C$1004),ROW(L28)-ROW(L$6)),1),"")</f>
        <v/>
      </c>
      <c r="M28" s="43"/>
      <c r="N28" s="43" t="str">
        <f>IFERROR(INDEX(Data!$A$1:M$1004,_xlfn.AGGREGATE(15,6,((Data!$C$1:$C$1004=N$6)/(Data!$C$1:$C$1004=N$6))*ROW(Data!$C$1:$C$1004),ROW(N28)-ROW(N$6)),1),"")</f>
        <v>Showtime West</v>
      </c>
      <c r="O28" s="43"/>
      <c r="P28" s="43" t="str">
        <f>IFERROR(INDEX(Data!$A$1:O$1004,_xlfn.AGGREGATE(15,6,((Data!$C$1:$C$1004=P$6)/(Data!$C$1:$C$1004=P$6))*ROW(Data!$C$1:$C$1004),ROW(P28)-ROW(P$6)),1),"")</f>
        <v>Nickelodeon</v>
      </c>
      <c r="Q28" s="43"/>
      <c r="R28" s="43" t="str">
        <f>IFERROR(INDEX(Data!$A$1:Q$1004,_xlfn.AGGREGATE(15,6,((Data!$C$1:$C$1004=R$6)/(Data!$C$1:$C$1004=R$6))*ROW(Data!$C$1:$C$1004),ROW(R28)-ROW(R$6)),1),"")</f>
        <v>Local Now</v>
      </c>
      <c r="S28" s="43"/>
      <c r="T28" s="43" t="str">
        <f>IFERROR(INDEX(Data!$A$1:R$1004,_xlfn.AGGREGATE(15,6,((Data!$C$1:$C$1004=T$6)/(Data!$C$1:$C$1004=T$6))*ROW(Data!$C$1:$C$1004),ROW(T28)-ROW(T$6)),1),"")</f>
        <v/>
      </c>
      <c r="U28" s="43"/>
      <c r="V28" s="43" t="str">
        <f>IFERROR(INDEX(Data!$A$1:X$1004,_xlfn.AGGREGATE(15,6,((Data!$C$1:$C$1004=V$6)/(Data!$C$1:$C$1004=V$6))*ROW(Data!$C$1:$C$1004),ROW(V28)-ROW(V$6)),1),"")</f>
        <v>Cine Sony</v>
      </c>
      <c r="W28" s="43"/>
      <c r="X28" s="43" t="str">
        <f>IFERROR(INDEX(Data!$A$1:Z$1004,_xlfn.AGGREGATE(15,6,((Data!$C$1:$C$1004=X$6)/(Data!$C$1:$C$1004=X$6))*ROW(Data!$C$1:$C$1004),ROW(X28)-ROW(X$6)),1),"")</f>
        <v/>
      </c>
      <c r="Y28" s="43"/>
      <c r="Z28" s="43" t="str">
        <f>IFERROR(INDEX(Data!$A$1:AB$1004,_xlfn.AGGREGATE(15,6,((Data!$C$1:$C$1004=Z$6)/(Data!$C$1:$C$1004=Z$6))*ROW(Data!$C$1:$C$1004),ROW(Z28)-ROW(Z$6)),1),"")</f>
        <v/>
      </c>
    </row>
    <row r="29" spans="1:53" x14ac:dyDescent="0.4">
      <c r="A29" s="43"/>
      <c r="B29" s="43" t="str">
        <f>IFERROR(INDEX(Data!A$1:$A$1004,_xlfn.AGGREGATE(15,6,((Data!$C$1:$C$1004=B$6)/(Data!$C$1:$C$1004=B$6))*ROW(Data!$C$1:$C$1004),ROW(B29)-ROW(B$6)),1),"")</f>
        <v/>
      </c>
      <c r="C29" s="43"/>
      <c r="D29" s="43" t="str">
        <f>IFERROR(INDEX(Data!$A$1:C$1004,_xlfn.AGGREGATE(15,6,((Data!$C$1:$C$1004=D$6)/(Data!$C$1:$C$1004=D$6))*ROW(Data!$C$1:$C$1004),ROW(D29)-ROW(D$6)),1),"")</f>
        <v>Ovation</v>
      </c>
      <c r="E29" s="43"/>
      <c r="F29" s="43" t="str">
        <f>IFERROR(INDEX(Data!$A$1:E$1004,_xlfn.AGGREGATE(15,6,((Data!$C$1:$C$1004=F$6)/(Data!$C$1:$C$1004=F$6))*ROW(Data!$C$1:$C$1004),ROW(F29)-ROW(F$6)),1),"")</f>
        <v>ESPNu</v>
      </c>
      <c r="G29" s="43"/>
      <c r="H29" s="43" t="str">
        <f>IFERROR(INDEX(Data!$A$1:G$1004,_xlfn.AGGREGATE(15,6,((Data!$C$1:$C$1004=H$6)/(Data!$C$1:$C$1004=H$6))*ROW(Data!$C$1:$C$1004),ROW(H29)-ROW(H$6)),1),"")</f>
        <v/>
      </c>
      <c r="I29" s="43"/>
      <c r="J29" s="43" t="str">
        <f>IFERROR(INDEX(Data!$A$1:I$1004,_xlfn.AGGREGATE(15,6,((Data!$C$1:$C$1004=J$6)/(Data!$C$1:$C$1004=J$6))*ROW(Data!$C$1:$C$1004),ROW(J29)-ROW(J$6)),1),"")</f>
        <v>Dove Channel</v>
      </c>
      <c r="K29" s="43"/>
      <c r="L29" s="43" t="str">
        <f>IFERROR(INDEX(Data!$A$1:K$1004,_xlfn.AGGREGATE(15,6,((Data!$C$1:$C$1004=L$6)/(Data!$C$1:$C$1004=L$6))*ROW(Data!$C$1:$C$1004),ROW(L29)-ROW(L$6)),1),"")</f>
        <v/>
      </c>
      <c r="M29" s="43"/>
      <c r="N29" s="43" t="str">
        <f>IFERROR(INDEX(Data!$A$1:M$1004,_xlfn.AGGREGATE(15,6,((Data!$C$1:$C$1004=N$6)/(Data!$C$1:$C$1004=N$6))*ROW(Data!$C$1:$C$1004),ROW(N29)-ROW(N$6)),1),"")</f>
        <v>Showtime Women</v>
      </c>
      <c r="O29" s="43"/>
      <c r="P29" s="43" t="str">
        <f>IFERROR(INDEX(Data!$A$1:O$1004,_xlfn.AGGREGATE(15,6,((Data!$C$1:$C$1004=P$6)/(Data!$C$1:$C$1004=P$6))*ROW(Data!$C$1:$C$1004),ROW(P29)-ROW(P$6)),1),"")</f>
        <v>Nicktoons</v>
      </c>
      <c r="Q29" s="43"/>
      <c r="R29" s="43" t="str">
        <f>IFERROR(INDEX(Data!$A$1:Q$1004,_xlfn.AGGREGATE(15,6,((Data!$C$1:$C$1004=R$6)/(Data!$C$1:$C$1004=R$6))*ROW(Data!$C$1:$C$1004),ROW(R29)-ROW(R$6)),1),"")</f>
        <v>MSNBC</v>
      </c>
      <c r="S29" s="43"/>
      <c r="T29" s="43" t="str">
        <f>IFERROR(INDEX(Data!$A$1:R$1004,_xlfn.AGGREGATE(15,6,((Data!$C$1:$C$1004=T$6)/(Data!$C$1:$C$1004=T$6))*ROW(Data!$C$1:$C$1004),ROW(T29)-ROW(T$6)),1),"")</f>
        <v/>
      </c>
      <c r="U29" s="43"/>
      <c r="V29" s="43" t="str">
        <f>IFERROR(INDEX(Data!$A$1:X$1004,_xlfn.AGGREGATE(15,6,((Data!$C$1:$C$1004=V$6)/(Data!$C$1:$C$1004=V$6))*ROW(Data!$C$1:$C$1004),ROW(V29)-ROW(V$6)),1),"")</f>
        <v>Cinelatino</v>
      </c>
      <c r="W29" s="43"/>
      <c r="X29" s="43" t="str">
        <f>IFERROR(INDEX(Data!$A$1:Z$1004,_xlfn.AGGREGATE(15,6,((Data!$C$1:$C$1004=X$6)/(Data!$C$1:$C$1004=X$6))*ROW(Data!$C$1:$C$1004),ROW(X29)-ROW(X$6)),1),"")</f>
        <v/>
      </c>
      <c r="Y29" s="43"/>
      <c r="Z29" s="43" t="str">
        <f>IFERROR(INDEX(Data!$A$1:AB$1004,_xlfn.AGGREGATE(15,6,((Data!$C$1:$C$1004=Z$6)/(Data!$C$1:$C$1004=Z$6))*ROW(Data!$C$1:$C$1004),ROW(Z29)-ROW(Z$6)),1),"")</f>
        <v/>
      </c>
    </row>
    <row r="30" spans="1:53" x14ac:dyDescent="0.4">
      <c r="A30" s="43"/>
      <c r="B30" s="43" t="str">
        <f>IFERROR(INDEX(Data!A$1:$A$1004,_xlfn.AGGREGATE(15,6,((Data!$C$1:$C$1004=B$6)/(Data!$C$1:$C$1004=B$6))*ROW(Data!$C$1:$C$1004),ROW(B30)-ROW(B$6)),1),"")</f>
        <v/>
      </c>
      <c r="C30" s="43"/>
      <c r="D30" s="43" t="str">
        <f>IFERROR(INDEX(Data!$A$1:C$1004,_xlfn.AGGREGATE(15,6,((Data!$C$1:$C$1004=D$6)/(Data!$C$1:$C$1004=D$6))*ROW(Data!$C$1:$C$1004),ROW(D30)-ROW(D$6)),1),"")</f>
        <v>Own</v>
      </c>
      <c r="E30" s="43"/>
      <c r="F30" s="43" t="str">
        <f>IFERROR(INDEX(Data!$A$1:E$1004,_xlfn.AGGREGATE(15,6,((Data!$C$1:$C$1004=F$6)/(Data!$C$1:$C$1004=F$6))*ROW(Data!$C$1:$C$1004),ROW(F30)-ROW(F$6)),1),"")</f>
        <v>Fight Network</v>
      </c>
      <c r="G30" s="43"/>
      <c r="H30" s="43" t="str">
        <f>IFERROR(INDEX(Data!$A$1:G$1004,_xlfn.AGGREGATE(15,6,((Data!$C$1:$C$1004=H$6)/(Data!$C$1:$C$1004=H$6))*ROW(Data!$C$1:$C$1004),ROW(H30)-ROW(H$6)),1),"")</f>
        <v/>
      </c>
      <c r="I30" s="43"/>
      <c r="J30" s="43" t="str">
        <f>IFERROR(INDEX(Data!$A$1:I$1004,_xlfn.AGGREGATE(15,6,((Data!$C$1:$C$1004=J$6)/(Data!$C$1:$C$1004=J$6))*ROW(Data!$C$1:$C$1004),ROW(J30)-ROW(J$6)),1),"")</f>
        <v>FX</v>
      </c>
      <c r="K30" s="43"/>
      <c r="L30" s="43" t="str">
        <f>IFERROR(INDEX(Data!$A$1:K$1004,_xlfn.AGGREGATE(15,6,((Data!$C$1:$C$1004=L$6)/(Data!$C$1:$C$1004=L$6))*ROW(Data!$C$1:$C$1004),ROW(L30)-ROW(L$6)),1),"")</f>
        <v/>
      </c>
      <c r="M30" s="43"/>
      <c r="N30" s="43" t="str">
        <f>IFERROR(INDEX(Data!$A$1:M$1004,_xlfn.AGGREGATE(15,6,((Data!$C$1:$C$1004=N$6)/(Data!$C$1:$C$1004=N$6))*ROW(Data!$C$1:$C$1004),ROW(N30)-ROW(N$6)),1),"")</f>
        <v>Starz</v>
      </c>
      <c r="O30" s="43"/>
      <c r="P30" s="43" t="str">
        <f>IFERROR(INDEX(Data!$A$1:O$1004,_xlfn.AGGREGATE(15,6,((Data!$C$1:$C$1004=P$6)/(Data!$C$1:$C$1004=P$6))*ROW(Data!$C$1:$C$1004),ROW(P30)-ROW(P$6)),1),"")</f>
        <v>PBS Kids</v>
      </c>
      <c r="Q30" s="43"/>
      <c r="R30" s="43" t="str">
        <f>IFERROR(INDEX(Data!$A$1:Q$1004,_xlfn.AGGREGATE(15,6,((Data!$C$1:$C$1004=R$6)/(Data!$C$1:$C$1004=R$6))*ROW(Data!$C$1:$C$1004),ROW(R30)-ROW(R$6)),1),"")</f>
        <v>NDTV 24X7</v>
      </c>
      <c r="S30" s="43"/>
      <c r="T30" s="43" t="str">
        <f>IFERROR(INDEX(Data!$A$1:R$1004,_xlfn.AGGREGATE(15,6,((Data!$C$1:$C$1004=T$6)/(Data!$C$1:$C$1004=T$6))*ROW(Data!$C$1:$C$1004),ROW(T30)-ROW(T$6)),1),"")</f>
        <v/>
      </c>
      <c r="U30" s="43"/>
      <c r="V30" s="43" t="str">
        <f>IFERROR(INDEX(Data!$A$1:X$1004,_xlfn.AGGREGATE(15,6,((Data!$C$1:$C$1004=V$6)/(Data!$C$1:$C$1004=V$6))*ROW(Data!$C$1:$C$1004),ROW(V30)-ROW(V$6)),1),"")</f>
        <v>CNN En Español</v>
      </c>
      <c r="W30" s="43"/>
      <c r="X30" s="43" t="str">
        <f>IFERROR(INDEX(Data!$A$1:Z$1004,_xlfn.AGGREGATE(15,6,((Data!$C$1:$C$1004=X$6)/(Data!$C$1:$C$1004=X$6))*ROW(Data!$C$1:$C$1004),ROW(X30)-ROW(X$6)),1),"")</f>
        <v/>
      </c>
      <c r="Y30" s="43"/>
      <c r="Z30" s="43" t="str">
        <f>IFERROR(INDEX(Data!$A$1:AB$1004,_xlfn.AGGREGATE(15,6,((Data!$C$1:$C$1004=Z$6)/(Data!$C$1:$C$1004=Z$6))*ROW(Data!$C$1:$C$1004),ROW(Z30)-ROW(Z$6)),1),"")</f>
        <v/>
      </c>
    </row>
    <row r="31" spans="1:53" ht="24" x14ac:dyDescent="0.4">
      <c r="A31" s="43"/>
      <c r="B31" s="43" t="str">
        <f>IFERROR(INDEX(Data!A$1:$A$1004,_xlfn.AGGREGATE(15,6,((Data!$C$1:$C$1004=B$6)/(Data!$C$1:$C$1004=B$6))*ROW(Data!$C$1:$C$1004),ROW(B31)-ROW(B$6)),1),"")</f>
        <v/>
      </c>
      <c r="C31" s="43"/>
      <c r="D31" s="43" t="str">
        <f>IFERROR(INDEX(Data!$A$1:C$1004,_xlfn.AGGREGATE(15,6,((Data!$C$1:$C$1004=D$6)/(Data!$C$1:$C$1004=D$6))*ROW(Data!$C$1:$C$1004),ROW(D31)-ROW(D$6)),1),"")</f>
        <v>Oxygen</v>
      </c>
      <c r="E31" s="43"/>
      <c r="F31" s="43" t="str">
        <f>IFERROR(INDEX(Data!$A$1:E$1004,_xlfn.AGGREGATE(15,6,((Data!$C$1:$C$1004=F$6)/(Data!$C$1:$C$1004=F$6))*ROW(Data!$C$1:$C$1004),ROW(F31)-ROW(F$6)),1),"")</f>
        <v>Fntsy Sports Network</v>
      </c>
      <c r="G31" s="43"/>
      <c r="H31" s="43" t="str">
        <f>IFERROR(INDEX(Data!$A$1:G$1004,_xlfn.AGGREGATE(15,6,((Data!$C$1:$C$1004=H$6)/(Data!$C$1:$C$1004=H$6))*ROW(Data!$C$1:$C$1004),ROW(H31)-ROW(H$6)),1),"")</f>
        <v/>
      </c>
      <c r="I31" s="43"/>
      <c r="J31" s="43" t="str">
        <f>IFERROR(INDEX(Data!$A$1:I$1004,_xlfn.AGGREGATE(15,6,((Data!$C$1:$C$1004=J$6)/(Data!$C$1:$C$1004=J$6))*ROW(Data!$C$1:$C$1004),ROW(J31)-ROW(J$6)),1),"")</f>
        <v>FXX</v>
      </c>
      <c r="K31" s="43"/>
      <c r="L31" s="43" t="str">
        <f>IFERROR(INDEX(Data!$A$1:K$1004,_xlfn.AGGREGATE(15,6,((Data!$C$1:$C$1004=L$6)/(Data!$C$1:$C$1004=L$6))*ROW(Data!$C$1:$C$1004),ROW(L31)-ROW(L$6)),1),"")</f>
        <v/>
      </c>
      <c r="M31" s="43"/>
      <c r="N31" s="43" t="str">
        <f>IFERROR(INDEX(Data!$A$1:M$1004,_xlfn.AGGREGATE(15,6,((Data!$C$1:$C$1004=N$6)/(Data!$C$1:$C$1004=N$6))*ROW(Data!$C$1:$C$1004),ROW(N31)-ROW(N$6)),1),"")</f>
        <v>Starz Comedy</v>
      </c>
      <c r="O31" s="43"/>
      <c r="P31" s="43" t="str">
        <f>IFERROR(INDEX(Data!$A$1:O$1004,_xlfn.AGGREGATE(15,6,((Data!$C$1:$C$1004=P$6)/(Data!$C$1:$C$1004=P$6))*ROW(Data!$C$1:$C$1004),ROW(P31)-ROW(P$6)),1),"")</f>
        <v>Teen Music</v>
      </c>
      <c r="Q31" s="43"/>
      <c r="R31" s="43" t="str">
        <f>IFERROR(INDEX(Data!$A$1:Q$1004,_xlfn.AGGREGATE(15,6,((Data!$C$1:$C$1004=R$6)/(Data!$C$1:$C$1004=R$6))*ROW(Data!$C$1:$C$1004),ROW(R31)-ROW(R$6)),1),"")</f>
        <v>NECN</v>
      </c>
      <c r="S31" s="43"/>
      <c r="T31" s="43" t="str">
        <f>IFERROR(INDEX(Data!$A$1:R$1004,_xlfn.AGGREGATE(15,6,((Data!$C$1:$C$1004=T$6)/(Data!$C$1:$C$1004=T$6))*ROW(Data!$C$1:$C$1004),ROW(T31)-ROW(T$6)),1),"")</f>
        <v/>
      </c>
      <c r="U31" s="43"/>
      <c r="V31" s="43" t="str">
        <f>IFERROR(INDEX(Data!$A$1:X$1004,_xlfn.AGGREGATE(15,6,((Data!$C$1:$C$1004=V$6)/(Data!$C$1:$C$1004=V$6))*ROW(Data!$C$1:$C$1004),ROW(V31)-ROW(V$6)),1),"")</f>
        <v>De Pelicula</v>
      </c>
      <c r="W31" s="43"/>
      <c r="X31" s="43" t="str">
        <f>IFERROR(INDEX(Data!$A$1:Z$1004,_xlfn.AGGREGATE(15,6,((Data!$C$1:$C$1004=X$6)/(Data!$C$1:$C$1004=X$6))*ROW(Data!$C$1:$C$1004),ROW(X31)-ROW(X$6)),1),"")</f>
        <v/>
      </c>
      <c r="Y31" s="43"/>
      <c r="Z31" s="43" t="str">
        <f>IFERROR(INDEX(Data!$A$1:AB$1004,_xlfn.AGGREGATE(15,6,((Data!$C$1:$C$1004=Z$6)/(Data!$C$1:$C$1004=Z$6))*ROW(Data!$C$1:$C$1004),ROW(Z31)-ROW(Z$6)),1),"")</f>
        <v/>
      </c>
    </row>
    <row r="32" spans="1:53" ht="24" x14ac:dyDescent="0.4">
      <c r="A32" s="43"/>
      <c r="B32" s="43" t="str">
        <f>IFERROR(INDEX(Data!A$1:$A$1004,_xlfn.AGGREGATE(15,6,((Data!$C$1:$C$1004=B$6)/(Data!$C$1:$C$1004=B$6))*ROW(Data!$C$1:$C$1004),ROW(B32)-ROW(B$6)),1),"")</f>
        <v/>
      </c>
      <c r="C32" s="43"/>
      <c r="D32" s="43" t="str">
        <f>IFERROR(INDEX(Data!$A$1:C$1004,_xlfn.AGGREGATE(15,6,((Data!$C$1:$C$1004=D$6)/(Data!$C$1:$C$1004=D$6))*ROW(Data!$C$1:$C$1004),ROW(D32)-ROW(D$6)),1),"")</f>
        <v>People TV</v>
      </c>
      <c r="E32" s="43"/>
      <c r="F32" s="43" t="str">
        <f>IFERROR(INDEX(Data!$A$1:E$1004,_xlfn.AGGREGATE(15,6,((Data!$C$1:$C$1004=F$6)/(Data!$C$1:$C$1004=F$6))*ROW(Data!$C$1:$C$1004),ROW(F32)-ROW(F$6)),1),"")</f>
        <v>Fox Soccer Plus</v>
      </c>
      <c r="G32" s="43"/>
      <c r="H32" s="43" t="str">
        <f>IFERROR(INDEX(Data!$A$1:G$1004,_xlfn.AGGREGATE(15,6,((Data!$C$1:$C$1004=H$6)/(Data!$C$1:$C$1004=H$6))*ROW(Data!$C$1:$C$1004),ROW(H32)-ROW(H$6)),1),"")</f>
        <v/>
      </c>
      <c r="I32" s="43"/>
      <c r="J32" s="43" t="str">
        <f>IFERROR(INDEX(Data!$A$1:I$1004,_xlfn.AGGREGATE(15,6,((Data!$C$1:$C$1004=J$6)/(Data!$C$1:$C$1004=J$6))*ROW(Data!$C$1:$C$1004),ROW(J32)-ROW(J$6)),1),"")</f>
        <v>Game Show Network</v>
      </c>
      <c r="K32" s="43"/>
      <c r="L32" s="43" t="str">
        <f>IFERROR(INDEX(Data!$A$1:K$1004,_xlfn.AGGREGATE(15,6,((Data!$C$1:$C$1004=L$6)/(Data!$C$1:$C$1004=L$6))*ROW(Data!$C$1:$C$1004),ROW(L32)-ROW(L$6)),1),"")</f>
        <v/>
      </c>
      <c r="M32" s="43"/>
      <c r="N32" s="43" t="str">
        <f>IFERROR(INDEX(Data!$A$1:M$1004,_xlfn.AGGREGATE(15,6,((Data!$C$1:$C$1004=N$6)/(Data!$C$1:$C$1004=N$6))*ROW(Data!$C$1:$C$1004),ROW(N32)-ROW(N$6)),1),"")</f>
        <v>Starz Edge</v>
      </c>
      <c r="O32" s="43"/>
      <c r="P32" s="43" t="str">
        <f>IFERROR(INDEX(Data!$A$1:O$1004,_xlfn.AGGREGATE(15,6,((Data!$C$1:$C$1004=P$6)/(Data!$C$1:$C$1004=P$6))*ROW(Data!$C$1:$C$1004),ROW(P32)-ROW(P$6)),1),"")</f>
        <v>Teen Nick</v>
      </c>
      <c r="Q32" s="43"/>
      <c r="R32" s="43" t="str">
        <f>IFERROR(INDEX(Data!$A$1:Q$1004,_xlfn.AGGREGATE(15,6,((Data!$C$1:$C$1004=R$6)/(Data!$C$1:$C$1004=R$6))*ROW(Data!$C$1:$C$1004),ROW(R32)-ROW(R$6)),1),"")</f>
        <v>News18</v>
      </c>
      <c r="S32" s="43"/>
      <c r="T32" s="43" t="str">
        <f>IFERROR(INDEX(Data!$A$1:R$1004,_xlfn.AGGREGATE(15,6,((Data!$C$1:$C$1004=T$6)/(Data!$C$1:$C$1004=T$6))*ROW(Data!$C$1:$C$1004),ROW(T32)-ROW(T$6)),1),"")</f>
        <v/>
      </c>
      <c r="U32" s="43"/>
      <c r="V32" s="43" t="str">
        <f>IFERROR(INDEX(Data!$A$1:X$1004,_xlfn.AGGREGATE(15,6,((Data!$C$1:$C$1004=V$6)/(Data!$C$1:$C$1004=V$6))*ROW(Data!$C$1:$C$1004),ROW(V32)-ROW(V$6)),1),"")</f>
        <v>De Pelicula Clasico</v>
      </c>
      <c r="W32" s="43"/>
      <c r="X32" s="43" t="str">
        <f>IFERROR(INDEX(Data!$A$1:Z$1004,_xlfn.AGGREGATE(15,6,((Data!$C$1:$C$1004=X$6)/(Data!$C$1:$C$1004=X$6))*ROW(Data!$C$1:$C$1004),ROW(X32)-ROW(X$6)),1),"")</f>
        <v/>
      </c>
      <c r="Y32" s="43"/>
      <c r="Z32" s="43" t="str">
        <f>IFERROR(INDEX(Data!$A$1:AB$1004,_xlfn.AGGREGATE(15,6,((Data!$C$1:$C$1004=Z$6)/(Data!$C$1:$C$1004=Z$6))*ROW(Data!$C$1:$C$1004),ROW(Z32)-ROW(Z$6)),1),"")</f>
        <v/>
      </c>
    </row>
    <row r="33" spans="1:26" x14ac:dyDescent="0.4">
      <c r="A33" s="43"/>
      <c r="B33" s="43" t="str">
        <f>IFERROR(INDEX(Data!A$1:$A$1004,_xlfn.AGGREGATE(15,6,((Data!$C$1:$C$1004=B$6)/(Data!$C$1:$C$1004=B$6))*ROW(Data!$C$1:$C$1004),ROW(B33)-ROW(B$6)),1),"")</f>
        <v/>
      </c>
      <c r="C33" s="43"/>
      <c r="D33" s="43" t="str">
        <f>IFERROR(INDEX(Data!$A$1:C$1004,_xlfn.AGGREGATE(15,6,((Data!$C$1:$C$1004=D$6)/(Data!$C$1:$C$1004=D$6))*ROW(Data!$C$1:$C$1004),ROW(D33)-ROW(D$6)),1),"")</f>
        <v>PixL</v>
      </c>
      <c r="E33" s="43"/>
      <c r="F33" s="43" t="str">
        <f>IFERROR(INDEX(Data!$A$1:E$1004,_xlfn.AGGREGATE(15,6,((Data!$C$1:$C$1004=F$6)/(Data!$C$1:$C$1004=F$6))*ROW(Data!$C$1:$C$1004),ROW(F33)-ROW(F$6)),1),"")</f>
        <v>Fox Sports 1</v>
      </c>
      <c r="G33" s="43"/>
      <c r="H33" s="43" t="str">
        <f>IFERROR(INDEX(Data!$A$1:G$1004,_xlfn.AGGREGATE(15,6,((Data!$C$1:$C$1004=H$6)/(Data!$C$1:$C$1004=H$6))*ROW(Data!$C$1:$C$1004),ROW(H33)-ROW(H$6)),1),"")</f>
        <v/>
      </c>
      <c r="I33" s="43"/>
      <c r="J33" s="43" t="str">
        <f>IFERROR(INDEX(Data!$A$1:I$1004,_xlfn.AGGREGATE(15,6,((Data!$C$1:$C$1004=J$6)/(Data!$C$1:$C$1004=J$6))*ROW(Data!$C$1:$C$1004),ROW(J33)-ROW(J$6)),1),"")</f>
        <v>GetTV</v>
      </c>
      <c r="K33" s="43"/>
      <c r="L33" s="43" t="str">
        <f>IFERROR(INDEX(Data!$A$1:K$1004,_xlfn.AGGREGATE(15,6,((Data!$C$1:$C$1004=L$6)/(Data!$C$1:$C$1004=L$6))*ROW(Data!$C$1:$C$1004),ROW(L33)-ROW(L$6)),1),"")</f>
        <v/>
      </c>
      <c r="M33" s="43"/>
      <c r="N33" s="43" t="str">
        <f>IFERROR(INDEX(Data!$A$1:M$1004,_xlfn.AGGREGATE(15,6,((Data!$C$1:$C$1004=N$6)/(Data!$C$1:$C$1004=N$6))*ROW(Data!$C$1:$C$1004),ROW(N33)-ROW(N$6)),1),"")</f>
        <v>Starz Encore</v>
      </c>
      <c r="O33" s="43"/>
      <c r="P33" s="43" t="str">
        <f>IFERROR(INDEX(Data!$A$1:O$1004,_xlfn.AGGREGATE(15,6,((Data!$C$1:$C$1004=P$6)/(Data!$C$1:$C$1004=P$6))*ROW(Data!$C$1:$C$1004),ROW(P33)-ROW(P$6)),1),"")</f>
        <v>TV Land</v>
      </c>
      <c r="Q33" s="43"/>
      <c r="R33" s="43" t="str">
        <f>IFERROR(INDEX(Data!$A$1:Q$1004,_xlfn.AGGREGATE(15,6,((Data!$C$1:$C$1004=R$6)/(Data!$C$1:$C$1004=R$6))*ROW(Data!$C$1:$C$1004),ROW(R33)-ROW(R$6)),1),"")</f>
        <v>Newsmax</v>
      </c>
      <c r="S33" s="43"/>
      <c r="T33" s="43" t="str">
        <f>IFERROR(INDEX(Data!$A$1:R$1004,_xlfn.AGGREGATE(15,6,((Data!$C$1:$C$1004=T$6)/(Data!$C$1:$C$1004=T$6))*ROW(Data!$C$1:$C$1004),ROW(T33)-ROW(T$6)),1),"")</f>
        <v/>
      </c>
      <c r="U33" s="43"/>
      <c r="V33" s="43" t="str">
        <f>IFERROR(INDEX(Data!$A$1:X$1004,_xlfn.AGGREGATE(15,6,((Data!$C$1:$C$1004=V$6)/(Data!$C$1:$C$1004=V$6))*ROW(Data!$C$1:$C$1004),ROW(V33)-ROW(V$6)),1),"")</f>
        <v>De Pelicula Clásico</v>
      </c>
      <c r="W33" s="43"/>
      <c r="X33" s="43" t="str">
        <f>IFERROR(INDEX(Data!$A$1:Z$1004,_xlfn.AGGREGATE(15,6,((Data!$C$1:$C$1004=X$6)/(Data!$C$1:$C$1004=X$6))*ROW(Data!$C$1:$C$1004),ROW(X33)-ROW(X$6)),1),"")</f>
        <v/>
      </c>
      <c r="Y33" s="43"/>
      <c r="Z33" s="43" t="str">
        <f>IFERROR(INDEX(Data!$A$1:AB$1004,_xlfn.AGGREGATE(15,6,((Data!$C$1:$C$1004=Z$6)/(Data!$C$1:$C$1004=Z$6))*ROW(Data!$C$1:$C$1004),ROW(Z33)-ROW(Z$6)),1),"")</f>
        <v/>
      </c>
    </row>
    <row r="34" spans="1:26" ht="24" x14ac:dyDescent="0.4">
      <c r="A34" s="43"/>
      <c r="B34" s="43" t="str">
        <f>IFERROR(INDEX(Data!A$1:$A$1004,_xlfn.AGGREGATE(15,6,((Data!$C$1:$C$1004=B$6)/(Data!$C$1:$C$1004=B$6))*ROW(Data!$C$1:$C$1004),ROW(B34)-ROW(B$6)),1),"")</f>
        <v/>
      </c>
      <c r="C34" s="43"/>
      <c r="D34" s="43" t="str">
        <f>IFERROR(INDEX(Data!$A$1:C$1004,_xlfn.AGGREGATE(15,6,((Data!$C$1:$C$1004=D$6)/(Data!$C$1:$C$1004=D$6))*ROW(Data!$C$1:$C$1004),ROW(D34)-ROW(D$6)),1),"")</f>
        <v>POP</v>
      </c>
      <c r="E34" s="43"/>
      <c r="F34" s="43" t="str">
        <f>IFERROR(INDEX(Data!$A$1:E$1004,_xlfn.AGGREGATE(15,6,((Data!$C$1:$C$1004=F$6)/(Data!$C$1:$C$1004=F$6))*ROW(Data!$C$1:$C$1004),ROW(F34)-ROW(F$6)),1),"")</f>
        <v>Fox Sports 2</v>
      </c>
      <c r="G34" s="43"/>
      <c r="H34" s="43" t="str">
        <f>IFERROR(INDEX(Data!$A$1:G$1004,_xlfn.AGGREGATE(15,6,((Data!$C$1:$C$1004=H$6)/(Data!$C$1:$C$1004=H$6))*ROW(Data!$C$1:$C$1004),ROW(H34)-ROW(H$6)),1),"")</f>
        <v/>
      </c>
      <c r="I34" s="43"/>
      <c r="J34" s="43" t="str">
        <f>IFERROR(INDEX(Data!$A$1:I$1004,_xlfn.AGGREGATE(15,6,((Data!$C$1:$C$1004=J$6)/(Data!$C$1:$C$1004=J$6))*ROW(Data!$C$1:$C$1004),ROW(J34)-ROW(J$6)),1),"")</f>
        <v>Great American Country</v>
      </c>
      <c r="K34" s="43"/>
      <c r="L34" s="43" t="str">
        <f>IFERROR(INDEX(Data!$A$1:K$1004,_xlfn.AGGREGATE(15,6,((Data!$C$1:$C$1004=L$6)/(Data!$C$1:$C$1004=L$6))*ROW(Data!$C$1:$C$1004),ROW(L34)-ROW(L$6)),1),"")</f>
        <v/>
      </c>
      <c r="M34" s="43"/>
      <c r="N34" s="43" t="str">
        <f>IFERROR(INDEX(Data!$A$1:M$1004,_xlfn.AGGREGATE(15,6,((Data!$C$1:$C$1004=N$6)/(Data!$C$1:$C$1004=N$6))*ROW(Data!$C$1:$C$1004),ROW(N34)-ROW(N$6)),1),"")</f>
        <v>STARZ ENCORE Action</v>
      </c>
      <c r="O34" s="43"/>
      <c r="P34" s="43" t="str">
        <f>IFERROR(INDEX(Data!$A$1:O$1004,_xlfn.AGGREGATE(15,6,((Data!$C$1:$C$1004=P$6)/(Data!$C$1:$C$1004=P$6))*ROW(Data!$C$1:$C$1004),ROW(P34)-ROW(P$6)),1),"")</f>
        <v>Universal Kids</v>
      </c>
      <c r="Q34" s="43"/>
      <c r="R34" s="43" t="str">
        <f>IFERROR(INDEX(Data!$A$1:Q$1004,_xlfn.AGGREGATE(15,6,((Data!$C$1:$C$1004=R$6)/(Data!$C$1:$C$1004=R$6))*ROW(Data!$C$1:$C$1004),ROW(R34)-ROW(R$6)),1),"")</f>
        <v>Newsy</v>
      </c>
      <c r="S34" s="43"/>
      <c r="T34" s="43" t="str">
        <f>IFERROR(INDEX(Data!$A$1:R$1004,_xlfn.AGGREGATE(15,6,((Data!$C$1:$C$1004=T$6)/(Data!$C$1:$C$1004=T$6))*ROW(Data!$C$1:$C$1004),ROW(T34)-ROW(T$6)),1),"")</f>
        <v/>
      </c>
      <c r="U34" s="43"/>
      <c r="V34" s="43" t="str">
        <f>IFERROR(INDEX(Data!$A$1:X$1004,_xlfn.AGGREGATE(15,6,((Data!$C$1:$C$1004=V$6)/(Data!$C$1:$C$1004=V$6))*ROW(Data!$C$1:$C$1004),ROW(V34)-ROW(V$6)),1),"")</f>
        <v>Discovery En Espanol</v>
      </c>
      <c r="W34" s="43"/>
      <c r="X34" s="43" t="str">
        <f>IFERROR(INDEX(Data!$A$1:Z$1004,_xlfn.AGGREGATE(15,6,((Data!$C$1:$C$1004=X$6)/(Data!$C$1:$C$1004=X$6))*ROW(Data!$C$1:$C$1004),ROW(X34)-ROW(X$6)),1),"")</f>
        <v/>
      </c>
      <c r="Y34" s="43"/>
      <c r="Z34" s="43" t="str">
        <f>IFERROR(INDEX(Data!$A$1:AB$1004,_xlfn.AGGREGATE(15,6,((Data!$C$1:$C$1004=Z$6)/(Data!$C$1:$C$1004=Z$6))*ROW(Data!$C$1:$C$1004),ROW(Z34)-ROW(Z$6)),1),"")</f>
        <v/>
      </c>
    </row>
    <row r="35" spans="1:26" ht="24" x14ac:dyDescent="0.4">
      <c r="A35" s="43"/>
      <c r="B35" s="43" t="str">
        <f>IFERROR(INDEX(Data!A$1:$A$1004,_xlfn.AGGREGATE(15,6,((Data!$C$1:$C$1004=B$6)/(Data!$C$1:$C$1004=B$6))*ROW(Data!$C$1:$C$1004),ROW(B35)-ROW(B$6)),1),"")</f>
        <v/>
      </c>
      <c r="C35" s="43"/>
      <c r="D35" s="43" t="str">
        <f>IFERROR(INDEX(Data!$A$1:C$1004,_xlfn.AGGREGATE(15,6,((Data!$C$1:$C$1004=D$6)/(Data!$C$1:$C$1004=D$6))*ROW(Data!$C$1:$C$1004),ROW(D35)-ROW(D$6)),1),"")</f>
        <v>Pursuit Channel</v>
      </c>
      <c r="E35" s="43"/>
      <c r="F35" s="43" t="str">
        <f>IFERROR(INDEX(Data!$A$1:E$1004,_xlfn.AGGREGATE(15,6,((Data!$C$1:$C$1004=F$6)/(Data!$C$1:$C$1004=F$6))*ROW(Data!$C$1:$C$1004),ROW(F35)-ROW(F$6)),1),"")</f>
        <v>Fubo Cycling</v>
      </c>
      <c r="G35" s="43"/>
      <c r="H35" s="43" t="str">
        <f>IFERROR(INDEX(Data!$A$1:G$1004,_xlfn.AGGREGATE(15,6,((Data!$C$1:$C$1004=H$6)/(Data!$C$1:$C$1004=H$6))*ROW(Data!$C$1:$C$1004),ROW(H35)-ROW(H$6)),1),"")</f>
        <v/>
      </c>
      <c r="I35" s="43"/>
      <c r="J35" s="43" t="str">
        <f>IFERROR(INDEX(Data!$A$1:I$1004,_xlfn.AGGREGATE(15,6,((Data!$C$1:$C$1004=J$6)/(Data!$C$1:$C$1004=J$6))*ROW(Data!$C$1:$C$1004),ROW(J35)-ROW(J$6)),1),"")</f>
        <v>History</v>
      </c>
      <c r="K35" s="43"/>
      <c r="L35" s="43" t="str">
        <f>IFERROR(INDEX(Data!$A$1:K$1004,_xlfn.AGGREGATE(15,6,((Data!$C$1:$C$1004=L$6)/(Data!$C$1:$C$1004=L$6))*ROW(Data!$C$1:$C$1004),ROW(L35)-ROW(L$6)),1),"")</f>
        <v/>
      </c>
      <c r="M35" s="43"/>
      <c r="N35" s="43" t="str">
        <f>IFERROR(INDEX(Data!$A$1:M$1004,_xlfn.AGGREGATE(15,6,((Data!$C$1:$C$1004=N$6)/(Data!$C$1:$C$1004=N$6))*ROW(Data!$C$1:$C$1004),ROW(N35)-ROW(N$6)),1),"")</f>
        <v>STARZ ENCORE Black</v>
      </c>
      <c r="O35" s="43"/>
      <c r="P35" s="43" t="str">
        <f>IFERROR(INDEX(Data!$A$1:O$1004,_xlfn.AGGREGATE(15,6,((Data!$C$1:$C$1004=P$6)/(Data!$C$1:$C$1004=P$6))*ROW(Data!$C$1:$C$1004),ROW(P35)-ROW(P$6)),1),"")</f>
        <v>Up</v>
      </c>
      <c r="Q35" s="43"/>
      <c r="R35" s="43" t="str">
        <f>IFERROR(INDEX(Data!$A$1:Q$1004,_xlfn.AGGREGATE(15,6,((Data!$C$1:$C$1004=R$6)/(Data!$C$1:$C$1004=R$6))*ROW(Data!$C$1:$C$1004),ROW(R35)-ROW(R$6)),1),"")</f>
        <v>OAN Events</v>
      </c>
      <c r="S35" s="43"/>
      <c r="T35" s="43" t="str">
        <f>IFERROR(INDEX(Data!$A$1:R$1004,_xlfn.AGGREGATE(15,6,((Data!$C$1:$C$1004=T$6)/(Data!$C$1:$C$1004=T$6))*ROW(Data!$C$1:$C$1004),ROW(T35)-ROW(T$6)),1),"")</f>
        <v/>
      </c>
      <c r="U35" s="43"/>
      <c r="V35" s="43" t="str">
        <f>IFERROR(INDEX(Data!$A$1:X$1004,_xlfn.AGGREGATE(15,6,((Data!$C$1:$C$1004=V$6)/(Data!$C$1:$C$1004=V$6))*ROW(Data!$C$1:$C$1004),ROW(V35)-ROW(V$6)),1),"")</f>
        <v>Discovery Familia</v>
      </c>
      <c r="W35" s="43"/>
      <c r="X35" s="43" t="str">
        <f>IFERROR(INDEX(Data!$A$1:Z$1004,_xlfn.AGGREGATE(15,6,((Data!$C$1:$C$1004=X$6)/(Data!$C$1:$C$1004=X$6))*ROW(Data!$C$1:$C$1004),ROW(X35)-ROW(X$6)),1),"")</f>
        <v/>
      </c>
      <c r="Y35" s="43"/>
      <c r="Z35" s="43" t="str">
        <f>IFERROR(INDEX(Data!$A$1:AB$1004,_xlfn.AGGREGATE(15,6,((Data!$C$1:$C$1004=Z$6)/(Data!$C$1:$C$1004=Z$6))*ROW(Data!$C$1:$C$1004),ROW(Z35)-ROW(Z$6)),1),"")</f>
        <v/>
      </c>
    </row>
    <row r="36" spans="1:26" ht="24" x14ac:dyDescent="0.4">
      <c r="A36" s="43"/>
      <c r="B36" s="43" t="str">
        <f>IFERROR(INDEX(Data!A$1:$A$1004,_xlfn.AGGREGATE(15,6,((Data!$C$1:$C$1004=B$6)/(Data!$C$1:$C$1004=B$6))*ROW(Data!$C$1:$C$1004),ROW(B36)-ROW(B$6)),1),"")</f>
        <v/>
      </c>
      <c r="C36" s="43"/>
      <c r="D36" s="43" t="str">
        <f>IFERROR(INDEX(Data!$A$1:C$1004,_xlfn.AGGREGATE(15,6,((Data!$C$1:$C$1004=D$6)/(Data!$C$1:$C$1004=D$6))*ROW(Data!$C$1:$C$1004),ROW(D36)-ROW(D$6)),1),"")</f>
        <v>QVC</v>
      </c>
      <c r="E36" s="43"/>
      <c r="F36" s="43" t="str">
        <f>IFERROR(INDEX(Data!$A$1:E$1004,_xlfn.AGGREGATE(15,6,((Data!$C$1:$C$1004=F$6)/(Data!$C$1:$C$1004=F$6))*ROW(Data!$C$1:$C$1004),ROW(F36)-ROW(F$6)),1),"")</f>
        <v>Fubo Sports Network</v>
      </c>
      <c r="G36" s="43"/>
      <c r="H36" s="43" t="str">
        <f>IFERROR(INDEX(Data!$A$1:G$1004,_xlfn.AGGREGATE(15,6,((Data!$C$1:$C$1004=H$6)/(Data!$C$1:$C$1004=H$6))*ROW(Data!$C$1:$C$1004),ROW(H36)-ROW(H$6)),1),"")</f>
        <v/>
      </c>
      <c r="I36" s="43"/>
      <c r="J36" s="43" t="str">
        <f>IFERROR(INDEX(Data!$A$1:I$1004,_xlfn.AGGREGATE(15,6,((Data!$C$1:$C$1004=J$6)/(Data!$C$1:$C$1004=J$6))*ROW(Data!$C$1:$C$1004),ROW(J36)-ROW(J$6)),1),"")</f>
        <v>IFC</v>
      </c>
      <c r="K36" s="43"/>
      <c r="L36" s="43" t="str">
        <f>IFERROR(INDEX(Data!$A$1:K$1004,_xlfn.AGGREGATE(15,6,((Data!$C$1:$C$1004=L$6)/(Data!$C$1:$C$1004=L$6))*ROW(Data!$C$1:$C$1004),ROW(L36)-ROW(L$6)),1),"")</f>
        <v/>
      </c>
      <c r="M36" s="43"/>
      <c r="N36" s="43" t="str">
        <f>IFERROR(INDEX(Data!$A$1:M$1004,_xlfn.AGGREGATE(15,6,((Data!$C$1:$C$1004=N$6)/(Data!$C$1:$C$1004=N$6))*ROW(Data!$C$1:$C$1004),ROW(N36)-ROW(N$6)),1),"")</f>
        <v>STARZ ENCORE Classic</v>
      </c>
      <c r="O36" s="43"/>
      <c r="P36" s="43" t="str">
        <f>IFERROR(INDEX(Data!$A$1:O$1004,_xlfn.AGGREGATE(15,6,((Data!$C$1:$C$1004=P$6)/(Data!$C$1:$C$1004=P$6))*ROW(Data!$C$1:$C$1004),ROW(P36)-ROW(P$6)),1),"")</f>
        <v/>
      </c>
      <c r="Q36" s="43"/>
      <c r="R36" s="43" t="str">
        <f>IFERROR(INDEX(Data!$A$1:Q$1004,_xlfn.AGGREGATE(15,6,((Data!$C$1:$C$1004=R$6)/(Data!$C$1:$C$1004=R$6))*ROW(Data!$C$1:$C$1004),ROW(R36)-ROW(R$6)),1),"")</f>
        <v>One American News</v>
      </c>
      <c r="S36" s="43"/>
      <c r="T36" s="43" t="str">
        <f>IFERROR(INDEX(Data!$A$1:R$1004,_xlfn.AGGREGATE(15,6,((Data!$C$1:$C$1004=T$6)/(Data!$C$1:$C$1004=T$6))*ROW(Data!$C$1:$C$1004),ROW(T36)-ROW(T$6)),1),"")</f>
        <v/>
      </c>
      <c r="U36" s="43"/>
      <c r="V36" s="43" t="str">
        <f>IFERROR(INDEX(Data!$A$1:X$1004,_xlfn.AGGREGATE(15,6,((Data!$C$1:$C$1004=V$6)/(Data!$C$1:$C$1004=V$6))*ROW(Data!$C$1:$C$1004),ROW(V36)-ROW(V$6)),1),"")</f>
        <v>Ecuador TV</v>
      </c>
      <c r="W36" s="43"/>
      <c r="X36" s="43" t="str">
        <f>IFERROR(INDEX(Data!$A$1:Z$1004,_xlfn.AGGREGATE(15,6,((Data!$C$1:$C$1004=X$6)/(Data!$C$1:$C$1004=X$6))*ROW(Data!$C$1:$C$1004),ROW(X36)-ROW(X$6)),1),"")</f>
        <v/>
      </c>
      <c r="Y36" s="43"/>
      <c r="Z36" s="43" t="str">
        <f>IFERROR(INDEX(Data!$A$1:AB$1004,_xlfn.AGGREGATE(15,6,((Data!$C$1:$C$1004=Z$6)/(Data!$C$1:$C$1004=Z$6))*ROW(Data!$C$1:$C$1004),ROW(Z36)-ROW(Z$6)),1),"")</f>
        <v/>
      </c>
    </row>
    <row r="37" spans="1:26" ht="24" x14ac:dyDescent="0.4">
      <c r="A37" s="43"/>
      <c r="B37" s="43" t="str">
        <f>IFERROR(INDEX(Data!A$1:$A$1004,_xlfn.AGGREGATE(15,6,((Data!$C$1:$C$1004=B$6)/(Data!$C$1:$C$1004=B$6))*ROW(Data!$C$1:$C$1004),ROW(B37)-ROW(B$6)),1),"")</f>
        <v/>
      </c>
      <c r="C37" s="43"/>
      <c r="D37" s="43" t="str">
        <f>IFERROR(INDEX(Data!$A$1:C$1004,_xlfn.AGGREGATE(15,6,((Data!$C$1:$C$1004=D$6)/(Data!$C$1:$C$1004=D$6))*ROW(Data!$C$1:$C$1004),ROW(D37)-ROW(D$6)),1),"")</f>
        <v>QVC 2</v>
      </c>
      <c r="E37" s="43"/>
      <c r="F37" s="43" t="str">
        <f>IFERROR(INDEX(Data!$A$1:E$1004,_xlfn.AGGREGATE(15,6,((Data!$C$1:$C$1004=F$6)/(Data!$C$1:$C$1004=F$6))*ROW(Data!$C$1:$C$1004),ROW(F37)-ROW(F$6)),1),"")</f>
        <v>Game Plus</v>
      </c>
      <c r="G37" s="43"/>
      <c r="H37" s="43" t="str">
        <f>IFERROR(INDEX(Data!$A$1:G$1004,_xlfn.AGGREGATE(15,6,((Data!$C$1:$C$1004=H$6)/(Data!$C$1:$C$1004=H$6))*ROW(Data!$C$1:$C$1004),ROW(H37)-ROW(H$6)),1),"")</f>
        <v/>
      </c>
      <c r="I37" s="43"/>
      <c r="J37" s="43" t="str">
        <f>IFERROR(INDEX(Data!$A$1:I$1004,_xlfn.AGGREGATE(15,6,((Data!$C$1:$C$1004=J$6)/(Data!$C$1:$C$1004=J$6))*ROW(Data!$C$1:$C$1004),ROW(J37)-ROW(J$6)),1),"")</f>
        <v>InfoWars</v>
      </c>
      <c r="K37" s="43"/>
      <c r="L37" s="43" t="str">
        <f>IFERROR(INDEX(Data!$A$1:K$1004,_xlfn.AGGREGATE(15,6,((Data!$C$1:$C$1004=L$6)/(Data!$C$1:$C$1004=L$6))*ROW(Data!$C$1:$C$1004),ROW(L37)-ROW(L$6)),1),"")</f>
        <v/>
      </c>
      <c r="M37" s="43"/>
      <c r="N37" s="43" t="str">
        <f>IFERROR(INDEX(Data!$A$1:M$1004,_xlfn.AGGREGATE(15,6,((Data!$C$1:$C$1004=N$6)/(Data!$C$1:$C$1004=N$6))*ROW(Data!$C$1:$C$1004),ROW(N37)-ROW(N$6)),1),"")</f>
        <v>STARZ ENCORE East</v>
      </c>
      <c r="O37" s="43"/>
      <c r="P37" s="43" t="str">
        <f>IFERROR(INDEX(Data!$A$1:O$1004,_xlfn.AGGREGATE(15,6,((Data!$C$1:$C$1004=P$6)/(Data!$C$1:$C$1004=P$6))*ROW(Data!$C$1:$C$1004),ROW(P37)-ROW(P$6)),1),"")</f>
        <v/>
      </c>
      <c r="Q37" s="43"/>
      <c r="R37" s="43" t="str">
        <f>IFERROR(INDEX(Data!$A$1:Q$1004,_xlfn.AGGREGATE(15,6,((Data!$C$1:$C$1004=R$6)/(Data!$C$1:$C$1004=R$6))*ROW(Data!$C$1:$C$1004),ROW(R37)-ROW(R$6)),1),"")</f>
        <v>RT America</v>
      </c>
      <c r="S37" s="43"/>
      <c r="T37" s="43" t="str">
        <f>IFERROR(INDEX(Data!$A$1:R$1004,_xlfn.AGGREGATE(15,6,((Data!$C$1:$C$1004=T$6)/(Data!$C$1:$C$1004=T$6))*ROW(Data!$C$1:$C$1004),ROW(T37)-ROW(T$6)),1),"")</f>
        <v/>
      </c>
      <c r="U37" s="43"/>
      <c r="V37" s="43" t="str">
        <f>IFERROR(INDEX(Data!$A$1:X$1004,_xlfn.AGGREGATE(15,6,((Data!$C$1:$C$1004=V$6)/(Data!$C$1:$C$1004=V$6))*ROW(Data!$C$1:$C$1004),ROW(V37)-ROW(V$6)),1),"")</f>
        <v>Ecuavisa Internacional</v>
      </c>
      <c r="W37" s="43"/>
      <c r="X37" s="43" t="str">
        <f>IFERROR(INDEX(Data!$A$1:Z$1004,_xlfn.AGGREGATE(15,6,((Data!$C$1:$C$1004=X$6)/(Data!$C$1:$C$1004=X$6))*ROW(Data!$C$1:$C$1004),ROW(X37)-ROW(X$6)),1),"")</f>
        <v/>
      </c>
      <c r="Y37" s="43"/>
      <c r="Z37" s="43" t="str">
        <f>IFERROR(INDEX(Data!$A$1:AB$1004,_xlfn.AGGREGATE(15,6,((Data!$C$1:$C$1004=Z$6)/(Data!$C$1:$C$1004=Z$6))*ROW(Data!$C$1:$C$1004),ROW(Z37)-ROW(Z$6)),1),"")</f>
        <v/>
      </c>
    </row>
    <row r="38" spans="1:26" ht="24" x14ac:dyDescent="0.4">
      <c r="A38" s="43"/>
      <c r="B38" s="43" t="str">
        <f>IFERROR(INDEX(Data!A$1:$A$1004,_xlfn.AGGREGATE(15,6,((Data!$C$1:$C$1004=B$6)/(Data!$C$1:$C$1004=B$6))*ROW(Data!$C$1:$C$1004),ROW(B38)-ROW(B$6)),1),"")</f>
        <v/>
      </c>
      <c r="C38" s="43"/>
      <c r="D38" s="43" t="str">
        <f>IFERROR(INDEX(Data!$A$1:C$1004,_xlfn.AGGREGATE(15,6,((Data!$C$1:$C$1004=D$6)/(Data!$C$1:$C$1004=D$6))*ROW(Data!$C$1:$C$1004),ROW(D38)-ROW(D$6)),1),"")</f>
        <v>RFD-TV</v>
      </c>
      <c r="E38" s="43"/>
      <c r="F38" s="43" t="str">
        <f>IFERROR(INDEX(Data!$A$1:E$1004,_xlfn.AGGREGATE(15,6,((Data!$C$1:$C$1004=F$6)/(Data!$C$1:$C$1004=F$6))*ROW(Data!$C$1:$C$1004),ROW(F38)-ROW(F$6)),1),"")</f>
        <v>Ginx Esports TV</v>
      </c>
      <c r="G38" s="43"/>
      <c r="H38" s="43" t="str">
        <f>IFERROR(INDEX(Data!$A$1:G$1004,_xlfn.AGGREGATE(15,6,((Data!$C$1:$C$1004=H$6)/(Data!$C$1:$C$1004=H$6))*ROW(Data!$C$1:$C$1004),ROW(H38)-ROW(H$6)),1),"")</f>
        <v/>
      </c>
      <c r="I38" s="43"/>
      <c r="J38" s="43" t="str">
        <f>IFERROR(INDEX(Data!$A$1:I$1004,_xlfn.AGGREGATE(15,6,((Data!$C$1:$C$1004=J$6)/(Data!$C$1:$C$1004=J$6))*ROW(Data!$C$1:$C$1004),ROW(J38)-ROW(J$6)),1),"")</f>
        <v>Insp</v>
      </c>
      <c r="K38" s="43"/>
      <c r="L38" s="43" t="str">
        <f>IFERROR(INDEX(Data!$A$1:K$1004,_xlfn.AGGREGATE(15,6,((Data!$C$1:$C$1004=L$6)/(Data!$C$1:$C$1004=L$6))*ROW(Data!$C$1:$C$1004),ROW(L38)-ROW(L$6)),1),"")</f>
        <v/>
      </c>
      <c r="M38" s="43"/>
      <c r="N38" s="43" t="str">
        <f>IFERROR(INDEX(Data!$A$1:M$1004,_xlfn.AGGREGATE(15,6,((Data!$C$1:$C$1004=N$6)/(Data!$C$1:$C$1004=N$6))*ROW(Data!$C$1:$C$1004),ROW(N38)-ROW(N$6)),1),"")</f>
        <v>STARZ ENCORE Family</v>
      </c>
      <c r="O38" s="43"/>
      <c r="P38" s="43" t="str">
        <f>IFERROR(INDEX(Data!$A$1:O$1004,_xlfn.AGGREGATE(15,6,((Data!$C$1:$C$1004=P$6)/(Data!$C$1:$C$1004=P$6))*ROW(Data!$C$1:$C$1004),ROW(P38)-ROW(P$6)),1),"")</f>
        <v/>
      </c>
      <c r="Q38" s="43"/>
      <c r="R38" s="43" t="str">
        <f>IFERROR(INDEX(Data!$A$1:Q$1004,_xlfn.AGGREGATE(15,6,((Data!$C$1:$C$1004=R$6)/(Data!$C$1:$C$1004=R$6))*ROW(Data!$C$1:$C$1004),ROW(R38)-ROW(R$6)),1),"")</f>
        <v>The Blaze</v>
      </c>
      <c r="S38" s="43"/>
      <c r="T38" s="43" t="str">
        <f>IFERROR(INDEX(Data!$A$1:R$1004,_xlfn.AGGREGATE(15,6,((Data!$C$1:$C$1004=T$6)/(Data!$C$1:$C$1004=T$6))*ROW(Data!$C$1:$C$1004),ROW(T38)-ROW(T$6)),1),"")</f>
        <v/>
      </c>
      <c r="U38" s="43"/>
      <c r="V38" s="43" t="str">
        <f>IFERROR(INDEX(Data!$A$1:X$1004,_xlfn.AGGREGATE(15,6,((Data!$C$1:$C$1004=V$6)/(Data!$C$1:$C$1004=V$6))*ROW(Data!$C$1:$C$1004),ROW(V38)-ROW(V$6)),1),"")</f>
        <v>El Financiero Bloomberg TV</v>
      </c>
      <c r="W38" s="43"/>
      <c r="X38" s="43" t="str">
        <f>IFERROR(INDEX(Data!$A$1:Z$1004,_xlfn.AGGREGATE(15,6,((Data!$C$1:$C$1004=X$6)/(Data!$C$1:$C$1004=X$6))*ROW(Data!$C$1:$C$1004),ROW(X38)-ROW(X$6)),1),"")</f>
        <v/>
      </c>
      <c r="Y38" s="43"/>
      <c r="Z38" s="43" t="str">
        <f>IFERROR(INDEX(Data!$A$1:AB$1004,_xlfn.AGGREGATE(15,6,((Data!$C$1:$C$1004=Z$6)/(Data!$C$1:$C$1004=Z$6))*ROW(Data!$C$1:$C$1004),ROW(Z38)-ROW(Z$6)),1),"")</f>
        <v/>
      </c>
    </row>
    <row r="39" spans="1:26" ht="24" x14ac:dyDescent="0.4">
      <c r="A39" s="43"/>
      <c r="B39" s="43" t="str">
        <f>IFERROR(INDEX(Data!A$1:$A$1004,_xlfn.AGGREGATE(15,6,((Data!$C$1:$C$1004=B$6)/(Data!$C$1:$C$1004=B$6))*ROW(Data!$C$1:$C$1004),ROW(B39)-ROW(B$6)),1),"")</f>
        <v/>
      </c>
      <c r="C39" s="43"/>
      <c r="D39" s="43" t="str">
        <f>IFERROR(INDEX(Data!$A$1:C$1004,_xlfn.AGGREGATE(15,6,((Data!$C$1:$C$1004=D$6)/(Data!$C$1:$C$1004=D$6))*ROW(Data!$C$1:$C$1004),ROW(D39)-ROW(D$6)),1),"")</f>
        <v>Ride TV</v>
      </c>
      <c r="E39" s="43"/>
      <c r="F39" s="43" t="str">
        <f>IFERROR(INDEX(Data!$A$1:E$1004,_xlfn.AGGREGATE(15,6,((Data!$C$1:$C$1004=F$6)/(Data!$C$1:$C$1004=F$6))*ROW(Data!$C$1:$C$1004),ROW(F39)-ROW(F$6)),1),"")</f>
        <v>Golf Channel</v>
      </c>
      <c r="G39" s="43"/>
      <c r="H39" s="43" t="str">
        <f>IFERROR(INDEX(Data!$A$1:G$1004,_xlfn.AGGREGATE(15,6,((Data!$C$1:$C$1004=H$6)/(Data!$C$1:$C$1004=H$6))*ROW(Data!$C$1:$C$1004),ROW(H39)-ROW(H$6)),1),"")</f>
        <v/>
      </c>
      <c r="I39" s="43"/>
      <c r="J39" s="43" t="str">
        <f>IFERROR(INDEX(Data!$A$1:I$1004,_xlfn.AGGREGATE(15,6,((Data!$C$1:$C$1004=J$6)/(Data!$C$1:$C$1004=J$6))*ROW(Data!$C$1:$C$1004),ROW(J39)-ROW(J$6)),1),"")</f>
        <v>Investigation Discovery</v>
      </c>
      <c r="K39" s="43"/>
      <c r="L39" s="43" t="str">
        <f>IFERROR(INDEX(Data!$A$1:K$1004,_xlfn.AGGREGATE(15,6,((Data!$C$1:$C$1004=L$6)/(Data!$C$1:$C$1004=L$6))*ROW(Data!$C$1:$C$1004),ROW(L39)-ROW(L$6)),1),"")</f>
        <v/>
      </c>
      <c r="M39" s="43"/>
      <c r="N39" s="43" t="str">
        <f>IFERROR(INDEX(Data!$A$1:M$1004,_xlfn.AGGREGATE(15,6,((Data!$C$1:$C$1004=N$6)/(Data!$C$1:$C$1004=N$6))*ROW(Data!$C$1:$C$1004),ROW(N39)-ROW(N$6)),1),"")</f>
        <v>STARZ ENCORE Suspense</v>
      </c>
      <c r="O39" s="43"/>
      <c r="P39" s="43" t="str">
        <f>IFERROR(INDEX(Data!$A$1:O$1004,_xlfn.AGGREGATE(15,6,((Data!$C$1:$C$1004=P$6)/(Data!$C$1:$C$1004=P$6))*ROW(Data!$C$1:$C$1004),ROW(P39)-ROW(P$6)),1),"")</f>
        <v/>
      </c>
      <c r="Q39" s="43"/>
      <c r="R39" s="43" t="str">
        <f>IFERROR(INDEX(Data!$A$1:Q$1004,_xlfn.AGGREGATE(15,6,((Data!$C$1:$C$1004=R$6)/(Data!$C$1:$C$1004=R$6))*ROW(Data!$C$1:$C$1004),ROW(R39)-ROW(R$6)),1),"")</f>
        <v>The Young Turks</v>
      </c>
      <c r="S39" s="43"/>
      <c r="T39" s="43" t="str">
        <f>IFERROR(INDEX(Data!$A$1:R$1004,_xlfn.AGGREGATE(15,6,((Data!$C$1:$C$1004=T$6)/(Data!$C$1:$C$1004=T$6))*ROW(Data!$C$1:$C$1004),ROW(T39)-ROW(T$6)),1),"")</f>
        <v/>
      </c>
      <c r="U39" s="43"/>
      <c r="V39" s="43" t="str">
        <f>IFERROR(INDEX(Data!$A$1:X$1004,_xlfn.AGGREGATE(15,6,((Data!$C$1:$C$1004=V$6)/(Data!$C$1:$C$1004=V$6))*ROW(Data!$C$1:$C$1004),ROW(V39)-ROW(V$6)),1),"")</f>
        <v>El Trece</v>
      </c>
      <c r="W39" s="43"/>
      <c r="X39" s="43" t="str">
        <f>IFERROR(INDEX(Data!$A$1:Z$1004,_xlfn.AGGREGATE(15,6,((Data!$C$1:$C$1004=X$6)/(Data!$C$1:$C$1004=X$6))*ROW(Data!$C$1:$C$1004),ROW(X39)-ROW(X$6)),1),"")</f>
        <v/>
      </c>
      <c r="Y39" s="43"/>
      <c r="Z39" s="43" t="str">
        <f>IFERROR(INDEX(Data!$A$1:AB$1004,_xlfn.AGGREGATE(15,6,((Data!$C$1:$C$1004=Z$6)/(Data!$C$1:$C$1004=Z$6))*ROW(Data!$C$1:$C$1004),ROW(Z39)-ROW(Z$6)),1),"")</f>
        <v/>
      </c>
    </row>
    <row r="40" spans="1:26" ht="24" x14ac:dyDescent="0.4">
      <c r="A40" s="43"/>
      <c r="B40" s="43" t="str">
        <f>IFERROR(INDEX(Data!A$1:$A$1004,_xlfn.AGGREGATE(15,6,((Data!$C$1:$C$1004=B$6)/(Data!$C$1:$C$1004=B$6))*ROW(Data!$C$1:$C$1004),ROW(B40)-ROW(B$6)),1),"")</f>
        <v/>
      </c>
      <c r="C40" s="43"/>
      <c r="D40" s="43" t="str">
        <f>IFERROR(INDEX(Data!$A$1:C$1004,_xlfn.AGGREGATE(15,6,((Data!$C$1:$C$1004=D$6)/(Data!$C$1:$C$1004=D$6))*ROW(Data!$C$1:$C$1004),ROW(D40)-ROW(D$6)),1),"")</f>
        <v>Science</v>
      </c>
      <c r="E40" s="43"/>
      <c r="F40" s="43" t="str">
        <f>IFERROR(INDEX(Data!$A$1:E$1004,_xlfn.AGGREGATE(15,6,((Data!$C$1:$C$1004=F$6)/(Data!$C$1:$C$1004=F$6))*ROW(Data!$C$1:$C$1004),ROW(F40)-ROW(F$6)),1),"")</f>
        <v>GolTV</v>
      </c>
      <c r="G40" s="43"/>
      <c r="H40" s="43" t="str">
        <f>IFERROR(INDEX(Data!$A$1:G$1004,_xlfn.AGGREGATE(15,6,((Data!$C$1:$C$1004=H$6)/(Data!$C$1:$C$1004=H$6))*ROW(Data!$C$1:$C$1004),ROW(H40)-ROW(H$6)),1),"")</f>
        <v/>
      </c>
      <c r="I40" s="43"/>
      <c r="J40" s="43" t="str">
        <f>IFERROR(INDEX(Data!$A$1:I$1004,_xlfn.AGGREGATE(15,6,((Data!$C$1:$C$1004=J$6)/(Data!$C$1:$C$1004=J$6))*ROW(Data!$C$1:$C$1004),ROW(J40)-ROW(J$6)),1),"")</f>
        <v>Justice Central</v>
      </c>
      <c r="K40" s="43"/>
      <c r="L40" s="43" t="str">
        <f>IFERROR(INDEX(Data!$A$1:K$1004,_xlfn.AGGREGATE(15,6,((Data!$C$1:$C$1004=L$6)/(Data!$C$1:$C$1004=L$6))*ROW(Data!$C$1:$C$1004),ROW(L40)-ROW(L$6)),1),"")</f>
        <v/>
      </c>
      <c r="M40" s="43"/>
      <c r="N40" s="43" t="str">
        <f>IFERROR(INDEX(Data!$A$1:M$1004,_xlfn.AGGREGATE(15,6,((Data!$C$1:$C$1004=N$6)/(Data!$C$1:$C$1004=N$6))*ROW(Data!$C$1:$C$1004),ROW(N40)-ROW(N$6)),1),"")</f>
        <v>STARZ ENCORE West</v>
      </c>
      <c r="O40" s="43"/>
      <c r="P40" s="43" t="str">
        <f>IFERROR(INDEX(Data!$A$1:O$1004,_xlfn.AGGREGATE(15,6,((Data!$C$1:$C$1004=P$6)/(Data!$C$1:$C$1004=P$6))*ROW(Data!$C$1:$C$1004),ROW(P40)-ROW(P$6)),1),"")</f>
        <v/>
      </c>
      <c r="Q40" s="43"/>
      <c r="R40" s="43" t="str">
        <f>IFERROR(INDEX(Data!$A$1:Q$1004,_xlfn.AGGREGATE(15,6,((Data!$C$1:$C$1004=R$6)/(Data!$C$1:$C$1004=R$6))*ROW(Data!$C$1:$C$1004),ROW(R40)-ROW(R$6)),1),"")</f>
        <v>Weather Channel</v>
      </c>
      <c r="S40" s="43"/>
      <c r="T40" s="43" t="str">
        <f>IFERROR(INDEX(Data!$A$1:R$1004,_xlfn.AGGREGATE(15,6,((Data!$C$1:$C$1004=T$6)/(Data!$C$1:$C$1004=T$6))*ROW(Data!$C$1:$C$1004),ROW(T40)-ROW(T$6)),1),"")</f>
        <v/>
      </c>
      <c r="U40" s="43"/>
      <c r="V40" s="43" t="str">
        <f>IFERROR(INDEX(Data!$A$1:X$1004,_xlfn.AGGREGATE(15,6,((Data!$C$1:$C$1004=V$6)/(Data!$C$1:$C$1004=V$6))*ROW(Data!$C$1:$C$1004),ROW(V40)-ROW(V$6)),1),"")</f>
        <v>Enlace</v>
      </c>
      <c r="W40" s="43"/>
      <c r="X40" s="43" t="str">
        <f>IFERROR(INDEX(Data!$A$1:Z$1004,_xlfn.AGGREGATE(15,6,((Data!$C$1:$C$1004=X$6)/(Data!$C$1:$C$1004=X$6))*ROW(Data!$C$1:$C$1004),ROW(X40)-ROW(X$6)),1),"")</f>
        <v/>
      </c>
      <c r="Y40" s="43"/>
      <c r="Z40" s="43" t="str">
        <f>IFERROR(INDEX(Data!$A$1:AB$1004,_xlfn.AGGREGATE(15,6,((Data!$C$1:$C$1004=Z$6)/(Data!$C$1:$C$1004=Z$6))*ROW(Data!$C$1:$C$1004),ROW(Z40)-ROW(Z$6)),1),"")</f>
        <v/>
      </c>
    </row>
    <row r="41" spans="1:26" ht="24" x14ac:dyDescent="0.4">
      <c r="A41" s="43"/>
      <c r="B41" s="43" t="str">
        <f>IFERROR(INDEX(Data!A$1:$A$1004,_xlfn.AGGREGATE(15,6,((Data!$C$1:$C$1004=B$6)/(Data!$C$1:$C$1004=B$6))*ROW(Data!$C$1:$C$1004),ROW(B41)-ROW(B$6)),1),"")</f>
        <v/>
      </c>
      <c r="C41" s="43"/>
      <c r="D41" s="43" t="str">
        <f>IFERROR(INDEX(Data!$A$1:C$1004,_xlfn.AGGREGATE(15,6,((Data!$C$1:$C$1004=D$6)/(Data!$C$1:$C$1004=D$6))*ROW(Data!$C$1:$C$1004),ROW(D41)-ROW(D$6)),1),"")</f>
        <v>Smithsonian</v>
      </c>
      <c r="E41" s="43"/>
      <c r="F41" s="43" t="str">
        <f>IFERROR(INDEX(Data!$A$1:E$1004,_xlfn.AGGREGATE(15,6,((Data!$C$1:$C$1004=F$6)/(Data!$C$1:$C$1004=F$6))*ROW(Data!$C$1:$C$1004),ROW(F41)-ROW(F$6)),1),"")</f>
        <v>GolTV Spanish</v>
      </c>
      <c r="G41" s="43"/>
      <c r="H41" s="43" t="str">
        <f>IFERROR(INDEX(Data!$A$1:G$1004,_xlfn.AGGREGATE(15,6,((Data!$C$1:$C$1004=H$6)/(Data!$C$1:$C$1004=H$6))*ROW(Data!$C$1:$C$1004),ROW(H41)-ROW(H$6)),1),"")</f>
        <v/>
      </c>
      <c r="I41" s="43"/>
      <c r="J41" s="43" t="str">
        <f>IFERROR(INDEX(Data!$A$1:I$1004,_xlfn.AGGREGATE(15,6,((Data!$C$1:$C$1004=J$6)/(Data!$C$1:$C$1004=J$6))*ROW(Data!$C$1:$C$1004),ROW(J41)-ROW(J$6)),1),"")</f>
        <v>Light TV</v>
      </c>
      <c r="K41" s="43"/>
      <c r="L41" s="43" t="str">
        <f>IFERROR(INDEX(Data!$A$1:K$1004,_xlfn.AGGREGATE(15,6,((Data!$C$1:$C$1004=L$6)/(Data!$C$1:$C$1004=L$6))*ROW(Data!$C$1:$C$1004),ROW(L41)-ROW(L$6)),1),"")</f>
        <v/>
      </c>
      <c r="M41" s="43"/>
      <c r="N41" s="43" t="str">
        <f>IFERROR(INDEX(Data!$A$1:M$1004,_xlfn.AGGREGATE(15,6,((Data!$C$1:$C$1004=N$6)/(Data!$C$1:$C$1004=N$6))*ROW(Data!$C$1:$C$1004),ROW(N41)-ROW(N$6)),1),"")</f>
        <v>STARZ ENCORE Westerns</v>
      </c>
      <c r="O41" s="43"/>
      <c r="P41" s="43" t="str">
        <f>IFERROR(INDEX(Data!$A$1:O$1004,_xlfn.AGGREGATE(15,6,((Data!$C$1:$C$1004=P$6)/(Data!$C$1:$C$1004=P$6))*ROW(Data!$C$1:$C$1004),ROW(P41)-ROW(P$6)),1),"")</f>
        <v/>
      </c>
      <c r="Q41" s="43"/>
      <c r="R41" s="43" t="str">
        <f>IFERROR(INDEX(Data!$A$1:Q$1004,_xlfn.AGGREGATE(15,6,((Data!$C$1:$C$1004=R$6)/(Data!$C$1:$C$1004=R$6))*ROW(Data!$C$1:$C$1004),ROW(R41)-ROW(R$6)),1),"")</f>
        <v>Weather Nation</v>
      </c>
      <c r="S41" s="43"/>
      <c r="T41" s="43" t="str">
        <f>IFERROR(INDEX(Data!$A$1:R$1004,_xlfn.AGGREGATE(15,6,((Data!$C$1:$C$1004=T$6)/(Data!$C$1:$C$1004=T$6))*ROW(Data!$C$1:$C$1004),ROW(T41)-ROW(T$6)),1),"")</f>
        <v/>
      </c>
      <c r="U41" s="43"/>
      <c r="V41" s="43" t="str">
        <f>IFERROR(INDEX(Data!$A$1:X$1004,_xlfn.AGGREGATE(15,6,((Data!$C$1:$C$1004=V$6)/(Data!$C$1:$C$1004=V$6))*ROW(Data!$C$1:$C$1004),ROW(V41)-ROW(V$6)),1),"")</f>
        <v>ESPN Deportes</v>
      </c>
      <c r="W41" s="43"/>
      <c r="X41" s="43" t="str">
        <f>IFERROR(INDEX(Data!$A$1:Z$1004,_xlfn.AGGREGATE(15,6,((Data!$C$1:$C$1004=X$6)/(Data!$C$1:$C$1004=X$6))*ROW(Data!$C$1:$C$1004),ROW(X41)-ROW(X$6)),1),"")</f>
        <v/>
      </c>
      <c r="Y41" s="43"/>
      <c r="Z41" s="43" t="str">
        <f>IFERROR(INDEX(Data!$A$1:AB$1004,_xlfn.AGGREGATE(15,6,((Data!$C$1:$C$1004=Z$6)/(Data!$C$1:$C$1004=Z$6))*ROW(Data!$C$1:$C$1004),ROW(Z41)-ROW(Z$6)),1),"")</f>
        <v/>
      </c>
    </row>
    <row r="42" spans="1:26" x14ac:dyDescent="0.4">
      <c r="A42" s="43"/>
      <c r="B42" s="43" t="str">
        <f>IFERROR(INDEX(Data!A$1:$A$1004,_xlfn.AGGREGATE(15,6,((Data!$C$1:$C$1004=B$6)/(Data!$C$1:$C$1004=B$6))*ROW(Data!$C$1:$C$1004),ROW(B42)-ROW(B$6)),1),"")</f>
        <v/>
      </c>
      <c r="C42" s="43"/>
      <c r="D42" s="43" t="str">
        <f>IFERROR(INDEX(Data!$A$1:C$1004,_xlfn.AGGREGATE(15,6,((Data!$C$1:$C$1004=D$6)/(Data!$C$1:$C$1004=D$6))*ROW(Data!$C$1:$C$1004),ROW(D42)-ROW(D$6)),1),"")</f>
        <v>Tastemade</v>
      </c>
      <c r="E42" s="43"/>
      <c r="F42" s="43" t="str">
        <f>IFERROR(INDEX(Data!$A$1:E$1004,_xlfn.AGGREGATE(15,6,((Data!$C$1:$C$1004=F$6)/(Data!$C$1:$C$1004=F$6))*ROW(Data!$C$1:$C$1004),ROW(F42)-ROW(F$6)),1),"")</f>
        <v>Hi-YAH!</v>
      </c>
      <c r="G42" s="43"/>
      <c r="H42" s="43" t="str">
        <f>IFERROR(INDEX(Data!$A$1:G$1004,_xlfn.AGGREGATE(15,6,((Data!$C$1:$C$1004=H$6)/(Data!$C$1:$C$1004=H$6))*ROW(Data!$C$1:$C$1004),ROW(H42)-ROW(H$6)),1),"")</f>
        <v/>
      </c>
      <c r="I42" s="43"/>
      <c r="J42" s="43" t="str">
        <f>IFERROR(INDEX(Data!$A$1:I$1004,_xlfn.AGGREGATE(15,6,((Data!$C$1:$C$1004=J$6)/(Data!$C$1:$C$1004=J$6))*ROW(Data!$C$1:$C$1004),ROW(J42)-ROW(J$6)),1),"")</f>
        <v>Lion Mountain TV</v>
      </c>
      <c r="K42" s="43"/>
      <c r="L42" s="43" t="str">
        <f>IFERROR(INDEX(Data!$A$1:K$1004,_xlfn.AGGREGATE(15,6,((Data!$C$1:$C$1004=L$6)/(Data!$C$1:$C$1004=L$6))*ROW(Data!$C$1:$C$1004),ROW(L42)-ROW(L$6)),1),"")</f>
        <v/>
      </c>
      <c r="M42" s="43"/>
      <c r="N42" s="43" t="str">
        <f>IFERROR(INDEX(Data!$A$1:M$1004,_xlfn.AGGREGATE(15,6,((Data!$C$1:$C$1004=N$6)/(Data!$C$1:$C$1004=N$6))*ROW(Data!$C$1:$C$1004),ROW(N42)-ROW(N$6)),1),"")</f>
        <v>Starz Kids &amp; Family</v>
      </c>
      <c r="O42" s="43"/>
      <c r="P42" s="43" t="str">
        <f>IFERROR(INDEX(Data!$A$1:O$1004,_xlfn.AGGREGATE(15,6,((Data!$C$1:$C$1004=P$6)/(Data!$C$1:$C$1004=P$6))*ROW(Data!$C$1:$C$1004),ROW(P42)-ROW(P$6)),1),"")</f>
        <v/>
      </c>
      <c r="Q42" s="43"/>
      <c r="R42" s="43" t="str">
        <f>IFERROR(INDEX(Data!$A$1:Q$1004,_xlfn.AGGREGATE(15,6,((Data!$C$1:$C$1004=R$6)/(Data!$C$1:$C$1004=R$6))*ROW(Data!$C$1:$C$1004),ROW(R42)-ROW(R$6)),1),"")</f>
        <v/>
      </c>
      <c r="S42" s="43"/>
      <c r="T42" s="43" t="str">
        <f>IFERROR(INDEX(Data!$A$1:R$1004,_xlfn.AGGREGATE(15,6,((Data!$C$1:$C$1004=T$6)/(Data!$C$1:$C$1004=T$6))*ROW(Data!$C$1:$C$1004),ROW(T42)-ROW(T$6)),1),"")</f>
        <v/>
      </c>
      <c r="U42" s="43"/>
      <c r="V42" s="43" t="str">
        <f>IFERROR(INDEX(Data!$A$1:X$1004,_xlfn.AGGREGATE(15,6,((Data!$C$1:$C$1004=V$6)/(Data!$C$1:$C$1004=V$6))*ROW(Data!$C$1:$C$1004),ROW(V42)-ROW(V$6)),1),"")</f>
        <v>Estrella TV</v>
      </c>
      <c r="W42" s="43"/>
      <c r="X42" s="43" t="str">
        <f>IFERROR(INDEX(Data!$A$1:Z$1004,_xlfn.AGGREGATE(15,6,((Data!$C$1:$C$1004=X$6)/(Data!$C$1:$C$1004=X$6))*ROW(Data!$C$1:$C$1004),ROW(X42)-ROW(X$6)),1),"")</f>
        <v/>
      </c>
      <c r="Y42" s="43"/>
      <c r="Z42" s="43" t="str">
        <f>IFERROR(INDEX(Data!$A$1:AB$1004,_xlfn.AGGREGATE(15,6,((Data!$C$1:$C$1004=Z$6)/(Data!$C$1:$C$1004=Z$6))*ROW(Data!$C$1:$C$1004),ROW(Z42)-ROW(Z$6)),1),"")</f>
        <v/>
      </c>
    </row>
    <row r="43" spans="1:26" ht="24" x14ac:dyDescent="0.4">
      <c r="A43" s="43"/>
      <c r="B43" s="43" t="str">
        <f>IFERROR(INDEX(Data!A$1:$A$1004,_xlfn.AGGREGATE(15,6,((Data!$C$1:$C$1004=B$6)/(Data!$C$1:$C$1004=B$6))*ROW(Data!$C$1:$C$1004),ROW(B43)-ROW(B$6)),1),"")</f>
        <v/>
      </c>
      <c r="C43" s="43"/>
      <c r="D43" s="43" t="str">
        <f>IFERROR(INDEX(Data!$A$1:C$1004,_xlfn.AGGREGATE(15,6,((Data!$C$1:$C$1004=D$6)/(Data!$C$1:$C$1004=D$6))*ROW(Data!$C$1:$C$1004),ROW(D43)-ROW(D$6)),1),"")</f>
        <v>TLC</v>
      </c>
      <c r="E43" s="43"/>
      <c r="F43" s="43" t="str">
        <f>IFERROR(INDEX(Data!$A$1:E$1004,_xlfn.AGGREGATE(15,6,((Data!$C$1:$C$1004=F$6)/(Data!$C$1:$C$1004=F$6))*ROW(Data!$C$1:$C$1004),ROW(F43)-ROW(F$6)),1),"")</f>
        <v>Los Angeles Football Club</v>
      </c>
      <c r="G43" s="43"/>
      <c r="H43" s="43" t="str">
        <f>IFERROR(INDEX(Data!$A$1:G$1004,_xlfn.AGGREGATE(15,6,((Data!$C$1:$C$1004=H$6)/(Data!$C$1:$C$1004=H$6))*ROW(Data!$C$1:$C$1004),ROW(H43)-ROW(H$6)),1),"")</f>
        <v/>
      </c>
      <c r="I43" s="43"/>
      <c r="J43" s="43" t="str">
        <f>IFERROR(INDEX(Data!$A$1:I$1004,_xlfn.AGGREGATE(15,6,((Data!$C$1:$C$1004=J$6)/(Data!$C$1:$C$1004=J$6))*ROW(Data!$C$1:$C$1004),ROW(J43)-ROW(J$6)),1),"")</f>
        <v>Monsters &amp; Nightmares</v>
      </c>
      <c r="K43" s="43"/>
      <c r="L43" s="43" t="str">
        <f>IFERROR(INDEX(Data!$A$1:K$1004,_xlfn.AGGREGATE(15,6,((Data!$C$1:$C$1004=L$6)/(Data!$C$1:$C$1004=L$6))*ROW(Data!$C$1:$C$1004),ROW(L43)-ROW(L$6)),1),"")</f>
        <v/>
      </c>
      <c r="M43" s="43"/>
      <c r="N43" s="43" t="str">
        <f>IFERROR(INDEX(Data!$A$1:M$1004,_xlfn.AGGREGATE(15,6,((Data!$C$1:$C$1004=N$6)/(Data!$C$1:$C$1004=N$6))*ROW(Data!$C$1:$C$1004),ROW(N43)-ROW(N$6)),1),"")</f>
        <v>Starz West</v>
      </c>
      <c r="O43" s="43"/>
      <c r="P43" s="43" t="str">
        <f>IFERROR(INDEX(Data!$A$1:O$1004,_xlfn.AGGREGATE(15,6,((Data!$C$1:$C$1004=P$6)/(Data!$C$1:$C$1004=P$6))*ROW(Data!$C$1:$C$1004),ROW(P43)-ROW(P$6)),1),"")</f>
        <v/>
      </c>
      <c r="Q43" s="43"/>
      <c r="R43" s="43" t="str">
        <f>IFERROR(INDEX(Data!$A$1:Q$1004,_xlfn.AGGREGATE(15,6,((Data!$C$1:$C$1004=R$6)/(Data!$C$1:$C$1004=R$6))*ROW(Data!$C$1:$C$1004),ROW(R43)-ROW(R$6)),1),"")</f>
        <v/>
      </c>
      <c r="S43" s="43"/>
      <c r="T43" s="43" t="str">
        <f>IFERROR(INDEX(Data!$A$1:R$1004,_xlfn.AGGREGATE(15,6,((Data!$C$1:$C$1004=T$6)/(Data!$C$1:$C$1004=T$6))*ROW(Data!$C$1:$C$1004),ROW(T43)-ROW(T$6)),1),"")</f>
        <v/>
      </c>
      <c r="U43" s="43"/>
      <c r="V43" s="43" t="str">
        <f>IFERROR(INDEX(Data!$A$1:X$1004,_xlfn.AGGREGATE(15,6,((Data!$C$1:$C$1004=V$6)/(Data!$C$1:$C$1004=V$6))*ROW(Data!$C$1:$C$1004),ROW(V43)-ROW(V$6)),1),"")</f>
        <v>Estudio 5</v>
      </c>
      <c r="W43" s="43"/>
      <c r="X43" s="43" t="str">
        <f>IFERROR(INDEX(Data!$A$1:Z$1004,_xlfn.AGGREGATE(15,6,((Data!$C$1:$C$1004=X$6)/(Data!$C$1:$C$1004=X$6))*ROW(Data!$C$1:$C$1004),ROW(X43)-ROW(X$6)),1),"")</f>
        <v/>
      </c>
      <c r="Y43" s="43"/>
      <c r="Z43" s="43" t="str">
        <f>IFERROR(INDEX(Data!$A$1:AB$1004,_xlfn.AGGREGATE(15,6,((Data!$C$1:$C$1004=Z$6)/(Data!$C$1:$C$1004=Z$6))*ROW(Data!$C$1:$C$1004),ROW(Z43)-ROW(Z$6)),1),"")</f>
        <v/>
      </c>
    </row>
    <row r="44" spans="1:26" x14ac:dyDescent="0.4">
      <c r="A44" s="43"/>
      <c r="B44" s="43" t="str">
        <f>IFERROR(INDEX(Data!A$1:$A$1004,_xlfn.AGGREGATE(15,6,((Data!$C$1:$C$1004=B$6)/(Data!$C$1:$C$1004=B$6))*ROW(Data!$C$1:$C$1004),ROW(B44)-ROW(B$6)),1),"")</f>
        <v/>
      </c>
      <c r="C44" s="43"/>
      <c r="D44" s="43" t="str">
        <f>IFERROR(INDEX(Data!$A$1:C$1004,_xlfn.AGGREGATE(15,6,((Data!$C$1:$C$1004=D$6)/(Data!$C$1:$C$1004=D$6))*ROW(Data!$C$1:$C$1004),ROW(D44)-ROW(D$6)),1),"")</f>
        <v>Travel Channel</v>
      </c>
      <c r="E44" s="43"/>
      <c r="F44" s="43" t="str">
        <f>IFERROR(INDEX(Data!$A$1:E$1004,_xlfn.AGGREGATE(15,6,((Data!$C$1:$C$1004=F$6)/(Data!$C$1:$C$1004=F$6))*ROW(Data!$C$1:$C$1004),ROW(F44)-ROW(F$6)),1),"")</f>
        <v>Mav TV</v>
      </c>
      <c r="G44" s="43"/>
      <c r="H44" s="43" t="str">
        <f>IFERROR(INDEX(Data!$A$1:G$1004,_xlfn.AGGREGATE(15,6,((Data!$C$1:$C$1004=H$6)/(Data!$C$1:$C$1004=H$6))*ROW(Data!$C$1:$C$1004),ROW(H44)-ROW(H$6)),1),"")</f>
        <v/>
      </c>
      <c r="I44" s="43"/>
      <c r="J44" s="43" t="str">
        <f>IFERROR(INDEX(Data!$A$1:I$1004,_xlfn.AGGREGATE(15,6,((Data!$C$1:$C$1004=J$6)/(Data!$C$1:$C$1004=J$6))*ROW(Data!$C$1:$C$1004),ROW(J44)-ROW(J$6)),1),"")</f>
        <v>MTV</v>
      </c>
      <c r="K44" s="43"/>
      <c r="L44" s="43" t="str">
        <f>IFERROR(INDEX(Data!$A$1:K$1004,_xlfn.AGGREGATE(15,6,((Data!$C$1:$C$1004=L$6)/(Data!$C$1:$C$1004=L$6))*ROW(Data!$C$1:$C$1004),ROW(L44)-ROW(L$6)),1),"")</f>
        <v/>
      </c>
      <c r="M44" s="43"/>
      <c r="N44" s="43" t="str">
        <f>IFERROR(INDEX(Data!$A$1:M$1004,_xlfn.AGGREGATE(15,6,((Data!$C$1:$C$1004=N$6)/(Data!$C$1:$C$1004=N$6))*ROW(Data!$C$1:$C$1004),ROW(N44)-ROW(N$6)),1),"")</f>
        <v/>
      </c>
      <c r="O44" s="43"/>
      <c r="P44" s="43" t="str">
        <f>IFERROR(INDEX(Data!$A$1:O$1004,_xlfn.AGGREGATE(15,6,((Data!$C$1:$C$1004=P$6)/(Data!$C$1:$C$1004=P$6))*ROW(Data!$C$1:$C$1004),ROW(P44)-ROW(P$6)),1),"")</f>
        <v/>
      </c>
      <c r="Q44" s="43"/>
      <c r="R44" s="43" t="str">
        <f>IFERROR(INDEX(Data!$A$1:Q$1004,_xlfn.AGGREGATE(15,6,((Data!$C$1:$C$1004=R$6)/(Data!$C$1:$C$1004=R$6))*ROW(Data!$C$1:$C$1004),ROW(R44)-ROW(R$6)),1),"")</f>
        <v/>
      </c>
      <c r="S44" s="43"/>
      <c r="T44" s="43" t="str">
        <f>IFERROR(INDEX(Data!$A$1:R$1004,_xlfn.AGGREGATE(15,6,((Data!$C$1:$C$1004=T$6)/(Data!$C$1:$C$1004=T$6))*ROW(Data!$C$1:$C$1004),ROW(T44)-ROW(T$6)),1),"")</f>
        <v/>
      </c>
      <c r="U44" s="43"/>
      <c r="V44" s="43" t="str">
        <f>IFERROR(INDEX(Data!$A$1:X$1004,_xlfn.AGGREGATE(15,6,((Data!$C$1:$C$1004=V$6)/(Data!$C$1:$C$1004=V$6))*ROW(Data!$C$1:$C$1004),ROW(V44)-ROW(V$6)),1),"")</f>
        <v>EVTV</v>
      </c>
      <c r="W44" s="43"/>
      <c r="X44" s="43" t="str">
        <f>IFERROR(INDEX(Data!$A$1:Z$1004,_xlfn.AGGREGATE(15,6,((Data!$C$1:$C$1004=X$6)/(Data!$C$1:$C$1004=X$6))*ROW(Data!$C$1:$C$1004),ROW(X44)-ROW(X$6)),1),"")</f>
        <v/>
      </c>
      <c r="Y44" s="43"/>
      <c r="Z44" s="43" t="str">
        <f>IFERROR(INDEX(Data!$A$1:AB$1004,_xlfn.AGGREGATE(15,6,((Data!$C$1:$C$1004=Z$6)/(Data!$C$1:$C$1004=Z$6))*ROW(Data!$C$1:$C$1004),ROW(Z44)-ROW(Z$6)),1),"")</f>
        <v/>
      </c>
    </row>
    <row r="45" spans="1:26" ht="24" x14ac:dyDescent="0.4">
      <c r="A45" s="43"/>
      <c r="B45" s="43" t="str">
        <f>IFERROR(INDEX(Data!A$1:$A$1004,_xlfn.AGGREGATE(15,6,((Data!$C$1:$C$1004=B$6)/(Data!$C$1:$C$1004=B$6))*ROW(Data!$C$1:$C$1004),ROW(B45)-ROW(B$6)),1),"")</f>
        <v/>
      </c>
      <c r="C45" s="43"/>
      <c r="D45" s="43" t="str">
        <f>IFERROR(INDEX(Data!$A$1:C$1004,_xlfn.AGGREGATE(15,6,((Data!$C$1:$C$1004=D$6)/(Data!$C$1:$C$1004=D$6))*ROW(Data!$C$1:$C$1004),ROW(D45)-ROW(D$6)),1),"")</f>
        <v>TV One</v>
      </c>
      <c r="E45" s="43"/>
      <c r="F45" s="43" t="str">
        <f>IFERROR(INDEX(Data!$A$1:E$1004,_xlfn.AGGREGATE(15,6,((Data!$C$1:$C$1004=F$6)/(Data!$C$1:$C$1004=F$6))*ROW(Data!$C$1:$C$1004),ROW(F45)-ROW(F$6)),1),"")</f>
        <v>MLB Game of the Week</v>
      </c>
      <c r="G45" s="43"/>
      <c r="H45" s="43" t="str">
        <f>IFERROR(INDEX(Data!$A$1:G$1004,_xlfn.AGGREGATE(15,6,((Data!$C$1:$C$1004=H$6)/(Data!$C$1:$C$1004=H$6))*ROW(Data!$C$1:$C$1004),ROW(H45)-ROW(H$6)),1),"")</f>
        <v/>
      </c>
      <c r="I45" s="43"/>
      <c r="J45" s="43" t="str">
        <f>IFERROR(INDEX(Data!$A$1:I$1004,_xlfn.AGGREGATE(15,6,((Data!$C$1:$C$1004=J$6)/(Data!$C$1:$C$1004=J$6))*ROW(Data!$C$1:$C$1004),ROW(J45)-ROW(J$6)),1),"")</f>
        <v>MTV2</v>
      </c>
      <c r="K45" s="43"/>
      <c r="L45" s="43" t="str">
        <f>IFERROR(INDEX(Data!$A$1:K$1004,_xlfn.AGGREGATE(15,6,((Data!$C$1:$C$1004=L$6)/(Data!$C$1:$C$1004=L$6))*ROW(Data!$C$1:$C$1004),ROW(L45)-ROW(L$6)),1),"")</f>
        <v/>
      </c>
      <c r="M45" s="43"/>
      <c r="N45" s="43" t="str">
        <f>IFERROR(INDEX(Data!$A$1:M$1004,_xlfn.AGGREGATE(15,6,((Data!$C$1:$C$1004=N$6)/(Data!$C$1:$C$1004=N$6))*ROW(Data!$C$1:$C$1004),ROW(N45)-ROW(N$6)),1),"")</f>
        <v/>
      </c>
      <c r="O45" s="43"/>
      <c r="P45" s="43" t="str">
        <f>IFERROR(INDEX(Data!$A$1:O$1004,_xlfn.AGGREGATE(15,6,((Data!$C$1:$C$1004=P$6)/(Data!$C$1:$C$1004=P$6))*ROW(Data!$C$1:$C$1004),ROW(P45)-ROW(P$6)),1),"")</f>
        <v/>
      </c>
      <c r="Q45" s="43"/>
      <c r="R45" s="43" t="str">
        <f>IFERROR(INDEX(Data!$A$1:Q$1004,_xlfn.AGGREGATE(15,6,((Data!$C$1:$C$1004=R$6)/(Data!$C$1:$C$1004=R$6))*ROW(Data!$C$1:$C$1004),ROW(R45)-ROW(R$6)),1),"")</f>
        <v/>
      </c>
      <c r="S45" s="43"/>
      <c r="T45" s="43" t="str">
        <f>IFERROR(INDEX(Data!$A$1:R$1004,_xlfn.AGGREGATE(15,6,((Data!$C$1:$C$1004=T$6)/(Data!$C$1:$C$1004=T$6))*ROW(Data!$C$1:$C$1004),ROW(T45)-ROW(T$6)),1),"")</f>
        <v/>
      </c>
      <c r="U45" s="43"/>
      <c r="V45" s="43" t="str">
        <f>IFERROR(INDEX(Data!$A$1:X$1004,_xlfn.AGGREGATE(15,6,((Data!$C$1:$C$1004=V$6)/(Data!$C$1:$C$1004=V$6))*ROW(Data!$C$1:$C$1004),ROW(V45)-ROW(V$6)),1),"")</f>
        <v>FlixLatino</v>
      </c>
      <c r="W45" s="43"/>
      <c r="X45" s="43" t="str">
        <f>IFERROR(INDEX(Data!$A$1:Z$1004,_xlfn.AGGREGATE(15,6,((Data!$C$1:$C$1004=X$6)/(Data!$C$1:$C$1004=X$6))*ROW(Data!$C$1:$C$1004),ROW(X45)-ROW(X$6)),1),"")</f>
        <v/>
      </c>
      <c r="Y45" s="43"/>
      <c r="Z45" s="43" t="str">
        <f>IFERROR(INDEX(Data!$A$1:AB$1004,_xlfn.AGGREGATE(15,6,((Data!$C$1:$C$1004=Z$6)/(Data!$C$1:$C$1004=Z$6))*ROW(Data!$C$1:$C$1004),ROW(Z45)-ROW(Z$6)),1),"")</f>
        <v/>
      </c>
    </row>
    <row r="46" spans="1:26" x14ac:dyDescent="0.4">
      <c r="A46" s="43"/>
      <c r="B46" s="43" t="str">
        <f>IFERROR(INDEX(Data!A$1:$A$1004,_xlfn.AGGREGATE(15,6,((Data!$C$1:$C$1004=B$6)/(Data!$C$1:$C$1004=B$6))*ROW(Data!$C$1:$C$1004),ROW(B46)-ROW(B$6)),1),"")</f>
        <v/>
      </c>
      <c r="C46" s="43"/>
      <c r="D46" s="43" t="str">
        <f>IFERROR(INDEX(Data!$A$1:C$1004,_xlfn.AGGREGATE(15,6,((Data!$C$1:$C$1004=D$6)/(Data!$C$1:$C$1004=D$6))*ROW(Data!$C$1:$C$1004),ROW(D46)-ROW(D$6)),1),"")</f>
        <v>Viceland</v>
      </c>
      <c r="E46" s="43"/>
      <c r="F46" s="43" t="str">
        <f>IFERROR(INDEX(Data!$A$1:E$1004,_xlfn.AGGREGATE(15,6,((Data!$C$1:$C$1004=F$6)/(Data!$C$1:$C$1004=F$6))*ROW(Data!$C$1:$C$1004),ROW(F46)-ROW(F$6)),1),"")</f>
        <v>MLB Network</v>
      </c>
      <c r="G46" s="43"/>
      <c r="H46" s="43" t="str">
        <f>IFERROR(INDEX(Data!$A$1:G$1004,_xlfn.AGGREGATE(15,6,((Data!$C$1:$C$1004=H$6)/(Data!$C$1:$C$1004=H$6))*ROW(Data!$C$1:$C$1004),ROW(H46)-ROW(H$6)),1),"")</f>
        <v/>
      </c>
      <c r="I46" s="43"/>
      <c r="J46" s="43" t="str">
        <f>IFERROR(INDEX(Data!$A$1:I$1004,_xlfn.AGGREGATE(15,6,((Data!$C$1:$C$1004=J$6)/(Data!$C$1:$C$1004=J$6))*ROW(Data!$C$1:$C$1004),ROW(J46)-ROW(J$6)),1),"")</f>
        <v>NASA TV</v>
      </c>
      <c r="K46" s="43"/>
      <c r="L46" s="43" t="str">
        <f>IFERROR(INDEX(Data!$A$1:K$1004,_xlfn.AGGREGATE(15,6,((Data!$C$1:$C$1004=L$6)/(Data!$C$1:$C$1004=L$6))*ROW(Data!$C$1:$C$1004),ROW(L46)-ROW(L$6)),1),"")</f>
        <v/>
      </c>
      <c r="M46" s="43"/>
      <c r="N46" s="43" t="str">
        <f>IFERROR(INDEX(Data!$A$1:M$1004,_xlfn.AGGREGATE(15,6,((Data!$C$1:$C$1004=N$6)/(Data!$C$1:$C$1004=N$6))*ROW(Data!$C$1:$C$1004),ROW(N46)-ROW(N$6)),1),"")</f>
        <v/>
      </c>
      <c r="O46" s="43"/>
      <c r="P46" s="43" t="str">
        <f>IFERROR(INDEX(Data!$A$1:O$1004,_xlfn.AGGREGATE(15,6,((Data!$C$1:$C$1004=P$6)/(Data!$C$1:$C$1004=P$6))*ROW(Data!$C$1:$C$1004),ROW(P46)-ROW(P$6)),1),"")</f>
        <v/>
      </c>
      <c r="Q46" s="43"/>
      <c r="R46" s="43" t="str">
        <f>IFERROR(INDEX(Data!$A$1:Q$1004,_xlfn.AGGREGATE(15,6,((Data!$C$1:$C$1004=R$6)/(Data!$C$1:$C$1004=R$6))*ROW(Data!$C$1:$C$1004),ROW(R46)-ROW(R$6)),1),"")</f>
        <v/>
      </c>
      <c r="S46" s="43"/>
      <c r="T46" s="43" t="str">
        <f>IFERROR(INDEX(Data!$A$1:R$1004,_xlfn.AGGREGATE(15,6,((Data!$C$1:$C$1004=T$6)/(Data!$C$1:$C$1004=T$6))*ROW(Data!$C$1:$C$1004),ROW(T46)-ROW(T$6)),1),"")</f>
        <v/>
      </c>
      <c r="U46" s="43"/>
      <c r="V46" s="43" t="str">
        <f>IFERROR(INDEX(Data!$A$1:X$1004,_xlfn.AGGREGATE(15,6,((Data!$C$1:$C$1004=V$6)/(Data!$C$1:$C$1004=V$6))*ROW(Data!$C$1:$C$1004),ROW(V46)-ROW(V$6)),1),"")</f>
        <v>ForoTV</v>
      </c>
      <c r="W46" s="43"/>
      <c r="X46" s="43" t="str">
        <f>IFERROR(INDEX(Data!$A$1:Z$1004,_xlfn.AGGREGATE(15,6,((Data!$C$1:$C$1004=X$6)/(Data!$C$1:$C$1004=X$6))*ROW(Data!$C$1:$C$1004),ROW(X46)-ROW(X$6)),1),"")</f>
        <v/>
      </c>
      <c r="Y46" s="43"/>
      <c r="Z46" s="43" t="str">
        <f>IFERROR(INDEX(Data!$A$1:AB$1004,_xlfn.AGGREGATE(15,6,((Data!$C$1:$C$1004=Z$6)/(Data!$C$1:$C$1004=Z$6))*ROW(Data!$C$1:$C$1004),ROW(Z46)-ROW(Z$6)),1),"")</f>
        <v/>
      </c>
    </row>
    <row r="47" spans="1:26" ht="24" x14ac:dyDescent="0.4">
      <c r="A47" s="43"/>
      <c r="B47" s="43" t="str">
        <f>IFERROR(INDEX(Data!A$1:$A$1004,_xlfn.AGGREGATE(15,6,((Data!$C$1:$C$1004=B$6)/(Data!$C$1:$C$1004=B$6))*ROW(Data!$C$1:$C$1004),ROW(B47)-ROW(B$6)),1),"")</f>
        <v/>
      </c>
      <c r="C47" s="43"/>
      <c r="D47" s="43" t="str">
        <f>IFERROR(INDEX(Data!$A$1:C$1004,_xlfn.AGGREGATE(15,6,((Data!$C$1:$C$1004=D$6)/(Data!$C$1:$C$1004=D$6))*ROW(Data!$C$1:$C$1004),ROW(D47)-ROW(D$6)),1),"")</f>
        <v>We TV</v>
      </c>
      <c r="E47" s="43"/>
      <c r="F47" s="43" t="str">
        <f>IFERROR(INDEX(Data!$A$1:E$1004,_xlfn.AGGREGATE(15,6,((Data!$C$1:$C$1004=F$6)/(Data!$C$1:$C$1004=F$6))*ROW(Data!$C$1:$C$1004),ROW(F47)-ROW(F$6)),1),"")</f>
        <v>MLB Strike Zone</v>
      </c>
      <c r="G47" s="43"/>
      <c r="H47" s="43" t="str">
        <f>IFERROR(INDEX(Data!$A$1:G$1004,_xlfn.AGGREGATE(15,6,((Data!$C$1:$C$1004=H$6)/(Data!$C$1:$C$1004=H$6))*ROW(Data!$C$1:$C$1004),ROW(H47)-ROW(H$6)),1),"")</f>
        <v/>
      </c>
      <c r="I47" s="43"/>
      <c r="J47" s="43" t="str">
        <f>IFERROR(INDEX(Data!$A$1:I$1004,_xlfn.AGGREGATE(15,6,((Data!$C$1:$C$1004=J$6)/(Data!$C$1:$C$1004=J$6))*ROW(Data!$C$1:$C$1004),ROW(J47)-ROW(J$6)),1),"")</f>
        <v>National Geographic</v>
      </c>
      <c r="K47" s="43"/>
      <c r="L47" s="43" t="str">
        <f>IFERROR(INDEX(Data!$A$1:K$1004,_xlfn.AGGREGATE(15,6,((Data!$C$1:$C$1004=L$6)/(Data!$C$1:$C$1004=L$6))*ROW(Data!$C$1:$C$1004),ROW(L47)-ROW(L$6)),1),"")</f>
        <v/>
      </c>
      <c r="M47" s="43"/>
      <c r="N47" s="43" t="str">
        <f>IFERROR(INDEX(Data!$A$1:M$1004,_xlfn.AGGREGATE(15,6,((Data!$C$1:$C$1004=N$6)/(Data!$C$1:$C$1004=N$6))*ROW(Data!$C$1:$C$1004),ROW(N47)-ROW(N$6)),1),"")</f>
        <v/>
      </c>
      <c r="O47" s="43"/>
      <c r="P47" s="43" t="str">
        <f>IFERROR(INDEX(Data!$A$1:O$1004,_xlfn.AGGREGATE(15,6,((Data!$C$1:$C$1004=P$6)/(Data!$C$1:$C$1004=P$6))*ROW(Data!$C$1:$C$1004),ROW(P47)-ROW(P$6)),1),"")</f>
        <v/>
      </c>
      <c r="Q47" s="43"/>
      <c r="R47" s="43" t="str">
        <f>IFERROR(INDEX(Data!$A$1:Q$1004,_xlfn.AGGREGATE(15,6,((Data!$C$1:$C$1004=R$6)/(Data!$C$1:$C$1004=R$6))*ROW(Data!$C$1:$C$1004),ROW(R47)-ROW(R$6)),1),"")</f>
        <v/>
      </c>
      <c r="S47" s="43"/>
      <c r="T47" s="43" t="str">
        <f>IFERROR(INDEX(Data!$A$1:R$1004,_xlfn.AGGREGATE(15,6,((Data!$C$1:$C$1004=T$6)/(Data!$C$1:$C$1004=T$6))*ROW(Data!$C$1:$C$1004),ROW(T47)-ROW(T$6)),1),"")</f>
        <v/>
      </c>
      <c r="U47" s="43"/>
      <c r="V47" s="43" t="str">
        <f>IFERROR(INDEX(Data!$A$1:X$1004,_xlfn.AGGREGATE(15,6,((Data!$C$1:$C$1004=V$6)/(Data!$C$1:$C$1004=V$6))*ROW(Data!$C$1:$C$1004),ROW(V47)-ROW(V$6)),1),"")</f>
        <v>Fox Deportes</v>
      </c>
      <c r="W47" s="43"/>
      <c r="X47" s="43" t="str">
        <f>IFERROR(INDEX(Data!$A$1:Z$1004,_xlfn.AGGREGATE(15,6,((Data!$C$1:$C$1004=X$6)/(Data!$C$1:$C$1004=X$6))*ROW(Data!$C$1:$C$1004),ROW(X47)-ROW(X$6)),1),"")</f>
        <v/>
      </c>
      <c r="Y47" s="43"/>
      <c r="Z47" s="43" t="str">
        <f>IFERROR(INDEX(Data!$A$1:AB$1004,_xlfn.AGGREGATE(15,6,((Data!$C$1:$C$1004=Z$6)/(Data!$C$1:$C$1004=Z$6))*ROW(Data!$C$1:$C$1004),ROW(Z47)-ROW(Z$6)),1),"")</f>
        <v/>
      </c>
    </row>
    <row r="48" spans="1:26" ht="24" x14ac:dyDescent="0.4">
      <c r="A48" s="43"/>
      <c r="B48" s="43" t="str">
        <f>IFERROR(INDEX(Data!A$1:$A$1004,_xlfn.AGGREGATE(15,6,((Data!$C$1:$C$1004=B$6)/(Data!$C$1:$C$1004=B$6))*ROW(Data!$C$1:$C$1004),ROW(B48)-ROW(B$6)),1),"")</f>
        <v/>
      </c>
      <c r="C48" s="43"/>
      <c r="D48" s="43" t="str">
        <f>IFERROR(INDEX(Data!$A$1:C$1004,_xlfn.AGGREGATE(15,6,((Data!$C$1:$C$1004=D$6)/(Data!$C$1:$C$1004=D$6))*ROW(Data!$C$1:$C$1004),ROW(D48)-ROW(D$6)),1),"")</f>
        <v>Z Living Hd</v>
      </c>
      <c r="E48" s="43"/>
      <c r="F48" s="43" t="str">
        <f>IFERROR(INDEX(Data!$A$1:E$1004,_xlfn.AGGREGATE(15,6,((Data!$C$1:$C$1004=F$6)/(Data!$C$1:$C$1004=F$6))*ROW(Data!$C$1:$C$1004),ROW(F48)-ROW(F$6)),1),"")</f>
        <v>Motor Trend</v>
      </c>
      <c r="G48" s="43"/>
      <c r="H48" s="43" t="str">
        <f>IFERROR(INDEX(Data!$A$1:G$1004,_xlfn.AGGREGATE(15,6,((Data!$C$1:$C$1004=H$6)/(Data!$C$1:$C$1004=H$6))*ROW(Data!$C$1:$C$1004),ROW(H48)-ROW(H$6)),1),"")</f>
        <v/>
      </c>
      <c r="I48" s="43"/>
      <c r="J48" s="43" t="str">
        <f>IFERROR(INDEX(Data!$A$1:I$1004,_xlfn.AGGREGATE(15,6,((Data!$C$1:$C$1004=J$6)/(Data!$C$1:$C$1004=J$6))*ROW(Data!$C$1:$C$1004),ROW(J48)-ROW(J$6)),1),"")</f>
        <v>Paramount Network</v>
      </c>
      <c r="K48" s="43"/>
      <c r="L48" s="43" t="str">
        <f>IFERROR(INDEX(Data!$A$1:K$1004,_xlfn.AGGREGATE(15,6,((Data!$C$1:$C$1004=L$6)/(Data!$C$1:$C$1004=L$6))*ROW(Data!$C$1:$C$1004),ROW(L48)-ROW(L$6)),1),"")</f>
        <v/>
      </c>
      <c r="M48" s="43"/>
      <c r="N48" s="43" t="str">
        <f>IFERROR(INDEX(Data!$A$1:M$1004,_xlfn.AGGREGATE(15,6,((Data!$C$1:$C$1004=N$6)/(Data!$C$1:$C$1004=N$6))*ROW(Data!$C$1:$C$1004),ROW(N48)-ROW(N$6)),1),"")</f>
        <v/>
      </c>
      <c r="O48" s="43"/>
      <c r="P48" s="43" t="str">
        <f>IFERROR(INDEX(Data!$A$1:O$1004,_xlfn.AGGREGATE(15,6,((Data!$C$1:$C$1004=P$6)/(Data!$C$1:$C$1004=P$6))*ROW(Data!$C$1:$C$1004),ROW(P48)-ROW(P$6)),1),"")</f>
        <v/>
      </c>
      <c r="Q48" s="43"/>
      <c r="R48" s="43" t="str">
        <f>IFERROR(INDEX(Data!$A$1:Q$1004,_xlfn.AGGREGATE(15,6,((Data!$C$1:$C$1004=R$6)/(Data!$C$1:$C$1004=R$6))*ROW(Data!$C$1:$C$1004),ROW(R48)-ROW(R$6)),1),"")</f>
        <v/>
      </c>
      <c r="S48" s="43"/>
      <c r="T48" s="43" t="str">
        <f>IFERROR(INDEX(Data!$A$1:R$1004,_xlfn.AGGREGATE(15,6,((Data!$C$1:$C$1004=T$6)/(Data!$C$1:$C$1004=T$6))*ROW(Data!$C$1:$C$1004),ROW(T48)-ROW(T$6)),1),"")</f>
        <v/>
      </c>
      <c r="U48" s="43"/>
      <c r="V48" s="43" t="str">
        <f>IFERROR(INDEX(Data!$A$1:X$1004,_xlfn.AGGREGATE(15,6,((Data!$C$1:$C$1004=V$6)/(Data!$C$1:$C$1004=V$6))*ROW(Data!$C$1:$C$1004),ROW(V48)-ROW(V$6)),1),"")</f>
        <v>Foxlife</v>
      </c>
      <c r="W48" s="43"/>
      <c r="X48" s="43" t="str">
        <f>IFERROR(INDEX(Data!$A$1:Z$1004,_xlfn.AGGREGATE(15,6,((Data!$C$1:$C$1004=X$6)/(Data!$C$1:$C$1004=X$6))*ROW(Data!$C$1:$C$1004),ROW(X48)-ROW(X$6)),1),"")</f>
        <v/>
      </c>
      <c r="Y48" s="43"/>
      <c r="Z48" s="43" t="str">
        <f>IFERROR(INDEX(Data!$A$1:AB$1004,_xlfn.AGGREGATE(15,6,((Data!$C$1:$C$1004=Z$6)/(Data!$C$1:$C$1004=Z$6))*ROW(Data!$C$1:$C$1004),ROW(Z48)-ROW(Z$6)),1),"")</f>
        <v/>
      </c>
    </row>
    <row r="49" spans="1:26" x14ac:dyDescent="0.4">
      <c r="A49" s="43"/>
      <c r="B49" s="43" t="str">
        <f>IFERROR(INDEX(Data!A$1:$A$1004,_xlfn.AGGREGATE(15,6,((Data!$C$1:$C$1004=B$6)/(Data!$C$1:$C$1004=B$6))*ROW(Data!$C$1:$C$1004),ROW(B49)-ROW(B$6)),1),"")</f>
        <v/>
      </c>
      <c r="C49" s="43"/>
      <c r="D49" s="43" t="str">
        <f>IFERROR(INDEX(Data!$A$1:C$1004,_xlfn.AGGREGATE(15,6,((Data!$C$1:$C$1004=D$6)/(Data!$C$1:$C$1004=D$6))*ROW(Data!$C$1:$C$1004),ROW(D49)-ROW(D$6)),1),"")</f>
        <v/>
      </c>
      <c r="E49" s="43"/>
      <c r="F49" s="43" t="str">
        <f>IFERROR(INDEX(Data!$A$1:E$1004,_xlfn.AGGREGATE(15,6,((Data!$C$1:$C$1004=F$6)/(Data!$C$1:$C$1004=F$6))*ROW(Data!$C$1:$C$1004),ROW(F49)-ROW(F$6)),1),"")</f>
        <v>MSG</v>
      </c>
      <c r="G49" s="43"/>
      <c r="H49" s="43" t="str">
        <f>IFERROR(INDEX(Data!$A$1:G$1004,_xlfn.AGGREGATE(15,6,((Data!$C$1:$C$1004=H$6)/(Data!$C$1:$C$1004=H$6))*ROW(Data!$C$1:$C$1004),ROW(H49)-ROW(H$6)),1),"")</f>
        <v/>
      </c>
      <c r="I49" s="43"/>
      <c r="J49" s="43" t="str">
        <f>IFERROR(INDEX(Data!$A$1:I$1004,_xlfn.AGGREGATE(15,6,((Data!$C$1:$C$1004=J$6)/(Data!$C$1:$C$1004=J$6))*ROW(Data!$C$1:$C$1004),ROW(J49)-ROW(J$6)),1),"")</f>
        <v>PPV Channel</v>
      </c>
      <c r="K49" s="43"/>
      <c r="L49" s="43" t="str">
        <f>IFERROR(INDEX(Data!$A$1:K$1004,_xlfn.AGGREGATE(15,6,((Data!$C$1:$C$1004=L$6)/(Data!$C$1:$C$1004=L$6))*ROW(Data!$C$1:$C$1004),ROW(L49)-ROW(L$6)),1),"")</f>
        <v/>
      </c>
      <c r="M49" s="43"/>
      <c r="N49" s="43" t="str">
        <f>IFERROR(INDEX(Data!$A$1:M$1004,_xlfn.AGGREGATE(15,6,((Data!$C$1:$C$1004=N$6)/(Data!$C$1:$C$1004=N$6))*ROW(Data!$C$1:$C$1004),ROW(N49)-ROW(N$6)),1),"")</f>
        <v/>
      </c>
      <c r="O49" s="43"/>
      <c r="P49" s="43" t="str">
        <f>IFERROR(INDEX(Data!$A$1:O$1004,_xlfn.AGGREGATE(15,6,((Data!$C$1:$C$1004=P$6)/(Data!$C$1:$C$1004=P$6))*ROW(Data!$C$1:$C$1004),ROW(P49)-ROW(P$6)),1),"")</f>
        <v/>
      </c>
      <c r="Q49" s="43"/>
      <c r="R49" s="43" t="str">
        <f>IFERROR(INDEX(Data!$A$1:Q$1004,_xlfn.AGGREGATE(15,6,((Data!$C$1:$C$1004=R$6)/(Data!$C$1:$C$1004=R$6))*ROW(Data!$C$1:$C$1004),ROW(R49)-ROW(R$6)),1),"")</f>
        <v/>
      </c>
      <c r="S49" s="43"/>
      <c r="T49" s="43" t="str">
        <f>IFERROR(INDEX(Data!$A$1:R$1004,_xlfn.AGGREGATE(15,6,((Data!$C$1:$C$1004=T$6)/(Data!$C$1:$C$1004=T$6))*ROW(Data!$C$1:$C$1004),ROW(T49)-ROW(T$6)),1),"")</f>
        <v/>
      </c>
      <c r="U49" s="43"/>
      <c r="V49" s="43" t="str">
        <f>IFERROR(INDEX(Data!$A$1:X$1004,_xlfn.AGGREGATE(15,6,((Data!$C$1:$C$1004=V$6)/(Data!$C$1:$C$1004=V$6))*ROW(Data!$C$1:$C$1004),ROW(V49)-ROW(V$6)),1),"")</f>
        <v>France24 Espanol</v>
      </c>
      <c r="W49" s="43"/>
      <c r="X49" s="43" t="str">
        <f>IFERROR(INDEX(Data!$A$1:Z$1004,_xlfn.AGGREGATE(15,6,((Data!$C$1:$C$1004=X$6)/(Data!$C$1:$C$1004=X$6))*ROW(Data!$C$1:$C$1004),ROW(X49)-ROW(X$6)),1),"")</f>
        <v/>
      </c>
      <c r="Y49" s="43"/>
      <c r="Z49" s="43" t="str">
        <f>IFERROR(INDEX(Data!$A$1:AB$1004,_xlfn.AGGREGATE(15,6,((Data!$C$1:$C$1004=Z$6)/(Data!$C$1:$C$1004=Z$6))*ROW(Data!$C$1:$C$1004),ROW(Z49)-ROW(Z$6)),1),"")</f>
        <v/>
      </c>
    </row>
    <row r="50" spans="1:26" x14ac:dyDescent="0.4">
      <c r="A50" s="43"/>
      <c r="B50" s="43" t="str">
        <f>IFERROR(INDEX(Data!A$1:$A$1004,_xlfn.AGGREGATE(15,6,((Data!$C$1:$C$1004=B$6)/(Data!$C$1:$C$1004=B$6))*ROW(Data!$C$1:$C$1004),ROW(B50)-ROW(B$6)),1),"")</f>
        <v/>
      </c>
      <c r="C50" s="43"/>
      <c r="D50" s="43" t="str">
        <f>IFERROR(INDEX(Data!$A$1:C$1004,_xlfn.AGGREGATE(15,6,((Data!$C$1:$C$1004=D$6)/(Data!$C$1:$C$1004=D$6))*ROW(Data!$C$1:$C$1004),ROW(D50)-ROW(D$6)),1),"")</f>
        <v/>
      </c>
      <c r="E50" s="43"/>
      <c r="F50" s="43" t="str">
        <f>IFERROR(INDEX(Data!$A$1:E$1004,_xlfn.AGGREGATE(15,6,((Data!$C$1:$C$1004=F$6)/(Data!$C$1:$C$1004=F$6))*ROW(Data!$C$1:$C$1004),ROW(F50)-ROW(F$6)),1),"")</f>
        <v>MSG+</v>
      </c>
      <c r="G50" s="43"/>
      <c r="H50" s="43" t="str">
        <f>IFERROR(INDEX(Data!$A$1:G$1004,_xlfn.AGGREGATE(15,6,((Data!$C$1:$C$1004=H$6)/(Data!$C$1:$C$1004=H$6))*ROW(Data!$C$1:$C$1004),ROW(H50)-ROW(H$6)),1),"")</f>
        <v/>
      </c>
      <c r="I50" s="43"/>
      <c r="J50" s="43" t="str">
        <f>IFERROR(INDEX(Data!$A$1:I$1004,_xlfn.AGGREGATE(15,6,((Data!$C$1:$C$1004=J$6)/(Data!$C$1:$C$1004=J$6))*ROW(Data!$C$1:$C$1004),ROW(J50)-ROW(J$6)),1),"")</f>
        <v>PS Vue Spotlight</v>
      </c>
      <c r="K50" s="43"/>
      <c r="L50" s="43" t="str">
        <f>IFERROR(INDEX(Data!$A$1:K$1004,_xlfn.AGGREGATE(15,6,((Data!$C$1:$C$1004=L$6)/(Data!$C$1:$C$1004=L$6))*ROW(Data!$C$1:$C$1004),ROW(L50)-ROW(L$6)),1),"")</f>
        <v/>
      </c>
      <c r="M50" s="43"/>
      <c r="N50" s="43" t="str">
        <f>IFERROR(INDEX(Data!$A$1:M$1004,_xlfn.AGGREGATE(15,6,((Data!$C$1:$C$1004=N$6)/(Data!$C$1:$C$1004=N$6))*ROW(Data!$C$1:$C$1004),ROW(N50)-ROW(N$6)),1),"")</f>
        <v/>
      </c>
      <c r="O50" s="43"/>
      <c r="P50" s="43" t="str">
        <f>IFERROR(INDEX(Data!$A$1:O$1004,_xlfn.AGGREGATE(15,6,((Data!$C$1:$C$1004=P$6)/(Data!$C$1:$C$1004=P$6))*ROW(Data!$C$1:$C$1004),ROW(P50)-ROW(P$6)),1),"")</f>
        <v/>
      </c>
      <c r="Q50" s="43"/>
      <c r="R50" s="43" t="str">
        <f>IFERROR(INDEX(Data!$A$1:Q$1004,_xlfn.AGGREGATE(15,6,((Data!$C$1:$C$1004=R$6)/(Data!$C$1:$C$1004=R$6))*ROW(Data!$C$1:$C$1004),ROW(R50)-ROW(R$6)),1),"")</f>
        <v/>
      </c>
      <c r="S50" s="43"/>
      <c r="T50" s="43" t="str">
        <f>IFERROR(INDEX(Data!$A$1:R$1004,_xlfn.AGGREGATE(15,6,((Data!$C$1:$C$1004=T$6)/(Data!$C$1:$C$1004=T$6))*ROW(Data!$C$1:$C$1004),ROW(T50)-ROW(T$6)),1),"")</f>
        <v/>
      </c>
      <c r="U50" s="43"/>
      <c r="V50" s="43" t="str">
        <f>IFERROR(INDEX(Data!$A$1:X$1004,_xlfn.AGGREGATE(15,6,((Data!$C$1:$C$1004=V$6)/(Data!$C$1:$C$1004=V$6))*ROW(Data!$C$1:$C$1004),ROW(V50)-ROW(V$6)),1),"")</f>
        <v>Galavision</v>
      </c>
      <c r="W50" s="43"/>
      <c r="X50" s="43" t="str">
        <f>IFERROR(INDEX(Data!$A$1:Z$1004,_xlfn.AGGREGATE(15,6,((Data!$C$1:$C$1004=X$6)/(Data!$C$1:$C$1004=X$6))*ROW(Data!$C$1:$C$1004),ROW(X50)-ROW(X$6)),1),"")</f>
        <v/>
      </c>
      <c r="Y50" s="43"/>
      <c r="Z50" s="43" t="str">
        <f>IFERROR(INDEX(Data!$A$1:AB$1004,_xlfn.AGGREGATE(15,6,((Data!$C$1:$C$1004=Z$6)/(Data!$C$1:$C$1004=Z$6))*ROW(Data!$C$1:$C$1004),ROW(Z50)-ROW(Z$6)),1),"")</f>
        <v/>
      </c>
    </row>
    <row r="51" spans="1:26" x14ac:dyDescent="0.4">
      <c r="A51" s="43"/>
      <c r="B51" s="43" t="str">
        <f>IFERROR(INDEX(Data!A$1:$A$1004,_xlfn.AGGREGATE(15,6,((Data!$C$1:$C$1004=B$6)/(Data!$C$1:$C$1004=B$6))*ROW(Data!$C$1:$C$1004),ROW(B51)-ROW(B$6)),1),"")</f>
        <v/>
      </c>
      <c r="C51" s="43"/>
      <c r="D51" s="43" t="str">
        <f>IFERROR(INDEX(Data!$A$1:C$1004,_xlfn.AGGREGATE(15,6,((Data!$C$1:$C$1004=D$6)/(Data!$C$1:$C$1004=D$6))*ROW(Data!$C$1:$C$1004),ROW(D51)-ROW(D$6)),1),"")</f>
        <v/>
      </c>
      <c r="E51" s="43"/>
      <c r="F51" s="43" t="str">
        <f>IFERROR(INDEX(Data!$A$1:E$1004,_xlfn.AGGREGATE(15,6,((Data!$C$1:$C$1004=F$6)/(Data!$C$1:$C$1004=F$6))*ROW(Data!$C$1:$C$1004),ROW(F51)-ROW(F$6)),1),"")</f>
        <v>Nautical Channel</v>
      </c>
      <c r="G51" s="43"/>
      <c r="H51" s="43" t="str">
        <f>IFERROR(INDEX(Data!$A$1:G$1004,_xlfn.AGGREGATE(15,6,((Data!$C$1:$C$1004=H$6)/(Data!$C$1:$C$1004=H$6))*ROW(Data!$C$1:$C$1004),ROW(H51)-ROW(H$6)),1),"")</f>
        <v/>
      </c>
      <c r="I51" s="43"/>
      <c r="J51" s="43" t="str">
        <f>IFERROR(INDEX(Data!$A$1:I$1004,_xlfn.AGGREGATE(15,6,((Data!$C$1:$C$1004=J$6)/(Data!$C$1:$C$1004=J$6))*ROW(Data!$C$1:$C$1004),ROW(J51)-ROW(J$6)),1),"")</f>
        <v>Reelz</v>
      </c>
      <c r="K51" s="43"/>
      <c r="L51" s="43" t="str">
        <f>IFERROR(INDEX(Data!$A$1:K$1004,_xlfn.AGGREGATE(15,6,((Data!$C$1:$C$1004=L$6)/(Data!$C$1:$C$1004=L$6))*ROW(Data!$C$1:$C$1004),ROW(L51)-ROW(L$6)),1),"")</f>
        <v/>
      </c>
      <c r="M51" s="43"/>
      <c r="N51" s="43" t="str">
        <f>IFERROR(INDEX(Data!$A$1:M$1004,_xlfn.AGGREGATE(15,6,((Data!$C$1:$C$1004=N$6)/(Data!$C$1:$C$1004=N$6))*ROW(Data!$C$1:$C$1004),ROW(N51)-ROW(N$6)),1),"")</f>
        <v/>
      </c>
      <c r="O51" s="43"/>
      <c r="P51" s="43" t="str">
        <f>IFERROR(INDEX(Data!$A$1:O$1004,_xlfn.AGGREGATE(15,6,((Data!$C$1:$C$1004=P$6)/(Data!$C$1:$C$1004=P$6))*ROW(Data!$C$1:$C$1004),ROW(P51)-ROW(P$6)),1),"")</f>
        <v/>
      </c>
      <c r="Q51" s="43"/>
      <c r="R51" s="43" t="str">
        <f>IFERROR(INDEX(Data!$A$1:Q$1004,_xlfn.AGGREGATE(15,6,((Data!$C$1:$C$1004=R$6)/(Data!$C$1:$C$1004=R$6))*ROW(Data!$C$1:$C$1004),ROW(R51)-ROW(R$6)),1),"")</f>
        <v/>
      </c>
      <c r="S51" s="43"/>
      <c r="T51" s="43" t="str">
        <f>IFERROR(INDEX(Data!$A$1:R$1004,_xlfn.AGGREGATE(15,6,((Data!$C$1:$C$1004=T$6)/(Data!$C$1:$C$1004=T$6))*ROW(Data!$C$1:$C$1004),ROW(T51)-ROW(T$6)),1),"")</f>
        <v/>
      </c>
      <c r="U51" s="43"/>
      <c r="V51" s="43" t="str">
        <f>IFERROR(INDEX(Data!$A$1:X$1004,_xlfn.AGGREGATE(15,6,((Data!$C$1:$C$1004=V$6)/(Data!$C$1:$C$1004=V$6))*ROW(Data!$C$1:$C$1004),ROW(V51)-ROW(V$6)),1),"")</f>
        <v>History En Español</v>
      </c>
      <c r="W51" s="43"/>
      <c r="X51" s="43" t="str">
        <f>IFERROR(INDEX(Data!$A$1:Z$1004,_xlfn.AGGREGATE(15,6,((Data!$C$1:$C$1004=X$6)/(Data!$C$1:$C$1004=X$6))*ROW(Data!$C$1:$C$1004),ROW(X51)-ROW(X$6)),1),"")</f>
        <v/>
      </c>
      <c r="Y51" s="43"/>
      <c r="Z51" s="43" t="str">
        <f>IFERROR(INDEX(Data!$A$1:AB$1004,_xlfn.AGGREGATE(15,6,((Data!$C$1:$C$1004=Z$6)/(Data!$C$1:$C$1004=Z$6))*ROW(Data!$C$1:$C$1004),ROW(Z51)-ROW(Z$6)),1),"")</f>
        <v/>
      </c>
    </row>
    <row r="52" spans="1:26" x14ac:dyDescent="0.4">
      <c r="A52" s="43"/>
      <c r="B52" s="43" t="str">
        <f>IFERROR(INDEX(Data!A$1:$A$1004,_xlfn.AGGREGATE(15,6,((Data!$C$1:$C$1004=B$6)/(Data!$C$1:$C$1004=B$6))*ROW(Data!$C$1:$C$1004),ROW(B52)-ROW(B$6)),1),"")</f>
        <v/>
      </c>
      <c r="C52" s="43"/>
      <c r="D52" s="43" t="str">
        <f>IFERROR(INDEX(Data!$A$1:C$1004,_xlfn.AGGREGATE(15,6,((Data!$C$1:$C$1004=D$6)/(Data!$C$1:$C$1004=D$6))*ROW(Data!$C$1:$C$1004),ROW(D52)-ROW(D$6)),1),"")</f>
        <v/>
      </c>
      <c r="E52" s="43"/>
      <c r="F52" s="43" t="str">
        <f>IFERROR(INDEX(Data!$A$1:E$1004,_xlfn.AGGREGATE(15,6,((Data!$C$1:$C$1004=F$6)/(Data!$C$1:$C$1004=F$6))*ROW(Data!$C$1:$C$1004),ROW(F52)-ROW(F$6)),1),"")</f>
        <v>NBA League Pass</v>
      </c>
      <c r="G52" s="43"/>
      <c r="H52" s="43" t="str">
        <f>IFERROR(INDEX(Data!$A$1:G$1004,_xlfn.AGGREGATE(15,6,((Data!$C$1:$C$1004=H$6)/(Data!$C$1:$C$1004=H$6))*ROW(Data!$C$1:$C$1004),ROW(H52)-ROW(H$6)),1),"")</f>
        <v/>
      </c>
      <c r="I52" s="43"/>
      <c r="J52" s="43" t="str">
        <f>IFERROR(INDEX(Data!$A$1:I$1004,_xlfn.AGGREGATE(15,6,((Data!$C$1:$C$1004=J$6)/(Data!$C$1:$C$1004=J$6))*ROW(Data!$C$1:$C$1004),ROW(J52)-ROW(J$6)),1),"")</f>
        <v>RT Documentary</v>
      </c>
      <c r="K52" s="43"/>
      <c r="L52" s="43" t="str">
        <f>IFERROR(INDEX(Data!$A$1:K$1004,_xlfn.AGGREGATE(15,6,((Data!$C$1:$C$1004=L$6)/(Data!$C$1:$C$1004=L$6))*ROW(Data!$C$1:$C$1004),ROW(L52)-ROW(L$6)),1),"")</f>
        <v/>
      </c>
      <c r="M52" s="43"/>
      <c r="N52" s="43" t="str">
        <f>IFERROR(INDEX(Data!$A$1:M$1004,_xlfn.AGGREGATE(15,6,((Data!$C$1:$C$1004=N$6)/(Data!$C$1:$C$1004=N$6))*ROW(Data!$C$1:$C$1004),ROW(N52)-ROW(N$6)),1),"")</f>
        <v/>
      </c>
      <c r="O52" s="43"/>
      <c r="P52" s="43" t="str">
        <f>IFERROR(INDEX(Data!$A$1:O$1004,_xlfn.AGGREGATE(15,6,((Data!$C$1:$C$1004=P$6)/(Data!$C$1:$C$1004=P$6))*ROW(Data!$C$1:$C$1004),ROW(P52)-ROW(P$6)),1),"")</f>
        <v/>
      </c>
      <c r="Q52" s="43"/>
      <c r="R52" s="43" t="str">
        <f>IFERROR(INDEX(Data!$A$1:Q$1004,_xlfn.AGGREGATE(15,6,((Data!$C$1:$C$1004=R$6)/(Data!$C$1:$C$1004=R$6))*ROW(Data!$C$1:$C$1004),ROW(R52)-ROW(R$6)),1),"")</f>
        <v/>
      </c>
      <c r="S52" s="43"/>
      <c r="T52" s="43" t="str">
        <f>IFERROR(INDEX(Data!$A$1:R$1004,_xlfn.AGGREGATE(15,6,((Data!$C$1:$C$1004=T$6)/(Data!$C$1:$C$1004=T$6))*ROW(Data!$C$1:$C$1004),ROW(T52)-ROW(T$6)),1),"")</f>
        <v/>
      </c>
      <c r="U52" s="43"/>
      <c r="V52" s="43" t="str">
        <f>IFERROR(INDEX(Data!$A$1:X$1004,_xlfn.AGGREGATE(15,6,((Data!$C$1:$C$1004=V$6)/(Data!$C$1:$C$1004=V$6))*ROW(Data!$C$1:$C$1004),ROW(V52)-ROW(V$6)),1),"")</f>
        <v>HITN TV</v>
      </c>
      <c r="W52" s="43"/>
      <c r="X52" s="43" t="str">
        <f>IFERROR(INDEX(Data!$A$1:Z$1004,_xlfn.AGGREGATE(15,6,((Data!$C$1:$C$1004=X$6)/(Data!$C$1:$C$1004=X$6))*ROW(Data!$C$1:$C$1004),ROW(X52)-ROW(X$6)),1),"")</f>
        <v/>
      </c>
      <c r="Y52" s="43"/>
      <c r="Z52" s="43" t="str">
        <f>IFERROR(INDEX(Data!$A$1:AB$1004,_xlfn.AGGREGATE(15,6,((Data!$C$1:$C$1004=Z$6)/(Data!$C$1:$C$1004=Z$6))*ROW(Data!$C$1:$C$1004),ROW(Z52)-ROW(Z$6)),1),"")</f>
        <v/>
      </c>
    </row>
    <row r="53" spans="1:26" x14ac:dyDescent="0.4">
      <c r="A53" s="43"/>
      <c r="B53" s="43" t="str">
        <f>IFERROR(INDEX(Data!A$1:$A$1004,_xlfn.AGGREGATE(15,6,((Data!$C$1:$C$1004=B$6)/(Data!$C$1:$C$1004=B$6))*ROW(Data!$C$1:$C$1004),ROW(B53)-ROW(B$6)),1),"")</f>
        <v/>
      </c>
      <c r="C53" s="43"/>
      <c r="D53" s="43" t="str">
        <f>IFERROR(INDEX(Data!$A$1:C$1004,_xlfn.AGGREGATE(15,6,((Data!$C$1:$C$1004=D$6)/(Data!$C$1:$C$1004=D$6))*ROW(Data!$C$1:$C$1004),ROW(D53)-ROW(D$6)),1),"")</f>
        <v/>
      </c>
      <c r="E53" s="43"/>
      <c r="F53" s="43" t="str">
        <f>IFERROR(INDEX(Data!$A$1:E$1004,_xlfn.AGGREGATE(15,6,((Data!$C$1:$C$1004=F$6)/(Data!$C$1:$C$1004=F$6))*ROW(Data!$C$1:$C$1004),ROW(F53)-ROW(F$6)),1),"")</f>
        <v>NBA TV</v>
      </c>
      <c r="G53" s="43"/>
      <c r="H53" s="43" t="str">
        <f>IFERROR(INDEX(Data!$A$1:G$1004,_xlfn.AGGREGATE(15,6,((Data!$C$1:$C$1004=H$6)/(Data!$C$1:$C$1004=H$6))*ROW(Data!$C$1:$C$1004),ROW(H53)-ROW(H$6)),1),"")</f>
        <v/>
      </c>
      <c r="I53" s="43"/>
      <c r="J53" s="43" t="str">
        <f>IFERROR(INDEX(Data!$A$1:I$1004,_xlfn.AGGREGATE(15,6,((Data!$C$1:$C$1004=J$6)/(Data!$C$1:$C$1004=J$6))*ROW(Data!$C$1:$C$1004),ROW(J53)-ROW(J$6)),1),"")</f>
        <v>Start TV</v>
      </c>
      <c r="K53" s="43"/>
      <c r="L53" s="43" t="str">
        <f>IFERROR(INDEX(Data!$A$1:K$1004,_xlfn.AGGREGATE(15,6,((Data!$C$1:$C$1004=L$6)/(Data!$C$1:$C$1004=L$6))*ROW(Data!$C$1:$C$1004),ROW(L53)-ROW(L$6)),1),"")</f>
        <v/>
      </c>
      <c r="M53" s="43"/>
      <c r="N53" s="43" t="str">
        <f>IFERROR(INDEX(Data!$A$1:M$1004,_xlfn.AGGREGATE(15,6,((Data!$C$1:$C$1004=N$6)/(Data!$C$1:$C$1004=N$6))*ROW(Data!$C$1:$C$1004),ROW(N53)-ROW(N$6)),1),"")</f>
        <v/>
      </c>
      <c r="O53" s="43"/>
      <c r="P53" s="43" t="str">
        <f>IFERROR(INDEX(Data!$A$1:O$1004,_xlfn.AGGREGATE(15,6,((Data!$C$1:$C$1004=P$6)/(Data!$C$1:$C$1004=P$6))*ROW(Data!$C$1:$C$1004),ROW(P53)-ROW(P$6)),1),"")</f>
        <v/>
      </c>
      <c r="Q53" s="43"/>
      <c r="R53" s="43" t="str">
        <f>IFERROR(INDEX(Data!$A$1:Q$1004,_xlfn.AGGREGATE(15,6,((Data!$C$1:$C$1004=R$6)/(Data!$C$1:$C$1004=R$6))*ROW(Data!$C$1:$C$1004),ROW(R53)-ROW(R$6)),1),"")</f>
        <v/>
      </c>
      <c r="S53" s="43"/>
      <c r="T53" s="43" t="str">
        <f>IFERROR(INDEX(Data!$A$1:R$1004,_xlfn.AGGREGATE(15,6,((Data!$C$1:$C$1004=T$6)/(Data!$C$1:$C$1004=T$6))*ROW(Data!$C$1:$C$1004),ROW(T53)-ROW(T$6)),1),"")</f>
        <v/>
      </c>
      <c r="U53" s="43"/>
      <c r="V53" s="43" t="str">
        <f>IFERROR(INDEX(Data!$A$1:X$1004,_xlfn.AGGREGATE(15,6,((Data!$C$1:$C$1004=V$6)/(Data!$C$1:$C$1004=V$6))*ROW(Data!$C$1:$C$1004),ROW(V53)-ROW(V$6)),1),"")</f>
        <v>IVC Net</v>
      </c>
      <c r="W53" s="43"/>
      <c r="X53" s="43" t="str">
        <f>IFERROR(INDEX(Data!$A$1:Z$1004,_xlfn.AGGREGATE(15,6,((Data!$C$1:$C$1004=X$6)/(Data!$C$1:$C$1004=X$6))*ROW(Data!$C$1:$C$1004),ROW(X53)-ROW(X$6)),1),"")</f>
        <v/>
      </c>
      <c r="Y53" s="43"/>
      <c r="Z53" s="43" t="str">
        <f>IFERROR(INDEX(Data!$A$1:AB$1004,_xlfn.AGGREGATE(15,6,((Data!$C$1:$C$1004=Z$6)/(Data!$C$1:$C$1004=Z$6))*ROW(Data!$C$1:$C$1004),ROW(Z53)-ROW(Z$6)),1),"")</f>
        <v/>
      </c>
    </row>
    <row r="54" spans="1:26" ht="24" x14ac:dyDescent="0.4">
      <c r="A54" s="43"/>
      <c r="B54" s="43" t="str">
        <f>IFERROR(INDEX(Data!A$1:$A$1004,_xlfn.AGGREGATE(15,6,((Data!$C$1:$C$1004=B$6)/(Data!$C$1:$C$1004=B$6))*ROW(Data!$C$1:$C$1004),ROW(B54)-ROW(B$6)),1),"")</f>
        <v/>
      </c>
      <c r="C54" s="43"/>
      <c r="D54" s="43" t="str">
        <f>IFERROR(INDEX(Data!$A$1:C$1004,_xlfn.AGGREGATE(15,6,((Data!$C$1:$C$1004=D$6)/(Data!$C$1:$C$1004=D$6))*ROW(Data!$C$1:$C$1004),ROW(D54)-ROW(D$6)),1),"")</f>
        <v/>
      </c>
      <c r="E54" s="43"/>
      <c r="F54" s="43" t="str">
        <f>IFERROR(INDEX(Data!$A$1:E$1004,_xlfn.AGGREGATE(15,6,((Data!$C$1:$C$1004=F$6)/(Data!$C$1:$C$1004=F$6))*ROW(Data!$C$1:$C$1004),ROW(F54)-ROW(F$6)),1),"")</f>
        <v>NBC Sports Network</v>
      </c>
      <c r="G54" s="43"/>
      <c r="H54" s="43" t="str">
        <f>IFERROR(INDEX(Data!$A$1:G$1004,_xlfn.AGGREGATE(15,6,((Data!$C$1:$C$1004=H$6)/(Data!$C$1:$C$1004=H$6))*ROW(Data!$C$1:$C$1004),ROW(H54)-ROW(H$6)),1),"")</f>
        <v/>
      </c>
      <c r="I54" s="43"/>
      <c r="J54" s="43" t="str">
        <f>IFERROR(INDEX(Data!$A$1:I$1004,_xlfn.AGGREGATE(15,6,((Data!$C$1:$C$1004=J$6)/(Data!$C$1:$C$1004=J$6))*ROW(Data!$C$1:$C$1004),ROW(J54)-ROW(J$6)),1),"")</f>
        <v>Sundance TV</v>
      </c>
      <c r="K54" s="43"/>
      <c r="L54" s="43" t="str">
        <f>IFERROR(INDEX(Data!$A$1:K$1004,_xlfn.AGGREGATE(15,6,((Data!$C$1:$C$1004=L$6)/(Data!$C$1:$C$1004=L$6))*ROW(Data!$C$1:$C$1004),ROW(L54)-ROW(L$6)),1),"")</f>
        <v/>
      </c>
      <c r="M54" s="43"/>
      <c r="N54" s="43" t="str">
        <f>IFERROR(INDEX(Data!$A$1:M$1004,_xlfn.AGGREGATE(15,6,((Data!$C$1:$C$1004=N$6)/(Data!$C$1:$C$1004=N$6))*ROW(Data!$C$1:$C$1004),ROW(N54)-ROW(N$6)),1),"")</f>
        <v/>
      </c>
      <c r="O54" s="43"/>
      <c r="P54" s="43" t="str">
        <f>IFERROR(INDEX(Data!$A$1:O$1004,_xlfn.AGGREGATE(15,6,((Data!$C$1:$C$1004=P$6)/(Data!$C$1:$C$1004=P$6))*ROW(Data!$C$1:$C$1004),ROW(P54)-ROW(P$6)),1),"")</f>
        <v/>
      </c>
      <c r="Q54" s="43"/>
      <c r="R54" s="43" t="str">
        <f>IFERROR(INDEX(Data!$A$1:Q$1004,_xlfn.AGGREGATE(15,6,((Data!$C$1:$C$1004=R$6)/(Data!$C$1:$C$1004=R$6))*ROW(Data!$C$1:$C$1004),ROW(R54)-ROW(R$6)),1),"")</f>
        <v/>
      </c>
      <c r="S54" s="43"/>
      <c r="T54" s="43" t="str">
        <f>IFERROR(INDEX(Data!$A$1:R$1004,_xlfn.AGGREGATE(15,6,((Data!$C$1:$C$1004=T$6)/(Data!$C$1:$C$1004=T$6))*ROW(Data!$C$1:$C$1004),ROW(T54)-ROW(T$6)),1),"")</f>
        <v/>
      </c>
      <c r="U54" s="43"/>
      <c r="V54" s="43" t="str">
        <f>IFERROR(INDEX(Data!$A$1:X$1004,_xlfn.AGGREGATE(15,6,((Data!$C$1:$C$1004=V$6)/(Data!$C$1:$C$1004=V$6))*ROW(Data!$C$1:$C$1004),ROW(V54)-ROW(V$6)),1),"")</f>
        <v>MegaTV</v>
      </c>
      <c r="W54" s="43"/>
      <c r="X54" s="43" t="str">
        <f>IFERROR(INDEX(Data!$A$1:Z$1004,_xlfn.AGGREGATE(15,6,((Data!$C$1:$C$1004=X$6)/(Data!$C$1:$C$1004=X$6))*ROW(Data!$C$1:$C$1004),ROW(X54)-ROW(X$6)),1),"")</f>
        <v/>
      </c>
      <c r="Y54" s="43"/>
      <c r="Z54" s="43" t="str">
        <f>IFERROR(INDEX(Data!$A$1:AB$1004,_xlfn.AGGREGATE(15,6,((Data!$C$1:$C$1004=Z$6)/(Data!$C$1:$C$1004=Z$6))*ROW(Data!$C$1:$C$1004),ROW(Z54)-ROW(Z$6)),1),"")</f>
        <v/>
      </c>
    </row>
    <row r="55" spans="1:26" x14ac:dyDescent="0.4">
      <c r="A55" s="43"/>
      <c r="B55" s="43" t="str">
        <f>IFERROR(INDEX(Data!A$1:$A$1004,_xlfn.AGGREGATE(15,6,((Data!$C$1:$C$1004=B$6)/(Data!$C$1:$C$1004=B$6))*ROW(Data!$C$1:$C$1004),ROW(B55)-ROW(B$6)),1),"")</f>
        <v/>
      </c>
      <c r="C55" s="43"/>
      <c r="D55" s="43" t="str">
        <f>IFERROR(INDEX(Data!$A$1:C$1004,_xlfn.AGGREGATE(15,6,((Data!$C$1:$C$1004=D$6)/(Data!$C$1:$C$1004=D$6))*ROW(Data!$C$1:$C$1004),ROW(D55)-ROW(D$6)),1),"")</f>
        <v/>
      </c>
      <c r="E55" s="43"/>
      <c r="F55" s="43" t="str">
        <f>IFERROR(INDEX(Data!$A$1:E$1004,_xlfn.AGGREGATE(15,6,((Data!$C$1:$C$1004=F$6)/(Data!$C$1:$C$1004=F$6))*ROW(Data!$C$1:$C$1004),ROW(F55)-ROW(F$6)),1),"")</f>
        <v>NESN National</v>
      </c>
      <c r="G55" s="43"/>
      <c r="H55" s="43" t="str">
        <f>IFERROR(INDEX(Data!$A$1:G$1004,_xlfn.AGGREGATE(15,6,((Data!$C$1:$C$1004=H$6)/(Data!$C$1:$C$1004=H$6))*ROW(Data!$C$1:$C$1004),ROW(H55)-ROW(H$6)),1),"")</f>
        <v/>
      </c>
      <c r="I55" s="43"/>
      <c r="J55" s="43" t="str">
        <f>IFERROR(INDEX(Data!$A$1:I$1004,_xlfn.AGGREGATE(15,6,((Data!$C$1:$C$1004=J$6)/(Data!$C$1:$C$1004=J$6))*ROW(Data!$C$1:$C$1004),ROW(J55)-ROW(J$6)),1),"")</f>
        <v>Syfy</v>
      </c>
      <c r="K55" s="43"/>
      <c r="L55" s="43" t="str">
        <f>IFERROR(INDEX(Data!$A$1:K$1004,_xlfn.AGGREGATE(15,6,((Data!$C$1:$C$1004=L$6)/(Data!$C$1:$C$1004=L$6))*ROW(Data!$C$1:$C$1004),ROW(L55)-ROW(L$6)),1),"")</f>
        <v/>
      </c>
      <c r="M55" s="43"/>
      <c r="N55" s="43" t="str">
        <f>IFERROR(INDEX(Data!$A$1:M$1004,_xlfn.AGGREGATE(15,6,((Data!$C$1:$C$1004=N$6)/(Data!$C$1:$C$1004=N$6))*ROW(Data!$C$1:$C$1004),ROW(N55)-ROW(N$6)),1),"")</f>
        <v/>
      </c>
      <c r="O55" s="43"/>
      <c r="P55" s="43" t="str">
        <f>IFERROR(INDEX(Data!$A$1:O$1004,_xlfn.AGGREGATE(15,6,((Data!$C$1:$C$1004=P$6)/(Data!$C$1:$C$1004=P$6))*ROW(Data!$C$1:$C$1004),ROW(P55)-ROW(P$6)),1),"")</f>
        <v/>
      </c>
      <c r="Q55" s="43"/>
      <c r="R55" s="43" t="str">
        <f>IFERROR(INDEX(Data!$A$1:Q$1004,_xlfn.AGGREGATE(15,6,((Data!$C$1:$C$1004=R$6)/(Data!$C$1:$C$1004=R$6))*ROW(Data!$C$1:$C$1004),ROW(R55)-ROW(R$6)),1),"")</f>
        <v/>
      </c>
      <c r="S55" s="43"/>
      <c r="T55" s="43" t="str">
        <f>IFERROR(INDEX(Data!$A$1:R$1004,_xlfn.AGGREGATE(15,6,((Data!$C$1:$C$1004=T$6)/(Data!$C$1:$C$1004=T$6))*ROW(Data!$C$1:$C$1004),ROW(T55)-ROW(T$6)),1),"")</f>
        <v/>
      </c>
      <c r="U55" s="43"/>
      <c r="V55" s="43" t="str">
        <f>IFERROR(INDEX(Data!$A$1:X$1004,_xlfn.AGGREGATE(15,6,((Data!$C$1:$C$1004=V$6)/(Data!$C$1:$C$1004=V$6))*ROW(Data!$C$1:$C$1004),ROW(V55)-ROW(V$6)),1),"")</f>
        <v>Mexicanal</v>
      </c>
      <c r="W55" s="43"/>
      <c r="X55" s="43" t="str">
        <f>IFERROR(INDEX(Data!$A$1:Z$1004,_xlfn.AGGREGATE(15,6,((Data!$C$1:$C$1004=X$6)/(Data!$C$1:$C$1004=X$6))*ROW(Data!$C$1:$C$1004),ROW(X55)-ROW(X$6)),1),"")</f>
        <v/>
      </c>
      <c r="Y55" s="43"/>
      <c r="Z55" s="43" t="str">
        <f>IFERROR(INDEX(Data!$A$1:AB$1004,_xlfn.AGGREGATE(15,6,((Data!$C$1:$C$1004=Z$6)/(Data!$C$1:$C$1004=Z$6))*ROW(Data!$C$1:$C$1004),ROW(Z55)-ROW(Z$6)),1),"")</f>
        <v/>
      </c>
    </row>
    <row r="56" spans="1:26" x14ac:dyDescent="0.4">
      <c r="A56" s="43"/>
      <c r="B56" s="43" t="str">
        <f>IFERROR(INDEX(Data!A$1:$A$1004,_xlfn.AGGREGATE(15,6,((Data!$C$1:$C$1004=B$6)/(Data!$C$1:$C$1004=B$6))*ROW(Data!$C$1:$C$1004),ROW(B56)-ROW(B$6)),1),"")</f>
        <v/>
      </c>
      <c r="C56" s="43"/>
      <c r="D56" s="43" t="str">
        <f>IFERROR(INDEX(Data!$A$1:C$1004,_xlfn.AGGREGATE(15,6,((Data!$C$1:$C$1004=D$6)/(Data!$C$1:$C$1004=D$6))*ROW(Data!$C$1:$C$1004),ROW(D56)-ROW(D$6)),1),"")</f>
        <v/>
      </c>
      <c r="E56" s="43"/>
      <c r="F56" s="43" t="str">
        <f>IFERROR(INDEX(Data!$A$1:E$1004,_xlfn.AGGREGATE(15,6,((Data!$C$1:$C$1004=F$6)/(Data!$C$1:$C$1004=F$6))*ROW(Data!$C$1:$C$1004),ROW(F56)-ROW(F$6)),1),"")</f>
        <v>NFL Network</v>
      </c>
      <c r="G56" s="43"/>
      <c r="H56" s="43" t="str">
        <f>IFERROR(INDEX(Data!$A$1:G$1004,_xlfn.AGGREGATE(15,6,((Data!$C$1:$C$1004=H$6)/(Data!$C$1:$C$1004=H$6))*ROW(Data!$C$1:$C$1004),ROW(H56)-ROW(H$6)),1),"")</f>
        <v/>
      </c>
      <c r="I56" s="43"/>
      <c r="J56" s="43" t="str">
        <f>IFERROR(INDEX(Data!$A$1:I$1004,_xlfn.AGGREGATE(15,6,((Data!$C$1:$C$1004=J$6)/(Data!$C$1:$C$1004=J$6))*ROW(Data!$C$1:$C$1004),ROW(J56)-ROW(J$6)),1),"")</f>
        <v>TBS</v>
      </c>
      <c r="K56" s="43"/>
      <c r="L56" s="43" t="str">
        <f>IFERROR(INDEX(Data!$A$1:K$1004,_xlfn.AGGREGATE(15,6,((Data!$C$1:$C$1004=L$6)/(Data!$C$1:$C$1004=L$6))*ROW(Data!$C$1:$C$1004),ROW(L56)-ROW(L$6)),1),"")</f>
        <v/>
      </c>
      <c r="M56" s="43"/>
      <c r="N56" s="43" t="str">
        <f>IFERROR(INDEX(Data!$A$1:M$1004,_xlfn.AGGREGATE(15,6,((Data!$C$1:$C$1004=N$6)/(Data!$C$1:$C$1004=N$6))*ROW(Data!$C$1:$C$1004),ROW(N56)-ROW(N$6)),1),"")</f>
        <v/>
      </c>
      <c r="O56" s="43"/>
      <c r="P56" s="43" t="str">
        <f>IFERROR(INDEX(Data!$A$1:O$1004,_xlfn.AGGREGATE(15,6,((Data!$C$1:$C$1004=P$6)/(Data!$C$1:$C$1004=P$6))*ROW(Data!$C$1:$C$1004),ROW(P56)-ROW(P$6)),1),"")</f>
        <v/>
      </c>
      <c r="Q56" s="43"/>
      <c r="R56" s="43" t="str">
        <f>IFERROR(INDEX(Data!$A$1:Q$1004,_xlfn.AGGREGATE(15,6,((Data!$C$1:$C$1004=R$6)/(Data!$C$1:$C$1004=R$6))*ROW(Data!$C$1:$C$1004),ROW(R56)-ROW(R$6)),1),"")</f>
        <v/>
      </c>
      <c r="S56" s="43"/>
      <c r="T56" s="43" t="str">
        <f>IFERROR(INDEX(Data!$A$1:R$1004,_xlfn.AGGREGATE(15,6,((Data!$C$1:$C$1004=T$6)/(Data!$C$1:$C$1004=T$6))*ROW(Data!$C$1:$C$1004),ROW(T56)-ROW(T$6)),1),"")</f>
        <v/>
      </c>
      <c r="U56" s="43"/>
      <c r="V56" s="43" t="str">
        <f>IFERROR(INDEX(Data!$A$1:X$1004,_xlfn.AGGREGATE(15,6,((Data!$C$1:$C$1004=V$6)/(Data!$C$1:$C$1004=V$6))*ROW(Data!$C$1:$C$1004),ROW(V56)-ROW(V$6)),1),"")</f>
        <v>Milenio Televisión</v>
      </c>
      <c r="W56" s="43"/>
      <c r="X56" s="43" t="str">
        <f>IFERROR(INDEX(Data!$A$1:Z$1004,_xlfn.AGGREGATE(15,6,((Data!$C$1:$C$1004=X$6)/(Data!$C$1:$C$1004=X$6))*ROW(Data!$C$1:$C$1004),ROW(X56)-ROW(X$6)),1),"")</f>
        <v/>
      </c>
      <c r="Y56" s="43"/>
      <c r="Z56" s="43" t="str">
        <f>IFERROR(INDEX(Data!$A$1:AB$1004,_xlfn.AGGREGATE(15,6,((Data!$C$1:$C$1004=Z$6)/(Data!$C$1:$C$1004=Z$6))*ROW(Data!$C$1:$C$1004),ROW(Z56)-ROW(Z$6)),1),"")</f>
        <v/>
      </c>
    </row>
    <row r="57" spans="1:26" x14ac:dyDescent="0.4">
      <c r="A57" s="43"/>
      <c r="B57" s="43" t="str">
        <f>IFERROR(INDEX(Data!A$1:$A$1004,_xlfn.AGGREGATE(15,6,((Data!$C$1:$C$1004=B$6)/(Data!$C$1:$C$1004=B$6))*ROW(Data!$C$1:$C$1004),ROW(B57)-ROW(B$6)),1),"")</f>
        <v/>
      </c>
      <c r="C57" s="43"/>
      <c r="D57" s="43" t="str">
        <f>IFERROR(INDEX(Data!$A$1:C$1004,_xlfn.AGGREGATE(15,6,((Data!$C$1:$C$1004=D$6)/(Data!$C$1:$C$1004=D$6))*ROW(Data!$C$1:$C$1004),ROW(D57)-ROW(D$6)),1),"")</f>
        <v/>
      </c>
      <c r="E57" s="43"/>
      <c r="F57" s="43" t="str">
        <f>IFERROR(INDEX(Data!$A$1:E$1004,_xlfn.AGGREGATE(15,6,((Data!$C$1:$C$1004=F$6)/(Data!$C$1:$C$1004=F$6))*ROW(Data!$C$1:$C$1004),ROW(F57)-ROW(F$6)),1),"")</f>
        <v>NFL Red Zone</v>
      </c>
      <c r="G57" s="43"/>
      <c r="H57" s="43" t="str">
        <f>IFERROR(INDEX(Data!$A$1:G$1004,_xlfn.AGGREGATE(15,6,((Data!$C$1:$C$1004=H$6)/(Data!$C$1:$C$1004=H$6))*ROW(Data!$C$1:$C$1004),ROW(H57)-ROW(H$6)),1),"")</f>
        <v/>
      </c>
      <c r="I57" s="43"/>
      <c r="J57" s="43" t="str">
        <f>IFERROR(INDEX(Data!$A$1:I$1004,_xlfn.AGGREGATE(15,6,((Data!$C$1:$C$1004=J$6)/(Data!$C$1:$C$1004=J$6))*ROW(Data!$C$1:$C$1004),ROW(J57)-ROW(J$6)),1),"")</f>
        <v>TNT</v>
      </c>
      <c r="K57" s="43"/>
      <c r="L57" s="43" t="str">
        <f>IFERROR(INDEX(Data!$A$1:K$1004,_xlfn.AGGREGATE(15,6,((Data!$C$1:$C$1004=L$6)/(Data!$C$1:$C$1004=L$6))*ROW(Data!$C$1:$C$1004),ROW(L57)-ROW(L$6)),1),"")</f>
        <v/>
      </c>
      <c r="M57" s="43"/>
      <c r="N57" s="43" t="str">
        <f>IFERROR(INDEX(Data!$A$1:M$1004,_xlfn.AGGREGATE(15,6,((Data!$C$1:$C$1004=N$6)/(Data!$C$1:$C$1004=N$6))*ROW(Data!$C$1:$C$1004),ROW(N57)-ROW(N$6)),1),"")</f>
        <v/>
      </c>
      <c r="O57" s="43"/>
      <c r="P57" s="43" t="str">
        <f>IFERROR(INDEX(Data!$A$1:O$1004,_xlfn.AGGREGATE(15,6,((Data!$C$1:$C$1004=P$6)/(Data!$C$1:$C$1004=P$6))*ROW(Data!$C$1:$C$1004),ROW(P57)-ROW(P$6)),1),"")</f>
        <v/>
      </c>
      <c r="Q57" s="43"/>
      <c r="R57" s="43" t="str">
        <f>IFERROR(INDEX(Data!$A$1:Q$1004,_xlfn.AGGREGATE(15,6,((Data!$C$1:$C$1004=R$6)/(Data!$C$1:$C$1004=R$6))*ROW(Data!$C$1:$C$1004),ROW(R57)-ROW(R$6)),1),"")</f>
        <v/>
      </c>
      <c r="S57" s="43"/>
      <c r="T57" s="43" t="str">
        <f>IFERROR(INDEX(Data!$A$1:R$1004,_xlfn.AGGREGATE(15,6,((Data!$C$1:$C$1004=T$6)/(Data!$C$1:$C$1004=T$6))*ROW(Data!$C$1:$C$1004),ROW(T57)-ROW(T$6)),1),"")</f>
        <v/>
      </c>
      <c r="U57" s="43"/>
      <c r="V57" s="43" t="str">
        <f>IFERROR(INDEX(Data!$A$1:X$1004,_xlfn.AGGREGATE(15,6,((Data!$C$1:$C$1004=V$6)/(Data!$C$1:$C$1004=V$6))*ROW(Data!$C$1:$C$1004),ROW(V57)-ROW(V$6)),1),"")</f>
        <v>Mispel</v>
      </c>
      <c r="W57" s="43"/>
      <c r="X57" s="43" t="str">
        <f>IFERROR(INDEX(Data!$A$1:Z$1004,_xlfn.AGGREGATE(15,6,((Data!$C$1:$C$1004=X$6)/(Data!$C$1:$C$1004=X$6))*ROW(Data!$C$1:$C$1004),ROW(X57)-ROW(X$6)),1),"")</f>
        <v/>
      </c>
      <c r="Y57" s="43"/>
      <c r="Z57" s="43" t="str">
        <f>IFERROR(INDEX(Data!$A$1:AB$1004,_xlfn.AGGREGATE(15,6,((Data!$C$1:$C$1004=Z$6)/(Data!$C$1:$C$1004=Z$6))*ROW(Data!$C$1:$C$1004),ROW(Z57)-ROW(Z$6)),1),"")</f>
        <v/>
      </c>
    </row>
    <row r="58" spans="1:26" x14ac:dyDescent="0.4">
      <c r="A58" s="43"/>
      <c r="B58" s="43" t="str">
        <f>IFERROR(INDEX(Data!A$1:$A$1004,_xlfn.AGGREGATE(15,6,((Data!$C$1:$C$1004=B$6)/(Data!$C$1:$C$1004=B$6))*ROW(Data!$C$1:$C$1004),ROW(B58)-ROW(B$6)),1),"")</f>
        <v/>
      </c>
      <c r="C58" s="43"/>
      <c r="D58" s="43" t="str">
        <f>IFERROR(INDEX(Data!$A$1:C$1004,_xlfn.AGGREGATE(15,6,((Data!$C$1:$C$1004=D$6)/(Data!$C$1:$C$1004=D$6))*ROW(Data!$C$1:$C$1004),ROW(D58)-ROW(D$6)),1),"")</f>
        <v/>
      </c>
      <c r="E58" s="43"/>
      <c r="F58" s="43" t="str">
        <f>IFERROR(INDEX(Data!$A$1:E$1004,_xlfn.AGGREGATE(15,6,((Data!$C$1:$C$1004=F$6)/(Data!$C$1:$C$1004=F$6))*ROW(Data!$C$1:$C$1004),ROW(F58)-ROW(F$6)),1),"")</f>
        <v>NHL Network</v>
      </c>
      <c r="G58" s="43"/>
      <c r="H58" s="43" t="str">
        <f>IFERROR(INDEX(Data!$A$1:G$1004,_xlfn.AGGREGATE(15,6,((Data!$C$1:$C$1004=H$6)/(Data!$C$1:$C$1004=H$6))*ROW(Data!$C$1:$C$1004),ROW(H58)-ROW(H$6)),1),"")</f>
        <v/>
      </c>
      <c r="I58" s="43"/>
      <c r="J58" s="43" t="str">
        <f>IFERROR(INDEX(Data!$A$1:I$1004,_xlfn.AGGREGATE(15,6,((Data!$C$1:$C$1004=J$6)/(Data!$C$1:$C$1004=J$6))*ROW(Data!$C$1:$C$1004),ROW(J58)-ROW(J$6)),1),"")</f>
        <v>TruTV</v>
      </c>
      <c r="K58" s="43"/>
      <c r="L58" s="43" t="str">
        <f>IFERROR(INDEX(Data!$A$1:K$1004,_xlfn.AGGREGATE(15,6,((Data!$C$1:$C$1004=L$6)/(Data!$C$1:$C$1004=L$6))*ROW(Data!$C$1:$C$1004),ROW(L58)-ROW(L$6)),1),"")</f>
        <v/>
      </c>
      <c r="M58" s="43"/>
      <c r="N58" s="43" t="str">
        <f>IFERROR(INDEX(Data!$A$1:M$1004,_xlfn.AGGREGATE(15,6,((Data!$C$1:$C$1004=N$6)/(Data!$C$1:$C$1004=N$6))*ROW(Data!$C$1:$C$1004),ROW(N58)-ROW(N$6)),1),"")</f>
        <v/>
      </c>
      <c r="O58" s="43"/>
      <c r="P58" s="43" t="str">
        <f>IFERROR(INDEX(Data!$A$1:O$1004,_xlfn.AGGREGATE(15,6,((Data!$C$1:$C$1004=P$6)/(Data!$C$1:$C$1004=P$6))*ROW(Data!$C$1:$C$1004),ROW(P58)-ROW(P$6)),1),"")</f>
        <v/>
      </c>
      <c r="Q58" s="43"/>
      <c r="R58" s="43" t="str">
        <f>IFERROR(INDEX(Data!$A$1:Q$1004,_xlfn.AGGREGATE(15,6,((Data!$C$1:$C$1004=R$6)/(Data!$C$1:$C$1004=R$6))*ROW(Data!$C$1:$C$1004),ROW(R58)-ROW(R$6)),1),"")</f>
        <v/>
      </c>
      <c r="S58" s="43"/>
      <c r="T58" s="43" t="str">
        <f>IFERROR(INDEX(Data!$A$1:R$1004,_xlfn.AGGREGATE(15,6,((Data!$C$1:$C$1004=T$6)/(Data!$C$1:$C$1004=T$6))*ROW(Data!$C$1:$C$1004),ROW(T58)-ROW(T$6)),1),"")</f>
        <v/>
      </c>
      <c r="U58" s="43"/>
      <c r="V58" s="43" t="str">
        <f>IFERROR(INDEX(Data!$A$1:X$1004,_xlfn.AGGREGATE(15,6,((Data!$C$1:$C$1004=V$6)/(Data!$C$1:$C$1004=V$6))*ROW(Data!$C$1:$C$1004),ROW(V58)-ROW(V$6)),1),"")</f>
        <v>Multimedios</v>
      </c>
      <c r="W58" s="43"/>
      <c r="X58" s="43" t="str">
        <f>IFERROR(INDEX(Data!$A$1:Z$1004,_xlfn.AGGREGATE(15,6,((Data!$C$1:$C$1004=X$6)/(Data!$C$1:$C$1004=X$6))*ROW(Data!$C$1:$C$1004),ROW(X58)-ROW(X$6)),1),"")</f>
        <v/>
      </c>
      <c r="Y58" s="43"/>
      <c r="Z58" s="43" t="str">
        <f>IFERROR(INDEX(Data!$A$1:AB$1004,_xlfn.AGGREGATE(15,6,((Data!$C$1:$C$1004=Z$6)/(Data!$C$1:$C$1004=Z$6))*ROW(Data!$C$1:$C$1004),ROW(Z58)-ROW(Z$6)),1),"")</f>
        <v/>
      </c>
    </row>
    <row r="59" spans="1:26" x14ac:dyDescent="0.4">
      <c r="A59" s="43"/>
      <c r="B59" s="43" t="str">
        <f>IFERROR(INDEX(Data!A$1:$A$1004,_xlfn.AGGREGATE(15,6,((Data!$C$1:$C$1004=B$6)/(Data!$C$1:$C$1004=B$6))*ROW(Data!$C$1:$C$1004),ROW(B59)-ROW(B$6)),1),"")</f>
        <v/>
      </c>
      <c r="C59" s="43"/>
      <c r="D59" s="43" t="str">
        <f>IFERROR(INDEX(Data!$A$1:C$1004,_xlfn.AGGREGATE(15,6,((Data!$C$1:$C$1004=D$6)/(Data!$C$1:$C$1004=D$6))*ROW(Data!$C$1:$C$1004),ROW(D59)-ROW(D$6)),1),"")</f>
        <v/>
      </c>
      <c r="E59" s="43"/>
      <c r="F59" s="43" t="str">
        <f>IFERROR(INDEX(Data!$A$1:E$1004,_xlfn.AGGREGATE(15,6,((Data!$C$1:$C$1004=F$6)/(Data!$C$1:$C$1004=F$6))*ROW(Data!$C$1:$C$1004),ROW(F59)-ROW(F$6)),1),"")</f>
        <v>Olympic Channel</v>
      </c>
      <c r="G59" s="43"/>
      <c r="H59" s="43" t="str">
        <f>IFERROR(INDEX(Data!$A$1:G$1004,_xlfn.AGGREGATE(15,6,((Data!$C$1:$C$1004=H$6)/(Data!$C$1:$C$1004=H$6))*ROW(Data!$C$1:$C$1004),ROW(H59)-ROW(H$6)),1),"")</f>
        <v/>
      </c>
      <c r="I59" s="43"/>
      <c r="J59" s="43" t="str">
        <f>IFERROR(INDEX(Data!$A$1:I$1004,_xlfn.AGGREGATE(15,6,((Data!$C$1:$C$1004=J$6)/(Data!$C$1:$C$1004=J$6))*ROW(Data!$C$1:$C$1004),ROW(J59)-ROW(J$6)),1),"")</f>
        <v>USA Network</v>
      </c>
      <c r="K59" s="43"/>
      <c r="L59" s="43" t="str">
        <f>IFERROR(INDEX(Data!$A$1:K$1004,_xlfn.AGGREGATE(15,6,((Data!$C$1:$C$1004=L$6)/(Data!$C$1:$C$1004=L$6))*ROW(Data!$C$1:$C$1004),ROW(L59)-ROW(L$6)),1),"")</f>
        <v/>
      </c>
      <c r="M59" s="43"/>
      <c r="N59" s="43" t="str">
        <f>IFERROR(INDEX(Data!$A$1:M$1004,_xlfn.AGGREGATE(15,6,((Data!$C$1:$C$1004=N$6)/(Data!$C$1:$C$1004=N$6))*ROW(Data!$C$1:$C$1004),ROW(N59)-ROW(N$6)),1),"")</f>
        <v/>
      </c>
      <c r="O59" s="43"/>
      <c r="P59" s="43" t="str">
        <f>IFERROR(INDEX(Data!$A$1:O$1004,_xlfn.AGGREGATE(15,6,((Data!$C$1:$C$1004=P$6)/(Data!$C$1:$C$1004=P$6))*ROW(Data!$C$1:$C$1004),ROW(P59)-ROW(P$6)),1),"")</f>
        <v/>
      </c>
      <c r="Q59" s="43"/>
      <c r="R59" s="43" t="str">
        <f>IFERROR(INDEX(Data!$A$1:Q$1004,_xlfn.AGGREGATE(15,6,((Data!$C$1:$C$1004=R$6)/(Data!$C$1:$C$1004=R$6))*ROW(Data!$C$1:$C$1004),ROW(R59)-ROW(R$6)),1),"")</f>
        <v/>
      </c>
      <c r="S59" s="43"/>
      <c r="T59" s="43" t="str">
        <f>IFERROR(INDEX(Data!$A$1:R$1004,_xlfn.AGGREGATE(15,6,((Data!$C$1:$C$1004=T$6)/(Data!$C$1:$C$1004=T$6))*ROW(Data!$C$1:$C$1004),ROW(T59)-ROW(T$6)),1),"")</f>
        <v/>
      </c>
      <c r="U59" s="43"/>
      <c r="V59" s="43" t="str">
        <f>IFERROR(INDEX(Data!$A$1:X$1004,_xlfn.AGGREGATE(15,6,((Data!$C$1:$C$1004=V$6)/(Data!$C$1:$C$1004=V$6))*ROW(Data!$C$1:$C$1004),ROW(V59)-ROW(V$6)),1),"")</f>
        <v>Nat Geo Mundo</v>
      </c>
      <c r="W59" s="43"/>
      <c r="X59" s="43" t="str">
        <f>IFERROR(INDEX(Data!$A$1:Z$1004,_xlfn.AGGREGATE(15,6,((Data!$C$1:$C$1004=X$6)/(Data!$C$1:$C$1004=X$6))*ROW(Data!$C$1:$C$1004),ROW(X59)-ROW(X$6)),1),"")</f>
        <v/>
      </c>
      <c r="Y59" s="43"/>
      <c r="Z59" s="43" t="str">
        <f>IFERROR(INDEX(Data!$A$1:AB$1004,_xlfn.AGGREGATE(15,6,((Data!$C$1:$C$1004=Z$6)/(Data!$C$1:$C$1004=Z$6))*ROW(Data!$C$1:$C$1004),ROW(Z59)-ROW(Z$6)),1),"")</f>
        <v/>
      </c>
    </row>
    <row r="60" spans="1:26" x14ac:dyDescent="0.4">
      <c r="A60" s="43"/>
      <c r="B60" s="43" t="str">
        <f>IFERROR(INDEX(Data!A$1:$A$1004,_xlfn.AGGREGATE(15,6,((Data!$C$1:$C$1004=B$6)/(Data!$C$1:$C$1004=B$6))*ROW(Data!$C$1:$C$1004),ROW(B60)-ROW(B$6)),1),"")</f>
        <v/>
      </c>
      <c r="C60" s="43"/>
      <c r="D60" s="43" t="str">
        <f>IFERROR(INDEX(Data!$A$1:C$1004,_xlfn.AGGREGATE(15,6,((Data!$C$1:$C$1004=D$6)/(Data!$C$1:$C$1004=D$6))*ROW(Data!$C$1:$C$1004),ROW(D60)-ROW(D$6)),1),"")</f>
        <v/>
      </c>
      <c r="E60" s="43"/>
      <c r="F60" s="43" t="str">
        <f>IFERROR(INDEX(Data!$A$1:E$1004,_xlfn.AGGREGATE(15,6,((Data!$C$1:$C$1004=F$6)/(Data!$C$1:$C$1004=F$6))*ROW(Data!$C$1:$C$1004),ROW(F60)-ROW(F$6)),1),"")</f>
        <v>Orlando City</v>
      </c>
      <c r="G60" s="43"/>
      <c r="H60" s="43" t="str">
        <f>IFERROR(INDEX(Data!$A$1:G$1004,_xlfn.AGGREGATE(15,6,((Data!$C$1:$C$1004=H$6)/(Data!$C$1:$C$1004=H$6))*ROW(Data!$C$1:$C$1004),ROW(H60)-ROW(H$6)),1),"")</f>
        <v/>
      </c>
      <c r="I60" s="43"/>
      <c r="J60" s="43" t="str">
        <f>IFERROR(INDEX(Data!$A$1:I$1004,_xlfn.AGGREGATE(15,6,((Data!$C$1:$C$1004=J$6)/(Data!$C$1:$C$1004=J$6))*ROW(Data!$C$1:$C$1004),ROW(J60)-ROW(J$6)),1),"")</f>
        <v>VH1</v>
      </c>
      <c r="K60" s="43"/>
      <c r="L60" s="43" t="str">
        <f>IFERROR(INDEX(Data!$A$1:K$1004,_xlfn.AGGREGATE(15,6,((Data!$C$1:$C$1004=L$6)/(Data!$C$1:$C$1004=L$6))*ROW(Data!$C$1:$C$1004),ROW(L60)-ROW(L$6)),1),"")</f>
        <v/>
      </c>
      <c r="M60" s="43"/>
      <c r="N60" s="43" t="str">
        <f>IFERROR(INDEX(Data!$A$1:M$1004,_xlfn.AGGREGATE(15,6,((Data!$C$1:$C$1004=N$6)/(Data!$C$1:$C$1004=N$6))*ROW(Data!$C$1:$C$1004),ROW(N60)-ROW(N$6)),1),"")</f>
        <v/>
      </c>
      <c r="O60" s="43"/>
      <c r="P60" s="43" t="str">
        <f>IFERROR(INDEX(Data!$A$1:O$1004,_xlfn.AGGREGATE(15,6,((Data!$C$1:$C$1004=P$6)/(Data!$C$1:$C$1004=P$6))*ROW(Data!$C$1:$C$1004),ROW(P60)-ROW(P$6)),1),"")</f>
        <v/>
      </c>
      <c r="Q60" s="43"/>
      <c r="R60" s="43" t="str">
        <f>IFERROR(INDEX(Data!$A$1:Q$1004,_xlfn.AGGREGATE(15,6,((Data!$C$1:$C$1004=R$6)/(Data!$C$1:$C$1004=R$6))*ROW(Data!$C$1:$C$1004),ROW(R60)-ROW(R$6)),1),"")</f>
        <v/>
      </c>
      <c r="S60" s="43"/>
      <c r="T60" s="43" t="str">
        <f>IFERROR(INDEX(Data!$A$1:R$1004,_xlfn.AGGREGATE(15,6,((Data!$C$1:$C$1004=T$6)/(Data!$C$1:$C$1004=T$6))*ROW(Data!$C$1:$C$1004),ROW(T60)-ROW(T$6)),1),"")</f>
        <v/>
      </c>
      <c r="U60" s="43"/>
      <c r="V60" s="43" t="str">
        <f>IFERROR(INDEX(Data!$A$1:X$1004,_xlfn.AGGREGATE(15,6,((Data!$C$1:$C$1004=V$6)/(Data!$C$1:$C$1004=V$6))*ROW(Data!$C$1:$C$1004),ROW(V60)-ROW(V$6)),1),"")</f>
        <v>NTN24</v>
      </c>
      <c r="W60" s="43"/>
      <c r="X60" s="43" t="str">
        <f>IFERROR(INDEX(Data!$A$1:Z$1004,_xlfn.AGGREGATE(15,6,((Data!$C$1:$C$1004=X$6)/(Data!$C$1:$C$1004=X$6))*ROW(Data!$C$1:$C$1004),ROW(X60)-ROW(X$6)),1),"")</f>
        <v/>
      </c>
      <c r="Y60" s="43"/>
      <c r="Z60" s="43" t="str">
        <f>IFERROR(INDEX(Data!$A$1:AB$1004,_xlfn.AGGREGATE(15,6,((Data!$C$1:$C$1004=Z$6)/(Data!$C$1:$C$1004=Z$6))*ROW(Data!$C$1:$C$1004),ROW(Z60)-ROW(Z$6)),1),"")</f>
        <v/>
      </c>
    </row>
    <row r="61" spans="1:26" ht="24" x14ac:dyDescent="0.4">
      <c r="A61" s="43"/>
      <c r="B61" s="43" t="str">
        <f>IFERROR(INDEX(Data!A$1:$A$1004,_xlfn.AGGREGATE(15,6,((Data!$C$1:$C$1004=B$6)/(Data!$C$1:$C$1004=B$6))*ROW(Data!$C$1:$C$1004),ROW(B61)-ROW(B$6)),1),"")</f>
        <v/>
      </c>
      <c r="C61" s="43"/>
      <c r="D61" s="43" t="str">
        <f>IFERROR(INDEX(Data!$A$1:C$1004,_xlfn.AGGREGATE(15,6,((Data!$C$1:$C$1004=D$6)/(Data!$C$1:$C$1004=D$6))*ROW(Data!$C$1:$C$1004),ROW(D61)-ROW(D$6)),1),"")</f>
        <v/>
      </c>
      <c r="E61" s="43"/>
      <c r="F61" s="43" t="str">
        <f>IFERROR(INDEX(Data!$A$1:E$1004,_xlfn.AGGREGATE(15,6,((Data!$C$1:$C$1004=F$6)/(Data!$C$1:$C$1004=F$6))*ROW(Data!$C$1:$C$1004),ROW(F61)-ROW(F$6)),1),"")</f>
        <v>Outside TV</v>
      </c>
      <c r="G61" s="43"/>
      <c r="H61" s="43" t="str">
        <f>IFERROR(INDEX(Data!$A$1:G$1004,_xlfn.AGGREGATE(15,6,((Data!$C$1:$C$1004=H$6)/(Data!$C$1:$C$1004=H$6))*ROW(Data!$C$1:$C$1004),ROW(H61)-ROW(H$6)),1),"")</f>
        <v/>
      </c>
      <c r="I61" s="43"/>
      <c r="J61" s="43" t="str">
        <f>IFERROR(INDEX(Data!$A$1:I$1004,_xlfn.AGGREGATE(15,6,((Data!$C$1:$C$1004=J$6)/(Data!$C$1:$C$1004=J$6))*ROW(Data!$C$1:$C$1004),ROW(J61)-ROW(J$6)),1),"")</f>
        <v>Warriors &amp; Gangsters</v>
      </c>
      <c r="K61" s="43"/>
      <c r="L61" s="43" t="str">
        <f>IFERROR(INDEX(Data!$A$1:K$1004,_xlfn.AGGREGATE(15,6,((Data!$C$1:$C$1004=L$6)/(Data!$C$1:$C$1004=L$6))*ROW(Data!$C$1:$C$1004),ROW(L61)-ROW(L$6)),1),"")</f>
        <v/>
      </c>
      <c r="M61" s="43"/>
      <c r="N61" s="43" t="str">
        <f>IFERROR(INDEX(Data!$A$1:M$1004,_xlfn.AGGREGATE(15,6,((Data!$C$1:$C$1004=N$6)/(Data!$C$1:$C$1004=N$6))*ROW(Data!$C$1:$C$1004),ROW(N61)-ROW(N$6)),1),"")</f>
        <v/>
      </c>
      <c r="O61" s="43"/>
      <c r="P61" s="43" t="str">
        <f>IFERROR(INDEX(Data!$A$1:O$1004,_xlfn.AGGREGATE(15,6,((Data!$C$1:$C$1004=P$6)/(Data!$C$1:$C$1004=P$6))*ROW(Data!$C$1:$C$1004),ROW(P61)-ROW(P$6)),1),"")</f>
        <v/>
      </c>
      <c r="Q61" s="43"/>
      <c r="R61" s="43" t="str">
        <f>IFERROR(INDEX(Data!$A$1:Q$1004,_xlfn.AGGREGATE(15,6,((Data!$C$1:$C$1004=R$6)/(Data!$C$1:$C$1004=R$6))*ROW(Data!$C$1:$C$1004),ROW(R61)-ROW(R$6)),1),"")</f>
        <v/>
      </c>
      <c r="S61" s="43"/>
      <c r="T61" s="43" t="str">
        <f>IFERROR(INDEX(Data!$A$1:R$1004,_xlfn.AGGREGATE(15,6,((Data!$C$1:$C$1004=T$6)/(Data!$C$1:$C$1004=T$6))*ROW(Data!$C$1:$C$1004),ROW(T61)-ROW(T$6)),1),"")</f>
        <v/>
      </c>
      <c r="U61" s="43"/>
      <c r="V61" s="43" t="str">
        <f>IFERROR(INDEX(Data!$A$1:X$1004,_xlfn.AGGREGATE(15,6,((Data!$C$1:$C$1004=V$6)/(Data!$C$1:$C$1004=V$6))*ROW(Data!$C$1:$C$1004),ROW(V61)-ROW(V$6)),1),"")</f>
        <v>Nuestra Tele</v>
      </c>
      <c r="W61" s="43"/>
      <c r="X61" s="43" t="str">
        <f>IFERROR(INDEX(Data!$A$1:Z$1004,_xlfn.AGGREGATE(15,6,((Data!$C$1:$C$1004=X$6)/(Data!$C$1:$C$1004=X$6))*ROW(Data!$C$1:$C$1004),ROW(X61)-ROW(X$6)),1),"")</f>
        <v/>
      </c>
      <c r="Y61" s="43"/>
      <c r="Z61" s="43" t="str">
        <f>IFERROR(INDEX(Data!$A$1:AB$1004,_xlfn.AGGREGATE(15,6,((Data!$C$1:$C$1004=Z$6)/(Data!$C$1:$C$1004=Z$6))*ROW(Data!$C$1:$C$1004),ROW(Z61)-ROW(Z$6)),1),"")</f>
        <v/>
      </c>
    </row>
    <row r="62" spans="1:26" ht="24" x14ac:dyDescent="0.4">
      <c r="A62" s="43"/>
      <c r="B62" s="43" t="str">
        <f>IFERROR(INDEX(Data!A$1:$A$1004,_xlfn.AGGREGATE(15,6,((Data!$C$1:$C$1004=B$6)/(Data!$C$1:$C$1004=B$6))*ROW(Data!$C$1:$C$1004),ROW(B62)-ROW(B$6)),1),"")</f>
        <v/>
      </c>
      <c r="C62" s="43"/>
      <c r="D62" s="43" t="str">
        <f>IFERROR(INDEX(Data!$A$1:C$1004,_xlfn.AGGREGATE(15,6,((Data!$C$1:$C$1004=D$6)/(Data!$C$1:$C$1004=D$6))*ROW(Data!$C$1:$C$1004),ROW(D62)-ROW(D$6)),1),"")</f>
        <v/>
      </c>
      <c r="E62" s="43"/>
      <c r="F62" s="43" t="str">
        <f>IFERROR(INDEX(Data!$A$1:E$1004,_xlfn.AGGREGATE(15,6,((Data!$C$1:$C$1004=F$6)/(Data!$C$1:$C$1004=F$6))*ROW(Data!$C$1:$C$1004),ROW(F62)-ROW(F$6)),1),"")</f>
        <v>Outside TV Features</v>
      </c>
      <c r="G62" s="43"/>
      <c r="H62" s="43" t="str">
        <f>IFERROR(INDEX(Data!$A$1:G$1004,_xlfn.AGGREGATE(15,6,((Data!$C$1:$C$1004=H$6)/(Data!$C$1:$C$1004=H$6))*ROW(Data!$C$1:$C$1004),ROW(H62)-ROW(H$6)),1),"")</f>
        <v/>
      </c>
      <c r="I62" s="43"/>
      <c r="J62" s="43" t="str">
        <f>IFERROR(INDEX(Data!$A$1:I$1004,_xlfn.AGGREGATE(15,6,((Data!$C$1:$C$1004=J$6)/(Data!$C$1:$C$1004=J$6))*ROW(Data!$C$1:$C$1004),ROW(J62)-ROW(J$6)),1),"")</f>
        <v>Youtube Originals</v>
      </c>
      <c r="K62" s="43"/>
      <c r="L62" s="43" t="str">
        <f>IFERROR(INDEX(Data!$A$1:K$1004,_xlfn.AGGREGATE(15,6,((Data!$C$1:$C$1004=L$6)/(Data!$C$1:$C$1004=L$6))*ROW(Data!$C$1:$C$1004),ROW(L62)-ROW(L$6)),1),"")</f>
        <v/>
      </c>
      <c r="M62" s="43"/>
      <c r="N62" s="43" t="str">
        <f>IFERROR(INDEX(Data!$A$1:M$1004,_xlfn.AGGREGATE(15,6,((Data!$C$1:$C$1004=N$6)/(Data!$C$1:$C$1004=N$6))*ROW(Data!$C$1:$C$1004),ROW(N62)-ROW(N$6)),1),"")</f>
        <v/>
      </c>
      <c r="O62" s="43"/>
      <c r="P62" s="43" t="str">
        <f>IFERROR(INDEX(Data!$A$1:O$1004,_xlfn.AGGREGATE(15,6,((Data!$C$1:$C$1004=P$6)/(Data!$C$1:$C$1004=P$6))*ROW(Data!$C$1:$C$1004),ROW(P62)-ROW(P$6)),1),"")</f>
        <v/>
      </c>
      <c r="Q62" s="43"/>
      <c r="R62" s="43" t="str">
        <f>IFERROR(INDEX(Data!$A$1:Q$1004,_xlfn.AGGREGATE(15,6,((Data!$C$1:$C$1004=R$6)/(Data!$C$1:$C$1004=R$6))*ROW(Data!$C$1:$C$1004),ROW(R62)-ROW(R$6)),1),"")</f>
        <v/>
      </c>
      <c r="S62" s="43"/>
      <c r="T62" s="43" t="str">
        <f>IFERROR(INDEX(Data!$A$1:R$1004,_xlfn.AGGREGATE(15,6,((Data!$C$1:$C$1004=T$6)/(Data!$C$1:$C$1004=T$6))*ROW(Data!$C$1:$C$1004),ROW(T62)-ROW(T$6)),1),"")</f>
        <v/>
      </c>
      <c r="U62" s="43"/>
      <c r="V62" s="43" t="str">
        <f>IFERROR(INDEX(Data!$A$1:X$1004,_xlfn.AGGREGATE(15,6,((Data!$C$1:$C$1004=V$6)/(Data!$C$1:$C$1004=V$6))*ROW(Data!$C$1:$C$1004),ROW(V62)-ROW(V$6)),1),"")</f>
        <v>Pasiones</v>
      </c>
      <c r="W62" s="43"/>
      <c r="X62" s="43" t="str">
        <f>IFERROR(INDEX(Data!$A$1:Z$1004,_xlfn.AGGREGATE(15,6,((Data!$C$1:$C$1004=X$6)/(Data!$C$1:$C$1004=X$6))*ROW(Data!$C$1:$C$1004),ROW(X62)-ROW(X$6)),1),"")</f>
        <v/>
      </c>
      <c r="Y62" s="43"/>
      <c r="Z62" s="43" t="str">
        <f>IFERROR(INDEX(Data!$A$1:AB$1004,_xlfn.AGGREGATE(15,6,((Data!$C$1:$C$1004=Z$6)/(Data!$C$1:$C$1004=Z$6))*ROW(Data!$C$1:$C$1004),ROW(Z62)-ROW(Z$6)),1),"")</f>
        <v/>
      </c>
    </row>
    <row r="63" spans="1:26" x14ac:dyDescent="0.4">
      <c r="A63" s="43"/>
      <c r="B63" s="43" t="str">
        <f>IFERROR(INDEX(Data!A$1:$A$1004,_xlfn.AGGREGATE(15,6,((Data!$C$1:$C$1004=B$6)/(Data!$C$1:$C$1004=B$6))*ROW(Data!$C$1:$C$1004),ROW(B63)-ROW(B$6)),1),"")</f>
        <v/>
      </c>
      <c r="C63" s="43"/>
      <c r="D63" s="43" t="str">
        <f>IFERROR(INDEX(Data!$A$1:C$1004,_xlfn.AGGREGATE(15,6,((Data!$C$1:$C$1004=D$6)/(Data!$C$1:$C$1004=D$6))*ROW(Data!$C$1:$C$1004),ROW(D63)-ROW(D$6)),1),"")</f>
        <v/>
      </c>
      <c r="E63" s="43"/>
      <c r="F63" s="43" t="str">
        <f>IFERROR(INDEX(Data!$A$1:E$1004,_xlfn.AGGREGATE(15,6,((Data!$C$1:$C$1004=F$6)/(Data!$C$1:$C$1004=F$6))*ROW(Data!$C$1:$C$1004),ROW(F63)-ROW(F$6)),1),"")</f>
        <v>Pac 12 Arizona</v>
      </c>
      <c r="G63" s="43"/>
      <c r="H63" s="43" t="str">
        <f>IFERROR(INDEX(Data!$A$1:G$1004,_xlfn.AGGREGATE(15,6,((Data!$C$1:$C$1004=H$6)/(Data!$C$1:$C$1004=H$6))*ROW(Data!$C$1:$C$1004),ROW(H63)-ROW(H$6)),1),"")</f>
        <v/>
      </c>
      <c r="I63" s="43"/>
      <c r="J63" s="43" t="str">
        <f>IFERROR(INDEX(Data!$A$1:I$1004,_xlfn.AGGREGATE(15,6,((Data!$C$1:$C$1004=J$6)/(Data!$C$1:$C$1004=J$6))*ROW(Data!$C$1:$C$1004),ROW(J63)-ROW(J$6)),1),"")</f>
        <v/>
      </c>
      <c r="K63" s="43"/>
      <c r="L63" s="43" t="str">
        <f>IFERROR(INDEX(Data!$A$1:K$1004,_xlfn.AGGREGATE(15,6,((Data!$C$1:$C$1004=L$6)/(Data!$C$1:$C$1004=L$6))*ROW(Data!$C$1:$C$1004),ROW(L63)-ROW(L$6)),1),"")</f>
        <v/>
      </c>
      <c r="M63" s="43"/>
      <c r="N63" s="43" t="str">
        <f>IFERROR(INDEX(Data!$A$1:M$1004,_xlfn.AGGREGATE(15,6,((Data!$C$1:$C$1004=N$6)/(Data!$C$1:$C$1004=N$6))*ROW(Data!$C$1:$C$1004),ROW(N63)-ROW(N$6)),1),"")</f>
        <v/>
      </c>
      <c r="O63" s="43"/>
      <c r="P63" s="43" t="str">
        <f>IFERROR(INDEX(Data!$A$1:O$1004,_xlfn.AGGREGATE(15,6,((Data!$C$1:$C$1004=P$6)/(Data!$C$1:$C$1004=P$6))*ROW(Data!$C$1:$C$1004),ROW(P63)-ROW(P$6)),1),"")</f>
        <v/>
      </c>
      <c r="Q63" s="43"/>
      <c r="R63" s="43" t="str">
        <f>IFERROR(INDEX(Data!$A$1:Q$1004,_xlfn.AGGREGATE(15,6,((Data!$C$1:$C$1004=R$6)/(Data!$C$1:$C$1004=R$6))*ROW(Data!$C$1:$C$1004),ROW(R63)-ROW(R$6)),1),"")</f>
        <v/>
      </c>
      <c r="S63" s="43"/>
      <c r="T63" s="43" t="str">
        <f>IFERROR(INDEX(Data!$A$1:R$1004,_xlfn.AGGREGATE(15,6,((Data!$C$1:$C$1004=T$6)/(Data!$C$1:$C$1004=T$6))*ROW(Data!$C$1:$C$1004),ROW(T63)-ROW(T$6)),1),"")</f>
        <v/>
      </c>
      <c r="U63" s="43"/>
      <c r="V63" s="43" t="str">
        <f>IFERROR(INDEX(Data!$A$1:X$1004,_xlfn.AGGREGATE(15,6,((Data!$C$1:$C$1004=V$6)/(Data!$C$1:$C$1004=V$6))*ROW(Data!$C$1:$C$1004),ROW(V63)-ROW(V$6)),1),"")</f>
        <v>Perú Mágico</v>
      </c>
      <c r="W63" s="43"/>
      <c r="X63" s="43" t="str">
        <f>IFERROR(INDEX(Data!$A$1:Z$1004,_xlfn.AGGREGATE(15,6,((Data!$C$1:$C$1004=X$6)/(Data!$C$1:$C$1004=X$6))*ROW(Data!$C$1:$C$1004),ROW(X63)-ROW(X$6)),1),"")</f>
        <v/>
      </c>
      <c r="Y63" s="43"/>
      <c r="Z63" s="43" t="str">
        <f>IFERROR(INDEX(Data!$A$1:AB$1004,_xlfn.AGGREGATE(15,6,((Data!$C$1:$C$1004=Z$6)/(Data!$C$1:$C$1004=Z$6))*ROW(Data!$C$1:$C$1004),ROW(Z63)-ROW(Z$6)),1),"")</f>
        <v/>
      </c>
    </row>
    <row r="64" spans="1:26" x14ac:dyDescent="0.4">
      <c r="A64" s="43"/>
      <c r="B64" s="43" t="str">
        <f>IFERROR(INDEX(Data!A$1:$A$1004,_xlfn.AGGREGATE(15,6,((Data!$C$1:$C$1004=B$6)/(Data!$C$1:$C$1004=B$6))*ROW(Data!$C$1:$C$1004),ROW(B64)-ROW(B$6)),1),"")</f>
        <v/>
      </c>
      <c r="C64" s="43"/>
      <c r="D64" s="43" t="str">
        <f>IFERROR(INDEX(Data!$A$1:C$1004,_xlfn.AGGREGATE(15,6,((Data!$C$1:$C$1004=D$6)/(Data!$C$1:$C$1004=D$6))*ROW(Data!$C$1:$C$1004),ROW(D64)-ROW(D$6)),1),"")</f>
        <v/>
      </c>
      <c r="E64" s="43"/>
      <c r="F64" s="43" t="str">
        <f>IFERROR(INDEX(Data!$A$1:E$1004,_xlfn.AGGREGATE(15,6,((Data!$C$1:$C$1004=F$6)/(Data!$C$1:$C$1004=F$6))*ROW(Data!$C$1:$C$1004),ROW(F64)-ROW(F$6)),1),"")</f>
        <v>Pac 12 Bay Area</v>
      </c>
      <c r="G64" s="43"/>
      <c r="H64" s="43" t="str">
        <f>IFERROR(INDEX(Data!$A$1:G$1004,_xlfn.AGGREGATE(15,6,((Data!$C$1:$C$1004=H$6)/(Data!$C$1:$C$1004=H$6))*ROW(Data!$C$1:$C$1004),ROW(H64)-ROW(H$6)),1),"")</f>
        <v/>
      </c>
      <c r="I64" s="43"/>
      <c r="J64" s="43" t="str">
        <f>IFERROR(INDEX(Data!$A$1:I$1004,_xlfn.AGGREGATE(15,6,((Data!$C$1:$C$1004=J$6)/(Data!$C$1:$C$1004=J$6))*ROW(Data!$C$1:$C$1004),ROW(J64)-ROW(J$6)),1),"")</f>
        <v/>
      </c>
      <c r="K64" s="43"/>
      <c r="L64" s="43" t="str">
        <f>IFERROR(INDEX(Data!$A$1:K$1004,_xlfn.AGGREGATE(15,6,((Data!$C$1:$C$1004=L$6)/(Data!$C$1:$C$1004=L$6))*ROW(Data!$C$1:$C$1004),ROW(L64)-ROW(L$6)),1),"")</f>
        <v/>
      </c>
      <c r="M64" s="43"/>
      <c r="N64" s="43" t="str">
        <f>IFERROR(INDEX(Data!$A$1:M$1004,_xlfn.AGGREGATE(15,6,((Data!$C$1:$C$1004=N$6)/(Data!$C$1:$C$1004=N$6))*ROW(Data!$C$1:$C$1004),ROW(N64)-ROW(N$6)),1),"")</f>
        <v/>
      </c>
      <c r="O64" s="43"/>
      <c r="P64" s="43" t="str">
        <f>IFERROR(INDEX(Data!$A$1:O$1004,_xlfn.AGGREGATE(15,6,((Data!$C$1:$C$1004=P$6)/(Data!$C$1:$C$1004=P$6))*ROW(Data!$C$1:$C$1004),ROW(P64)-ROW(P$6)),1),"")</f>
        <v/>
      </c>
      <c r="Q64" s="43"/>
      <c r="R64" s="43" t="str">
        <f>IFERROR(INDEX(Data!$A$1:Q$1004,_xlfn.AGGREGATE(15,6,((Data!$C$1:$C$1004=R$6)/(Data!$C$1:$C$1004=R$6))*ROW(Data!$C$1:$C$1004),ROW(R64)-ROW(R$6)),1),"")</f>
        <v/>
      </c>
      <c r="S64" s="43"/>
      <c r="T64" s="43" t="str">
        <f>IFERROR(INDEX(Data!$A$1:R$1004,_xlfn.AGGREGATE(15,6,((Data!$C$1:$C$1004=T$6)/(Data!$C$1:$C$1004=T$6))*ROW(Data!$C$1:$C$1004),ROW(T64)-ROW(T$6)),1),"")</f>
        <v/>
      </c>
      <c r="U64" s="43"/>
      <c r="V64" s="43" t="str">
        <f>IFERROR(INDEX(Data!$A$1:X$1004,_xlfn.AGGREGATE(15,6,((Data!$C$1:$C$1004=V$6)/(Data!$C$1:$C$1004=V$6))*ROW(Data!$C$1:$C$1004),ROW(V64)-ROW(V$6)),1),"")</f>
        <v>PX Sports</v>
      </c>
      <c r="W64" s="43"/>
      <c r="X64" s="43" t="str">
        <f>IFERROR(INDEX(Data!$A$1:Z$1004,_xlfn.AGGREGATE(15,6,((Data!$C$1:$C$1004=X$6)/(Data!$C$1:$C$1004=X$6))*ROW(Data!$C$1:$C$1004),ROW(X64)-ROW(X$6)),1),"")</f>
        <v/>
      </c>
      <c r="Y64" s="43"/>
      <c r="Z64" s="43" t="str">
        <f>IFERROR(INDEX(Data!$A$1:AB$1004,_xlfn.AGGREGATE(15,6,((Data!$C$1:$C$1004=Z$6)/(Data!$C$1:$C$1004=Z$6))*ROW(Data!$C$1:$C$1004),ROW(Z64)-ROW(Z$6)),1),"")</f>
        <v/>
      </c>
    </row>
    <row r="65" spans="1:26" x14ac:dyDescent="0.4">
      <c r="A65" s="43"/>
      <c r="B65" s="43" t="str">
        <f>IFERROR(INDEX(Data!A$1:$A$1004,_xlfn.AGGREGATE(15,6,((Data!$C$1:$C$1004=B$6)/(Data!$C$1:$C$1004=B$6))*ROW(Data!$C$1:$C$1004),ROW(B65)-ROW(B$6)),1),"")</f>
        <v/>
      </c>
      <c r="C65" s="43"/>
      <c r="D65" s="43" t="str">
        <f>IFERROR(INDEX(Data!$A$1:C$1004,_xlfn.AGGREGATE(15,6,((Data!$C$1:$C$1004=D$6)/(Data!$C$1:$C$1004=D$6))*ROW(Data!$C$1:$C$1004),ROW(D65)-ROW(D$6)),1),"")</f>
        <v/>
      </c>
      <c r="E65" s="43"/>
      <c r="F65" s="43" t="str">
        <f>IFERROR(INDEX(Data!$A$1:E$1004,_xlfn.AGGREGATE(15,6,((Data!$C$1:$C$1004=F$6)/(Data!$C$1:$C$1004=F$6))*ROW(Data!$C$1:$C$1004),ROW(F65)-ROW(F$6)),1),"")</f>
        <v>Pac 12 Los Angeles</v>
      </c>
      <c r="G65" s="43"/>
      <c r="H65" s="43" t="str">
        <f>IFERROR(INDEX(Data!$A$1:G$1004,_xlfn.AGGREGATE(15,6,((Data!$C$1:$C$1004=H$6)/(Data!$C$1:$C$1004=H$6))*ROW(Data!$C$1:$C$1004),ROW(H65)-ROW(H$6)),1),"")</f>
        <v/>
      </c>
      <c r="I65" s="43"/>
      <c r="J65" s="43" t="str">
        <f>IFERROR(INDEX(Data!$A$1:I$1004,_xlfn.AGGREGATE(15,6,((Data!$C$1:$C$1004=J$6)/(Data!$C$1:$C$1004=J$6))*ROW(Data!$C$1:$C$1004),ROW(J65)-ROW(J$6)),1),"")</f>
        <v/>
      </c>
      <c r="K65" s="43"/>
      <c r="L65" s="43" t="str">
        <f>IFERROR(INDEX(Data!$A$1:K$1004,_xlfn.AGGREGATE(15,6,((Data!$C$1:$C$1004=L$6)/(Data!$C$1:$C$1004=L$6))*ROW(Data!$C$1:$C$1004),ROW(L65)-ROW(L$6)),1),"")</f>
        <v/>
      </c>
      <c r="M65" s="43"/>
      <c r="N65" s="43" t="str">
        <f>IFERROR(INDEX(Data!$A$1:M$1004,_xlfn.AGGREGATE(15,6,((Data!$C$1:$C$1004=N$6)/(Data!$C$1:$C$1004=N$6))*ROW(Data!$C$1:$C$1004),ROW(N65)-ROW(N$6)),1),"")</f>
        <v/>
      </c>
      <c r="O65" s="43"/>
      <c r="P65" s="43" t="str">
        <f>IFERROR(INDEX(Data!$A$1:O$1004,_xlfn.AGGREGATE(15,6,((Data!$C$1:$C$1004=P$6)/(Data!$C$1:$C$1004=P$6))*ROW(Data!$C$1:$C$1004),ROW(P65)-ROW(P$6)),1),"")</f>
        <v/>
      </c>
      <c r="Q65" s="43"/>
      <c r="R65" s="43" t="str">
        <f>IFERROR(INDEX(Data!$A$1:Q$1004,_xlfn.AGGREGATE(15,6,((Data!$C$1:$C$1004=R$6)/(Data!$C$1:$C$1004=R$6))*ROW(Data!$C$1:$C$1004),ROW(R65)-ROW(R$6)),1),"")</f>
        <v/>
      </c>
      <c r="S65" s="43"/>
      <c r="T65" s="43" t="str">
        <f>IFERROR(INDEX(Data!$A$1:R$1004,_xlfn.AGGREGATE(15,6,((Data!$C$1:$C$1004=T$6)/(Data!$C$1:$C$1004=T$6))*ROW(Data!$C$1:$C$1004),ROW(T65)-ROW(T$6)),1),"")</f>
        <v/>
      </c>
      <c r="U65" s="43"/>
      <c r="V65" s="43" t="str">
        <f>IFERROR(INDEX(Data!$A$1:X$1004,_xlfn.AGGREGATE(15,6,((Data!$C$1:$C$1004=V$6)/(Data!$C$1:$C$1004=V$6))*ROW(Data!$C$1:$C$1004),ROW(V65)-ROW(V$6)),1),"")</f>
        <v>RCN Novelas</v>
      </c>
      <c r="W65" s="43"/>
      <c r="X65" s="43" t="str">
        <f>IFERROR(INDEX(Data!$A$1:Z$1004,_xlfn.AGGREGATE(15,6,((Data!$C$1:$C$1004=X$6)/(Data!$C$1:$C$1004=X$6))*ROW(Data!$C$1:$C$1004),ROW(X65)-ROW(X$6)),1),"")</f>
        <v/>
      </c>
      <c r="Y65" s="43"/>
      <c r="Z65" s="43" t="str">
        <f>IFERROR(INDEX(Data!$A$1:AB$1004,_xlfn.AGGREGATE(15,6,((Data!$C$1:$C$1004=Z$6)/(Data!$C$1:$C$1004=Z$6))*ROW(Data!$C$1:$C$1004),ROW(Z65)-ROW(Z$6)),1),"")</f>
        <v/>
      </c>
    </row>
    <row r="66" spans="1:26" x14ac:dyDescent="0.4">
      <c r="A66" s="43"/>
      <c r="B66" s="43" t="str">
        <f>IFERROR(INDEX(Data!A$1:$A$1004,_xlfn.AGGREGATE(15,6,((Data!$C$1:$C$1004=B$6)/(Data!$C$1:$C$1004=B$6))*ROW(Data!$C$1:$C$1004),ROW(B66)-ROW(B$6)),1),"")</f>
        <v/>
      </c>
      <c r="C66" s="43"/>
      <c r="D66" s="43" t="str">
        <f>IFERROR(INDEX(Data!$A$1:C$1004,_xlfn.AGGREGATE(15,6,((Data!$C$1:$C$1004=D$6)/(Data!$C$1:$C$1004=D$6))*ROW(Data!$C$1:$C$1004),ROW(D66)-ROW(D$6)),1),"")</f>
        <v/>
      </c>
      <c r="E66" s="43"/>
      <c r="F66" s="43" t="str">
        <f>IFERROR(INDEX(Data!$A$1:E$1004,_xlfn.AGGREGATE(15,6,((Data!$C$1:$C$1004=F$6)/(Data!$C$1:$C$1004=F$6))*ROW(Data!$C$1:$C$1004),ROW(F66)-ROW(F$6)),1),"")</f>
        <v>Pac 12 Mountain</v>
      </c>
      <c r="G66" s="43"/>
      <c r="H66" s="43" t="str">
        <f>IFERROR(INDEX(Data!$A$1:G$1004,_xlfn.AGGREGATE(15,6,((Data!$C$1:$C$1004=H$6)/(Data!$C$1:$C$1004=H$6))*ROW(Data!$C$1:$C$1004),ROW(H66)-ROW(H$6)),1),"")</f>
        <v/>
      </c>
      <c r="I66" s="43"/>
      <c r="J66" s="43" t="str">
        <f>IFERROR(INDEX(Data!$A$1:I$1004,_xlfn.AGGREGATE(15,6,((Data!$C$1:$C$1004=J$6)/(Data!$C$1:$C$1004=J$6))*ROW(Data!$C$1:$C$1004),ROW(J66)-ROW(J$6)),1),"")</f>
        <v/>
      </c>
      <c r="K66" s="43"/>
      <c r="L66" s="43" t="str">
        <f>IFERROR(INDEX(Data!$A$1:K$1004,_xlfn.AGGREGATE(15,6,((Data!$C$1:$C$1004=L$6)/(Data!$C$1:$C$1004=L$6))*ROW(Data!$C$1:$C$1004),ROW(L66)-ROW(L$6)),1),"")</f>
        <v/>
      </c>
      <c r="M66" s="43"/>
      <c r="N66" s="43" t="str">
        <f>IFERROR(INDEX(Data!$A$1:M$1004,_xlfn.AGGREGATE(15,6,((Data!$C$1:$C$1004=N$6)/(Data!$C$1:$C$1004=N$6))*ROW(Data!$C$1:$C$1004),ROW(N66)-ROW(N$6)),1),"")</f>
        <v/>
      </c>
      <c r="O66" s="43"/>
      <c r="P66" s="43" t="str">
        <f>IFERROR(INDEX(Data!$A$1:O$1004,_xlfn.AGGREGATE(15,6,((Data!$C$1:$C$1004=P$6)/(Data!$C$1:$C$1004=P$6))*ROW(Data!$C$1:$C$1004),ROW(P66)-ROW(P$6)),1),"")</f>
        <v/>
      </c>
      <c r="Q66" s="43"/>
      <c r="R66" s="43" t="str">
        <f>IFERROR(INDEX(Data!$A$1:Q$1004,_xlfn.AGGREGATE(15,6,((Data!$C$1:$C$1004=R$6)/(Data!$C$1:$C$1004=R$6))*ROW(Data!$C$1:$C$1004),ROW(R66)-ROW(R$6)),1),"")</f>
        <v/>
      </c>
      <c r="S66" s="43"/>
      <c r="T66" s="43" t="str">
        <f>IFERROR(INDEX(Data!$A$1:R$1004,_xlfn.AGGREGATE(15,6,((Data!$C$1:$C$1004=T$6)/(Data!$C$1:$C$1004=T$6))*ROW(Data!$C$1:$C$1004),ROW(T66)-ROW(T$6)),1),"")</f>
        <v/>
      </c>
      <c r="U66" s="43"/>
      <c r="V66" s="43" t="str">
        <f>IFERROR(INDEX(Data!$A$1:X$1004,_xlfn.AGGREGATE(15,6,((Data!$C$1:$C$1004=V$6)/(Data!$C$1:$C$1004=V$6))*ROW(Data!$C$1:$C$1004),ROW(V66)-ROW(V$6)),1),"")</f>
        <v>RMS Canal</v>
      </c>
      <c r="W66" s="43"/>
      <c r="X66" s="43" t="str">
        <f>IFERROR(INDEX(Data!$A$1:Z$1004,_xlfn.AGGREGATE(15,6,((Data!$C$1:$C$1004=X$6)/(Data!$C$1:$C$1004=X$6))*ROW(Data!$C$1:$C$1004),ROW(X66)-ROW(X$6)),1),"")</f>
        <v/>
      </c>
      <c r="Y66" s="43"/>
      <c r="Z66" s="43" t="str">
        <f>IFERROR(INDEX(Data!$A$1:AB$1004,_xlfn.AGGREGATE(15,6,((Data!$C$1:$C$1004=Z$6)/(Data!$C$1:$C$1004=Z$6))*ROW(Data!$C$1:$C$1004),ROW(Z66)-ROW(Z$6)),1),"")</f>
        <v/>
      </c>
    </row>
    <row r="67" spans="1:26" x14ac:dyDescent="0.4">
      <c r="A67" s="43"/>
      <c r="B67" s="43" t="str">
        <f>IFERROR(INDEX(Data!A$1:$A$1004,_xlfn.AGGREGATE(15,6,((Data!$C$1:$C$1004=B$6)/(Data!$C$1:$C$1004=B$6))*ROW(Data!$C$1:$C$1004),ROW(B67)-ROW(B$6)),1),"")</f>
        <v/>
      </c>
      <c r="C67" s="43"/>
      <c r="D67" s="43" t="str">
        <f>IFERROR(INDEX(Data!$A$1:C$1004,_xlfn.AGGREGATE(15,6,((Data!$C$1:$C$1004=D$6)/(Data!$C$1:$C$1004=D$6))*ROW(Data!$C$1:$C$1004),ROW(D67)-ROW(D$6)),1),"")</f>
        <v/>
      </c>
      <c r="E67" s="43"/>
      <c r="F67" s="43" t="str">
        <f>IFERROR(INDEX(Data!$A$1:E$1004,_xlfn.AGGREGATE(15,6,((Data!$C$1:$C$1004=F$6)/(Data!$C$1:$C$1004=F$6))*ROW(Data!$C$1:$C$1004),ROW(F67)-ROW(F$6)),1),"")</f>
        <v>Pac 12 Oregon</v>
      </c>
      <c r="G67" s="43"/>
      <c r="H67" s="43" t="str">
        <f>IFERROR(INDEX(Data!$A$1:G$1004,_xlfn.AGGREGATE(15,6,((Data!$C$1:$C$1004=H$6)/(Data!$C$1:$C$1004=H$6))*ROW(Data!$C$1:$C$1004),ROW(H67)-ROW(H$6)),1),"")</f>
        <v/>
      </c>
      <c r="I67" s="43"/>
      <c r="J67" s="43" t="str">
        <f>IFERROR(INDEX(Data!$A$1:I$1004,_xlfn.AGGREGATE(15,6,((Data!$C$1:$C$1004=J$6)/(Data!$C$1:$C$1004=J$6))*ROW(Data!$C$1:$C$1004),ROW(J67)-ROW(J$6)),1),"")</f>
        <v/>
      </c>
      <c r="K67" s="43"/>
      <c r="L67" s="43" t="str">
        <f>IFERROR(INDEX(Data!$A$1:K$1004,_xlfn.AGGREGATE(15,6,((Data!$C$1:$C$1004=L$6)/(Data!$C$1:$C$1004=L$6))*ROW(Data!$C$1:$C$1004),ROW(L67)-ROW(L$6)),1),"")</f>
        <v/>
      </c>
      <c r="M67" s="43"/>
      <c r="N67" s="43" t="str">
        <f>IFERROR(INDEX(Data!$A$1:M$1004,_xlfn.AGGREGATE(15,6,((Data!$C$1:$C$1004=N$6)/(Data!$C$1:$C$1004=N$6))*ROW(Data!$C$1:$C$1004),ROW(N67)-ROW(N$6)),1),"")</f>
        <v/>
      </c>
      <c r="O67" s="43"/>
      <c r="P67" s="43" t="str">
        <f>IFERROR(INDEX(Data!$A$1:O$1004,_xlfn.AGGREGATE(15,6,((Data!$C$1:$C$1004=P$6)/(Data!$C$1:$C$1004=P$6))*ROW(Data!$C$1:$C$1004),ROW(P67)-ROW(P$6)),1),"")</f>
        <v/>
      </c>
      <c r="Q67" s="43"/>
      <c r="R67" s="43" t="str">
        <f>IFERROR(INDEX(Data!$A$1:Q$1004,_xlfn.AGGREGATE(15,6,((Data!$C$1:$C$1004=R$6)/(Data!$C$1:$C$1004=R$6))*ROW(Data!$C$1:$C$1004),ROW(R67)-ROW(R$6)),1),"")</f>
        <v/>
      </c>
      <c r="S67" s="43"/>
      <c r="T67" s="43" t="str">
        <f>IFERROR(INDEX(Data!$A$1:R$1004,_xlfn.AGGREGATE(15,6,((Data!$C$1:$C$1004=T$6)/(Data!$C$1:$C$1004=T$6))*ROW(Data!$C$1:$C$1004),ROW(T67)-ROW(T$6)),1),"")</f>
        <v/>
      </c>
      <c r="U67" s="43"/>
      <c r="V67" s="43" t="str">
        <f>IFERROR(INDEX(Data!$A$1:X$1004,_xlfn.AGGREGATE(15,6,((Data!$C$1:$C$1004=V$6)/(Data!$C$1:$C$1004=V$6))*ROW(Data!$C$1:$C$1004),ROW(V67)-ROW(V$6)),1),"")</f>
        <v>RT Espanol</v>
      </c>
      <c r="W67" s="43"/>
      <c r="X67" s="43" t="str">
        <f>IFERROR(INDEX(Data!$A$1:Z$1004,_xlfn.AGGREGATE(15,6,((Data!$C$1:$C$1004=X$6)/(Data!$C$1:$C$1004=X$6))*ROW(Data!$C$1:$C$1004),ROW(X67)-ROW(X$6)),1),"")</f>
        <v/>
      </c>
      <c r="Y67" s="43"/>
      <c r="Z67" s="43" t="str">
        <f>IFERROR(INDEX(Data!$A$1:AB$1004,_xlfn.AGGREGATE(15,6,((Data!$C$1:$C$1004=Z$6)/(Data!$C$1:$C$1004=Z$6))*ROW(Data!$C$1:$C$1004),ROW(Z67)-ROW(Z$6)),1),"")</f>
        <v/>
      </c>
    </row>
    <row r="68" spans="1:26" x14ac:dyDescent="0.4">
      <c r="A68" s="43"/>
      <c r="B68" s="43" t="str">
        <f>IFERROR(INDEX(Data!A$1:$A$1004,_xlfn.AGGREGATE(15,6,((Data!$C$1:$C$1004=B$6)/(Data!$C$1:$C$1004=B$6))*ROW(Data!$C$1:$C$1004),ROW(B68)-ROW(B$6)),1),"")</f>
        <v/>
      </c>
      <c r="C68" s="43"/>
      <c r="D68" s="43" t="str">
        <f>IFERROR(INDEX(Data!$A$1:C$1004,_xlfn.AGGREGATE(15,6,((Data!$C$1:$C$1004=D$6)/(Data!$C$1:$C$1004=D$6))*ROW(Data!$C$1:$C$1004),ROW(D68)-ROW(D$6)),1),"")</f>
        <v/>
      </c>
      <c r="E68" s="43"/>
      <c r="F68" s="43" t="str">
        <f>IFERROR(INDEX(Data!$A$1:E$1004,_xlfn.AGGREGATE(15,6,((Data!$C$1:$C$1004=F$6)/(Data!$C$1:$C$1004=F$6))*ROW(Data!$C$1:$C$1004),ROW(F68)-ROW(F$6)),1),"")</f>
        <v>Pac 12 Washington</v>
      </c>
      <c r="G68" s="43"/>
      <c r="H68" s="43" t="str">
        <f>IFERROR(INDEX(Data!$A$1:G$1004,_xlfn.AGGREGATE(15,6,((Data!$C$1:$C$1004=H$6)/(Data!$C$1:$C$1004=H$6))*ROW(Data!$C$1:$C$1004),ROW(H68)-ROW(H$6)),1),"")</f>
        <v/>
      </c>
      <c r="I68" s="43"/>
      <c r="J68" s="43" t="str">
        <f>IFERROR(INDEX(Data!$A$1:I$1004,_xlfn.AGGREGATE(15,6,((Data!$C$1:$C$1004=J$6)/(Data!$C$1:$C$1004=J$6))*ROW(Data!$C$1:$C$1004),ROW(J68)-ROW(J$6)),1),"")</f>
        <v/>
      </c>
      <c r="K68" s="43"/>
      <c r="L68" s="43" t="str">
        <f>IFERROR(INDEX(Data!$A$1:K$1004,_xlfn.AGGREGATE(15,6,((Data!$C$1:$C$1004=L$6)/(Data!$C$1:$C$1004=L$6))*ROW(Data!$C$1:$C$1004),ROW(L68)-ROW(L$6)),1),"")</f>
        <v/>
      </c>
      <c r="M68" s="43"/>
      <c r="N68" s="43" t="str">
        <f>IFERROR(INDEX(Data!$A$1:M$1004,_xlfn.AGGREGATE(15,6,((Data!$C$1:$C$1004=N$6)/(Data!$C$1:$C$1004=N$6))*ROW(Data!$C$1:$C$1004),ROW(N68)-ROW(N$6)),1),"")</f>
        <v/>
      </c>
      <c r="O68" s="43"/>
      <c r="P68" s="43" t="str">
        <f>IFERROR(INDEX(Data!$A$1:O$1004,_xlfn.AGGREGATE(15,6,((Data!$C$1:$C$1004=P$6)/(Data!$C$1:$C$1004=P$6))*ROW(Data!$C$1:$C$1004),ROW(P68)-ROW(P$6)),1),"")</f>
        <v/>
      </c>
      <c r="Q68" s="43"/>
      <c r="R68" s="43" t="str">
        <f>IFERROR(INDEX(Data!$A$1:Q$1004,_xlfn.AGGREGATE(15,6,((Data!$C$1:$C$1004=R$6)/(Data!$C$1:$C$1004=R$6))*ROW(Data!$C$1:$C$1004),ROW(R68)-ROW(R$6)),1),"")</f>
        <v/>
      </c>
      <c r="S68" s="43"/>
      <c r="T68" s="43" t="str">
        <f>IFERROR(INDEX(Data!$A$1:R$1004,_xlfn.AGGREGATE(15,6,((Data!$C$1:$C$1004=T$6)/(Data!$C$1:$C$1004=T$6))*ROW(Data!$C$1:$C$1004),ROW(T68)-ROW(T$6)),1),"")</f>
        <v/>
      </c>
      <c r="U68" s="43"/>
      <c r="V68" s="43" t="str">
        <f>IFERROR(INDEX(Data!$A$1:X$1004,_xlfn.AGGREGATE(15,6,((Data!$C$1:$C$1004=V$6)/(Data!$C$1:$C$1004=V$6))*ROW(Data!$C$1:$C$1004),ROW(V68)-ROW(V$6)),1),"")</f>
        <v>Sur Perú</v>
      </c>
      <c r="W68" s="43"/>
      <c r="X68" s="43" t="str">
        <f>IFERROR(INDEX(Data!$A$1:Z$1004,_xlfn.AGGREGATE(15,6,((Data!$C$1:$C$1004=X$6)/(Data!$C$1:$C$1004=X$6))*ROW(Data!$C$1:$C$1004),ROW(X68)-ROW(X$6)),1),"")</f>
        <v/>
      </c>
      <c r="Y68" s="43"/>
      <c r="Z68" s="43" t="str">
        <f>IFERROR(INDEX(Data!$A$1:AB$1004,_xlfn.AGGREGATE(15,6,((Data!$C$1:$C$1004=Z$6)/(Data!$C$1:$C$1004=Z$6))*ROW(Data!$C$1:$C$1004),ROW(Z68)-ROW(Z$6)),1),"")</f>
        <v/>
      </c>
    </row>
    <row r="69" spans="1:26" x14ac:dyDescent="0.4">
      <c r="A69" s="43"/>
      <c r="B69" s="43" t="str">
        <f>IFERROR(INDEX(Data!A$1:$A$1004,_xlfn.AGGREGATE(15,6,((Data!$C$1:$C$1004=B$6)/(Data!$C$1:$C$1004=B$6))*ROW(Data!$C$1:$C$1004),ROW(B69)-ROW(B$6)),1),"")</f>
        <v/>
      </c>
      <c r="C69" s="43"/>
      <c r="D69" s="43" t="str">
        <f>IFERROR(INDEX(Data!$A$1:C$1004,_xlfn.AGGREGATE(15,6,((Data!$C$1:$C$1004=D$6)/(Data!$C$1:$C$1004=D$6))*ROW(Data!$C$1:$C$1004),ROW(D69)-ROW(D$6)),1),"")</f>
        <v/>
      </c>
      <c r="E69" s="43"/>
      <c r="F69" s="43" t="str">
        <f>IFERROR(INDEX(Data!$A$1:E$1004,_xlfn.AGGREGATE(15,6,((Data!$C$1:$C$1004=F$6)/(Data!$C$1:$C$1004=F$6))*ROW(Data!$C$1:$C$1004),ROW(F69)-ROW(F$6)),1),"")</f>
        <v>SEC Network+</v>
      </c>
      <c r="G69" s="43"/>
      <c r="H69" s="43" t="str">
        <f>IFERROR(INDEX(Data!$A$1:G$1004,_xlfn.AGGREGATE(15,6,((Data!$C$1:$C$1004=H$6)/(Data!$C$1:$C$1004=H$6))*ROW(Data!$C$1:$C$1004),ROW(H69)-ROW(H$6)),1),"")</f>
        <v/>
      </c>
      <c r="I69" s="43"/>
      <c r="J69" s="43" t="str">
        <f>IFERROR(INDEX(Data!$A$1:I$1004,_xlfn.AGGREGATE(15,6,((Data!$C$1:$C$1004=J$6)/(Data!$C$1:$C$1004=J$6))*ROW(Data!$C$1:$C$1004),ROW(J69)-ROW(J$6)),1),"")</f>
        <v/>
      </c>
      <c r="K69" s="43"/>
      <c r="L69" s="43" t="str">
        <f>IFERROR(INDEX(Data!$A$1:K$1004,_xlfn.AGGREGATE(15,6,((Data!$C$1:$C$1004=L$6)/(Data!$C$1:$C$1004=L$6))*ROW(Data!$C$1:$C$1004),ROW(L69)-ROW(L$6)),1),"")</f>
        <v/>
      </c>
      <c r="M69" s="43"/>
      <c r="N69" s="43" t="str">
        <f>IFERROR(INDEX(Data!$A$1:M$1004,_xlfn.AGGREGATE(15,6,((Data!$C$1:$C$1004=N$6)/(Data!$C$1:$C$1004=N$6))*ROW(Data!$C$1:$C$1004),ROW(N69)-ROW(N$6)),1),"")</f>
        <v/>
      </c>
      <c r="O69" s="43"/>
      <c r="P69" s="43" t="str">
        <f>IFERROR(INDEX(Data!$A$1:O$1004,_xlfn.AGGREGATE(15,6,((Data!$C$1:$C$1004=P$6)/(Data!$C$1:$C$1004=P$6))*ROW(Data!$C$1:$C$1004),ROW(P69)-ROW(P$6)),1),"")</f>
        <v/>
      </c>
      <c r="Q69" s="43"/>
      <c r="R69" s="43" t="str">
        <f>IFERROR(INDEX(Data!$A$1:Q$1004,_xlfn.AGGREGATE(15,6,((Data!$C$1:$C$1004=R$6)/(Data!$C$1:$C$1004=R$6))*ROW(Data!$C$1:$C$1004),ROW(R69)-ROW(R$6)),1),"")</f>
        <v/>
      </c>
      <c r="S69" s="43"/>
      <c r="T69" s="43" t="str">
        <f>IFERROR(INDEX(Data!$A$1:R$1004,_xlfn.AGGREGATE(15,6,((Data!$C$1:$C$1004=T$6)/(Data!$C$1:$C$1004=T$6))*ROW(Data!$C$1:$C$1004),ROW(T69)-ROW(T$6)),1),"")</f>
        <v/>
      </c>
      <c r="U69" s="43"/>
      <c r="V69" s="43" t="str">
        <f>IFERROR(INDEX(Data!$A$1:X$1004,_xlfn.AGGREGATE(15,6,((Data!$C$1:$C$1004=V$6)/(Data!$C$1:$C$1004=V$6))*ROW(Data!$C$1:$C$1004),ROW(V69)-ROW(V$6)),1),"")</f>
        <v>Telecentro</v>
      </c>
      <c r="W69" s="43"/>
      <c r="X69" s="43" t="str">
        <f>IFERROR(INDEX(Data!$A$1:Z$1004,_xlfn.AGGREGATE(15,6,((Data!$C$1:$C$1004=X$6)/(Data!$C$1:$C$1004=X$6))*ROW(Data!$C$1:$C$1004),ROW(X69)-ROW(X$6)),1),"")</f>
        <v/>
      </c>
      <c r="Y69" s="43"/>
      <c r="Z69" s="43" t="str">
        <f>IFERROR(INDEX(Data!$A$1:AB$1004,_xlfn.AGGREGATE(15,6,((Data!$C$1:$C$1004=Z$6)/(Data!$C$1:$C$1004=Z$6))*ROW(Data!$C$1:$C$1004),ROW(Z69)-ROW(Z$6)),1),"")</f>
        <v/>
      </c>
    </row>
    <row r="70" spans="1:26" x14ac:dyDescent="0.4">
      <c r="A70" s="43"/>
      <c r="B70" s="43" t="str">
        <f>IFERROR(INDEX(Data!A$1:$A$1004,_xlfn.AGGREGATE(15,6,((Data!$C$1:$C$1004=B$6)/(Data!$C$1:$C$1004=B$6))*ROW(Data!$C$1:$C$1004),ROW(B70)-ROW(B$6)),1),"")</f>
        <v/>
      </c>
      <c r="C70" s="43"/>
      <c r="D70" s="43" t="str">
        <f>IFERROR(INDEX(Data!$A$1:C$1004,_xlfn.AGGREGATE(15,6,((Data!$C$1:$C$1004=D$6)/(Data!$C$1:$C$1004=D$6))*ROW(Data!$C$1:$C$1004),ROW(D70)-ROW(D$6)),1),"")</f>
        <v/>
      </c>
      <c r="E70" s="43"/>
      <c r="F70" s="43" t="str">
        <f>IFERROR(INDEX(Data!$A$1:E$1004,_xlfn.AGGREGATE(15,6,((Data!$C$1:$C$1004=F$6)/(Data!$C$1:$C$1004=F$6))*ROW(Data!$C$1:$C$1004),ROW(F70)-ROW(F$6)),1),"")</f>
        <v>Sportsman Channel</v>
      </c>
      <c r="G70" s="43"/>
      <c r="H70" s="43" t="str">
        <f>IFERROR(INDEX(Data!$A$1:G$1004,_xlfn.AGGREGATE(15,6,((Data!$C$1:$C$1004=H$6)/(Data!$C$1:$C$1004=H$6))*ROW(Data!$C$1:$C$1004),ROW(H70)-ROW(H$6)),1),"")</f>
        <v/>
      </c>
      <c r="I70" s="43"/>
      <c r="J70" s="43" t="str">
        <f>IFERROR(INDEX(Data!$A$1:I$1004,_xlfn.AGGREGATE(15,6,((Data!$C$1:$C$1004=J$6)/(Data!$C$1:$C$1004=J$6))*ROW(Data!$C$1:$C$1004),ROW(J70)-ROW(J$6)),1),"")</f>
        <v/>
      </c>
      <c r="K70" s="43"/>
      <c r="L70" s="43" t="str">
        <f>IFERROR(INDEX(Data!$A$1:K$1004,_xlfn.AGGREGATE(15,6,((Data!$C$1:$C$1004=L$6)/(Data!$C$1:$C$1004=L$6))*ROW(Data!$C$1:$C$1004),ROW(L70)-ROW(L$6)),1),"")</f>
        <v/>
      </c>
      <c r="M70" s="43"/>
      <c r="N70" s="43" t="str">
        <f>IFERROR(INDEX(Data!$A$1:M$1004,_xlfn.AGGREGATE(15,6,((Data!$C$1:$C$1004=N$6)/(Data!$C$1:$C$1004=N$6))*ROW(Data!$C$1:$C$1004),ROW(N70)-ROW(N$6)),1),"")</f>
        <v/>
      </c>
      <c r="O70" s="43"/>
      <c r="P70" s="43" t="str">
        <f>IFERROR(INDEX(Data!$A$1:O$1004,_xlfn.AGGREGATE(15,6,((Data!$C$1:$C$1004=P$6)/(Data!$C$1:$C$1004=P$6))*ROW(Data!$C$1:$C$1004),ROW(P70)-ROW(P$6)),1),"")</f>
        <v/>
      </c>
      <c r="Q70" s="43"/>
      <c r="R70" s="43" t="str">
        <f>IFERROR(INDEX(Data!$A$1:Q$1004,_xlfn.AGGREGATE(15,6,((Data!$C$1:$C$1004=R$6)/(Data!$C$1:$C$1004=R$6))*ROW(Data!$C$1:$C$1004),ROW(R70)-ROW(R$6)),1),"")</f>
        <v/>
      </c>
      <c r="S70" s="43"/>
      <c r="T70" s="43" t="str">
        <f>IFERROR(INDEX(Data!$A$1:R$1004,_xlfn.AGGREGATE(15,6,((Data!$C$1:$C$1004=T$6)/(Data!$C$1:$C$1004=T$6))*ROW(Data!$C$1:$C$1004),ROW(T70)-ROW(T$6)),1),"")</f>
        <v/>
      </c>
      <c r="U70" s="43"/>
      <c r="V70" s="43" t="str">
        <f>IFERROR(INDEX(Data!$A$1:X$1004,_xlfn.AGGREGATE(15,6,((Data!$C$1:$C$1004=V$6)/(Data!$C$1:$C$1004=V$6))*ROW(Data!$C$1:$C$1004),ROW(V70)-ROW(V$6)),1),"")</f>
        <v>Telefe</v>
      </c>
      <c r="W70" s="43"/>
      <c r="X70" s="43" t="str">
        <f>IFERROR(INDEX(Data!$A$1:Z$1004,_xlfn.AGGREGATE(15,6,((Data!$C$1:$C$1004=X$6)/(Data!$C$1:$C$1004=X$6))*ROW(Data!$C$1:$C$1004),ROW(X70)-ROW(X$6)),1),"")</f>
        <v/>
      </c>
      <c r="Y70" s="43"/>
      <c r="Z70" s="43" t="str">
        <f>IFERROR(INDEX(Data!$A$1:AB$1004,_xlfn.AGGREGATE(15,6,((Data!$C$1:$C$1004=Z$6)/(Data!$C$1:$C$1004=Z$6))*ROW(Data!$C$1:$C$1004),ROW(Z70)-ROW(Z$6)),1),"")</f>
        <v/>
      </c>
    </row>
    <row r="71" spans="1:26" x14ac:dyDescent="0.4">
      <c r="A71" s="43"/>
      <c r="B71" s="43" t="str">
        <f>IFERROR(INDEX(Data!A$1:$A$1004,_xlfn.AGGREGATE(15,6,((Data!$C$1:$C$1004=B$6)/(Data!$C$1:$C$1004=B$6))*ROW(Data!$C$1:$C$1004),ROW(B71)-ROW(B$6)),1),"")</f>
        <v/>
      </c>
      <c r="C71" s="43"/>
      <c r="D71" s="43" t="str">
        <f>IFERROR(INDEX(Data!$A$1:C$1004,_xlfn.AGGREGATE(15,6,((Data!$C$1:$C$1004=D$6)/(Data!$C$1:$C$1004=D$6))*ROW(Data!$C$1:$C$1004),ROW(D71)-ROW(D$6)),1),"")</f>
        <v/>
      </c>
      <c r="E71" s="43"/>
      <c r="F71" s="43" t="str">
        <f>IFERROR(INDEX(Data!$A$1:E$1004,_xlfn.AGGREGATE(15,6,((Data!$C$1:$C$1004=F$6)/(Data!$C$1:$C$1004=F$6))*ROW(Data!$C$1:$C$1004),ROW(F71)-ROW(F$6)),1),"")</f>
        <v>Stadium</v>
      </c>
      <c r="G71" s="43"/>
      <c r="H71" s="43" t="str">
        <f>IFERROR(INDEX(Data!$A$1:G$1004,_xlfn.AGGREGATE(15,6,((Data!$C$1:$C$1004=H$6)/(Data!$C$1:$C$1004=H$6))*ROW(Data!$C$1:$C$1004),ROW(H71)-ROW(H$6)),1),"")</f>
        <v/>
      </c>
      <c r="I71" s="43"/>
      <c r="J71" s="43" t="str">
        <f>IFERROR(INDEX(Data!$A$1:I$1004,_xlfn.AGGREGATE(15,6,((Data!$C$1:$C$1004=J$6)/(Data!$C$1:$C$1004=J$6))*ROW(Data!$C$1:$C$1004),ROW(J71)-ROW(J$6)),1),"")</f>
        <v/>
      </c>
      <c r="K71" s="43"/>
      <c r="L71" s="43" t="str">
        <f>IFERROR(INDEX(Data!$A$1:K$1004,_xlfn.AGGREGATE(15,6,((Data!$C$1:$C$1004=L$6)/(Data!$C$1:$C$1004=L$6))*ROW(Data!$C$1:$C$1004),ROW(L71)-ROW(L$6)),1),"")</f>
        <v/>
      </c>
      <c r="M71" s="43"/>
      <c r="N71" s="43" t="str">
        <f>IFERROR(INDEX(Data!$A$1:M$1004,_xlfn.AGGREGATE(15,6,((Data!$C$1:$C$1004=N$6)/(Data!$C$1:$C$1004=N$6))*ROW(Data!$C$1:$C$1004),ROW(N71)-ROW(N$6)),1),"")</f>
        <v/>
      </c>
      <c r="O71" s="43"/>
      <c r="P71" s="43" t="str">
        <f>IFERROR(INDEX(Data!$A$1:O$1004,_xlfn.AGGREGATE(15,6,((Data!$C$1:$C$1004=P$6)/(Data!$C$1:$C$1004=P$6))*ROW(Data!$C$1:$C$1004),ROW(P71)-ROW(P$6)),1),"")</f>
        <v/>
      </c>
      <c r="Q71" s="43"/>
      <c r="R71" s="43" t="str">
        <f>IFERROR(INDEX(Data!$A$1:Q$1004,_xlfn.AGGREGATE(15,6,((Data!$C$1:$C$1004=R$6)/(Data!$C$1:$C$1004=R$6))*ROW(Data!$C$1:$C$1004),ROW(R71)-ROW(R$6)),1),"")</f>
        <v/>
      </c>
      <c r="S71" s="43"/>
      <c r="T71" s="43" t="str">
        <f>IFERROR(INDEX(Data!$A$1:R$1004,_xlfn.AGGREGATE(15,6,((Data!$C$1:$C$1004=T$6)/(Data!$C$1:$C$1004=T$6))*ROW(Data!$C$1:$C$1004),ROW(T71)-ROW(T$6)),1),"")</f>
        <v/>
      </c>
      <c r="U71" s="43"/>
      <c r="V71" s="43" t="str">
        <f>IFERROR(INDEX(Data!$A$1:X$1004,_xlfn.AGGREGATE(15,6,((Data!$C$1:$C$1004=V$6)/(Data!$C$1:$C$1004=V$6))*ROW(Data!$C$1:$C$1004),ROW(V71)-ROW(V$6)),1),"")</f>
        <v>Teleformula</v>
      </c>
      <c r="W71" s="43"/>
      <c r="X71" s="43" t="str">
        <f>IFERROR(INDEX(Data!$A$1:Z$1004,_xlfn.AGGREGATE(15,6,((Data!$C$1:$C$1004=X$6)/(Data!$C$1:$C$1004=X$6))*ROW(Data!$C$1:$C$1004),ROW(X71)-ROW(X$6)),1),"")</f>
        <v/>
      </c>
      <c r="Y71" s="43"/>
      <c r="Z71" s="43" t="str">
        <f>IFERROR(INDEX(Data!$A$1:AB$1004,_xlfn.AGGREGATE(15,6,((Data!$C$1:$C$1004=Z$6)/(Data!$C$1:$C$1004=Z$6))*ROW(Data!$C$1:$C$1004),ROW(Z71)-ROW(Z$6)),1),"")</f>
        <v/>
      </c>
    </row>
    <row r="72" spans="1:26" x14ac:dyDescent="0.4">
      <c r="A72" s="43"/>
      <c r="B72" s="43" t="str">
        <f>IFERROR(INDEX(Data!A$1:$A$1004,_xlfn.AGGREGATE(15,6,((Data!$C$1:$C$1004=B$6)/(Data!$C$1:$C$1004=B$6))*ROW(Data!$C$1:$C$1004),ROW(B72)-ROW(B$6)),1),"")</f>
        <v/>
      </c>
      <c r="C72" s="43"/>
      <c r="D72" s="43" t="str">
        <f>IFERROR(INDEX(Data!$A$1:C$1004,_xlfn.AGGREGATE(15,6,((Data!$C$1:$C$1004=D$6)/(Data!$C$1:$C$1004=D$6))*ROW(Data!$C$1:$C$1004),ROW(D72)-ROW(D$6)),1),"")</f>
        <v/>
      </c>
      <c r="E72" s="43"/>
      <c r="F72" s="43" t="str">
        <f>IFERROR(INDEX(Data!$A$1:E$1004,_xlfn.AGGREGATE(15,6,((Data!$C$1:$C$1004=F$6)/(Data!$C$1:$C$1004=F$6))*ROW(Data!$C$1:$C$1004),ROW(F72)-ROW(F$6)),1),"")</f>
        <v>Stadium 1</v>
      </c>
      <c r="G72" s="43"/>
      <c r="H72" s="43" t="str">
        <f>IFERROR(INDEX(Data!$A$1:G$1004,_xlfn.AGGREGATE(15,6,((Data!$C$1:$C$1004=H$6)/(Data!$C$1:$C$1004=H$6))*ROW(Data!$C$1:$C$1004),ROW(H72)-ROW(H$6)),1),"")</f>
        <v/>
      </c>
      <c r="I72" s="43"/>
      <c r="J72" s="43" t="str">
        <f>IFERROR(INDEX(Data!$A$1:I$1004,_xlfn.AGGREGATE(15,6,((Data!$C$1:$C$1004=J$6)/(Data!$C$1:$C$1004=J$6))*ROW(Data!$C$1:$C$1004),ROW(J72)-ROW(J$6)),1),"")</f>
        <v/>
      </c>
      <c r="K72" s="43"/>
      <c r="L72" s="43" t="str">
        <f>IFERROR(INDEX(Data!$A$1:K$1004,_xlfn.AGGREGATE(15,6,((Data!$C$1:$C$1004=L$6)/(Data!$C$1:$C$1004=L$6))*ROW(Data!$C$1:$C$1004),ROW(L72)-ROW(L$6)),1),"")</f>
        <v/>
      </c>
      <c r="M72" s="43"/>
      <c r="N72" s="43" t="str">
        <f>IFERROR(INDEX(Data!$A$1:M$1004,_xlfn.AGGREGATE(15,6,((Data!$C$1:$C$1004=N$6)/(Data!$C$1:$C$1004=N$6))*ROW(Data!$C$1:$C$1004),ROW(N72)-ROW(N$6)),1),"")</f>
        <v/>
      </c>
      <c r="O72" s="43"/>
      <c r="P72" s="43" t="str">
        <f>IFERROR(INDEX(Data!$A$1:O$1004,_xlfn.AGGREGATE(15,6,((Data!$C$1:$C$1004=P$6)/(Data!$C$1:$C$1004=P$6))*ROW(Data!$C$1:$C$1004),ROW(P72)-ROW(P$6)),1),"")</f>
        <v/>
      </c>
      <c r="Q72" s="43"/>
      <c r="R72" s="43" t="str">
        <f>IFERROR(INDEX(Data!$A$1:Q$1004,_xlfn.AGGREGATE(15,6,((Data!$C$1:$C$1004=R$6)/(Data!$C$1:$C$1004=R$6))*ROW(Data!$C$1:$C$1004),ROW(R72)-ROW(R$6)),1),"")</f>
        <v/>
      </c>
      <c r="S72" s="43"/>
      <c r="T72" s="43" t="str">
        <f>IFERROR(INDEX(Data!$A$1:R$1004,_xlfn.AGGREGATE(15,6,((Data!$C$1:$C$1004=T$6)/(Data!$C$1:$C$1004=T$6))*ROW(Data!$C$1:$C$1004),ROW(T72)-ROW(T$6)),1),"")</f>
        <v/>
      </c>
      <c r="U72" s="43"/>
      <c r="V72" s="43" t="str">
        <f>IFERROR(INDEX(Data!$A$1:X$1004,_xlfn.AGGREGATE(15,6,((Data!$C$1:$C$1004=V$6)/(Data!$C$1:$C$1004=V$6))*ROW(Data!$C$1:$C$1004),ROW(V72)-ROW(V$6)),1),"")</f>
        <v>TeleFórmula</v>
      </c>
      <c r="W72" s="43"/>
      <c r="X72" s="43" t="str">
        <f>IFERROR(INDEX(Data!$A$1:Z$1004,_xlfn.AGGREGATE(15,6,((Data!$C$1:$C$1004=X$6)/(Data!$C$1:$C$1004=X$6))*ROW(Data!$C$1:$C$1004),ROW(X72)-ROW(X$6)),1),"")</f>
        <v/>
      </c>
      <c r="Y72" s="43"/>
      <c r="Z72" s="43" t="str">
        <f>IFERROR(INDEX(Data!$A$1:AB$1004,_xlfn.AGGREGATE(15,6,((Data!$C$1:$C$1004=Z$6)/(Data!$C$1:$C$1004=Z$6))*ROW(Data!$C$1:$C$1004),ROW(Z72)-ROW(Z$6)),1),"")</f>
        <v/>
      </c>
    </row>
    <row r="73" spans="1:26" x14ac:dyDescent="0.4">
      <c r="A73" s="43"/>
      <c r="B73" s="43" t="str">
        <f>IFERROR(INDEX(Data!A$1:$A$1004,_xlfn.AGGREGATE(15,6,((Data!$C$1:$C$1004=B$6)/(Data!$C$1:$C$1004=B$6))*ROW(Data!$C$1:$C$1004),ROW(B73)-ROW(B$6)),1),"")</f>
        <v/>
      </c>
      <c r="C73" s="43"/>
      <c r="D73" s="43" t="str">
        <f>IFERROR(INDEX(Data!$A$1:C$1004,_xlfn.AGGREGATE(15,6,((Data!$C$1:$C$1004=D$6)/(Data!$C$1:$C$1004=D$6))*ROW(Data!$C$1:$C$1004),ROW(D73)-ROW(D$6)),1),"")</f>
        <v/>
      </c>
      <c r="E73" s="43"/>
      <c r="F73" s="43" t="str">
        <f>IFERROR(INDEX(Data!$A$1:E$1004,_xlfn.AGGREGATE(15,6,((Data!$C$1:$C$1004=F$6)/(Data!$C$1:$C$1004=F$6))*ROW(Data!$C$1:$C$1004),ROW(F73)-ROW(F$6)),1),"")</f>
        <v>Stadium 2</v>
      </c>
      <c r="G73" s="43"/>
      <c r="H73" s="43" t="str">
        <f>IFERROR(INDEX(Data!$A$1:G$1004,_xlfn.AGGREGATE(15,6,((Data!$C$1:$C$1004=H$6)/(Data!$C$1:$C$1004=H$6))*ROW(Data!$C$1:$C$1004),ROW(H73)-ROW(H$6)),1),"")</f>
        <v/>
      </c>
      <c r="I73" s="43"/>
      <c r="J73" s="43" t="str">
        <f>IFERROR(INDEX(Data!$A$1:I$1004,_xlfn.AGGREGATE(15,6,((Data!$C$1:$C$1004=J$6)/(Data!$C$1:$C$1004=J$6))*ROW(Data!$C$1:$C$1004),ROW(J73)-ROW(J$6)),1),"")</f>
        <v/>
      </c>
      <c r="K73" s="43"/>
      <c r="L73" s="43" t="str">
        <f>IFERROR(INDEX(Data!$A$1:K$1004,_xlfn.AGGREGATE(15,6,((Data!$C$1:$C$1004=L$6)/(Data!$C$1:$C$1004=L$6))*ROW(Data!$C$1:$C$1004),ROW(L73)-ROW(L$6)),1),"")</f>
        <v/>
      </c>
      <c r="M73" s="43"/>
      <c r="N73" s="43" t="str">
        <f>IFERROR(INDEX(Data!$A$1:M$1004,_xlfn.AGGREGATE(15,6,((Data!$C$1:$C$1004=N$6)/(Data!$C$1:$C$1004=N$6))*ROW(Data!$C$1:$C$1004),ROW(N73)-ROW(N$6)),1),"")</f>
        <v/>
      </c>
      <c r="O73" s="43"/>
      <c r="P73" s="43" t="str">
        <f>IFERROR(INDEX(Data!$A$1:O$1004,_xlfn.AGGREGATE(15,6,((Data!$C$1:$C$1004=P$6)/(Data!$C$1:$C$1004=P$6))*ROW(Data!$C$1:$C$1004),ROW(P73)-ROW(P$6)),1),"")</f>
        <v/>
      </c>
      <c r="Q73" s="43"/>
      <c r="R73" s="43" t="str">
        <f>IFERROR(INDEX(Data!$A$1:Q$1004,_xlfn.AGGREGATE(15,6,((Data!$C$1:$C$1004=R$6)/(Data!$C$1:$C$1004=R$6))*ROW(Data!$C$1:$C$1004),ROW(R73)-ROW(R$6)),1),"")</f>
        <v/>
      </c>
      <c r="S73" s="43"/>
      <c r="T73" s="43" t="str">
        <f>IFERROR(INDEX(Data!$A$1:R$1004,_xlfn.AGGREGATE(15,6,((Data!$C$1:$C$1004=T$6)/(Data!$C$1:$C$1004=T$6))*ROW(Data!$C$1:$C$1004),ROW(T73)-ROW(T$6)),1),"")</f>
        <v/>
      </c>
      <c r="U73" s="43"/>
      <c r="V73" s="43" t="str">
        <f>IFERROR(INDEX(Data!$A$1:X$1004,_xlfn.AGGREGATE(15,6,((Data!$C$1:$C$1004=V$6)/(Data!$C$1:$C$1004=V$6))*ROW(Data!$C$1:$C$1004),ROW(V73)-ROW(V$6)),1),"")</f>
        <v>Telehit</v>
      </c>
      <c r="W73" s="43"/>
      <c r="X73" s="43" t="str">
        <f>IFERROR(INDEX(Data!$A$1:Z$1004,_xlfn.AGGREGATE(15,6,((Data!$C$1:$C$1004=X$6)/(Data!$C$1:$C$1004=X$6))*ROW(Data!$C$1:$C$1004),ROW(X73)-ROW(X$6)),1),"")</f>
        <v/>
      </c>
      <c r="Y73" s="43"/>
      <c r="Z73" s="43" t="str">
        <f>IFERROR(INDEX(Data!$A$1:AB$1004,_xlfn.AGGREGATE(15,6,((Data!$C$1:$C$1004=Z$6)/(Data!$C$1:$C$1004=Z$6))*ROW(Data!$C$1:$C$1004),ROW(Z73)-ROW(Z$6)),1),"")</f>
        <v/>
      </c>
    </row>
    <row r="74" spans="1:26" x14ac:dyDescent="0.4">
      <c r="A74" s="43"/>
      <c r="B74" s="43" t="str">
        <f>IFERROR(INDEX(Data!A$1:$A$1004,_xlfn.AGGREGATE(15,6,((Data!$C$1:$C$1004=B$6)/(Data!$C$1:$C$1004=B$6))*ROW(Data!$C$1:$C$1004),ROW(B74)-ROW(B$6)),1),"")</f>
        <v/>
      </c>
      <c r="C74" s="43"/>
      <c r="D74" s="43" t="str">
        <f>IFERROR(INDEX(Data!$A$1:C$1004,_xlfn.AGGREGATE(15,6,((Data!$C$1:$C$1004=D$6)/(Data!$C$1:$C$1004=D$6))*ROW(Data!$C$1:$C$1004),ROW(D74)-ROW(D$6)),1),"")</f>
        <v/>
      </c>
      <c r="E74" s="43"/>
      <c r="F74" s="43" t="str">
        <f>IFERROR(INDEX(Data!$A$1:E$1004,_xlfn.AGGREGATE(15,6,((Data!$C$1:$C$1004=F$6)/(Data!$C$1:$C$1004=F$6))*ROW(Data!$C$1:$C$1004),ROW(F74)-ROW(F$6)),1),"")</f>
        <v>Stadium 3</v>
      </c>
      <c r="G74" s="43"/>
      <c r="H74" s="43" t="str">
        <f>IFERROR(INDEX(Data!$A$1:G$1004,_xlfn.AGGREGATE(15,6,((Data!$C$1:$C$1004=H$6)/(Data!$C$1:$C$1004=H$6))*ROW(Data!$C$1:$C$1004),ROW(H74)-ROW(H$6)),1),"")</f>
        <v/>
      </c>
      <c r="I74" s="43"/>
      <c r="J74" s="43" t="str">
        <f>IFERROR(INDEX(Data!$A$1:I$1004,_xlfn.AGGREGATE(15,6,((Data!$C$1:$C$1004=J$6)/(Data!$C$1:$C$1004=J$6))*ROW(Data!$C$1:$C$1004),ROW(J74)-ROW(J$6)),1),"")</f>
        <v/>
      </c>
      <c r="K74" s="43"/>
      <c r="L74" s="43" t="str">
        <f>IFERROR(INDEX(Data!$A$1:K$1004,_xlfn.AGGREGATE(15,6,((Data!$C$1:$C$1004=L$6)/(Data!$C$1:$C$1004=L$6))*ROW(Data!$C$1:$C$1004),ROW(L74)-ROW(L$6)),1),"")</f>
        <v/>
      </c>
      <c r="M74" s="43"/>
      <c r="N74" s="43" t="str">
        <f>IFERROR(INDEX(Data!$A$1:M$1004,_xlfn.AGGREGATE(15,6,((Data!$C$1:$C$1004=N$6)/(Data!$C$1:$C$1004=N$6))*ROW(Data!$C$1:$C$1004),ROW(N74)-ROW(N$6)),1),"")</f>
        <v/>
      </c>
      <c r="O74" s="43"/>
      <c r="P74" s="43" t="str">
        <f>IFERROR(INDEX(Data!$A$1:O$1004,_xlfn.AGGREGATE(15,6,((Data!$C$1:$C$1004=P$6)/(Data!$C$1:$C$1004=P$6))*ROW(Data!$C$1:$C$1004),ROW(P74)-ROW(P$6)),1),"")</f>
        <v/>
      </c>
      <c r="Q74" s="43"/>
      <c r="R74" s="43" t="str">
        <f>IFERROR(INDEX(Data!$A$1:Q$1004,_xlfn.AGGREGATE(15,6,((Data!$C$1:$C$1004=R$6)/(Data!$C$1:$C$1004=R$6))*ROW(Data!$C$1:$C$1004),ROW(R74)-ROW(R$6)),1),"")</f>
        <v/>
      </c>
      <c r="S74" s="43"/>
      <c r="T74" s="43" t="str">
        <f>IFERROR(INDEX(Data!$A$1:R$1004,_xlfn.AGGREGATE(15,6,((Data!$C$1:$C$1004=T$6)/(Data!$C$1:$C$1004=T$6))*ROW(Data!$C$1:$C$1004),ROW(T74)-ROW(T$6)),1),"")</f>
        <v/>
      </c>
      <c r="U74" s="43"/>
      <c r="V74" s="43" t="str">
        <f>IFERROR(INDEX(Data!$A$1:X$1004,_xlfn.AGGREGATE(15,6,((Data!$C$1:$C$1004=V$6)/(Data!$C$1:$C$1004=V$6))*ROW(Data!$C$1:$C$1004),ROW(V74)-ROW(V$6)),1),"")</f>
        <v>Telehit Urbano</v>
      </c>
      <c r="W74" s="43"/>
      <c r="X74" s="43" t="str">
        <f>IFERROR(INDEX(Data!$A$1:Z$1004,_xlfn.AGGREGATE(15,6,((Data!$C$1:$C$1004=X$6)/(Data!$C$1:$C$1004=X$6))*ROW(Data!$C$1:$C$1004),ROW(X74)-ROW(X$6)),1),"")</f>
        <v/>
      </c>
      <c r="Y74" s="43"/>
      <c r="Z74" s="43" t="str">
        <f>IFERROR(INDEX(Data!$A$1:AB$1004,_xlfn.AGGREGATE(15,6,((Data!$C$1:$C$1004=Z$6)/(Data!$C$1:$C$1004=Z$6))*ROW(Data!$C$1:$C$1004),ROW(Z74)-ROW(Z$6)),1),"")</f>
        <v/>
      </c>
    </row>
    <row r="75" spans="1:26" x14ac:dyDescent="0.4">
      <c r="A75" s="43"/>
      <c r="B75" s="43" t="str">
        <f>IFERROR(INDEX(Data!A$1:$A$1004,_xlfn.AGGREGATE(15,6,((Data!$C$1:$C$1004=B$6)/(Data!$C$1:$C$1004=B$6))*ROW(Data!$C$1:$C$1004),ROW(B75)-ROW(B$6)),1),"")</f>
        <v/>
      </c>
      <c r="C75" s="43"/>
      <c r="D75" s="43" t="str">
        <f>IFERROR(INDEX(Data!$A$1:C$1004,_xlfn.AGGREGATE(15,6,((Data!$C$1:$C$1004=D$6)/(Data!$C$1:$C$1004=D$6))*ROW(Data!$C$1:$C$1004),ROW(D75)-ROW(D$6)),1),"")</f>
        <v/>
      </c>
      <c r="E75" s="43"/>
      <c r="F75" s="43" t="str">
        <f>IFERROR(INDEX(Data!$A$1:E$1004,_xlfn.AGGREGATE(15,6,((Data!$C$1:$C$1004=F$6)/(Data!$C$1:$C$1004=F$6))*ROW(Data!$C$1:$C$1004),ROW(F75)-ROW(F$6)),1),"")</f>
        <v>Tennis Channel</v>
      </c>
      <c r="G75" s="43"/>
      <c r="H75" s="43" t="str">
        <f>IFERROR(INDEX(Data!$A$1:G$1004,_xlfn.AGGREGATE(15,6,((Data!$C$1:$C$1004=H$6)/(Data!$C$1:$C$1004=H$6))*ROW(Data!$C$1:$C$1004),ROW(H75)-ROW(H$6)),1),"")</f>
        <v/>
      </c>
      <c r="I75" s="43"/>
      <c r="J75" s="43" t="str">
        <f>IFERROR(INDEX(Data!$A$1:I$1004,_xlfn.AGGREGATE(15,6,((Data!$C$1:$C$1004=J$6)/(Data!$C$1:$C$1004=J$6))*ROW(Data!$C$1:$C$1004),ROW(J75)-ROW(J$6)),1),"")</f>
        <v/>
      </c>
      <c r="K75" s="43"/>
      <c r="L75" s="43" t="str">
        <f>IFERROR(INDEX(Data!$A$1:K$1004,_xlfn.AGGREGATE(15,6,((Data!$C$1:$C$1004=L$6)/(Data!$C$1:$C$1004=L$6))*ROW(Data!$C$1:$C$1004),ROW(L75)-ROW(L$6)),1),"")</f>
        <v/>
      </c>
      <c r="M75" s="43"/>
      <c r="N75" s="43" t="str">
        <f>IFERROR(INDEX(Data!$A$1:M$1004,_xlfn.AGGREGATE(15,6,((Data!$C$1:$C$1004=N$6)/(Data!$C$1:$C$1004=N$6))*ROW(Data!$C$1:$C$1004),ROW(N75)-ROW(N$6)),1),"")</f>
        <v/>
      </c>
      <c r="O75" s="43"/>
      <c r="P75" s="43" t="str">
        <f>IFERROR(INDEX(Data!$A$1:O$1004,_xlfn.AGGREGATE(15,6,((Data!$C$1:$C$1004=P$6)/(Data!$C$1:$C$1004=P$6))*ROW(Data!$C$1:$C$1004),ROW(P75)-ROW(P$6)),1),"")</f>
        <v/>
      </c>
      <c r="Q75" s="43"/>
      <c r="R75" s="43" t="str">
        <f>IFERROR(INDEX(Data!$A$1:Q$1004,_xlfn.AGGREGATE(15,6,((Data!$C$1:$C$1004=R$6)/(Data!$C$1:$C$1004=R$6))*ROW(Data!$C$1:$C$1004),ROW(R75)-ROW(R$6)),1),"")</f>
        <v/>
      </c>
      <c r="S75" s="43"/>
      <c r="T75" s="43" t="str">
        <f>IFERROR(INDEX(Data!$A$1:R$1004,_xlfn.AGGREGATE(15,6,((Data!$C$1:$C$1004=T$6)/(Data!$C$1:$C$1004=T$6))*ROW(Data!$C$1:$C$1004),ROW(T75)-ROW(T$6)),1),"")</f>
        <v/>
      </c>
      <c r="U75" s="43"/>
      <c r="V75" s="43" t="str">
        <f>IFERROR(INDEX(Data!$A$1:X$1004,_xlfn.AGGREGATE(15,6,((Data!$C$1:$C$1004=V$6)/(Data!$C$1:$C$1004=V$6))*ROW(Data!$C$1:$C$1004),ROW(V75)-ROW(V$6)),1),"")</f>
        <v>Telemundo</v>
      </c>
      <c r="W75" s="43"/>
      <c r="X75" s="43" t="str">
        <f>IFERROR(INDEX(Data!$A$1:Z$1004,_xlfn.AGGREGATE(15,6,((Data!$C$1:$C$1004=X$6)/(Data!$C$1:$C$1004=X$6))*ROW(Data!$C$1:$C$1004),ROW(X75)-ROW(X$6)),1),"")</f>
        <v/>
      </c>
      <c r="Y75" s="43"/>
      <c r="Z75" s="43" t="str">
        <f>IFERROR(INDEX(Data!$A$1:AB$1004,_xlfn.AGGREGATE(15,6,((Data!$C$1:$C$1004=Z$6)/(Data!$C$1:$C$1004=Z$6))*ROW(Data!$C$1:$C$1004),ROW(Z75)-ROW(Z$6)),1),"")</f>
        <v/>
      </c>
    </row>
    <row r="76" spans="1:26" ht="24" x14ac:dyDescent="0.4">
      <c r="A76" s="43"/>
      <c r="B76" s="43" t="str">
        <f>IFERROR(INDEX(Data!A$1:$A$1004,_xlfn.AGGREGATE(15,6,((Data!$C$1:$C$1004=B$6)/(Data!$C$1:$C$1004=B$6))*ROW(Data!$C$1:$C$1004),ROW(B76)-ROW(B$6)),1),"")</f>
        <v/>
      </c>
      <c r="C76" s="43"/>
      <c r="D76" s="43" t="str">
        <f>IFERROR(INDEX(Data!$A$1:C$1004,_xlfn.AGGREGATE(15,6,((Data!$C$1:$C$1004=D$6)/(Data!$C$1:$C$1004=D$6))*ROW(Data!$C$1:$C$1004),ROW(D76)-ROW(D$6)),1),"")</f>
        <v/>
      </c>
      <c r="E76" s="43"/>
      <c r="F76" s="43" t="str">
        <f>IFERROR(INDEX(Data!$A$1:E$1004,_xlfn.AGGREGATE(15,6,((Data!$C$1:$C$1004=F$6)/(Data!$C$1:$C$1004=F$6))*ROW(Data!$C$1:$C$1004),ROW(F76)-ROW(F$6)),1),"")</f>
        <v>The Cowboy Channel</v>
      </c>
      <c r="G76" s="43"/>
      <c r="H76" s="43" t="str">
        <f>IFERROR(INDEX(Data!$A$1:G$1004,_xlfn.AGGREGATE(15,6,((Data!$C$1:$C$1004=H$6)/(Data!$C$1:$C$1004=H$6))*ROW(Data!$C$1:$C$1004),ROW(H76)-ROW(H$6)),1),"")</f>
        <v/>
      </c>
      <c r="I76" s="43"/>
      <c r="J76" s="43" t="str">
        <f>IFERROR(INDEX(Data!$A$1:I$1004,_xlfn.AGGREGATE(15,6,((Data!$C$1:$C$1004=J$6)/(Data!$C$1:$C$1004=J$6))*ROW(Data!$C$1:$C$1004),ROW(J76)-ROW(J$6)),1),"")</f>
        <v/>
      </c>
      <c r="K76" s="43"/>
      <c r="L76" s="43" t="str">
        <f>IFERROR(INDEX(Data!$A$1:K$1004,_xlfn.AGGREGATE(15,6,((Data!$C$1:$C$1004=L$6)/(Data!$C$1:$C$1004=L$6))*ROW(Data!$C$1:$C$1004),ROW(L76)-ROW(L$6)),1),"")</f>
        <v/>
      </c>
      <c r="M76" s="43"/>
      <c r="N76" s="43" t="str">
        <f>IFERROR(INDEX(Data!$A$1:M$1004,_xlfn.AGGREGATE(15,6,((Data!$C$1:$C$1004=N$6)/(Data!$C$1:$C$1004=N$6))*ROW(Data!$C$1:$C$1004),ROW(N76)-ROW(N$6)),1),"")</f>
        <v/>
      </c>
      <c r="O76" s="43"/>
      <c r="P76" s="43" t="str">
        <f>IFERROR(INDEX(Data!$A$1:O$1004,_xlfn.AGGREGATE(15,6,((Data!$C$1:$C$1004=P$6)/(Data!$C$1:$C$1004=P$6))*ROW(Data!$C$1:$C$1004),ROW(P76)-ROW(P$6)),1),"")</f>
        <v/>
      </c>
      <c r="Q76" s="43"/>
      <c r="R76" s="43" t="str">
        <f>IFERROR(INDEX(Data!$A$1:Q$1004,_xlfn.AGGREGATE(15,6,((Data!$C$1:$C$1004=R$6)/(Data!$C$1:$C$1004=R$6))*ROW(Data!$C$1:$C$1004),ROW(R76)-ROW(R$6)),1),"")</f>
        <v/>
      </c>
      <c r="S76" s="43"/>
      <c r="T76" s="43" t="str">
        <f>IFERROR(INDEX(Data!$A$1:R$1004,_xlfn.AGGREGATE(15,6,((Data!$C$1:$C$1004=T$6)/(Data!$C$1:$C$1004=T$6))*ROW(Data!$C$1:$C$1004),ROW(T76)-ROW(T$6)),1),"")</f>
        <v/>
      </c>
      <c r="U76" s="43"/>
      <c r="V76" s="43" t="str">
        <f>IFERROR(INDEX(Data!$A$1:X$1004,_xlfn.AGGREGATE(15,6,((Data!$C$1:$C$1004=V$6)/(Data!$C$1:$C$1004=V$6))*ROW(Data!$C$1:$C$1004),ROW(V76)-ROW(V$6)),1),"")</f>
        <v>Teleritmo</v>
      </c>
      <c r="W76" s="43"/>
      <c r="X76" s="43" t="str">
        <f>IFERROR(INDEX(Data!$A$1:Z$1004,_xlfn.AGGREGATE(15,6,((Data!$C$1:$C$1004=X$6)/(Data!$C$1:$C$1004=X$6))*ROW(Data!$C$1:$C$1004),ROW(X76)-ROW(X$6)),1),"")</f>
        <v/>
      </c>
      <c r="Y76" s="43"/>
      <c r="Z76" s="43" t="str">
        <f>IFERROR(INDEX(Data!$A$1:AB$1004,_xlfn.AGGREGATE(15,6,((Data!$C$1:$C$1004=Z$6)/(Data!$C$1:$C$1004=Z$6))*ROW(Data!$C$1:$C$1004),ROW(Z76)-ROW(Z$6)),1),"")</f>
        <v/>
      </c>
    </row>
    <row r="77" spans="1:26" x14ac:dyDescent="0.4">
      <c r="A77" s="43"/>
      <c r="B77" s="43" t="str">
        <f>IFERROR(INDEX(Data!A$1:$A$1004,_xlfn.AGGREGATE(15,6,((Data!$C$1:$C$1004=B$6)/(Data!$C$1:$C$1004=B$6))*ROW(Data!$C$1:$C$1004),ROW(B77)-ROW(B$6)),1),"")</f>
        <v/>
      </c>
      <c r="C77" s="43"/>
      <c r="D77" s="43" t="str">
        <f>IFERROR(INDEX(Data!$A$1:C$1004,_xlfn.AGGREGATE(15,6,((Data!$C$1:$C$1004=D$6)/(Data!$C$1:$C$1004=D$6))*ROW(Data!$C$1:$C$1004),ROW(D77)-ROW(D$6)),1),"")</f>
        <v/>
      </c>
      <c r="E77" s="43"/>
      <c r="F77" s="43" t="str">
        <f>IFERROR(INDEX(Data!$A$1:E$1004,_xlfn.AGGREGATE(15,6,((Data!$C$1:$C$1004=F$6)/(Data!$C$1:$C$1004=F$6))*ROW(Data!$C$1:$C$1004),ROW(F77)-ROW(F$6)),1),"")</f>
        <v>TVG</v>
      </c>
      <c r="G77" s="43"/>
      <c r="H77" s="43" t="str">
        <f>IFERROR(INDEX(Data!$A$1:G$1004,_xlfn.AGGREGATE(15,6,((Data!$C$1:$C$1004=H$6)/(Data!$C$1:$C$1004=H$6))*ROW(Data!$C$1:$C$1004),ROW(H77)-ROW(H$6)),1),"")</f>
        <v/>
      </c>
      <c r="I77" s="43"/>
      <c r="J77" s="43" t="str">
        <f>IFERROR(INDEX(Data!$A$1:I$1004,_xlfn.AGGREGATE(15,6,((Data!$C$1:$C$1004=J$6)/(Data!$C$1:$C$1004=J$6))*ROW(Data!$C$1:$C$1004),ROW(J77)-ROW(J$6)),1),"")</f>
        <v/>
      </c>
      <c r="K77" s="43"/>
      <c r="L77" s="43" t="str">
        <f>IFERROR(INDEX(Data!$A$1:K$1004,_xlfn.AGGREGATE(15,6,((Data!$C$1:$C$1004=L$6)/(Data!$C$1:$C$1004=L$6))*ROW(Data!$C$1:$C$1004),ROW(L77)-ROW(L$6)),1),"")</f>
        <v/>
      </c>
      <c r="M77" s="43"/>
      <c r="N77" s="43" t="str">
        <f>IFERROR(INDEX(Data!$A$1:M$1004,_xlfn.AGGREGATE(15,6,((Data!$C$1:$C$1004=N$6)/(Data!$C$1:$C$1004=N$6))*ROW(Data!$C$1:$C$1004),ROW(N77)-ROW(N$6)),1),"")</f>
        <v/>
      </c>
      <c r="O77" s="43"/>
      <c r="P77" s="43" t="str">
        <f>IFERROR(INDEX(Data!$A$1:O$1004,_xlfn.AGGREGATE(15,6,((Data!$C$1:$C$1004=P$6)/(Data!$C$1:$C$1004=P$6))*ROW(Data!$C$1:$C$1004),ROW(P77)-ROW(P$6)),1),"")</f>
        <v/>
      </c>
      <c r="Q77" s="43"/>
      <c r="R77" s="43" t="str">
        <f>IFERROR(INDEX(Data!$A$1:Q$1004,_xlfn.AGGREGATE(15,6,((Data!$C$1:$C$1004=R$6)/(Data!$C$1:$C$1004=R$6))*ROW(Data!$C$1:$C$1004),ROW(R77)-ROW(R$6)),1),"")</f>
        <v/>
      </c>
      <c r="S77" s="43"/>
      <c r="T77" s="43" t="str">
        <f>IFERROR(INDEX(Data!$A$1:R$1004,_xlfn.AGGREGATE(15,6,((Data!$C$1:$C$1004=T$6)/(Data!$C$1:$C$1004=T$6))*ROW(Data!$C$1:$C$1004),ROW(T77)-ROW(T$6)),1),"")</f>
        <v/>
      </c>
      <c r="U77" s="43"/>
      <c r="V77" s="43" t="str">
        <f>IFERROR(INDEX(Data!$A$1:X$1004,_xlfn.AGGREGATE(15,6,((Data!$C$1:$C$1004=V$6)/(Data!$C$1:$C$1004=V$6))*ROW(Data!$C$1:$C$1004),ROW(V77)-ROW(V$6)),1),"")</f>
        <v>Tlnovelas</v>
      </c>
      <c r="W77" s="43"/>
      <c r="X77" s="43" t="str">
        <f>IFERROR(INDEX(Data!$A$1:Z$1004,_xlfn.AGGREGATE(15,6,((Data!$C$1:$C$1004=X$6)/(Data!$C$1:$C$1004=X$6))*ROW(Data!$C$1:$C$1004),ROW(X77)-ROW(X$6)),1),"")</f>
        <v/>
      </c>
      <c r="Y77" s="43"/>
      <c r="Z77" s="43" t="str">
        <f>IFERROR(INDEX(Data!$A$1:AB$1004,_xlfn.AGGREGATE(15,6,((Data!$C$1:$C$1004=Z$6)/(Data!$C$1:$C$1004=Z$6))*ROW(Data!$C$1:$C$1004),ROW(Z77)-ROW(Z$6)),1),"")</f>
        <v/>
      </c>
    </row>
    <row r="78" spans="1:26" x14ac:dyDescent="0.4">
      <c r="A78" s="43"/>
      <c r="B78" s="43" t="str">
        <f>IFERROR(INDEX(Data!A$1:$A$1004,_xlfn.AGGREGATE(15,6,((Data!$C$1:$C$1004=B$6)/(Data!$C$1:$C$1004=B$6))*ROW(Data!$C$1:$C$1004),ROW(B78)-ROW(B$6)),1),"")</f>
        <v/>
      </c>
      <c r="C78" s="43"/>
      <c r="D78" s="43" t="str">
        <f>IFERROR(INDEX(Data!$A$1:C$1004,_xlfn.AGGREGATE(15,6,((Data!$C$1:$C$1004=D$6)/(Data!$C$1:$C$1004=D$6))*ROW(Data!$C$1:$C$1004),ROW(D78)-ROW(D$6)),1),"")</f>
        <v/>
      </c>
      <c r="E78" s="43"/>
      <c r="F78" s="43" t="str">
        <f>IFERROR(INDEX(Data!$A$1:E$1004,_xlfn.AGGREGATE(15,6,((Data!$C$1:$C$1004=F$6)/(Data!$C$1:$C$1004=F$6))*ROW(Data!$C$1:$C$1004),ROW(F78)-ROW(F$6)),1),"")</f>
        <v>TVG2</v>
      </c>
      <c r="G78" s="43"/>
      <c r="H78" s="43" t="str">
        <f>IFERROR(INDEX(Data!$A$1:G$1004,_xlfn.AGGREGATE(15,6,((Data!$C$1:$C$1004=H$6)/(Data!$C$1:$C$1004=H$6))*ROW(Data!$C$1:$C$1004),ROW(H78)-ROW(H$6)),1),"")</f>
        <v/>
      </c>
      <c r="I78" s="43"/>
      <c r="J78" s="43" t="str">
        <f>IFERROR(INDEX(Data!$A$1:I$1004,_xlfn.AGGREGATE(15,6,((Data!$C$1:$C$1004=J$6)/(Data!$C$1:$C$1004=J$6))*ROW(Data!$C$1:$C$1004),ROW(J78)-ROW(J$6)),1),"")</f>
        <v/>
      </c>
      <c r="K78" s="43"/>
      <c r="L78" s="43" t="str">
        <f>IFERROR(INDEX(Data!$A$1:K$1004,_xlfn.AGGREGATE(15,6,((Data!$C$1:$C$1004=L$6)/(Data!$C$1:$C$1004=L$6))*ROW(Data!$C$1:$C$1004),ROW(L78)-ROW(L$6)),1),"")</f>
        <v/>
      </c>
      <c r="M78" s="43"/>
      <c r="N78" s="43" t="str">
        <f>IFERROR(INDEX(Data!$A$1:M$1004,_xlfn.AGGREGATE(15,6,((Data!$C$1:$C$1004=N$6)/(Data!$C$1:$C$1004=N$6))*ROW(Data!$C$1:$C$1004),ROW(N78)-ROW(N$6)),1),"")</f>
        <v/>
      </c>
      <c r="O78" s="43"/>
      <c r="P78" s="43" t="str">
        <f>IFERROR(INDEX(Data!$A$1:O$1004,_xlfn.AGGREGATE(15,6,((Data!$C$1:$C$1004=P$6)/(Data!$C$1:$C$1004=P$6))*ROW(Data!$C$1:$C$1004),ROW(P78)-ROW(P$6)),1),"")</f>
        <v/>
      </c>
      <c r="Q78" s="43"/>
      <c r="R78" s="43" t="str">
        <f>IFERROR(INDEX(Data!$A$1:Q$1004,_xlfn.AGGREGATE(15,6,((Data!$C$1:$C$1004=R$6)/(Data!$C$1:$C$1004=R$6))*ROW(Data!$C$1:$C$1004),ROW(R78)-ROW(R$6)),1),"")</f>
        <v/>
      </c>
      <c r="S78" s="43"/>
      <c r="T78" s="43" t="str">
        <f>IFERROR(INDEX(Data!$A$1:R$1004,_xlfn.AGGREGATE(15,6,((Data!$C$1:$C$1004=T$6)/(Data!$C$1:$C$1004=T$6))*ROW(Data!$C$1:$C$1004),ROW(T78)-ROW(T$6)),1),"")</f>
        <v/>
      </c>
      <c r="U78" s="43"/>
      <c r="V78" s="43" t="str">
        <f>IFERROR(INDEX(Data!$A$1:X$1004,_xlfn.AGGREGATE(15,6,((Data!$C$1:$C$1004=V$6)/(Data!$C$1:$C$1004=V$6))*ROW(Data!$C$1:$C$1004),ROW(V78)-ROW(V$6)),1),"")</f>
        <v>Todo Noticias</v>
      </c>
      <c r="W78" s="43"/>
      <c r="X78" s="43" t="str">
        <f>IFERROR(INDEX(Data!$A$1:Z$1004,_xlfn.AGGREGATE(15,6,((Data!$C$1:$C$1004=X$6)/(Data!$C$1:$C$1004=X$6))*ROW(Data!$C$1:$C$1004),ROW(X78)-ROW(X$6)),1),"")</f>
        <v/>
      </c>
      <c r="Y78" s="43"/>
      <c r="Z78" s="43" t="str">
        <f>IFERROR(INDEX(Data!$A$1:AB$1004,_xlfn.AGGREGATE(15,6,((Data!$C$1:$C$1004=Z$6)/(Data!$C$1:$C$1004=Z$6))*ROW(Data!$C$1:$C$1004),ROW(Z78)-ROW(Z$6)),1),"")</f>
        <v/>
      </c>
    </row>
    <row r="79" spans="1:26" x14ac:dyDescent="0.4">
      <c r="A79" s="43"/>
      <c r="B79" s="43" t="str">
        <f>IFERROR(INDEX(Data!A$1:$A$1004,_xlfn.AGGREGATE(15,6,((Data!$C$1:$C$1004=B$6)/(Data!$C$1:$C$1004=B$6))*ROW(Data!$C$1:$C$1004),ROW(B79)-ROW(B$6)),1),"")</f>
        <v/>
      </c>
      <c r="C79" s="43"/>
      <c r="D79" s="43" t="str">
        <f>IFERROR(INDEX(Data!$A$1:C$1004,_xlfn.AGGREGATE(15,6,((Data!$C$1:$C$1004=D$6)/(Data!$C$1:$C$1004=D$6))*ROW(Data!$C$1:$C$1004),ROW(D79)-ROW(D$6)),1),"")</f>
        <v/>
      </c>
      <c r="E79" s="43"/>
      <c r="F79" s="43" t="str">
        <f>IFERROR(INDEX(Data!$A$1:E$1004,_xlfn.AGGREGATE(15,6,((Data!$C$1:$C$1004=F$6)/(Data!$C$1:$C$1004=F$6))*ROW(Data!$C$1:$C$1004),ROW(F79)-ROW(F$6)),1),"")</f>
        <v>Ty C TV</v>
      </c>
      <c r="G79" s="43"/>
      <c r="H79" s="43" t="str">
        <f>IFERROR(INDEX(Data!$A$1:G$1004,_xlfn.AGGREGATE(15,6,((Data!$C$1:$C$1004=H$6)/(Data!$C$1:$C$1004=H$6))*ROW(Data!$C$1:$C$1004),ROW(H79)-ROW(H$6)),1),"")</f>
        <v/>
      </c>
      <c r="I79" s="43"/>
      <c r="J79" s="43" t="str">
        <f>IFERROR(INDEX(Data!$A$1:I$1004,_xlfn.AGGREGATE(15,6,((Data!$C$1:$C$1004=J$6)/(Data!$C$1:$C$1004=J$6))*ROW(Data!$C$1:$C$1004),ROW(J79)-ROW(J$6)),1),"")</f>
        <v/>
      </c>
      <c r="K79" s="43"/>
      <c r="L79" s="43" t="str">
        <f>IFERROR(INDEX(Data!$A$1:K$1004,_xlfn.AGGREGATE(15,6,((Data!$C$1:$C$1004=L$6)/(Data!$C$1:$C$1004=L$6))*ROW(Data!$C$1:$C$1004),ROW(L79)-ROW(L$6)),1),"")</f>
        <v/>
      </c>
      <c r="M79" s="43"/>
      <c r="N79" s="43" t="str">
        <f>IFERROR(INDEX(Data!$A$1:M$1004,_xlfn.AGGREGATE(15,6,((Data!$C$1:$C$1004=N$6)/(Data!$C$1:$C$1004=N$6))*ROW(Data!$C$1:$C$1004),ROW(N79)-ROW(N$6)),1),"")</f>
        <v/>
      </c>
      <c r="O79" s="43"/>
      <c r="P79" s="43" t="str">
        <f>IFERROR(INDEX(Data!$A$1:O$1004,_xlfn.AGGREGATE(15,6,((Data!$C$1:$C$1004=P$6)/(Data!$C$1:$C$1004=P$6))*ROW(Data!$C$1:$C$1004),ROW(P79)-ROW(P$6)),1),"")</f>
        <v/>
      </c>
      <c r="Q79" s="43"/>
      <c r="R79" s="43" t="str">
        <f>IFERROR(INDEX(Data!$A$1:Q$1004,_xlfn.AGGREGATE(15,6,((Data!$C$1:$C$1004=R$6)/(Data!$C$1:$C$1004=R$6))*ROW(Data!$C$1:$C$1004),ROW(R79)-ROW(R$6)),1),"")</f>
        <v/>
      </c>
      <c r="S79" s="43"/>
      <c r="T79" s="43" t="str">
        <f>IFERROR(INDEX(Data!$A$1:R$1004,_xlfn.AGGREGATE(15,6,((Data!$C$1:$C$1004=T$6)/(Data!$C$1:$C$1004=T$6))*ROW(Data!$C$1:$C$1004),ROW(T79)-ROW(T$6)),1),"")</f>
        <v/>
      </c>
      <c r="U79" s="43"/>
      <c r="V79" s="43" t="str">
        <f>IFERROR(INDEX(Data!$A$1:X$1004,_xlfn.AGGREGATE(15,6,((Data!$C$1:$C$1004=V$6)/(Data!$C$1:$C$1004=V$6))*ROW(Data!$C$1:$C$1004),ROW(V79)-ROW(V$6)),1),"")</f>
        <v>Tr3S</v>
      </c>
      <c r="W79" s="43"/>
      <c r="X79" s="43" t="str">
        <f>IFERROR(INDEX(Data!$A$1:Z$1004,_xlfn.AGGREGATE(15,6,((Data!$C$1:$C$1004=X$6)/(Data!$C$1:$C$1004=X$6))*ROW(Data!$C$1:$C$1004),ROW(X79)-ROW(X$6)),1),"")</f>
        <v/>
      </c>
      <c r="Y79" s="43"/>
      <c r="Z79" s="43" t="str">
        <f>IFERROR(INDEX(Data!$A$1:AB$1004,_xlfn.AGGREGATE(15,6,((Data!$C$1:$C$1004=Z$6)/(Data!$C$1:$C$1004=Z$6))*ROW(Data!$C$1:$C$1004),ROW(Z79)-ROW(Z$6)),1),"")</f>
        <v/>
      </c>
    </row>
    <row r="80" spans="1:26" x14ac:dyDescent="0.4">
      <c r="A80" s="43"/>
      <c r="B80" s="43" t="str">
        <f>IFERROR(INDEX(Data!A$1:$A$1004,_xlfn.AGGREGATE(15,6,((Data!$C$1:$C$1004=B$6)/(Data!$C$1:$C$1004=B$6))*ROW(Data!$C$1:$C$1004),ROW(B80)-ROW(B$6)),1),"")</f>
        <v/>
      </c>
      <c r="C80" s="43"/>
      <c r="D80" s="43" t="str">
        <f>IFERROR(INDEX(Data!$A$1:C$1004,_xlfn.AGGREGATE(15,6,((Data!$C$1:$C$1004=D$6)/(Data!$C$1:$C$1004=D$6))*ROW(Data!$C$1:$C$1004),ROW(D80)-ROW(D$6)),1),"")</f>
        <v/>
      </c>
      <c r="E80" s="43"/>
      <c r="F80" s="43" t="str">
        <f>IFERROR(INDEX(Data!$A$1:E$1004,_xlfn.AGGREGATE(15,6,((Data!$C$1:$C$1004=F$6)/(Data!$C$1:$C$1004=F$6))*ROW(Data!$C$1:$C$1004),ROW(F80)-ROW(F$6)),1),"")</f>
        <v>VSIN</v>
      </c>
      <c r="G80" s="43"/>
      <c r="H80" s="43" t="str">
        <f>IFERROR(INDEX(Data!$A$1:G$1004,_xlfn.AGGREGATE(15,6,((Data!$C$1:$C$1004=H$6)/(Data!$C$1:$C$1004=H$6))*ROW(Data!$C$1:$C$1004),ROW(H80)-ROW(H$6)),1),"")</f>
        <v/>
      </c>
      <c r="I80" s="43"/>
      <c r="J80" s="43" t="str">
        <f>IFERROR(INDEX(Data!$A$1:I$1004,_xlfn.AGGREGATE(15,6,((Data!$C$1:$C$1004=J$6)/(Data!$C$1:$C$1004=J$6))*ROW(Data!$C$1:$C$1004),ROW(J80)-ROW(J$6)),1),"")</f>
        <v/>
      </c>
      <c r="K80" s="43"/>
      <c r="L80" s="43" t="str">
        <f>IFERROR(INDEX(Data!$A$1:K$1004,_xlfn.AGGREGATE(15,6,((Data!$C$1:$C$1004=L$6)/(Data!$C$1:$C$1004=L$6))*ROW(Data!$C$1:$C$1004),ROW(L80)-ROW(L$6)),1),"")</f>
        <v/>
      </c>
      <c r="M80" s="43"/>
      <c r="N80" s="43" t="str">
        <f>IFERROR(INDEX(Data!$A$1:M$1004,_xlfn.AGGREGATE(15,6,((Data!$C$1:$C$1004=N$6)/(Data!$C$1:$C$1004=N$6))*ROW(Data!$C$1:$C$1004),ROW(N80)-ROW(N$6)),1),"")</f>
        <v/>
      </c>
      <c r="O80" s="43"/>
      <c r="P80" s="43" t="str">
        <f>IFERROR(INDEX(Data!$A$1:O$1004,_xlfn.AGGREGATE(15,6,((Data!$C$1:$C$1004=P$6)/(Data!$C$1:$C$1004=P$6))*ROW(Data!$C$1:$C$1004),ROW(P80)-ROW(P$6)),1),"")</f>
        <v/>
      </c>
      <c r="Q80" s="43"/>
      <c r="R80" s="43" t="str">
        <f>IFERROR(INDEX(Data!$A$1:Q$1004,_xlfn.AGGREGATE(15,6,((Data!$C$1:$C$1004=R$6)/(Data!$C$1:$C$1004=R$6))*ROW(Data!$C$1:$C$1004),ROW(R80)-ROW(R$6)),1),"")</f>
        <v/>
      </c>
      <c r="S80" s="43"/>
      <c r="T80" s="43" t="str">
        <f>IFERROR(INDEX(Data!$A$1:R$1004,_xlfn.AGGREGATE(15,6,((Data!$C$1:$C$1004=T$6)/(Data!$C$1:$C$1004=T$6))*ROW(Data!$C$1:$C$1004),ROW(T80)-ROW(T$6)),1),"")</f>
        <v/>
      </c>
      <c r="U80" s="43"/>
      <c r="V80" s="43" t="str">
        <f>IFERROR(INDEX(Data!$A$1:X$1004,_xlfn.AGGREGATE(15,6,((Data!$C$1:$C$1004=V$6)/(Data!$C$1:$C$1004=V$6))*ROW(Data!$C$1:$C$1004),ROW(V80)-ROW(V$6)),1),"")</f>
        <v>TUDN</v>
      </c>
      <c r="W80" s="43"/>
      <c r="X80" s="43" t="str">
        <f>IFERROR(INDEX(Data!$A$1:Z$1004,_xlfn.AGGREGATE(15,6,((Data!$C$1:$C$1004=X$6)/(Data!$C$1:$C$1004=X$6))*ROW(Data!$C$1:$C$1004),ROW(X80)-ROW(X$6)),1),"")</f>
        <v/>
      </c>
      <c r="Y80" s="43"/>
      <c r="Z80" s="43" t="str">
        <f>IFERROR(INDEX(Data!$A$1:AB$1004,_xlfn.AGGREGATE(15,6,((Data!$C$1:$C$1004=Z$6)/(Data!$C$1:$C$1004=Z$6))*ROW(Data!$C$1:$C$1004),ROW(Z80)-ROW(Z$6)),1),"")</f>
        <v/>
      </c>
    </row>
    <row r="81" spans="1:26" x14ac:dyDescent="0.4">
      <c r="A81" s="43"/>
      <c r="B81" s="43" t="str">
        <f>IFERROR(INDEX(Data!A$1:$A$1004,_xlfn.AGGREGATE(15,6,((Data!$C$1:$C$1004=B$6)/(Data!$C$1:$C$1004=B$6))*ROW(Data!$C$1:$C$1004),ROW(B81)-ROW(B$6)),1),"")</f>
        <v/>
      </c>
      <c r="C81" s="43"/>
      <c r="D81" s="43" t="str">
        <f>IFERROR(INDEX(Data!$A$1:C$1004,_xlfn.AGGREGATE(15,6,((Data!$C$1:$C$1004=D$6)/(Data!$C$1:$C$1004=D$6))*ROW(Data!$C$1:$C$1004),ROW(D81)-ROW(D$6)),1),"")</f>
        <v/>
      </c>
      <c r="E81" s="43"/>
      <c r="F81" s="43" t="str">
        <f>IFERROR(INDEX(Data!$A$1:E$1004,_xlfn.AGGREGATE(15,6,((Data!$C$1:$C$1004=F$6)/(Data!$C$1:$C$1004=F$6))*ROW(Data!$C$1:$C$1004),ROW(F81)-ROW(F$6)),1),"")</f>
        <v>Watch NFL</v>
      </c>
      <c r="G81" s="43"/>
      <c r="H81" s="43" t="str">
        <f>IFERROR(INDEX(Data!$A$1:G$1004,_xlfn.AGGREGATE(15,6,((Data!$C$1:$C$1004=H$6)/(Data!$C$1:$C$1004=H$6))*ROW(Data!$C$1:$C$1004),ROW(H81)-ROW(H$6)),1),"")</f>
        <v/>
      </c>
      <c r="I81" s="43"/>
      <c r="J81" s="43" t="str">
        <f>IFERROR(INDEX(Data!$A$1:I$1004,_xlfn.AGGREGATE(15,6,((Data!$C$1:$C$1004=J$6)/(Data!$C$1:$C$1004=J$6))*ROW(Data!$C$1:$C$1004),ROW(J81)-ROW(J$6)),1),"")</f>
        <v/>
      </c>
      <c r="K81" s="43"/>
      <c r="L81" s="43" t="str">
        <f>IFERROR(INDEX(Data!$A$1:K$1004,_xlfn.AGGREGATE(15,6,((Data!$C$1:$C$1004=L$6)/(Data!$C$1:$C$1004=L$6))*ROW(Data!$C$1:$C$1004),ROW(L81)-ROW(L$6)),1),"")</f>
        <v/>
      </c>
      <c r="M81" s="43"/>
      <c r="N81" s="43" t="str">
        <f>IFERROR(INDEX(Data!$A$1:M$1004,_xlfn.AGGREGATE(15,6,((Data!$C$1:$C$1004=N$6)/(Data!$C$1:$C$1004=N$6))*ROW(Data!$C$1:$C$1004),ROW(N81)-ROW(N$6)),1),"")</f>
        <v/>
      </c>
      <c r="O81" s="43"/>
      <c r="P81" s="43" t="str">
        <f>IFERROR(INDEX(Data!$A$1:O$1004,_xlfn.AGGREGATE(15,6,((Data!$C$1:$C$1004=P$6)/(Data!$C$1:$C$1004=P$6))*ROW(Data!$C$1:$C$1004),ROW(P81)-ROW(P$6)),1),"")</f>
        <v/>
      </c>
      <c r="Q81" s="43"/>
      <c r="R81" s="43" t="str">
        <f>IFERROR(INDEX(Data!$A$1:Q$1004,_xlfn.AGGREGATE(15,6,((Data!$C$1:$C$1004=R$6)/(Data!$C$1:$C$1004=R$6))*ROW(Data!$C$1:$C$1004),ROW(R81)-ROW(R$6)),1),"")</f>
        <v/>
      </c>
      <c r="S81" s="43"/>
      <c r="T81" s="43" t="str">
        <f>IFERROR(INDEX(Data!$A$1:R$1004,_xlfn.AGGREGATE(15,6,((Data!$C$1:$C$1004=T$6)/(Data!$C$1:$C$1004=T$6))*ROW(Data!$C$1:$C$1004),ROW(T81)-ROW(T$6)),1),"")</f>
        <v/>
      </c>
      <c r="U81" s="43"/>
      <c r="V81" s="43" t="str">
        <f>IFERROR(INDEX(Data!$A$1:X$1004,_xlfn.AGGREGATE(15,6,((Data!$C$1:$C$1004=V$6)/(Data!$C$1:$C$1004=V$6))*ROW(Data!$C$1:$C$1004),ROW(V81)-ROW(V$6)),1),"")</f>
        <v>TUDNxtra1</v>
      </c>
      <c r="W81" s="43"/>
      <c r="X81" s="43" t="str">
        <f>IFERROR(INDEX(Data!$A$1:Z$1004,_xlfn.AGGREGATE(15,6,((Data!$C$1:$C$1004=X$6)/(Data!$C$1:$C$1004=X$6))*ROW(Data!$C$1:$C$1004),ROW(X81)-ROW(X$6)),1),"")</f>
        <v/>
      </c>
      <c r="Y81" s="43"/>
      <c r="Z81" s="43" t="str">
        <f>IFERROR(INDEX(Data!$A$1:AB$1004,_xlfn.AGGREGATE(15,6,((Data!$C$1:$C$1004=Z$6)/(Data!$C$1:$C$1004=Z$6))*ROW(Data!$C$1:$C$1004),ROW(Z81)-ROW(Z$6)),1),"")</f>
        <v/>
      </c>
    </row>
    <row r="82" spans="1:26" x14ac:dyDescent="0.4">
      <c r="A82" s="43"/>
      <c r="B82" s="43" t="str">
        <f>IFERROR(INDEX(Data!A$1:$A$1004,_xlfn.AGGREGATE(15,6,((Data!$C$1:$C$1004=B$6)/(Data!$C$1:$C$1004=B$6))*ROW(Data!$C$1:$C$1004),ROW(B82)-ROW(B$6)),1),"")</f>
        <v/>
      </c>
      <c r="C82" s="43"/>
      <c r="D82" s="43" t="str">
        <f>IFERROR(INDEX(Data!$A$1:C$1004,_xlfn.AGGREGATE(15,6,((Data!$C$1:$C$1004=D$6)/(Data!$C$1:$C$1004=D$6))*ROW(Data!$C$1:$C$1004),ROW(D82)-ROW(D$6)),1),"")</f>
        <v/>
      </c>
      <c r="E82" s="43"/>
      <c r="F82" s="43" t="str">
        <f>IFERROR(INDEX(Data!$A$1:E$1004,_xlfn.AGGREGATE(15,6,((Data!$C$1:$C$1004=F$6)/(Data!$C$1:$C$1004=F$6))*ROW(Data!$C$1:$C$1004),ROW(F82)-ROW(F$6)),1),"")</f>
        <v>Willow</v>
      </c>
      <c r="G82" s="43"/>
      <c r="H82" s="43" t="str">
        <f>IFERROR(INDEX(Data!$A$1:G$1004,_xlfn.AGGREGATE(15,6,((Data!$C$1:$C$1004=H$6)/(Data!$C$1:$C$1004=H$6))*ROW(Data!$C$1:$C$1004),ROW(H82)-ROW(H$6)),1),"")</f>
        <v/>
      </c>
      <c r="I82" s="43"/>
      <c r="J82" s="43" t="str">
        <f>IFERROR(INDEX(Data!$A$1:I$1004,_xlfn.AGGREGATE(15,6,((Data!$C$1:$C$1004=J$6)/(Data!$C$1:$C$1004=J$6))*ROW(Data!$C$1:$C$1004),ROW(J82)-ROW(J$6)),1),"")</f>
        <v/>
      </c>
      <c r="K82" s="43"/>
      <c r="L82" s="43" t="str">
        <f>IFERROR(INDEX(Data!$A$1:K$1004,_xlfn.AGGREGATE(15,6,((Data!$C$1:$C$1004=L$6)/(Data!$C$1:$C$1004=L$6))*ROW(Data!$C$1:$C$1004),ROW(L82)-ROW(L$6)),1),"")</f>
        <v/>
      </c>
      <c r="M82" s="43"/>
      <c r="N82" s="43" t="str">
        <f>IFERROR(INDEX(Data!$A$1:M$1004,_xlfn.AGGREGATE(15,6,((Data!$C$1:$C$1004=N$6)/(Data!$C$1:$C$1004=N$6))*ROW(Data!$C$1:$C$1004),ROW(N82)-ROW(N$6)),1),"")</f>
        <v/>
      </c>
      <c r="O82" s="43"/>
      <c r="P82" s="43" t="str">
        <f>IFERROR(INDEX(Data!$A$1:O$1004,_xlfn.AGGREGATE(15,6,((Data!$C$1:$C$1004=P$6)/(Data!$C$1:$C$1004=P$6))*ROW(Data!$C$1:$C$1004),ROW(P82)-ROW(P$6)),1),"")</f>
        <v/>
      </c>
      <c r="Q82" s="43"/>
      <c r="R82" s="43" t="str">
        <f>IFERROR(INDEX(Data!$A$1:Q$1004,_xlfn.AGGREGATE(15,6,((Data!$C$1:$C$1004=R$6)/(Data!$C$1:$C$1004=R$6))*ROW(Data!$C$1:$C$1004),ROW(R82)-ROW(R$6)),1),"")</f>
        <v/>
      </c>
      <c r="S82" s="43"/>
      <c r="T82" s="43" t="str">
        <f>IFERROR(INDEX(Data!$A$1:R$1004,_xlfn.AGGREGATE(15,6,((Data!$C$1:$C$1004=T$6)/(Data!$C$1:$C$1004=T$6))*ROW(Data!$C$1:$C$1004),ROW(T82)-ROW(T$6)),1),"")</f>
        <v/>
      </c>
      <c r="U82" s="43"/>
      <c r="V82" s="43" t="str">
        <f>IFERROR(INDEX(Data!$A$1:X$1004,_xlfn.AGGREGATE(15,6,((Data!$C$1:$C$1004=V$6)/(Data!$C$1:$C$1004=V$6))*ROW(Data!$C$1:$C$1004),ROW(V82)-ROW(V$6)),1),"")</f>
        <v>TUDNxtra10</v>
      </c>
      <c r="W82" s="43"/>
      <c r="X82" s="43" t="str">
        <f>IFERROR(INDEX(Data!$A$1:Z$1004,_xlfn.AGGREGATE(15,6,((Data!$C$1:$C$1004=X$6)/(Data!$C$1:$C$1004=X$6))*ROW(Data!$C$1:$C$1004),ROW(X82)-ROW(X$6)),1),"")</f>
        <v/>
      </c>
      <c r="Y82" s="43"/>
      <c r="Z82" s="43" t="str">
        <f>IFERROR(INDEX(Data!$A$1:AB$1004,_xlfn.AGGREGATE(15,6,((Data!$C$1:$C$1004=Z$6)/(Data!$C$1:$C$1004=Z$6))*ROW(Data!$C$1:$C$1004),ROW(Z82)-ROW(Z$6)),1),"")</f>
        <v/>
      </c>
    </row>
    <row r="83" spans="1:26" ht="24" x14ac:dyDescent="0.4">
      <c r="A83" s="43"/>
      <c r="B83" s="43" t="str">
        <f>IFERROR(INDEX(Data!A$1:$A$1004,_xlfn.AGGREGATE(15,6,((Data!$C$1:$C$1004=B$6)/(Data!$C$1:$C$1004=B$6))*ROW(Data!$C$1:$C$1004),ROW(B83)-ROW(B$6)),1),"")</f>
        <v/>
      </c>
      <c r="C83" s="43"/>
      <c r="D83" s="43" t="str">
        <f>IFERROR(INDEX(Data!$A$1:C$1004,_xlfn.AGGREGATE(15,6,((Data!$C$1:$C$1004=D$6)/(Data!$C$1:$C$1004=D$6))*ROW(Data!$C$1:$C$1004),ROW(D83)-ROW(D$6)),1),"")</f>
        <v/>
      </c>
      <c r="E83" s="43"/>
      <c r="F83" s="43" t="str">
        <f>IFERROR(INDEX(Data!$A$1:E$1004,_xlfn.AGGREGATE(15,6,((Data!$C$1:$C$1004=F$6)/(Data!$C$1:$C$1004=F$6))*ROW(Data!$C$1:$C$1004),ROW(F83)-ROW(F$6)),1),"")</f>
        <v>World Fishing Network</v>
      </c>
      <c r="G83" s="43"/>
      <c r="H83" s="43" t="str">
        <f>IFERROR(INDEX(Data!$A$1:G$1004,_xlfn.AGGREGATE(15,6,((Data!$C$1:$C$1004=H$6)/(Data!$C$1:$C$1004=H$6))*ROW(Data!$C$1:$C$1004),ROW(H83)-ROW(H$6)),1),"")</f>
        <v/>
      </c>
      <c r="I83" s="43"/>
      <c r="J83" s="43" t="str">
        <f>IFERROR(INDEX(Data!$A$1:I$1004,_xlfn.AGGREGATE(15,6,((Data!$C$1:$C$1004=J$6)/(Data!$C$1:$C$1004=J$6))*ROW(Data!$C$1:$C$1004),ROW(J83)-ROW(J$6)),1),"")</f>
        <v/>
      </c>
      <c r="K83" s="43"/>
      <c r="L83" s="43" t="str">
        <f>IFERROR(INDEX(Data!$A$1:K$1004,_xlfn.AGGREGATE(15,6,((Data!$C$1:$C$1004=L$6)/(Data!$C$1:$C$1004=L$6))*ROW(Data!$C$1:$C$1004),ROW(L83)-ROW(L$6)),1),"")</f>
        <v/>
      </c>
      <c r="M83" s="43"/>
      <c r="N83" s="43" t="str">
        <f>IFERROR(INDEX(Data!$A$1:M$1004,_xlfn.AGGREGATE(15,6,((Data!$C$1:$C$1004=N$6)/(Data!$C$1:$C$1004=N$6))*ROW(Data!$C$1:$C$1004),ROW(N83)-ROW(N$6)),1),"")</f>
        <v/>
      </c>
      <c r="O83" s="43"/>
      <c r="P83" s="43" t="str">
        <f>IFERROR(INDEX(Data!$A$1:O$1004,_xlfn.AGGREGATE(15,6,((Data!$C$1:$C$1004=P$6)/(Data!$C$1:$C$1004=P$6))*ROW(Data!$C$1:$C$1004),ROW(P83)-ROW(P$6)),1),"")</f>
        <v/>
      </c>
      <c r="Q83" s="43"/>
      <c r="R83" s="43" t="str">
        <f>IFERROR(INDEX(Data!$A$1:Q$1004,_xlfn.AGGREGATE(15,6,((Data!$C$1:$C$1004=R$6)/(Data!$C$1:$C$1004=R$6))*ROW(Data!$C$1:$C$1004),ROW(R83)-ROW(R$6)),1),"")</f>
        <v/>
      </c>
      <c r="S83" s="43"/>
      <c r="T83" s="43" t="str">
        <f>IFERROR(INDEX(Data!$A$1:R$1004,_xlfn.AGGREGATE(15,6,((Data!$C$1:$C$1004=T$6)/(Data!$C$1:$C$1004=T$6))*ROW(Data!$C$1:$C$1004),ROW(T83)-ROW(T$6)),1),"")</f>
        <v/>
      </c>
      <c r="U83" s="43"/>
      <c r="V83" s="43" t="str">
        <f>IFERROR(INDEX(Data!$A$1:X$1004,_xlfn.AGGREGATE(15,6,((Data!$C$1:$C$1004=V$6)/(Data!$C$1:$C$1004=V$6))*ROW(Data!$C$1:$C$1004),ROW(V83)-ROW(V$6)),1),"")</f>
        <v>TUDNxtra11</v>
      </c>
      <c r="W83" s="43"/>
      <c r="X83" s="43" t="str">
        <f>IFERROR(INDEX(Data!$A$1:Z$1004,_xlfn.AGGREGATE(15,6,((Data!$C$1:$C$1004=X$6)/(Data!$C$1:$C$1004=X$6))*ROW(Data!$C$1:$C$1004),ROW(X83)-ROW(X$6)),1),"")</f>
        <v/>
      </c>
      <c r="Y83" s="43"/>
      <c r="Z83" s="43" t="str">
        <f>IFERROR(INDEX(Data!$A$1:AB$1004,_xlfn.AGGREGATE(15,6,((Data!$C$1:$C$1004=Z$6)/(Data!$C$1:$C$1004=Z$6))*ROW(Data!$C$1:$C$1004),ROW(Z83)-ROW(Z$6)),1),"")</f>
        <v/>
      </c>
    </row>
    <row r="84" spans="1:26" x14ac:dyDescent="0.4">
      <c r="A84" s="43"/>
      <c r="B84" s="43" t="str">
        <f>IFERROR(INDEX(Data!A$1:$A$1004,_xlfn.AGGREGATE(15,6,((Data!$C$1:$C$1004=B$6)/(Data!$C$1:$C$1004=B$6))*ROW(Data!$C$1:$C$1004),ROW(B84)-ROW(B$6)),1),"")</f>
        <v/>
      </c>
      <c r="C84" s="43"/>
      <c r="D84" s="43" t="str">
        <f>IFERROR(INDEX(Data!$A$1:C$1004,_xlfn.AGGREGATE(15,6,((Data!$C$1:$C$1004=D$6)/(Data!$C$1:$C$1004=D$6))*ROW(Data!$C$1:$C$1004),ROW(D84)-ROW(D$6)),1),"")</f>
        <v/>
      </c>
      <c r="E84" s="43"/>
      <c r="F84" s="43" t="str">
        <f>IFERROR(INDEX(Data!$A$1:E$1004,_xlfn.AGGREGATE(15,6,((Data!$C$1:$C$1004=F$6)/(Data!$C$1:$C$1004=F$6))*ROW(Data!$C$1:$C$1004),ROW(F84)-ROW(F$6)),1),"")</f>
        <v>Zona Futbol New</v>
      </c>
      <c r="G84" s="43"/>
      <c r="H84" s="43" t="str">
        <f>IFERROR(INDEX(Data!$A$1:G$1004,_xlfn.AGGREGATE(15,6,((Data!$C$1:$C$1004=H$6)/(Data!$C$1:$C$1004=H$6))*ROW(Data!$C$1:$C$1004),ROW(H84)-ROW(H$6)),1),"")</f>
        <v/>
      </c>
      <c r="I84" s="43"/>
      <c r="J84" s="43" t="str">
        <f>IFERROR(INDEX(Data!$A$1:I$1004,_xlfn.AGGREGATE(15,6,((Data!$C$1:$C$1004=J$6)/(Data!$C$1:$C$1004=J$6))*ROW(Data!$C$1:$C$1004),ROW(J84)-ROW(J$6)),1),"")</f>
        <v/>
      </c>
      <c r="K84" s="43"/>
      <c r="L84" s="43" t="str">
        <f>IFERROR(INDEX(Data!$A$1:K$1004,_xlfn.AGGREGATE(15,6,((Data!$C$1:$C$1004=L$6)/(Data!$C$1:$C$1004=L$6))*ROW(Data!$C$1:$C$1004),ROW(L84)-ROW(L$6)),1),"")</f>
        <v/>
      </c>
      <c r="M84" s="43"/>
      <c r="N84" s="43" t="str">
        <f>IFERROR(INDEX(Data!$A$1:M$1004,_xlfn.AGGREGATE(15,6,((Data!$C$1:$C$1004=N$6)/(Data!$C$1:$C$1004=N$6))*ROW(Data!$C$1:$C$1004),ROW(N84)-ROW(N$6)),1),"")</f>
        <v/>
      </c>
      <c r="O84" s="43"/>
      <c r="P84" s="43" t="str">
        <f>IFERROR(INDEX(Data!$A$1:O$1004,_xlfn.AGGREGATE(15,6,((Data!$C$1:$C$1004=P$6)/(Data!$C$1:$C$1004=P$6))*ROW(Data!$C$1:$C$1004),ROW(P84)-ROW(P$6)),1),"")</f>
        <v/>
      </c>
      <c r="Q84" s="43"/>
      <c r="R84" s="43" t="str">
        <f>IFERROR(INDEX(Data!$A$1:Q$1004,_xlfn.AGGREGATE(15,6,((Data!$C$1:$C$1004=R$6)/(Data!$C$1:$C$1004=R$6))*ROW(Data!$C$1:$C$1004),ROW(R84)-ROW(R$6)),1),"")</f>
        <v/>
      </c>
      <c r="S84" s="43"/>
      <c r="T84" s="43" t="str">
        <f>IFERROR(INDEX(Data!$A$1:R$1004,_xlfn.AGGREGATE(15,6,((Data!$C$1:$C$1004=T$6)/(Data!$C$1:$C$1004=T$6))*ROW(Data!$C$1:$C$1004),ROW(T84)-ROW(T$6)),1),"")</f>
        <v/>
      </c>
      <c r="U84" s="43"/>
      <c r="V84" s="43" t="str">
        <f>IFERROR(INDEX(Data!$A$1:X$1004,_xlfn.AGGREGATE(15,6,((Data!$C$1:$C$1004=V$6)/(Data!$C$1:$C$1004=V$6))*ROW(Data!$C$1:$C$1004),ROW(V84)-ROW(V$6)),1),"")</f>
        <v>TUDNxtra2</v>
      </c>
      <c r="W84" s="43"/>
      <c r="X84" s="43" t="str">
        <f>IFERROR(INDEX(Data!$A$1:Z$1004,_xlfn.AGGREGATE(15,6,((Data!$C$1:$C$1004=X$6)/(Data!$C$1:$C$1004=X$6))*ROW(Data!$C$1:$C$1004),ROW(X84)-ROW(X$6)),1),"")</f>
        <v/>
      </c>
      <c r="Y84" s="43"/>
      <c r="Z84" s="43" t="str">
        <f>IFERROR(INDEX(Data!$A$1:AB$1004,_xlfn.AGGREGATE(15,6,((Data!$C$1:$C$1004=Z$6)/(Data!$C$1:$C$1004=Z$6))*ROW(Data!$C$1:$C$1004),ROW(Z84)-ROW(Z$6)),1),"")</f>
        <v/>
      </c>
    </row>
    <row r="85" spans="1:26" x14ac:dyDescent="0.4">
      <c r="A85" s="43"/>
      <c r="B85" s="43" t="str">
        <f>IFERROR(INDEX(Data!A$1:$A$1004,_xlfn.AGGREGATE(15,6,((Data!$C$1:$C$1004=B$6)/(Data!$C$1:$C$1004=B$6))*ROW(Data!$C$1:$C$1004),ROW(B85)-ROW(B$6)),1),"")</f>
        <v/>
      </c>
      <c r="C85" s="43"/>
      <c r="D85" s="43" t="str">
        <f>IFERROR(INDEX(Data!$A$1:C$1004,_xlfn.AGGREGATE(15,6,((Data!$C$1:$C$1004=D$6)/(Data!$C$1:$C$1004=D$6))*ROW(Data!$C$1:$C$1004),ROW(D85)-ROW(D$6)),1),"")</f>
        <v/>
      </c>
      <c r="E85" s="43"/>
      <c r="F85" s="43" t="str">
        <f>IFERROR(INDEX(Data!$A$1:E$1004,_xlfn.AGGREGATE(15,6,((Data!$C$1:$C$1004=F$6)/(Data!$C$1:$C$1004=F$6))*ROW(Data!$C$1:$C$1004),ROW(F85)-ROW(F$6)),1),"")</f>
        <v/>
      </c>
      <c r="G85" s="43"/>
      <c r="H85" s="43" t="str">
        <f>IFERROR(INDEX(Data!$A$1:G$1004,_xlfn.AGGREGATE(15,6,((Data!$C$1:$C$1004=H$6)/(Data!$C$1:$C$1004=H$6))*ROW(Data!$C$1:$C$1004),ROW(H85)-ROW(H$6)),1),"")</f>
        <v/>
      </c>
      <c r="I85" s="43"/>
      <c r="J85" s="43" t="str">
        <f>IFERROR(INDEX(Data!$A$1:I$1004,_xlfn.AGGREGATE(15,6,((Data!$C$1:$C$1004=J$6)/(Data!$C$1:$C$1004=J$6))*ROW(Data!$C$1:$C$1004),ROW(J85)-ROW(J$6)),1),"")</f>
        <v/>
      </c>
      <c r="K85" s="43"/>
      <c r="L85" s="43" t="str">
        <f>IFERROR(INDEX(Data!$A$1:K$1004,_xlfn.AGGREGATE(15,6,((Data!$C$1:$C$1004=L$6)/(Data!$C$1:$C$1004=L$6))*ROW(Data!$C$1:$C$1004),ROW(L85)-ROW(L$6)),1),"")</f>
        <v/>
      </c>
      <c r="M85" s="43"/>
      <c r="N85" s="43" t="str">
        <f>IFERROR(INDEX(Data!$A$1:M$1004,_xlfn.AGGREGATE(15,6,((Data!$C$1:$C$1004=N$6)/(Data!$C$1:$C$1004=N$6))*ROW(Data!$C$1:$C$1004),ROW(N85)-ROW(N$6)),1),"")</f>
        <v/>
      </c>
      <c r="O85" s="43"/>
      <c r="P85" s="43" t="str">
        <f>IFERROR(INDEX(Data!$A$1:O$1004,_xlfn.AGGREGATE(15,6,((Data!$C$1:$C$1004=P$6)/(Data!$C$1:$C$1004=P$6))*ROW(Data!$C$1:$C$1004),ROW(P85)-ROW(P$6)),1),"")</f>
        <v/>
      </c>
      <c r="Q85" s="43"/>
      <c r="R85" s="43" t="str">
        <f>IFERROR(INDEX(Data!$A$1:Q$1004,_xlfn.AGGREGATE(15,6,((Data!$C$1:$C$1004=R$6)/(Data!$C$1:$C$1004=R$6))*ROW(Data!$C$1:$C$1004),ROW(R85)-ROW(R$6)),1),"")</f>
        <v/>
      </c>
      <c r="S85" s="43"/>
      <c r="T85" s="43" t="str">
        <f>IFERROR(INDEX(Data!$A$1:R$1004,_xlfn.AGGREGATE(15,6,((Data!$C$1:$C$1004=T$6)/(Data!$C$1:$C$1004=T$6))*ROW(Data!$C$1:$C$1004),ROW(T85)-ROW(T$6)),1),"")</f>
        <v/>
      </c>
      <c r="U85" s="43"/>
      <c r="V85" s="43" t="str">
        <f>IFERROR(INDEX(Data!$A$1:X$1004,_xlfn.AGGREGATE(15,6,((Data!$C$1:$C$1004=V$6)/(Data!$C$1:$C$1004=V$6))*ROW(Data!$C$1:$C$1004),ROW(V85)-ROW(V$6)),1),"")</f>
        <v>TUDNxtra3</v>
      </c>
      <c r="W85" s="43"/>
      <c r="X85" s="43" t="str">
        <f>IFERROR(INDEX(Data!$A$1:Z$1004,_xlfn.AGGREGATE(15,6,((Data!$C$1:$C$1004=X$6)/(Data!$C$1:$C$1004=X$6))*ROW(Data!$C$1:$C$1004),ROW(X85)-ROW(X$6)),1),"")</f>
        <v/>
      </c>
      <c r="Y85" s="43"/>
      <c r="Z85" s="43" t="str">
        <f>IFERROR(INDEX(Data!$A$1:AB$1004,_xlfn.AGGREGATE(15,6,((Data!$C$1:$C$1004=Z$6)/(Data!$C$1:$C$1004=Z$6))*ROW(Data!$C$1:$C$1004),ROW(Z85)-ROW(Z$6)),1),"")</f>
        <v/>
      </c>
    </row>
    <row r="86" spans="1:26" x14ac:dyDescent="0.4">
      <c r="A86" s="43"/>
      <c r="B86" s="43" t="str">
        <f>IFERROR(INDEX(Data!A$1:$A$1004,_xlfn.AGGREGATE(15,6,((Data!$C$1:$C$1004=B$6)/(Data!$C$1:$C$1004=B$6))*ROW(Data!$C$1:$C$1004),ROW(B86)-ROW(B$6)),1),"")</f>
        <v/>
      </c>
      <c r="C86" s="43"/>
      <c r="D86" s="43" t="str">
        <f>IFERROR(INDEX(Data!$A$1:C$1004,_xlfn.AGGREGATE(15,6,((Data!$C$1:$C$1004=D$6)/(Data!$C$1:$C$1004=D$6))*ROW(Data!$C$1:$C$1004),ROW(D86)-ROW(D$6)),1),"")</f>
        <v/>
      </c>
      <c r="E86" s="43"/>
      <c r="F86" s="43" t="str">
        <f>IFERROR(INDEX(Data!$A$1:E$1004,_xlfn.AGGREGATE(15,6,((Data!$C$1:$C$1004=F$6)/(Data!$C$1:$C$1004=F$6))*ROW(Data!$C$1:$C$1004),ROW(F86)-ROW(F$6)),1),"")</f>
        <v/>
      </c>
      <c r="G86" s="43"/>
      <c r="H86" s="43" t="str">
        <f>IFERROR(INDEX(Data!$A$1:G$1004,_xlfn.AGGREGATE(15,6,((Data!$C$1:$C$1004=H$6)/(Data!$C$1:$C$1004=H$6))*ROW(Data!$C$1:$C$1004),ROW(H86)-ROW(H$6)),1),"")</f>
        <v/>
      </c>
      <c r="I86" s="43"/>
      <c r="J86" s="43" t="str">
        <f>IFERROR(INDEX(Data!$A$1:I$1004,_xlfn.AGGREGATE(15,6,((Data!$C$1:$C$1004=J$6)/(Data!$C$1:$C$1004=J$6))*ROW(Data!$C$1:$C$1004),ROW(J86)-ROW(J$6)),1),"")</f>
        <v/>
      </c>
      <c r="K86" s="43"/>
      <c r="L86" s="43" t="str">
        <f>IFERROR(INDEX(Data!$A$1:K$1004,_xlfn.AGGREGATE(15,6,((Data!$C$1:$C$1004=L$6)/(Data!$C$1:$C$1004=L$6))*ROW(Data!$C$1:$C$1004),ROW(L86)-ROW(L$6)),1),"")</f>
        <v/>
      </c>
      <c r="M86" s="43"/>
      <c r="N86" s="43" t="str">
        <f>IFERROR(INDEX(Data!$A$1:M$1004,_xlfn.AGGREGATE(15,6,((Data!$C$1:$C$1004=N$6)/(Data!$C$1:$C$1004=N$6))*ROW(Data!$C$1:$C$1004),ROW(N86)-ROW(N$6)),1),"")</f>
        <v/>
      </c>
      <c r="O86" s="43"/>
      <c r="P86" s="43" t="str">
        <f>IFERROR(INDEX(Data!$A$1:O$1004,_xlfn.AGGREGATE(15,6,((Data!$C$1:$C$1004=P$6)/(Data!$C$1:$C$1004=P$6))*ROW(Data!$C$1:$C$1004),ROW(P86)-ROW(P$6)),1),"")</f>
        <v/>
      </c>
      <c r="Q86" s="43"/>
      <c r="R86" s="43" t="str">
        <f>IFERROR(INDEX(Data!$A$1:Q$1004,_xlfn.AGGREGATE(15,6,((Data!$C$1:$C$1004=R$6)/(Data!$C$1:$C$1004=R$6))*ROW(Data!$C$1:$C$1004),ROW(R86)-ROW(R$6)),1),"")</f>
        <v/>
      </c>
      <c r="S86" s="43"/>
      <c r="T86" s="43" t="str">
        <f>IFERROR(INDEX(Data!$A$1:R$1004,_xlfn.AGGREGATE(15,6,((Data!$C$1:$C$1004=T$6)/(Data!$C$1:$C$1004=T$6))*ROW(Data!$C$1:$C$1004),ROW(T86)-ROW(T$6)),1),"")</f>
        <v/>
      </c>
      <c r="U86" s="43"/>
      <c r="V86" s="43" t="str">
        <f>IFERROR(INDEX(Data!$A$1:X$1004,_xlfn.AGGREGATE(15,6,((Data!$C$1:$C$1004=V$6)/(Data!$C$1:$C$1004=V$6))*ROW(Data!$C$1:$C$1004),ROW(V86)-ROW(V$6)),1),"")</f>
        <v>TUDNxtra4</v>
      </c>
      <c r="W86" s="43"/>
      <c r="X86" s="43" t="str">
        <f>IFERROR(INDEX(Data!$A$1:Z$1004,_xlfn.AGGREGATE(15,6,((Data!$C$1:$C$1004=X$6)/(Data!$C$1:$C$1004=X$6))*ROW(Data!$C$1:$C$1004),ROW(X86)-ROW(X$6)),1),"")</f>
        <v/>
      </c>
      <c r="Y86" s="43"/>
      <c r="Z86" s="43" t="str">
        <f>IFERROR(INDEX(Data!$A$1:AB$1004,_xlfn.AGGREGATE(15,6,((Data!$C$1:$C$1004=Z$6)/(Data!$C$1:$C$1004=Z$6))*ROW(Data!$C$1:$C$1004),ROW(Z86)-ROW(Z$6)),1),"")</f>
        <v/>
      </c>
    </row>
    <row r="87" spans="1:26" x14ac:dyDescent="0.4">
      <c r="A87" s="43"/>
      <c r="B87" s="43" t="str">
        <f>IFERROR(INDEX(Data!A$1:$A$1004,_xlfn.AGGREGATE(15,6,((Data!$C$1:$C$1004=B$6)/(Data!$C$1:$C$1004=B$6))*ROW(Data!$C$1:$C$1004),ROW(B87)-ROW(B$6)),1),"")</f>
        <v/>
      </c>
      <c r="C87" s="43"/>
      <c r="D87" s="43" t="str">
        <f>IFERROR(INDEX(Data!$A$1:C$1004,_xlfn.AGGREGATE(15,6,((Data!$C$1:$C$1004=D$6)/(Data!$C$1:$C$1004=D$6))*ROW(Data!$C$1:$C$1004),ROW(D87)-ROW(D$6)),1),"")</f>
        <v/>
      </c>
      <c r="E87" s="43"/>
      <c r="F87" s="43" t="str">
        <f>IFERROR(INDEX(Data!$A$1:E$1004,_xlfn.AGGREGATE(15,6,((Data!$C$1:$C$1004=F$6)/(Data!$C$1:$C$1004=F$6))*ROW(Data!$C$1:$C$1004),ROW(F87)-ROW(F$6)),1),"")</f>
        <v/>
      </c>
      <c r="G87" s="43"/>
      <c r="H87" s="43" t="str">
        <f>IFERROR(INDEX(Data!$A$1:G$1004,_xlfn.AGGREGATE(15,6,((Data!$C$1:$C$1004=H$6)/(Data!$C$1:$C$1004=H$6))*ROW(Data!$C$1:$C$1004),ROW(H87)-ROW(H$6)),1),"")</f>
        <v/>
      </c>
      <c r="I87" s="43"/>
      <c r="J87" s="43" t="str">
        <f>IFERROR(INDEX(Data!$A$1:I$1004,_xlfn.AGGREGATE(15,6,((Data!$C$1:$C$1004=J$6)/(Data!$C$1:$C$1004=J$6))*ROW(Data!$C$1:$C$1004),ROW(J87)-ROW(J$6)),1),"")</f>
        <v/>
      </c>
      <c r="K87" s="43"/>
      <c r="L87" s="43" t="str">
        <f>IFERROR(INDEX(Data!$A$1:K$1004,_xlfn.AGGREGATE(15,6,((Data!$C$1:$C$1004=L$6)/(Data!$C$1:$C$1004=L$6))*ROW(Data!$C$1:$C$1004),ROW(L87)-ROW(L$6)),1),"")</f>
        <v/>
      </c>
      <c r="M87" s="43"/>
      <c r="N87" s="43" t="str">
        <f>IFERROR(INDEX(Data!$A$1:M$1004,_xlfn.AGGREGATE(15,6,((Data!$C$1:$C$1004=N$6)/(Data!$C$1:$C$1004=N$6))*ROW(Data!$C$1:$C$1004),ROW(N87)-ROW(N$6)),1),"")</f>
        <v/>
      </c>
      <c r="O87" s="43"/>
      <c r="P87" s="43" t="str">
        <f>IFERROR(INDEX(Data!$A$1:O$1004,_xlfn.AGGREGATE(15,6,((Data!$C$1:$C$1004=P$6)/(Data!$C$1:$C$1004=P$6))*ROW(Data!$C$1:$C$1004),ROW(P87)-ROW(P$6)),1),"")</f>
        <v/>
      </c>
      <c r="Q87" s="43"/>
      <c r="R87" s="43" t="str">
        <f>IFERROR(INDEX(Data!$A$1:Q$1004,_xlfn.AGGREGATE(15,6,((Data!$C$1:$C$1004=R$6)/(Data!$C$1:$C$1004=R$6))*ROW(Data!$C$1:$C$1004),ROW(R87)-ROW(R$6)),1),"")</f>
        <v/>
      </c>
      <c r="S87" s="43"/>
      <c r="T87" s="43" t="str">
        <f>IFERROR(INDEX(Data!$A$1:R$1004,_xlfn.AGGREGATE(15,6,((Data!$C$1:$C$1004=T$6)/(Data!$C$1:$C$1004=T$6))*ROW(Data!$C$1:$C$1004),ROW(T87)-ROW(T$6)),1),"")</f>
        <v/>
      </c>
      <c r="U87" s="43"/>
      <c r="V87" s="43" t="str">
        <f>IFERROR(INDEX(Data!$A$1:X$1004,_xlfn.AGGREGATE(15,6,((Data!$C$1:$C$1004=V$6)/(Data!$C$1:$C$1004=V$6))*ROW(Data!$C$1:$C$1004),ROW(V87)-ROW(V$6)),1),"")</f>
        <v>TUDNxtra5</v>
      </c>
      <c r="W87" s="43"/>
      <c r="X87" s="43" t="str">
        <f>IFERROR(INDEX(Data!$A$1:Z$1004,_xlfn.AGGREGATE(15,6,((Data!$C$1:$C$1004=X$6)/(Data!$C$1:$C$1004=X$6))*ROW(Data!$C$1:$C$1004),ROW(X87)-ROW(X$6)),1),"")</f>
        <v/>
      </c>
      <c r="Y87" s="43"/>
      <c r="Z87" s="43" t="str">
        <f>IFERROR(INDEX(Data!$A$1:AB$1004,_xlfn.AGGREGATE(15,6,((Data!$C$1:$C$1004=Z$6)/(Data!$C$1:$C$1004=Z$6))*ROW(Data!$C$1:$C$1004),ROW(Z87)-ROW(Z$6)),1),"")</f>
        <v/>
      </c>
    </row>
    <row r="88" spans="1:26" x14ac:dyDescent="0.4">
      <c r="A88" s="43"/>
      <c r="B88" s="43" t="str">
        <f>IFERROR(INDEX(Data!A$1:$A$1004,_xlfn.AGGREGATE(15,6,((Data!$C$1:$C$1004=B$6)/(Data!$C$1:$C$1004=B$6))*ROW(Data!$C$1:$C$1004),ROW(B88)-ROW(B$6)),1),"")</f>
        <v/>
      </c>
      <c r="C88" s="43"/>
      <c r="D88" s="43" t="str">
        <f>IFERROR(INDEX(Data!$A$1:C$1004,_xlfn.AGGREGATE(15,6,((Data!$C$1:$C$1004=D$6)/(Data!$C$1:$C$1004=D$6))*ROW(Data!$C$1:$C$1004),ROW(D88)-ROW(D$6)),1),"")</f>
        <v/>
      </c>
      <c r="E88" s="43"/>
      <c r="F88" s="43" t="str">
        <f>IFERROR(INDEX(Data!$A$1:E$1004,_xlfn.AGGREGATE(15,6,((Data!$C$1:$C$1004=F$6)/(Data!$C$1:$C$1004=F$6))*ROW(Data!$C$1:$C$1004),ROW(F88)-ROW(F$6)),1),"")</f>
        <v/>
      </c>
      <c r="G88" s="43"/>
      <c r="H88" s="43" t="str">
        <f>IFERROR(INDEX(Data!$A$1:G$1004,_xlfn.AGGREGATE(15,6,((Data!$C$1:$C$1004=H$6)/(Data!$C$1:$C$1004=H$6))*ROW(Data!$C$1:$C$1004),ROW(H88)-ROW(H$6)),1),"")</f>
        <v/>
      </c>
      <c r="I88" s="43"/>
      <c r="J88" s="43" t="str">
        <f>IFERROR(INDEX(Data!$A$1:I$1004,_xlfn.AGGREGATE(15,6,((Data!$C$1:$C$1004=J$6)/(Data!$C$1:$C$1004=J$6))*ROW(Data!$C$1:$C$1004),ROW(J88)-ROW(J$6)),1),"")</f>
        <v/>
      </c>
      <c r="K88" s="43"/>
      <c r="L88" s="43" t="str">
        <f>IFERROR(INDEX(Data!$A$1:K$1004,_xlfn.AGGREGATE(15,6,((Data!$C$1:$C$1004=L$6)/(Data!$C$1:$C$1004=L$6))*ROW(Data!$C$1:$C$1004),ROW(L88)-ROW(L$6)),1),"")</f>
        <v/>
      </c>
      <c r="M88" s="43"/>
      <c r="N88" s="43" t="str">
        <f>IFERROR(INDEX(Data!$A$1:M$1004,_xlfn.AGGREGATE(15,6,((Data!$C$1:$C$1004=N$6)/(Data!$C$1:$C$1004=N$6))*ROW(Data!$C$1:$C$1004),ROW(N88)-ROW(N$6)),1),"")</f>
        <v/>
      </c>
      <c r="O88" s="43"/>
      <c r="P88" s="43" t="str">
        <f>IFERROR(INDEX(Data!$A$1:O$1004,_xlfn.AGGREGATE(15,6,((Data!$C$1:$C$1004=P$6)/(Data!$C$1:$C$1004=P$6))*ROW(Data!$C$1:$C$1004),ROW(P88)-ROW(P$6)),1),"")</f>
        <v/>
      </c>
      <c r="Q88" s="43"/>
      <c r="R88" s="43" t="str">
        <f>IFERROR(INDEX(Data!$A$1:Q$1004,_xlfn.AGGREGATE(15,6,((Data!$C$1:$C$1004=R$6)/(Data!$C$1:$C$1004=R$6))*ROW(Data!$C$1:$C$1004),ROW(R88)-ROW(R$6)),1),"")</f>
        <v/>
      </c>
      <c r="S88" s="43"/>
      <c r="T88" s="43" t="str">
        <f>IFERROR(INDEX(Data!$A$1:R$1004,_xlfn.AGGREGATE(15,6,((Data!$C$1:$C$1004=T$6)/(Data!$C$1:$C$1004=T$6))*ROW(Data!$C$1:$C$1004),ROW(T88)-ROW(T$6)),1),"")</f>
        <v/>
      </c>
      <c r="U88" s="43"/>
      <c r="V88" s="43" t="str">
        <f>IFERROR(INDEX(Data!$A$1:X$1004,_xlfn.AGGREGATE(15,6,((Data!$C$1:$C$1004=V$6)/(Data!$C$1:$C$1004=V$6))*ROW(Data!$C$1:$C$1004),ROW(V88)-ROW(V$6)),1),"")</f>
        <v>TUDNxtra6</v>
      </c>
      <c r="W88" s="43"/>
      <c r="X88" s="43" t="str">
        <f>IFERROR(INDEX(Data!$A$1:Z$1004,_xlfn.AGGREGATE(15,6,((Data!$C$1:$C$1004=X$6)/(Data!$C$1:$C$1004=X$6))*ROW(Data!$C$1:$C$1004),ROW(X88)-ROW(X$6)),1),"")</f>
        <v/>
      </c>
      <c r="Y88" s="43"/>
      <c r="Z88" s="43" t="str">
        <f>IFERROR(INDEX(Data!$A$1:AB$1004,_xlfn.AGGREGATE(15,6,((Data!$C$1:$C$1004=Z$6)/(Data!$C$1:$C$1004=Z$6))*ROW(Data!$C$1:$C$1004),ROW(Z88)-ROW(Z$6)),1),"")</f>
        <v/>
      </c>
    </row>
    <row r="89" spans="1:26" x14ac:dyDescent="0.4">
      <c r="A89" s="43"/>
      <c r="B89" s="43" t="str">
        <f>IFERROR(INDEX(Data!A$1:$A$1004,_xlfn.AGGREGATE(15,6,((Data!$C$1:$C$1004=B$6)/(Data!$C$1:$C$1004=B$6))*ROW(Data!$C$1:$C$1004),ROW(B89)-ROW(B$6)),1),"")</f>
        <v/>
      </c>
      <c r="C89" s="43"/>
      <c r="D89" s="43" t="str">
        <f>IFERROR(INDEX(Data!$A$1:C$1004,_xlfn.AGGREGATE(15,6,((Data!$C$1:$C$1004=D$6)/(Data!$C$1:$C$1004=D$6))*ROW(Data!$C$1:$C$1004),ROW(D89)-ROW(D$6)),1),"")</f>
        <v/>
      </c>
      <c r="E89" s="43"/>
      <c r="F89" s="43" t="str">
        <f>IFERROR(INDEX(Data!$A$1:E$1004,_xlfn.AGGREGATE(15,6,((Data!$C$1:$C$1004=F$6)/(Data!$C$1:$C$1004=F$6))*ROW(Data!$C$1:$C$1004),ROW(F89)-ROW(F$6)),1),"")</f>
        <v/>
      </c>
      <c r="G89" s="43"/>
      <c r="H89" s="43" t="str">
        <f>IFERROR(INDEX(Data!$A$1:G$1004,_xlfn.AGGREGATE(15,6,((Data!$C$1:$C$1004=H$6)/(Data!$C$1:$C$1004=H$6))*ROW(Data!$C$1:$C$1004),ROW(H89)-ROW(H$6)),1),"")</f>
        <v/>
      </c>
      <c r="I89" s="43"/>
      <c r="J89" s="43" t="str">
        <f>IFERROR(INDEX(Data!$A$1:I$1004,_xlfn.AGGREGATE(15,6,((Data!$C$1:$C$1004=J$6)/(Data!$C$1:$C$1004=J$6))*ROW(Data!$C$1:$C$1004),ROW(J89)-ROW(J$6)),1),"")</f>
        <v/>
      </c>
      <c r="K89" s="43"/>
      <c r="L89" s="43" t="str">
        <f>IFERROR(INDEX(Data!$A$1:K$1004,_xlfn.AGGREGATE(15,6,((Data!$C$1:$C$1004=L$6)/(Data!$C$1:$C$1004=L$6))*ROW(Data!$C$1:$C$1004),ROW(L89)-ROW(L$6)),1),"")</f>
        <v/>
      </c>
      <c r="M89" s="43"/>
      <c r="N89" s="43" t="str">
        <f>IFERROR(INDEX(Data!$A$1:M$1004,_xlfn.AGGREGATE(15,6,((Data!$C$1:$C$1004=N$6)/(Data!$C$1:$C$1004=N$6))*ROW(Data!$C$1:$C$1004),ROW(N89)-ROW(N$6)),1),"")</f>
        <v/>
      </c>
      <c r="O89" s="43"/>
      <c r="P89" s="43" t="str">
        <f>IFERROR(INDEX(Data!$A$1:O$1004,_xlfn.AGGREGATE(15,6,((Data!$C$1:$C$1004=P$6)/(Data!$C$1:$C$1004=P$6))*ROW(Data!$C$1:$C$1004),ROW(P89)-ROW(P$6)),1),"")</f>
        <v/>
      </c>
      <c r="Q89" s="43"/>
      <c r="R89" s="43" t="str">
        <f>IFERROR(INDEX(Data!$A$1:Q$1004,_xlfn.AGGREGATE(15,6,((Data!$C$1:$C$1004=R$6)/(Data!$C$1:$C$1004=R$6))*ROW(Data!$C$1:$C$1004),ROW(R89)-ROW(R$6)),1),"")</f>
        <v/>
      </c>
      <c r="S89" s="43"/>
      <c r="T89" s="43" t="str">
        <f>IFERROR(INDEX(Data!$A$1:R$1004,_xlfn.AGGREGATE(15,6,((Data!$C$1:$C$1004=T$6)/(Data!$C$1:$C$1004=T$6))*ROW(Data!$C$1:$C$1004),ROW(T89)-ROW(T$6)),1),"")</f>
        <v/>
      </c>
      <c r="U89" s="43"/>
      <c r="V89" s="43" t="str">
        <f>IFERROR(INDEX(Data!$A$1:X$1004,_xlfn.AGGREGATE(15,6,((Data!$C$1:$C$1004=V$6)/(Data!$C$1:$C$1004=V$6))*ROW(Data!$C$1:$C$1004),ROW(V89)-ROW(V$6)),1),"")</f>
        <v>TUDNxtra7</v>
      </c>
      <c r="W89" s="43"/>
      <c r="X89" s="43" t="str">
        <f>IFERROR(INDEX(Data!$A$1:Z$1004,_xlfn.AGGREGATE(15,6,((Data!$C$1:$C$1004=X$6)/(Data!$C$1:$C$1004=X$6))*ROW(Data!$C$1:$C$1004),ROW(X89)-ROW(X$6)),1),"")</f>
        <v/>
      </c>
      <c r="Y89" s="43"/>
      <c r="Z89" s="43" t="str">
        <f>IFERROR(INDEX(Data!$A$1:AB$1004,_xlfn.AGGREGATE(15,6,((Data!$C$1:$C$1004=Z$6)/(Data!$C$1:$C$1004=Z$6))*ROW(Data!$C$1:$C$1004),ROW(Z89)-ROW(Z$6)),1),"")</f>
        <v/>
      </c>
    </row>
    <row r="90" spans="1:26" x14ac:dyDescent="0.4">
      <c r="A90" s="43"/>
      <c r="B90" s="43" t="str">
        <f>IFERROR(INDEX(Data!A$1:$A$1004,_xlfn.AGGREGATE(15,6,((Data!$C$1:$C$1004=B$6)/(Data!$C$1:$C$1004=B$6))*ROW(Data!$C$1:$C$1004),ROW(B90)-ROW(B$6)),1),"")</f>
        <v/>
      </c>
      <c r="C90" s="43"/>
      <c r="D90" s="43" t="str">
        <f>IFERROR(INDEX(Data!$A$1:C$1004,_xlfn.AGGREGATE(15,6,((Data!$C$1:$C$1004=D$6)/(Data!$C$1:$C$1004=D$6))*ROW(Data!$C$1:$C$1004),ROW(D90)-ROW(D$6)),1),"")</f>
        <v/>
      </c>
      <c r="E90" s="43"/>
      <c r="F90" s="43" t="str">
        <f>IFERROR(INDEX(Data!$A$1:E$1004,_xlfn.AGGREGATE(15,6,((Data!$C$1:$C$1004=F$6)/(Data!$C$1:$C$1004=F$6))*ROW(Data!$C$1:$C$1004),ROW(F90)-ROW(F$6)),1),"")</f>
        <v/>
      </c>
      <c r="G90" s="43"/>
      <c r="H90" s="43" t="str">
        <f>IFERROR(INDEX(Data!$A$1:G$1004,_xlfn.AGGREGATE(15,6,((Data!$C$1:$C$1004=H$6)/(Data!$C$1:$C$1004=H$6))*ROW(Data!$C$1:$C$1004),ROW(H90)-ROW(H$6)),1),"")</f>
        <v/>
      </c>
      <c r="I90" s="43"/>
      <c r="J90" s="43" t="str">
        <f>IFERROR(INDEX(Data!$A$1:I$1004,_xlfn.AGGREGATE(15,6,((Data!$C$1:$C$1004=J$6)/(Data!$C$1:$C$1004=J$6))*ROW(Data!$C$1:$C$1004),ROW(J90)-ROW(J$6)),1),"")</f>
        <v/>
      </c>
      <c r="K90" s="43"/>
      <c r="L90" s="43" t="str">
        <f>IFERROR(INDEX(Data!$A$1:K$1004,_xlfn.AGGREGATE(15,6,((Data!$C$1:$C$1004=L$6)/(Data!$C$1:$C$1004=L$6))*ROW(Data!$C$1:$C$1004),ROW(L90)-ROW(L$6)),1),"")</f>
        <v/>
      </c>
      <c r="M90" s="43"/>
      <c r="N90" s="43" t="str">
        <f>IFERROR(INDEX(Data!$A$1:M$1004,_xlfn.AGGREGATE(15,6,((Data!$C$1:$C$1004=N$6)/(Data!$C$1:$C$1004=N$6))*ROW(Data!$C$1:$C$1004),ROW(N90)-ROW(N$6)),1),"")</f>
        <v/>
      </c>
      <c r="O90" s="43"/>
      <c r="P90" s="43" t="str">
        <f>IFERROR(INDEX(Data!$A$1:O$1004,_xlfn.AGGREGATE(15,6,((Data!$C$1:$C$1004=P$6)/(Data!$C$1:$C$1004=P$6))*ROW(Data!$C$1:$C$1004),ROW(P90)-ROW(P$6)),1),"")</f>
        <v/>
      </c>
      <c r="Q90" s="43"/>
      <c r="R90" s="43" t="str">
        <f>IFERROR(INDEX(Data!$A$1:Q$1004,_xlfn.AGGREGATE(15,6,((Data!$C$1:$C$1004=R$6)/(Data!$C$1:$C$1004=R$6))*ROW(Data!$C$1:$C$1004),ROW(R90)-ROW(R$6)),1),"")</f>
        <v/>
      </c>
      <c r="S90" s="43"/>
      <c r="T90" s="43" t="str">
        <f>IFERROR(INDEX(Data!$A$1:R$1004,_xlfn.AGGREGATE(15,6,((Data!$C$1:$C$1004=T$6)/(Data!$C$1:$C$1004=T$6))*ROW(Data!$C$1:$C$1004),ROW(T90)-ROW(T$6)),1),"")</f>
        <v/>
      </c>
      <c r="U90" s="43"/>
      <c r="V90" s="43" t="str">
        <f>IFERROR(INDEX(Data!$A$1:X$1004,_xlfn.AGGREGATE(15,6,((Data!$C$1:$C$1004=V$6)/(Data!$C$1:$C$1004=V$6))*ROW(Data!$C$1:$C$1004),ROW(V90)-ROW(V$6)),1),"")</f>
        <v>TUDNxtra8</v>
      </c>
      <c r="W90" s="43"/>
      <c r="X90" s="43" t="str">
        <f>IFERROR(INDEX(Data!$A$1:Z$1004,_xlfn.AGGREGATE(15,6,((Data!$C$1:$C$1004=X$6)/(Data!$C$1:$C$1004=X$6))*ROW(Data!$C$1:$C$1004),ROW(X90)-ROW(X$6)),1),"")</f>
        <v/>
      </c>
      <c r="Y90" s="43"/>
      <c r="Z90" s="43" t="str">
        <f>IFERROR(INDEX(Data!$A$1:AB$1004,_xlfn.AGGREGATE(15,6,((Data!$C$1:$C$1004=Z$6)/(Data!$C$1:$C$1004=Z$6))*ROW(Data!$C$1:$C$1004),ROW(Z90)-ROW(Z$6)),1),"")</f>
        <v/>
      </c>
    </row>
    <row r="91" spans="1:26" x14ac:dyDescent="0.4">
      <c r="A91" s="43"/>
      <c r="B91" s="43" t="str">
        <f>IFERROR(INDEX(Data!A$1:$A$1004,_xlfn.AGGREGATE(15,6,((Data!$C$1:$C$1004=B$6)/(Data!$C$1:$C$1004=B$6))*ROW(Data!$C$1:$C$1004),ROW(B91)-ROW(B$6)),1),"")</f>
        <v/>
      </c>
      <c r="C91" s="43"/>
      <c r="D91" s="43" t="str">
        <f>IFERROR(INDEX(Data!$A$1:C$1004,_xlfn.AGGREGATE(15,6,((Data!$C$1:$C$1004=D$6)/(Data!$C$1:$C$1004=D$6))*ROW(Data!$C$1:$C$1004),ROW(D91)-ROW(D$6)),1),"")</f>
        <v/>
      </c>
      <c r="E91" s="43"/>
      <c r="F91" s="43" t="str">
        <f>IFERROR(INDEX(Data!$A$1:E$1004,_xlfn.AGGREGATE(15,6,((Data!$C$1:$C$1004=F$6)/(Data!$C$1:$C$1004=F$6))*ROW(Data!$C$1:$C$1004),ROW(F91)-ROW(F$6)),1),"")</f>
        <v/>
      </c>
      <c r="G91" s="43"/>
      <c r="H91" s="43" t="str">
        <f>IFERROR(INDEX(Data!$A$1:G$1004,_xlfn.AGGREGATE(15,6,((Data!$C$1:$C$1004=H$6)/(Data!$C$1:$C$1004=H$6))*ROW(Data!$C$1:$C$1004),ROW(H91)-ROW(H$6)),1),"")</f>
        <v/>
      </c>
      <c r="I91" s="43"/>
      <c r="J91" s="43" t="str">
        <f>IFERROR(INDEX(Data!$A$1:I$1004,_xlfn.AGGREGATE(15,6,((Data!$C$1:$C$1004=J$6)/(Data!$C$1:$C$1004=J$6))*ROW(Data!$C$1:$C$1004),ROW(J91)-ROW(J$6)),1),"")</f>
        <v/>
      </c>
      <c r="K91" s="43"/>
      <c r="L91" s="43" t="str">
        <f>IFERROR(INDEX(Data!$A$1:K$1004,_xlfn.AGGREGATE(15,6,((Data!$C$1:$C$1004=L$6)/(Data!$C$1:$C$1004=L$6))*ROW(Data!$C$1:$C$1004),ROW(L91)-ROW(L$6)),1),"")</f>
        <v/>
      </c>
      <c r="M91" s="43"/>
      <c r="N91" s="43" t="str">
        <f>IFERROR(INDEX(Data!$A$1:M$1004,_xlfn.AGGREGATE(15,6,((Data!$C$1:$C$1004=N$6)/(Data!$C$1:$C$1004=N$6))*ROW(Data!$C$1:$C$1004),ROW(N91)-ROW(N$6)),1),"")</f>
        <v/>
      </c>
      <c r="O91" s="43"/>
      <c r="P91" s="43" t="str">
        <f>IFERROR(INDEX(Data!$A$1:O$1004,_xlfn.AGGREGATE(15,6,((Data!$C$1:$C$1004=P$6)/(Data!$C$1:$C$1004=P$6))*ROW(Data!$C$1:$C$1004),ROW(P91)-ROW(P$6)),1),"")</f>
        <v/>
      </c>
      <c r="Q91" s="43"/>
      <c r="R91" s="43" t="str">
        <f>IFERROR(INDEX(Data!$A$1:Q$1004,_xlfn.AGGREGATE(15,6,((Data!$C$1:$C$1004=R$6)/(Data!$C$1:$C$1004=R$6))*ROW(Data!$C$1:$C$1004),ROW(R91)-ROW(R$6)),1),"")</f>
        <v/>
      </c>
      <c r="S91" s="43"/>
      <c r="T91" s="43" t="str">
        <f>IFERROR(INDEX(Data!$A$1:R$1004,_xlfn.AGGREGATE(15,6,((Data!$C$1:$C$1004=T$6)/(Data!$C$1:$C$1004=T$6))*ROW(Data!$C$1:$C$1004),ROW(T91)-ROW(T$6)),1),"")</f>
        <v/>
      </c>
      <c r="U91" s="43"/>
      <c r="V91" s="43" t="str">
        <f>IFERROR(INDEX(Data!$A$1:X$1004,_xlfn.AGGREGATE(15,6,((Data!$C$1:$C$1004=V$6)/(Data!$C$1:$C$1004=V$6))*ROW(Data!$C$1:$C$1004),ROW(V91)-ROW(V$6)),1),"")</f>
        <v>TUDNxtra9</v>
      </c>
      <c r="W91" s="43"/>
      <c r="X91" s="43" t="str">
        <f>IFERROR(INDEX(Data!$A$1:Z$1004,_xlfn.AGGREGATE(15,6,((Data!$C$1:$C$1004=X$6)/(Data!$C$1:$C$1004=X$6))*ROW(Data!$C$1:$C$1004),ROW(X91)-ROW(X$6)),1),"")</f>
        <v/>
      </c>
      <c r="Y91" s="43"/>
      <c r="Z91" s="43" t="str">
        <f>IFERROR(INDEX(Data!$A$1:AB$1004,_xlfn.AGGREGATE(15,6,((Data!$C$1:$C$1004=Z$6)/(Data!$C$1:$C$1004=Z$6))*ROW(Data!$C$1:$C$1004),ROW(Z91)-ROW(Z$6)),1),"")</f>
        <v/>
      </c>
    </row>
    <row r="92" spans="1:26" x14ac:dyDescent="0.4">
      <c r="A92" s="43"/>
      <c r="B92" s="43" t="str">
        <f>IFERROR(INDEX(Data!A$1:$A$1004,_xlfn.AGGREGATE(15,6,((Data!$C$1:$C$1004=B$6)/(Data!$C$1:$C$1004=B$6))*ROW(Data!$C$1:$C$1004),ROW(B92)-ROW(B$6)),1),"")</f>
        <v/>
      </c>
      <c r="C92" s="43"/>
      <c r="D92" s="43" t="str">
        <f>IFERROR(INDEX(Data!$A$1:C$1004,_xlfn.AGGREGATE(15,6,((Data!$C$1:$C$1004=D$6)/(Data!$C$1:$C$1004=D$6))*ROW(Data!$C$1:$C$1004),ROW(D92)-ROW(D$6)),1),"")</f>
        <v/>
      </c>
      <c r="E92" s="43"/>
      <c r="F92" s="43" t="str">
        <f>IFERROR(INDEX(Data!$A$1:E$1004,_xlfn.AGGREGATE(15,6,((Data!$C$1:$C$1004=F$6)/(Data!$C$1:$C$1004=F$6))*ROW(Data!$C$1:$C$1004),ROW(F92)-ROW(F$6)),1),"")</f>
        <v/>
      </c>
      <c r="G92" s="43"/>
      <c r="H92" s="43" t="str">
        <f>IFERROR(INDEX(Data!$A$1:G$1004,_xlfn.AGGREGATE(15,6,((Data!$C$1:$C$1004=H$6)/(Data!$C$1:$C$1004=H$6))*ROW(Data!$C$1:$C$1004),ROW(H92)-ROW(H$6)),1),"")</f>
        <v/>
      </c>
      <c r="I92" s="43"/>
      <c r="J92" s="43" t="str">
        <f>IFERROR(INDEX(Data!$A$1:I$1004,_xlfn.AGGREGATE(15,6,((Data!$C$1:$C$1004=J$6)/(Data!$C$1:$C$1004=J$6))*ROW(Data!$C$1:$C$1004),ROW(J92)-ROW(J$6)),1),"")</f>
        <v/>
      </c>
      <c r="K92" s="43"/>
      <c r="L92" s="43" t="str">
        <f>IFERROR(INDEX(Data!$A$1:K$1004,_xlfn.AGGREGATE(15,6,((Data!$C$1:$C$1004=L$6)/(Data!$C$1:$C$1004=L$6))*ROW(Data!$C$1:$C$1004),ROW(L92)-ROW(L$6)),1),"")</f>
        <v/>
      </c>
      <c r="M92" s="43"/>
      <c r="N92" s="43" t="str">
        <f>IFERROR(INDEX(Data!$A$1:M$1004,_xlfn.AGGREGATE(15,6,((Data!$C$1:$C$1004=N$6)/(Data!$C$1:$C$1004=N$6))*ROW(Data!$C$1:$C$1004),ROW(N92)-ROW(N$6)),1),"")</f>
        <v/>
      </c>
      <c r="O92" s="43"/>
      <c r="P92" s="43" t="str">
        <f>IFERROR(INDEX(Data!$A$1:O$1004,_xlfn.AGGREGATE(15,6,((Data!$C$1:$C$1004=P$6)/(Data!$C$1:$C$1004=P$6))*ROW(Data!$C$1:$C$1004),ROW(P92)-ROW(P$6)),1),"")</f>
        <v/>
      </c>
      <c r="Q92" s="43"/>
      <c r="R92" s="43" t="str">
        <f>IFERROR(INDEX(Data!$A$1:Q$1004,_xlfn.AGGREGATE(15,6,((Data!$C$1:$C$1004=R$6)/(Data!$C$1:$C$1004=R$6))*ROW(Data!$C$1:$C$1004),ROW(R92)-ROW(R$6)),1),"")</f>
        <v/>
      </c>
      <c r="S92" s="43"/>
      <c r="T92" s="43" t="str">
        <f>IFERROR(INDEX(Data!$A$1:R$1004,_xlfn.AGGREGATE(15,6,((Data!$C$1:$C$1004=T$6)/(Data!$C$1:$C$1004=T$6))*ROW(Data!$C$1:$C$1004),ROW(T92)-ROW(T$6)),1),"")</f>
        <v/>
      </c>
      <c r="U92" s="43"/>
      <c r="V92" s="43" t="str">
        <f>IFERROR(INDEX(Data!$A$1:X$1004,_xlfn.AGGREGATE(15,6,((Data!$C$1:$C$1004=V$6)/(Data!$C$1:$C$1004=V$6))*ROW(Data!$C$1:$C$1004),ROW(V92)-ROW(V$6)),1),"")</f>
        <v>TV Chile</v>
      </c>
      <c r="W92" s="43"/>
      <c r="X92" s="43" t="str">
        <f>IFERROR(INDEX(Data!$A$1:Z$1004,_xlfn.AGGREGATE(15,6,((Data!$C$1:$C$1004=X$6)/(Data!$C$1:$C$1004=X$6))*ROW(Data!$C$1:$C$1004),ROW(X92)-ROW(X$6)),1),"")</f>
        <v/>
      </c>
      <c r="Y92" s="43"/>
      <c r="Z92" s="43" t="str">
        <f>IFERROR(INDEX(Data!$A$1:AB$1004,_xlfn.AGGREGATE(15,6,((Data!$C$1:$C$1004=Z$6)/(Data!$C$1:$C$1004=Z$6))*ROW(Data!$C$1:$C$1004),ROW(Z92)-ROW(Z$6)),1),"")</f>
        <v/>
      </c>
    </row>
    <row r="93" spans="1:26" x14ac:dyDescent="0.4">
      <c r="A93" s="43"/>
      <c r="B93" s="43" t="str">
        <f>IFERROR(INDEX(Data!A$1:$A$1004,_xlfn.AGGREGATE(15,6,((Data!$C$1:$C$1004=B$6)/(Data!$C$1:$C$1004=B$6))*ROW(Data!$C$1:$C$1004),ROW(B93)-ROW(B$6)),1),"")</f>
        <v/>
      </c>
      <c r="C93" s="43"/>
      <c r="D93" s="43" t="str">
        <f>IFERROR(INDEX(Data!$A$1:C$1004,_xlfn.AGGREGATE(15,6,((Data!$C$1:$C$1004=D$6)/(Data!$C$1:$C$1004=D$6))*ROW(Data!$C$1:$C$1004),ROW(D93)-ROW(D$6)),1),"")</f>
        <v/>
      </c>
      <c r="E93" s="43"/>
      <c r="F93" s="43" t="str">
        <f>IFERROR(INDEX(Data!$A$1:E$1004,_xlfn.AGGREGATE(15,6,((Data!$C$1:$C$1004=F$6)/(Data!$C$1:$C$1004=F$6))*ROW(Data!$C$1:$C$1004),ROW(F93)-ROW(F$6)),1),"")</f>
        <v/>
      </c>
      <c r="G93" s="43"/>
      <c r="H93" s="43" t="str">
        <f>IFERROR(INDEX(Data!$A$1:G$1004,_xlfn.AGGREGATE(15,6,((Data!$C$1:$C$1004=H$6)/(Data!$C$1:$C$1004=H$6))*ROW(Data!$C$1:$C$1004),ROW(H93)-ROW(H$6)),1),"")</f>
        <v/>
      </c>
      <c r="I93" s="43"/>
      <c r="J93" s="43" t="str">
        <f>IFERROR(INDEX(Data!$A$1:I$1004,_xlfn.AGGREGATE(15,6,((Data!$C$1:$C$1004=J$6)/(Data!$C$1:$C$1004=J$6))*ROW(Data!$C$1:$C$1004),ROW(J93)-ROW(J$6)),1),"")</f>
        <v/>
      </c>
      <c r="K93" s="43"/>
      <c r="L93" s="43" t="str">
        <f>IFERROR(INDEX(Data!$A$1:K$1004,_xlfn.AGGREGATE(15,6,((Data!$C$1:$C$1004=L$6)/(Data!$C$1:$C$1004=L$6))*ROW(Data!$C$1:$C$1004),ROW(L93)-ROW(L$6)),1),"")</f>
        <v/>
      </c>
      <c r="M93" s="43"/>
      <c r="N93" s="43" t="str">
        <f>IFERROR(INDEX(Data!$A$1:M$1004,_xlfn.AGGREGATE(15,6,((Data!$C$1:$C$1004=N$6)/(Data!$C$1:$C$1004=N$6))*ROW(Data!$C$1:$C$1004),ROW(N93)-ROW(N$6)),1),"")</f>
        <v/>
      </c>
      <c r="O93" s="43"/>
      <c r="P93" s="43" t="str">
        <f>IFERROR(INDEX(Data!$A$1:O$1004,_xlfn.AGGREGATE(15,6,((Data!$C$1:$C$1004=P$6)/(Data!$C$1:$C$1004=P$6))*ROW(Data!$C$1:$C$1004),ROW(P93)-ROW(P$6)),1),"")</f>
        <v/>
      </c>
      <c r="Q93" s="43"/>
      <c r="R93" s="43" t="str">
        <f>IFERROR(INDEX(Data!$A$1:Q$1004,_xlfn.AGGREGATE(15,6,((Data!$C$1:$C$1004=R$6)/(Data!$C$1:$C$1004=R$6))*ROW(Data!$C$1:$C$1004),ROW(R93)-ROW(R$6)),1),"")</f>
        <v/>
      </c>
      <c r="S93" s="43"/>
      <c r="T93" s="43" t="str">
        <f>IFERROR(INDEX(Data!$A$1:R$1004,_xlfn.AGGREGATE(15,6,((Data!$C$1:$C$1004=T$6)/(Data!$C$1:$C$1004=T$6))*ROW(Data!$C$1:$C$1004),ROW(T93)-ROW(T$6)),1),"")</f>
        <v/>
      </c>
      <c r="U93" s="43"/>
      <c r="V93" s="43" t="str">
        <f>IFERROR(INDEX(Data!$A$1:X$1004,_xlfn.AGGREGATE(15,6,((Data!$C$1:$C$1004=V$6)/(Data!$C$1:$C$1004=V$6))*ROW(Data!$C$1:$C$1004),ROW(V93)-ROW(V$6)),1),"")</f>
        <v>TV Dominicana</v>
      </c>
      <c r="W93" s="43"/>
      <c r="X93" s="43" t="str">
        <f>IFERROR(INDEX(Data!$A$1:Z$1004,_xlfn.AGGREGATE(15,6,((Data!$C$1:$C$1004=X$6)/(Data!$C$1:$C$1004=X$6))*ROW(Data!$C$1:$C$1004),ROW(X93)-ROW(X$6)),1),"")</f>
        <v/>
      </c>
      <c r="Y93" s="43"/>
      <c r="Z93" s="43" t="str">
        <f>IFERROR(INDEX(Data!$A$1:AB$1004,_xlfn.AGGREGATE(15,6,((Data!$C$1:$C$1004=Z$6)/(Data!$C$1:$C$1004=Z$6))*ROW(Data!$C$1:$C$1004),ROW(Z93)-ROW(Z$6)),1),"")</f>
        <v/>
      </c>
    </row>
    <row r="94" spans="1:26" ht="24" x14ac:dyDescent="0.4">
      <c r="A94" s="43"/>
      <c r="B94" s="43" t="str">
        <f>IFERROR(INDEX(Data!A$1:$A$1004,_xlfn.AGGREGATE(15,6,((Data!$C$1:$C$1004=B$6)/(Data!$C$1:$C$1004=B$6))*ROW(Data!$C$1:$C$1004),ROW(B94)-ROW(B$6)),1),"")</f>
        <v/>
      </c>
      <c r="C94" s="43"/>
      <c r="D94" s="43" t="str">
        <f>IFERROR(INDEX(Data!$A$1:C$1004,_xlfn.AGGREGATE(15,6,((Data!$C$1:$C$1004=D$6)/(Data!$C$1:$C$1004=D$6))*ROW(Data!$C$1:$C$1004),ROW(D94)-ROW(D$6)),1),"")</f>
        <v/>
      </c>
      <c r="E94" s="43"/>
      <c r="F94" s="43" t="str">
        <f>IFERROR(INDEX(Data!$A$1:E$1004,_xlfn.AGGREGATE(15,6,((Data!$C$1:$C$1004=F$6)/(Data!$C$1:$C$1004=F$6))*ROW(Data!$C$1:$C$1004),ROW(F94)-ROW(F$6)),1),"")</f>
        <v/>
      </c>
      <c r="G94" s="43"/>
      <c r="H94" s="43" t="str">
        <f>IFERROR(INDEX(Data!$A$1:G$1004,_xlfn.AGGREGATE(15,6,((Data!$C$1:$C$1004=H$6)/(Data!$C$1:$C$1004=H$6))*ROW(Data!$C$1:$C$1004),ROW(H94)-ROW(H$6)),1),"")</f>
        <v/>
      </c>
      <c r="I94" s="43"/>
      <c r="J94" s="43" t="str">
        <f>IFERROR(INDEX(Data!$A$1:I$1004,_xlfn.AGGREGATE(15,6,((Data!$C$1:$C$1004=J$6)/(Data!$C$1:$C$1004=J$6))*ROW(Data!$C$1:$C$1004),ROW(J94)-ROW(J$6)),1),"")</f>
        <v/>
      </c>
      <c r="K94" s="43"/>
      <c r="L94" s="43" t="str">
        <f>IFERROR(INDEX(Data!$A$1:K$1004,_xlfn.AGGREGATE(15,6,((Data!$C$1:$C$1004=L$6)/(Data!$C$1:$C$1004=L$6))*ROW(Data!$C$1:$C$1004),ROW(L94)-ROW(L$6)),1),"")</f>
        <v/>
      </c>
      <c r="M94" s="43"/>
      <c r="N94" s="43" t="str">
        <f>IFERROR(INDEX(Data!$A$1:M$1004,_xlfn.AGGREGATE(15,6,((Data!$C$1:$C$1004=N$6)/(Data!$C$1:$C$1004=N$6))*ROW(Data!$C$1:$C$1004),ROW(N94)-ROW(N$6)),1),"")</f>
        <v/>
      </c>
      <c r="O94" s="43"/>
      <c r="P94" s="43" t="str">
        <f>IFERROR(INDEX(Data!$A$1:O$1004,_xlfn.AGGREGATE(15,6,((Data!$C$1:$C$1004=P$6)/(Data!$C$1:$C$1004=P$6))*ROW(Data!$C$1:$C$1004),ROW(P94)-ROW(P$6)),1),"")</f>
        <v/>
      </c>
      <c r="Q94" s="43"/>
      <c r="R94" s="43" t="str">
        <f>IFERROR(INDEX(Data!$A$1:Q$1004,_xlfn.AGGREGATE(15,6,((Data!$C$1:$C$1004=R$6)/(Data!$C$1:$C$1004=R$6))*ROW(Data!$C$1:$C$1004),ROW(R94)-ROW(R$6)),1),"")</f>
        <v/>
      </c>
      <c r="S94" s="43"/>
      <c r="T94" s="43" t="str">
        <f>IFERROR(INDEX(Data!$A$1:R$1004,_xlfn.AGGREGATE(15,6,((Data!$C$1:$C$1004=T$6)/(Data!$C$1:$C$1004=T$6))*ROW(Data!$C$1:$C$1004),ROW(T94)-ROW(T$6)),1),"")</f>
        <v/>
      </c>
      <c r="U94" s="43"/>
      <c r="V94" s="43" t="str">
        <f>IFERROR(INDEX(Data!$A$1:X$1004,_xlfn.AGGREGATE(15,6,((Data!$C$1:$C$1004=V$6)/(Data!$C$1:$C$1004=V$6))*ROW(Data!$C$1:$C$1004),ROW(V94)-ROW(V$6)),1),"")</f>
        <v>TV Española Internacional</v>
      </c>
      <c r="W94" s="43"/>
      <c r="X94" s="43" t="str">
        <f>IFERROR(INDEX(Data!$A$1:Z$1004,_xlfn.AGGREGATE(15,6,((Data!$C$1:$C$1004=X$6)/(Data!$C$1:$C$1004=X$6))*ROW(Data!$C$1:$C$1004),ROW(X94)-ROW(X$6)),1),"")</f>
        <v/>
      </c>
      <c r="Y94" s="43"/>
      <c r="Z94" s="43" t="str">
        <f>IFERROR(INDEX(Data!$A$1:AB$1004,_xlfn.AGGREGATE(15,6,((Data!$C$1:$C$1004=Z$6)/(Data!$C$1:$C$1004=Z$6))*ROW(Data!$C$1:$C$1004),ROW(Z94)-ROW(Z$6)),1),"")</f>
        <v/>
      </c>
    </row>
    <row r="95" spans="1:26" x14ac:dyDescent="0.4">
      <c r="A95" s="43"/>
      <c r="B95" s="43" t="str">
        <f>IFERROR(INDEX(Data!A$1:$A$1004,_xlfn.AGGREGATE(15,6,((Data!$C$1:$C$1004=B$6)/(Data!$C$1:$C$1004=B$6))*ROW(Data!$C$1:$C$1004),ROW(B95)-ROW(B$6)),1),"")</f>
        <v/>
      </c>
      <c r="C95" s="43"/>
      <c r="D95" s="43" t="str">
        <f>IFERROR(INDEX(Data!$A$1:C$1004,_xlfn.AGGREGATE(15,6,((Data!$C$1:$C$1004=D$6)/(Data!$C$1:$C$1004=D$6))*ROW(Data!$C$1:$C$1004),ROW(D95)-ROW(D$6)),1),"")</f>
        <v/>
      </c>
      <c r="E95" s="43"/>
      <c r="F95" s="43" t="str">
        <f>IFERROR(INDEX(Data!$A$1:E$1004,_xlfn.AGGREGATE(15,6,((Data!$C$1:$C$1004=F$6)/(Data!$C$1:$C$1004=F$6))*ROW(Data!$C$1:$C$1004),ROW(F95)-ROW(F$6)),1),"")</f>
        <v/>
      </c>
      <c r="G95" s="43"/>
      <c r="H95" s="43" t="str">
        <f>IFERROR(INDEX(Data!$A$1:G$1004,_xlfn.AGGREGATE(15,6,((Data!$C$1:$C$1004=H$6)/(Data!$C$1:$C$1004=H$6))*ROW(Data!$C$1:$C$1004),ROW(H95)-ROW(H$6)),1),"")</f>
        <v/>
      </c>
      <c r="I95" s="43"/>
      <c r="J95" s="43" t="str">
        <f>IFERROR(INDEX(Data!$A$1:I$1004,_xlfn.AGGREGATE(15,6,((Data!$C$1:$C$1004=J$6)/(Data!$C$1:$C$1004=J$6))*ROW(Data!$C$1:$C$1004),ROW(J95)-ROW(J$6)),1),"")</f>
        <v/>
      </c>
      <c r="K95" s="43"/>
      <c r="L95" s="43" t="str">
        <f>IFERROR(INDEX(Data!$A$1:K$1004,_xlfn.AGGREGATE(15,6,((Data!$C$1:$C$1004=L$6)/(Data!$C$1:$C$1004=L$6))*ROW(Data!$C$1:$C$1004),ROW(L95)-ROW(L$6)),1),"")</f>
        <v/>
      </c>
      <c r="M95" s="43"/>
      <c r="N95" s="43" t="str">
        <f>IFERROR(INDEX(Data!$A$1:M$1004,_xlfn.AGGREGATE(15,6,((Data!$C$1:$C$1004=N$6)/(Data!$C$1:$C$1004=N$6))*ROW(Data!$C$1:$C$1004),ROW(N95)-ROW(N$6)),1),"")</f>
        <v/>
      </c>
      <c r="O95" s="43"/>
      <c r="P95" s="43" t="str">
        <f>IFERROR(INDEX(Data!$A$1:O$1004,_xlfn.AGGREGATE(15,6,((Data!$C$1:$C$1004=P$6)/(Data!$C$1:$C$1004=P$6))*ROW(Data!$C$1:$C$1004),ROW(P95)-ROW(P$6)),1),"")</f>
        <v/>
      </c>
      <c r="Q95" s="43"/>
      <c r="R95" s="43" t="str">
        <f>IFERROR(INDEX(Data!$A$1:Q$1004,_xlfn.AGGREGATE(15,6,((Data!$C$1:$C$1004=R$6)/(Data!$C$1:$C$1004=R$6))*ROW(Data!$C$1:$C$1004),ROW(R95)-ROW(R$6)),1),"")</f>
        <v/>
      </c>
      <c r="S95" s="43"/>
      <c r="T95" s="43" t="str">
        <f>IFERROR(INDEX(Data!$A$1:R$1004,_xlfn.AGGREGATE(15,6,((Data!$C$1:$C$1004=T$6)/(Data!$C$1:$C$1004=T$6))*ROW(Data!$C$1:$C$1004),ROW(T95)-ROW(T$6)),1),"")</f>
        <v/>
      </c>
      <c r="U95" s="43"/>
      <c r="V95" s="43" t="str">
        <f>IFERROR(INDEX(Data!$A$1:X$1004,_xlfn.AGGREGATE(15,6,((Data!$C$1:$C$1004=V$6)/(Data!$C$1:$C$1004=V$6))*ROW(Data!$C$1:$C$1004),ROW(V95)-ROW(V$6)),1),"")</f>
        <v>TV Venezuela</v>
      </c>
      <c r="W95" s="43"/>
      <c r="X95" s="43" t="str">
        <f>IFERROR(INDEX(Data!$A$1:Z$1004,_xlfn.AGGREGATE(15,6,((Data!$C$1:$C$1004=X$6)/(Data!$C$1:$C$1004=X$6))*ROW(Data!$C$1:$C$1004),ROW(X95)-ROW(X$6)),1),"")</f>
        <v/>
      </c>
      <c r="Y95" s="43"/>
      <c r="Z95" s="43" t="str">
        <f>IFERROR(INDEX(Data!$A$1:AB$1004,_xlfn.AGGREGATE(15,6,((Data!$C$1:$C$1004=Z$6)/(Data!$C$1:$C$1004=Z$6))*ROW(Data!$C$1:$C$1004),ROW(Z95)-ROW(Z$6)),1),"")</f>
        <v/>
      </c>
    </row>
    <row r="96" spans="1:26" x14ac:dyDescent="0.4">
      <c r="A96" s="43"/>
      <c r="B96" s="43" t="str">
        <f>IFERROR(INDEX(Data!A$1:$A$1004,_xlfn.AGGREGATE(15,6,((Data!$C$1:$C$1004=B$6)/(Data!$C$1:$C$1004=B$6))*ROW(Data!$C$1:$C$1004),ROW(B96)-ROW(B$6)),1),"")</f>
        <v/>
      </c>
      <c r="C96" s="43"/>
      <c r="D96" s="43" t="str">
        <f>IFERROR(INDEX(Data!$A$1:C$1004,_xlfn.AGGREGATE(15,6,((Data!$C$1:$C$1004=D$6)/(Data!$C$1:$C$1004=D$6))*ROW(Data!$C$1:$C$1004),ROW(D96)-ROW(D$6)),1),"")</f>
        <v/>
      </c>
      <c r="E96" s="43"/>
      <c r="F96" s="43" t="str">
        <f>IFERROR(INDEX(Data!$A$1:E$1004,_xlfn.AGGREGATE(15,6,((Data!$C$1:$C$1004=F$6)/(Data!$C$1:$C$1004=F$6))*ROW(Data!$C$1:$C$1004),ROW(F96)-ROW(F$6)),1),"")</f>
        <v/>
      </c>
      <c r="G96" s="43"/>
      <c r="H96" s="43" t="str">
        <f>IFERROR(INDEX(Data!$A$1:G$1004,_xlfn.AGGREGATE(15,6,((Data!$C$1:$C$1004=H$6)/(Data!$C$1:$C$1004=H$6))*ROW(Data!$C$1:$C$1004),ROW(H96)-ROW(H$6)),1),"")</f>
        <v/>
      </c>
      <c r="I96" s="43"/>
      <c r="J96" s="43" t="str">
        <f>IFERROR(INDEX(Data!$A$1:I$1004,_xlfn.AGGREGATE(15,6,((Data!$C$1:$C$1004=J$6)/(Data!$C$1:$C$1004=J$6))*ROW(Data!$C$1:$C$1004),ROW(J96)-ROW(J$6)),1),"")</f>
        <v/>
      </c>
      <c r="K96" s="43"/>
      <c r="L96" s="43" t="str">
        <f>IFERROR(INDEX(Data!$A$1:K$1004,_xlfn.AGGREGATE(15,6,((Data!$C$1:$C$1004=L$6)/(Data!$C$1:$C$1004=L$6))*ROW(Data!$C$1:$C$1004),ROW(L96)-ROW(L$6)),1),"")</f>
        <v/>
      </c>
      <c r="M96" s="43"/>
      <c r="N96" s="43" t="str">
        <f>IFERROR(INDEX(Data!$A$1:M$1004,_xlfn.AGGREGATE(15,6,((Data!$C$1:$C$1004=N$6)/(Data!$C$1:$C$1004=N$6))*ROW(Data!$C$1:$C$1004),ROW(N96)-ROW(N$6)),1),"")</f>
        <v/>
      </c>
      <c r="O96" s="43"/>
      <c r="P96" s="43" t="str">
        <f>IFERROR(INDEX(Data!$A$1:O$1004,_xlfn.AGGREGATE(15,6,((Data!$C$1:$C$1004=P$6)/(Data!$C$1:$C$1004=P$6))*ROW(Data!$C$1:$C$1004),ROW(P96)-ROW(P$6)),1),"")</f>
        <v/>
      </c>
      <c r="Q96" s="43"/>
      <c r="R96" s="43" t="str">
        <f>IFERROR(INDEX(Data!$A$1:Q$1004,_xlfn.AGGREGATE(15,6,((Data!$C$1:$C$1004=R$6)/(Data!$C$1:$C$1004=R$6))*ROW(Data!$C$1:$C$1004),ROW(R96)-ROW(R$6)),1),"")</f>
        <v/>
      </c>
      <c r="S96" s="43"/>
      <c r="T96" s="43" t="str">
        <f>IFERROR(INDEX(Data!$A$1:R$1004,_xlfn.AGGREGATE(15,6,((Data!$C$1:$C$1004=T$6)/(Data!$C$1:$C$1004=T$6))*ROW(Data!$C$1:$C$1004),ROW(T96)-ROW(T$6)),1),"")</f>
        <v/>
      </c>
      <c r="U96" s="43"/>
      <c r="V96" s="43" t="str">
        <f>IFERROR(INDEX(Data!$A$1:X$1004,_xlfn.AGGREGATE(15,6,((Data!$C$1:$C$1004=V$6)/(Data!$C$1:$C$1004=V$6))*ROW(Data!$C$1:$C$1004),ROW(V96)-ROW(V$6)),1),"")</f>
        <v>TVe</v>
      </c>
      <c r="W96" s="43"/>
      <c r="X96" s="43" t="str">
        <f>IFERROR(INDEX(Data!$A$1:Z$1004,_xlfn.AGGREGATE(15,6,((Data!$C$1:$C$1004=X$6)/(Data!$C$1:$C$1004=X$6))*ROW(Data!$C$1:$C$1004),ROW(X96)-ROW(X$6)),1),"")</f>
        <v/>
      </c>
      <c r="Y96" s="43"/>
      <c r="Z96" s="43" t="str">
        <f>IFERROR(INDEX(Data!$A$1:AB$1004,_xlfn.AGGREGATE(15,6,((Data!$C$1:$C$1004=Z$6)/(Data!$C$1:$C$1004=Z$6))*ROW(Data!$C$1:$C$1004),ROW(Z96)-ROW(Z$6)),1),"")</f>
        <v/>
      </c>
    </row>
    <row r="97" spans="1:26" x14ac:dyDescent="0.4">
      <c r="A97" s="43"/>
      <c r="B97" s="43" t="str">
        <f>IFERROR(INDEX(Data!A$1:$A$1004,_xlfn.AGGREGATE(15,6,((Data!$C$1:$C$1004=B$6)/(Data!$C$1:$C$1004=B$6))*ROW(Data!$C$1:$C$1004),ROW(B97)-ROW(B$6)),1),"")</f>
        <v/>
      </c>
      <c r="C97" s="43"/>
      <c r="D97" s="43" t="str">
        <f>IFERROR(INDEX(Data!$A$1:C$1004,_xlfn.AGGREGATE(15,6,((Data!$C$1:$C$1004=D$6)/(Data!$C$1:$C$1004=D$6))*ROW(Data!$C$1:$C$1004),ROW(D97)-ROW(D$6)),1),"")</f>
        <v/>
      </c>
      <c r="E97" s="43"/>
      <c r="F97" s="43" t="str">
        <f>IFERROR(INDEX(Data!$A$1:E$1004,_xlfn.AGGREGATE(15,6,((Data!$C$1:$C$1004=F$6)/(Data!$C$1:$C$1004=F$6))*ROW(Data!$C$1:$C$1004),ROW(F97)-ROW(F$6)),1),"")</f>
        <v/>
      </c>
      <c r="G97" s="43"/>
      <c r="H97" s="43" t="str">
        <f>IFERROR(INDEX(Data!$A$1:G$1004,_xlfn.AGGREGATE(15,6,((Data!$C$1:$C$1004=H$6)/(Data!$C$1:$C$1004=H$6))*ROW(Data!$C$1:$C$1004),ROW(H97)-ROW(H$6)),1),"")</f>
        <v/>
      </c>
      <c r="I97" s="43"/>
      <c r="J97" s="43" t="str">
        <f>IFERROR(INDEX(Data!$A$1:I$1004,_xlfn.AGGREGATE(15,6,((Data!$C$1:$C$1004=J$6)/(Data!$C$1:$C$1004=J$6))*ROW(Data!$C$1:$C$1004),ROW(J97)-ROW(J$6)),1),"")</f>
        <v/>
      </c>
      <c r="K97" s="43"/>
      <c r="L97" s="43" t="str">
        <f>IFERROR(INDEX(Data!$A$1:K$1004,_xlfn.AGGREGATE(15,6,((Data!$C$1:$C$1004=L$6)/(Data!$C$1:$C$1004=L$6))*ROW(Data!$C$1:$C$1004),ROW(L97)-ROW(L$6)),1),"")</f>
        <v/>
      </c>
      <c r="M97" s="43"/>
      <c r="N97" s="43" t="str">
        <f>IFERROR(INDEX(Data!$A$1:M$1004,_xlfn.AGGREGATE(15,6,((Data!$C$1:$C$1004=N$6)/(Data!$C$1:$C$1004=N$6))*ROW(Data!$C$1:$C$1004),ROW(N97)-ROW(N$6)),1),"")</f>
        <v/>
      </c>
      <c r="O97" s="43"/>
      <c r="P97" s="43" t="str">
        <f>IFERROR(INDEX(Data!$A$1:O$1004,_xlfn.AGGREGATE(15,6,((Data!$C$1:$C$1004=P$6)/(Data!$C$1:$C$1004=P$6))*ROW(Data!$C$1:$C$1004),ROW(P97)-ROW(P$6)),1),"")</f>
        <v/>
      </c>
      <c r="Q97" s="43"/>
      <c r="R97" s="43" t="str">
        <f>IFERROR(INDEX(Data!$A$1:Q$1004,_xlfn.AGGREGATE(15,6,((Data!$C$1:$C$1004=R$6)/(Data!$C$1:$C$1004=R$6))*ROW(Data!$C$1:$C$1004),ROW(R97)-ROW(R$6)),1),"")</f>
        <v/>
      </c>
      <c r="S97" s="43"/>
      <c r="T97" s="43" t="str">
        <f>IFERROR(INDEX(Data!$A$1:R$1004,_xlfn.AGGREGATE(15,6,((Data!$C$1:$C$1004=T$6)/(Data!$C$1:$C$1004=T$6))*ROW(Data!$C$1:$C$1004),ROW(T97)-ROW(T$6)),1),"")</f>
        <v/>
      </c>
      <c r="U97" s="43"/>
      <c r="V97" s="43" t="str">
        <f>IFERROR(INDEX(Data!$A$1:X$1004,_xlfn.AGGREGATE(15,6,((Data!$C$1:$C$1004=V$6)/(Data!$C$1:$C$1004=V$6))*ROW(Data!$C$1:$C$1004),ROW(V97)-ROW(V$6)),1),"")</f>
        <v>Unimas</v>
      </c>
      <c r="W97" s="43"/>
      <c r="X97" s="43" t="str">
        <f>IFERROR(INDEX(Data!$A$1:Z$1004,_xlfn.AGGREGATE(15,6,((Data!$C$1:$C$1004=X$6)/(Data!$C$1:$C$1004=X$6))*ROW(Data!$C$1:$C$1004),ROW(X97)-ROW(X$6)),1),"")</f>
        <v/>
      </c>
      <c r="Y97" s="43"/>
      <c r="Z97" s="43" t="str">
        <f>IFERROR(INDEX(Data!$A$1:AB$1004,_xlfn.AGGREGATE(15,6,((Data!$C$1:$C$1004=Z$6)/(Data!$C$1:$C$1004=Z$6))*ROW(Data!$C$1:$C$1004),ROW(Z97)-ROW(Z$6)),1),"")</f>
        <v/>
      </c>
    </row>
    <row r="98" spans="1:26" x14ac:dyDescent="0.4">
      <c r="A98" s="43"/>
      <c r="B98" s="43" t="str">
        <f>IFERROR(INDEX(Data!A$1:$A$1004,_xlfn.AGGREGATE(15,6,((Data!$C$1:$C$1004=B$6)/(Data!$C$1:$C$1004=B$6))*ROW(Data!$C$1:$C$1004),ROW(B98)-ROW(B$6)),1),"")</f>
        <v/>
      </c>
      <c r="C98" s="43"/>
      <c r="D98" s="43" t="str">
        <f>IFERROR(INDEX(Data!$A$1:C$1004,_xlfn.AGGREGATE(15,6,((Data!$C$1:$C$1004=D$6)/(Data!$C$1:$C$1004=D$6))*ROW(Data!$C$1:$C$1004),ROW(D98)-ROW(D$6)),1),"")</f>
        <v/>
      </c>
      <c r="E98" s="43"/>
      <c r="F98" s="43" t="str">
        <f>IFERROR(INDEX(Data!$A$1:E$1004,_xlfn.AGGREGATE(15,6,((Data!$C$1:$C$1004=F$6)/(Data!$C$1:$C$1004=F$6))*ROW(Data!$C$1:$C$1004),ROW(F98)-ROW(F$6)),1),"")</f>
        <v/>
      </c>
      <c r="G98" s="43"/>
      <c r="H98" s="43" t="str">
        <f>IFERROR(INDEX(Data!$A$1:G$1004,_xlfn.AGGREGATE(15,6,((Data!$C$1:$C$1004=H$6)/(Data!$C$1:$C$1004=H$6))*ROW(Data!$C$1:$C$1004),ROW(H98)-ROW(H$6)),1),"")</f>
        <v/>
      </c>
      <c r="I98" s="43"/>
      <c r="J98" s="43" t="str">
        <f>IFERROR(INDEX(Data!$A$1:I$1004,_xlfn.AGGREGATE(15,6,((Data!$C$1:$C$1004=J$6)/(Data!$C$1:$C$1004=J$6))*ROW(Data!$C$1:$C$1004),ROW(J98)-ROW(J$6)),1),"")</f>
        <v/>
      </c>
      <c r="K98" s="43"/>
      <c r="L98" s="43" t="str">
        <f>IFERROR(INDEX(Data!$A$1:K$1004,_xlfn.AGGREGATE(15,6,((Data!$C$1:$C$1004=L$6)/(Data!$C$1:$C$1004=L$6))*ROW(Data!$C$1:$C$1004),ROW(L98)-ROW(L$6)),1),"")</f>
        <v/>
      </c>
      <c r="M98" s="43"/>
      <c r="N98" s="43" t="str">
        <f>IFERROR(INDEX(Data!$A$1:M$1004,_xlfn.AGGREGATE(15,6,((Data!$C$1:$C$1004=N$6)/(Data!$C$1:$C$1004=N$6))*ROW(Data!$C$1:$C$1004),ROW(N98)-ROW(N$6)),1),"")</f>
        <v/>
      </c>
      <c r="O98" s="43"/>
      <c r="P98" s="43" t="str">
        <f>IFERROR(INDEX(Data!$A$1:O$1004,_xlfn.AGGREGATE(15,6,((Data!$C$1:$C$1004=P$6)/(Data!$C$1:$C$1004=P$6))*ROW(Data!$C$1:$C$1004),ROW(P98)-ROW(P$6)),1),"")</f>
        <v/>
      </c>
      <c r="Q98" s="43"/>
      <c r="R98" s="43" t="str">
        <f>IFERROR(INDEX(Data!$A$1:Q$1004,_xlfn.AGGREGATE(15,6,((Data!$C$1:$C$1004=R$6)/(Data!$C$1:$C$1004=R$6))*ROW(Data!$C$1:$C$1004),ROW(R98)-ROW(R$6)),1),"")</f>
        <v/>
      </c>
      <c r="S98" s="43"/>
      <c r="T98" s="43" t="str">
        <f>IFERROR(INDEX(Data!$A$1:R$1004,_xlfn.AGGREGATE(15,6,((Data!$C$1:$C$1004=T$6)/(Data!$C$1:$C$1004=T$6))*ROW(Data!$C$1:$C$1004),ROW(T98)-ROW(T$6)),1),"")</f>
        <v/>
      </c>
      <c r="U98" s="43"/>
      <c r="V98" s="43" t="str">
        <f>IFERROR(INDEX(Data!$A$1:X$1004,_xlfn.AGGREGATE(15,6,((Data!$C$1:$C$1004=V$6)/(Data!$C$1:$C$1004=V$6))*ROW(Data!$C$1:$C$1004),ROW(V98)-ROW(V$6)),1),"")</f>
        <v>Universo</v>
      </c>
      <c r="W98" s="43"/>
      <c r="X98" s="43" t="str">
        <f>IFERROR(INDEX(Data!$A$1:Z$1004,_xlfn.AGGREGATE(15,6,((Data!$C$1:$C$1004=X$6)/(Data!$C$1:$C$1004=X$6))*ROW(Data!$C$1:$C$1004),ROW(X98)-ROW(X$6)),1),"")</f>
        <v/>
      </c>
      <c r="Y98" s="43"/>
      <c r="Z98" s="43" t="str">
        <f>IFERROR(INDEX(Data!$A$1:AB$1004,_xlfn.AGGREGATE(15,6,((Data!$C$1:$C$1004=Z$6)/(Data!$C$1:$C$1004=Z$6))*ROW(Data!$C$1:$C$1004),ROW(Z98)-ROW(Z$6)),1),"")</f>
        <v/>
      </c>
    </row>
    <row r="99" spans="1:26" x14ac:dyDescent="0.4">
      <c r="A99" s="43"/>
      <c r="B99" s="43" t="str">
        <f>IFERROR(INDEX(Data!A$1:$A$1004,_xlfn.AGGREGATE(15,6,((Data!$C$1:$C$1004=B$6)/(Data!$C$1:$C$1004=B$6))*ROW(Data!$C$1:$C$1004),ROW(B99)-ROW(B$6)),1),"")</f>
        <v/>
      </c>
      <c r="C99" s="43"/>
      <c r="D99" s="43" t="str">
        <f>IFERROR(INDEX(Data!$A$1:C$1004,_xlfn.AGGREGATE(15,6,((Data!$C$1:$C$1004=D$6)/(Data!$C$1:$C$1004=D$6))*ROW(Data!$C$1:$C$1004),ROW(D99)-ROW(D$6)),1),"")</f>
        <v/>
      </c>
      <c r="E99" s="43"/>
      <c r="F99" s="43" t="str">
        <f>IFERROR(INDEX(Data!$A$1:E$1004,_xlfn.AGGREGATE(15,6,((Data!$C$1:$C$1004=F$6)/(Data!$C$1:$C$1004=F$6))*ROW(Data!$C$1:$C$1004),ROW(F99)-ROW(F$6)),1),"")</f>
        <v/>
      </c>
      <c r="G99" s="43"/>
      <c r="H99" s="43" t="str">
        <f>IFERROR(INDEX(Data!$A$1:G$1004,_xlfn.AGGREGATE(15,6,((Data!$C$1:$C$1004=H$6)/(Data!$C$1:$C$1004=H$6))*ROW(Data!$C$1:$C$1004),ROW(H99)-ROW(H$6)),1),"")</f>
        <v/>
      </c>
      <c r="I99" s="43"/>
      <c r="J99" s="43" t="str">
        <f>IFERROR(INDEX(Data!$A$1:I$1004,_xlfn.AGGREGATE(15,6,((Data!$C$1:$C$1004=J$6)/(Data!$C$1:$C$1004=J$6))*ROW(Data!$C$1:$C$1004),ROW(J99)-ROW(J$6)),1),"")</f>
        <v/>
      </c>
      <c r="K99" s="43"/>
      <c r="L99" s="43" t="str">
        <f>IFERROR(INDEX(Data!$A$1:K$1004,_xlfn.AGGREGATE(15,6,((Data!$C$1:$C$1004=L$6)/(Data!$C$1:$C$1004=L$6))*ROW(Data!$C$1:$C$1004),ROW(L99)-ROW(L$6)),1),"")</f>
        <v/>
      </c>
      <c r="M99" s="43"/>
      <c r="N99" s="43" t="str">
        <f>IFERROR(INDEX(Data!$A$1:M$1004,_xlfn.AGGREGATE(15,6,((Data!$C$1:$C$1004=N$6)/(Data!$C$1:$C$1004=N$6))*ROW(Data!$C$1:$C$1004),ROW(N99)-ROW(N$6)),1),"")</f>
        <v/>
      </c>
      <c r="O99" s="43"/>
      <c r="P99" s="43" t="str">
        <f>IFERROR(INDEX(Data!$A$1:O$1004,_xlfn.AGGREGATE(15,6,((Data!$C$1:$C$1004=P$6)/(Data!$C$1:$C$1004=P$6))*ROW(Data!$C$1:$C$1004),ROW(P99)-ROW(P$6)),1),"")</f>
        <v/>
      </c>
      <c r="Q99" s="43"/>
      <c r="R99" s="43" t="str">
        <f>IFERROR(INDEX(Data!$A$1:Q$1004,_xlfn.AGGREGATE(15,6,((Data!$C$1:$C$1004=R$6)/(Data!$C$1:$C$1004=R$6))*ROW(Data!$C$1:$C$1004),ROW(R99)-ROW(R$6)),1),"")</f>
        <v/>
      </c>
      <c r="S99" s="43"/>
      <c r="T99" s="43" t="str">
        <f>IFERROR(INDEX(Data!$A$1:R$1004,_xlfn.AGGREGATE(15,6,((Data!$C$1:$C$1004=T$6)/(Data!$C$1:$C$1004=T$6))*ROW(Data!$C$1:$C$1004),ROW(T99)-ROW(T$6)),1),"")</f>
        <v/>
      </c>
      <c r="U99" s="43"/>
      <c r="V99" s="43" t="str">
        <f>IFERROR(INDEX(Data!$A$1:X$1004,_xlfn.AGGREGATE(15,6,((Data!$C$1:$C$1004=V$6)/(Data!$C$1:$C$1004=V$6))*ROW(Data!$C$1:$C$1004),ROW(V99)-ROW(V$6)),1),"")</f>
        <v>Univision</v>
      </c>
      <c r="W99" s="43"/>
      <c r="X99" s="43" t="str">
        <f>IFERROR(INDEX(Data!$A$1:Z$1004,_xlfn.AGGREGATE(15,6,((Data!$C$1:$C$1004=X$6)/(Data!$C$1:$C$1004=X$6))*ROW(Data!$C$1:$C$1004),ROW(X99)-ROW(X$6)),1),"")</f>
        <v/>
      </c>
      <c r="Y99" s="43"/>
      <c r="Z99" s="43" t="str">
        <f>IFERROR(INDEX(Data!$A$1:AB$1004,_xlfn.AGGREGATE(15,6,((Data!$C$1:$C$1004=Z$6)/(Data!$C$1:$C$1004=Z$6))*ROW(Data!$C$1:$C$1004),ROW(Z99)-ROW(Z$6)),1),"")</f>
        <v/>
      </c>
    </row>
    <row r="100" spans="1:26" x14ac:dyDescent="0.4">
      <c r="A100" s="43"/>
      <c r="B100" s="43" t="str">
        <f>IFERROR(INDEX(Data!A$1:$A$1004,_xlfn.AGGREGATE(15,6,((Data!$C$1:$C$1004=B$6)/(Data!$C$1:$C$1004=B$6))*ROW(Data!$C$1:$C$1004),ROW(B100)-ROW(B$6)),1),"")</f>
        <v/>
      </c>
      <c r="C100" s="43"/>
      <c r="D100" s="43" t="str">
        <f>IFERROR(INDEX(Data!$A$1:C$1004,_xlfn.AGGREGATE(15,6,((Data!$C$1:$C$1004=D$6)/(Data!$C$1:$C$1004=D$6))*ROW(Data!$C$1:$C$1004),ROW(D100)-ROW(D$6)),1),"")</f>
        <v/>
      </c>
      <c r="E100" s="43"/>
      <c r="F100" s="43" t="str">
        <f>IFERROR(INDEX(Data!$A$1:E$1004,_xlfn.AGGREGATE(15,6,((Data!$C$1:$C$1004=F$6)/(Data!$C$1:$C$1004=F$6))*ROW(Data!$C$1:$C$1004),ROW(F100)-ROW(F$6)),1),"")</f>
        <v/>
      </c>
      <c r="G100" s="43"/>
      <c r="H100" s="43" t="str">
        <f>IFERROR(INDEX(Data!$A$1:G$1004,_xlfn.AGGREGATE(15,6,((Data!$C$1:$C$1004=H$6)/(Data!$C$1:$C$1004=H$6))*ROW(Data!$C$1:$C$1004),ROW(H100)-ROW(H$6)),1),"")</f>
        <v/>
      </c>
      <c r="I100" s="43"/>
      <c r="J100" s="43" t="str">
        <f>IFERROR(INDEX(Data!$A$1:I$1004,_xlfn.AGGREGATE(15,6,((Data!$C$1:$C$1004=J$6)/(Data!$C$1:$C$1004=J$6))*ROW(Data!$C$1:$C$1004),ROW(J100)-ROW(J$6)),1),"")</f>
        <v/>
      </c>
      <c r="K100" s="43"/>
      <c r="L100" s="43" t="str">
        <f>IFERROR(INDEX(Data!$A$1:K$1004,_xlfn.AGGREGATE(15,6,((Data!$C$1:$C$1004=L$6)/(Data!$C$1:$C$1004=L$6))*ROW(Data!$C$1:$C$1004),ROW(L100)-ROW(L$6)),1),"")</f>
        <v/>
      </c>
      <c r="M100" s="43"/>
      <c r="N100" s="43" t="str">
        <f>IFERROR(INDEX(Data!$A$1:M$1004,_xlfn.AGGREGATE(15,6,((Data!$C$1:$C$1004=N$6)/(Data!$C$1:$C$1004=N$6))*ROW(Data!$C$1:$C$1004),ROW(N100)-ROW(N$6)),1),"")</f>
        <v/>
      </c>
      <c r="O100" s="43"/>
      <c r="P100" s="43" t="str">
        <f>IFERROR(INDEX(Data!$A$1:O$1004,_xlfn.AGGREGATE(15,6,((Data!$C$1:$C$1004=P$6)/(Data!$C$1:$C$1004=P$6))*ROW(Data!$C$1:$C$1004),ROW(P100)-ROW(P$6)),1),"")</f>
        <v/>
      </c>
      <c r="Q100" s="43"/>
      <c r="R100" s="43" t="str">
        <f>IFERROR(INDEX(Data!$A$1:Q$1004,_xlfn.AGGREGATE(15,6,((Data!$C$1:$C$1004=R$6)/(Data!$C$1:$C$1004=R$6))*ROW(Data!$C$1:$C$1004),ROW(R100)-ROW(R$6)),1),"")</f>
        <v/>
      </c>
      <c r="S100" s="43"/>
      <c r="T100" s="43" t="str">
        <f>IFERROR(INDEX(Data!$A$1:R$1004,_xlfn.AGGREGATE(15,6,((Data!$C$1:$C$1004=T$6)/(Data!$C$1:$C$1004=T$6))*ROW(Data!$C$1:$C$1004),ROW(T100)-ROW(T$6)),1),"")</f>
        <v/>
      </c>
      <c r="U100" s="43"/>
      <c r="V100" s="43" t="str">
        <f>IFERROR(INDEX(Data!$A$1:X$1004,_xlfn.AGGREGATE(15,6,((Data!$C$1:$C$1004=V$6)/(Data!$C$1:$C$1004=V$6))*ROW(Data!$C$1:$C$1004),ROW(V100)-ROW(V$6)),1),"")</f>
        <v>Univision Tlnovelas</v>
      </c>
      <c r="W100" s="43"/>
      <c r="X100" s="43" t="str">
        <f>IFERROR(INDEX(Data!$A$1:Z$1004,_xlfn.AGGREGATE(15,6,((Data!$C$1:$C$1004=X$6)/(Data!$C$1:$C$1004=X$6))*ROW(Data!$C$1:$C$1004),ROW(X100)-ROW(X$6)),1),"")</f>
        <v/>
      </c>
      <c r="Y100" s="43"/>
      <c r="Z100" s="43" t="str">
        <f>IFERROR(INDEX(Data!$A$1:AB$1004,_xlfn.AGGREGATE(15,6,((Data!$C$1:$C$1004=Z$6)/(Data!$C$1:$C$1004=Z$6))*ROW(Data!$C$1:$C$1004),ROW(Z100)-ROW(Z$6)),1),"")</f>
        <v/>
      </c>
    </row>
    <row r="101" spans="1:26" x14ac:dyDescent="0.4">
      <c r="A101" s="43"/>
      <c r="B101" s="43" t="str">
        <f>IFERROR(INDEX(Data!A$1:$A$1004,_xlfn.AGGREGATE(15,6,((Data!$C$1:$C$1004=B$6)/(Data!$C$1:$C$1004=B$6))*ROW(Data!$C$1:$C$1004),ROW(B101)-ROW(B$6)),1),"")</f>
        <v/>
      </c>
      <c r="C101" s="43"/>
      <c r="D101" s="43" t="str">
        <f>IFERROR(INDEX(Data!$A$1:C$1004,_xlfn.AGGREGATE(15,6,((Data!$C$1:$C$1004=D$6)/(Data!$C$1:$C$1004=D$6))*ROW(Data!$C$1:$C$1004),ROW(D101)-ROW(D$6)),1),"")</f>
        <v/>
      </c>
      <c r="E101" s="43"/>
      <c r="F101" s="43" t="str">
        <f>IFERROR(INDEX(Data!$A$1:E$1004,_xlfn.AGGREGATE(15,6,((Data!$C$1:$C$1004=F$6)/(Data!$C$1:$C$1004=F$6))*ROW(Data!$C$1:$C$1004),ROW(F101)-ROW(F$6)),1),"")</f>
        <v/>
      </c>
      <c r="G101" s="43"/>
      <c r="H101" s="43" t="str">
        <f>IFERROR(INDEX(Data!$A$1:G$1004,_xlfn.AGGREGATE(15,6,((Data!$C$1:$C$1004=H$6)/(Data!$C$1:$C$1004=H$6))*ROW(Data!$C$1:$C$1004),ROW(H101)-ROW(H$6)),1),"")</f>
        <v/>
      </c>
      <c r="I101" s="43"/>
      <c r="J101" s="43" t="str">
        <f>IFERROR(INDEX(Data!$A$1:I$1004,_xlfn.AGGREGATE(15,6,((Data!$C$1:$C$1004=J$6)/(Data!$C$1:$C$1004=J$6))*ROW(Data!$C$1:$C$1004),ROW(J101)-ROW(J$6)),1),"")</f>
        <v/>
      </c>
      <c r="K101" s="43"/>
      <c r="L101" s="43" t="str">
        <f>IFERROR(INDEX(Data!$A$1:K$1004,_xlfn.AGGREGATE(15,6,((Data!$C$1:$C$1004=L$6)/(Data!$C$1:$C$1004=L$6))*ROW(Data!$C$1:$C$1004),ROW(L101)-ROW(L$6)),1),"")</f>
        <v/>
      </c>
      <c r="M101" s="43"/>
      <c r="N101" s="43" t="str">
        <f>IFERROR(INDEX(Data!$A$1:M$1004,_xlfn.AGGREGATE(15,6,((Data!$C$1:$C$1004=N$6)/(Data!$C$1:$C$1004=N$6))*ROW(Data!$C$1:$C$1004),ROW(N101)-ROW(N$6)),1),"")</f>
        <v/>
      </c>
      <c r="O101" s="43"/>
      <c r="P101" s="43" t="str">
        <f>IFERROR(INDEX(Data!$A$1:O$1004,_xlfn.AGGREGATE(15,6,((Data!$C$1:$C$1004=P$6)/(Data!$C$1:$C$1004=P$6))*ROW(Data!$C$1:$C$1004),ROW(P101)-ROW(P$6)),1),"")</f>
        <v/>
      </c>
      <c r="Q101" s="43"/>
      <c r="R101" s="43" t="str">
        <f>IFERROR(INDEX(Data!$A$1:Q$1004,_xlfn.AGGREGATE(15,6,((Data!$C$1:$C$1004=R$6)/(Data!$C$1:$C$1004=R$6))*ROW(Data!$C$1:$C$1004),ROW(R101)-ROW(R$6)),1),"")</f>
        <v/>
      </c>
      <c r="S101" s="43"/>
      <c r="T101" s="43" t="str">
        <f>IFERROR(INDEX(Data!$A$1:R$1004,_xlfn.AGGREGATE(15,6,((Data!$C$1:$C$1004=T$6)/(Data!$C$1:$C$1004=T$6))*ROW(Data!$C$1:$C$1004),ROW(T101)-ROW(T$6)),1),"")</f>
        <v/>
      </c>
      <c r="U101" s="43"/>
      <c r="V101" s="43" t="str">
        <f>IFERROR(INDEX(Data!$A$1:X$1004,_xlfn.AGGREGATE(15,6,((Data!$C$1:$C$1004=V$6)/(Data!$C$1:$C$1004=V$6))*ROW(Data!$C$1:$C$1004),ROW(V101)-ROW(V$6)),1),"")</f>
        <v>Ve Plus TV</v>
      </c>
      <c r="W101" s="43"/>
      <c r="X101" s="43" t="str">
        <f>IFERROR(INDEX(Data!$A$1:Z$1004,_xlfn.AGGREGATE(15,6,((Data!$C$1:$C$1004=X$6)/(Data!$C$1:$C$1004=X$6))*ROW(Data!$C$1:$C$1004),ROW(X101)-ROW(X$6)),1),"")</f>
        <v/>
      </c>
      <c r="Y101" s="43"/>
      <c r="Z101" s="43" t="str">
        <f>IFERROR(INDEX(Data!$A$1:AB$1004,_xlfn.AGGREGATE(15,6,((Data!$C$1:$C$1004=Z$6)/(Data!$C$1:$C$1004=Z$6))*ROW(Data!$C$1:$C$1004),ROW(Z101)-ROW(Z$6)),1),"")</f>
        <v/>
      </c>
    </row>
    <row r="102" spans="1:26" x14ac:dyDescent="0.4">
      <c r="A102" s="43"/>
      <c r="B102" s="43" t="str">
        <f>IFERROR(INDEX(Data!A$1:$A$1004,_xlfn.AGGREGATE(15,6,((Data!$C$1:$C$1004=B$6)/(Data!$C$1:$C$1004=B$6))*ROW(Data!$C$1:$C$1004),ROW(B102)-ROW(B$6)),1),"")</f>
        <v/>
      </c>
      <c r="C102" s="43"/>
      <c r="D102" s="43" t="str">
        <f>IFERROR(INDEX(Data!$A$1:C$1004,_xlfn.AGGREGATE(15,6,((Data!$C$1:$C$1004=D$6)/(Data!$C$1:$C$1004=D$6))*ROW(Data!$C$1:$C$1004),ROW(D102)-ROW(D$6)),1),"")</f>
        <v/>
      </c>
      <c r="E102" s="43"/>
      <c r="F102" s="43" t="str">
        <f>IFERROR(INDEX(Data!$A$1:E$1004,_xlfn.AGGREGATE(15,6,((Data!$C$1:$C$1004=F$6)/(Data!$C$1:$C$1004=F$6))*ROW(Data!$C$1:$C$1004),ROW(F102)-ROW(F$6)),1),"")</f>
        <v/>
      </c>
      <c r="G102" s="43"/>
      <c r="H102" s="43" t="str">
        <f>IFERROR(INDEX(Data!$A$1:G$1004,_xlfn.AGGREGATE(15,6,((Data!$C$1:$C$1004=H$6)/(Data!$C$1:$C$1004=H$6))*ROW(Data!$C$1:$C$1004),ROW(H102)-ROW(H$6)),1),"")</f>
        <v/>
      </c>
      <c r="I102" s="43"/>
      <c r="J102" s="43" t="str">
        <f>IFERROR(INDEX(Data!$A$1:I$1004,_xlfn.AGGREGATE(15,6,((Data!$C$1:$C$1004=J$6)/(Data!$C$1:$C$1004=J$6))*ROW(Data!$C$1:$C$1004),ROW(J102)-ROW(J$6)),1),"")</f>
        <v/>
      </c>
      <c r="K102" s="43"/>
      <c r="L102" s="43" t="str">
        <f>IFERROR(INDEX(Data!$A$1:K$1004,_xlfn.AGGREGATE(15,6,((Data!$C$1:$C$1004=L$6)/(Data!$C$1:$C$1004=L$6))*ROW(Data!$C$1:$C$1004),ROW(L102)-ROW(L$6)),1),"")</f>
        <v/>
      </c>
      <c r="M102" s="43"/>
      <c r="N102" s="43" t="str">
        <f>IFERROR(INDEX(Data!$A$1:M$1004,_xlfn.AGGREGATE(15,6,((Data!$C$1:$C$1004=N$6)/(Data!$C$1:$C$1004=N$6))*ROW(Data!$C$1:$C$1004),ROW(N102)-ROW(N$6)),1),"")</f>
        <v/>
      </c>
      <c r="O102" s="43"/>
      <c r="P102" s="43" t="str">
        <f>IFERROR(INDEX(Data!$A$1:O$1004,_xlfn.AGGREGATE(15,6,((Data!$C$1:$C$1004=P$6)/(Data!$C$1:$C$1004=P$6))*ROW(Data!$C$1:$C$1004),ROW(P102)-ROW(P$6)),1),"")</f>
        <v/>
      </c>
      <c r="Q102" s="43"/>
      <c r="R102" s="43" t="str">
        <f>IFERROR(INDEX(Data!$A$1:Q$1004,_xlfn.AGGREGATE(15,6,((Data!$C$1:$C$1004=R$6)/(Data!$C$1:$C$1004=R$6))*ROW(Data!$C$1:$C$1004),ROW(R102)-ROW(R$6)),1),"")</f>
        <v/>
      </c>
      <c r="S102" s="43"/>
      <c r="T102" s="43" t="str">
        <f>IFERROR(INDEX(Data!$A$1:R$1004,_xlfn.AGGREGATE(15,6,((Data!$C$1:$C$1004=T$6)/(Data!$C$1:$C$1004=T$6))*ROW(Data!$C$1:$C$1004),ROW(T102)-ROW(T$6)),1),"")</f>
        <v/>
      </c>
      <c r="U102" s="43"/>
      <c r="V102" s="43" t="str">
        <f>IFERROR(INDEX(Data!$A$1:X$1004,_xlfn.AGGREGATE(15,6,((Data!$C$1:$C$1004=V$6)/(Data!$C$1:$C$1004=V$6))*ROW(Data!$C$1:$C$1004),ROW(V102)-ROW(V$6)),1),"")</f>
        <v>Videorola</v>
      </c>
      <c r="W102" s="43"/>
      <c r="X102" s="43" t="str">
        <f>IFERROR(INDEX(Data!$A$1:Z$1004,_xlfn.AGGREGATE(15,6,((Data!$C$1:$C$1004=X$6)/(Data!$C$1:$C$1004=X$6))*ROW(Data!$C$1:$C$1004),ROW(X102)-ROW(X$6)),1),"")</f>
        <v/>
      </c>
      <c r="Y102" s="43"/>
      <c r="Z102" s="43" t="str">
        <f>IFERROR(INDEX(Data!$A$1:AB$1004,_xlfn.AGGREGATE(15,6,((Data!$C$1:$C$1004=Z$6)/(Data!$C$1:$C$1004=Z$6))*ROW(Data!$C$1:$C$1004),ROW(Z102)-ROW(Z$6)),1),"")</f>
        <v/>
      </c>
    </row>
    <row r="103" spans="1:26" x14ac:dyDescent="0.4">
      <c r="A103" s="43"/>
      <c r="B103" s="43" t="str">
        <f>IFERROR(INDEX(Data!A$1:$A$1004,_xlfn.AGGREGATE(15,6,((Data!$C$1:$C$1004=B$6)/(Data!$C$1:$C$1004=B$6))*ROW(Data!$C$1:$C$1004),ROW(B103)-ROW(B$6)),1),"")</f>
        <v/>
      </c>
      <c r="C103" s="43"/>
      <c r="D103" s="43" t="str">
        <f>IFERROR(INDEX(Data!$A$1:C$1004,_xlfn.AGGREGATE(15,6,((Data!$C$1:$C$1004=D$6)/(Data!$C$1:$C$1004=D$6))*ROW(Data!$C$1:$C$1004),ROW(D103)-ROW(D$6)),1),"")</f>
        <v/>
      </c>
      <c r="E103" s="43"/>
      <c r="F103" s="43" t="str">
        <f>IFERROR(INDEX(Data!$A$1:E$1004,_xlfn.AGGREGATE(15,6,((Data!$C$1:$C$1004=F$6)/(Data!$C$1:$C$1004=F$6))*ROW(Data!$C$1:$C$1004),ROW(F103)-ROW(F$6)),1),"")</f>
        <v/>
      </c>
      <c r="G103" s="43"/>
      <c r="H103" s="43" t="str">
        <f>IFERROR(INDEX(Data!$A$1:G$1004,_xlfn.AGGREGATE(15,6,((Data!$C$1:$C$1004=H$6)/(Data!$C$1:$C$1004=H$6))*ROW(Data!$C$1:$C$1004),ROW(H103)-ROW(H$6)),1),"")</f>
        <v/>
      </c>
      <c r="I103" s="43"/>
      <c r="J103" s="43" t="str">
        <f>IFERROR(INDEX(Data!$A$1:I$1004,_xlfn.AGGREGATE(15,6,((Data!$C$1:$C$1004=J$6)/(Data!$C$1:$C$1004=J$6))*ROW(Data!$C$1:$C$1004),ROW(J103)-ROW(J$6)),1),"")</f>
        <v/>
      </c>
      <c r="K103" s="43"/>
      <c r="L103" s="43" t="str">
        <f>IFERROR(INDEX(Data!$A$1:K$1004,_xlfn.AGGREGATE(15,6,((Data!$C$1:$C$1004=L$6)/(Data!$C$1:$C$1004=L$6))*ROW(Data!$C$1:$C$1004),ROW(L103)-ROW(L$6)),1),"")</f>
        <v/>
      </c>
      <c r="M103" s="43"/>
      <c r="N103" s="43" t="str">
        <f>IFERROR(INDEX(Data!$A$1:M$1004,_xlfn.AGGREGATE(15,6,((Data!$C$1:$C$1004=N$6)/(Data!$C$1:$C$1004=N$6))*ROW(Data!$C$1:$C$1004),ROW(N103)-ROW(N$6)),1),"")</f>
        <v/>
      </c>
      <c r="O103" s="43"/>
      <c r="P103" s="43" t="str">
        <f>IFERROR(INDEX(Data!$A$1:O$1004,_xlfn.AGGREGATE(15,6,((Data!$C$1:$C$1004=P$6)/(Data!$C$1:$C$1004=P$6))*ROW(Data!$C$1:$C$1004),ROW(P103)-ROW(P$6)),1),"")</f>
        <v/>
      </c>
      <c r="Q103" s="43"/>
      <c r="R103" s="43" t="str">
        <f>IFERROR(INDEX(Data!$A$1:Q$1004,_xlfn.AGGREGATE(15,6,((Data!$C$1:$C$1004=R$6)/(Data!$C$1:$C$1004=R$6))*ROW(Data!$C$1:$C$1004),ROW(R103)-ROW(R$6)),1),"")</f>
        <v/>
      </c>
      <c r="S103" s="43"/>
      <c r="T103" s="43" t="str">
        <f>IFERROR(INDEX(Data!$A$1:R$1004,_xlfn.AGGREGATE(15,6,((Data!$C$1:$C$1004=T$6)/(Data!$C$1:$C$1004=T$6))*ROW(Data!$C$1:$C$1004),ROW(T103)-ROW(T$6)),1),"")</f>
        <v/>
      </c>
      <c r="U103" s="43"/>
      <c r="V103" s="43" t="str">
        <f>IFERROR(INDEX(Data!$A$1:X$1004,_xlfn.AGGREGATE(15,6,((Data!$C$1:$C$1004=V$6)/(Data!$C$1:$C$1004=V$6))*ROW(Data!$C$1:$C$1004),ROW(V103)-ROW(V$6)),1),"")</f>
        <v>Viendomovies</v>
      </c>
      <c r="W103" s="43"/>
      <c r="X103" s="43" t="str">
        <f>IFERROR(INDEX(Data!$A$1:Z$1004,_xlfn.AGGREGATE(15,6,((Data!$C$1:$C$1004=X$6)/(Data!$C$1:$C$1004=X$6))*ROW(Data!$C$1:$C$1004),ROW(X103)-ROW(X$6)),1),"")</f>
        <v/>
      </c>
      <c r="Y103" s="43"/>
      <c r="Z103" s="43" t="str">
        <f>IFERROR(INDEX(Data!$A$1:AB$1004,_xlfn.AGGREGATE(15,6,((Data!$C$1:$C$1004=Z$6)/(Data!$C$1:$C$1004=Z$6))*ROW(Data!$C$1:$C$1004),ROW(Z103)-ROW(Z$6)),1),"")</f>
        <v/>
      </c>
    </row>
    <row r="104" spans="1:26" x14ac:dyDescent="0.4">
      <c r="A104" s="43"/>
      <c r="B104" s="43" t="str">
        <f>IFERROR(INDEX(Data!A$1:$A$1004,_xlfn.AGGREGATE(15,6,((Data!$C$1:$C$1004=B$6)/(Data!$C$1:$C$1004=B$6))*ROW(Data!$C$1:$C$1004),ROW(B104)-ROW(B$6)),1),"")</f>
        <v/>
      </c>
      <c r="C104" s="43"/>
      <c r="D104" s="43" t="str">
        <f>IFERROR(INDEX(Data!$A$1:C$1004,_xlfn.AGGREGATE(15,6,((Data!$C$1:$C$1004=D$6)/(Data!$C$1:$C$1004=D$6))*ROW(Data!$C$1:$C$1004),ROW(D104)-ROW(D$6)),1),"")</f>
        <v/>
      </c>
      <c r="E104" s="43"/>
      <c r="F104" s="43" t="str">
        <f>IFERROR(INDEX(Data!$A$1:E$1004,_xlfn.AGGREGATE(15,6,((Data!$C$1:$C$1004=F$6)/(Data!$C$1:$C$1004=F$6))*ROW(Data!$C$1:$C$1004),ROW(F104)-ROW(F$6)),1),"")</f>
        <v/>
      </c>
      <c r="G104" s="43"/>
      <c r="H104" s="43" t="str">
        <f>IFERROR(INDEX(Data!$A$1:G$1004,_xlfn.AGGREGATE(15,6,((Data!$C$1:$C$1004=H$6)/(Data!$C$1:$C$1004=H$6))*ROW(Data!$C$1:$C$1004),ROW(H104)-ROW(H$6)),1),"")</f>
        <v/>
      </c>
      <c r="I104" s="43"/>
      <c r="J104" s="43" t="str">
        <f>IFERROR(INDEX(Data!$A$1:I$1004,_xlfn.AGGREGATE(15,6,((Data!$C$1:$C$1004=J$6)/(Data!$C$1:$C$1004=J$6))*ROW(Data!$C$1:$C$1004),ROW(J104)-ROW(J$6)),1),"")</f>
        <v/>
      </c>
      <c r="K104" s="43"/>
      <c r="L104" s="43" t="str">
        <f>IFERROR(INDEX(Data!$A$1:K$1004,_xlfn.AGGREGATE(15,6,((Data!$C$1:$C$1004=L$6)/(Data!$C$1:$C$1004=L$6))*ROW(Data!$C$1:$C$1004),ROW(L104)-ROW(L$6)),1),"")</f>
        <v/>
      </c>
      <c r="M104" s="43"/>
      <c r="N104" s="43" t="str">
        <f>IFERROR(INDEX(Data!$A$1:M$1004,_xlfn.AGGREGATE(15,6,((Data!$C$1:$C$1004=N$6)/(Data!$C$1:$C$1004=N$6))*ROW(Data!$C$1:$C$1004),ROW(N104)-ROW(N$6)),1),"")</f>
        <v/>
      </c>
      <c r="O104" s="43"/>
      <c r="P104" s="43" t="str">
        <f>IFERROR(INDEX(Data!$A$1:O$1004,_xlfn.AGGREGATE(15,6,((Data!$C$1:$C$1004=P$6)/(Data!$C$1:$C$1004=P$6))*ROW(Data!$C$1:$C$1004),ROW(P104)-ROW(P$6)),1),"")</f>
        <v/>
      </c>
      <c r="Q104" s="43"/>
      <c r="R104" s="43" t="str">
        <f>IFERROR(INDEX(Data!$A$1:Q$1004,_xlfn.AGGREGATE(15,6,((Data!$C$1:$C$1004=R$6)/(Data!$C$1:$C$1004=R$6))*ROW(Data!$C$1:$C$1004),ROW(R104)-ROW(R$6)),1),"")</f>
        <v/>
      </c>
      <c r="S104" s="43"/>
      <c r="T104" s="43" t="str">
        <f>IFERROR(INDEX(Data!$A$1:R$1004,_xlfn.AGGREGATE(15,6,((Data!$C$1:$C$1004=T$6)/(Data!$C$1:$C$1004=T$6))*ROW(Data!$C$1:$C$1004),ROW(T104)-ROW(T$6)),1),"")</f>
        <v/>
      </c>
      <c r="U104" s="43"/>
      <c r="V104" s="43" t="str">
        <f>IFERROR(INDEX(Data!$A$1:X$1004,_xlfn.AGGREGATE(15,6,((Data!$C$1:$C$1004=V$6)/(Data!$C$1:$C$1004=V$6))*ROW(Data!$C$1:$C$1004),ROW(V104)-ROW(V$6)),1),"")</f>
        <v>VME</v>
      </c>
      <c r="W104" s="43"/>
      <c r="X104" s="43" t="str">
        <f>IFERROR(INDEX(Data!$A$1:Z$1004,_xlfn.AGGREGATE(15,6,((Data!$C$1:$C$1004=X$6)/(Data!$C$1:$C$1004=X$6))*ROW(Data!$C$1:$C$1004),ROW(X104)-ROW(X$6)),1),"")</f>
        <v/>
      </c>
      <c r="Y104" s="43"/>
      <c r="Z104" s="43" t="str">
        <f>IFERROR(INDEX(Data!$A$1:AB$1004,_xlfn.AGGREGATE(15,6,((Data!$C$1:$C$1004=Z$6)/(Data!$C$1:$C$1004=Z$6))*ROW(Data!$C$1:$C$1004),ROW(Z104)-ROW(Z$6)),1),"")</f>
        <v/>
      </c>
    </row>
    <row r="105" spans="1:26" x14ac:dyDescent="0.4">
      <c r="A105" s="43"/>
      <c r="B105" s="43" t="str">
        <f>IFERROR(INDEX(Data!A$1:$A$1004,_xlfn.AGGREGATE(15,6,((Data!$C$1:$C$1004=B$6)/(Data!$C$1:$C$1004=B$6))*ROW(Data!$C$1:$C$1004),ROW(B105)-ROW(B$6)),1),"")</f>
        <v/>
      </c>
      <c r="C105" s="43"/>
      <c r="D105" s="43" t="str">
        <f>IFERROR(INDEX(Data!$A$1:C$1004,_xlfn.AGGREGATE(15,6,((Data!$C$1:$C$1004=D$6)/(Data!$C$1:$C$1004=D$6))*ROW(Data!$C$1:$C$1004),ROW(D105)-ROW(D$6)),1),"")</f>
        <v/>
      </c>
      <c r="E105" s="43"/>
      <c r="F105" s="43" t="str">
        <f>IFERROR(INDEX(Data!$A$1:E$1004,_xlfn.AGGREGATE(15,6,((Data!$C$1:$C$1004=F$6)/(Data!$C$1:$C$1004=F$6))*ROW(Data!$C$1:$C$1004),ROW(F105)-ROW(F$6)),1),"")</f>
        <v/>
      </c>
      <c r="G105" s="43"/>
      <c r="H105" s="43" t="str">
        <f>IFERROR(INDEX(Data!$A$1:G$1004,_xlfn.AGGREGATE(15,6,((Data!$C$1:$C$1004=H$6)/(Data!$C$1:$C$1004=H$6))*ROW(Data!$C$1:$C$1004),ROW(H105)-ROW(H$6)),1),"")</f>
        <v/>
      </c>
      <c r="I105" s="43"/>
      <c r="J105" s="43" t="str">
        <f>IFERROR(INDEX(Data!$A$1:I$1004,_xlfn.AGGREGATE(15,6,((Data!$C$1:$C$1004=J$6)/(Data!$C$1:$C$1004=J$6))*ROW(Data!$C$1:$C$1004),ROW(J105)-ROW(J$6)),1),"")</f>
        <v/>
      </c>
      <c r="K105" s="43"/>
      <c r="L105" s="43" t="str">
        <f>IFERROR(INDEX(Data!$A$1:K$1004,_xlfn.AGGREGATE(15,6,((Data!$C$1:$C$1004=L$6)/(Data!$C$1:$C$1004=L$6))*ROW(Data!$C$1:$C$1004),ROW(L105)-ROW(L$6)),1),"")</f>
        <v/>
      </c>
      <c r="M105" s="43"/>
      <c r="N105" s="43" t="str">
        <f>IFERROR(INDEX(Data!$A$1:M$1004,_xlfn.AGGREGATE(15,6,((Data!$C$1:$C$1004=N$6)/(Data!$C$1:$C$1004=N$6))*ROW(Data!$C$1:$C$1004),ROW(N105)-ROW(N$6)),1),"")</f>
        <v/>
      </c>
      <c r="O105" s="43"/>
      <c r="P105" s="43" t="str">
        <f>IFERROR(INDEX(Data!$A$1:O$1004,_xlfn.AGGREGATE(15,6,((Data!$C$1:$C$1004=P$6)/(Data!$C$1:$C$1004=P$6))*ROW(Data!$C$1:$C$1004),ROW(P105)-ROW(P$6)),1),"")</f>
        <v/>
      </c>
      <c r="Q105" s="43"/>
      <c r="R105" s="43" t="str">
        <f>IFERROR(INDEX(Data!$A$1:Q$1004,_xlfn.AGGREGATE(15,6,((Data!$C$1:$C$1004=R$6)/(Data!$C$1:$C$1004=R$6))*ROW(Data!$C$1:$C$1004),ROW(R105)-ROW(R$6)),1),"")</f>
        <v/>
      </c>
      <c r="S105" s="43"/>
      <c r="T105" s="43" t="str">
        <f>IFERROR(INDEX(Data!$A$1:R$1004,_xlfn.AGGREGATE(15,6,((Data!$C$1:$C$1004=T$6)/(Data!$C$1:$C$1004=T$6))*ROW(Data!$C$1:$C$1004),ROW(T105)-ROW(T$6)),1),"")</f>
        <v/>
      </c>
      <c r="U105" s="43"/>
      <c r="V105" s="43" t="str">
        <f>IFERROR(INDEX(Data!$A$1:X$1004,_xlfn.AGGREGATE(15,6,((Data!$C$1:$C$1004=V$6)/(Data!$C$1:$C$1004=V$6))*ROW(Data!$C$1:$C$1004),ROW(V105)-ROW(V$6)),1),"")</f>
        <v>Vme Kids</v>
      </c>
      <c r="W105" s="43"/>
      <c r="X105" s="43" t="str">
        <f>IFERROR(INDEX(Data!$A$1:Z$1004,_xlfn.AGGREGATE(15,6,((Data!$C$1:$C$1004=X$6)/(Data!$C$1:$C$1004=X$6))*ROW(Data!$C$1:$C$1004),ROW(X105)-ROW(X$6)),1),"")</f>
        <v/>
      </c>
      <c r="Y105" s="43"/>
      <c r="Z105" s="43" t="str">
        <f>IFERROR(INDEX(Data!$A$1:AB$1004,_xlfn.AGGREGATE(15,6,((Data!$C$1:$C$1004=Z$6)/(Data!$C$1:$C$1004=Z$6))*ROW(Data!$C$1:$C$1004),ROW(Z105)-ROW(Z$6)),1),"")</f>
        <v/>
      </c>
    </row>
    <row r="106" spans="1:26" x14ac:dyDescent="0.4">
      <c r="A106" s="43"/>
      <c r="B106" s="43" t="str">
        <f>IFERROR(INDEX(Data!A$1:$A$1004,_xlfn.AGGREGATE(15,6,((Data!$C$1:$C$1004=B$6)/(Data!$C$1:$C$1004=B$6))*ROW(Data!$C$1:$C$1004),ROW(B106)-ROW(B$6)),1),"")</f>
        <v/>
      </c>
      <c r="C106" s="43"/>
      <c r="D106" s="43" t="str">
        <f>IFERROR(INDEX(Data!$A$1:C$1004,_xlfn.AGGREGATE(15,6,((Data!$C$1:$C$1004=D$6)/(Data!$C$1:$C$1004=D$6))*ROW(Data!$C$1:$C$1004),ROW(D106)-ROW(D$6)),1),"")</f>
        <v/>
      </c>
      <c r="E106" s="43"/>
      <c r="F106" s="43" t="str">
        <f>IFERROR(INDEX(Data!$A$1:E$1004,_xlfn.AGGREGATE(15,6,((Data!$C$1:$C$1004=F$6)/(Data!$C$1:$C$1004=F$6))*ROW(Data!$C$1:$C$1004),ROW(F106)-ROW(F$6)),1),"")</f>
        <v/>
      </c>
      <c r="G106" s="43"/>
      <c r="H106" s="43" t="str">
        <f>IFERROR(INDEX(Data!$A$1:G$1004,_xlfn.AGGREGATE(15,6,((Data!$C$1:$C$1004=H$6)/(Data!$C$1:$C$1004=H$6))*ROW(Data!$C$1:$C$1004),ROW(H106)-ROW(H$6)),1),"")</f>
        <v/>
      </c>
      <c r="I106" s="43"/>
      <c r="J106" s="43" t="str">
        <f>IFERROR(INDEX(Data!$A$1:I$1004,_xlfn.AGGREGATE(15,6,((Data!$C$1:$C$1004=J$6)/(Data!$C$1:$C$1004=J$6))*ROW(Data!$C$1:$C$1004),ROW(J106)-ROW(J$6)),1),"")</f>
        <v/>
      </c>
      <c r="K106" s="43"/>
      <c r="L106" s="43" t="str">
        <f>IFERROR(INDEX(Data!$A$1:K$1004,_xlfn.AGGREGATE(15,6,((Data!$C$1:$C$1004=L$6)/(Data!$C$1:$C$1004=L$6))*ROW(Data!$C$1:$C$1004),ROW(L106)-ROW(L$6)),1),"")</f>
        <v/>
      </c>
      <c r="M106" s="43"/>
      <c r="N106" s="43" t="str">
        <f>IFERROR(INDEX(Data!$A$1:M$1004,_xlfn.AGGREGATE(15,6,((Data!$C$1:$C$1004=N$6)/(Data!$C$1:$C$1004=N$6))*ROW(Data!$C$1:$C$1004),ROW(N106)-ROW(N$6)),1),"")</f>
        <v/>
      </c>
      <c r="O106" s="43"/>
      <c r="P106" s="43" t="str">
        <f>IFERROR(INDEX(Data!$A$1:O$1004,_xlfn.AGGREGATE(15,6,((Data!$C$1:$C$1004=P$6)/(Data!$C$1:$C$1004=P$6))*ROW(Data!$C$1:$C$1004),ROW(P106)-ROW(P$6)),1),"")</f>
        <v/>
      </c>
      <c r="Q106" s="43"/>
      <c r="R106" s="43" t="str">
        <f>IFERROR(INDEX(Data!$A$1:Q$1004,_xlfn.AGGREGATE(15,6,((Data!$C$1:$C$1004=R$6)/(Data!$C$1:$C$1004=R$6))*ROW(Data!$C$1:$C$1004),ROW(R106)-ROW(R$6)),1),"")</f>
        <v/>
      </c>
      <c r="S106" s="43"/>
      <c r="T106" s="43" t="str">
        <f>IFERROR(INDEX(Data!$A$1:R$1004,_xlfn.AGGREGATE(15,6,((Data!$C$1:$C$1004=T$6)/(Data!$C$1:$C$1004=T$6))*ROW(Data!$C$1:$C$1004),ROW(T106)-ROW(T$6)),1),"")</f>
        <v/>
      </c>
      <c r="U106" s="43"/>
      <c r="V106" s="43" t="str">
        <f>IFERROR(INDEX(Data!$A$1:X$1004,_xlfn.AGGREGATE(15,6,((Data!$C$1:$C$1004=V$6)/(Data!$C$1:$C$1004=V$6))*ROW(Data!$C$1:$C$1004),ROW(V106)-ROW(V$6)),1),"")</f>
        <v>Zee Familia</v>
      </c>
      <c r="W106" s="43"/>
      <c r="X106" s="43" t="str">
        <f>IFERROR(INDEX(Data!$A$1:Z$1004,_xlfn.AGGREGATE(15,6,((Data!$C$1:$C$1004=X$6)/(Data!$C$1:$C$1004=X$6))*ROW(Data!$C$1:$C$1004),ROW(X106)-ROW(X$6)),1),"")</f>
        <v/>
      </c>
      <c r="Y106" s="43"/>
      <c r="Z106" s="43" t="str">
        <f>IFERROR(INDEX(Data!$A$1:AB$1004,_xlfn.AGGREGATE(15,6,((Data!$C$1:$C$1004=Z$6)/(Data!$C$1:$C$1004=Z$6))*ROW(Data!$C$1:$C$1004),ROW(Z106)-ROW(Z$6)),1),"")</f>
        <v/>
      </c>
    </row>
    <row r="107" spans="1:26" x14ac:dyDescent="0.4">
      <c r="A107" s="43"/>
      <c r="B107" s="43" t="str">
        <f>IFERROR(INDEX(Data!A$1:$A$1004,_xlfn.AGGREGATE(15,6,((Data!$C$1:$C$1004=B$6)/(Data!$C$1:$C$1004=B$6))*ROW(Data!$C$1:$C$1004),ROW(B107)-ROW(B$6)),1),"")</f>
        <v/>
      </c>
      <c r="C107" s="43"/>
      <c r="D107" s="43" t="str">
        <f>IFERROR(INDEX(Data!$A$1:C$1004,_xlfn.AGGREGATE(15,6,((Data!$C$1:$C$1004=D$6)/(Data!$C$1:$C$1004=D$6))*ROW(Data!$C$1:$C$1004),ROW(D107)-ROW(D$6)),1),"")</f>
        <v/>
      </c>
      <c r="E107" s="43"/>
      <c r="F107" s="43" t="str">
        <f>IFERROR(INDEX(Data!$A$1:E$1004,_xlfn.AGGREGATE(15,6,((Data!$C$1:$C$1004=F$6)/(Data!$C$1:$C$1004=F$6))*ROW(Data!$C$1:$C$1004),ROW(F107)-ROW(F$6)),1),"")</f>
        <v/>
      </c>
      <c r="G107" s="43"/>
      <c r="H107" s="43" t="str">
        <f>IFERROR(INDEX(Data!$A$1:G$1004,_xlfn.AGGREGATE(15,6,((Data!$C$1:$C$1004=H$6)/(Data!$C$1:$C$1004=H$6))*ROW(Data!$C$1:$C$1004),ROW(H107)-ROW(H$6)),1),"")</f>
        <v/>
      </c>
      <c r="I107" s="43"/>
      <c r="J107" s="43" t="str">
        <f>IFERROR(INDEX(Data!$A$1:I$1004,_xlfn.AGGREGATE(15,6,((Data!$C$1:$C$1004=J$6)/(Data!$C$1:$C$1004=J$6))*ROW(Data!$C$1:$C$1004),ROW(J107)-ROW(J$6)),1),"")</f>
        <v/>
      </c>
      <c r="K107" s="43"/>
      <c r="L107" s="43" t="str">
        <f>IFERROR(INDEX(Data!$A$1:K$1004,_xlfn.AGGREGATE(15,6,((Data!$C$1:$C$1004=L$6)/(Data!$C$1:$C$1004=L$6))*ROW(Data!$C$1:$C$1004),ROW(L107)-ROW(L$6)),1),"")</f>
        <v/>
      </c>
      <c r="M107" s="43"/>
      <c r="N107" s="43" t="str">
        <f>IFERROR(INDEX(Data!$A$1:M$1004,_xlfn.AGGREGATE(15,6,((Data!$C$1:$C$1004=N$6)/(Data!$C$1:$C$1004=N$6))*ROW(Data!$C$1:$C$1004),ROW(N107)-ROW(N$6)),1),"")</f>
        <v/>
      </c>
      <c r="O107" s="43"/>
      <c r="P107" s="43" t="str">
        <f>IFERROR(INDEX(Data!$A$1:O$1004,_xlfn.AGGREGATE(15,6,((Data!$C$1:$C$1004=P$6)/(Data!$C$1:$C$1004=P$6))*ROW(Data!$C$1:$C$1004),ROW(P107)-ROW(P$6)),1),"")</f>
        <v/>
      </c>
      <c r="Q107" s="43"/>
      <c r="R107" s="43" t="str">
        <f>IFERROR(INDEX(Data!$A$1:Q$1004,_xlfn.AGGREGATE(15,6,((Data!$C$1:$C$1004=R$6)/(Data!$C$1:$C$1004=R$6))*ROW(Data!$C$1:$C$1004),ROW(R107)-ROW(R$6)),1),"")</f>
        <v/>
      </c>
      <c r="S107" s="43"/>
      <c r="T107" s="43" t="str">
        <f>IFERROR(INDEX(Data!$A$1:R$1004,_xlfn.AGGREGATE(15,6,((Data!$C$1:$C$1004=T$6)/(Data!$C$1:$C$1004=T$6))*ROW(Data!$C$1:$C$1004),ROW(T107)-ROW(T$6)),1),"")</f>
        <v/>
      </c>
      <c r="U107" s="43"/>
      <c r="V107" s="43" t="str">
        <f>IFERROR(INDEX(Data!$A$1:X$1004,_xlfn.AGGREGATE(15,6,((Data!$C$1:$C$1004=V$6)/(Data!$C$1:$C$1004=V$6))*ROW(Data!$C$1:$C$1004),ROW(V107)-ROW(V$6)),1),"")</f>
        <v>Zee Mundo</v>
      </c>
      <c r="W107" s="43"/>
      <c r="X107" s="43" t="str">
        <f>IFERROR(INDEX(Data!$A$1:Z$1004,_xlfn.AGGREGATE(15,6,((Data!$C$1:$C$1004=X$6)/(Data!$C$1:$C$1004=X$6))*ROW(Data!$C$1:$C$1004),ROW(X107)-ROW(X$6)),1),"")</f>
        <v/>
      </c>
      <c r="Y107" s="43"/>
      <c r="Z107" s="43" t="str">
        <f>IFERROR(INDEX(Data!$A$1:AB$1004,_xlfn.AGGREGATE(15,6,((Data!$C$1:$C$1004=Z$6)/(Data!$C$1:$C$1004=Z$6))*ROW(Data!$C$1:$C$1004),ROW(Z107)-ROW(Z$6)),1),"")</f>
        <v/>
      </c>
    </row>
    <row r="108" spans="1:26" x14ac:dyDescent="0.4">
      <c r="A108" s="43"/>
      <c r="B108" s="43" t="str">
        <f>IFERROR(INDEX(Data!A$1:$A$1004,_xlfn.AGGREGATE(15,6,((Data!$C$1:$C$1004=B$6)/(Data!$C$1:$C$1004=B$6))*ROW(Data!$C$1:$C$1004),ROW(B108)-ROW(B$6)),1),"")</f>
        <v/>
      </c>
      <c r="C108" s="43"/>
      <c r="D108" s="43" t="str">
        <f>IFERROR(INDEX(Data!$A$1:C$1004,_xlfn.AGGREGATE(15,6,((Data!$C$1:$C$1004=D$6)/(Data!$C$1:$C$1004=D$6))*ROW(Data!$C$1:$C$1004),ROW(D108)-ROW(D$6)),1),"")</f>
        <v/>
      </c>
      <c r="E108" s="43"/>
      <c r="F108" s="43" t="str">
        <f>IFERROR(INDEX(Data!$A$1:E$1004,_xlfn.AGGREGATE(15,6,((Data!$C$1:$C$1004=F$6)/(Data!$C$1:$C$1004=F$6))*ROW(Data!$C$1:$C$1004),ROW(F108)-ROW(F$6)),1),"")</f>
        <v/>
      </c>
      <c r="G108" s="43"/>
      <c r="H108" s="43" t="str">
        <f>IFERROR(INDEX(Data!$A$1:G$1004,_xlfn.AGGREGATE(15,6,((Data!$C$1:$C$1004=H$6)/(Data!$C$1:$C$1004=H$6))*ROW(Data!$C$1:$C$1004),ROW(H108)-ROW(H$6)),1),"")</f>
        <v/>
      </c>
      <c r="I108" s="43"/>
      <c r="J108" s="43" t="str">
        <f>IFERROR(INDEX(Data!$A$1:I$1004,_xlfn.AGGREGATE(15,6,((Data!$C$1:$C$1004=J$6)/(Data!$C$1:$C$1004=J$6))*ROW(Data!$C$1:$C$1004),ROW(J108)-ROW(J$6)),1),"")</f>
        <v/>
      </c>
      <c r="K108" s="43"/>
      <c r="L108" s="43" t="str">
        <f>IFERROR(INDEX(Data!$A$1:K$1004,_xlfn.AGGREGATE(15,6,((Data!$C$1:$C$1004=L$6)/(Data!$C$1:$C$1004=L$6))*ROW(Data!$C$1:$C$1004),ROW(L108)-ROW(L$6)),1),"")</f>
        <v/>
      </c>
      <c r="M108" s="43"/>
      <c r="N108" s="43" t="str">
        <f>IFERROR(INDEX(Data!$A$1:M$1004,_xlfn.AGGREGATE(15,6,((Data!$C$1:$C$1004=N$6)/(Data!$C$1:$C$1004=N$6))*ROW(Data!$C$1:$C$1004),ROW(N108)-ROW(N$6)),1),"")</f>
        <v/>
      </c>
      <c r="O108" s="43"/>
      <c r="P108" s="43" t="str">
        <f>IFERROR(INDEX(Data!$A$1:O$1004,_xlfn.AGGREGATE(15,6,((Data!$C$1:$C$1004=P$6)/(Data!$C$1:$C$1004=P$6))*ROW(Data!$C$1:$C$1004),ROW(P108)-ROW(P$6)),1),"")</f>
        <v/>
      </c>
      <c r="Q108" s="43"/>
      <c r="R108" s="43" t="str">
        <f>IFERROR(INDEX(Data!$A$1:Q$1004,_xlfn.AGGREGATE(15,6,((Data!$C$1:$C$1004=R$6)/(Data!$C$1:$C$1004=R$6))*ROW(Data!$C$1:$C$1004),ROW(R108)-ROW(R$6)),1),"")</f>
        <v/>
      </c>
      <c r="S108" s="43"/>
      <c r="T108" s="43" t="str">
        <f>IFERROR(INDEX(Data!$A$1:R$1004,_xlfn.AGGREGATE(15,6,((Data!$C$1:$C$1004=T$6)/(Data!$C$1:$C$1004=T$6))*ROW(Data!$C$1:$C$1004),ROW(T108)-ROW(T$6)),1),"")</f>
        <v/>
      </c>
      <c r="U108" s="43"/>
      <c r="V108" s="43" t="str">
        <f>IFERROR(INDEX(Data!$A$1:X$1004,_xlfn.AGGREGATE(15,6,((Data!$C$1:$C$1004=V$6)/(Data!$C$1:$C$1004=V$6))*ROW(Data!$C$1:$C$1004),ROW(V108)-ROW(V$6)),1),"")</f>
        <v>Zoomoo</v>
      </c>
      <c r="W108" s="43"/>
      <c r="X108" s="43" t="str">
        <f>IFERROR(INDEX(Data!$A$1:Z$1004,_xlfn.AGGREGATE(15,6,((Data!$C$1:$C$1004=X$6)/(Data!$C$1:$C$1004=X$6))*ROW(Data!$C$1:$C$1004),ROW(X108)-ROW(X$6)),1),"")</f>
        <v/>
      </c>
      <c r="Y108" s="43"/>
      <c r="Z108" s="43" t="str">
        <f>IFERROR(INDEX(Data!$A$1:AB$1004,_xlfn.AGGREGATE(15,6,((Data!$C$1:$C$1004=Z$6)/(Data!$C$1:$C$1004=Z$6))*ROW(Data!$C$1:$C$1004),ROW(Z108)-ROW(Z$6)),1),"")</f>
        <v/>
      </c>
    </row>
    <row r="109" spans="1:26" x14ac:dyDescent="0.4">
      <c r="A109" s="43"/>
      <c r="B109" s="43" t="str">
        <f>IFERROR(INDEX(Data!A$1:$A$1004,_xlfn.AGGREGATE(15,6,((Data!$C$1:$C$1004=B$6)/(Data!$C$1:$C$1004=B$6))*ROW(Data!$C$1:$C$1004),ROW(B109)-ROW(B$6)),1),"")</f>
        <v/>
      </c>
      <c r="C109" s="43"/>
      <c r="D109" s="43" t="str">
        <f>IFERROR(INDEX(Data!$A$1:C$1004,_xlfn.AGGREGATE(15,6,((Data!$C$1:$C$1004=D$6)/(Data!$C$1:$C$1004=D$6))*ROW(Data!$C$1:$C$1004),ROW(D109)-ROW(D$6)),1),"")</f>
        <v/>
      </c>
      <c r="E109" s="43"/>
      <c r="F109" s="43" t="str">
        <f>IFERROR(INDEX(Data!$A$1:E$1004,_xlfn.AGGREGATE(15,6,((Data!$C$1:$C$1004=F$6)/(Data!$C$1:$C$1004=F$6))*ROW(Data!$C$1:$C$1004),ROW(F109)-ROW(F$6)),1),"")</f>
        <v/>
      </c>
      <c r="G109" s="43"/>
      <c r="H109" s="43" t="str">
        <f>IFERROR(INDEX(Data!$A$1:G$1004,_xlfn.AGGREGATE(15,6,((Data!$C$1:$C$1004=H$6)/(Data!$C$1:$C$1004=H$6))*ROW(Data!$C$1:$C$1004),ROW(H109)-ROW(H$6)),1),"")</f>
        <v/>
      </c>
      <c r="I109" s="43"/>
      <c r="J109" s="43" t="str">
        <f>IFERROR(INDEX(Data!$A$1:I$1004,_xlfn.AGGREGATE(15,6,((Data!$C$1:$C$1004=J$6)/(Data!$C$1:$C$1004=J$6))*ROW(Data!$C$1:$C$1004),ROW(J109)-ROW(J$6)),1),"")</f>
        <v/>
      </c>
      <c r="K109" s="43"/>
      <c r="L109" s="43" t="str">
        <f>IFERROR(INDEX(Data!$A$1:K$1004,_xlfn.AGGREGATE(15,6,((Data!$C$1:$C$1004=L$6)/(Data!$C$1:$C$1004=L$6))*ROW(Data!$C$1:$C$1004),ROW(L109)-ROW(L$6)),1),"")</f>
        <v/>
      </c>
      <c r="M109" s="43"/>
      <c r="N109" s="43" t="str">
        <f>IFERROR(INDEX(Data!$A$1:M$1004,_xlfn.AGGREGATE(15,6,((Data!$C$1:$C$1004=N$6)/(Data!$C$1:$C$1004=N$6))*ROW(Data!$C$1:$C$1004),ROW(N109)-ROW(N$6)),1),"")</f>
        <v/>
      </c>
      <c r="O109" s="43"/>
      <c r="P109" s="43" t="str">
        <f>IFERROR(INDEX(Data!$A$1:O$1004,_xlfn.AGGREGATE(15,6,((Data!$C$1:$C$1004=P$6)/(Data!$C$1:$C$1004=P$6))*ROW(Data!$C$1:$C$1004),ROW(P109)-ROW(P$6)),1),"")</f>
        <v/>
      </c>
      <c r="Q109" s="43"/>
      <c r="R109" s="43" t="str">
        <f>IFERROR(INDEX(Data!$A$1:Q$1004,_xlfn.AGGREGATE(15,6,((Data!$C$1:$C$1004=R$6)/(Data!$C$1:$C$1004=R$6))*ROW(Data!$C$1:$C$1004),ROW(R109)-ROW(R$6)),1),"")</f>
        <v/>
      </c>
      <c r="S109" s="43"/>
      <c r="T109" s="43" t="str">
        <f>IFERROR(INDEX(Data!$A$1:R$1004,_xlfn.AGGREGATE(15,6,((Data!$C$1:$C$1004=T$6)/(Data!$C$1:$C$1004=T$6))*ROW(Data!$C$1:$C$1004),ROW(T109)-ROW(T$6)),1),"")</f>
        <v/>
      </c>
      <c r="U109" s="43"/>
      <c r="V109" s="43" t="str">
        <f>IFERROR(INDEX(Data!$A$1:X$1004,_xlfn.AGGREGATE(15,6,((Data!$C$1:$C$1004=V$6)/(Data!$C$1:$C$1004=V$6))*ROW(Data!$C$1:$C$1004),ROW(V109)-ROW(V$6)),1),"")</f>
        <v/>
      </c>
      <c r="W109" s="43"/>
      <c r="X109" s="43" t="str">
        <f>IFERROR(INDEX(Data!$A$1:Z$1004,_xlfn.AGGREGATE(15,6,((Data!$C$1:$C$1004=X$6)/(Data!$C$1:$C$1004=X$6))*ROW(Data!$C$1:$C$1004),ROW(X109)-ROW(X$6)),1),"")</f>
        <v/>
      </c>
      <c r="Y109" s="43"/>
      <c r="Z109" s="43" t="str">
        <f>IFERROR(INDEX(Data!$A$1:AB$1004,_xlfn.AGGREGATE(15,6,((Data!$C$1:$C$1004=Z$6)/(Data!$C$1:$C$1004=Z$6))*ROW(Data!$C$1:$C$1004),ROW(Z109)-ROW(Z$6)),1),"")</f>
        <v/>
      </c>
    </row>
    <row r="110" spans="1:26" x14ac:dyDescent="0.4">
      <c r="A110" s="43"/>
      <c r="B110" s="43" t="str">
        <f>IFERROR(INDEX(Data!A$1:$A$1004,_xlfn.AGGREGATE(15,6,((Data!$C$1:$C$1004=B$6)/(Data!$C$1:$C$1004=B$6))*ROW(Data!$C$1:$C$1004),ROW(B110)-ROW(B$6)),1),"")</f>
        <v/>
      </c>
      <c r="C110" s="43"/>
      <c r="D110" s="43" t="str">
        <f>IFERROR(INDEX(Data!$A$1:C$1004,_xlfn.AGGREGATE(15,6,((Data!$C$1:$C$1004=D$6)/(Data!$C$1:$C$1004=D$6))*ROW(Data!$C$1:$C$1004),ROW(D110)-ROW(D$6)),1),"")</f>
        <v/>
      </c>
      <c r="E110" s="43"/>
      <c r="F110" s="43" t="str">
        <f>IFERROR(INDEX(Data!$A$1:E$1004,_xlfn.AGGREGATE(15,6,((Data!$C$1:$C$1004=F$6)/(Data!$C$1:$C$1004=F$6))*ROW(Data!$C$1:$C$1004),ROW(F110)-ROW(F$6)),1),"")</f>
        <v/>
      </c>
      <c r="G110" s="43"/>
      <c r="H110" s="43" t="str">
        <f>IFERROR(INDEX(Data!$A$1:G$1004,_xlfn.AGGREGATE(15,6,((Data!$C$1:$C$1004=H$6)/(Data!$C$1:$C$1004=H$6))*ROW(Data!$C$1:$C$1004),ROW(H110)-ROW(H$6)),1),"")</f>
        <v/>
      </c>
      <c r="I110" s="43"/>
      <c r="J110" s="43" t="str">
        <f>IFERROR(INDEX(Data!$A$1:I$1004,_xlfn.AGGREGATE(15,6,((Data!$C$1:$C$1004=J$6)/(Data!$C$1:$C$1004=J$6))*ROW(Data!$C$1:$C$1004),ROW(J110)-ROW(J$6)),1),"")</f>
        <v/>
      </c>
      <c r="K110" s="43"/>
      <c r="L110" s="43" t="str">
        <f>IFERROR(INDEX(Data!$A$1:K$1004,_xlfn.AGGREGATE(15,6,((Data!$C$1:$C$1004=L$6)/(Data!$C$1:$C$1004=L$6))*ROW(Data!$C$1:$C$1004),ROW(L110)-ROW(L$6)),1),"")</f>
        <v/>
      </c>
      <c r="M110" s="43"/>
      <c r="N110" s="43" t="str">
        <f>IFERROR(INDEX(Data!$A$1:M$1004,_xlfn.AGGREGATE(15,6,((Data!$C$1:$C$1004=N$6)/(Data!$C$1:$C$1004=N$6))*ROW(Data!$C$1:$C$1004),ROW(N110)-ROW(N$6)),1),"")</f>
        <v/>
      </c>
      <c r="O110" s="43"/>
      <c r="P110" s="43" t="str">
        <f>IFERROR(INDEX(Data!$A$1:O$1004,_xlfn.AGGREGATE(15,6,((Data!$C$1:$C$1004=P$6)/(Data!$C$1:$C$1004=P$6))*ROW(Data!$C$1:$C$1004),ROW(P110)-ROW(P$6)),1),"")</f>
        <v/>
      </c>
      <c r="Q110" s="43"/>
      <c r="R110" s="43" t="str">
        <f>IFERROR(INDEX(Data!$A$1:Q$1004,_xlfn.AGGREGATE(15,6,((Data!$C$1:$C$1004=R$6)/(Data!$C$1:$C$1004=R$6))*ROW(Data!$C$1:$C$1004),ROW(R110)-ROW(R$6)),1),"")</f>
        <v/>
      </c>
      <c r="S110" s="43"/>
      <c r="T110" s="43" t="str">
        <f>IFERROR(INDEX(Data!$A$1:R$1004,_xlfn.AGGREGATE(15,6,((Data!$C$1:$C$1004=T$6)/(Data!$C$1:$C$1004=T$6))*ROW(Data!$C$1:$C$1004),ROW(T110)-ROW(T$6)),1),"")</f>
        <v/>
      </c>
      <c r="U110" s="43"/>
      <c r="V110" s="43" t="str">
        <f>IFERROR(INDEX(Data!$A$1:X$1004,_xlfn.AGGREGATE(15,6,((Data!$C$1:$C$1004=V$6)/(Data!$C$1:$C$1004=V$6))*ROW(Data!$C$1:$C$1004),ROW(V110)-ROW(V$6)),1),"")</f>
        <v/>
      </c>
      <c r="W110" s="43"/>
      <c r="X110" s="43" t="str">
        <f>IFERROR(INDEX(Data!$A$1:Z$1004,_xlfn.AGGREGATE(15,6,((Data!$C$1:$C$1004=X$6)/(Data!$C$1:$C$1004=X$6))*ROW(Data!$C$1:$C$1004),ROW(X110)-ROW(X$6)),1),"")</f>
        <v/>
      </c>
      <c r="Y110" s="43"/>
      <c r="Z110" s="43" t="str">
        <f>IFERROR(INDEX(Data!$A$1:AB$1004,_xlfn.AGGREGATE(15,6,((Data!$C$1:$C$1004=Z$6)/(Data!$C$1:$C$1004=Z$6))*ROW(Data!$C$1:$C$1004),ROW(Z110)-ROW(Z$6)),1),"")</f>
        <v/>
      </c>
    </row>
    <row r="111" spans="1:26" x14ac:dyDescent="0.4">
      <c r="A111" s="43"/>
      <c r="B111" s="43" t="str">
        <f>IFERROR(INDEX(Data!A$1:$A$1004,_xlfn.AGGREGATE(15,6,((Data!$C$1:$C$1004=B$6)/(Data!$C$1:$C$1004=B$6))*ROW(Data!$C$1:$C$1004),ROW(B111)-ROW(B$6)),1),"")</f>
        <v/>
      </c>
      <c r="C111" s="43"/>
      <c r="D111" s="43" t="str">
        <f>IFERROR(INDEX(Data!$A$1:C$1004,_xlfn.AGGREGATE(15,6,((Data!$C$1:$C$1004=D$6)/(Data!$C$1:$C$1004=D$6))*ROW(Data!$C$1:$C$1004),ROW(D111)-ROW(D$6)),1),"")</f>
        <v/>
      </c>
      <c r="E111" s="43"/>
      <c r="F111" s="43" t="str">
        <f>IFERROR(INDEX(Data!$A$1:E$1004,_xlfn.AGGREGATE(15,6,((Data!$C$1:$C$1004=F$6)/(Data!$C$1:$C$1004=F$6))*ROW(Data!$C$1:$C$1004),ROW(F111)-ROW(F$6)),1),"")</f>
        <v/>
      </c>
      <c r="G111" s="43"/>
      <c r="H111" s="43" t="str">
        <f>IFERROR(INDEX(Data!$A$1:G$1004,_xlfn.AGGREGATE(15,6,((Data!$C$1:$C$1004=H$6)/(Data!$C$1:$C$1004=H$6))*ROW(Data!$C$1:$C$1004),ROW(H111)-ROW(H$6)),1),"")</f>
        <v/>
      </c>
      <c r="I111" s="43"/>
      <c r="J111" s="43" t="str">
        <f>IFERROR(INDEX(Data!$A$1:I$1004,_xlfn.AGGREGATE(15,6,((Data!$C$1:$C$1004=J$6)/(Data!$C$1:$C$1004=J$6))*ROW(Data!$C$1:$C$1004),ROW(J111)-ROW(J$6)),1),"")</f>
        <v/>
      </c>
      <c r="K111" s="43"/>
      <c r="L111" s="43" t="str">
        <f>IFERROR(INDEX(Data!$A$1:K$1004,_xlfn.AGGREGATE(15,6,((Data!$C$1:$C$1004=L$6)/(Data!$C$1:$C$1004=L$6))*ROW(Data!$C$1:$C$1004),ROW(L111)-ROW(L$6)),1),"")</f>
        <v/>
      </c>
      <c r="M111" s="43"/>
      <c r="N111" s="43" t="str">
        <f>IFERROR(INDEX(Data!$A$1:M$1004,_xlfn.AGGREGATE(15,6,((Data!$C$1:$C$1004=N$6)/(Data!$C$1:$C$1004=N$6))*ROW(Data!$C$1:$C$1004),ROW(N111)-ROW(N$6)),1),"")</f>
        <v/>
      </c>
      <c r="O111" s="43"/>
      <c r="P111" s="43" t="str">
        <f>IFERROR(INDEX(Data!$A$1:O$1004,_xlfn.AGGREGATE(15,6,((Data!$C$1:$C$1004=P$6)/(Data!$C$1:$C$1004=P$6))*ROW(Data!$C$1:$C$1004),ROW(P111)-ROW(P$6)),1),"")</f>
        <v/>
      </c>
      <c r="Q111" s="43"/>
      <c r="R111" s="43" t="str">
        <f>IFERROR(INDEX(Data!$A$1:Q$1004,_xlfn.AGGREGATE(15,6,((Data!$C$1:$C$1004=R$6)/(Data!$C$1:$C$1004=R$6))*ROW(Data!$C$1:$C$1004),ROW(R111)-ROW(R$6)),1),"")</f>
        <v/>
      </c>
      <c r="S111" s="43"/>
      <c r="T111" s="43" t="str">
        <f>IFERROR(INDEX(Data!$A$1:R$1004,_xlfn.AGGREGATE(15,6,((Data!$C$1:$C$1004=T$6)/(Data!$C$1:$C$1004=T$6))*ROW(Data!$C$1:$C$1004),ROW(T111)-ROW(T$6)),1),"")</f>
        <v/>
      </c>
      <c r="U111" s="43"/>
      <c r="V111" s="43" t="str">
        <f>IFERROR(INDEX(Data!$A$1:X$1004,_xlfn.AGGREGATE(15,6,((Data!$C$1:$C$1004=V$6)/(Data!$C$1:$C$1004=V$6))*ROW(Data!$C$1:$C$1004),ROW(V111)-ROW(V$6)),1),"")</f>
        <v/>
      </c>
      <c r="W111" s="43"/>
      <c r="X111" s="43" t="str">
        <f>IFERROR(INDEX(Data!$A$1:Z$1004,_xlfn.AGGREGATE(15,6,((Data!$C$1:$C$1004=X$6)/(Data!$C$1:$C$1004=X$6))*ROW(Data!$C$1:$C$1004),ROW(X111)-ROW(X$6)),1),"")</f>
        <v/>
      </c>
      <c r="Y111" s="43"/>
      <c r="Z111" s="43" t="str">
        <f>IFERROR(INDEX(Data!$A$1:AB$1004,_xlfn.AGGREGATE(15,6,((Data!$C$1:$C$1004=Z$6)/(Data!$C$1:$C$1004=Z$6))*ROW(Data!$C$1:$C$1004),ROW(Z111)-ROW(Z$6)),1),"")</f>
        <v/>
      </c>
    </row>
    <row r="112" spans="1:26" x14ac:dyDescent="0.4">
      <c r="A112" s="43"/>
      <c r="B112" s="43" t="str">
        <f>IFERROR(INDEX(Data!A$1:$A$1004,_xlfn.AGGREGATE(15,6,((Data!$C$1:$C$1004=B$6)/(Data!$C$1:$C$1004=B$6))*ROW(Data!$C$1:$C$1004),ROW(B112)-ROW(B$6)),1),"")</f>
        <v/>
      </c>
      <c r="C112" s="43"/>
      <c r="D112" s="43" t="str">
        <f>IFERROR(INDEX(Data!$A$1:C$1004,_xlfn.AGGREGATE(15,6,((Data!$C$1:$C$1004=D$6)/(Data!$C$1:$C$1004=D$6))*ROW(Data!$C$1:$C$1004),ROW(D112)-ROW(D$6)),1),"")</f>
        <v/>
      </c>
      <c r="E112" s="43"/>
      <c r="F112" s="43" t="str">
        <f>IFERROR(INDEX(Data!$A$1:E$1004,_xlfn.AGGREGATE(15,6,((Data!$C$1:$C$1004=F$6)/(Data!$C$1:$C$1004=F$6))*ROW(Data!$C$1:$C$1004),ROW(F112)-ROW(F$6)),1),"")</f>
        <v/>
      </c>
      <c r="G112" s="43"/>
      <c r="H112" s="43" t="str">
        <f>IFERROR(INDEX(Data!$A$1:G$1004,_xlfn.AGGREGATE(15,6,((Data!$C$1:$C$1004=H$6)/(Data!$C$1:$C$1004=H$6))*ROW(Data!$C$1:$C$1004),ROW(H112)-ROW(H$6)),1),"")</f>
        <v/>
      </c>
      <c r="I112" s="43"/>
      <c r="J112" s="43" t="str">
        <f>IFERROR(INDEX(Data!$A$1:I$1004,_xlfn.AGGREGATE(15,6,((Data!$C$1:$C$1004=J$6)/(Data!$C$1:$C$1004=J$6))*ROW(Data!$C$1:$C$1004),ROW(J112)-ROW(J$6)),1),"")</f>
        <v/>
      </c>
      <c r="K112" s="43"/>
      <c r="L112" s="43" t="str">
        <f>IFERROR(INDEX(Data!$A$1:K$1004,_xlfn.AGGREGATE(15,6,((Data!$C$1:$C$1004=L$6)/(Data!$C$1:$C$1004=L$6))*ROW(Data!$C$1:$C$1004),ROW(L112)-ROW(L$6)),1),"")</f>
        <v/>
      </c>
      <c r="M112" s="43"/>
      <c r="N112" s="43" t="str">
        <f>IFERROR(INDEX(Data!$A$1:M$1004,_xlfn.AGGREGATE(15,6,((Data!$C$1:$C$1004=N$6)/(Data!$C$1:$C$1004=N$6))*ROW(Data!$C$1:$C$1004),ROW(N112)-ROW(N$6)),1),"")</f>
        <v/>
      </c>
      <c r="O112" s="43"/>
      <c r="P112" s="43" t="str">
        <f>IFERROR(INDEX(Data!$A$1:O$1004,_xlfn.AGGREGATE(15,6,((Data!$C$1:$C$1004=P$6)/(Data!$C$1:$C$1004=P$6))*ROW(Data!$C$1:$C$1004),ROW(P112)-ROW(P$6)),1),"")</f>
        <v/>
      </c>
      <c r="Q112" s="43"/>
      <c r="R112" s="43" t="str">
        <f>IFERROR(INDEX(Data!$A$1:Q$1004,_xlfn.AGGREGATE(15,6,((Data!$C$1:$C$1004=R$6)/(Data!$C$1:$C$1004=R$6))*ROW(Data!$C$1:$C$1004),ROW(R112)-ROW(R$6)),1),"")</f>
        <v/>
      </c>
      <c r="S112" s="43"/>
      <c r="T112" s="43" t="str">
        <f>IFERROR(INDEX(Data!$A$1:R$1004,_xlfn.AGGREGATE(15,6,((Data!$C$1:$C$1004=T$6)/(Data!$C$1:$C$1004=T$6))*ROW(Data!$C$1:$C$1004),ROW(T112)-ROW(T$6)),1),"")</f>
        <v/>
      </c>
      <c r="U112" s="43"/>
      <c r="V112" s="43" t="str">
        <f>IFERROR(INDEX(Data!$A$1:X$1004,_xlfn.AGGREGATE(15,6,((Data!$C$1:$C$1004=V$6)/(Data!$C$1:$C$1004=V$6))*ROW(Data!$C$1:$C$1004),ROW(V112)-ROW(V$6)),1),"")</f>
        <v/>
      </c>
      <c r="W112" s="43"/>
      <c r="X112" s="43" t="str">
        <f>IFERROR(INDEX(Data!$A$1:Z$1004,_xlfn.AGGREGATE(15,6,((Data!$C$1:$C$1004=X$6)/(Data!$C$1:$C$1004=X$6))*ROW(Data!$C$1:$C$1004),ROW(X112)-ROW(X$6)),1),"")</f>
        <v/>
      </c>
      <c r="Y112" s="43"/>
      <c r="Z112" s="43" t="str">
        <f>IFERROR(INDEX(Data!$A$1:AB$1004,_xlfn.AGGREGATE(15,6,((Data!$C$1:$C$1004=Z$6)/(Data!$C$1:$C$1004=Z$6))*ROW(Data!$C$1:$C$1004),ROW(Z112)-ROW(Z$6)),1),"")</f>
        <v/>
      </c>
    </row>
    <row r="113" spans="1:26" x14ac:dyDescent="0.4">
      <c r="A113" s="43"/>
      <c r="B113" s="43" t="str">
        <f>IFERROR(INDEX(Data!A$1:$A$1004,_xlfn.AGGREGATE(15,6,((Data!$C$1:$C$1004=B$6)/(Data!$C$1:$C$1004=B$6))*ROW(Data!$C$1:$C$1004),ROW(B113)-ROW(B$6)),1),"")</f>
        <v/>
      </c>
      <c r="C113" s="43"/>
      <c r="D113" s="43" t="str">
        <f>IFERROR(INDEX(Data!$A$1:C$1004,_xlfn.AGGREGATE(15,6,((Data!$C$1:$C$1004=D$6)/(Data!$C$1:$C$1004=D$6))*ROW(Data!$C$1:$C$1004),ROW(D113)-ROW(D$6)),1),"")</f>
        <v/>
      </c>
      <c r="E113" s="43"/>
      <c r="F113" s="43" t="str">
        <f>IFERROR(INDEX(Data!$A$1:E$1004,_xlfn.AGGREGATE(15,6,((Data!$C$1:$C$1004=F$6)/(Data!$C$1:$C$1004=F$6))*ROW(Data!$C$1:$C$1004),ROW(F113)-ROW(F$6)),1),"")</f>
        <v/>
      </c>
      <c r="G113" s="43"/>
      <c r="H113" s="43" t="str">
        <f>IFERROR(INDEX(Data!$A$1:G$1004,_xlfn.AGGREGATE(15,6,((Data!$C$1:$C$1004=H$6)/(Data!$C$1:$C$1004=H$6))*ROW(Data!$C$1:$C$1004),ROW(H113)-ROW(H$6)),1),"")</f>
        <v/>
      </c>
      <c r="I113" s="43"/>
      <c r="J113" s="43" t="str">
        <f>IFERROR(INDEX(Data!$A$1:I$1004,_xlfn.AGGREGATE(15,6,((Data!$C$1:$C$1004=J$6)/(Data!$C$1:$C$1004=J$6))*ROW(Data!$C$1:$C$1004),ROW(J113)-ROW(J$6)),1),"")</f>
        <v/>
      </c>
      <c r="K113" s="43"/>
      <c r="L113" s="43" t="str">
        <f>IFERROR(INDEX(Data!$A$1:K$1004,_xlfn.AGGREGATE(15,6,((Data!$C$1:$C$1004=L$6)/(Data!$C$1:$C$1004=L$6))*ROW(Data!$C$1:$C$1004),ROW(L113)-ROW(L$6)),1),"")</f>
        <v/>
      </c>
      <c r="M113" s="43"/>
      <c r="N113" s="43" t="str">
        <f>IFERROR(INDEX(Data!$A$1:M$1004,_xlfn.AGGREGATE(15,6,((Data!$C$1:$C$1004=N$6)/(Data!$C$1:$C$1004=N$6))*ROW(Data!$C$1:$C$1004),ROW(N113)-ROW(N$6)),1),"")</f>
        <v/>
      </c>
      <c r="O113" s="43"/>
      <c r="P113" s="43" t="str">
        <f>IFERROR(INDEX(Data!$A$1:O$1004,_xlfn.AGGREGATE(15,6,((Data!$C$1:$C$1004=P$6)/(Data!$C$1:$C$1004=P$6))*ROW(Data!$C$1:$C$1004),ROW(P113)-ROW(P$6)),1),"")</f>
        <v/>
      </c>
      <c r="Q113" s="43"/>
      <c r="R113" s="43" t="str">
        <f>IFERROR(INDEX(Data!$A$1:Q$1004,_xlfn.AGGREGATE(15,6,((Data!$C$1:$C$1004=R$6)/(Data!$C$1:$C$1004=R$6))*ROW(Data!$C$1:$C$1004),ROW(R113)-ROW(R$6)),1),"")</f>
        <v/>
      </c>
      <c r="S113" s="43"/>
      <c r="T113" s="43" t="str">
        <f>IFERROR(INDEX(Data!$A$1:R$1004,_xlfn.AGGREGATE(15,6,((Data!$C$1:$C$1004=T$6)/(Data!$C$1:$C$1004=T$6))*ROW(Data!$C$1:$C$1004),ROW(T113)-ROW(T$6)),1),"")</f>
        <v/>
      </c>
      <c r="U113" s="43"/>
      <c r="V113" s="43" t="str">
        <f>IFERROR(INDEX(Data!$A$1:X$1004,_xlfn.AGGREGATE(15,6,((Data!$C$1:$C$1004=V$6)/(Data!$C$1:$C$1004=V$6))*ROW(Data!$C$1:$C$1004),ROW(V113)-ROW(V$6)),1),"")</f>
        <v/>
      </c>
      <c r="W113" s="43"/>
      <c r="X113" s="43" t="str">
        <f>IFERROR(INDEX(Data!$A$1:Z$1004,_xlfn.AGGREGATE(15,6,((Data!$C$1:$C$1004=X$6)/(Data!$C$1:$C$1004=X$6))*ROW(Data!$C$1:$C$1004),ROW(X113)-ROW(X$6)),1),"")</f>
        <v/>
      </c>
      <c r="Y113" s="43"/>
      <c r="Z113" s="43" t="str">
        <f>IFERROR(INDEX(Data!$A$1:AB$1004,_xlfn.AGGREGATE(15,6,((Data!$C$1:$C$1004=Z$6)/(Data!$C$1:$C$1004=Z$6))*ROW(Data!$C$1:$C$1004),ROW(Z113)-ROW(Z$6)),1),"")</f>
        <v/>
      </c>
    </row>
    <row r="114" spans="1:26" x14ac:dyDescent="0.4">
      <c r="A114" s="43"/>
      <c r="B114" s="43" t="str">
        <f>IFERROR(INDEX(Data!A$1:$A$1004,_xlfn.AGGREGATE(15,6,((Data!$C$1:$C$1004=B$6)/(Data!$C$1:$C$1004=B$6))*ROW(Data!$C$1:$C$1004),ROW(B114)-ROW(B$6)),1),"")</f>
        <v/>
      </c>
      <c r="C114" s="43"/>
      <c r="D114" s="43" t="str">
        <f>IFERROR(INDEX(Data!$A$1:C$1004,_xlfn.AGGREGATE(15,6,((Data!$C$1:$C$1004=D$6)/(Data!$C$1:$C$1004=D$6))*ROW(Data!$C$1:$C$1004),ROW(D114)-ROW(D$6)),1),"")</f>
        <v/>
      </c>
      <c r="E114" s="43"/>
      <c r="F114" s="43" t="str">
        <f>IFERROR(INDEX(Data!$A$1:E$1004,_xlfn.AGGREGATE(15,6,((Data!$C$1:$C$1004=F$6)/(Data!$C$1:$C$1004=F$6))*ROW(Data!$C$1:$C$1004),ROW(F114)-ROW(F$6)),1),"")</f>
        <v/>
      </c>
      <c r="G114" s="43"/>
      <c r="H114" s="43" t="str">
        <f>IFERROR(INDEX(Data!$A$1:G$1004,_xlfn.AGGREGATE(15,6,((Data!$C$1:$C$1004=H$6)/(Data!$C$1:$C$1004=H$6))*ROW(Data!$C$1:$C$1004),ROW(H114)-ROW(H$6)),1),"")</f>
        <v/>
      </c>
      <c r="I114" s="43"/>
      <c r="J114" s="43" t="str">
        <f>IFERROR(INDEX(Data!$A$1:I$1004,_xlfn.AGGREGATE(15,6,((Data!$C$1:$C$1004=J$6)/(Data!$C$1:$C$1004=J$6))*ROW(Data!$C$1:$C$1004),ROW(J114)-ROW(J$6)),1),"")</f>
        <v/>
      </c>
      <c r="K114" s="43"/>
      <c r="L114" s="43" t="str">
        <f>IFERROR(INDEX(Data!$A$1:K$1004,_xlfn.AGGREGATE(15,6,((Data!$C$1:$C$1004=L$6)/(Data!$C$1:$C$1004=L$6))*ROW(Data!$C$1:$C$1004),ROW(L114)-ROW(L$6)),1),"")</f>
        <v/>
      </c>
      <c r="M114" s="43"/>
      <c r="N114" s="43" t="str">
        <f>IFERROR(INDEX(Data!$A$1:M$1004,_xlfn.AGGREGATE(15,6,((Data!$C$1:$C$1004=N$6)/(Data!$C$1:$C$1004=N$6))*ROW(Data!$C$1:$C$1004),ROW(N114)-ROW(N$6)),1),"")</f>
        <v/>
      </c>
      <c r="O114" s="43"/>
      <c r="P114" s="43" t="str">
        <f>IFERROR(INDEX(Data!$A$1:O$1004,_xlfn.AGGREGATE(15,6,((Data!$C$1:$C$1004=P$6)/(Data!$C$1:$C$1004=P$6))*ROW(Data!$C$1:$C$1004),ROW(P114)-ROW(P$6)),1),"")</f>
        <v/>
      </c>
      <c r="Q114" s="43"/>
      <c r="R114" s="43" t="str">
        <f>IFERROR(INDEX(Data!$A$1:Q$1004,_xlfn.AGGREGATE(15,6,((Data!$C$1:$C$1004=R$6)/(Data!$C$1:$C$1004=R$6))*ROW(Data!$C$1:$C$1004),ROW(R114)-ROW(R$6)),1),"")</f>
        <v/>
      </c>
      <c r="S114" s="43"/>
      <c r="T114" s="43" t="str">
        <f>IFERROR(INDEX(Data!$A$1:R$1004,_xlfn.AGGREGATE(15,6,((Data!$C$1:$C$1004=T$6)/(Data!$C$1:$C$1004=T$6))*ROW(Data!$C$1:$C$1004),ROW(T114)-ROW(T$6)),1),"")</f>
        <v/>
      </c>
      <c r="U114" s="43"/>
      <c r="V114" s="43" t="str">
        <f>IFERROR(INDEX(Data!$A$1:X$1004,_xlfn.AGGREGATE(15,6,((Data!$C$1:$C$1004=V$6)/(Data!$C$1:$C$1004=V$6))*ROW(Data!$C$1:$C$1004),ROW(V114)-ROW(V$6)),1),"")</f>
        <v/>
      </c>
      <c r="W114" s="43"/>
      <c r="X114" s="43" t="str">
        <f>IFERROR(INDEX(Data!$A$1:Z$1004,_xlfn.AGGREGATE(15,6,((Data!$C$1:$C$1004=X$6)/(Data!$C$1:$C$1004=X$6))*ROW(Data!$C$1:$C$1004),ROW(X114)-ROW(X$6)),1),"")</f>
        <v/>
      </c>
      <c r="Y114" s="43"/>
      <c r="Z114" s="43" t="str">
        <f>IFERROR(INDEX(Data!$A$1:AB$1004,_xlfn.AGGREGATE(15,6,((Data!$C$1:$C$1004=Z$6)/(Data!$C$1:$C$1004=Z$6))*ROW(Data!$C$1:$C$1004),ROW(Z114)-ROW(Z$6)),1),"")</f>
        <v/>
      </c>
    </row>
    <row r="115" spans="1:26" x14ac:dyDescent="0.4">
      <c r="A115" s="43"/>
      <c r="B115" s="43" t="str">
        <f>IFERROR(INDEX(Data!A$1:$A$1004,_xlfn.AGGREGATE(15,6,((Data!$C$1:$C$1004=B$6)/(Data!$C$1:$C$1004=B$6))*ROW(Data!$C$1:$C$1004),ROW(B115)-ROW(B$6)),1),"")</f>
        <v/>
      </c>
      <c r="C115" s="43"/>
      <c r="D115" s="43" t="str">
        <f>IFERROR(INDEX(Data!$A$1:C$1004,_xlfn.AGGREGATE(15,6,((Data!$C$1:$C$1004=D$6)/(Data!$C$1:$C$1004=D$6))*ROW(Data!$C$1:$C$1004),ROW(D115)-ROW(D$6)),1),"")</f>
        <v/>
      </c>
      <c r="E115" s="43"/>
      <c r="F115" s="43" t="str">
        <f>IFERROR(INDEX(Data!$A$1:E$1004,_xlfn.AGGREGATE(15,6,((Data!$C$1:$C$1004=F$6)/(Data!$C$1:$C$1004=F$6))*ROW(Data!$C$1:$C$1004),ROW(F115)-ROW(F$6)),1),"")</f>
        <v/>
      </c>
      <c r="G115" s="43"/>
      <c r="H115" s="43" t="str">
        <f>IFERROR(INDEX(Data!$A$1:G$1004,_xlfn.AGGREGATE(15,6,((Data!$C$1:$C$1004=H$6)/(Data!$C$1:$C$1004=H$6))*ROW(Data!$C$1:$C$1004),ROW(H115)-ROW(H$6)),1),"")</f>
        <v/>
      </c>
      <c r="I115" s="43"/>
      <c r="J115" s="43" t="str">
        <f>IFERROR(INDEX(Data!$A$1:I$1004,_xlfn.AGGREGATE(15,6,((Data!$C$1:$C$1004=J$6)/(Data!$C$1:$C$1004=J$6))*ROW(Data!$C$1:$C$1004),ROW(J115)-ROW(J$6)),1),"")</f>
        <v/>
      </c>
      <c r="K115" s="43"/>
      <c r="L115" s="43" t="str">
        <f>IFERROR(INDEX(Data!$A$1:K$1004,_xlfn.AGGREGATE(15,6,((Data!$C$1:$C$1004=L$6)/(Data!$C$1:$C$1004=L$6))*ROW(Data!$C$1:$C$1004),ROW(L115)-ROW(L$6)),1),"")</f>
        <v/>
      </c>
      <c r="M115" s="43"/>
      <c r="N115" s="43" t="str">
        <f>IFERROR(INDEX(Data!$A$1:M$1004,_xlfn.AGGREGATE(15,6,((Data!$C$1:$C$1004=N$6)/(Data!$C$1:$C$1004=N$6))*ROW(Data!$C$1:$C$1004),ROW(N115)-ROW(N$6)),1),"")</f>
        <v/>
      </c>
      <c r="O115" s="43"/>
      <c r="P115" s="43" t="str">
        <f>IFERROR(INDEX(Data!$A$1:O$1004,_xlfn.AGGREGATE(15,6,((Data!$C$1:$C$1004=P$6)/(Data!$C$1:$C$1004=P$6))*ROW(Data!$C$1:$C$1004),ROW(P115)-ROW(P$6)),1),"")</f>
        <v/>
      </c>
      <c r="Q115" s="43"/>
      <c r="R115" s="43" t="str">
        <f>IFERROR(INDEX(Data!$A$1:Q$1004,_xlfn.AGGREGATE(15,6,((Data!$C$1:$C$1004=R$6)/(Data!$C$1:$C$1004=R$6))*ROW(Data!$C$1:$C$1004),ROW(R115)-ROW(R$6)),1),"")</f>
        <v/>
      </c>
      <c r="S115" s="43"/>
      <c r="T115" s="43" t="str">
        <f>IFERROR(INDEX(Data!$A$1:R$1004,_xlfn.AGGREGATE(15,6,((Data!$C$1:$C$1004=T$6)/(Data!$C$1:$C$1004=T$6))*ROW(Data!$C$1:$C$1004),ROW(T115)-ROW(T$6)),1),"")</f>
        <v/>
      </c>
      <c r="U115" s="43"/>
      <c r="V115" s="43" t="str">
        <f>IFERROR(INDEX(Data!$A$1:X$1004,_xlfn.AGGREGATE(15,6,((Data!$C$1:$C$1004=V$6)/(Data!$C$1:$C$1004=V$6))*ROW(Data!$C$1:$C$1004),ROW(V115)-ROW(V$6)),1),"")</f>
        <v/>
      </c>
      <c r="W115" s="43"/>
      <c r="X115" s="43" t="str">
        <f>IFERROR(INDEX(Data!$A$1:Z$1004,_xlfn.AGGREGATE(15,6,((Data!$C$1:$C$1004=X$6)/(Data!$C$1:$C$1004=X$6))*ROW(Data!$C$1:$C$1004),ROW(X115)-ROW(X$6)),1),"")</f>
        <v/>
      </c>
      <c r="Y115" s="43"/>
      <c r="Z115" s="43" t="str">
        <f>IFERROR(INDEX(Data!$A$1:AB$1004,_xlfn.AGGREGATE(15,6,((Data!$C$1:$C$1004=Z$6)/(Data!$C$1:$C$1004=Z$6))*ROW(Data!$C$1:$C$1004),ROW(Z115)-ROW(Z$6)),1),"")</f>
        <v/>
      </c>
    </row>
    <row r="116" spans="1:26" x14ac:dyDescent="0.4">
      <c r="A116" s="43"/>
      <c r="B116" s="43" t="str">
        <f>IFERROR(INDEX(Data!A$1:$A$1004,_xlfn.AGGREGATE(15,6,((Data!$C$1:$C$1004=B$6)/(Data!$C$1:$C$1004=B$6))*ROW(Data!$C$1:$C$1004),ROW(B116)-ROW(B$6)),1),"")</f>
        <v/>
      </c>
      <c r="C116" s="43"/>
      <c r="D116" s="43" t="str">
        <f>IFERROR(INDEX(Data!$A$1:C$1004,_xlfn.AGGREGATE(15,6,((Data!$C$1:$C$1004=D$6)/(Data!$C$1:$C$1004=D$6))*ROW(Data!$C$1:$C$1004),ROW(D116)-ROW(D$6)),1),"")</f>
        <v/>
      </c>
      <c r="E116" s="43"/>
      <c r="F116" s="43" t="str">
        <f>IFERROR(INDEX(Data!$A$1:E$1004,_xlfn.AGGREGATE(15,6,((Data!$C$1:$C$1004=F$6)/(Data!$C$1:$C$1004=F$6))*ROW(Data!$C$1:$C$1004),ROW(F116)-ROW(F$6)),1),"")</f>
        <v/>
      </c>
      <c r="G116" s="43"/>
      <c r="H116" s="43" t="str">
        <f>IFERROR(INDEX(Data!$A$1:G$1004,_xlfn.AGGREGATE(15,6,((Data!$C$1:$C$1004=H$6)/(Data!$C$1:$C$1004=H$6))*ROW(Data!$C$1:$C$1004),ROW(H116)-ROW(H$6)),1),"")</f>
        <v/>
      </c>
      <c r="I116" s="43"/>
      <c r="J116" s="43" t="str">
        <f>IFERROR(INDEX(Data!$A$1:I$1004,_xlfn.AGGREGATE(15,6,((Data!$C$1:$C$1004=J$6)/(Data!$C$1:$C$1004=J$6))*ROW(Data!$C$1:$C$1004),ROW(J116)-ROW(J$6)),1),"")</f>
        <v/>
      </c>
      <c r="K116" s="43"/>
      <c r="L116" s="43" t="str">
        <f>IFERROR(INDEX(Data!$A$1:K$1004,_xlfn.AGGREGATE(15,6,((Data!$C$1:$C$1004=L$6)/(Data!$C$1:$C$1004=L$6))*ROW(Data!$C$1:$C$1004),ROW(L116)-ROW(L$6)),1),"")</f>
        <v/>
      </c>
      <c r="M116" s="43"/>
      <c r="N116" s="43" t="str">
        <f>IFERROR(INDEX(Data!$A$1:M$1004,_xlfn.AGGREGATE(15,6,((Data!$C$1:$C$1004=N$6)/(Data!$C$1:$C$1004=N$6))*ROW(Data!$C$1:$C$1004),ROW(N116)-ROW(N$6)),1),"")</f>
        <v/>
      </c>
      <c r="O116" s="43"/>
      <c r="P116" s="43" t="str">
        <f>IFERROR(INDEX(Data!$A$1:O$1004,_xlfn.AGGREGATE(15,6,((Data!$C$1:$C$1004=P$6)/(Data!$C$1:$C$1004=P$6))*ROW(Data!$C$1:$C$1004),ROW(P116)-ROW(P$6)),1),"")</f>
        <v/>
      </c>
      <c r="Q116" s="43"/>
      <c r="R116" s="43" t="str">
        <f>IFERROR(INDEX(Data!$A$1:Q$1004,_xlfn.AGGREGATE(15,6,((Data!$C$1:$C$1004=R$6)/(Data!$C$1:$C$1004=R$6))*ROW(Data!$C$1:$C$1004),ROW(R116)-ROW(R$6)),1),"")</f>
        <v/>
      </c>
      <c r="S116" s="43"/>
      <c r="T116" s="43" t="str">
        <f>IFERROR(INDEX(Data!$A$1:R$1004,_xlfn.AGGREGATE(15,6,((Data!$C$1:$C$1004=T$6)/(Data!$C$1:$C$1004=T$6))*ROW(Data!$C$1:$C$1004),ROW(T116)-ROW(T$6)),1),"")</f>
        <v/>
      </c>
      <c r="U116" s="43"/>
      <c r="V116" s="43" t="str">
        <f>IFERROR(INDEX(Data!$A$1:X$1004,_xlfn.AGGREGATE(15,6,((Data!$C$1:$C$1004=V$6)/(Data!$C$1:$C$1004=V$6))*ROW(Data!$C$1:$C$1004),ROW(V116)-ROW(V$6)),1),"")</f>
        <v/>
      </c>
      <c r="W116" s="43"/>
      <c r="X116" s="43" t="str">
        <f>IFERROR(INDEX(Data!$A$1:Z$1004,_xlfn.AGGREGATE(15,6,((Data!$C$1:$C$1004=X$6)/(Data!$C$1:$C$1004=X$6))*ROW(Data!$C$1:$C$1004),ROW(X116)-ROW(X$6)),1),"")</f>
        <v/>
      </c>
      <c r="Y116" s="43"/>
      <c r="Z116" s="43" t="str">
        <f>IFERROR(INDEX(Data!$A$1:AB$1004,_xlfn.AGGREGATE(15,6,((Data!$C$1:$C$1004=Z$6)/(Data!$C$1:$C$1004=Z$6))*ROW(Data!$C$1:$C$1004),ROW(Z116)-ROW(Z$6)),1),"")</f>
        <v/>
      </c>
    </row>
    <row r="117" spans="1:26" x14ac:dyDescent="0.4">
      <c r="A117" s="43"/>
      <c r="B117" s="43" t="str">
        <f>IFERROR(INDEX(Data!A$1:$A$1004,_xlfn.AGGREGATE(15,6,((Data!$C$1:$C$1004=B$6)/(Data!$C$1:$C$1004=B$6))*ROW(Data!$C$1:$C$1004),ROW(B117)-ROW(B$6)),1),"")</f>
        <v/>
      </c>
      <c r="C117" s="43"/>
      <c r="D117" s="43" t="str">
        <f>IFERROR(INDEX(Data!$A$1:C$1004,_xlfn.AGGREGATE(15,6,((Data!$C$1:$C$1004=D$6)/(Data!$C$1:$C$1004=D$6))*ROW(Data!$C$1:$C$1004),ROW(D117)-ROW(D$6)),1),"")</f>
        <v/>
      </c>
      <c r="E117" s="43"/>
      <c r="F117" s="43" t="str">
        <f>IFERROR(INDEX(Data!$A$1:E$1004,_xlfn.AGGREGATE(15,6,((Data!$C$1:$C$1004=F$6)/(Data!$C$1:$C$1004=F$6))*ROW(Data!$C$1:$C$1004),ROW(F117)-ROW(F$6)),1),"")</f>
        <v/>
      </c>
      <c r="G117" s="43"/>
      <c r="H117" s="43" t="str">
        <f>IFERROR(INDEX(Data!$A$1:G$1004,_xlfn.AGGREGATE(15,6,((Data!$C$1:$C$1004=H$6)/(Data!$C$1:$C$1004=H$6))*ROW(Data!$C$1:$C$1004),ROW(H117)-ROW(H$6)),1),"")</f>
        <v/>
      </c>
      <c r="I117" s="43"/>
      <c r="J117" s="43" t="str">
        <f>IFERROR(INDEX(Data!$A$1:I$1004,_xlfn.AGGREGATE(15,6,((Data!$C$1:$C$1004=J$6)/(Data!$C$1:$C$1004=J$6))*ROW(Data!$C$1:$C$1004),ROW(J117)-ROW(J$6)),1),"")</f>
        <v/>
      </c>
      <c r="K117" s="43"/>
      <c r="L117" s="43" t="str">
        <f>IFERROR(INDEX(Data!$A$1:K$1004,_xlfn.AGGREGATE(15,6,((Data!$C$1:$C$1004=L$6)/(Data!$C$1:$C$1004=L$6))*ROW(Data!$C$1:$C$1004),ROW(L117)-ROW(L$6)),1),"")</f>
        <v/>
      </c>
      <c r="M117" s="43"/>
      <c r="N117" s="43" t="str">
        <f>IFERROR(INDEX(Data!$A$1:M$1004,_xlfn.AGGREGATE(15,6,((Data!$C$1:$C$1004=N$6)/(Data!$C$1:$C$1004=N$6))*ROW(Data!$C$1:$C$1004),ROW(N117)-ROW(N$6)),1),"")</f>
        <v/>
      </c>
      <c r="O117" s="43"/>
      <c r="P117" s="43" t="str">
        <f>IFERROR(INDEX(Data!$A$1:O$1004,_xlfn.AGGREGATE(15,6,((Data!$C$1:$C$1004=P$6)/(Data!$C$1:$C$1004=P$6))*ROW(Data!$C$1:$C$1004),ROW(P117)-ROW(P$6)),1),"")</f>
        <v/>
      </c>
      <c r="Q117" s="43"/>
      <c r="R117" s="43" t="str">
        <f>IFERROR(INDEX(Data!$A$1:Q$1004,_xlfn.AGGREGATE(15,6,((Data!$C$1:$C$1004=R$6)/(Data!$C$1:$C$1004=R$6))*ROW(Data!$C$1:$C$1004),ROW(R117)-ROW(R$6)),1),"")</f>
        <v/>
      </c>
      <c r="S117" s="43"/>
      <c r="T117" s="43" t="str">
        <f>IFERROR(INDEX(Data!$A$1:R$1004,_xlfn.AGGREGATE(15,6,((Data!$C$1:$C$1004=T$6)/(Data!$C$1:$C$1004=T$6))*ROW(Data!$C$1:$C$1004),ROW(T117)-ROW(T$6)),1),"")</f>
        <v/>
      </c>
      <c r="U117" s="43"/>
      <c r="V117" s="43" t="str">
        <f>IFERROR(INDEX(Data!$A$1:X$1004,_xlfn.AGGREGATE(15,6,((Data!$C$1:$C$1004=V$6)/(Data!$C$1:$C$1004=V$6))*ROW(Data!$C$1:$C$1004),ROW(V117)-ROW(V$6)),1),"")</f>
        <v/>
      </c>
      <c r="W117" s="43"/>
      <c r="X117" s="43" t="str">
        <f>IFERROR(INDEX(Data!$A$1:Z$1004,_xlfn.AGGREGATE(15,6,((Data!$C$1:$C$1004=X$6)/(Data!$C$1:$C$1004=X$6))*ROW(Data!$C$1:$C$1004),ROW(X117)-ROW(X$6)),1),"")</f>
        <v/>
      </c>
      <c r="Y117" s="43"/>
      <c r="Z117" s="43" t="str">
        <f>IFERROR(INDEX(Data!$A$1:AB$1004,_xlfn.AGGREGATE(15,6,((Data!$C$1:$C$1004=Z$6)/(Data!$C$1:$C$1004=Z$6))*ROW(Data!$C$1:$C$1004),ROW(Z117)-ROW(Z$6)),1),"")</f>
        <v/>
      </c>
    </row>
    <row r="118" spans="1:26" x14ac:dyDescent="0.4">
      <c r="A118" s="43"/>
      <c r="B118" s="43" t="str">
        <f>IFERROR(INDEX(Data!A$1:$A$1004,_xlfn.AGGREGATE(15,6,((Data!$C$1:$C$1004=B$6)/(Data!$C$1:$C$1004=B$6))*ROW(Data!$C$1:$C$1004),ROW(B118)-ROW(B$6)),1),"")</f>
        <v/>
      </c>
      <c r="C118" s="43"/>
      <c r="D118" s="43" t="str">
        <f>IFERROR(INDEX(Data!$A$1:C$1004,_xlfn.AGGREGATE(15,6,((Data!$C$1:$C$1004=D$6)/(Data!$C$1:$C$1004=D$6))*ROW(Data!$C$1:$C$1004),ROW(D118)-ROW(D$6)),1),"")</f>
        <v/>
      </c>
      <c r="E118" s="43"/>
      <c r="F118" s="43" t="str">
        <f>IFERROR(INDEX(Data!$A$1:E$1004,_xlfn.AGGREGATE(15,6,((Data!$C$1:$C$1004=F$6)/(Data!$C$1:$C$1004=F$6))*ROW(Data!$C$1:$C$1004),ROW(F118)-ROW(F$6)),1),"")</f>
        <v/>
      </c>
      <c r="G118" s="43"/>
      <c r="H118" s="43" t="str">
        <f>IFERROR(INDEX(Data!$A$1:G$1004,_xlfn.AGGREGATE(15,6,((Data!$C$1:$C$1004=H$6)/(Data!$C$1:$C$1004=H$6))*ROW(Data!$C$1:$C$1004),ROW(H118)-ROW(H$6)),1),"")</f>
        <v/>
      </c>
      <c r="I118" s="43"/>
      <c r="J118" s="43" t="str">
        <f>IFERROR(INDEX(Data!$A$1:I$1004,_xlfn.AGGREGATE(15,6,((Data!$C$1:$C$1004=J$6)/(Data!$C$1:$C$1004=J$6))*ROW(Data!$C$1:$C$1004),ROW(J118)-ROW(J$6)),1),"")</f>
        <v/>
      </c>
      <c r="K118" s="43"/>
      <c r="L118" s="43" t="str">
        <f>IFERROR(INDEX(Data!$A$1:K$1004,_xlfn.AGGREGATE(15,6,((Data!$C$1:$C$1004=L$6)/(Data!$C$1:$C$1004=L$6))*ROW(Data!$C$1:$C$1004),ROW(L118)-ROW(L$6)),1),"")</f>
        <v/>
      </c>
      <c r="M118" s="43"/>
      <c r="N118" s="43" t="str">
        <f>IFERROR(INDEX(Data!$A$1:M$1004,_xlfn.AGGREGATE(15,6,((Data!$C$1:$C$1004=N$6)/(Data!$C$1:$C$1004=N$6))*ROW(Data!$C$1:$C$1004),ROW(N118)-ROW(N$6)),1),"")</f>
        <v/>
      </c>
      <c r="O118" s="43"/>
      <c r="P118" s="43" t="str">
        <f>IFERROR(INDEX(Data!$A$1:O$1004,_xlfn.AGGREGATE(15,6,((Data!$C$1:$C$1004=P$6)/(Data!$C$1:$C$1004=P$6))*ROW(Data!$C$1:$C$1004),ROW(P118)-ROW(P$6)),1),"")</f>
        <v/>
      </c>
      <c r="Q118" s="43"/>
      <c r="R118" s="43" t="str">
        <f>IFERROR(INDEX(Data!$A$1:Q$1004,_xlfn.AGGREGATE(15,6,((Data!$C$1:$C$1004=R$6)/(Data!$C$1:$C$1004=R$6))*ROW(Data!$C$1:$C$1004),ROW(R118)-ROW(R$6)),1),"")</f>
        <v/>
      </c>
      <c r="S118" s="43"/>
      <c r="T118" s="43" t="str">
        <f>IFERROR(INDEX(Data!$A$1:R$1004,_xlfn.AGGREGATE(15,6,((Data!$C$1:$C$1004=T$6)/(Data!$C$1:$C$1004=T$6))*ROW(Data!$C$1:$C$1004),ROW(T118)-ROW(T$6)),1),"")</f>
        <v/>
      </c>
      <c r="U118" s="43"/>
      <c r="V118" s="43" t="str">
        <f>IFERROR(INDEX(Data!$A$1:X$1004,_xlfn.AGGREGATE(15,6,((Data!$C$1:$C$1004=V$6)/(Data!$C$1:$C$1004=V$6))*ROW(Data!$C$1:$C$1004),ROW(V118)-ROW(V$6)),1),"")</f>
        <v/>
      </c>
      <c r="W118" s="43"/>
      <c r="X118" s="43" t="str">
        <f>IFERROR(INDEX(Data!$A$1:Z$1004,_xlfn.AGGREGATE(15,6,((Data!$C$1:$C$1004=X$6)/(Data!$C$1:$C$1004=X$6))*ROW(Data!$C$1:$C$1004),ROW(X118)-ROW(X$6)),1),"")</f>
        <v/>
      </c>
      <c r="Y118" s="43"/>
      <c r="Z118" s="43" t="str">
        <f>IFERROR(INDEX(Data!$A$1:AB$1004,_xlfn.AGGREGATE(15,6,((Data!$C$1:$C$1004=Z$6)/(Data!$C$1:$C$1004=Z$6))*ROW(Data!$C$1:$C$1004),ROW(Z118)-ROW(Z$6)),1),"")</f>
        <v/>
      </c>
    </row>
    <row r="119" spans="1:26" x14ac:dyDescent="0.4">
      <c r="A119" s="43"/>
      <c r="B119" s="43" t="str">
        <f>IFERROR(INDEX(Data!A$1:$A$1004,_xlfn.AGGREGATE(15,6,((Data!$C$1:$C$1004=B$6)/(Data!$C$1:$C$1004=B$6))*ROW(Data!$C$1:$C$1004),ROW(B119)-ROW(B$6)),1),"")</f>
        <v/>
      </c>
      <c r="C119" s="43"/>
      <c r="D119" s="43" t="str">
        <f>IFERROR(INDEX(Data!$A$1:C$1004,_xlfn.AGGREGATE(15,6,((Data!$C$1:$C$1004=D$6)/(Data!$C$1:$C$1004=D$6))*ROW(Data!$C$1:$C$1004),ROW(D119)-ROW(D$6)),1),"")</f>
        <v/>
      </c>
      <c r="E119" s="43"/>
      <c r="F119" s="43" t="str">
        <f>IFERROR(INDEX(Data!$A$1:E$1004,_xlfn.AGGREGATE(15,6,((Data!$C$1:$C$1004=F$6)/(Data!$C$1:$C$1004=F$6))*ROW(Data!$C$1:$C$1004),ROW(F119)-ROW(F$6)),1),"")</f>
        <v/>
      </c>
      <c r="G119" s="43"/>
      <c r="H119" s="43" t="str">
        <f>IFERROR(INDEX(Data!$A$1:G$1004,_xlfn.AGGREGATE(15,6,((Data!$C$1:$C$1004=H$6)/(Data!$C$1:$C$1004=H$6))*ROW(Data!$C$1:$C$1004),ROW(H119)-ROW(H$6)),1),"")</f>
        <v/>
      </c>
      <c r="I119" s="43"/>
      <c r="J119" s="43" t="str">
        <f>IFERROR(INDEX(Data!$A$1:I$1004,_xlfn.AGGREGATE(15,6,((Data!$C$1:$C$1004=J$6)/(Data!$C$1:$C$1004=J$6))*ROW(Data!$C$1:$C$1004),ROW(J119)-ROW(J$6)),1),"")</f>
        <v/>
      </c>
      <c r="K119" s="43"/>
      <c r="L119" s="43" t="str">
        <f>IFERROR(INDEX(Data!$A$1:K$1004,_xlfn.AGGREGATE(15,6,((Data!$C$1:$C$1004=L$6)/(Data!$C$1:$C$1004=L$6))*ROW(Data!$C$1:$C$1004),ROW(L119)-ROW(L$6)),1),"")</f>
        <v/>
      </c>
      <c r="M119" s="43"/>
      <c r="N119" s="43" t="str">
        <f>IFERROR(INDEX(Data!$A$1:M$1004,_xlfn.AGGREGATE(15,6,((Data!$C$1:$C$1004=N$6)/(Data!$C$1:$C$1004=N$6))*ROW(Data!$C$1:$C$1004),ROW(N119)-ROW(N$6)),1),"")</f>
        <v/>
      </c>
      <c r="O119" s="43"/>
      <c r="P119" s="43" t="str">
        <f>IFERROR(INDEX(Data!$A$1:O$1004,_xlfn.AGGREGATE(15,6,((Data!$C$1:$C$1004=P$6)/(Data!$C$1:$C$1004=P$6))*ROW(Data!$C$1:$C$1004),ROW(P119)-ROW(P$6)),1),"")</f>
        <v/>
      </c>
      <c r="Q119" s="43"/>
      <c r="R119" s="43" t="str">
        <f>IFERROR(INDEX(Data!$A$1:Q$1004,_xlfn.AGGREGATE(15,6,((Data!$C$1:$C$1004=R$6)/(Data!$C$1:$C$1004=R$6))*ROW(Data!$C$1:$C$1004),ROW(R119)-ROW(R$6)),1),"")</f>
        <v/>
      </c>
      <c r="S119" s="43"/>
      <c r="T119" s="43" t="str">
        <f>IFERROR(INDEX(Data!$A$1:R$1004,_xlfn.AGGREGATE(15,6,((Data!$C$1:$C$1004=T$6)/(Data!$C$1:$C$1004=T$6))*ROW(Data!$C$1:$C$1004),ROW(T119)-ROW(T$6)),1),"")</f>
        <v/>
      </c>
      <c r="U119" s="43"/>
      <c r="V119" s="43" t="str">
        <f>IFERROR(INDEX(Data!$A$1:X$1004,_xlfn.AGGREGATE(15,6,((Data!$C$1:$C$1004=V$6)/(Data!$C$1:$C$1004=V$6))*ROW(Data!$C$1:$C$1004),ROW(V119)-ROW(V$6)),1),"")</f>
        <v/>
      </c>
      <c r="W119" s="43"/>
      <c r="X119" s="43" t="str">
        <f>IFERROR(INDEX(Data!$A$1:Z$1004,_xlfn.AGGREGATE(15,6,((Data!$C$1:$C$1004=X$6)/(Data!$C$1:$C$1004=X$6))*ROW(Data!$C$1:$C$1004),ROW(X119)-ROW(X$6)),1),"")</f>
        <v/>
      </c>
      <c r="Y119" s="43"/>
      <c r="Z119" s="43" t="str">
        <f>IFERROR(INDEX(Data!$A$1:AB$1004,_xlfn.AGGREGATE(15,6,((Data!$C$1:$C$1004=Z$6)/(Data!$C$1:$C$1004=Z$6))*ROW(Data!$C$1:$C$1004),ROW(Z119)-ROW(Z$6)),1),"")</f>
        <v/>
      </c>
    </row>
    <row r="120" spans="1:26" x14ac:dyDescent="0.4">
      <c r="A120" s="43"/>
      <c r="B120" s="43" t="str">
        <f>IFERROR(INDEX(Data!A$1:$A$1004,_xlfn.AGGREGATE(15,6,((Data!$C$1:$C$1004=B$6)/(Data!$C$1:$C$1004=B$6))*ROW(Data!$C$1:$C$1004),ROW(B120)-ROW(B$6)),1),"")</f>
        <v/>
      </c>
      <c r="C120" s="43"/>
      <c r="D120" s="43" t="str">
        <f>IFERROR(INDEX(Data!$A$1:C$1004,_xlfn.AGGREGATE(15,6,((Data!$C$1:$C$1004=D$6)/(Data!$C$1:$C$1004=D$6))*ROW(Data!$C$1:$C$1004),ROW(D120)-ROW(D$6)),1),"")</f>
        <v/>
      </c>
      <c r="E120" s="43"/>
      <c r="F120" s="43" t="str">
        <f>IFERROR(INDEX(Data!$A$1:E$1004,_xlfn.AGGREGATE(15,6,((Data!$C$1:$C$1004=F$6)/(Data!$C$1:$C$1004=F$6))*ROW(Data!$C$1:$C$1004),ROW(F120)-ROW(F$6)),1),"")</f>
        <v/>
      </c>
      <c r="G120" s="43"/>
      <c r="H120" s="43" t="str">
        <f>IFERROR(INDEX(Data!$A$1:G$1004,_xlfn.AGGREGATE(15,6,((Data!$C$1:$C$1004=H$6)/(Data!$C$1:$C$1004=H$6))*ROW(Data!$C$1:$C$1004),ROW(H120)-ROW(H$6)),1),"")</f>
        <v/>
      </c>
      <c r="I120" s="43"/>
      <c r="J120" s="43" t="str">
        <f>IFERROR(INDEX(Data!$A$1:I$1004,_xlfn.AGGREGATE(15,6,((Data!$C$1:$C$1004=J$6)/(Data!$C$1:$C$1004=J$6))*ROW(Data!$C$1:$C$1004),ROW(J120)-ROW(J$6)),1),"")</f>
        <v/>
      </c>
      <c r="K120" s="43"/>
      <c r="L120" s="43" t="str">
        <f>IFERROR(INDEX(Data!$A$1:K$1004,_xlfn.AGGREGATE(15,6,((Data!$C$1:$C$1004=L$6)/(Data!$C$1:$C$1004=L$6))*ROW(Data!$C$1:$C$1004),ROW(L120)-ROW(L$6)),1),"")</f>
        <v/>
      </c>
      <c r="M120" s="43"/>
      <c r="N120" s="43" t="str">
        <f>IFERROR(INDEX(Data!$A$1:M$1004,_xlfn.AGGREGATE(15,6,((Data!$C$1:$C$1004=N$6)/(Data!$C$1:$C$1004=N$6))*ROW(Data!$C$1:$C$1004),ROW(N120)-ROW(N$6)),1),"")</f>
        <v/>
      </c>
      <c r="O120" s="43"/>
      <c r="P120" s="43" t="str">
        <f>IFERROR(INDEX(Data!$A$1:O$1004,_xlfn.AGGREGATE(15,6,((Data!$C$1:$C$1004=P$6)/(Data!$C$1:$C$1004=P$6))*ROW(Data!$C$1:$C$1004),ROW(P120)-ROW(P$6)),1),"")</f>
        <v/>
      </c>
      <c r="Q120" s="43"/>
      <c r="R120" s="43" t="str">
        <f>IFERROR(INDEX(Data!$A$1:Q$1004,_xlfn.AGGREGATE(15,6,((Data!$C$1:$C$1004=R$6)/(Data!$C$1:$C$1004=R$6))*ROW(Data!$C$1:$C$1004),ROW(R120)-ROW(R$6)),1),"")</f>
        <v/>
      </c>
      <c r="S120" s="43"/>
      <c r="T120" s="43" t="str">
        <f>IFERROR(INDEX(Data!$A$1:R$1004,_xlfn.AGGREGATE(15,6,((Data!$C$1:$C$1004=T$6)/(Data!$C$1:$C$1004=T$6))*ROW(Data!$C$1:$C$1004),ROW(T120)-ROW(T$6)),1),"")</f>
        <v/>
      </c>
      <c r="U120" s="43"/>
      <c r="V120" s="43" t="str">
        <f>IFERROR(INDEX(Data!$A$1:X$1004,_xlfn.AGGREGATE(15,6,((Data!$C$1:$C$1004=V$6)/(Data!$C$1:$C$1004=V$6))*ROW(Data!$C$1:$C$1004),ROW(V120)-ROW(V$6)),1),"")</f>
        <v/>
      </c>
      <c r="W120" s="43"/>
      <c r="X120" s="43" t="str">
        <f>IFERROR(INDEX(Data!$A$1:Z$1004,_xlfn.AGGREGATE(15,6,((Data!$C$1:$C$1004=X$6)/(Data!$C$1:$C$1004=X$6))*ROW(Data!$C$1:$C$1004),ROW(X120)-ROW(X$6)),1),"")</f>
        <v/>
      </c>
      <c r="Y120" s="43"/>
      <c r="Z120" s="43" t="str">
        <f>IFERROR(INDEX(Data!$A$1:AB$1004,_xlfn.AGGREGATE(15,6,((Data!$C$1:$C$1004=Z$6)/(Data!$C$1:$C$1004=Z$6))*ROW(Data!$C$1:$C$1004),ROW(Z120)-ROW(Z$6)),1),"")</f>
        <v/>
      </c>
    </row>
    <row r="121" spans="1:26" x14ac:dyDescent="0.4">
      <c r="A121" s="43"/>
      <c r="B121" s="43" t="str">
        <f>IFERROR(INDEX(Data!A$1:$A$1004,_xlfn.AGGREGATE(15,6,((Data!$C$1:$C$1004=B$6)/(Data!$C$1:$C$1004=B$6))*ROW(Data!$C$1:$C$1004),ROW(B121)-ROW(B$6)),1),"")</f>
        <v/>
      </c>
      <c r="C121" s="43"/>
      <c r="D121" s="43" t="str">
        <f>IFERROR(INDEX(Data!$A$1:C$1004,_xlfn.AGGREGATE(15,6,((Data!$C$1:$C$1004=D$6)/(Data!$C$1:$C$1004=D$6))*ROW(Data!$C$1:$C$1004),ROW(D121)-ROW(D$6)),1),"")</f>
        <v/>
      </c>
      <c r="E121" s="43"/>
      <c r="F121" s="43" t="str">
        <f>IFERROR(INDEX(Data!$A$1:E$1004,_xlfn.AGGREGATE(15,6,((Data!$C$1:$C$1004=F$6)/(Data!$C$1:$C$1004=F$6))*ROW(Data!$C$1:$C$1004),ROW(F121)-ROW(F$6)),1),"")</f>
        <v/>
      </c>
      <c r="G121" s="43"/>
      <c r="H121" s="43" t="str">
        <f>IFERROR(INDEX(Data!$A$1:G$1004,_xlfn.AGGREGATE(15,6,((Data!$C$1:$C$1004=H$6)/(Data!$C$1:$C$1004=H$6))*ROW(Data!$C$1:$C$1004),ROW(H121)-ROW(H$6)),1),"")</f>
        <v/>
      </c>
      <c r="I121" s="43"/>
      <c r="J121" s="43" t="str">
        <f>IFERROR(INDEX(Data!$A$1:I$1004,_xlfn.AGGREGATE(15,6,((Data!$C$1:$C$1004=J$6)/(Data!$C$1:$C$1004=J$6))*ROW(Data!$C$1:$C$1004),ROW(J121)-ROW(J$6)),1),"")</f>
        <v/>
      </c>
      <c r="K121" s="43"/>
      <c r="L121" s="43" t="str">
        <f>IFERROR(INDEX(Data!$A$1:K$1004,_xlfn.AGGREGATE(15,6,((Data!$C$1:$C$1004=L$6)/(Data!$C$1:$C$1004=L$6))*ROW(Data!$C$1:$C$1004),ROW(L121)-ROW(L$6)),1),"")</f>
        <v/>
      </c>
      <c r="M121" s="43"/>
      <c r="N121" s="43" t="str">
        <f>IFERROR(INDEX(Data!$A$1:M$1004,_xlfn.AGGREGATE(15,6,((Data!$C$1:$C$1004=N$6)/(Data!$C$1:$C$1004=N$6))*ROW(Data!$C$1:$C$1004),ROW(N121)-ROW(N$6)),1),"")</f>
        <v/>
      </c>
      <c r="O121" s="43"/>
      <c r="P121" s="43" t="str">
        <f>IFERROR(INDEX(Data!$A$1:O$1004,_xlfn.AGGREGATE(15,6,((Data!$C$1:$C$1004=P$6)/(Data!$C$1:$C$1004=P$6))*ROW(Data!$C$1:$C$1004),ROW(P121)-ROW(P$6)),1),"")</f>
        <v/>
      </c>
      <c r="Q121" s="43"/>
      <c r="R121" s="43" t="str">
        <f>IFERROR(INDEX(Data!$A$1:Q$1004,_xlfn.AGGREGATE(15,6,((Data!$C$1:$C$1004=R$6)/(Data!$C$1:$C$1004=R$6))*ROW(Data!$C$1:$C$1004),ROW(R121)-ROW(R$6)),1),"")</f>
        <v/>
      </c>
      <c r="S121" s="43"/>
      <c r="T121" s="43" t="str">
        <f>IFERROR(INDEX(Data!$A$1:R$1004,_xlfn.AGGREGATE(15,6,((Data!$C$1:$C$1004=T$6)/(Data!$C$1:$C$1004=T$6))*ROW(Data!$C$1:$C$1004),ROW(T121)-ROW(T$6)),1),"")</f>
        <v/>
      </c>
      <c r="U121" s="43"/>
      <c r="V121" s="43" t="str">
        <f>IFERROR(INDEX(Data!$A$1:X$1004,_xlfn.AGGREGATE(15,6,((Data!$C$1:$C$1004=V$6)/(Data!$C$1:$C$1004=V$6))*ROW(Data!$C$1:$C$1004),ROW(V121)-ROW(V$6)),1),"")</f>
        <v/>
      </c>
      <c r="W121" s="43"/>
      <c r="X121" s="43" t="str">
        <f>IFERROR(INDEX(Data!$A$1:Z$1004,_xlfn.AGGREGATE(15,6,((Data!$C$1:$C$1004=X$6)/(Data!$C$1:$C$1004=X$6))*ROW(Data!$C$1:$C$1004),ROW(X121)-ROW(X$6)),1),"")</f>
        <v/>
      </c>
      <c r="Y121" s="43"/>
      <c r="Z121" s="43" t="str">
        <f>IFERROR(INDEX(Data!$A$1:AB$1004,_xlfn.AGGREGATE(15,6,((Data!$C$1:$C$1004=Z$6)/(Data!$C$1:$C$1004=Z$6))*ROW(Data!$C$1:$C$1004),ROW(Z121)-ROW(Z$6)),1),"")</f>
        <v/>
      </c>
    </row>
    <row r="122" spans="1:26" x14ac:dyDescent="0.4">
      <c r="A122" s="43"/>
      <c r="B122" s="43" t="str">
        <f>IFERROR(INDEX(Data!A$1:$A$1004,_xlfn.AGGREGATE(15,6,((Data!$C$1:$C$1004=B$6)/(Data!$C$1:$C$1004=B$6))*ROW(Data!$C$1:$C$1004),ROW(B122)-ROW(B$6)),1),"")</f>
        <v/>
      </c>
      <c r="C122" s="43"/>
      <c r="D122" s="43" t="str">
        <f>IFERROR(INDEX(Data!$A$1:C$1004,_xlfn.AGGREGATE(15,6,((Data!$C$1:$C$1004=D$6)/(Data!$C$1:$C$1004=D$6))*ROW(Data!$C$1:$C$1004),ROW(D122)-ROW(D$6)),1),"")</f>
        <v/>
      </c>
      <c r="E122" s="43"/>
      <c r="F122" s="43" t="str">
        <f>IFERROR(INDEX(Data!$A$1:E$1004,_xlfn.AGGREGATE(15,6,((Data!$C$1:$C$1004=F$6)/(Data!$C$1:$C$1004=F$6))*ROW(Data!$C$1:$C$1004),ROW(F122)-ROW(F$6)),1),"")</f>
        <v/>
      </c>
      <c r="G122" s="43"/>
      <c r="H122" s="43" t="str">
        <f>IFERROR(INDEX(Data!$A$1:G$1004,_xlfn.AGGREGATE(15,6,((Data!$C$1:$C$1004=H$6)/(Data!$C$1:$C$1004=H$6))*ROW(Data!$C$1:$C$1004),ROW(H122)-ROW(H$6)),1),"")</f>
        <v/>
      </c>
      <c r="I122" s="43"/>
      <c r="J122" s="43" t="str">
        <f>IFERROR(INDEX(Data!$A$1:I$1004,_xlfn.AGGREGATE(15,6,((Data!$C$1:$C$1004=J$6)/(Data!$C$1:$C$1004=J$6))*ROW(Data!$C$1:$C$1004),ROW(J122)-ROW(J$6)),1),"")</f>
        <v/>
      </c>
      <c r="K122" s="43"/>
      <c r="L122" s="43" t="str">
        <f>IFERROR(INDEX(Data!$A$1:K$1004,_xlfn.AGGREGATE(15,6,((Data!$C$1:$C$1004=L$6)/(Data!$C$1:$C$1004=L$6))*ROW(Data!$C$1:$C$1004),ROW(L122)-ROW(L$6)),1),"")</f>
        <v/>
      </c>
      <c r="M122" s="43"/>
      <c r="N122" s="43" t="str">
        <f>IFERROR(INDEX(Data!$A$1:M$1004,_xlfn.AGGREGATE(15,6,((Data!$C$1:$C$1004=N$6)/(Data!$C$1:$C$1004=N$6))*ROW(Data!$C$1:$C$1004),ROW(N122)-ROW(N$6)),1),"")</f>
        <v/>
      </c>
      <c r="O122" s="43"/>
      <c r="P122" s="43" t="str">
        <f>IFERROR(INDEX(Data!$A$1:O$1004,_xlfn.AGGREGATE(15,6,((Data!$C$1:$C$1004=P$6)/(Data!$C$1:$C$1004=P$6))*ROW(Data!$C$1:$C$1004),ROW(P122)-ROW(P$6)),1),"")</f>
        <v/>
      </c>
      <c r="Q122" s="43"/>
      <c r="R122" s="43" t="str">
        <f>IFERROR(INDEX(Data!$A$1:Q$1004,_xlfn.AGGREGATE(15,6,((Data!$C$1:$C$1004=R$6)/(Data!$C$1:$C$1004=R$6))*ROW(Data!$C$1:$C$1004),ROW(R122)-ROW(R$6)),1),"")</f>
        <v/>
      </c>
      <c r="S122" s="43"/>
      <c r="T122" s="43" t="str">
        <f>IFERROR(INDEX(Data!$A$1:R$1004,_xlfn.AGGREGATE(15,6,((Data!$C$1:$C$1004=T$6)/(Data!$C$1:$C$1004=T$6))*ROW(Data!$C$1:$C$1004),ROW(T122)-ROW(T$6)),1),"")</f>
        <v/>
      </c>
      <c r="U122" s="43"/>
      <c r="V122" s="43" t="str">
        <f>IFERROR(INDEX(Data!$A$1:X$1004,_xlfn.AGGREGATE(15,6,((Data!$C$1:$C$1004=V$6)/(Data!$C$1:$C$1004=V$6))*ROW(Data!$C$1:$C$1004),ROW(V122)-ROW(V$6)),1),"")</f>
        <v/>
      </c>
      <c r="W122" s="43"/>
      <c r="X122" s="43" t="str">
        <f>IFERROR(INDEX(Data!$A$1:Z$1004,_xlfn.AGGREGATE(15,6,((Data!$C$1:$C$1004=X$6)/(Data!$C$1:$C$1004=X$6))*ROW(Data!$C$1:$C$1004),ROW(X122)-ROW(X$6)),1),"")</f>
        <v/>
      </c>
      <c r="Y122" s="43"/>
      <c r="Z122" s="43" t="str">
        <f>IFERROR(INDEX(Data!$A$1:AB$1004,_xlfn.AGGREGATE(15,6,((Data!$C$1:$C$1004=Z$6)/(Data!$C$1:$C$1004=Z$6))*ROW(Data!$C$1:$C$1004),ROW(Z122)-ROW(Z$6)),1),"")</f>
        <v/>
      </c>
    </row>
    <row r="123" spans="1:26" x14ac:dyDescent="0.4">
      <c r="A123" s="43"/>
      <c r="B123" s="43" t="str">
        <f>IFERROR(INDEX(Data!A$1:$A$1004,_xlfn.AGGREGATE(15,6,((Data!$C$1:$C$1004=B$6)/(Data!$C$1:$C$1004=B$6))*ROW(Data!$C$1:$C$1004),ROW(B123)-ROW(B$6)),1),"")</f>
        <v/>
      </c>
      <c r="C123" s="43"/>
      <c r="D123" s="43" t="str">
        <f>IFERROR(INDEX(Data!$A$1:C$1004,_xlfn.AGGREGATE(15,6,((Data!$C$1:$C$1004=D$6)/(Data!$C$1:$C$1004=D$6))*ROW(Data!$C$1:$C$1004),ROW(D123)-ROW(D$6)),1),"")</f>
        <v/>
      </c>
      <c r="E123" s="43"/>
      <c r="F123" s="43" t="str">
        <f>IFERROR(INDEX(Data!$A$1:E$1004,_xlfn.AGGREGATE(15,6,((Data!$C$1:$C$1004=F$6)/(Data!$C$1:$C$1004=F$6))*ROW(Data!$C$1:$C$1004),ROW(F123)-ROW(F$6)),1),"")</f>
        <v/>
      </c>
      <c r="G123" s="43"/>
      <c r="H123" s="43" t="str">
        <f>IFERROR(INDEX(Data!$A$1:G$1004,_xlfn.AGGREGATE(15,6,((Data!$C$1:$C$1004=H$6)/(Data!$C$1:$C$1004=H$6))*ROW(Data!$C$1:$C$1004),ROW(H123)-ROW(H$6)),1),"")</f>
        <v/>
      </c>
      <c r="I123" s="43"/>
      <c r="J123" s="43" t="str">
        <f>IFERROR(INDEX(Data!$A$1:I$1004,_xlfn.AGGREGATE(15,6,((Data!$C$1:$C$1004=J$6)/(Data!$C$1:$C$1004=J$6))*ROW(Data!$C$1:$C$1004),ROW(J123)-ROW(J$6)),1),"")</f>
        <v/>
      </c>
      <c r="K123" s="43"/>
      <c r="L123" s="43" t="str">
        <f>IFERROR(INDEX(Data!$A$1:K$1004,_xlfn.AGGREGATE(15,6,((Data!$C$1:$C$1004=L$6)/(Data!$C$1:$C$1004=L$6))*ROW(Data!$C$1:$C$1004),ROW(L123)-ROW(L$6)),1),"")</f>
        <v/>
      </c>
      <c r="M123" s="43"/>
      <c r="N123" s="43" t="str">
        <f>IFERROR(INDEX(Data!$A$1:M$1004,_xlfn.AGGREGATE(15,6,((Data!$C$1:$C$1004=N$6)/(Data!$C$1:$C$1004=N$6))*ROW(Data!$C$1:$C$1004),ROW(N123)-ROW(N$6)),1),"")</f>
        <v/>
      </c>
      <c r="O123" s="43"/>
      <c r="P123" s="43" t="str">
        <f>IFERROR(INDEX(Data!$A$1:O$1004,_xlfn.AGGREGATE(15,6,((Data!$C$1:$C$1004=P$6)/(Data!$C$1:$C$1004=P$6))*ROW(Data!$C$1:$C$1004),ROW(P123)-ROW(P$6)),1),"")</f>
        <v/>
      </c>
      <c r="Q123" s="43"/>
      <c r="R123" s="43" t="str">
        <f>IFERROR(INDEX(Data!$A$1:Q$1004,_xlfn.AGGREGATE(15,6,((Data!$C$1:$C$1004=R$6)/(Data!$C$1:$C$1004=R$6))*ROW(Data!$C$1:$C$1004),ROW(R123)-ROW(R$6)),1),"")</f>
        <v/>
      </c>
      <c r="S123" s="43"/>
      <c r="T123" s="43" t="str">
        <f>IFERROR(INDEX(Data!$A$1:R$1004,_xlfn.AGGREGATE(15,6,((Data!$C$1:$C$1004=T$6)/(Data!$C$1:$C$1004=T$6))*ROW(Data!$C$1:$C$1004),ROW(T123)-ROW(T$6)),1),"")</f>
        <v/>
      </c>
      <c r="U123" s="43"/>
      <c r="V123" s="43" t="str">
        <f>IFERROR(INDEX(Data!$A$1:X$1004,_xlfn.AGGREGATE(15,6,((Data!$C$1:$C$1004=V$6)/(Data!$C$1:$C$1004=V$6))*ROW(Data!$C$1:$C$1004),ROW(V123)-ROW(V$6)),1),"")</f>
        <v/>
      </c>
      <c r="W123" s="43"/>
      <c r="X123" s="43" t="str">
        <f>IFERROR(INDEX(Data!$A$1:Z$1004,_xlfn.AGGREGATE(15,6,((Data!$C$1:$C$1004=X$6)/(Data!$C$1:$C$1004=X$6))*ROW(Data!$C$1:$C$1004),ROW(X123)-ROW(X$6)),1),"")</f>
        <v/>
      </c>
      <c r="Y123" s="43"/>
      <c r="Z123" s="43" t="str">
        <f>IFERROR(INDEX(Data!$A$1:AB$1004,_xlfn.AGGREGATE(15,6,((Data!$C$1:$C$1004=Z$6)/(Data!$C$1:$C$1004=Z$6))*ROW(Data!$C$1:$C$1004),ROW(Z123)-ROW(Z$6)),1),"")</f>
        <v/>
      </c>
    </row>
    <row r="124" spans="1:26" x14ac:dyDescent="0.4">
      <c r="A124" s="43"/>
      <c r="B124" s="43" t="str">
        <f>IFERROR(INDEX(Data!A$1:$A$1004,_xlfn.AGGREGATE(15,6,((Data!$C$1:$C$1004=B$6)/(Data!$C$1:$C$1004=B$6))*ROW(Data!$C$1:$C$1004),ROW(B124)-ROW(B$6)),1),"")</f>
        <v/>
      </c>
      <c r="C124" s="43"/>
      <c r="D124" s="43" t="str">
        <f>IFERROR(INDEX(Data!$A$1:C$1004,_xlfn.AGGREGATE(15,6,((Data!$C$1:$C$1004=D$6)/(Data!$C$1:$C$1004=D$6))*ROW(Data!$C$1:$C$1004),ROW(D124)-ROW(D$6)),1),"")</f>
        <v/>
      </c>
      <c r="E124" s="43"/>
      <c r="F124" s="43" t="str">
        <f>IFERROR(INDEX(Data!$A$1:E$1004,_xlfn.AGGREGATE(15,6,((Data!$C$1:$C$1004=F$6)/(Data!$C$1:$C$1004=F$6))*ROW(Data!$C$1:$C$1004),ROW(F124)-ROW(F$6)),1),"")</f>
        <v/>
      </c>
      <c r="G124" s="43"/>
      <c r="H124" s="43" t="str">
        <f>IFERROR(INDEX(Data!$A$1:G$1004,_xlfn.AGGREGATE(15,6,((Data!$C$1:$C$1004=H$6)/(Data!$C$1:$C$1004=H$6))*ROW(Data!$C$1:$C$1004),ROW(H124)-ROW(H$6)),1),"")</f>
        <v/>
      </c>
      <c r="I124" s="43"/>
      <c r="J124" s="43" t="str">
        <f>IFERROR(INDEX(Data!$A$1:I$1004,_xlfn.AGGREGATE(15,6,((Data!$C$1:$C$1004=J$6)/(Data!$C$1:$C$1004=J$6))*ROW(Data!$C$1:$C$1004),ROW(J124)-ROW(J$6)),1),"")</f>
        <v/>
      </c>
      <c r="K124" s="43"/>
      <c r="L124" s="43" t="str">
        <f>IFERROR(INDEX(Data!$A$1:K$1004,_xlfn.AGGREGATE(15,6,((Data!$C$1:$C$1004=L$6)/(Data!$C$1:$C$1004=L$6))*ROW(Data!$C$1:$C$1004),ROW(L124)-ROW(L$6)),1),"")</f>
        <v/>
      </c>
      <c r="M124" s="43"/>
      <c r="N124" s="43" t="str">
        <f>IFERROR(INDEX(Data!$A$1:M$1004,_xlfn.AGGREGATE(15,6,((Data!$C$1:$C$1004=N$6)/(Data!$C$1:$C$1004=N$6))*ROW(Data!$C$1:$C$1004),ROW(N124)-ROW(N$6)),1),"")</f>
        <v/>
      </c>
      <c r="O124" s="43"/>
      <c r="P124" s="43" t="str">
        <f>IFERROR(INDEX(Data!$A$1:O$1004,_xlfn.AGGREGATE(15,6,((Data!$C$1:$C$1004=P$6)/(Data!$C$1:$C$1004=P$6))*ROW(Data!$C$1:$C$1004),ROW(P124)-ROW(P$6)),1),"")</f>
        <v/>
      </c>
      <c r="Q124" s="43"/>
      <c r="R124" s="43" t="str">
        <f>IFERROR(INDEX(Data!$A$1:Q$1004,_xlfn.AGGREGATE(15,6,((Data!$C$1:$C$1004=R$6)/(Data!$C$1:$C$1004=R$6))*ROW(Data!$C$1:$C$1004),ROW(R124)-ROW(R$6)),1),"")</f>
        <v/>
      </c>
      <c r="S124" s="43"/>
      <c r="T124" s="43" t="str">
        <f>IFERROR(INDEX(Data!$A$1:R$1004,_xlfn.AGGREGATE(15,6,((Data!$C$1:$C$1004=T$6)/(Data!$C$1:$C$1004=T$6))*ROW(Data!$C$1:$C$1004),ROW(T124)-ROW(T$6)),1),"")</f>
        <v/>
      </c>
      <c r="U124" s="43"/>
      <c r="V124" s="43" t="str">
        <f>IFERROR(INDEX(Data!$A$1:X$1004,_xlfn.AGGREGATE(15,6,((Data!$C$1:$C$1004=V$6)/(Data!$C$1:$C$1004=V$6))*ROW(Data!$C$1:$C$1004),ROW(V124)-ROW(V$6)),1),"")</f>
        <v/>
      </c>
      <c r="W124" s="43"/>
      <c r="X124" s="43" t="str">
        <f>IFERROR(INDEX(Data!$A$1:Z$1004,_xlfn.AGGREGATE(15,6,((Data!$C$1:$C$1004=X$6)/(Data!$C$1:$C$1004=X$6))*ROW(Data!$C$1:$C$1004),ROW(X124)-ROW(X$6)),1),"")</f>
        <v/>
      </c>
      <c r="Y124" s="43"/>
      <c r="Z124" s="43" t="str">
        <f>IFERROR(INDEX(Data!$A$1:AB$1004,_xlfn.AGGREGATE(15,6,((Data!$C$1:$C$1004=Z$6)/(Data!$C$1:$C$1004=Z$6))*ROW(Data!$C$1:$C$1004),ROW(Z124)-ROW(Z$6)),1),"")</f>
        <v/>
      </c>
    </row>
    <row r="125" spans="1:26" x14ac:dyDescent="0.4">
      <c r="A125" s="43"/>
      <c r="B125" s="43" t="str">
        <f>IFERROR(INDEX(Data!A$1:$A$1004,_xlfn.AGGREGATE(15,6,((Data!$C$1:$C$1004=B$6)/(Data!$C$1:$C$1004=B$6))*ROW(Data!$C$1:$C$1004),ROW(B125)-ROW(B$6)),1),"")</f>
        <v/>
      </c>
      <c r="C125" s="43"/>
      <c r="D125" s="43" t="str">
        <f>IFERROR(INDEX(Data!$A$1:C$1004,_xlfn.AGGREGATE(15,6,((Data!$C$1:$C$1004=D$6)/(Data!$C$1:$C$1004=D$6))*ROW(Data!$C$1:$C$1004),ROW(D125)-ROW(D$6)),1),"")</f>
        <v/>
      </c>
      <c r="E125" s="43"/>
      <c r="F125" s="43" t="str">
        <f>IFERROR(INDEX(Data!$A$1:E$1004,_xlfn.AGGREGATE(15,6,((Data!$C$1:$C$1004=F$6)/(Data!$C$1:$C$1004=F$6))*ROW(Data!$C$1:$C$1004),ROW(F125)-ROW(F$6)),1),"")</f>
        <v/>
      </c>
      <c r="G125" s="43"/>
      <c r="H125" s="43" t="str">
        <f>IFERROR(INDEX(Data!$A$1:G$1004,_xlfn.AGGREGATE(15,6,((Data!$C$1:$C$1004=H$6)/(Data!$C$1:$C$1004=H$6))*ROW(Data!$C$1:$C$1004),ROW(H125)-ROW(H$6)),1),"")</f>
        <v/>
      </c>
      <c r="I125" s="43"/>
      <c r="J125" s="43" t="str">
        <f>IFERROR(INDEX(Data!$A$1:I$1004,_xlfn.AGGREGATE(15,6,((Data!$C$1:$C$1004=J$6)/(Data!$C$1:$C$1004=J$6))*ROW(Data!$C$1:$C$1004),ROW(J125)-ROW(J$6)),1),"")</f>
        <v/>
      </c>
      <c r="K125" s="43"/>
      <c r="L125" s="43" t="str">
        <f>IFERROR(INDEX(Data!$A$1:K$1004,_xlfn.AGGREGATE(15,6,((Data!$C$1:$C$1004=L$6)/(Data!$C$1:$C$1004=L$6))*ROW(Data!$C$1:$C$1004),ROW(L125)-ROW(L$6)),1),"")</f>
        <v/>
      </c>
      <c r="M125" s="43"/>
      <c r="N125" s="43" t="str">
        <f>IFERROR(INDEX(Data!$A$1:M$1004,_xlfn.AGGREGATE(15,6,((Data!$C$1:$C$1004=N$6)/(Data!$C$1:$C$1004=N$6))*ROW(Data!$C$1:$C$1004),ROW(N125)-ROW(N$6)),1),"")</f>
        <v/>
      </c>
      <c r="O125" s="43"/>
      <c r="P125" s="43" t="str">
        <f>IFERROR(INDEX(Data!$A$1:O$1004,_xlfn.AGGREGATE(15,6,((Data!$C$1:$C$1004=P$6)/(Data!$C$1:$C$1004=P$6))*ROW(Data!$C$1:$C$1004),ROW(P125)-ROW(P$6)),1),"")</f>
        <v/>
      </c>
      <c r="Q125" s="43"/>
      <c r="R125" s="43" t="str">
        <f>IFERROR(INDEX(Data!$A$1:Q$1004,_xlfn.AGGREGATE(15,6,((Data!$C$1:$C$1004=R$6)/(Data!$C$1:$C$1004=R$6))*ROW(Data!$C$1:$C$1004),ROW(R125)-ROW(R$6)),1),"")</f>
        <v/>
      </c>
      <c r="S125" s="43"/>
      <c r="T125" s="43" t="str">
        <f>IFERROR(INDEX(Data!$A$1:R$1004,_xlfn.AGGREGATE(15,6,((Data!$C$1:$C$1004=T$6)/(Data!$C$1:$C$1004=T$6))*ROW(Data!$C$1:$C$1004),ROW(T125)-ROW(T$6)),1),"")</f>
        <v/>
      </c>
      <c r="U125" s="43"/>
      <c r="V125" s="43" t="str">
        <f>IFERROR(INDEX(Data!$A$1:X$1004,_xlfn.AGGREGATE(15,6,((Data!$C$1:$C$1004=V$6)/(Data!$C$1:$C$1004=V$6))*ROW(Data!$C$1:$C$1004),ROW(V125)-ROW(V$6)),1),"")</f>
        <v/>
      </c>
      <c r="W125" s="43"/>
      <c r="X125" s="43" t="str">
        <f>IFERROR(INDEX(Data!$A$1:Z$1004,_xlfn.AGGREGATE(15,6,((Data!$C$1:$C$1004=X$6)/(Data!$C$1:$C$1004=X$6))*ROW(Data!$C$1:$C$1004),ROW(X125)-ROW(X$6)),1),"")</f>
        <v/>
      </c>
      <c r="Y125" s="43"/>
      <c r="Z125" s="43" t="str">
        <f>IFERROR(INDEX(Data!$A$1:AB$1004,_xlfn.AGGREGATE(15,6,((Data!$C$1:$C$1004=Z$6)/(Data!$C$1:$C$1004=Z$6))*ROW(Data!$C$1:$C$1004),ROW(Z125)-ROW(Z$6)),1),"")</f>
        <v/>
      </c>
    </row>
    <row r="126" spans="1:26" x14ac:dyDescent="0.4">
      <c r="A126" s="43"/>
      <c r="B126" s="43" t="str">
        <f>IFERROR(INDEX(Data!A$1:$A$1004,_xlfn.AGGREGATE(15,6,((Data!$C$1:$C$1004=B$6)/(Data!$C$1:$C$1004=B$6))*ROW(Data!$C$1:$C$1004),ROW(B126)-ROW(B$6)),1),"")</f>
        <v/>
      </c>
      <c r="C126" s="43"/>
      <c r="D126" s="43" t="str">
        <f>IFERROR(INDEX(Data!$A$1:C$1004,_xlfn.AGGREGATE(15,6,((Data!$C$1:$C$1004=D$6)/(Data!$C$1:$C$1004=D$6))*ROW(Data!$C$1:$C$1004),ROW(D126)-ROW(D$6)),1),"")</f>
        <v/>
      </c>
      <c r="E126" s="43"/>
      <c r="F126" s="43" t="str">
        <f>IFERROR(INDEX(Data!$A$1:E$1004,_xlfn.AGGREGATE(15,6,((Data!$C$1:$C$1004=F$6)/(Data!$C$1:$C$1004=F$6))*ROW(Data!$C$1:$C$1004),ROW(F126)-ROW(F$6)),1),"")</f>
        <v/>
      </c>
      <c r="G126" s="43"/>
      <c r="H126" s="43" t="str">
        <f>IFERROR(INDEX(Data!$A$1:G$1004,_xlfn.AGGREGATE(15,6,((Data!$C$1:$C$1004=H$6)/(Data!$C$1:$C$1004=H$6))*ROW(Data!$C$1:$C$1004),ROW(H126)-ROW(H$6)),1),"")</f>
        <v/>
      </c>
      <c r="I126" s="43"/>
      <c r="J126" s="43" t="str">
        <f>IFERROR(INDEX(Data!$A$1:I$1004,_xlfn.AGGREGATE(15,6,((Data!$C$1:$C$1004=J$6)/(Data!$C$1:$C$1004=J$6))*ROW(Data!$C$1:$C$1004),ROW(J126)-ROW(J$6)),1),"")</f>
        <v/>
      </c>
      <c r="K126" s="43"/>
      <c r="L126" s="43" t="str">
        <f>IFERROR(INDEX(Data!$A$1:K$1004,_xlfn.AGGREGATE(15,6,((Data!$C$1:$C$1004=L$6)/(Data!$C$1:$C$1004=L$6))*ROW(Data!$C$1:$C$1004),ROW(L126)-ROW(L$6)),1),"")</f>
        <v/>
      </c>
      <c r="M126" s="43"/>
      <c r="N126" s="43" t="str">
        <f>IFERROR(INDEX(Data!$A$1:M$1004,_xlfn.AGGREGATE(15,6,((Data!$C$1:$C$1004=N$6)/(Data!$C$1:$C$1004=N$6))*ROW(Data!$C$1:$C$1004),ROW(N126)-ROW(N$6)),1),"")</f>
        <v/>
      </c>
      <c r="O126" s="43"/>
      <c r="P126" s="43" t="str">
        <f>IFERROR(INDEX(Data!$A$1:O$1004,_xlfn.AGGREGATE(15,6,((Data!$C$1:$C$1004=P$6)/(Data!$C$1:$C$1004=P$6))*ROW(Data!$C$1:$C$1004),ROW(P126)-ROW(P$6)),1),"")</f>
        <v/>
      </c>
      <c r="Q126" s="43"/>
      <c r="R126" s="43" t="str">
        <f>IFERROR(INDEX(Data!$A$1:Q$1004,_xlfn.AGGREGATE(15,6,((Data!$C$1:$C$1004=R$6)/(Data!$C$1:$C$1004=R$6))*ROW(Data!$C$1:$C$1004),ROW(R126)-ROW(R$6)),1),"")</f>
        <v/>
      </c>
      <c r="S126" s="43"/>
      <c r="T126" s="43" t="str">
        <f>IFERROR(INDEX(Data!$A$1:R$1004,_xlfn.AGGREGATE(15,6,((Data!$C$1:$C$1004=T$6)/(Data!$C$1:$C$1004=T$6))*ROW(Data!$C$1:$C$1004),ROW(T126)-ROW(T$6)),1),"")</f>
        <v/>
      </c>
      <c r="U126" s="43"/>
      <c r="V126" s="43" t="str">
        <f>IFERROR(INDEX(Data!$A$1:X$1004,_xlfn.AGGREGATE(15,6,((Data!$C$1:$C$1004=V$6)/(Data!$C$1:$C$1004=V$6))*ROW(Data!$C$1:$C$1004),ROW(V126)-ROW(V$6)),1),"")</f>
        <v/>
      </c>
      <c r="W126" s="43"/>
      <c r="X126" s="43" t="str">
        <f>IFERROR(INDEX(Data!$A$1:Z$1004,_xlfn.AGGREGATE(15,6,((Data!$C$1:$C$1004=X$6)/(Data!$C$1:$C$1004=X$6))*ROW(Data!$C$1:$C$1004),ROW(X126)-ROW(X$6)),1),"")</f>
        <v/>
      </c>
      <c r="Y126" s="43"/>
      <c r="Z126" s="43" t="str">
        <f>IFERROR(INDEX(Data!$A$1:AB$1004,_xlfn.AGGREGATE(15,6,((Data!$C$1:$C$1004=Z$6)/(Data!$C$1:$C$1004=Z$6))*ROW(Data!$C$1:$C$1004),ROW(Z126)-ROW(Z$6)),1),"")</f>
        <v/>
      </c>
    </row>
    <row r="127" spans="1:26" x14ac:dyDescent="0.4">
      <c r="A127" s="43"/>
      <c r="B127" s="43" t="str">
        <f>IFERROR(INDEX(Data!A$1:$A$1004,_xlfn.AGGREGATE(15,6,((Data!$C$1:$C$1004=B$6)/(Data!$C$1:$C$1004=B$6))*ROW(Data!$C$1:$C$1004),ROW(B127)-ROW(B$6)),1),"")</f>
        <v/>
      </c>
      <c r="C127" s="43"/>
      <c r="D127" s="43" t="str">
        <f>IFERROR(INDEX(Data!$A$1:C$1004,_xlfn.AGGREGATE(15,6,((Data!$C$1:$C$1004=D$6)/(Data!$C$1:$C$1004=D$6))*ROW(Data!$C$1:$C$1004),ROW(D127)-ROW(D$6)),1),"")</f>
        <v/>
      </c>
      <c r="E127" s="43"/>
      <c r="F127" s="43" t="str">
        <f>IFERROR(INDEX(Data!$A$1:E$1004,_xlfn.AGGREGATE(15,6,((Data!$C$1:$C$1004=F$6)/(Data!$C$1:$C$1004=F$6))*ROW(Data!$C$1:$C$1004),ROW(F127)-ROW(F$6)),1),"")</f>
        <v/>
      </c>
      <c r="G127" s="43"/>
      <c r="H127" s="43" t="str">
        <f>IFERROR(INDEX(Data!$A$1:G$1004,_xlfn.AGGREGATE(15,6,((Data!$C$1:$C$1004=H$6)/(Data!$C$1:$C$1004=H$6))*ROW(Data!$C$1:$C$1004),ROW(H127)-ROW(H$6)),1),"")</f>
        <v/>
      </c>
      <c r="I127" s="43"/>
      <c r="J127" s="43" t="str">
        <f>IFERROR(INDEX(Data!$A$1:I$1004,_xlfn.AGGREGATE(15,6,((Data!$C$1:$C$1004=J$6)/(Data!$C$1:$C$1004=J$6))*ROW(Data!$C$1:$C$1004),ROW(J127)-ROW(J$6)),1),"")</f>
        <v/>
      </c>
      <c r="K127" s="43"/>
      <c r="L127" s="43" t="str">
        <f>IFERROR(INDEX(Data!$A$1:K$1004,_xlfn.AGGREGATE(15,6,((Data!$C$1:$C$1004=L$6)/(Data!$C$1:$C$1004=L$6))*ROW(Data!$C$1:$C$1004),ROW(L127)-ROW(L$6)),1),"")</f>
        <v/>
      </c>
      <c r="M127" s="43"/>
      <c r="N127" s="43" t="str">
        <f>IFERROR(INDEX(Data!$A$1:M$1004,_xlfn.AGGREGATE(15,6,((Data!$C$1:$C$1004=N$6)/(Data!$C$1:$C$1004=N$6))*ROW(Data!$C$1:$C$1004),ROW(N127)-ROW(N$6)),1),"")</f>
        <v/>
      </c>
      <c r="O127" s="43"/>
      <c r="P127" s="43" t="str">
        <f>IFERROR(INDEX(Data!$A$1:O$1004,_xlfn.AGGREGATE(15,6,((Data!$C$1:$C$1004=P$6)/(Data!$C$1:$C$1004=P$6))*ROW(Data!$C$1:$C$1004),ROW(P127)-ROW(P$6)),1),"")</f>
        <v/>
      </c>
      <c r="Q127" s="43"/>
      <c r="R127" s="43" t="str">
        <f>IFERROR(INDEX(Data!$A$1:Q$1004,_xlfn.AGGREGATE(15,6,((Data!$C$1:$C$1004=R$6)/(Data!$C$1:$C$1004=R$6))*ROW(Data!$C$1:$C$1004),ROW(R127)-ROW(R$6)),1),"")</f>
        <v/>
      </c>
      <c r="S127" s="43"/>
      <c r="T127" s="43" t="str">
        <f>IFERROR(INDEX(Data!$A$1:R$1004,_xlfn.AGGREGATE(15,6,((Data!$C$1:$C$1004=T$6)/(Data!$C$1:$C$1004=T$6))*ROW(Data!$C$1:$C$1004),ROW(T127)-ROW(T$6)),1),"")</f>
        <v/>
      </c>
      <c r="U127" s="43"/>
      <c r="V127" s="43" t="str">
        <f>IFERROR(INDEX(Data!$A$1:X$1004,_xlfn.AGGREGATE(15,6,((Data!$C$1:$C$1004=V$6)/(Data!$C$1:$C$1004=V$6))*ROW(Data!$C$1:$C$1004),ROW(V127)-ROW(V$6)),1),"")</f>
        <v/>
      </c>
      <c r="W127" s="43"/>
      <c r="X127" s="43" t="str">
        <f>IFERROR(INDEX(Data!$A$1:Z$1004,_xlfn.AGGREGATE(15,6,((Data!$C$1:$C$1004=X$6)/(Data!$C$1:$C$1004=X$6))*ROW(Data!$C$1:$C$1004),ROW(X127)-ROW(X$6)),1),"")</f>
        <v/>
      </c>
      <c r="Y127" s="43"/>
      <c r="Z127" s="43" t="str">
        <f>IFERROR(INDEX(Data!$A$1:AB$1004,_xlfn.AGGREGATE(15,6,((Data!$C$1:$C$1004=Z$6)/(Data!$C$1:$C$1004=Z$6))*ROW(Data!$C$1:$C$1004),ROW(Z127)-ROW(Z$6)),1),"")</f>
        <v/>
      </c>
    </row>
    <row r="128" spans="1:26" x14ac:dyDescent="0.4">
      <c r="A128" s="43"/>
      <c r="B128" s="43" t="str">
        <f>IFERROR(INDEX(Data!A$1:$A$1004,_xlfn.AGGREGATE(15,6,((Data!$C$1:$C$1004=B$6)/(Data!$C$1:$C$1004=B$6))*ROW(Data!$C$1:$C$1004),ROW(B128)-ROW(B$6)),1),"")</f>
        <v/>
      </c>
      <c r="C128" s="43"/>
      <c r="D128" s="43" t="str">
        <f>IFERROR(INDEX(Data!$A$1:C$1004,_xlfn.AGGREGATE(15,6,((Data!$C$1:$C$1004=D$6)/(Data!$C$1:$C$1004=D$6))*ROW(Data!$C$1:$C$1004),ROW(D128)-ROW(D$6)),1),"")</f>
        <v/>
      </c>
      <c r="E128" s="43"/>
      <c r="F128" s="43" t="str">
        <f>IFERROR(INDEX(Data!$A$1:E$1004,_xlfn.AGGREGATE(15,6,((Data!$C$1:$C$1004=F$6)/(Data!$C$1:$C$1004=F$6))*ROW(Data!$C$1:$C$1004),ROW(F128)-ROW(F$6)),1),"")</f>
        <v/>
      </c>
      <c r="G128" s="43"/>
      <c r="H128" s="43" t="str">
        <f>IFERROR(INDEX(Data!$A$1:G$1004,_xlfn.AGGREGATE(15,6,((Data!$C$1:$C$1004=H$6)/(Data!$C$1:$C$1004=H$6))*ROW(Data!$C$1:$C$1004),ROW(H128)-ROW(H$6)),1),"")</f>
        <v/>
      </c>
      <c r="I128" s="43"/>
      <c r="J128" s="43" t="str">
        <f>IFERROR(INDEX(Data!$A$1:I$1004,_xlfn.AGGREGATE(15,6,((Data!$C$1:$C$1004=J$6)/(Data!$C$1:$C$1004=J$6))*ROW(Data!$C$1:$C$1004),ROW(J128)-ROW(J$6)),1),"")</f>
        <v/>
      </c>
      <c r="K128" s="43"/>
      <c r="L128" s="43" t="str">
        <f>IFERROR(INDEX(Data!$A$1:K$1004,_xlfn.AGGREGATE(15,6,((Data!$C$1:$C$1004=L$6)/(Data!$C$1:$C$1004=L$6))*ROW(Data!$C$1:$C$1004),ROW(L128)-ROW(L$6)),1),"")</f>
        <v/>
      </c>
      <c r="M128" s="43"/>
      <c r="N128" s="43" t="str">
        <f>IFERROR(INDEX(Data!$A$1:M$1004,_xlfn.AGGREGATE(15,6,((Data!$C$1:$C$1004=N$6)/(Data!$C$1:$C$1004=N$6))*ROW(Data!$C$1:$C$1004),ROW(N128)-ROW(N$6)),1),"")</f>
        <v/>
      </c>
      <c r="O128" s="43"/>
      <c r="P128" s="43" t="str">
        <f>IFERROR(INDEX(Data!$A$1:O$1004,_xlfn.AGGREGATE(15,6,((Data!$C$1:$C$1004=P$6)/(Data!$C$1:$C$1004=P$6))*ROW(Data!$C$1:$C$1004),ROW(P128)-ROW(P$6)),1),"")</f>
        <v/>
      </c>
      <c r="Q128" s="43"/>
      <c r="R128" s="43" t="str">
        <f>IFERROR(INDEX(Data!$A$1:Q$1004,_xlfn.AGGREGATE(15,6,((Data!$C$1:$C$1004=R$6)/(Data!$C$1:$C$1004=R$6))*ROW(Data!$C$1:$C$1004),ROW(R128)-ROW(R$6)),1),"")</f>
        <v/>
      </c>
      <c r="S128" s="43"/>
      <c r="T128" s="43" t="str">
        <f>IFERROR(INDEX(Data!$A$1:R$1004,_xlfn.AGGREGATE(15,6,((Data!$C$1:$C$1004=T$6)/(Data!$C$1:$C$1004=T$6))*ROW(Data!$C$1:$C$1004),ROW(T128)-ROW(T$6)),1),"")</f>
        <v/>
      </c>
      <c r="U128" s="43"/>
      <c r="V128" s="43" t="str">
        <f>IFERROR(INDEX(Data!$A$1:X$1004,_xlfn.AGGREGATE(15,6,((Data!$C$1:$C$1004=V$6)/(Data!$C$1:$C$1004=V$6))*ROW(Data!$C$1:$C$1004),ROW(V128)-ROW(V$6)),1),"")</f>
        <v/>
      </c>
      <c r="W128" s="43"/>
      <c r="X128" s="43" t="str">
        <f>IFERROR(INDEX(Data!$A$1:Z$1004,_xlfn.AGGREGATE(15,6,((Data!$C$1:$C$1004=X$6)/(Data!$C$1:$C$1004=X$6))*ROW(Data!$C$1:$C$1004),ROW(X128)-ROW(X$6)),1),"")</f>
        <v/>
      </c>
      <c r="Y128" s="43"/>
      <c r="Z128" s="43" t="str">
        <f>IFERROR(INDEX(Data!$A$1:AB$1004,_xlfn.AGGREGATE(15,6,((Data!$C$1:$C$1004=Z$6)/(Data!$C$1:$C$1004=Z$6))*ROW(Data!$C$1:$C$1004),ROW(Z128)-ROW(Z$6)),1),"")</f>
        <v/>
      </c>
    </row>
    <row r="129" spans="1:26" x14ac:dyDescent="0.4">
      <c r="A129" s="43"/>
      <c r="B129" s="43" t="str">
        <f>IFERROR(INDEX(Data!A$1:$A$1004,_xlfn.AGGREGATE(15,6,((Data!$C$1:$C$1004=B$6)/(Data!$C$1:$C$1004=B$6))*ROW(Data!$C$1:$C$1004),ROW(B129)-ROW(B$6)),1),"")</f>
        <v/>
      </c>
      <c r="C129" s="43"/>
      <c r="D129" s="43" t="str">
        <f>IFERROR(INDEX(Data!$A$1:C$1004,_xlfn.AGGREGATE(15,6,((Data!$C$1:$C$1004=D$6)/(Data!$C$1:$C$1004=D$6))*ROW(Data!$C$1:$C$1004),ROW(D129)-ROW(D$6)),1),"")</f>
        <v/>
      </c>
      <c r="E129" s="43"/>
      <c r="F129" s="43" t="str">
        <f>IFERROR(INDEX(Data!$A$1:E$1004,_xlfn.AGGREGATE(15,6,((Data!$C$1:$C$1004=F$6)/(Data!$C$1:$C$1004=F$6))*ROW(Data!$C$1:$C$1004),ROW(F129)-ROW(F$6)),1),"")</f>
        <v/>
      </c>
      <c r="G129" s="43"/>
      <c r="H129" s="43" t="str">
        <f>IFERROR(INDEX(Data!$A$1:G$1004,_xlfn.AGGREGATE(15,6,((Data!$C$1:$C$1004=H$6)/(Data!$C$1:$C$1004=H$6))*ROW(Data!$C$1:$C$1004),ROW(H129)-ROW(H$6)),1),"")</f>
        <v/>
      </c>
      <c r="I129" s="43"/>
      <c r="J129" s="43" t="str">
        <f>IFERROR(INDEX(Data!$A$1:I$1004,_xlfn.AGGREGATE(15,6,((Data!$C$1:$C$1004=J$6)/(Data!$C$1:$C$1004=J$6))*ROW(Data!$C$1:$C$1004),ROW(J129)-ROW(J$6)),1),"")</f>
        <v/>
      </c>
      <c r="K129" s="43"/>
      <c r="L129" s="43" t="str">
        <f>IFERROR(INDEX(Data!$A$1:K$1004,_xlfn.AGGREGATE(15,6,((Data!$C$1:$C$1004=L$6)/(Data!$C$1:$C$1004=L$6))*ROW(Data!$C$1:$C$1004),ROW(L129)-ROW(L$6)),1),"")</f>
        <v/>
      </c>
      <c r="M129" s="43"/>
      <c r="N129" s="43" t="str">
        <f>IFERROR(INDEX(Data!$A$1:M$1004,_xlfn.AGGREGATE(15,6,((Data!$C$1:$C$1004=N$6)/(Data!$C$1:$C$1004=N$6))*ROW(Data!$C$1:$C$1004),ROW(N129)-ROW(N$6)),1),"")</f>
        <v/>
      </c>
      <c r="O129" s="43"/>
      <c r="P129" s="43" t="str">
        <f>IFERROR(INDEX(Data!$A$1:O$1004,_xlfn.AGGREGATE(15,6,((Data!$C$1:$C$1004=P$6)/(Data!$C$1:$C$1004=P$6))*ROW(Data!$C$1:$C$1004),ROW(P129)-ROW(P$6)),1),"")</f>
        <v/>
      </c>
      <c r="Q129" s="43"/>
      <c r="R129" s="43" t="str">
        <f>IFERROR(INDEX(Data!$A$1:Q$1004,_xlfn.AGGREGATE(15,6,((Data!$C$1:$C$1004=R$6)/(Data!$C$1:$C$1004=R$6))*ROW(Data!$C$1:$C$1004),ROW(R129)-ROW(R$6)),1),"")</f>
        <v/>
      </c>
      <c r="S129" s="43"/>
      <c r="T129" s="43" t="str">
        <f>IFERROR(INDEX(Data!$A$1:R$1004,_xlfn.AGGREGATE(15,6,((Data!$C$1:$C$1004=T$6)/(Data!$C$1:$C$1004=T$6))*ROW(Data!$C$1:$C$1004),ROW(T129)-ROW(T$6)),1),"")</f>
        <v/>
      </c>
      <c r="U129" s="43"/>
      <c r="V129" s="43" t="str">
        <f>IFERROR(INDEX(Data!$A$1:X$1004,_xlfn.AGGREGATE(15,6,((Data!$C$1:$C$1004=V$6)/(Data!$C$1:$C$1004=V$6))*ROW(Data!$C$1:$C$1004),ROW(V129)-ROW(V$6)),1),"")</f>
        <v/>
      </c>
      <c r="W129" s="43"/>
      <c r="X129" s="43" t="str">
        <f>IFERROR(INDEX(Data!$A$1:Z$1004,_xlfn.AGGREGATE(15,6,((Data!$C$1:$C$1004=X$6)/(Data!$C$1:$C$1004=X$6))*ROW(Data!$C$1:$C$1004),ROW(X129)-ROW(X$6)),1),"")</f>
        <v/>
      </c>
      <c r="Y129" s="43"/>
      <c r="Z129" s="43" t="str">
        <f>IFERROR(INDEX(Data!$A$1:AB$1004,_xlfn.AGGREGATE(15,6,((Data!$C$1:$C$1004=Z$6)/(Data!$C$1:$C$1004=Z$6))*ROW(Data!$C$1:$C$1004),ROW(Z129)-ROW(Z$6)),1),"")</f>
        <v/>
      </c>
    </row>
    <row r="130" spans="1:26" x14ac:dyDescent="0.4">
      <c r="A130" s="43"/>
      <c r="B130" s="43" t="str">
        <f>IFERROR(INDEX(Data!A$1:$A$1004,_xlfn.AGGREGATE(15,6,((Data!$C$1:$C$1004=B$6)/(Data!$C$1:$C$1004=B$6))*ROW(Data!$C$1:$C$1004),ROW(B130)-ROW(B$6)),1),"")</f>
        <v/>
      </c>
      <c r="C130" s="43"/>
      <c r="D130" s="43" t="str">
        <f>IFERROR(INDEX(Data!$A$1:C$1004,_xlfn.AGGREGATE(15,6,((Data!$C$1:$C$1004=D$6)/(Data!$C$1:$C$1004=D$6))*ROW(Data!$C$1:$C$1004),ROW(D130)-ROW(D$6)),1),"")</f>
        <v/>
      </c>
      <c r="E130" s="43"/>
      <c r="F130" s="43" t="str">
        <f>IFERROR(INDEX(Data!$A$1:E$1004,_xlfn.AGGREGATE(15,6,((Data!$C$1:$C$1004=F$6)/(Data!$C$1:$C$1004=F$6))*ROW(Data!$C$1:$C$1004),ROW(F130)-ROW(F$6)),1),"")</f>
        <v/>
      </c>
      <c r="G130" s="43"/>
      <c r="H130" s="43" t="str">
        <f>IFERROR(INDEX(Data!$A$1:G$1004,_xlfn.AGGREGATE(15,6,((Data!$C$1:$C$1004=H$6)/(Data!$C$1:$C$1004=H$6))*ROW(Data!$C$1:$C$1004),ROW(H130)-ROW(H$6)),1),"")</f>
        <v/>
      </c>
      <c r="I130" s="43"/>
      <c r="J130" s="43" t="str">
        <f>IFERROR(INDEX(Data!$A$1:I$1004,_xlfn.AGGREGATE(15,6,((Data!$C$1:$C$1004=J$6)/(Data!$C$1:$C$1004=J$6))*ROW(Data!$C$1:$C$1004),ROW(J130)-ROW(J$6)),1),"")</f>
        <v/>
      </c>
      <c r="K130" s="43"/>
      <c r="L130" s="43" t="str">
        <f>IFERROR(INDEX(Data!$A$1:K$1004,_xlfn.AGGREGATE(15,6,((Data!$C$1:$C$1004=L$6)/(Data!$C$1:$C$1004=L$6))*ROW(Data!$C$1:$C$1004),ROW(L130)-ROW(L$6)),1),"")</f>
        <v/>
      </c>
      <c r="M130" s="43"/>
      <c r="N130" s="43" t="str">
        <f>IFERROR(INDEX(Data!$A$1:M$1004,_xlfn.AGGREGATE(15,6,((Data!$C$1:$C$1004=N$6)/(Data!$C$1:$C$1004=N$6))*ROW(Data!$C$1:$C$1004),ROW(N130)-ROW(N$6)),1),"")</f>
        <v/>
      </c>
      <c r="O130" s="43"/>
      <c r="P130" s="43" t="str">
        <f>IFERROR(INDEX(Data!$A$1:O$1004,_xlfn.AGGREGATE(15,6,((Data!$C$1:$C$1004=P$6)/(Data!$C$1:$C$1004=P$6))*ROW(Data!$C$1:$C$1004),ROW(P130)-ROW(P$6)),1),"")</f>
        <v/>
      </c>
      <c r="Q130" s="43"/>
      <c r="R130" s="43" t="str">
        <f>IFERROR(INDEX(Data!$A$1:Q$1004,_xlfn.AGGREGATE(15,6,((Data!$C$1:$C$1004=R$6)/(Data!$C$1:$C$1004=R$6))*ROW(Data!$C$1:$C$1004),ROW(R130)-ROW(R$6)),1),"")</f>
        <v/>
      </c>
      <c r="S130" s="43"/>
      <c r="T130" s="43" t="str">
        <f>IFERROR(INDEX(Data!$A$1:R$1004,_xlfn.AGGREGATE(15,6,((Data!$C$1:$C$1004=T$6)/(Data!$C$1:$C$1004=T$6))*ROW(Data!$C$1:$C$1004),ROW(T130)-ROW(T$6)),1),"")</f>
        <v/>
      </c>
      <c r="U130" s="43"/>
      <c r="V130" s="43" t="str">
        <f>IFERROR(INDEX(Data!$A$1:X$1004,_xlfn.AGGREGATE(15,6,((Data!$C$1:$C$1004=V$6)/(Data!$C$1:$C$1004=V$6))*ROW(Data!$C$1:$C$1004),ROW(V130)-ROW(V$6)),1),"")</f>
        <v/>
      </c>
      <c r="W130" s="43"/>
      <c r="X130" s="43" t="str">
        <f>IFERROR(INDEX(Data!$A$1:Z$1004,_xlfn.AGGREGATE(15,6,((Data!$C$1:$C$1004=X$6)/(Data!$C$1:$C$1004=X$6))*ROW(Data!$C$1:$C$1004),ROW(X130)-ROW(X$6)),1),"")</f>
        <v/>
      </c>
      <c r="Y130" s="43"/>
      <c r="Z130" s="43" t="str">
        <f>IFERROR(INDEX(Data!$A$1:AB$1004,_xlfn.AGGREGATE(15,6,((Data!$C$1:$C$1004=Z$6)/(Data!$C$1:$C$1004=Z$6))*ROW(Data!$C$1:$C$1004),ROW(Z130)-ROW(Z$6)),1),"")</f>
        <v/>
      </c>
    </row>
    <row r="131" spans="1:26" x14ac:dyDescent="0.4">
      <c r="A131" s="43"/>
      <c r="B131" s="43" t="str">
        <f>IFERROR(INDEX(Data!A$1:$A$1004,_xlfn.AGGREGATE(15,6,((Data!$C$1:$C$1004=B$6)/(Data!$C$1:$C$1004=B$6))*ROW(Data!$C$1:$C$1004),ROW(B131)-ROW(B$6)),1),"")</f>
        <v/>
      </c>
      <c r="C131" s="43"/>
      <c r="D131" s="43" t="str">
        <f>IFERROR(INDEX(Data!$A$1:C$1004,_xlfn.AGGREGATE(15,6,((Data!$C$1:$C$1004=D$6)/(Data!$C$1:$C$1004=D$6))*ROW(Data!$C$1:$C$1004),ROW(D131)-ROW(D$6)),1),"")</f>
        <v/>
      </c>
      <c r="E131" s="43"/>
      <c r="F131" s="43" t="str">
        <f>IFERROR(INDEX(Data!$A$1:E$1004,_xlfn.AGGREGATE(15,6,((Data!$C$1:$C$1004=F$6)/(Data!$C$1:$C$1004=F$6))*ROW(Data!$C$1:$C$1004),ROW(F131)-ROW(F$6)),1),"")</f>
        <v/>
      </c>
      <c r="G131" s="43"/>
      <c r="H131" s="43" t="str">
        <f>IFERROR(INDEX(Data!$A$1:G$1004,_xlfn.AGGREGATE(15,6,((Data!$C$1:$C$1004=H$6)/(Data!$C$1:$C$1004=H$6))*ROW(Data!$C$1:$C$1004),ROW(H131)-ROW(H$6)),1),"")</f>
        <v/>
      </c>
      <c r="I131" s="43"/>
      <c r="J131" s="43" t="str">
        <f>IFERROR(INDEX(Data!$A$1:I$1004,_xlfn.AGGREGATE(15,6,((Data!$C$1:$C$1004=J$6)/(Data!$C$1:$C$1004=J$6))*ROW(Data!$C$1:$C$1004),ROW(J131)-ROW(J$6)),1),"")</f>
        <v/>
      </c>
      <c r="K131" s="43"/>
      <c r="L131" s="43" t="str">
        <f>IFERROR(INDEX(Data!$A$1:K$1004,_xlfn.AGGREGATE(15,6,((Data!$C$1:$C$1004=L$6)/(Data!$C$1:$C$1004=L$6))*ROW(Data!$C$1:$C$1004),ROW(L131)-ROW(L$6)),1),"")</f>
        <v/>
      </c>
      <c r="M131" s="43"/>
      <c r="N131" s="43" t="str">
        <f>IFERROR(INDEX(Data!$A$1:M$1004,_xlfn.AGGREGATE(15,6,((Data!$C$1:$C$1004=N$6)/(Data!$C$1:$C$1004=N$6))*ROW(Data!$C$1:$C$1004),ROW(N131)-ROW(N$6)),1),"")</f>
        <v/>
      </c>
      <c r="O131" s="43"/>
      <c r="P131" s="43" t="str">
        <f>IFERROR(INDEX(Data!$A$1:O$1004,_xlfn.AGGREGATE(15,6,((Data!$C$1:$C$1004=P$6)/(Data!$C$1:$C$1004=P$6))*ROW(Data!$C$1:$C$1004),ROW(P131)-ROW(P$6)),1),"")</f>
        <v/>
      </c>
      <c r="Q131" s="43"/>
      <c r="R131" s="43" t="str">
        <f>IFERROR(INDEX(Data!$A$1:Q$1004,_xlfn.AGGREGATE(15,6,((Data!$C$1:$C$1004=R$6)/(Data!$C$1:$C$1004=R$6))*ROW(Data!$C$1:$C$1004),ROW(R131)-ROW(R$6)),1),"")</f>
        <v/>
      </c>
      <c r="S131" s="43"/>
      <c r="T131" s="43" t="str">
        <f>IFERROR(INDEX(Data!$A$1:R$1004,_xlfn.AGGREGATE(15,6,((Data!$C$1:$C$1004=T$6)/(Data!$C$1:$C$1004=T$6))*ROW(Data!$C$1:$C$1004),ROW(T131)-ROW(T$6)),1),"")</f>
        <v/>
      </c>
      <c r="U131" s="43"/>
      <c r="V131" s="43" t="str">
        <f>IFERROR(INDEX(Data!$A$1:X$1004,_xlfn.AGGREGATE(15,6,((Data!$C$1:$C$1004=V$6)/(Data!$C$1:$C$1004=V$6))*ROW(Data!$C$1:$C$1004),ROW(V131)-ROW(V$6)),1),"")</f>
        <v/>
      </c>
      <c r="W131" s="43"/>
      <c r="X131" s="43" t="str">
        <f>IFERROR(INDEX(Data!$A$1:Z$1004,_xlfn.AGGREGATE(15,6,((Data!$C$1:$C$1004=X$6)/(Data!$C$1:$C$1004=X$6))*ROW(Data!$C$1:$C$1004),ROW(X131)-ROW(X$6)),1),"")</f>
        <v/>
      </c>
      <c r="Y131" s="43"/>
      <c r="Z131" s="43" t="str">
        <f>IFERROR(INDEX(Data!$A$1:AB$1004,_xlfn.AGGREGATE(15,6,((Data!$C$1:$C$1004=Z$6)/(Data!$C$1:$C$1004=Z$6))*ROW(Data!$C$1:$C$1004),ROW(Z131)-ROW(Z$6)),1),"")</f>
        <v/>
      </c>
    </row>
    <row r="132" spans="1:26" x14ac:dyDescent="0.4">
      <c r="A132" s="43"/>
      <c r="B132" s="43" t="str">
        <f>IFERROR(INDEX(Data!A$1:$A$1004,_xlfn.AGGREGATE(15,6,((Data!$C$1:$C$1004=B$6)/(Data!$C$1:$C$1004=B$6))*ROW(Data!$C$1:$C$1004),ROW(B132)-ROW(B$6)),1),"")</f>
        <v/>
      </c>
      <c r="C132" s="43"/>
      <c r="D132" s="43" t="str">
        <f>IFERROR(INDEX(Data!$A$1:C$1004,_xlfn.AGGREGATE(15,6,((Data!$C$1:$C$1004=D$6)/(Data!$C$1:$C$1004=D$6))*ROW(Data!$C$1:$C$1004),ROW(D132)-ROW(D$6)),1),"")</f>
        <v/>
      </c>
      <c r="E132" s="43"/>
      <c r="F132" s="43" t="str">
        <f>IFERROR(INDEX(Data!$A$1:E$1004,_xlfn.AGGREGATE(15,6,((Data!$C$1:$C$1004=F$6)/(Data!$C$1:$C$1004=F$6))*ROW(Data!$C$1:$C$1004),ROW(F132)-ROW(F$6)),1),"")</f>
        <v/>
      </c>
      <c r="G132" s="43"/>
      <c r="H132" s="43" t="str">
        <f>IFERROR(INDEX(Data!$A$1:G$1004,_xlfn.AGGREGATE(15,6,((Data!$C$1:$C$1004=H$6)/(Data!$C$1:$C$1004=H$6))*ROW(Data!$C$1:$C$1004),ROW(H132)-ROW(H$6)),1),"")</f>
        <v/>
      </c>
      <c r="I132" s="43"/>
      <c r="J132" s="43" t="str">
        <f>IFERROR(INDEX(Data!$A$1:I$1004,_xlfn.AGGREGATE(15,6,((Data!$C$1:$C$1004=J$6)/(Data!$C$1:$C$1004=J$6))*ROW(Data!$C$1:$C$1004),ROW(J132)-ROW(J$6)),1),"")</f>
        <v/>
      </c>
      <c r="K132" s="43"/>
      <c r="L132" s="43" t="str">
        <f>IFERROR(INDEX(Data!$A$1:K$1004,_xlfn.AGGREGATE(15,6,((Data!$C$1:$C$1004=L$6)/(Data!$C$1:$C$1004=L$6))*ROW(Data!$C$1:$C$1004),ROW(L132)-ROW(L$6)),1),"")</f>
        <v/>
      </c>
      <c r="M132" s="43"/>
      <c r="N132" s="43" t="str">
        <f>IFERROR(INDEX(Data!$A$1:M$1004,_xlfn.AGGREGATE(15,6,((Data!$C$1:$C$1004=N$6)/(Data!$C$1:$C$1004=N$6))*ROW(Data!$C$1:$C$1004),ROW(N132)-ROW(N$6)),1),"")</f>
        <v/>
      </c>
      <c r="O132" s="43"/>
      <c r="P132" s="43" t="str">
        <f>IFERROR(INDEX(Data!$A$1:O$1004,_xlfn.AGGREGATE(15,6,((Data!$C$1:$C$1004=P$6)/(Data!$C$1:$C$1004=P$6))*ROW(Data!$C$1:$C$1004),ROW(P132)-ROW(P$6)),1),"")</f>
        <v/>
      </c>
      <c r="Q132" s="43"/>
      <c r="R132" s="43" t="str">
        <f>IFERROR(INDEX(Data!$A$1:Q$1004,_xlfn.AGGREGATE(15,6,((Data!$C$1:$C$1004=R$6)/(Data!$C$1:$C$1004=R$6))*ROW(Data!$C$1:$C$1004),ROW(R132)-ROW(R$6)),1),"")</f>
        <v/>
      </c>
      <c r="S132" s="43"/>
      <c r="T132" s="43" t="str">
        <f>IFERROR(INDEX(Data!$A$1:R$1004,_xlfn.AGGREGATE(15,6,((Data!$C$1:$C$1004=T$6)/(Data!$C$1:$C$1004=T$6))*ROW(Data!$C$1:$C$1004),ROW(T132)-ROW(T$6)),1),"")</f>
        <v/>
      </c>
      <c r="U132" s="43"/>
      <c r="V132" s="43" t="str">
        <f>IFERROR(INDEX(Data!$A$1:X$1004,_xlfn.AGGREGATE(15,6,((Data!$C$1:$C$1004=V$6)/(Data!$C$1:$C$1004=V$6))*ROW(Data!$C$1:$C$1004),ROW(V132)-ROW(V$6)),1),"")</f>
        <v/>
      </c>
      <c r="W132" s="43"/>
      <c r="X132" s="43" t="str">
        <f>IFERROR(INDEX(Data!$A$1:Z$1004,_xlfn.AGGREGATE(15,6,((Data!$C$1:$C$1004=X$6)/(Data!$C$1:$C$1004=X$6))*ROW(Data!$C$1:$C$1004),ROW(X132)-ROW(X$6)),1),"")</f>
        <v/>
      </c>
      <c r="Y132" s="43"/>
      <c r="Z132" s="43" t="str">
        <f>IFERROR(INDEX(Data!$A$1:AB$1004,_xlfn.AGGREGATE(15,6,((Data!$C$1:$C$1004=Z$6)/(Data!$C$1:$C$1004=Z$6))*ROW(Data!$C$1:$C$1004),ROW(Z132)-ROW(Z$6)),1),"")</f>
        <v/>
      </c>
    </row>
    <row r="133" spans="1:26" x14ac:dyDescent="0.4">
      <c r="A133" s="43"/>
      <c r="B133" s="43" t="str">
        <f>IFERROR(INDEX(Data!A$1:$A$1004,_xlfn.AGGREGATE(15,6,((Data!$C$1:$C$1004=B$6)/(Data!$C$1:$C$1004=B$6))*ROW(Data!$C$1:$C$1004),ROW(B133)-ROW(B$6)),1),"")</f>
        <v/>
      </c>
      <c r="C133" s="43"/>
      <c r="D133" s="43" t="str">
        <f>IFERROR(INDEX(Data!$A$1:C$1004,_xlfn.AGGREGATE(15,6,((Data!$C$1:$C$1004=D$6)/(Data!$C$1:$C$1004=D$6))*ROW(Data!$C$1:$C$1004),ROW(D133)-ROW(D$6)),1),"")</f>
        <v/>
      </c>
      <c r="E133" s="43"/>
      <c r="F133" s="43" t="str">
        <f>IFERROR(INDEX(Data!$A$1:E$1004,_xlfn.AGGREGATE(15,6,((Data!$C$1:$C$1004=F$6)/(Data!$C$1:$C$1004=F$6))*ROW(Data!$C$1:$C$1004),ROW(F133)-ROW(F$6)),1),"")</f>
        <v/>
      </c>
      <c r="G133" s="43"/>
      <c r="H133" s="43" t="str">
        <f>IFERROR(INDEX(Data!$A$1:G$1004,_xlfn.AGGREGATE(15,6,((Data!$C$1:$C$1004=H$6)/(Data!$C$1:$C$1004=H$6))*ROW(Data!$C$1:$C$1004),ROW(H133)-ROW(H$6)),1),"")</f>
        <v/>
      </c>
      <c r="I133" s="43"/>
      <c r="J133" s="43" t="str">
        <f>IFERROR(INDEX(Data!$A$1:I$1004,_xlfn.AGGREGATE(15,6,((Data!$C$1:$C$1004=J$6)/(Data!$C$1:$C$1004=J$6))*ROW(Data!$C$1:$C$1004),ROW(J133)-ROW(J$6)),1),"")</f>
        <v/>
      </c>
      <c r="K133" s="43"/>
      <c r="L133" s="43" t="str">
        <f>IFERROR(INDEX(Data!$A$1:K$1004,_xlfn.AGGREGATE(15,6,((Data!$C$1:$C$1004=L$6)/(Data!$C$1:$C$1004=L$6))*ROW(Data!$C$1:$C$1004),ROW(L133)-ROW(L$6)),1),"")</f>
        <v/>
      </c>
      <c r="M133" s="43"/>
      <c r="N133" s="43" t="str">
        <f>IFERROR(INDEX(Data!$A$1:M$1004,_xlfn.AGGREGATE(15,6,((Data!$C$1:$C$1004=N$6)/(Data!$C$1:$C$1004=N$6))*ROW(Data!$C$1:$C$1004),ROW(N133)-ROW(N$6)),1),"")</f>
        <v/>
      </c>
      <c r="O133" s="43"/>
      <c r="P133" s="43" t="str">
        <f>IFERROR(INDEX(Data!$A$1:O$1004,_xlfn.AGGREGATE(15,6,((Data!$C$1:$C$1004=P$6)/(Data!$C$1:$C$1004=P$6))*ROW(Data!$C$1:$C$1004),ROW(P133)-ROW(P$6)),1),"")</f>
        <v/>
      </c>
      <c r="Q133" s="43"/>
      <c r="R133" s="43" t="str">
        <f>IFERROR(INDEX(Data!$A$1:Q$1004,_xlfn.AGGREGATE(15,6,((Data!$C$1:$C$1004=R$6)/(Data!$C$1:$C$1004=R$6))*ROW(Data!$C$1:$C$1004),ROW(R133)-ROW(R$6)),1),"")</f>
        <v/>
      </c>
      <c r="S133" s="43"/>
      <c r="T133" s="43" t="str">
        <f>IFERROR(INDEX(Data!$A$1:R$1004,_xlfn.AGGREGATE(15,6,((Data!$C$1:$C$1004=T$6)/(Data!$C$1:$C$1004=T$6))*ROW(Data!$C$1:$C$1004),ROW(T133)-ROW(T$6)),1),"")</f>
        <v/>
      </c>
      <c r="U133" s="43"/>
      <c r="V133" s="43" t="str">
        <f>IFERROR(INDEX(Data!$A$1:X$1004,_xlfn.AGGREGATE(15,6,((Data!$C$1:$C$1004=V$6)/(Data!$C$1:$C$1004=V$6))*ROW(Data!$C$1:$C$1004),ROW(V133)-ROW(V$6)),1),"")</f>
        <v/>
      </c>
      <c r="W133" s="43"/>
      <c r="X133" s="43" t="str">
        <f>IFERROR(INDEX(Data!$A$1:Z$1004,_xlfn.AGGREGATE(15,6,((Data!$C$1:$C$1004=X$6)/(Data!$C$1:$C$1004=X$6))*ROW(Data!$C$1:$C$1004),ROW(X133)-ROW(X$6)),1),"")</f>
        <v/>
      </c>
      <c r="Y133" s="43"/>
      <c r="Z133" s="43" t="str">
        <f>IFERROR(INDEX(Data!$A$1:AB$1004,_xlfn.AGGREGATE(15,6,((Data!$C$1:$C$1004=Z$6)/(Data!$C$1:$C$1004=Z$6))*ROW(Data!$C$1:$C$1004),ROW(Z133)-ROW(Z$6)),1),"")</f>
        <v/>
      </c>
    </row>
    <row r="134" spans="1:26" x14ac:dyDescent="0.4">
      <c r="A134" s="43"/>
      <c r="B134" s="43" t="str">
        <f>IFERROR(INDEX(Data!A$1:$A$1004,_xlfn.AGGREGATE(15,6,((Data!$C$1:$C$1004=B$6)/(Data!$C$1:$C$1004=B$6))*ROW(Data!$C$1:$C$1004),ROW(B134)-ROW(B$6)),1),"")</f>
        <v/>
      </c>
      <c r="C134" s="43"/>
      <c r="D134" s="43" t="str">
        <f>IFERROR(INDEX(Data!$A$1:C$1004,_xlfn.AGGREGATE(15,6,((Data!$C$1:$C$1004=D$6)/(Data!$C$1:$C$1004=D$6))*ROW(Data!$C$1:$C$1004),ROW(D134)-ROW(D$6)),1),"")</f>
        <v/>
      </c>
      <c r="E134" s="43"/>
      <c r="F134" s="43" t="str">
        <f>IFERROR(INDEX(Data!$A$1:E$1004,_xlfn.AGGREGATE(15,6,((Data!$C$1:$C$1004=F$6)/(Data!$C$1:$C$1004=F$6))*ROW(Data!$C$1:$C$1004),ROW(F134)-ROW(F$6)),1),"")</f>
        <v/>
      </c>
      <c r="G134" s="43"/>
      <c r="H134" s="43" t="str">
        <f>IFERROR(INDEX(Data!$A$1:G$1004,_xlfn.AGGREGATE(15,6,((Data!$C$1:$C$1004=H$6)/(Data!$C$1:$C$1004=H$6))*ROW(Data!$C$1:$C$1004),ROW(H134)-ROW(H$6)),1),"")</f>
        <v/>
      </c>
      <c r="I134" s="43"/>
      <c r="J134" s="43" t="str">
        <f>IFERROR(INDEX(Data!$A$1:I$1004,_xlfn.AGGREGATE(15,6,((Data!$C$1:$C$1004=J$6)/(Data!$C$1:$C$1004=J$6))*ROW(Data!$C$1:$C$1004),ROW(J134)-ROW(J$6)),1),"")</f>
        <v/>
      </c>
      <c r="K134" s="43"/>
      <c r="L134" s="43" t="str">
        <f>IFERROR(INDEX(Data!$A$1:K$1004,_xlfn.AGGREGATE(15,6,((Data!$C$1:$C$1004=L$6)/(Data!$C$1:$C$1004=L$6))*ROW(Data!$C$1:$C$1004),ROW(L134)-ROW(L$6)),1),"")</f>
        <v/>
      </c>
      <c r="M134" s="43"/>
      <c r="N134" s="43" t="str">
        <f>IFERROR(INDEX(Data!$A$1:M$1004,_xlfn.AGGREGATE(15,6,((Data!$C$1:$C$1004=N$6)/(Data!$C$1:$C$1004=N$6))*ROW(Data!$C$1:$C$1004),ROW(N134)-ROW(N$6)),1),"")</f>
        <v/>
      </c>
      <c r="O134" s="43"/>
      <c r="P134" s="43" t="str">
        <f>IFERROR(INDEX(Data!$A$1:O$1004,_xlfn.AGGREGATE(15,6,((Data!$C$1:$C$1004=P$6)/(Data!$C$1:$C$1004=P$6))*ROW(Data!$C$1:$C$1004),ROW(P134)-ROW(P$6)),1),"")</f>
        <v/>
      </c>
      <c r="Q134" s="43"/>
      <c r="R134" s="43" t="str">
        <f>IFERROR(INDEX(Data!$A$1:Q$1004,_xlfn.AGGREGATE(15,6,((Data!$C$1:$C$1004=R$6)/(Data!$C$1:$C$1004=R$6))*ROW(Data!$C$1:$C$1004),ROW(R134)-ROW(R$6)),1),"")</f>
        <v/>
      </c>
      <c r="S134" s="43"/>
      <c r="T134" s="43" t="str">
        <f>IFERROR(INDEX(Data!$A$1:R$1004,_xlfn.AGGREGATE(15,6,((Data!$C$1:$C$1004=T$6)/(Data!$C$1:$C$1004=T$6))*ROW(Data!$C$1:$C$1004),ROW(T134)-ROW(T$6)),1),"")</f>
        <v/>
      </c>
      <c r="U134" s="43"/>
      <c r="V134" s="43" t="str">
        <f>IFERROR(INDEX(Data!$A$1:X$1004,_xlfn.AGGREGATE(15,6,((Data!$C$1:$C$1004=V$6)/(Data!$C$1:$C$1004=V$6))*ROW(Data!$C$1:$C$1004),ROW(V134)-ROW(V$6)),1),"")</f>
        <v/>
      </c>
      <c r="W134" s="43"/>
      <c r="X134" s="43" t="str">
        <f>IFERROR(INDEX(Data!$A$1:Z$1004,_xlfn.AGGREGATE(15,6,((Data!$C$1:$C$1004=X$6)/(Data!$C$1:$C$1004=X$6))*ROW(Data!$C$1:$C$1004),ROW(X134)-ROW(X$6)),1),"")</f>
        <v/>
      </c>
      <c r="Y134" s="43"/>
      <c r="Z134" s="43" t="str">
        <f>IFERROR(INDEX(Data!$A$1:AB$1004,_xlfn.AGGREGATE(15,6,((Data!$C$1:$C$1004=Z$6)/(Data!$C$1:$C$1004=Z$6))*ROW(Data!$C$1:$C$1004),ROW(Z134)-ROW(Z$6)),1),"")</f>
        <v/>
      </c>
    </row>
    <row r="135" spans="1:26" x14ac:dyDescent="0.4">
      <c r="A135" s="43"/>
      <c r="B135" s="43" t="str">
        <f>IFERROR(INDEX(Data!A$1:$A$1004,_xlfn.AGGREGATE(15,6,((Data!$C$1:$C$1004=B$6)/(Data!$C$1:$C$1004=B$6))*ROW(Data!$C$1:$C$1004),ROW(B135)-ROW(B$6)),1),"")</f>
        <v/>
      </c>
      <c r="C135" s="43"/>
      <c r="D135" s="43" t="str">
        <f>IFERROR(INDEX(Data!$A$1:C$1004,_xlfn.AGGREGATE(15,6,((Data!$C$1:$C$1004=D$6)/(Data!$C$1:$C$1004=D$6))*ROW(Data!$C$1:$C$1004),ROW(D135)-ROW(D$6)),1),"")</f>
        <v/>
      </c>
      <c r="E135" s="43"/>
      <c r="F135" s="43" t="str">
        <f>IFERROR(INDEX(Data!$A$1:E$1004,_xlfn.AGGREGATE(15,6,((Data!$C$1:$C$1004=F$6)/(Data!$C$1:$C$1004=F$6))*ROW(Data!$C$1:$C$1004),ROW(F135)-ROW(F$6)),1),"")</f>
        <v/>
      </c>
      <c r="G135" s="43"/>
      <c r="H135" s="43" t="str">
        <f>IFERROR(INDEX(Data!$A$1:G$1004,_xlfn.AGGREGATE(15,6,((Data!$C$1:$C$1004=H$6)/(Data!$C$1:$C$1004=H$6))*ROW(Data!$C$1:$C$1004),ROW(H135)-ROW(H$6)),1),"")</f>
        <v/>
      </c>
      <c r="I135" s="43"/>
      <c r="J135" s="43" t="str">
        <f>IFERROR(INDEX(Data!$A$1:I$1004,_xlfn.AGGREGATE(15,6,((Data!$C$1:$C$1004=J$6)/(Data!$C$1:$C$1004=J$6))*ROW(Data!$C$1:$C$1004),ROW(J135)-ROW(J$6)),1),"")</f>
        <v/>
      </c>
      <c r="K135" s="43"/>
      <c r="L135" s="43" t="str">
        <f>IFERROR(INDEX(Data!$A$1:K$1004,_xlfn.AGGREGATE(15,6,((Data!$C$1:$C$1004=L$6)/(Data!$C$1:$C$1004=L$6))*ROW(Data!$C$1:$C$1004),ROW(L135)-ROW(L$6)),1),"")</f>
        <v/>
      </c>
      <c r="M135" s="43"/>
      <c r="N135" s="43" t="str">
        <f>IFERROR(INDEX(Data!$A$1:M$1004,_xlfn.AGGREGATE(15,6,((Data!$C$1:$C$1004=N$6)/(Data!$C$1:$C$1004=N$6))*ROW(Data!$C$1:$C$1004),ROW(N135)-ROW(N$6)),1),"")</f>
        <v/>
      </c>
      <c r="O135" s="43"/>
      <c r="P135" s="43" t="str">
        <f>IFERROR(INDEX(Data!$A$1:O$1004,_xlfn.AGGREGATE(15,6,((Data!$C$1:$C$1004=P$6)/(Data!$C$1:$C$1004=P$6))*ROW(Data!$C$1:$C$1004),ROW(P135)-ROW(P$6)),1),"")</f>
        <v/>
      </c>
      <c r="Q135" s="43"/>
      <c r="R135" s="43" t="str">
        <f>IFERROR(INDEX(Data!$A$1:Q$1004,_xlfn.AGGREGATE(15,6,((Data!$C$1:$C$1004=R$6)/(Data!$C$1:$C$1004=R$6))*ROW(Data!$C$1:$C$1004),ROW(R135)-ROW(R$6)),1),"")</f>
        <v/>
      </c>
      <c r="S135" s="43"/>
      <c r="T135" s="43" t="str">
        <f>IFERROR(INDEX(Data!$A$1:R$1004,_xlfn.AGGREGATE(15,6,((Data!$C$1:$C$1004=T$6)/(Data!$C$1:$C$1004=T$6))*ROW(Data!$C$1:$C$1004),ROW(T135)-ROW(T$6)),1),"")</f>
        <v/>
      </c>
      <c r="U135" s="43"/>
      <c r="V135" s="43" t="str">
        <f>IFERROR(INDEX(Data!$A$1:X$1004,_xlfn.AGGREGATE(15,6,((Data!$C$1:$C$1004=V$6)/(Data!$C$1:$C$1004=V$6))*ROW(Data!$C$1:$C$1004),ROW(V135)-ROW(V$6)),1),"")</f>
        <v/>
      </c>
      <c r="W135" s="43"/>
      <c r="X135" s="43" t="str">
        <f>IFERROR(INDEX(Data!$A$1:Z$1004,_xlfn.AGGREGATE(15,6,((Data!$C$1:$C$1004=X$6)/(Data!$C$1:$C$1004=X$6))*ROW(Data!$C$1:$C$1004),ROW(X135)-ROW(X$6)),1),"")</f>
        <v/>
      </c>
      <c r="Y135" s="43"/>
      <c r="Z135" s="43" t="str">
        <f>IFERROR(INDEX(Data!$A$1:AB$1004,_xlfn.AGGREGATE(15,6,((Data!$C$1:$C$1004=Z$6)/(Data!$C$1:$C$1004=Z$6))*ROW(Data!$C$1:$C$1004),ROW(Z135)-ROW(Z$6)),1),"")</f>
        <v/>
      </c>
    </row>
    <row r="136" spans="1:26" x14ac:dyDescent="0.4">
      <c r="A136" s="43"/>
      <c r="B136" s="43" t="str">
        <f>IFERROR(INDEX(Data!A$1:$A$1004,_xlfn.AGGREGATE(15,6,((Data!$C$1:$C$1004=B$6)/(Data!$C$1:$C$1004=B$6))*ROW(Data!$C$1:$C$1004),ROW(B136)-ROW(B$6)),1),"")</f>
        <v/>
      </c>
      <c r="C136" s="43"/>
      <c r="D136" s="43" t="str">
        <f>IFERROR(INDEX(Data!$A$1:C$1004,_xlfn.AGGREGATE(15,6,((Data!$C$1:$C$1004=D$6)/(Data!$C$1:$C$1004=D$6))*ROW(Data!$C$1:$C$1004),ROW(D136)-ROW(D$6)),1),"")</f>
        <v/>
      </c>
      <c r="E136" s="43"/>
      <c r="F136" s="43" t="str">
        <f>IFERROR(INDEX(Data!$A$1:E$1004,_xlfn.AGGREGATE(15,6,((Data!$C$1:$C$1004=F$6)/(Data!$C$1:$C$1004=F$6))*ROW(Data!$C$1:$C$1004),ROW(F136)-ROW(F$6)),1),"")</f>
        <v/>
      </c>
      <c r="G136" s="43"/>
      <c r="H136" s="43" t="str">
        <f>IFERROR(INDEX(Data!$A$1:G$1004,_xlfn.AGGREGATE(15,6,((Data!$C$1:$C$1004=H$6)/(Data!$C$1:$C$1004=H$6))*ROW(Data!$C$1:$C$1004),ROW(H136)-ROW(H$6)),1),"")</f>
        <v/>
      </c>
      <c r="I136" s="43"/>
      <c r="J136" s="43" t="str">
        <f>IFERROR(INDEX(Data!$A$1:I$1004,_xlfn.AGGREGATE(15,6,((Data!$C$1:$C$1004=J$6)/(Data!$C$1:$C$1004=J$6))*ROW(Data!$C$1:$C$1004),ROW(J136)-ROW(J$6)),1),"")</f>
        <v/>
      </c>
      <c r="K136" s="43"/>
      <c r="L136" s="43" t="str">
        <f>IFERROR(INDEX(Data!$A$1:K$1004,_xlfn.AGGREGATE(15,6,((Data!$C$1:$C$1004=L$6)/(Data!$C$1:$C$1004=L$6))*ROW(Data!$C$1:$C$1004),ROW(L136)-ROW(L$6)),1),"")</f>
        <v/>
      </c>
      <c r="M136" s="43"/>
      <c r="N136" s="43" t="str">
        <f>IFERROR(INDEX(Data!$A$1:M$1004,_xlfn.AGGREGATE(15,6,((Data!$C$1:$C$1004=N$6)/(Data!$C$1:$C$1004=N$6))*ROW(Data!$C$1:$C$1004),ROW(N136)-ROW(N$6)),1),"")</f>
        <v/>
      </c>
      <c r="O136" s="43"/>
      <c r="P136" s="43" t="str">
        <f>IFERROR(INDEX(Data!$A$1:O$1004,_xlfn.AGGREGATE(15,6,((Data!$C$1:$C$1004=P$6)/(Data!$C$1:$C$1004=P$6))*ROW(Data!$C$1:$C$1004),ROW(P136)-ROW(P$6)),1),"")</f>
        <v/>
      </c>
      <c r="Q136" s="43"/>
      <c r="R136" s="43" t="str">
        <f>IFERROR(INDEX(Data!$A$1:Q$1004,_xlfn.AGGREGATE(15,6,((Data!$C$1:$C$1004=R$6)/(Data!$C$1:$C$1004=R$6))*ROW(Data!$C$1:$C$1004),ROW(R136)-ROW(R$6)),1),"")</f>
        <v/>
      </c>
      <c r="S136" s="43"/>
      <c r="T136" s="43" t="str">
        <f>IFERROR(INDEX(Data!$A$1:R$1004,_xlfn.AGGREGATE(15,6,((Data!$C$1:$C$1004=T$6)/(Data!$C$1:$C$1004=T$6))*ROW(Data!$C$1:$C$1004),ROW(T136)-ROW(T$6)),1),"")</f>
        <v/>
      </c>
      <c r="U136" s="43"/>
      <c r="V136" s="43" t="str">
        <f>IFERROR(INDEX(Data!$A$1:X$1004,_xlfn.AGGREGATE(15,6,((Data!$C$1:$C$1004=V$6)/(Data!$C$1:$C$1004=V$6))*ROW(Data!$C$1:$C$1004),ROW(V136)-ROW(V$6)),1),"")</f>
        <v/>
      </c>
      <c r="W136" s="43"/>
      <c r="X136" s="43" t="str">
        <f>IFERROR(INDEX(Data!$A$1:Z$1004,_xlfn.AGGREGATE(15,6,((Data!$C$1:$C$1004=X$6)/(Data!$C$1:$C$1004=X$6))*ROW(Data!$C$1:$C$1004),ROW(X136)-ROW(X$6)),1),"")</f>
        <v/>
      </c>
      <c r="Y136" s="43"/>
      <c r="Z136" s="43" t="str">
        <f>IFERROR(INDEX(Data!$A$1:AB$1004,_xlfn.AGGREGATE(15,6,((Data!$C$1:$C$1004=Z$6)/(Data!$C$1:$C$1004=Z$6))*ROW(Data!$C$1:$C$1004),ROW(Z136)-ROW(Z$6)),1),"")</f>
        <v/>
      </c>
    </row>
    <row r="137" spans="1:26" x14ac:dyDescent="0.4">
      <c r="A137" s="43"/>
      <c r="B137" s="43" t="str">
        <f>IFERROR(INDEX(Data!A$1:$A$1004,_xlfn.AGGREGATE(15,6,((Data!$C$1:$C$1004=B$6)/(Data!$C$1:$C$1004=B$6))*ROW(Data!$C$1:$C$1004),ROW(B137)-ROW(B$6)),1),"")</f>
        <v/>
      </c>
      <c r="C137" s="43"/>
      <c r="D137" s="43" t="str">
        <f>IFERROR(INDEX(Data!$A$1:C$1004,_xlfn.AGGREGATE(15,6,((Data!$C$1:$C$1004=D$6)/(Data!$C$1:$C$1004=D$6))*ROW(Data!$C$1:$C$1004),ROW(D137)-ROW(D$6)),1),"")</f>
        <v/>
      </c>
      <c r="E137" s="43"/>
      <c r="F137" s="43" t="str">
        <f>IFERROR(INDEX(Data!$A$1:E$1004,_xlfn.AGGREGATE(15,6,((Data!$C$1:$C$1004=F$6)/(Data!$C$1:$C$1004=F$6))*ROW(Data!$C$1:$C$1004),ROW(F137)-ROW(F$6)),1),"")</f>
        <v/>
      </c>
      <c r="G137" s="43"/>
      <c r="H137" s="43" t="str">
        <f>IFERROR(INDEX(Data!$A$1:G$1004,_xlfn.AGGREGATE(15,6,((Data!$C$1:$C$1004=H$6)/(Data!$C$1:$C$1004=H$6))*ROW(Data!$C$1:$C$1004),ROW(H137)-ROW(H$6)),1),"")</f>
        <v/>
      </c>
      <c r="I137" s="43"/>
      <c r="J137" s="43" t="str">
        <f>IFERROR(INDEX(Data!$A$1:I$1004,_xlfn.AGGREGATE(15,6,((Data!$C$1:$C$1004=J$6)/(Data!$C$1:$C$1004=J$6))*ROW(Data!$C$1:$C$1004),ROW(J137)-ROW(J$6)),1),"")</f>
        <v/>
      </c>
      <c r="K137" s="43"/>
      <c r="L137" s="43" t="str">
        <f>IFERROR(INDEX(Data!$A$1:K$1004,_xlfn.AGGREGATE(15,6,((Data!$C$1:$C$1004=L$6)/(Data!$C$1:$C$1004=L$6))*ROW(Data!$C$1:$C$1004),ROW(L137)-ROW(L$6)),1),"")</f>
        <v/>
      </c>
      <c r="M137" s="43"/>
      <c r="N137" s="43" t="str">
        <f>IFERROR(INDEX(Data!$A$1:M$1004,_xlfn.AGGREGATE(15,6,((Data!$C$1:$C$1004=N$6)/(Data!$C$1:$C$1004=N$6))*ROW(Data!$C$1:$C$1004),ROW(N137)-ROW(N$6)),1),"")</f>
        <v/>
      </c>
      <c r="O137" s="43"/>
      <c r="P137" s="43" t="str">
        <f>IFERROR(INDEX(Data!$A$1:O$1004,_xlfn.AGGREGATE(15,6,((Data!$C$1:$C$1004=P$6)/(Data!$C$1:$C$1004=P$6))*ROW(Data!$C$1:$C$1004),ROW(P137)-ROW(P$6)),1),"")</f>
        <v/>
      </c>
      <c r="Q137" s="43"/>
      <c r="R137" s="43" t="str">
        <f>IFERROR(INDEX(Data!$A$1:Q$1004,_xlfn.AGGREGATE(15,6,((Data!$C$1:$C$1004=R$6)/(Data!$C$1:$C$1004=R$6))*ROW(Data!$C$1:$C$1004),ROW(R137)-ROW(R$6)),1),"")</f>
        <v/>
      </c>
      <c r="S137" s="43"/>
      <c r="T137" s="43" t="str">
        <f>IFERROR(INDEX(Data!$A$1:R$1004,_xlfn.AGGREGATE(15,6,((Data!$C$1:$C$1004=T$6)/(Data!$C$1:$C$1004=T$6))*ROW(Data!$C$1:$C$1004),ROW(T137)-ROW(T$6)),1),"")</f>
        <v/>
      </c>
      <c r="U137" s="43"/>
      <c r="V137" s="43" t="str">
        <f>IFERROR(INDEX(Data!$A$1:X$1004,_xlfn.AGGREGATE(15,6,((Data!$C$1:$C$1004=V$6)/(Data!$C$1:$C$1004=V$6))*ROW(Data!$C$1:$C$1004),ROW(V137)-ROW(V$6)),1),"")</f>
        <v/>
      </c>
      <c r="W137" s="43"/>
      <c r="X137" s="43" t="str">
        <f>IFERROR(INDEX(Data!$A$1:Z$1004,_xlfn.AGGREGATE(15,6,((Data!$C$1:$C$1004=X$6)/(Data!$C$1:$C$1004=X$6))*ROW(Data!$C$1:$C$1004),ROW(X137)-ROW(X$6)),1),"")</f>
        <v/>
      </c>
      <c r="Y137" s="43"/>
      <c r="Z137" s="43" t="str">
        <f>IFERROR(INDEX(Data!$A$1:AB$1004,_xlfn.AGGREGATE(15,6,((Data!$C$1:$C$1004=Z$6)/(Data!$C$1:$C$1004=Z$6))*ROW(Data!$C$1:$C$1004),ROW(Z137)-ROW(Z$6)),1),"")</f>
        <v/>
      </c>
    </row>
    <row r="138" spans="1:26" x14ac:dyDescent="0.4">
      <c r="A138" s="43"/>
      <c r="B138" s="43" t="str">
        <f>IFERROR(INDEX(Data!A$1:$A$1004,_xlfn.AGGREGATE(15,6,((Data!$C$1:$C$1004=B$6)/(Data!$C$1:$C$1004=B$6))*ROW(Data!$C$1:$C$1004),ROW(B138)-ROW(B$6)),1),"")</f>
        <v/>
      </c>
      <c r="C138" s="43"/>
      <c r="D138" s="43" t="str">
        <f>IFERROR(INDEX(Data!$A$1:C$1004,_xlfn.AGGREGATE(15,6,((Data!$C$1:$C$1004=D$6)/(Data!$C$1:$C$1004=D$6))*ROW(Data!$C$1:$C$1004),ROW(D138)-ROW(D$6)),1),"")</f>
        <v/>
      </c>
      <c r="E138" s="43"/>
      <c r="F138" s="43" t="str">
        <f>IFERROR(INDEX(Data!$A$1:E$1004,_xlfn.AGGREGATE(15,6,((Data!$C$1:$C$1004=F$6)/(Data!$C$1:$C$1004=F$6))*ROW(Data!$C$1:$C$1004),ROW(F138)-ROW(F$6)),1),"")</f>
        <v/>
      </c>
      <c r="G138" s="43"/>
      <c r="H138" s="43" t="str">
        <f>IFERROR(INDEX(Data!$A$1:G$1004,_xlfn.AGGREGATE(15,6,((Data!$C$1:$C$1004=H$6)/(Data!$C$1:$C$1004=H$6))*ROW(Data!$C$1:$C$1004),ROW(H138)-ROW(H$6)),1),"")</f>
        <v/>
      </c>
      <c r="I138" s="43"/>
      <c r="J138" s="43" t="str">
        <f>IFERROR(INDEX(Data!$A$1:I$1004,_xlfn.AGGREGATE(15,6,((Data!$C$1:$C$1004=J$6)/(Data!$C$1:$C$1004=J$6))*ROW(Data!$C$1:$C$1004),ROW(J138)-ROW(J$6)),1),"")</f>
        <v/>
      </c>
      <c r="K138" s="43"/>
      <c r="L138" s="43" t="str">
        <f>IFERROR(INDEX(Data!$A$1:K$1004,_xlfn.AGGREGATE(15,6,((Data!$C$1:$C$1004=L$6)/(Data!$C$1:$C$1004=L$6))*ROW(Data!$C$1:$C$1004),ROW(L138)-ROW(L$6)),1),"")</f>
        <v/>
      </c>
      <c r="M138" s="43"/>
      <c r="N138" s="43" t="str">
        <f>IFERROR(INDEX(Data!$A$1:M$1004,_xlfn.AGGREGATE(15,6,((Data!$C$1:$C$1004=N$6)/(Data!$C$1:$C$1004=N$6))*ROW(Data!$C$1:$C$1004),ROW(N138)-ROW(N$6)),1),"")</f>
        <v/>
      </c>
      <c r="O138" s="43"/>
      <c r="P138" s="43" t="str">
        <f>IFERROR(INDEX(Data!$A$1:O$1004,_xlfn.AGGREGATE(15,6,((Data!$C$1:$C$1004=P$6)/(Data!$C$1:$C$1004=P$6))*ROW(Data!$C$1:$C$1004),ROW(P138)-ROW(P$6)),1),"")</f>
        <v/>
      </c>
      <c r="Q138" s="43"/>
      <c r="R138" s="43" t="str">
        <f>IFERROR(INDEX(Data!$A$1:Q$1004,_xlfn.AGGREGATE(15,6,((Data!$C$1:$C$1004=R$6)/(Data!$C$1:$C$1004=R$6))*ROW(Data!$C$1:$C$1004),ROW(R138)-ROW(R$6)),1),"")</f>
        <v/>
      </c>
      <c r="S138" s="43"/>
      <c r="T138" s="43" t="str">
        <f>IFERROR(INDEX(Data!$A$1:R$1004,_xlfn.AGGREGATE(15,6,((Data!$C$1:$C$1004=T$6)/(Data!$C$1:$C$1004=T$6))*ROW(Data!$C$1:$C$1004),ROW(T138)-ROW(T$6)),1),"")</f>
        <v/>
      </c>
      <c r="U138" s="43"/>
      <c r="V138" s="43" t="str">
        <f>IFERROR(INDEX(Data!$A$1:X$1004,_xlfn.AGGREGATE(15,6,((Data!$C$1:$C$1004=V$6)/(Data!$C$1:$C$1004=V$6))*ROW(Data!$C$1:$C$1004),ROW(V138)-ROW(V$6)),1),"")</f>
        <v/>
      </c>
      <c r="W138" s="43"/>
      <c r="X138" s="43" t="str">
        <f>IFERROR(INDEX(Data!$A$1:Z$1004,_xlfn.AGGREGATE(15,6,((Data!$C$1:$C$1004=X$6)/(Data!$C$1:$C$1004=X$6))*ROW(Data!$C$1:$C$1004),ROW(X138)-ROW(X$6)),1),"")</f>
        <v/>
      </c>
      <c r="Y138" s="43"/>
      <c r="Z138" s="43" t="str">
        <f>IFERROR(INDEX(Data!$A$1:AB$1004,_xlfn.AGGREGATE(15,6,((Data!$C$1:$C$1004=Z$6)/(Data!$C$1:$C$1004=Z$6))*ROW(Data!$C$1:$C$1004),ROW(Z138)-ROW(Z$6)),1),"")</f>
        <v/>
      </c>
    </row>
    <row r="139" spans="1:26" x14ac:dyDescent="0.4">
      <c r="A139" s="43"/>
      <c r="B139" s="43" t="str">
        <f>IFERROR(INDEX(Data!A$1:$A$1004,_xlfn.AGGREGATE(15,6,((Data!$C$1:$C$1004=B$6)/(Data!$C$1:$C$1004=B$6))*ROW(Data!$C$1:$C$1004),ROW(B139)-ROW(B$6)),1),"")</f>
        <v/>
      </c>
      <c r="C139" s="43"/>
      <c r="D139" s="43" t="str">
        <f>IFERROR(INDEX(Data!$A$1:C$1004,_xlfn.AGGREGATE(15,6,((Data!$C$1:$C$1004=D$6)/(Data!$C$1:$C$1004=D$6))*ROW(Data!$C$1:$C$1004),ROW(D139)-ROW(D$6)),1),"")</f>
        <v/>
      </c>
      <c r="E139" s="43"/>
      <c r="F139" s="43" t="str">
        <f>IFERROR(INDEX(Data!$A$1:E$1004,_xlfn.AGGREGATE(15,6,((Data!$C$1:$C$1004=F$6)/(Data!$C$1:$C$1004=F$6))*ROW(Data!$C$1:$C$1004),ROW(F139)-ROW(F$6)),1),"")</f>
        <v/>
      </c>
      <c r="G139" s="43"/>
      <c r="H139" s="43" t="str">
        <f>IFERROR(INDEX(Data!$A$1:G$1004,_xlfn.AGGREGATE(15,6,((Data!$C$1:$C$1004=H$6)/(Data!$C$1:$C$1004=H$6))*ROW(Data!$C$1:$C$1004),ROW(H139)-ROW(H$6)),1),"")</f>
        <v/>
      </c>
      <c r="I139" s="43"/>
      <c r="J139" s="43" t="str">
        <f>IFERROR(INDEX(Data!$A$1:I$1004,_xlfn.AGGREGATE(15,6,((Data!$C$1:$C$1004=J$6)/(Data!$C$1:$C$1004=J$6))*ROW(Data!$C$1:$C$1004),ROW(J139)-ROW(J$6)),1),"")</f>
        <v/>
      </c>
      <c r="K139" s="43"/>
      <c r="L139" s="43" t="str">
        <f>IFERROR(INDEX(Data!$A$1:K$1004,_xlfn.AGGREGATE(15,6,((Data!$C$1:$C$1004=L$6)/(Data!$C$1:$C$1004=L$6))*ROW(Data!$C$1:$C$1004),ROW(L139)-ROW(L$6)),1),"")</f>
        <v/>
      </c>
      <c r="M139" s="43"/>
      <c r="N139" s="43" t="str">
        <f>IFERROR(INDEX(Data!$A$1:M$1004,_xlfn.AGGREGATE(15,6,((Data!$C$1:$C$1004=N$6)/(Data!$C$1:$C$1004=N$6))*ROW(Data!$C$1:$C$1004),ROW(N139)-ROW(N$6)),1),"")</f>
        <v/>
      </c>
      <c r="O139" s="43"/>
      <c r="P139" s="43" t="str">
        <f>IFERROR(INDEX(Data!$A$1:O$1004,_xlfn.AGGREGATE(15,6,((Data!$C$1:$C$1004=P$6)/(Data!$C$1:$C$1004=P$6))*ROW(Data!$C$1:$C$1004),ROW(P139)-ROW(P$6)),1),"")</f>
        <v/>
      </c>
      <c r="Q139" s="43"/>
      <c r="R139" s="43" t="str">
        <f>IFERROR(INDEX(Data!$A$1:Q$1004,_xlfn.AGGREGATE(15,6,((Data!$C$1:$C$1004=R$6)/(Data!$C$1:$C$1004=R$6))*ROW(Data!$C$1:$C$1004),ROW(R139)-ROW(R$6)),1),"")</f>
        <v/>
      </c>
      <c r="S139" s="43"/>
      <c r="T139" s="43" t="str">
        <f>IFERROR(INDEX(Data!$A$1:R$1004,_xlfn.AGGREGATE(15,6,((Data!$C$1:$C$1004=T$6)/(Data!$C$1:$C$1004=T$6))*ROW(Data!$C$1:$C$1004),ROW(T139)-ROW(T$6)),1),"")</f>
        <v/>
      </c>
      <c r="U139" s="43"/>
      <c r="V139" s="43" t="str">
        <f>IFERROR(INDEX(Data!$A$1:X$1004,_xlfn.AGGREGATE(15,6,((Data!$C$1:$C$1004=V$6)/(Data!$C$1:$C$1004=V$6))*ROW(Data!$C$1:$C$1004),ROW(V139)-ROW(V$6)),1),"")</f>
        <v/>
      </c>
      <c r="W139" s="43"/>
      <c r="X139" s="43" t="str">
        <f>IFERROR(INDEX(Data!$A$1:Z$1004,_xlfn.AGGREGATE(15,6,((Data!$C$1:$C$1004=X$6)/(Data!$C$1:$C$1004=X$6))*ROW(Data!$C$1:$C$1004),ROW(X139)-ROW(X$6)),1),"")</f>
        <v/>
      </c>
      <c r="Y139" s="43"/>
      <c r="Z139" s="43" t="str">
        <f>IFERROR(INDEX(Data!$A$1:AB$1004,_xlfn.AGGREGATE(15,6,((Data!$C$1:$C$1004=Z$6)/(Data!$C$1:$C$1004=Z$6))*ROW(Data!$C$1:$C$1004),ROW(Z139)-ROW(Z$6)),1),"")</f>
        <v/>
      </c>
    </row>
    <row r="140" spans="1:26" x14ac:dyDescent="0.4">
      <c r="A140" s="43"/>
      <c r="B140" s="43" t="str">
        <f>IFERROR(INDEX(Data!A$1:$A$1004,_xlfn.AGGREGATE(15,6,((Data!$C$1:$C$1004=B$6)/(Data!$C$1:$C$1004=B$6))*ROW(Data!$C$1:$C$1004),ROW(B140)-ROW(B$6)),1),"")</f>
        <v/>
      </c>
      <c r="C140" s="43"/>
      <c r="D140" s="43" t="str">
        <f>IFERROR(INDEX(Data!$A$1:C$1004,_xlfn.AGGREGATE(15,6,((Data!$C$1:$C$1004=D$6)/(Data!$C$1:$C$1004=D$6))*ROW(Data!$C$1:$C$1004),ROW(D140)-ROW(D$6)),1),"")</f>
        <v/>
      </c>
      <c r="E140" s="43"/>
      <c r="F140" s="43" t="str">
        <f>IFERROR(INDEX(Data!$A$1:E$1004,_xlfn.AGGREGATE(15,6,((Data!$C$1:$C$1004=F$6)/(Data!$C$1:$C$1004=F$6))*ROW(Data!$C$1:$C$1004),ROW(F140)-ROW(F$6)),1),"")</f>
        <v/>
      </c>
      <c r="G140" s="43"/>
      <c r="H140" s="43" t="str">
        <f>IFERROR(INDEX(Data!$A$1:G$1004,_xlfn.AGGREGATE(15,6,((Data!$C$1:$C$1004=H$6)/(Data!$C$1:$C$1004=H$6))*ROW(Data!$C$1:$C$1004),ROW(H140)-ROW(H$6)),1),"")</f>
        <v/>
      </c>
      <c r="I140" s="43"/>
      <c r="J140" s="43" t="str">
        <f>IFERROR(INDEX(Data!$A$1:I$1004,_xlfn.AGGREGATE(15,6,((Data!$C$1:$C$1004=J$6)/(Data!$C$1:$C$1004=J$6))*ROW(Data!$C$1:$C$1004),ROW(J140)-ROW(J$6)),1),"")</f>
        <v/>
      </c>
      <c r="K140" s="43"/>
      <c r="L140" s="43" t="str">
        <f>IFERROR(INDEX(Data!$A$1:K$1004,_xlfn.AGGREGATE(15,6,((Data!$C$1:$C$1004=L$6)/(Data!$C$1:$C$1004=L$6))*ROW(Data!$C$1:$C$1004),ROW(L140)-ROW(L$6)),1),"")</f>
        <v/>
      </c>
      <c r="M140" s="43"/>
      <c r="N140" s="43" t="str">
        <f>IFERROR(INDEX(Data!$A$1:M$1004,_xlfn.AGGREGATE(15,6,((Data!$C$1:$C$1004=N$6)/(Data!$C$1:$C$1004=N$6))*ROW(Data!$C$1:$C$1004),ROW(N140)-ROW(N$6)),1),"")</f>
        <v/>
      </c>
      <c r="O140" s="43"/>
      <c r="P140" s="43" t="str">
        <f>IFERROR(INDEX(Data!$A$1:O$1004,_xlfn.AGGREGATE(15,6,((Data!$C$1:$C$1004=P$6)/(Data!$C$1:$C$1004=P$6))*ROW(Data!$C$1:$C$1004),ROW(P140)-ROW(P$6)),1),"")</f>
        <v/>
      </c>
      <c r="Q140" s="43"/>
      <c r="R140" s="43" t="str">
        <f>IFERROR(INDEX(Data!$A$1:Q$1004,_xlfn.AGGREGATE(15,6,((Data!$C$1:$C$1004=R$6)/(Data!$C$1:$C$1004=R$6))*ROW(Data!$C$1:$C$1004),ROW(R140)-ROW(R$6)),1),"")</f>
        <v/>
      </c>
      <c r="S140" s="43"/>
      <c r="T140" s="43" t="str">
        <f>IFERROR(INDEX(Data!$A$1:R$1004,_xlfn.AGGREGATE(15,6,((Data!$C$1:$C$1004=T$6)/(Data!$C$1:$C$1004=T$6))*ROW(Data!$C$1:$C$1004),ROW(T140)-ROW(T$6)),1),"")</f>
        <v/>
      </c>
      <c r="U140" s="43"/>
      <c r="V140" s="43" t="str">
        <f>IFERROR(INDEX(Data!$A$1:X$1004,_xlfn.AGGREGATE(15,6,((Data!$C$1:$C$1004=V$6)/(Data!$C$1:$C$1004=V$6))*ROW(Data!$C$1:$C$1004),ROW(V140)-ROW(V$6)),1),"")</f>
        <v/>
      </c>
      <c r="W140" s="43"/>
      <c r="X140" s="43" t="str">
        <f>IFERROR(INDEX(Data!$A$1:Z$1004,_xlfn.AGGREGATE(15,6,((Data!$C$1:$C$1004=X$6)/(Data!$C$1:$C$1004=X$6))*ROW(Data!$C$1:$C$1004),ROW(X140)-ROW(X$6)),1),"")</f>
        <v/>
      </c>
      <c r="Y140" s="43"/>
      <c r="Z140" s="43" t="str">
        <f>IFERROR(INDEX(Data!$A$1:AB$1004,_xlfn.AGGREGATE(15,6,((Data!$C$1:$C$1004=Z$6)/(Data!$C$1:$C$1004=Z$6))*ROW(Data!$C$1:$C$1004),ROW(Z140)-ROW(Z$6)),1),"")</f>
        <v/>
      </c>
    </row>
    <row r="141" spans="1:26" x14ac:dyDescent="0.4">
      <c r="A141" s="43"/>
      <c r="B141" s="43" t="str">
        <f>IFERROR(INDEX(Data!A$1:$A$1004,_xlfn.AGGREGATE(15,6,((Data!$C$1:$C$1004=B$6)/(Data!$C$1:$C$1004=B$6))*ROW(Data!$C$1:$C$1004),ROW(B141)-ROW(B$6)),1),"")</f>
        <v/>
      </c>
      <c r="C141" s="43"/>
      <c r="D141" s="43" t="str">
        <f>IFERROR(INDEX(Data!$A$1:C$1004,_xlfn.AGGREGATE(15,6,((Data!$C$1:$C$1004=D$6)/(Data!$C$1:$C$1004=D$6))*ROW(Data!$C$1:$C$1004),ROW(D141)-ROW(D$6)),1),"")</f>
        <v/>
      </c>
      <c r="E141" s="43"/>
      <c r="F141" s="43" t="str">
        <f>IFERROR(INDEX(Data!$A$1:E$1004,_xlfn.AGGREGATE(15,6,((Data!$C$1:$C$1004=F$6)/(Data!$C$1:$C$1004=F$6))*ROW(Data!$C$1:$C$1004),ROW(F141)-ROW(F$6)),1),"")</f>
        <v/>
      </c>
      <c r="G141" s="43"/>
      <c r="H141" s="43" t="str">
        <f>IFERROR(INDEX(Data!$A$1:G$1004,_xlfn.AGGREGATE(15,6,((Data!$C$1:$C$1004=H$6)/(Data!$C$1:$C$1004=H$6))*ROW(Data!$C$1:$C$1004),ROW(H141)-ROW(H$6)),1),"")</f>
        <v/>
      </c>
      <c r="I141" s="43"/>
      <c r="J141" s="43" t="str">
        <f>IFERROR(INDEX(Data!$A$1:I$1004,_xlfn.AGGREGATE(15,6,((Data!$C$1:$C$1004=J$6)/(Data!$C$1:$C$1004=J$6))*ROW(Data!$C$1:$C$1004),ROW(J141)-ROW(J$6)),1),"")</f>
        <v/>
      </c>
      <c r="K141" s="43"/>
      <c r="L141" s="43" t="str">
        <f>IFERROR(INDEX(Data!$A$1:K$1004,_xlfn.AGGREGATE(15,6,((Data!$C$1:$C$1004=L$6)/(Data!$C$1:$C$1004=L$6))*ROW(Data!$C$1:$C$1004),ROW(L141)-ROW(L$6)),1),"")</f>
        <v/>
      </c>
      <c r="M141" s="43"/>
      <c r="N141" s="43" t="str">
        <f>IFERROR(INDEX(Data!$A$1:M$1004,_xlfn.AGGREGATE(15,6,((Data!$C$1:$C$1004=N$6)/(Data!$C$1:$C$1004=N$6))*ROW(Data!$C$1:$C$1004),ROW(N141)-ROW(N$6)),1),"")</f>
        <v/>
      </c>
      <c r="O141" s="43"/>
      <c r="P141" s="43" t="str">
        <f>IFERROR(INDEX(Data!$A$1:O$1004,_xlfn.AGGREGATE(15,6,((Data!$C$1:$C$1004=P$6)/(Data!$C$1:$C$1004=P$6))*ROW(Data!$C$1:$C$1004),ROW(P141)-ROW(P$6)),1),"")</f>
        <v/>
      </c>
      <c r="Q141" s="43"/>
      <c r="R141" s="43" t="str">
        <f>IFERROR(INDEX(Data!$A$1:Q$1004,_xlfn.AGGREGATE(15,6,((Data!$C$1:$C$1004=R$6)/(Data!$C$1:$C$1004=R$6))*ROW(Data!$C$1:$C$1004),ROW(R141)-ROW(R$6)),1),"")</f>
        <v/>
      </c>
      <c r="S141" s="43"/>
      <c r="T141" s="43" t="str">
        <f>IFERROR(INDEX(Data!$A$1:R$1004,_xlfn.AGGREGATE(15,6,((Data!$C$1:$C$1004=T$6)/(Data!$C$1:$C$1004=T$6))*ROW(Data!$C$1:$C$1004),ROW(T141)-ROW(T$6)),1),"")</f>
        <v/>
      </c>
      <c r="U141" s="43"/>
      <c r="V141" s="43" t="str">
        <f>IFERROR(INDEX(Data!$A$1:X$1004,_xlfn.AGGREGATE(15,6,((Data!$C$1:$C$1004=V$6)/(Data!$C$1:$C$1004=V$6))*ROW(Data!$C$1:$C$1004),ROW(V141)-ROW(V$6)),1),"")</f>
        <v/>
      </c>
      <c r="W141" s="43"/>
      <c r="X141" s="43" t="str">
        <f>IFERROR(INDEX(Data!$A$1:Z$1004,_xlfn.AGGREGATE(15,6,((Data!$C$1:$C$1004=X$6)/(Data!$C$1:$C$1004=X$6))*ROW(Data!$C$1:$C$1004),ROW(X141)-ROW(X$6)),1),"")</f>
        <v/>
      </c>
      <c r="Y141" s="43"/>
      <c r="Z141" s="43" t="str">
        <f>IFERROR(INDEX(Data!$A$1:AB$1004,_xlfn.AGGREGATE(15,6,((Data!$C$1:$C$1004=Z$6)/(Data!$C$1:$C$1004=Z$6))*ROW(Data!$C$1:$C$1004),ROW(Z141)-ROW(Z$6)),1),"")</f>
        <v/>
      </c>
    </row>
    <row r="142" spans="1:26" x14ac:dyDescent="0.4">
      <c r="A142" s="43"/>
      <c r="B142" s="43" t="str">
        <f>IFERROR(INDEX(Data!A$1:$A$1004,_xlfn.AGGREGATE(15,6,((Data!$C$1:$C$1004=B$6)/(Data!$C$1:$C$1004=B$6))*ROW(Data!$C$1:$C$1004),ROW(B142)-ROW(B$6)),1),"")</f>
        <v/>
      </c>
      <c r="C142" s="43"/>
      <c r="D142" s="43" t="str">
        <f>IFERROR(INDEX(Data!$A$1:C$1004,_xlfn.AGGREGATE(15,6,((Data!$C$1:$C$1004=D$6)/(Data!$C$1:$C$1004=D$6))*ROW(Data!$C$1:$C$1004),ROW(D142)-ROW(D$6)),1),"")</f>
        <v/>
      </c>
      <c r="E142" s="43"/>
      <c r="F142" s="43" t="str">
        <f>IFERROR(INDEX(Data!$A$1:E$1004,_xlfn.AGGREGATE(15,6,((Data!$C$1:$C$1004=F$6)/(Data!$C$1:$C$1004=F$6))*ROW(Data!$C$1:$C$1004),ROW(F142)-ROW(F$6)),1),"")</f>
        <v/>
      </c>
      <c r="G142" s="43"/>
      <c r="H142" s="43" t="str">
        <f>IFERROR(INDEX(Data!$A$1:G$1004,_xlfn.AGGREGATE(15,6,((Data!$C$1:$C$1004=H$6)/(Data!$C$1:$C$1004=H$6))*ROW(Data!$C$1:$C$1004),ROW(H142)-ROW(H$6)),1),"")</f>
        <v/>
      </c>
      <c r="I142" s="43"/>
      <c r="J142" s="43" t="str">
        <f>IFERROR(INDEX(Data!$A$1:I$1004,_xlfn.AGGREGATE(15,6,((Data!$C$1:$C$1004=J$6)/(Data!$C$1:$C$1004=J$6))*ROW(Data!$C$1:$C$1004),ROW(J142)-ROW(J$6)),1),"")</f>
        <v/>
      </c>
      <c r="K142" s="43"/>
      <c r="L142" s="43" t="str">
        <f>IFERROR(INDEX(Data!$A$1:K$1004,_xlfn.AGGREGATE(15,6,((Data!$C$1:$C$1004=L$6)/(Data!$C$1:$C$1004=L$6))*ROW(Data!$C$1:$C$1004),ROW(L142)-ROW(L$6)),1),"")</f>
        <v/>
      </c>
      <c r="M142" s="43"/>
      <c r="N142" s="43" t="str">
        <f>IFERROR(INDEX(Data!$A$1:M$1004,_xlfn.AGGREGATE(15,6,((Data!$C$1:$C$1004=N$6)/(Data!$C$1:$C$1004=N$6))*ROW(Data!$C$1:$C$1004),ROW(N142)-ROW(N$6)),1),"")</f>
        <v/>
      </c>
      <c r="O142" s="43"/>
      <c r="P142" s="43" t="str">
        <f>IFERROR(INDEX(Data!$A$1:O$1004,_xlfn.AGGREGATE(15,6,((Data!$C$1:$C$1004=P$6)/(Data!$C$1:$C$1004=P$6))*ROW(Data!$C$1:$C$1004),ROW(P142)-ROW(P$6)),1),"")</f>
        <v/>
      </c>
      <c r="Q142" s="43"/>
      <c r="R142" s="43" t="str">
        <f>IFERROR(INDEX(Data!$A$1:Q$1004,_xlfn.AGGREGATE(15,6,((Data!$C$1:$C$1004=R$6)/(Data!$C$1:$C$1004=R$6))*ROW(Data!$C$1:$C$1004),ROW(R142)-ROW(R$6)),1),"")</f>
        <v/>
      </c>
      <c r="S142" s="43"/>
      <c r="T142" s="43" t="str">
        <f>IFERROR(INDEX(Data!$A$1:R$1004,_xlfn.AGGREGATE(15,6,((Data!$C$1:$C$1004=T$6)/(Data!$C$1:$C$1004=T$6))*ROW(Data!$C$1:$C$1004),ROW(T142)-ROW(T$6)),1),"")</f>
        <v/>
      </c>
      <c r="U142" s="43"/>
      <c r="V142" s="43" t="str">
        <f>IFERROR(INDEX(Data!$A$1:X$1004,_xlfn.AGGREGATE(15,6,((Data!$C$1:$C$1004=V$6)/(Data!$C$1:$C$1004=V$6))*ROW(Data!$C$1:$C$1004),ROW(V142)-ROW(V$6)),1),"")</f>
        <v/>
      </c>
      <c r="W142" s="43"/>
      <c r="X142" s="43" t="str">
        <f>IFERROR(INDEX(Data!$A$1:Z$1004,_xlfn.AGGREGATE(15,6,((Data!$C$1:$C$1004=X$6)/(Data!$C$1:$C$1004=X$6))*ROW(Data!$C$1:$C$1004),ROW(X142)-ROW(X$6)),1),"")</f>
        <v/>
      </c>
      <c r="Y142" s="43"/>
      <c r="Z142" s="43" t="str">
        <f>IFERROR(INDEX(Data!$A$1:AB$1004,_xlfn.AGGREGATE(15,6,((Data!$C$1:$C$1004=Z$6)/(Data!$C$1:$C$1004=Z$6))*ROW(Data!$C$1:$C$1004),ROW(Z142)-ROW(Z$6)),1),"")</f>
        <v/>
      </c>
    </row>
    <row r="143" spans="1:26" x14ac:dyDescent="0.4">
      <c r="A143" s="43"/>
      <c r="B143" s="43" t="str">
        <f>IFERROR(INDEX(Data!A$1:$A$1004,_xlfn.AGGREGATE(15,6,((Data!$C$1:$C$1004=B$6)/(Data!$C$1:$C$1004=B$6))*ROW(Data!$C$1:$C$1004),ROW(B143)-ROW(B$6)),1),"")</f>
        <v/>
      </c>
      <c r="C143" s="43"/>
      <c r="D143" s="43" t="str">
        <f>IFERROR(INDEX(Data!$A$1:C$1004,_xlfn.AGGREGATE(15,6,((Data!$C$1:$C$1004=D$6)/(Data!$C$1:$C$1004=D$6))*ROW(Data!$C$1:$C$1004),ROW(D143)-ROW(D$6)),1),"")</f>
        <v/>
      </c>
      <c r="E143" s="43"/>
      <c r="F143" s="43" t="str">
        <f>IFERROR(INDEX(Data!$A$1:E$1004,_xlfn.AGGREGATE(15,6,((Data!$C$1:$C$1004=F$6)/(Data!$C$1:$C$1004=F$6))*ROW(Data!$C$1:$C$1004),ROW(F143)-ROW(F$6)),1),"")</f>
        <v/>
      </c>
      <c r="G143" s="43"/>
      <c r="H143" s="43" t="str">
        <f>IFERROR(INDEX(Data!$A$1:G$1004,_xlfn.AGGREGATE(15,6,((Data!$C$1:$C$1004=H$6)/(Data!$C$1:$C$1004=H$6))*ROW(Data!$C$1:$C$1004),ROW(H143)-ROW(H$6)),1),"")</f>
        <v/>
      </c>
      <c r="I143" s="43"/>
      <c r="J143" s="43" t="str">
        <f>IFERROR(INDEX(Data!$A$1:I$1004,_xlfn.AGGREGATE(15,6,((Data!$C$1:$C$1004=J$6)/(Data!$C$1:$C$1004=J$6))*ROW(Data!$C$1:$C$1004),ROW(J143)-ROW(J$6)),1),"")</f>
        <v/>
      </c>
      <c r="K143" s="43"/>
      <c r="L143" s="43" t="str">
        <f>IFERROR(INDEX(Data!$A$1:K$1004,_xlfn.AGGREGATE(15,6,((Data!$C$1:$C$1004=L$6)/(Data!$C$1:$C$1004=L$6))*ROW(Data!$C$1:$C$1004),ROW(L143)-ROW(L$6)),1),"")</f>
        <v/>
      </c>
      <c r="M143" s="43"/>
      <c r="N143" s="43" t="str">
        <f>IFERROR(INDEX(Data!$A$1:M$1004,_xlfn.AGGREGATE(15,6,((Data!$C$1:$C$1004=N$6)/(Data!$C$1:$C$1004=N$6))*ROW(Data!$C$1:$C$1004),ROW(N143)-ROW(N$6)),1),"")</f>
        <v/>
      </c>
      <c r="O143" s="43"/>
      <c r="P143" s="43" t="str">
        <f>IFERROR(INDEX(Data!$A$1:O$1004,_xlfn.AGGREGATE(15,6,((Data!$C$1:$C$1004=P$6)/(Data!$C$1:$C$1004=P$6))*ROW(Data!$C$1:$C$1004),ROW(P143)-ROW(P$6)),1),"")</f>
        <v/>
      </c>
      <c r="Q143" s="43"/>
      <c r="R143" s="43" t="str">
        <f>IFERROR(INDEX(Data!$A$1:Q$1004,_xlfn.AGGREGATE(15,6,((Data!$C$1:$C$1004=R$6)/(Data!$C$1:$C$1004=R$6))*ROW(Data!$C$1:$C$1004),ROW(R143)-ROW(R$6)),1),"")</f>
        <v/>
      </c>
      <c r="S143" s="43"/>
      <c r="T143" s="43" t="str">
        <f>IFERROR(INDEX(Data!$A$1:R$1004,_xlfn.AGGREGATE(15,6,((Data!$C$1:$C$1004=T$6)/(Data!$C$1:$C$1004=T$6))*ROW(Data!$C$1:$C$1004),ROW(T143)-ROW(T$6)),1),"")</f>
        <v/>
      </c>
      <c r="U143" s="43"/>
      <c r="V143" s="43" t="str">
        <f>IFERROR(INDEX(Data!$A$1:X$1004,_xlfn.AGGREGATE(15,6,((Data!$C$1:$C$1004=V$6)/(Data!$C$1:$C$1004=V$6))*ROW(Data!$C$1:$C$1004),ROW(V143)-ROW(V$6)),1),"")</f>
        <v/>
      </c>
      <c r="W143" s="43"/>
      <c r="X143" s="43" t="str">
        <f>IFERROR(INDEX(Data!$A$1:Z$1004,_xlfn.AGGREGATE(15,6,((Data!$C$1:$C$1004=X$6)/(Data!$C$1:$C$1004=X$6))*ROW(Data!$C$1:$C$1004),ROW(X143)-ROW(X$6)),1),"")</f>
        <v/>
      </c>
      <c r="Y143" s="43"/>
      <c r="Z143" s="43" t="str">
        <f>IFERROR(INDEX(Data!$A$1:AB$1004,_xlfn.AGGREGATE(15,6,((Data!$C$1:$C$1004=Z$6)/(Data!$C$1:$C$1004=Z$6))*ROW(Data!$C$1:$C$1004),ROW(Z143)-ROW(Z$6)),1),"")</f>
        <v/>
      </c>
    </row>
    <row r="144" spans="1:26" x14ac:dyDescent="0.4">
      <c r="A144" s="43"/>
      <c r="B144" s="43" t="str">
        <f>IFERROR(INDEX(Data!A$1:$A$1004,_xlfn.AGGREGATE(15,6,((Data!$C$1:$C$1004=B$6)/(Data!$C$1:$C$1004=B$6))*ROW(Data!$C$1:$C$1004),ROW(B144)-ROW(B$6)),1),"")</f>
        <v/>
      </c>
      <c r="C144" s="43"/>
      <c r="D144" s="43" t="str">
        <f>IFERROR(INDEX(Data!$A$1:C$1004,_xlfn.AGGREGATE(15,6,((Data!$C$1:$C$1004=D$6)/(Data!$C$1:$C$1004=D$6))*ROW(Data!$C$1:$C$1004),ROW(D144)-ROW(D$6)),1),"")</f>
        <v/>
      </c>
      <c r="E144" s="43"/>
      <c r="F144" s="43" t="str">
        <f>IFERROR(INDEX(Data!$A$1:E$1004,_xlfn.AGGREGATE(15,6,((Data!$C$1:$C$1004=F$6)/(Data!$C$1:$C$1004=F$6))*ROW(Data!$C$1:$C$1004),ROW(F144)-ROW(F$6)),1),"")</f>
        <v/>
      </c>
      <c r="G144" s="43"/>
      <c r="H144" s="43" t="str">
        <f>IFERROR(INDEX(Data!$A$1:G$1004,_xlfn.AGGREGATE(15,6,((Data!$C$1:$C$1004=H$6)/(Data!$C$1:$C$1004=H$6))*ROW(Data!$C$1:$C$1004),ROW(H144)-ROW(H$6)),1),"")</f>
        <v/>
      </c>
      <c r="I144" s="43"/>
      <c r="J144" s="43" t="str">
        <f>IFERROR(INDEX(Data!$A$1:I$1004,_xlfn.AGGREGATE(15,6,((Data!$C$1:$C$1004=J$6)/(Data!$C$1:$C$1004=J$6))*ROW(Data!$C$1:$C$1004),ROW(J144)-ROW(J$6)),1),"")</f>
        <v/>
      </c>
      <c r="K144" s="43"/>
      <c r="L144" s="43" t="str">
        <f>IFERROR(INDEX(Data!$A$1:K$1004,_xlfn.AGGREGATE(15,6,((Data!$C$1:$C$1004=L$6)/(Data!$C$1:$C$1004=L$6))*ROW(Data!$C$1:$C$1004),ROW(L144)-ROW(L$6)),1),"")</f>
        <v/>
      </c>
      <c r="M144" s="43"/>
      <c r="N144" s="43" t="str">
        <f>IFERROR(INDEX(Data!$A$1:M$1004,_xlfn.AGGREGATE(15,6,((Data!$C$1:$C$1004=N$6)/(Data!$C$1:$C$1004=N$6))*ROW(Data!$C$1:$C$1004),ROW(N144)-ROW(N$6)),1),"")</f>
        <v/>
      </c>
      <c r="O144" s="43"/>
      <c r="P144" s="43" t="str">
        <f>IFERROR(INDEX(Data!$A$1:O$1004,_xlfn.AGGREGATE(15,6,((Data!$C$1:$C$1004=P$6)/(Data!$C$1:$C$1004=P$6))*ROW(Data!$C$1:$C$1004),ROW(P144)-ROW(P$6)),1),"")</f>
        <v/>
      </c>
      <c r="Q144" s="43"/>
      <c r="R144" s="43" t="str">
        <f>IFERROR(INDEX(Data!$A$1:Q$1004,_xlfn.AGGREGATE(15,6,((Data!$C$1:$C$1004=R$6)/(Data!$C$1:$C$1004=R$6))*ROW(Data!$C$1:$C$1004),ROW(R144)-ROW(R$6)),1),"")</f>
        <v/>
      </c>
      <c r="S144" s="43"/>
      <c r="T144" s="43" t="str">
        <f>IFERROR(INDEX(Data!$A$1:R$1004,_xlfn.AGGREGATE(15,6,((Data!$C$1:$C$1004=T$6)/(Data!$C$1:$C$1004=T$6))*ROW(Data!$C$1:$C$1004),ROW(T144)-ROW(T$6)),1),"")</f>
        <v/>
      </c>
      <c r="U144" s="43"/>
      <c r="V144" s="43" t="str">
        <f>IFERROR(INDEX(Data!$A$1:X$1004,_xlfn.AGGREGATE(15,6,((Data!$C$1:$C$1004=V$6)/(Data!$C$1:$C$1004=V$6))*ROW(Data!$C$1:$C$1004),ROW(V144)-ROW(V$6)),1),"")</f>
        <v/>
      </c>
      <c r="W144" s="43"/>
      <c r="X144" s="43" t="str">
        <f>IFERROR(INDEX(Data!$A$1:Z$1004,_xlfn.AGGREGATE(15,6,((Data!$C$1:$C$1004=X$6)/(Data!$C$1:$C$1004=X$6))*ROW(Data!$C$1:$C$1004),ROW(X144)-ROW(X$6)),1),"")</f>
        <v/>
      </c>
      <c r="Y144" s="43"/>
      <c r="Z144" s="43" t="str">
        <f>IFERROR(INDEX(Data!$A$1:AB$1004,_xlfn.AGGREGATE(15,6,((Data!$C$1:$C$1004=Z$6)/(Data!$C$1:$C$1004=Z$6))*ROW(Data!$C$1:$C$1004),ROW(Z144)-ROW(Z$6)),1),"")</f>
        <v/>
      </c>
    </row>
    <row r="145" spans="1:26" x14ac:dyDescent="0.4">
      <c r="A145" s="43"/>
      <c r="B145" s="43" t="str">
        <f>IFERROR(INDEX(Data!A$1:$A$1004,_xlfn.AGGREGATE(15,6,((Data!$C$1:$C$1004=B$6)/(Data!$C$1:$C$1004=B$6))*ROW(Data!$C$1:$C$1004),ROW(B145)-ROW(B$6)),1),"")</f>
        <v/>
      </c>
      <c r="C145" s="43"/>
      <c r="D145" s="43" t="str">
        <f>IFERROR(INDEX(Data!$A$1:C$1004,_xlfn.AGGREGATE(15,6,((Data!$C$1:$C$1004=D$6)/(Data!$C$1:$C$1004=D$6))*ROW(Data!$C$1:$C$1004),ROW(D145)-ROW(D$6)),1),"")</f>
        <v/>
      </c>
      <c r="E145" s="43"/>
      <c r="F145" s="43" t="str">
        <f>IFERROR(INDEX(Data!$A$1:E$1004,_xlfn.AGGREGATE(15,6,((Data!$C$1:$C$1004=F$6)/(Data!$C$1:$C$1004=F$6))*ROW(Data!$C$1:$C$1004),ROW(F145)-ROW(F$6)),1),"")</f>
        <v/>
      </c>
      <c r="G145" s="43"/>
      <c r="H145" s="43" t="str">
        <f>IFERROR(INDEX(Data!$A$1:G$1004,_xlfn.AGGREGATE(15,6,((Data!$C$1:$C$1004=H$6)/(Data!$C$1:$C$1004=H$6))*ROW(Data!$C$1:$C$1004),ROW(H145)-ROW(H$6)),1),"")</f>
        <v/>
      </c>
      <c r="I145" s="43"/>
      <c r="J145" s="43" t="str">
        <f>IFERROR(INDEX(Data!$A$1:I$1004,_xlfn.AGGREGATE(15,6,((Data!$C$1:$C$1004=J$6)/(Data!$C$1:$C$1004=J$6))*ROW(Data!$C$1:$C$1004),ROW(J145)-ROW(J$6)),1),"")</f>
        <v/>
      </c>
      <c r="K145" s="43"/>
      <c r="L145" s="43" t="str">
        <f>IFERROR(INDEX(Data!$A$1:K$1004,_xlfn.AGGREGATE(15,6,((Data!$C$1:$C$1004=L$6)/(Data!$C$1:$C$1004=L$6))*ROW(Data!$C$1:$C$1004),ROW(L145)-ROW(L$6)),1),"")</f>
        <v/>
      </c>
      <c r="M145" s="43"/>
      <c r="N145" s="43" t="str">
        <f>IFERROR(INDEX(Data!$A$1:M$1004,_xlfn.AGGREGATE(15,6,((Data!$C$1:$C$1004=N$6)/(Data!$C$1:$C$1004=N$6))*ROW(Data!$C$1:$C$1004),ROW(N145)-ROW(N$6)),1),"")</f>
        <v/>
      </c>
      <c r="O145" s="43"/>
      <c r="P145" s="43" t="str">
        <f>IFERROR(INDEX(Data!$A$1:O$1004,_xlfn.AGGREGATE(15,6,((Data!$C$1:$C$1004=P$6)/(Data!$C$1:$C$1004=P$6))*ROW(Data!$C$1:$C$1004),ROW(P145)-ROW(P$6)),1),"")</f>
        <v/>
      </c>
      <c r="Q145" s="43"/>
      <c r="R145" s="43" t="str">
        <f>IFERROR(INDEX(Data!$A$1:Q$1004,_xlfn.AGGREGATE(15,6,((Data!$C$1:$C$1004=R$6)/(Data!$C$1:$C$1004=R$6))*ROW(Data!$C$1:$C$1004),ROW(R145)-ROW(R$6)),1),"")</f>
        <v/>
      </c>
      <c r="S145" s="43"/>
      <c r="T145" s="43" t="str">
        <f>IFERROR(INDEX(Data!$A$1:R$1004,_xlfn.AGGREGATE(15,6,((Data!$C$1:$C$1004=T$6)/(Data!$C$1:$C$1004=T$6))*ROW(Data!$C$1:$C$1004),ROW(T145)-ROW(T$6)),1),"")</f>
        <v/>
      </c>
      <c r="U145" s="43"/>
      <c r="V145" s="43" t="str">
        <f>IFERROR(INDEX(Data!$A$1:X$1004,_xlfn.AGGREGATE(15,6,((Data!$C$1:$C$1004=V$6)/(Data!$C$1:$C$1004=V$6))*ROW(Data!$C$1:$C$1004),ROW(V145)-ROW(V$6)),1),"")</f>
        <v/>
      </c>
      <c r="W145" s="43"/>
      <c r="X145" s="43" t="str">
        <f>IFERROR(INDEX(Data!$A$1:Z$1004,_xlfn.AGGREGATE(15,6,((Data!$C$1:$C$1004=X$6)/(Data!$C$1:$C$1004=X$6))*ROW(Data!$C$1:$C$1004),ROW(X145)-ROW(X$6)),1),"")</f>
        <v/>
      </c>
      <c r="Y145" s="43"/>
      <c r="Z145" s="43" t="str">
        <f>IFERROR(INDEX(Data!$A$1:AB$1004,_xlfn.AGGREGATE(15,6,((Data!$C$1:$C$1004=Z$6)/(Data!$C$1:$C$1004=Z$6))*ROW(Data!$C$1:$C$1004),ROW(Z145)-ROW(Z$6)),1),"")</f>
        <v/>
      </c>
    </row>
    <row r="146" spans="1:26" x14ac:dyDescent="0.4">
      <c r="A146" s="43"/>
      <c r="B146" s="43" t="str">
        <f>IFERROR(INDEX(Data!A$1:$A$1004,_xlfn.AGGREGATE(15,6,((Data!$C$1:$C$1004=B$6)/(Data!$C$1:$C$1004=B$6))*ROW(Data!$C$1:$C$1004),ROW(B146)-ROW(B$6)),1),"")</f>
        <v/>
      </c>
      <c r="C146" s="43"/>
      <c r="D146" s="43" t="str">
        <f>IFERROR(INDEX(Data!$A$1:C$1004,_xlfn.AGGREGATE(15,6,((Data!$C$1:$C$1004=D$6)/(Data!$C$1:$C$1004=D$6))*ROW(Data!$C$1:$C$1004),ROW(D146)-ROW(D$6)),1),"")</f>
        <v/>
      </c>
      <c r="E146" s="43"/>
      <c r="F146" s="43" t="str">
        <f>IFERROR(INDEX(Data!$A$1:E$1004,_xlfn.AGGREGATE(15,6,((Data!$C$1:$C$1004=F$6)/(Data!$C$1:$C$1004=F$6))*ROW(Data!$C$1:$C$1004),ROW(F146)-ROW(F$6)),1),"")</f>
        <v/>
      </c>
      <c r="G146" s="43"/>
      <c r="H146" s="43" t="str">
        <f>IFERROR(INDEX(Data!$A$1:G$1004,_xlfn.AGGREGATE(15,6,((Data!$C$1:$C$1004=H$6)/(Data!$C$1:$C$1004=H$6))*ROW(Data!$C$1:$C$1004),ROW(H146)-ROW(H$6)),1),"")</f>
        <v/>
      </c>
      <c r="I146" s="43"/>
      <c r="J146" s="43" t="str">
        <f>IFERROR(INDEX(Data!$A$1:I$1004,_xlfn.AGGREGATE(15,6,((Data!$C$1:$C$1004=J$6)/(Data!$C$1:$C$1004=J$6))*ROW(Data!$C$1:$C$1004),ROW(J146)-ROW(J$6)),1),"")</f>
        <v/>
      </c>
      <c r="K146" s="43"/>
      <c r="L146" s="43" t="str">
        <f>IFERROR(INDEX(Data!$A$1:K$1004,_xlfn.AGGREGATE(15,6,((Data!$C$1:$C$1004=L$6)/(Data!$C$1:$C$1004=L$6))*ROW(Data!$C$1:$C$1004),ROW(L146)-ROW(L$6)),1),"")</f>
        <v/>
      </c>
      <c r="M146" s="43"/>
      <c r="N146" s="43" t="str">
        <f>IFERROR(INDEX(Data!$A$1:M$1004,_xlfn.AGGREGATE(15,6,((Data!$C$1:$C$1004=N$6)/(Data!$C$1:$C$1004=N$6))*ROW(Data!$C$1:$C$1004),ROW(N146)-ROW(N$6)),1),"")</f>
        <v/>
      </c>
      <c r="O146" s="43"/>
      <c r="P146" s="43" t="str">
        <f>IFERROR(INDEX(Data!$A$1:O$1004,_xlfn.AGGREGATE(15,6,((Data!$C$1:$C$1004=P$6)/(Data!$C$1:$C$1004=P$6))*ROW(Data!$C$1:$C$1004),ROW(P146)-ROW(P$6)),1),"")</f>
        <v/>
      </c>
      <c r="Q146" s="43"/>
      <c r="R146" s="43" t="str">
        <f>IFERROR(INDEX(Data!$A$1:Q$1004,_xlfn.AGGREGATE(15,6,((Data!$C$1:$C$1004=R$6)/(Data!$C$1:$C$1004=R$6))*ROW(Data!$C$1:$C$1004),ROW(R146)-ROW(R$6)),1),"")</f>
        <v/>
      </c>
      <c r="S146" s="43"/>
      <c r="T146" s="43" t="str">
        <f>IFERROR(INDEX(Data!$A$1:R$1004,_xlfn.AGGREGATE(15,6,((Data!$C$1:$C$1004=T$6)/(Data!$C$1:$C$1004=T$6))*ROW(Data!$C$1:$C$1004),ROW(T146)-ROW(T$6)),1),"")</f>
        <v/>
      </c>
      <c r="U146" s="43"/>
      <c r="V146" s="43" t="str">
        <f>IFERROR(INDEX(Data!$A$1:X$1004,_xlfn.AGGREGATE(15,6,((Data!$C$1:$C$1004=V$6)/(Data!$C$1:$C$1004=V$6))*ROW(Data!$C$1:$C$1004),ROW(V146)-ROW(V$6)),1),"")</f>
        <v/>
      </c>
      <c r="W146" s="43"/>
      <c r="X146" s="43" t="str">
        <f>IFERROR(INDEX(Data!$A$1:Z$1004,_xlfn.AGGREGATE(15,6,((Data!$C$1:$C$1004=X$6)/(Data!$C$1:$C$1004=X$6))*ROW(Data!$C$1:$C$1004),ROW(X146)-ROW(X$6)),1),"")</f>
        <v/>
      </c>
      <c r="Y146" s="43"/>
      <c r="Z146" s="43" t="str">
        <f>IFERROR(INDEX(Data!$A$1:AB$1004,_xlfn.AGGREGATE(15,6,((Data!$C$1:$C$1004=Z$6)/(Data!$C$1:$C$1004=Z$6))*ROW(Data!$C$1:$C$1004),ROW(Z146)-ROW(Z$6)),1),"")</f>
        <v/>
      </c>
    </row>
    <row r="147" spans="1:26" x14ac:dyDescent="0.4">
      <c r="A147" s="43"/>
      <c r="B147" s="43" t="str">
        <f>IFERROR(INDEX(Data!A$1:$A$1004,_xlfn.AGGREGATE(15,6,((Data!$C$1:$C$1004=B$6)/(Data!$C$1:$C$1004=B$6))*ROW(Data!$C$1:$C$1004),ROW(B147)-ROW(B$6)),1),"")</f>
        <v/>
      </c>
      <c r="C147" s="43"/>
      <c r="D147" s="43" t="str">
        <f>IFERROR(INDEX(Data!$A$1:C$1004,_xlfn.AGGREGATE(15,6,((Data!$C$1:$C$1004=D$6)/(Data!$C$1:$C$1004=D$6))*ROW(Data!$C$1:$C$1004),ROW(D147)-ROW(D$6)),1),"")</f>
        <v/>
      </c>
      <c r="E147" s="43"/>
      <c r="F147" s="43" t="str">
        <f>IFERROR(INDEX(Data!$A$1:E$1004,_xlfn.AGGREGATE(15,6,((Data!$C$1:$C$1004=F$6)/(Data!$C$1:$C$1004=F$6))*ROW(Data!$C$1:$C$1004),ROW(F147)-ROW(F$6)),1),"")</f>
        <v/>
      </c>
      <c r="G147" s="43"/>
      <c r="H147" s="43" t="str">
        <f>IFERROR(INDEX(Data!$A$1:G$1004,_xlfn.AGGREGATE(15,6,((Data!$C$1:$C$1004=H$6)/(Data!$C$1:$C$1004=H$6))*ROW(Data!$C$1:$C$1004),ROW(H147)-ROW(H$6)),1),"")</f>
        <v/>
      </c>
      <c r="I147" s="43"/>
      <c r="J147" s="43" t="str">
        <f>IFERROR(INDEX(Data!$A$1:I$1004,_xlfn.AGGREGATE(15,6,((Data!$C$1:$C$1004=J$6)/(Data!$C$1:$C$1004=J$6))*ROW(Data!$C$1:$C$1004),ROW(J147)-ROW(J$6)),1),"")</f>
        <v/>
      </c>
      <c r="K147" s="43"/>
      <c r="L147" s="43" t="str">
        <f>IFERROR(INDEX(Data!$A$1:K$1004,_xlfn.AGGREGATE(15,6,((Data!$C$1:$C$1004=L$6)/(Data!$C$1:$C$1004=L$6))*ROW(Data!$C$1:$C$1004),ROW(L147)-ROW(L$6)),1),"")</f>
        <v/>
      </c>
      <c r="M147" s="43"/>
      <c r="N147" s="43" t="str">
        <f>IFERROR(INDEX(Data!$A$1:M$1004,_xlfn.AGGREGATE(15,6,((Data!$C$1:$C$1004=N$6)/(Data!$C$1:$C$1004=N$6))*ROW(Data!$C$1:$C$1004),ROW(N147)-ROW(N$6)),1),"")</f>
        <v/>
      </c>
      <c r="O147" s="43"/>
      <c r="P147" s="43" t="str">
        <f>IFERROR(INDEX(Data!$A$1:O$1004,_xlfn.AGGREGATE(15,6,((Data!$C$1:$C$1004=P$6)/(Data!$C$1:$C$1004=P$6))*ROW(Data!$C$1:$C$1004),ROW(P147)-ROW(P$6)),1),"")</f>
        <v/>
      </c>
      <c r="Q147" s="43"/>
      <c r="R147" s="43" t="str">
        <f>IFERROR(INDEX(Data!$A$1:Q$1004,_xlfn.AGGREGATE(15,6,((Data!$C$1:$C$1004=R$6)/(Data!$C$1:$C$1004=R$6))*ROW(Data!$C$1:$C$1004),ROW(R147)-ROW(R$6)),1),"")</f>
        <v/>
      </c>
      <c r="S147" s="43"/>
      <c r="T147" s="43" t="str">
        <f>IFERROR(INDEX(Data!$A$1:R$1004,_xlfn.AGGREGATE(15,6,((Data!$C$1:$C$1004=T$6)/(Data!$C$1:$C$1004=T$6))*ROW(Data!$C$1:$C$1004),ROW(T147)-ROW(T$6)),1),"")</f>
        <v/>
      </c>
      <c r="U147" s="43"/>
      <c r="V147" s="43" t="str">
        <f>IFERROR(INDEX(Data!$A$1:X$1004,_xlfn.AGGREGATE(15,6,((Data!$C$1:$C$1004=V$6)/(Data!$C$1:$C$1004=V$6))*ROW(Data!$C$1:$C$1004),ROW(V147)-ROW(V$6)),1),"")</f>
        <v/>
      </c>
      <c r="W147" s="43"/>
      <c r="X147" s="43" t="str">
        <f>IFERROR(INDEX(Data!$A$1:Z$1004,_xlfn.AGGREGATE(15,6,((Data!$C$1:$C$1004=X$6)/(Data!$C$1:$C$1004=X$6))*ROW(Data!$C$1:$C$1004),ROW(X147)-ROW(X$6)),1),"")</f>
        <v/>
      </c>
      <c r="Y147" s="43"/>
      <c r="Z147" s="43" t="str">
        <f>IFERROR(INDEX(Data!$A$1:AB$1004,_xlfn.AGGREGATE(15,6,((Data!$C$1:$C$1004=Z$6)/(Data!$C$1:$C$1004=Z$6))*ROW(Data!$C$1:$C$1004),ROW(Z147)-ROW(Z$6)),1),"")</f>
        <v/>
      </c>
    </row>
    <row r="148" spans="1:26" x14ac:dyDescent="0.4">
      <c r="A148" s="43"/>
      <c r="B148" s="43" t="str">
        <f>IFERROR(INDEX(Data!A$1:$A$1004,_xlfn.AGGREGATE(15,6,((Data!$C$1:$C$1004=B$6)/(Data!$C$1:$C$1004=B$6))*ROW(Data!$C$1:$C$1004),ROW(B148)-ROW(B$6)),1),"")</f>
        <v/>
      </c>
      <c r="C148" s="43"/>
      <c r="D148" s="43" t="str">
        <f>IFERROR(INDEX(Data!$A$1:C$1004,_xlfn.AGGREGATE(15,6,((Data!$C$1:$C$1004=D$6)/(Data!$C$1:$C$1004=D$6))*ROW(Data!$C$1:$C$1004),ROW(D148)-ROW(D$6)),1),"")</f>
        <v/>
      </c>
      <c r="E148" s="43"/>
      <c r="F148" s="43" t="str">
        <f>IFERROR(INDEX(Data!$A$1:E$1004,_xlfn.AGGREGATE(15,6,((Data!$C$1:$C$1004=F$6)/(Data!$C$1:$C$1004=F$6))*ROW(Data!$C$1:$C$1004),ROW(F148)-ROW(F$6)),1),"")</f>
        <v/>
      </c>
      <c r="G148" s="43"/>
      <c r="H148" s="43" t="str">
        <f>IFERROR(INDEX(Data!$A$1:G$1004,_xlfn.AGGREGATE(15,6,((Data!$C$1:$C$1004=H$6)/(Data!$C$1:$C$1004=H$6))*ROW(Data!$C$1:$C$1004),ROW(H148)-ROW(H$6)),1),"")</f>
        <v/>
      </c>
      <c r="I148" s="43"/>
      <c r="J148" s="43" t="str">
        <f>IFERROR(INDEX(Data!$A$1:I$1004,_xlfn.AGGREGATE(15,6,((Data!$C$1:$C$1004=J$6)/(Data!$C$1:$C$1004=J$6))*ROW(Data!$C$1:$C$1004),ROW(J148)-ROW(J$6)),1),"")</f>
        <v/>
      </c>
      <c r="K148" s="43"/>
      <c r="L148" s="43" t="str">
        <f>IFERROR(INDEX(Data!$A$1:K$1004,_xlfn.AGGREGATE(15,6,((Data!$C$1:$C$1004=L$6)/(Data!$C$1:$C$1004=L$6))*ROW(Data!$C$1:$C$1004),ROW(L148)-ROW(L$6)),1),"")</f>
        <v/>
      </c>
      <c r="M148" s="43"/>
      <c r="N148" s="43" t="str">
        <f>IFERROR(INDEX(Data!$A$1:M$1004,_xlfn.AGGREGATE(15,6,((Data!$C$1:$C$1004=N$6)/(Data!$C$1:$C$1004=N$6))*ROW(Data!$C$1:$C$1004),ROW(N148)-ROW(N$6)),1),"")</f>
        <v/>
      </c>
      <c r="O148" s="43"/>
      <c r="P148" s="43" t="str">
        <f>IFERROR(INDEX(Data!$A$1:O$1004,_xlfn.AGGREGATE(15,6,((Data!$C$1:$C$1004=P$6)/(Data!$C$1:$C$1004=P$6))*ROW(Data!$C$1:$C$1004),ROW(P148)-ROW(P$6)),1),"")</f>
        <v/>
      </c>
      <c r="Q148" s="43"/>
      <c r="R148" s="43" t="str">
        <f>IFERROR(INDEX(Data!$A$1:Q$1004,_xlfn.AGGREGATE(15,6,((Data!$C$1:$C$1004=R$6)/(Data!$C$1:$C$1004=R$6))*ROW(Data!$C$1:$C$1004),ROW(R148)-ROW(R$6)),1),"")</f>
        <v/>
      </c>
      <c r="S148" s="43"/>
      <c r="T148" s="43" t="str">
        <f>IFERROR(INDEX(Data!$A$1:R$1004,_xlfn.AGGREGATE(15,6,((Data!$C$1:$C$1004=T$6)/(Data!$C$1:$C$1004=T$6))*ROW(Data!$C$1:$C$1004),ROW(T148)-ROW(T$6)),1),"")</f>
        <v/>
      </c>
      <c r="U148" s="43"/>
      <c r="V148" s="43" t="str">
        <f>IFERROR(INDEX(Data!$A$1:X$1004,_xlfn.AGGREGATE(15,6,((Data!$C$1:$C$1004=V$6)/(Data!$C$1:$C$1004=V$6))*ROW(Data!$C$1:$C$1004),ROW(V148)-ROW(V$6)),1),"")</f>
        <v/>
      </c>
      <c r="W148" s="43"/>
      <c r="X148" s="43" t="str">
        <f>IFERROR(INDEX(Data!$A$1:Z$1004,_xlfn.AGGREGATE(15,6,((Data!$C$1:$C$1004=X$6)/(Data!$C$1:$C$1004=X$6))*ROW(Data!$C$1:$C$1004),ROW(X148)-ROW(X$6)),1),"")</f>
        <v/>
      </c>
      <c r="Y148" s="43"/>
      <c r="Z148" s="43" t="str">
        <f>IFERROR(INDEX(Data!$A$1:AB$1004,_xlfn.AGGREGATE(15,6,((Data!$C$1:$C$1004=Z$6)/(Data!$C$1:$C$1004=Z$6))*ROW(Data!$C$1:$C$1004),ROW(Z148)-ROW(Z$6)),1),"")</f>
        <v/>
      </c>
    </row>
    <row r="149" spans="1:26" x14ac:dyDescent="0.4">
      <c r="A149" s="43"/>
      <c r="B149" s="43" t="str">
        <f>IFERROR(INDEX(Data!A$1:$A$1004,_xlfn.AGGREGATE(15,6,((Data!$C$1:$C$1004=B$6)/(Data!$C$1:$C$1004=B$6))*ROW(Data!$C$1:$C$1004),ROW(B149)-ROW(B$6)),1),"")</f>
        <v/>
      </c>
      <c r="C149" s="43"/>
      <c r="D149" s="43" t="str">
        <f>IFERROR(INDEX(Data!$A$1:C$1004,_xlfn.AGGREGATE(15,6,((Data!$C$1:$C$1004=D$6)/(Data!$C$1:$C$1004=D$6))*ROW(Data!$C$1:$C$1004),ROW(D149)-ROW(D$6)),1),"")</f>
        <v/>
      </c>
      <c r="E149" s="43"/>
      <c r="F149" s="43" t="str">
        <f>IFERROR(INDEX(Data!$A$1:E$1004,_xlfn.AGGREGATE(15,6,((Data!$C$1:$C$1004=F$6)/(Data!$C$1:$C$1004=F$6))*ROW(Data!$C$1:$C$1004),ROW(F149)-ROW(F$6)),1),"")</f>
        <v/>
      </c>
      <c r="G149" s="43"/>
      <c r="H149" s="43" t="str">
        <f>IFERROR(INDEX(Data!$A$1:G$1004,_xlfn.AGGREGATE(15,6,((Data!$C$1:$C$1004=H$6)/(Data!$C$1:$C$1004=H$6))*ROW(Data!$C$1:$C$1004),ROW(H149)-ROW(H$6)),1),"")</f>
        <v/>
      </c>
      <c r="I149" s="43"/>
      <c r="J149" s="43" t="str">
        <f>IFERROR(INDEX(Data!$A$1:I$1004,_xlfn.AGGREGATE(15,6,((Data!$C$1:$C$1004=J$6)/(Data!$C$1:$C$1004=J$6))*ROW(Data!$C$1:$C$1004),ROW(J149)-ROW(J$6)),1),"")</f>
        <v/>
      </c>
      <c r="K149" s="43"/>
      <c r="L149" s="43" t="str">
        <f>IFERROR(INDEX(Data!$A$1:K$1004,_xlfn.AGGREGATE(15,6,((Data!$C$1:$C$1004=L$6)/(Data!$C$1:$C$1004=L$6))*ROW(Data!$C$1:$C$1004),ROW(L149)-ROW(L$6)),1),"")</f>
        <v/>
      </c>
      <c r="M149" s="43"/>
      <c r="N149" s="43" t="str">
        <f>IFERROR(INDEX(Data!$A$1:M$1004,_xlfn.AGGREGATE(15,6,((Data!$C$1:$C$1004=N$6)/(Data!$C$1:$C$1004=N$6))*ROW(Data!$C$1:$C$1004),ROW(N149)-ROW(N$6)),1),"")</f>
        <v/>
      </c>
      <c r="O149" s="43"/>
      <c r="P149" s="43" t="str">
        <f>IFERROR(INDEX(Data!$A$1:O$1004,_xlfn.AGGREGATE(15,6,((Data!$C$1:$C$1004=P$6)/(Data!$C$1:$C$1004=P$6))*ROW(Data!$C$1:$C$1004),ROW(P149)-ROW(P$6)),1),"")</f>
        <v/>
      </c>
      <c r="Q149" s="43"/>
      <c r="R149" s="43" t="str">
        <f>IFERROR(INDEX(Data!$A$1:Q$1004,_xlfn.AGGREGATE(15,6,((Data!$C$1:$C$1004=R$6)/(Data!$C$1:$C$1004=R$6))*ROW(Data!$C$1:$C$1004),ROW(R149)-ROW(R$6)),1),"")</f>
        <v/>
      </c>
      <c r="S149" s="43"/>
      <c r="T149" s="43" t="str">
        <f>IFERROR(INDEX(Data!$A$1:R$1004,_xlfn.AGGREGATE(15,6,((Data!$C$1:$C$1004=T$6)/(Data!$C$1:$C$1004=T$6))*ROW(Data!$C$1:$C$1004),ROW(T149)-ROW(T$6)),1),"")</f>
        <v/>
      </c>
      <c r="U149" s="43"/>
      <c r="V149" s="43" t="str">
        <f>IFERROR(INDEX(Data!$A$1:X$1004,_xlfn.AGGREGATE(15,6,((Data!$C$1:$C$1004=V$6)/(Data!$C$1:$C$1004=V$6))*ROW(Data!$C$1:$C$1004),ROW(V149)-ROW(V$6)),1),"")</f>
        <v/>
      </c>
      <c r="W149" s="43"/>
      <c r="X149" s="43" t="str">
        <f>IFERROR(INDEX(Data!$A$1:Z$1004,_xlfn.AGGREGATE(15,6,((Data!$C$1:$C$1004=X$6)/(Data!$C$1:$C$1004=X$6))*ROW(Data!$C$1:$C$1004),ROW(X149)-ROW(X$6)),1),"")</f>
        <v/>
      </c>
      <c r="Y149" s="43"/>
      <c r="Z149" s="43" t="str">
        <f>IFERROR(INDEX(Data!$A$1:AB$1004,_xlfn.AGGREGATE(15,6,((Data!$C$1:$C$1004=Z$6)/(Data!$C$1:$C$1004=Z$6))*ROW(Data!$C$1:$C$1004),ROW(Z149)-ROW(Z$6)),1),"")</f>
        <v/>
      </c>
    </row>
    <row r="150" spans="1:26" x14ac:dyDescent="0.4">
      <c r="A150" s="43"/>
      <c r="B150" s="43" t="str">
        <f>IFERROR(INDEX(Data!A$1:$A$1004,_xlfn.AGGREGATE(15,6,((Data!$C$1:$C$1004=B$6)/(Data!$C$1:$C$1004=B$6))*ROW(Data!$C$1:$C$1004),ROW(B150)-ROW(B$6)),1),"")</f>
        <v/>
      </c>
      <c r="C150" s="43"/>
      <c r="D150" s="43" t="str">
        <f>IFERROR(INDEX(Data!$A$1:C$1004,_xlfn.AGGREGATE(15,6,((Data!$C$1:$C$1004=D$6)/(Data!$C$1:$C$1004=D$6))*ROW(Data!$C$1:$C$1004),ROW(D150)-ROW(D$6)),1),"")</f>
        <v/>
      </c>
      <c r="E150" s="43"/>
      <c r="F150" s="43" t="str">
        <f>IFERROR(INDEX(Data!$A$1:E$1004,_xlfn.AGGREGATE(15,6,((Data!$C$1:$C$1004=F$6)/(Data!$C$1:$C$1004=F$6))*ROW(Data!$C$1:$C$1004),ROW(F150)-ROW(F$6)),1),"")</f>
        <v/>
      </c>
      <c r="G150" s="43"/>
      <c r="H150" s="43" t="str">
        <f>IFERROR(INDEX(Data!$A$1:G$1004,_xlfn.AGGREGATE(15,6,((Data!$C$1:$C$1004=H$6)/(Data!$C$1:$C$1004=H$6))*ROW(Data!$C$1:$C$1004),ROW(H150)-ROW(H$6)),1),"")</f>
        <v/>
      </c>
      <c r="I150" s="43"/>
      <c r="J150" s="43" t="str">
        <f>IFERROR(INDEX(Data!$A$1:I$1004,_xlfn.AGGREGATE(15,6,((Data!$C$1:$C$1004=J$6)/(Data!$C$1:$C$1004=J$6))*ROW(Data!$C$1:$C$1004),ROW(J150)-ROW(J$6)),1),"")</f>
        <v/>
      </c>
      <c r="K150" s="43"/>
      <c r="L150" s="43" t="str">
        <f>IFERROR(INDEX(Data!$A$1:K$1004,_xlfn.AGGREGATE(15,6,((Data!$C$1:$C$1004=L$6)/(Data!$C$1:$C$1004=L$6))*ROW(Data!$C$1:$C$1004),ROW(L150)-ROW(L$6)),1),"")</f>
        <v/>
      </c>
      <c r="M150" s="43"/>
      <c r="N150" s="43" t="str">
        <f>IFERROR(INDEX(Data!$A$1:M$1004,_xlfn.AGGREGATE(15,6,((Data!$C$1:$C$1004=N$6)/(Data!$C$1:$C$1004=N$6))*ROW(Data!$C$1:$C$1004),ROW(N150)-ROW(N$6)),1),"")</f>
        <v/>
      </c>
      <c r="O150" s="43"/>
      <c r="P150" s="43" t="str">
        <f>IFERROR(INDEX(Data!$A$1:O$1004,_xlfn.AGGREGATE(15,6,((Data!$C$1:$C$1004=P$6)/(Data!$C$1:$C$1004=P$6))*ROW(Data!$C$1:$C$1004),ROW(P150)-ROW(P$6)),1),"")</f>
        <v/>
      </c>
      <c r="Q150" s="43"/>
      <c r="R150" s="43" t="str">
        <f>IFERROR(INDEX(Data!$A$1:Q$1004,_xlfn.AGGREGATE(15,6,((Data!$C$1:$C$1004=R$6)/(Data!$C$1:$C$1004=R$6))*ROW(Data!$C$1:$C$1004),ROW(R150)-ROW(R$6)),1),"")</f>
        <v/>
      </c>
      <c r="S150" s="43"/>
      <c r="T150" s="43" t="str">
        <f>IFERROR(INDEX(Data!$A$1:R$1004,_xlfn.AGGREGATE(15,6,((Data!$C$1:$C$1004=T$6)/(Data!$C$1:$C$1004=T$6))*ROW(Data!$C$1:$C$1004),ROW(T150)-ROW(T$6)),1),"")</f>
        <v/>
      </c>
      <c r="U150" s="43"/>
      <c r="V150" s="43" t="str">
        <f>IFERROR(INDEX(Data!$A$1:X$1004,_xlfn.AGGREGATE(15,6,((Data!$C$1:$C$1004=V$6)/(Data!$C$1:$C$1004=V$6))*ROW(Data!$C$1:$C$1004),ROW(V150)-ROW(V$6)),1),"")</f>
        <v/>
      </c>
      <c r="W150" s="43"/>
      <c r="X150" s="43" t="str">
        <f>IFERROR(INDEX(Data!$A$1:Z$1004,_xlfn.AGGREGATE(15,6,((Data!$C$1:$C$1004=X$6)/(Data!$C$1:$C$1004=X$6))*ROW(Data!$C$1:$C$1004),ROW(X150)-ROW(X$6)),1),"")</f>
        <v/>
      </c>
      <c r="Y150" s="43"/>
      <c r="Z150" s="43" t="str">
        <f>IFERROR(INDEX(Data!$A$1:AB$1004,_xlfn.AGGREGATE(15,6,((Data!$C$1:$C$1004=Z$6)/(Data!$C$1:$C$1004=Z$6))*ROW(Data!$C$1:$C$1004),ROW(Z150)-ROW(Z$6)),1),"")</f>
        <v/>
      </c>
    </row>
    <row r="151" spans="1:26" x14ac:dyDescent="0.4">
      <c r="A151" s="43"/>
      <c r="B151" s="43" t="str">
        <f>IFERROR(INDEX(Data!A$1:$A$1004,_xlfn.AGGREGATE(15,6,((Data!$C$1:$C$1004=B$6)/(Data!$C$1:$C$1004=B$6))*ROW(Data!$C$1:$C$1004),ROW(B151)-ROW(B$6)),1),"")</f>
        <v/>
      </c>
      <c r="C151" s="43"/>
      <c r="D151" s="43" t="str">
        <f>IFERROR(INDEX(Data!$A$1:C$1004,_xlfn.AGGREGATE(15,6,((Data!$C$1:$C$1004=D$6)/(Data!$C$1:$C$1004=D$6))*ROW(Data!$C$1:$C$1004),ROW(D151)-ROW(D$6)),1),"")</f>
        <v/>
      </c>
      <c r="E151" s="43"/>
      <c r="F151" s="43" t="str">
        <f>IFERROR(INDEX(Data!$A$1:E$1004,_xlfn.AGGREGATE(15,6,((Data!$C$1:$C$1004=F$6)/(Data!$C$1:$C$1004=F$6))*ROW(Data!$C$1:$C$1004),ROW(F151)-ROW(F$6)),1),"")</f>
        <v/>
      </c>
      <c r="G151" s="43"/>
      <c r="H151" s="43" t="str">
        <f>IFERROR(INDEX(Data!$A$1:G$1004,_xlfn.AGGREGATE(15,6,((Data!$C$1:$C$1004=H$6)/(Data!$C$1:$C$1004=H$6))*ROW(Data!$C$1:$C$1004),ROW(H151)-ROW(H$6)),1),"")</f>
        <v/>
      </c>
      <c r="I151" s="43"/>
      <c r="J151" s="43" t="str">
        <f>IFERROR(INDEX(Data!$A$1:I$1004,_xlfn.AGGREGATE(15,6,((Data!$C$1:$C$1004=J$6)/(Data!$C$1:$C$1004=J$6))*ROW(Data!$C$1:$C$1004),ROW(J151)-ROW(J$6)),1),"")</f>
        <v/>
      </c>
      <c r="K151" s="43"/>
      <c r="L151" s="43" t="str">
        <f>IFERROR(INDEX(Data!$A$1:K$1004,_xlfn.AGGREGATE(15,6,((Data!$C$1:$C$1004=L$6)/(Data!$C$1:$C$1004=L$6))*ROW(Data!$C$1:$C$1004),ROW(L151)-ROW(L$6)),1),"")</f>
        <v/>
      </c>
      <c r="M151" s="43"/>
      <c r="N151" s="43" t="str">
        <f>IFERROR(INDEX(Data!$A$1:M$1004,_xlfn.AGGREGATE(15,6,((Data!$C$1:$C$1004=N$6)/(Data!$C$1:$C$1004=N$6))*ROW(Data!$C$1:$C$1004),ROW(N151)-ROW(N$6)),1),"")</f>
        <v/>
      </c>
      <c r="O151" s="43"/>
      <c r="P151" s="43" t="str">
        <f>IFERROR(INDEX(Data!$A$1:O$1004,_xlfn.AGGREGATE(15,6,((Data!$C$1:$C$1004=P$6)/(Data!$C$1:$C$1004=P$6))*ROW(Data!$C$1:$C$1004),ROW(P151)-ROW(P$6)),1),"")</f>
        <v/>
      </c>
      <c r="Q151" s="43"/>
      <c r="R151" s="43" t="str">
        <f>IFERROR(INDEX(Data!$A$1:Q$1004,_xlfn.AGGREGATE(15,6,((Data!$C$1:$C$1004=R$6)/(Data!$C$1:$C$1004=R$6))*ROW(Data!$C$1:$C$1004),ROW(R151)-ROW(R$6)),1),"")</f>
        <v/>
      </c>
      <c r="S151" s="43"/>
      <c r="T151" s="43" t="str">
        <f>IFERROR(INDEX(Data!$A$1:R$1004,_xlfn.AGGREGATE(15,6,((Data!$C$1:$C$1004=T$6)/(Data!$C$1:$C$1004=T$6))*ROW(Data!$C$1:$C$1004),ROW(T151)-ROW(T$6)),1),"")</f>
        <v/>
      </c>
      <c r="U151" s="43"/>
      <c r="V151" s="43" t="str">
        <f>IFERROR(INDEX(Data!$A$1:X$1004,_xlfn.AGGREGATE(15,6,((Data!$C$1:$C$1004=V$6)/(Data!$C$1:$C$1004=V$6))*ROW(Data!$C$1:$C$1004),ROW(V151)-ROW(V$6)),1),"")</f>
        <v/>
      </c>
      <c r="W151" s="43"/>
      <c r="X151" s="43" t="str">
        <f>IFERROR(INDEX(Data!$A$1:Z$1004,_xlfn.AGGREGATE(15,6,((Data!$C$1:$C$1004=X$6)/(Data!$C$1:$C$1004=X$6))*ROW(Data!$C$1:$C$1004),ROW(X151)-ROW(X$6)),1),"")</f>
        <v/>
      </c>
      <c r="Y151" s="43"/>
      <c r="Z151" s="43" t="str">
        <f>IFERROR(INDEX(Data!$A$1:AB$1004,_xlfn.AGGREGATE(15,6,((Data!$C$1:$C$1004=Z$6)/(Data!$C$1:$C$1004=Z$6))*ROW(Data!$C$1:$C$1004),ROW(Z151)-ROW(Z$6)),1),"")</f>
        <v/>
      </c>
    </row>
    <row r="152" spans="1:26" x14ac:dyDescent="0.4">
      <c r="A152" s="43"/>
      <c r="B152" s="43" t="str">
        <f>IFERROR(INDEX(Data!A$1:$A$1004,_xlfn.AGGREGATE(15,6,((Data!$C$1:$C$1004=B$6)/(Data!$C$1:$C$1004=B$6))*ROW(Data!$C$1:$C$1004),ROW(B152)-ROW(B$6)),1),"")</f>
        <v/>
      </c>
      <c r="C152" s="43"/>
      <c r="D152" s="43" t="str">
        <f>IFERROR(INDEX(Data!$A$1:C$1004,_xlfn.AGGREGATE(15,6,((Data!$C$1:$C$1004=D$6)/(Data!$C$1:$C$1004=D$6))*ROW(Data!$C$1:$C$1004),ROW(D152)-ROW(D$6)),1),"")</f>
        <v/>
      </c>
      <c r="E152" s="43"/>
      <c r="F152" s="43" t="str">
        <f>IFERROR(INDEX(Data!$A$1:E$1004,_xlfn.AGGREGATE(15,6,((Data!$C$1:$C$1004=F$6)/(Data!$C$1:$C$1004=F$6))*ROW(Data!$C$1:$C$1004),ROW(F152)-ROW(F$6)),1),"")</f>
        <v/>
      </c>
      <c r="G152" s="43"/>
      <c r="H152" s="43" t="str">
        <f>IFERROR(INDEX(Data!$A$1:G$1004,_xlfn.AGGREGATE(15,6,((Data!$C$1:$C$1004=H$6)/(Data!$C$1:$C$1004=H$6))*ROW(Data!$C$1:$C$1004),ROW(H152)-ROW(H$6)),1),"")</f>
        <v/>
      </c>
      <c r="I152" s="43"/>
      <c r="J152" s="43" t="str">
        <f>IFERROR(INDEX(Data!$A$1:I$1004,_xlfn.AGGREGATE(15,6,((Data!$C$1:$C$1004=J$6)/(Data!$C$1:$C$1004=J$6))*ROW(Data!$C$1:$C$1004),ROW(J152)-ROW(J$6)),1),"")</f>
        <v/>
      </c>
      <c r="K152" s="43"/>
      <c r="L152" s="43" t="str">
        <f>IFERROR(INDEX(Data!$A$1:K$1004,_xlfn.AGGREGATE(15,6,((Data!$C$1:$C$1004=L$6)/(Data!$C$1:$C$1004=L$6))*ROW(Data!$C$1:$C$1004),ROW(L152)-ROW(L$6)),1),"")</f>
        <v/>
      </c>
      <c r="M152" s="43"/>
      <c r="N152" s="43" t="str">
        <f>IFERROR(INDEX(Data!$A$1:M$1004,_xlfn.AGGREGATE(15,6,((Data!$C$1:$C$1004=N$6)/(Data!$C$1:$C$1004=N$6))*ROW(Data!$C$1:$C$1004),ROW(N152)-ROW(N$6)),1),"")</f>
        <v/>
      </c>
      <c r="O152" s="43"/>
      <c r="P152" s="43" t="str">
        <f>IFERROR(INDEX(Data!$A$1:O$1004,_xlfn.AGGREGATE(15,6,((Data!$C$1:$C$1004=P$6)/(Data!$C$1:$C$1004=P$6))*ROW(Data!$C$1:$C$1004),ROW(P152)-ROW(P$6)),1),"")</f>
        <v/>
      </c>
      <c r="Q152" s="43"/>
      <c r="R152" s="43" t="str">
        <f>IFERROR(INDEX(Data!$A$1:Q$1004,_xlfn.AGGREGATE(15,6,((Data!$C$1:$C$1004=R$6)/(Data!$C$1:$C$1004=R$6))*ROW(Data!$C$1:$C$1004),ROW(R152)-ROW(R$6)),1),"")</f>
        <v/>
      </c>
      <c r="S152" s="43"/>
      <c r="T152" s="43" t="str">
        <f>IFERROR(INDEX(Data!$A$1:R$1004,_xlfn.AGGREGATE(15,6,((Data!$C$1:$C$1004=T$6)/(Data!$C$1:$C$1004=T$6))*ROW(Data!$C$1:$C$1004),ROW(T152)-ROW(T$6)),1),"")</f>
        <v/>
      </c>
      <c r="U152" s="43"/>
      <c r="V152" s="43" t="str">
        <f>IFERROR(INDEX(Data!$A$1:X$1004,_xlfn.AGGREGATE(15,6,((Data!$C$1:$C$1004=V$6)/(Data!$C$1:$C$1004=V$6))*ROW(Data!$C$1:$C$1004),ROW(V152)-ROW(V$6)),1),"")</f>
        <v/>
      </c>
      <c r="W152" s="43"/>
      <c r="X152" s="43" t="str">
        <f>IFERROR(INDEX(Data!$A$1:Z$1004,_xlfn.AGGREGATE(15,6,((Data!$C$1:$C$1004=X$6)/(Data!$C$1:$C$1004=X$6))*ROW(Data!$C$1:$C$1004),ROW(X152)-ROW(X$6)),1),"")</f>
        <v/>
      </c>
      <c r="Y152" s="43"/>
      <c r="Z152" s="43" t="str">
        <f>IFERROR(INDEX(Data!$A$1:AB$1004,_xlfn.AGGREGATE(15,6,((Data!$C$1:$C$1004=Z$6)/(Data!$C$1:$C$1004=Z$6))*ROW(Data!$C$1:$C$1004),ROW(Z152)-ROW(Z$6)),1),"")</f>
        <v/>
      </c>
    </row>
    <row r="153" spans="1:26" x14ac:dyDescent="0.4">
      <c r="A153" s="43"/>
      <c r="B153" s="43" t="str">
        <f>IFERROR(INDEX(Data!A$1:$A$1004,_xlfn.AGGREGATE(15,6,((Data!$C$1:$C$1004=B$6)/(Data!$C$1:$C$1004=B$6))*ROW(Data!$C$1:$C$1004),ROW(B153)-ROW(B$6)),1),"")</f>
        <v/>
      </c>
      <c r="C153" s="43"/>
      <c r="D153" s="43" t="str">
        <f>IFERROR(INDEX(Data!$A$1:C$1004,_xlfn.AGGREGATE(15,6,((Data!$C$1:$C$1004=D$6)/(Data!$C$1:$C$1004=D$6))*ROW(Data!$C$1:$C$1004),ROW(D153)-ROW(D$6)),1),"")</f>
        <v/>
      </c>
      <c r="E153" s="43"/>
      <c r="F153" s="43" t="str">
        <f>IFERROR(INDEX(Data!$A$1:E$1004,_xlfn.AGGREGATE(15,6,((Data!$C$1:$C$1004=F$6)/(Data!$C$1:$C$1004=F$6))*ROW(Data!$C$1:$C$1004),ROW(F153)-ROW(F$6)),1),"")</f>
        <v/>
      </c>
      <c r="G153" s="43"/>
      <c r="H153" s="43" t="str">
        <f>IFERROR(INDEX(Data!$A$1:G$1004,_xlfn.AGGREGATE(15,6,((Data!$C$1:$C$1004=H$6)/(Data!$C$1:$C$1004=H$6))*ROW(Data!$C$1:$C$1004),ROW(H153)-ROW(H$6)),1),"")</f>
        <v/>
      </c>
      <c r="I153" s="43"/>
      <c r="J153" s="43" t="str">
        <f>IFERROR(INDEX(Data!$A$1:I$1004,_xlfn.AGGREGATE(15,6,((Data!$C$1:$C$1004=J$6)/(Data!$C$1:$C$1004=J$6))*ROW(Data!$C$1:$C$1004),ROW(J153)-ROW(J$6)),1),"")</f>
        <v/>
      </c>
      <c r="K153" s="43"/>
      <c r="L153" s="43" t="str">
        <f>IFERROR(INDEX(Data!$A$1:K$1004,_xlfn.AGGREGATE(15,6,((Data!$C$1:$C$1004=L$6)/(Data!$C$1:$C$1004=L$6))*ROW(Data!$C$1:$C$1004),ROW(L153)-ROW(L$6)),1),"")</f>
        <v/>
      </c>
      <c r="M153" s="43"/>
      <c r="N153" s="43" t="str">
        <f>IFERROR(INDEX(Data!$A$1:M$1004,_xlfn.AGGREGATE(15,6,((Data!$C$1:$C$1004=N$6)/(Data!$C$1:$C$1004=N$6))*ROW(Data!$C$1:$C$1004),ROW(N153)-ROW(N$6)),1),"")</f>
        <v/>
      </c>
      <c r="O153" s="43"/>
      <c r="P153" s="43" t="str">
        <f>IFERROR(INDEX(Data!$A$1:O$1004,_xlfn.AGGREGATE(15,6,((Data!$C$1:$C$1004=P$6)/(Data!$C$1:$C$1004=P$6))*ROW(Data!$C$1:$C$1004),ROW(P153)-ROW(P$6)),1),"")</f>
        <v/>
      </c>
      <c r="Q153" s="43"/>
      <c r="R153" s="43" t="str">
        <f>IFERROR(INDEX(Data!$A$1:Q$1004,_xlfn.AGGREGATE(15,6,((Data!$C$1:$C$1004=R$6)/(Data!$C$1:$C$1004=R$6))*ROW(Data!$C$1:$C$1004),ROW(R153)-ROW(R$6)),1),"")</f>
        <v/>
      </c>
      <c r="S153" s="43"/>
      <c r="T153" s="43" t="str">
        <f>IFERROR(INDEX(Data!$A$1:R$1004,_xlfn.AGGREGATE(15,6,((Data!$C$1:$C$1004=T$6)/(Data!$C$1:$C$1004=T$6))*ROW(Data!$C$1:$C$1004),ROW(T153)-ROW(T$6)),1),"")</f>
        <v/>
      </c>
      <c r="U153" s="43"/>
      <c r="V153" s="43" t="str">
        <f>IFERROR(INDEX(Data!$A$1:X$1004,_xlfn.AGGREGATE(15,6,((Data!$C$1:$C$1004=V$6)/(Data!$C$1:$C$1004=V$6))*ROW(Data!$C$1:$C$1004),ROW(V153)-ROW(V$6)),1),"")</f>
        <v/>
      </c>
      <c r="W153" s="43"/>
      <c r="X153" s="43" t="str">
        <f>IFERROR(INDEX(Data!$A$1:Z$1004,_xlfn.AGGREGATE(15,6,((Data!$C$1:$C$1004=X$6)/(Data!$C$1:$C$1004=X$6))*ROW(Data!$C$1:$C$1004),ROW(X153)-ROW(X$6)),1),"")</f>
        <v/>
      </c>
      <c r="Y153" s="43"/>
      <c r="Z153" s="43" t="str">
        <f>IFERROR(INDEX(Data!$A$1:AB$1004,_xlfn.AGGREGATE(15,6,((Data!$C$1:$C$1004=Z$6)/(Data!$C$1:$C$1004=Z$6))*ROW(Data!$C$1:$C$1004),ROW(Z153)-ROW(Z$6)),1),"")</f>
        <v/>
      </c>
    </row>
    <row r="154" spans="1:26" x14ac:dyDescent="0.4">
      <c r="A154" s="43"/>
      <c r="B154" s="43" t="str">
        <f>IFERROR(INDEX(Data!A$1:$A$1004,_xlfn.AGGREGATE(15,6,((Data!$C$1:$C$1004=B$6)/(Data!$C$1:$C$1004=B$6))*ROW(Data!$C$1:$C$1004),ROW(B154)-ROW(B$6)),1),"")</f>
        <v/>
      </c>
      <c r="C154" s="43"/>
      <c r="D154" s="43" t="str">
        <f>IFERROR(INDEX(Data!$A$1:C$1004,_xlfn.AGGREGATE(15,6,((Data!$C$1:$C$1004=D$6)/(Data!$C$1:$C$1004=D$6))*ROW(Data!$C$1:$C$1004),ROW(D154)-ROW(D$6)),1),"")</f>
        <v/>
      </c>
      <c r="E154" s="43"/>
      <c r="F154" s="43" t="str">
        <f>IFERROR(INDEX(Data!$A$1:E$1004,_xlfn.AGGREGATE(15,6,((Data!$C$1:$C$1004=F$6)/(Data!$C$1:$C$1004=F$6))*ROW(Data!$C$1:$C$1004),ROW(F154)-ROW(F$6)),1),"")</f>
        <v/>
      </c>
      <c r="G154" s="43"/>
      <c r="H154" s="43" t="str">
        <f>IFERROR(INDEX(Data!$A$1:G$1004,_xlfn.AGGREGATE(15,6,((Data!$C$1:$C$1004=H$6)/(Data!$C$1:$C$1004=H$6))*ROW(Data!$C$1:$C$1004),ROW(H154)-ROW(H$6)),1),"")</f>
        <v/>
      </c>
      <c r="I154" s="43"/>
      <c r="J154" s="43" t="str">
        <f>IFERROR(INDEX(Data!$A$1:I$1004,_xlfn.AGGREGATE(15,6,((Data!$C$1:$C$1004=J$6)/(Data!$C$1:$C$1004=J$6))*ROW(Data!$C$1:$C$1004),ROW(J154)-ROW(J$6)),1),"")</f>
        <v/>
      </c>
      <c r="K154" s="43"/>
      <c r="L154" s="43" t="str">
        <f>IFERROR(INDEX(Data!$A$1:K$1004,_xlfn.AGGREGATE(15,6,((Data!$C$1:$C$1004=L$6)/(Data!$C$1:$C$1004=L$6))*ROW(Data!$C$1:$C$1004),ROW(L154)-ROW(L$6)),1),"")</f>
        <v/>
      </c>
      <c r="M154" s="43"/>
      <c r="N154" s="43" t="str">
        <f>IFERROR(INDEX(Data!$A$1:M$1004,_xlfn.AGGREGATE(15,6,((Data!$C$1:$C$1004=N$6)/(Data!$C$1:$C$1004=N$6))*ROW(Data!$C$1:$C$1004),ROW(N154)-ROW(N$6)),1),"")</f>
        <v/>
      </c>
      <c r="O154" s="43"/>
      <c r="P154" s="43" t="str">
        <f>IFERROR(INDEX(Data!$A$1:O$1004,_xlfn.AGGREGATE(15,6,((Data!$C$1:$C$1004=P$6)/(Data!$C$1:$C$1004=P$6))*ROW(Data!$C$1:$C$1004),ROW(P154)-ROW(P$6)),1),"")</f>
        <v/>
      </c>
      <c r="Q154" s="43"/>
      <c r="R154" s="43" t="str">
        <f>IFERROR(INDEX(Data!$A$1:Q$1004,_xlfn.AGGREGATE(15,6,((Data!$C$1:$C$1004=R$6)/(Data!$C$1:$C$1004=R$6))*ROW(Data!$C$1:$C$1004),ROW(R154)-ROW(R$6)),1),"")</f>
        <v/>
      </c>
      <c r="S154" s="43"/>
      <c r="T154" s="43" t="str">
        <f>IFERROR(INDEX(Data!$A$1:R$1004,_xlfn.AGGREGATE(15,6,((Data!$C$1:$C$1004=T$6)/(Data!$C$1:$C$1004=T$6))*ROW(Data!$C$1:$C$1004),ROW(T154)-ROW(T$6)),1),"")</f>
        <v/>
      </c>
      <c r="U154" s="43"/>
      <c r="V154" s="43" t="str">
        <f>IFERROR(INDEX(Data!$A$1:X$1004,_xlfn.AGGREGATE(15,6,((Data!$C$1:$C$1004=V$6)/(Data!$C$1:$C$1004=V$6))*ROW(Data!$C$1:$C$1004),ROW(V154)-ROW(V$6)),1),"")</f>
        <v/>
      </c>
      <c r="W154" s="43"/>
      <c r="X154" s="43" t="str">
        <f>IFERROR(INDEX(Data!$A$1:Z$1004,_xlfn.AGGREGATE(15,6,((Data!$C$1:$C$1004=X$6)/(Data!$C$1:$C$1004=X$6))*ROW(Data!$C$1:$C$1004),ROW(X154)-ROW(X$6)),1),"")</f>
        <v/>
      </c>
      <c r="Y154" s="43"/>
      <c r="Z154" s="43" t="str">
        <f>IFERROR(INDEX(Data!$A$1:AB$1004,_xlfn.AGGREGATE(15,6,((Data!$C$1:$C$1004=Z$6)/(Data!$C$1:$C$1004=Z$6))*ROW(Data!$C$1:$C$1004),ROW(Z154)-ROW(Z$6)),1),"")</f>
        <v/>
      </c>
    </row>
    <row r="155" spans="1:26" x14ac:dyDescent="0.4">
      <c r="A155" s="43"/>
      <c r="B155" s="43" t="str">
        <f>IFERROR(INDEX(Data!A$1:$A$1004,_xlfn.AGGREGATE(15,6,((Data!$C$1:$C$1004=B$6)/(Data!$C$1:$C$1004=B$6))*ROW(Data!$C$1:$C$1004),ROW(B155)-ROW(B$6)),1),"")</f>
        <v/>
      </c>
      <c r="C155" s="43"/>
      <c r="D155" s="43" t="str">
        <f>IFERROR(INDEX(Data!$A$1:C$1004,_xlfn.AGGREGATE(15,6,((Data!$C$1:$C$1004=D$6)/(Data!$C$1:$C$1004=D$6))*ROW(Data!$C$1:$C$1004),ROW(D155)-ROW(D$6)),1),"")</f>
        <v/>
      </c>
      <c r="E155" s="43"/>
      <c r="F155" s="43" t="str">
        <f>IFERROR(INDEX(Data!$A$1:E$1004,_xlfn.AGGREGATE(15,6,((Data!$C$1:$C$1004=F$6)/(Data!$C$1:$C$1004=F$6))*ROW(Data!$C$1:$C$1004),ROW(F155)-ROW(F$6)),1),"")</f>
        <v/>
      </c>
      <c r="G155" s="43"/>
      <c r="H155" s="43" t="str">
        <f>IFERROR(INDEX(Data!$A$1:G$1004,_xlfn.AGGREGATE(15,6,((Data!$C$1:$C$1004=H$6)/(Data!$C$1:$C$1004=H$6))*ROW(Data!$C$1:$C$1004),ROW(H155)-ROW(H$6)),1),"")</f>
        <v/>
      </c>
      <c r="I155" s="43"/>
      <c r="J155" s="43" t="str">
        <f>IFERROR(INDEX(Data!$A$1:I$1004,_xlfn.AGGREGATE(15,6,((Data!$C$1:$C$1004=J$6)/(Data!$C$1:$C$1004=J$6))*ROW(Data!$C$1:$C$1004),ROW(J155)-ROW(J$6)),1),"")</f>
        <v/>
      </c>
      <c r="K155" s="43"/>
      <c r="L155" s="43" t="str">
        <f>IFERROR(INDEX(Data!$A$1:K$1004,_xlfn.AGGREGATE(15,6,((Data!$C$1:$C$1004=L$6)/(Data!$C$1:$C$1004=L$6))*ROW(Data!$C$1:$C$1004),ROW(L155)-ROW(L$6)),1),"")</f>
        <v/>
      </c>
      <c r="M155" s="43"/>
      <c r="N155" s="43" t="str">
        <f>IFERROR(INDEX(Data!$A$1:M$1004,_xlfn.AGGREGATE(15,6,((Data!$C$1:$C$1004=N$6)/(Data!$C$1:$C$1004=N$6))*ROW(Data!$C$1:$C$1004),ROW(N155)-ROW(N$6)),1),"")</f>
        <v/>
      </c>
      <c r="O155" s="43"/>
      <c r="P155" s="43" t="str">
        <f>IFERROR(INDEX(Data!$A$1:O$1004,_xlfn.AGGREGATE(15,6,((Data!$C$1:$C$1004=P$6)/(Data!$C$1:$C$1004=P$6))*ROW(Data!$C$1:$C$1004),ROW(P155)-ROW(P$6)),1),"")</f>
        <v/>
      </c>
      <c r="Q155" s="43"/>
      <c r="R155" s="43" t="str">
        <f>IFERROR(INDEX(Data!$A$1:Q$1004,_xlfn.AGGREGATE(15,6,((Data!$C$1:$C$1004=R$6)/(Data!$C$1:$C$1004=R$6))*ROW(Data!$C$1:$C$1004),ROW(R155)-ROW(R$6)),1),"")</f>
        <v/>
      </c>
      <c r="S155" s="43"/>
      <c r="T155" s="43" t="str">
        <f>IFERROR(INDEX(Data!$A$1:R$1004,_xlfn.AGGREGATE(15,6,((Data!$C$1:$C$1004=T$6)/(Data!$C$1:$C$1004=T$6))*ROW(Data!$C$1:$C$1004),ROW(T155)-ROW(T$6)),1),"")</f>
        <v/>
      </c>
      <c r="U155" s="43"/>
      <c r="V155" s="43" t="str">
        <f>IFERROR(INDEX(Data!$A$1:X$1004,_xlfn.AGGREGATE(15,6,((Data!$C$1:$C$1004=V$6)/(Data!$C$1:$C$1004=V$6))*ROW(Data!$C$1:$C$1004),ROW(V155)-ROW(V$6)),1),"")</f>
        <v/>
      </c>
      <c r="W155" s="43"/>
      <c r="X155" s="43" t="str">
        <f>IFERROR(INDEX(Data!$A$1:Z$1004,_xlfn.AGGREGATE(15,6,((Data!$C$1:$C$1004=X$6)/(Data!$C$1:$C$1004=X$6))*ROW(Data!$C$1:$C$1004),ROW(X155)-ROW(X$6)),1),"")</f>
        <v/>
      </c>
      <c r="Y155" s="43"/>
      <c r="Z155" s="43" t="str">
        <f>IFERROR(INDEX(Data!$A$1:AB$1004,_xlfn.AGGREGATE(15,6,((Data!$C$1:$C$1004=Z$6)/(Data!$C$1:$C$1004=Z$6))*ROW(Data!$C$1:$C$1004),ROW(Z155)-ROW(Z$6)),1),"")</f>
        <v/>
      </c>
    </row>
    <row r="156" spans="1:26" x14ac:dyDescent="0.4">
      <c r="A156" s="43"/>
      <c r="B156" s="43" t="str">
        <f>IFERROR(INDEX(Data!A$1:$A$1004,_xlfn.AGGREGATE(15,6,((Data!$C$1:$C$1004=B$6)/(Data!$C$1:$C$1004=B$6))*ROW(Data!$C$1:$C$1004),ROW(B156)-ROW(B$6)),1),"")</f>
        <v/>
      </c>
      <c r="C156" s="43"/>
      <c r="D156" s="43" t="str">
        <f>IFERROR(INDEX(Data!$A$1:C$1004,_xlfn.AGGREGATE(15,6,((Data!$C$1:$C$1004=D$6)/(Data!$C$1:$C$1004=D$6))*ROW(Data!$C$1:$C$1004),ROW(D156)-ROW(D$6)),1),"")</f>
        <v/>
      </c>
      <c r="E156" s="43"/>
      <c r="F156" s="43" t="str">
        <f>IFERROR(INDEX(Data!$A$1:E$1004,_xlfn.AGGREGATE(15,6,((Data!$C$1:$C$1004=F$6)/(Data!$C$1:$C$1004=F$6))*ROW(Data!$C$1:$C$1004),ROW(F156)-ROW(F$6)),1),"")</f>
        <v/>
      </c>
      <c r="G156" s="43"/>
      <c r="H156" s="43" t="str">
        <f>IFERROR(INDEX(Data!$A$1:G$1004,_xlfn.AGGREGATE(15,6,((Data!$C$1:$C$1004=H$6)/(Data!$C$1:$C$1004=H$6))*ROW(Data!$C$1:$C$1004),ROW(H156)-ROW(H$6)),1),"")</f>
        <v/>
      </c>
      <c r="I156" s="43"/>
      <c r="J156" s="43" t="str">
        <f>IFERROR(INDEX(Data!$A$1:I$1004,_xlfn.AGGREGATE(15,6,((Data!$C$1:$C$1004=J$6)/(Data!$C$1:$C$1004=J$6))*ROW(Data!$C$1:$C$1004),ROW(J156)-ROW(J$6)),1),"")</f>
        <v/>
      </c>
      <c r="K156" s="43"/>
      <c r="L156" s="43" t="str">
        <f>IFERROR(INDEX(Data!$A$1:K$1004,_xlfn.AGGREGATE(15,6,((Data!$C$1:$C$1004=L$6)/(Data!$C$1:$C$1004=L$6))*ROW(Data!$C$1:$C$1004),ROW(L156)-ROW(L$6)),1),"")</f>
        <v/>
      </c>
      <c r="M156" s="43"/>
      <c r="N156" s="43" t="str">
        <f>IFERROR(INDEX(Data!$A$1:M$1004,_xlfn.AGGREGATE(15,6,((Data!$C$1:$C$1004=N$6)/(Data!$C$1:$C$1004=N$6))*ROW(Data!$C$1:$C$1004),ROW(N156)-ROW(N$6)),1),"")</f>
        <v/>
      </c>
      <c r="O156" s="43"/>
      <c r="P156" s="43" t="str">
        <f>IFERROR(INDEX(Data!$A$1:O$1004,_xlfn.AGGREGATE(15,6,((Data!$C$1:$C$1004=P$6)/(Data!$C$1:$C$1004=P$6))*ROW(Data!$C$1:$C$1004),ROW(P156)-ROW(P$6)),1),"")</f>
        <v/>
      </c>
      <c r="Q156" s="43"/>
      <c r="R156" s="43" t="str">
        <f>IFERROR(INDEX(Data!$A$1:Q$1004,_xlfn.AGGREGATE(15,6,((Data!$C$1:$C$1004=R$6)/(Data!$C$1:$C$1004=R$6))*ROW(Data!$C$1:$C$1004),ROW(R156)-ROW(R$6)),1),"")</f>
        <v/>
      </c>
      <c r="S156" s="43"/>
      <c r="T156" s="43" t="str">
        <f>IFERROR(INDEX(Data!$A$1:R$1004,_xlfn.AGGREGATE(15,6,((Data!$C$1:$C$1004=T$6)/(Data!$C$1:$C$1004=T$6))*ROW(Data!$C$1:$C$1004),ROW(T156)-ROW(T$6)),1),"")</f>
        <v/>
      </c>
      <c r="U156" s="43"/>
      <c r="V156" s="43" t="str">
        <f>IFERROR(INDEX(Data!$A$1:X$1004,_xlfn.AGGREGATE(15,6,((Data!$C$1:$C$1004=V$6)/(Data!$C$1:$C$1004=V$6))*ROW(Data!$C$1:$C$1004),ROW(V156)-ROW(V$6)),1),"")</f>
        <v/>
      </c>
      <c r="W156" s="43"/>
      <c r="X156" s="43" t="str">
        <f>IFERROR(INDEX(Data!$A$1:Z$1004,_xlfn.AGGREGATE(15,6,((Data!$C$1:$C$1004=X$6)/(Data!$C$1:$C$1004=X$6))*ROW(Data!$C$1:$C$1004),ROW(X156)-ROW(X$6)),1),"")</f>
        <v/>
      </c>
      <c r="Y156" s="43"/>
      <c r="Z156" s="43" t="str">
        <f>IFERROR(INDEX(Data!$A$1:AB$1004,_xlfn.AGGREGATE(15,6,((Data!$C$1:$C$1004=Z$6)/(Data!$C$1:$C$1004=Z$6))*ROW(Data!$C$1:$C$1004),ROW(Z156)-ROW(Z$6)),1),"")</f>
        <v/>
      </c>
    </row>
    <row r="157" spans="1:26" x14ac:dyDescent="0.4">
      <c r="A157" s="43"/>
      <c r="B157" s="43" t="str">
        <f>IFERROR(INDEX(Data!A$1:$A$1004,_xlfn.AGGREGATE(15,6,((Data!$C$1:$C$1004=B$6)/(Data!$C$1:$C$1004=B$6))*ROW(Data!$C$1:$C$1004),ROW(B157)-ROW(B$6)),1),"")</f>
        <v/>
      </c>
      <c r="C157" s="43"/>
      <c r="D157" s="43" t="str">
        <f>IFERROR(INDEX(Data!$A$1:C$1004,_xlfn.AGGREGATE(15,6,((Data!$C$1:$C$1004=D$6)/(Data!$C$1:$C$1004=D$6))*ROW(Data!$C$1:$C$1004),ROW(D157)-ROW(D$6)),1),"")</f>
        <v/>
      </c>
      <c r="E157" s="43"/>
      <c r="F157" s="43" t="str">
        <f>IFERROR(INDEX(Data!$A$1:E$1004,_xlfn.AGGREGATE(15,6,((Data!$C$1:$C$1004=F$6)/(Data!$C$1:$C$1004=F$6))*ROW(Data!$C$1:$C$1004),ROW(F157)-ROW(F$6)),1),"")</f>
        <v/>
      </c>
      <c r="G157" s="43"/>
      <c r="H157" s="43" t="str">
        <f>IFERROR(INDEX(Data!$A$1:G$1004,_xlfn.AGGREGATE(15,6,((Data!$C$1:$C$1004=H$6)/(Data!$C$1:$C$1004=H$6))*ROW(Data!$C$1:$C$1004),ROW(H157)-ROW(H$6)),1),"")</f>
        <v/>
      </c>
      <c r="I157" s="43"/>
      <c r="J157" s="43" t="str">
        <f>IFERROR(INDEX(Data!$A$1:I$1004,_xlfn.AGGREGATE(15,6,((Data!$C$1:$C$1004=J$6)/(Data!$C$1:$C$1004=J$6))*ROW(Data!$C$1:$C$1004),ROW(J157)-ROW(J$6)),1),"")</f>
        <v/>
      </c>
      <c r="K157" s="43"/>
      <c r="L157" s="43" t="str">
        <f>IFERROR(INDEX(Data!$A$1:K$1004,_xlfn.AGGREGATE(15,6,((Data!$C$1:$C$1004=L$6)/(Data!$C$1:$C$1004=L$6))*ROW(Data!$C$1:$C$1004),ROW(L157)-ROW(L$6)),1),"")</f>
        <v/>
      </c>
      <c r="M157" s="43"/>
      <c r="N157" s="43" t="str">
        <f>IFERROR(INDEX(Data!$A$1:M$1004,_xlfn.AGGREGATE(15,6,((Data!$C$1:$C$1004=N$6)/(Data!$C$1:$C$1004=N$6))*ROW(Data!$C$1:$C$1004),ROW(N157)-ROW(N$6)),1),"")</f>
        <v/>
      </c>
      <c r="O157" s="43"/>
      <c r="P157" s="43" t="str">
        <f>IFERROR(INDEX(Data!$A$1:O$1004,_xlfn.AGGREGATE(15,6,((Data!$C$1:$C$1004=P$6)/(Data!$C$1:$C$1004=P$6))*ROW(Data!$C$1:$C$1004),ROW(P157)-ROW(P$6)),1),"")</f>
        <v/>
      </c>
      <c r="Q157" s="43"/>
      <c r="R157" s="43" t="str">
        <f>IFERROR(INDEX(Data!$A$1:Q$1004,_xlfn.AGGREGATE(15,6,((Data!$C$1:$C$1004=R$6)/(Data!$C$1:$C$1004=R$6))*ROW(Data!$C$1:$C$1004),ROW(R157)-ROW(R$6)),1),"")</f>
        <v/>
      </c>
      <c r="S157" s="43"/>
      <c r="T157" s="43" t="str">
        <f>IFERROR(INDEX(Data!$A$1:R$1004,_xlfn.AGGREGATE(15,6,((Data!$C$1:$C$1004=T$6)/(Data!$C$1:$C$1004=T$6))*ROW(Data!$C$1:$C$1004),ROW(T157)-ROW(T$6)),1),"")</f>
        <v/>
      </c>
      <c r="U157" s="43"/>
      <c r="V157" s="43" t="str">
        <f>IFERROR(INDEX(Data!$A$1:X$1004,_xlfn.AGGREGATE(15,6,((Data!$C$1:$C$1004=V$6)/(Data!$C$1:$C$1004=V$6))*ROW(Data!$C$1:$C$1004),ROW(V157)-ROW(V$6)),1),"")</f>
        <v/>
      </c>
      <c r="W157" s="43"/>
      <c r="X157" s="43" t="str">
        <f>IFERROR(INDEX(Data!$A$1:Z$1004,_xlfn.AGGREGATE(15,6,((Data!$C$1:$C$1004=X$6)/(Data!$C$1:$C$1004=X$6))*ROW(Data!$C$1:$C$1004),ROW(X157)-ROW(X$6)),1),"")</f>
        <v/>
      </c>
      <c r="Y157" s="43"/>
      <c r="Z157" s="43" t="str">
        <f>IFERROR(INDEX(Data!$A$1:AB$1004,_xlfn.AGGREGATE(15,6,((Data!$C$1:$C$1004=Z$6)/(Data!$C$1:$C$1004=Z$6))*ROW(Data!$C$1:$C$1004),ROW(Z157)-ROW(Z$6)),1),"")</f>
        <v/>
      </c>
    </row>
    <row r="158" spans="1:26" x14ac:dyDescent="0.4">
      <c r="A158" s="43"/>
      <c r="B158" s="43" t="str">
        <f>IFERROR(INDEX(Data!A$1:$A$1004,_xlfn.AGGREGATE(15,6,((Data!$C$1:$C$1004=B$6)/(Data!$C$1:$C$1004=B$6))*ROW(Data!$C$1:$C$1004),ROW(B158)-ROW(B$6)),1),"")</f>
        <v/>
      </c>
      <c r="C158" s="43"/>
      <c r="D158" s="43" t="str">
        <f>IFERROR(INDEX(Data!$A$1:C$1004,_xlfn.AGGREGATE(15,6,((Data!$C$1:$C$1004=D$6)/(Data!$C$1:$C$1004=D$6))*ROW(Data!$C$1:$C$1004),ROW(D158)-ROW(D$6)),1),"")</f>
        <v/>
      </c>
      <c r="E158" s="43"/>
      <c r="F158" s="43" t="str">
        <f>IFERROR(INDEX(Data!$A$1:E$1004,_xlfn.AGGREGATE(15,6,((Data!$C$1:$C$1004=F$6)/(Data!$C$1:$C$1004=F$6))*ROW(Data!$C$1:$C$1004),ROW(F158)-ROW(F$6)),1),"")</f>
        <v/>
      </c>
      <c r="G158" s="43"/>
      <c r="H158" s="43" t="str">
        <f>IFERROR(INDEX(Data!$A$1:G$1004,_xlfn.AGGREGATE(15,6,((Data!$C$1:$C$1004=H$6)/(Data!$C$1:$C$1004=H$6))*ROW(Data!$C$1:$C$1004),ROW(H158)-ROW(H$6)),1),"")</f>
        <v/>
      </c>
      <c r="I158" s="43"/>
      <c r="J158" s="43" t="str">
        <f>IFERROR(INDEX(Data!$A$1:I$1004,_xlfn.AGGREGATE(15,6,((Data!$C$1:$C$1004=J$6)/(Data!$C$1:$C$1004=J$6))*ROW(Data!$C$1:$C$1004),ROW(J158)-ROW(J$6)),1),"")</f>
        <v/>
      </c>
      <c r="K158" s="43"/>
      <c r="L158" s="43" t="str">
        <f>IFERROR(INDEX(Data!$A$1:K$1004,_xlfn.AGGREGATE(15,6,((Data!$C$1:$C$1004=L$6)/(Data!$C$1:$C$1004=L$6))*ROW(Data!$C$1:$C$1004),ROW(L158)-ROW(L$6)),1),"")</f>
        <v/>
      </c>
      <c r="M158" s="43"/>
      <c r="N158" s="43" t="str">
        <f>IFERROR(INDEX(Data!$A$1:M$1004,_xlfn.AGGREGATE(15,6,((Data!$C$1:$C$1004=N$6)/(Data!$C$1:$C$1004=N$6))*ROW(Data!$C$1:$C$1004),ROW(N158)-ROW(N$6)),1),"")</f>
        <v/>
      </c>
      <c r="O158" s="43"/>
      <c r="P158" s="43" t="str">
        <f>IFERROR(INDEX(Data!$A$1:O$1004,_xlfn.AGGREGATE(15,6,((Data!$C$1:$C$1004=P$6)/(Data!$C$1:$C$1004=P$6))*ROW(Data!$C$1:$C$1004),ROW(P158)-ROW(P$6)),1),"")</f>
        <v/>
      </c>
      <c r="Q158" s="43"/>
      <c r="R158" s="43" t="str">
        <f>IFERROR(INDEX(Data!$A$1:Q$1004,_xlfn.AGGREGATE(15,6,((Data!$C$1:$C$1004=R$6)/(Data!$C$1:$C$1004=R$6))*ROW(Data!$C$1:$C$1004),ROW(R158)-ROW(R$6)),1),"")</f>
        <v/>
      </c>
      <c r="S158" s="43"/>
      <c r="T158" s="43" t="str">
        <f>IFERROR(INDEX(Data!$A$1:R$1004,_xlfn.AGGREGATE(15,6,((Data!$C$1:$C$1004=T$6)/(Data!$C$1:$C$1004=T$6))*ROW(Data!$C$1:$C$1004),ROW(T158)-ROW(T$6)),1),"")</f>
        <v/>
      </c>
      <c r="U158" s="43"/>
      <c r="V158" s="43" t="str">
        <f>IFERROR(INDEX(Data!$A$1:X$1004,_xlfn.AGGREGATE(15,6,((Data!$C$1:$C$1004=V$6)/(Data!$C$1:$C$1004=V$6))*ROW(Data!$C$1:$C$1004),ROW(V158)-ROW(V$6)),1),"")</f>
        <v/>
      </c>
      <c r="W158" s="43"/>
      <c r="X158" s="43" t="str">
        <f>IFERROR(INDEX(Data!$A$1:Z$1004,_xlfn.AGGREGATE(15,6,((Data!$C$1:$C$1004=X$6)/(Data!$C$1:$C$1004=X$6))*ROW(Data!$C$1:$C$1004),ROW(X158)-ROW(X$6)),1),"")</f>
        <v/>
      </c>
      <c r="Y158" s="43"/>
      <c r="Z158" s="43" t="str">
        <f>IFERROR(INDEX(Data!$A$1:AB$1004,_xlfn.AGGREGATE(15,6,((Data!$C$1:$C$1004=Z$6)/(Data!$C$1:$C$1004=Z$6))*ROW(Data!$C$1:$C$1004),ROW(Z158)-ROW(Z$6)),1),"")</f>
        <v/>
      </c>
    </row>
    <row r="159" spans="1:26" x14ac:dyDescent="0.4">
      <c r="A159" s="43"/>
      <c r="B159" s="43" t="str">
        <f>IFERROR(INDEX(Data!A$1:$A$1004,_xlfn.AGGREGATE(15,6,((Data!$C$1:$C$1004=B$6)/(Data!$C$1:$C$1004=B$6))*ROW(Data!$C$1:$C$1004),ROW(B159)-ROW(B$6)),1),"")</f>
        <v/>
      </c>
      <c r="C159" s="43"/>
      <c r="D159" s="43" t="str">
        <f>IFERROR(INDEX(Data!$A$1:C$1004,_xlfn.AGGREGATE(15,6,((Data!$C$1:$C$1004=D$6)/(Data!$C$1:$C$1004=D$6))*ROW(Data!$C$1:$C$1004),ROW(D159)-ROW(D$6)),1),"")</f>
        <v/>
      </c>
      <c r="E159" s="43"/>
      <c r="F159" s="43" t="str">
        <f>IFERROR(INDEX(Data!$A$1:E$1004,_xlfn.AGGREGATE(15,6,((Data!$C$1:$C$1004=F$6)/(Data!$C$1:$C$1004=F$6))*ROW(Data!$C$1:$C$1004),ROW(F159)-ROW(F$6)),1),"")</f>
        <v/>
      </c>
      <c r="G159" s="43"/>
      <c r="H159" s="43" t="str">
        <f>IFERROR(INDEX(Data!$A$1:G$1004,_xlfn.AGGREGATE(15,6,((Data!$C$1:$C$1004=H$6)/(Data!$C$1:$C$1004=H$6))*ROW(Data!$C$1:$C$1004),ROW(H159)-ROW(H$6)),1),"")</f>
        <v/>
      </c>
      <c r="I159" s="43"/>
      <c r="J159" s="43" t="str">
        <f>IFERROR(INDEX(Data!$A$1:I$1004,_xlfn.AGGREGATE(15,6,((Data!$C$1:$C$1004=J$6)/(Data!$C$1:$C$1004=J$6))*ROW(Data!$C$1:$C$1004),ROW(J159)-ROW(J$6)),1),"")</f>
        <v/>
      </c>
      <c r="K159" s="43"/>
      <c r="L159" s="43" t="str">
        <f>IFERROR(INDEX(Data!$A$1:K$1004,_xlfn.AGGREGATE(15,6,((Data!$C$1:$C$1004=L$6)/(Data!$C$1:$C$1004=L$6))*ROW(Data!$C$1:$C$1004),ROW(L159)-ROW(L$6)),1),"")</f>
        <v/>
      </c>
      <c r="M159" s="43"/>
      <c r="N159" s="43" t="str">
        <f>IFERROR(INDEX(Data!$A$1:M$1004,_xlfn.AGGREGATE(15,6,((Data!$C$1:$C$1004=N$6)/(Data!$C$1:$C$1004=N$6))*ROW(Data!$C$1:$C$1004),ROW(N159)-ROW(N$6)),1),"")</f>
        <v/>
      </c>
      <c r="O159" s="43"/>
      <c r="P159" s="43" t="str">
        <f>IFERROR(INDEX(Data!$A$1:O$1004,_xlfn.AGGREGATE(15,6,((Data!$C$1:$C$1004=P$6)/(Data!$C$1:$C$1004=P$6))*ROW(Data!$C$1:$C$1004),ROW(P159)-ROW(P$6)),1),"")</f>
        <v/>
      </c>
      <c r="Q159" s="43"/>
      <c r="R159" s="43" t="str">
        <f>IFERROR(INDEX(Data!$A$1:Q$1004,_xlfn.AGGREGATE(15,6,((Data!$C$1:$C$1004=R$6)/(Data!$C$1:$C$1004=R$6))*ROW(Data!$C$1:$C$1004),ROW(R159)-ROW(R$6)),1),"")</f>
        <v/>
      </c>
      <c r="S159" s="43"/>
      <c r="T159" s="43" t="str">
        <f>IFERROR(INDEX(Data!$A$1:R$1004,_xlfn.AGGREGATE(15,6,((Data!$C$1:$C$1004=T$6)/(Data!$C$1:$C$1004=T$6))*ROW(Data!$C$1:$C$1004),ROW(T159)-ROW(T$6)),1),"")</f>
        <v/>
      </c>
      <c r="U159" s="43"/>
      <c r="V159" s="43" t="str">
        <f>IFERROR(INDEX(Data!$A$1:X$1004,_xlfn.AGGREGATE(15,6,((Data!$C$1:$C$1004=V$6)/(Data!$C$1:$C$1004=V$6))*ROW(Data!$C$1:$C$1004),ROW(V159)-ROW(V$6)),1),"")</f>
        <v/>
      </c>
      <c r="W159" s="43"/>
      <c r="X159" s="43" t="str">
        <f>IFERROR(INDEX(Data!$A$1:Z$1004,_xlfn.AGGREGATE(15,6,((Data!$C$1:$C$1004=X$6)/(Data!$C$1:$C$1004=X$6))*ROW(Data!$C$1:$C$1004),ROW(X159)-ROW(X$6)),1),"")</f>
        <v/>
      </c>
      <c r="Y159" s="43"/>
      <c r="Z159" s="43" t="str">
        <f>IFERROR(INDEX(Data!$A$1:AB$1004,_xlfn.AGGREGATE(15,6,((Data!$C$1:$C$1004=Z$6)/(Data!$C$1:$C$1004=Z$6))*ROW(Data!$C$1:$C$1004),ROW(Z159)-ROW(Z$6)),1),"")</f>
        <v/>
      </c>
    </row>
    <row r="160" spans="1:26" x14ac:dyDescent="0.4">
      <c r="A160" s="43"/>
      <c r="B160" s="43" t="str">
        <f>IFERROR(INDEX(Data!A$1:$A$1004,_xlfn.AGGREGATE(15,6,((Data!$C$1:$C$1004=B$6)/(Data!$C$1:$C$1004=B$6))*ROW(Data!$C$1:$C$1004),ROW(B160)-ROW(B$6)),1),"")</f>
        <v/>
      </c>
      <c r="C160" s="43"/>
      <c r="D160" s="43" t="str">
        <f>IFERROR(INDEX(Data!$A$1:C$1004,_xlfn.AGGREGATE(15,6,((Data!$C$1:$C$1004=D$6)/(Data!$C$1:$C$1004=D$6))*ROW(Data!$C$1:$C$1004),ROW(D160)-ROW(D$6)),1),"")</f>
        <v/>
      </c>
      <c r="E160" s="43"/>
      <c r="F160" s="43" t="str">
        <f>IFERROR(INDEX(Data!$A$1:E$1004,_xlfn.AGGREGATE(15,6,((Data!$C$1:$C$1004=F$6)/(Data!$C$1:$C$1004=F$6))*ROW(Data!$C$1:$C$1004),ROW(F160)-ROW(F$6)),1),"")</f>
        <v/>
      </c>
      <c r="G160" s="43"/>
      <c r="H160" s="43" t="str">
        <f>IFERROR(INDEX(Data!$A$1:G$1004,_xlfn.AGGREGATE(15,6,((Data!$C$1:$C$1004=H$6)/(Data!$C$1:$C$1004=H$6))*ROW(Data!$C$1:$C$1004),ROW(H160)-ROW(H$6)),1),"")</f>
        <v/>
      </c>
      <c r="I160" s="43"/>
      <c r="J160" s="43" t="str">
        <f>IFERROR(INDEX(Data!$A$1:I$1004,_xlfn.AGGREGATE(15,6,((Data!$C$1:$C$1004=J$6)/(Data!$C$1:$C$1004=J$6))*ROW(Data!$C$1:$C$1004),ROW(J160)-ROW(J$6)),1),"")</f>
        <v/>
      </c>
      <c r="K160" s="43"/>
      <c r="L160" s="43" t="str">
        <f>IFERROR(INDEX(Data!$A$1:K$1004,_xlfn.AGGREGATE(15,6,((Data!$C$1:$C$1004=L$6)/(Data!$C$1:$C$1004=L$6))*ROW(Data!$C$1:$C$1004),ROW(L160)-ROW(L$6)),1),"")</f>
        <v/>
      </c>
      <c r="M160" s="43"/>
      <c r="N160" s="43" t="str">
        <f>IFERROR(INDEX(Data!$A$1:M$1004,_xlfn.AGGREGATE(15,6,((Data!$C$1:$C$1004=N$6)/(Data!$C$1:$C$1004=N$6))*ROW(Data!$C$1:$C$1004),ROW(N160)-ROW(N$6)),1),"")</f>
        <v/>
      </c>
      <c r="O160" s="43"/>
      <c r="P160" s="43" t="str">
        <f>IFERROR(INDEX(Data!$A$1:O$1004,_xlfn.AGGREGATE(15,6,((Data!$C$1:$C$1004=P$6)/(Data!$C$1:$C$1004=P$6))*ROW(Data!$C$1:$C$1004),ROW(P160)-ROW(P$6)),1),"")</f>
        <v/>
      </c>
      <c r="Q160" s="43"/>
      <c r="R160" s="43" t="str">
        <f>IFERROR(INDEX(Data!$A$1:Q$1004,_xlfn.AGGREGATE(15,6,((Data!$C$1:$C$1004=R$6)/(Data!$C$1:$C$1004=R$6))*ROW(Data!$C$1:$C$1004),ROW(R160)-ROW(R$6)),1),"")</f>
        <v/>
      </c>
      <c r="S160" s="43"/>
      <c r="T160" s="43" t="str">
        <f>IFERROR(INDEX(Data!$A$1:R$1004,_xlfn.AGGREGATE(15,6,((Data!$C$1:$C$1004=T$6)/(Data!$C$1:$C$1004=T$6))*ROW(Data!$C$1:$C$1004),ROW(T160)-ROW(T$6)),1),"")</f>
        <v/>
      </c>
      <c r="U160" s="43"/>
      <c r="V160" s="43" t="str">
        <f>IFERROR(INDEX(Data!$A$1:X$1004,_xlfn.AGGREGATE(15,6,((Data!$C$1:$C$1004=V$6)/(Data!$C$1:$C$1004=V$6))*ROW(Data!$C$1:$C$1004),ROW(V160)-ROW(V$6)),1),"")</f>
        <v/>
      </c>
      <c r="W160" s="43"/>
      <c r="X160" s="43" t="str">
        <f>IFERROR(INDEX(Data!$A$1:Z$1004,_xlfn.AGGREGATE(15,6,((Data!$C$1:$C$1004=X$6)/(Data!$C$1:$C$1004=X$6))*ROW(Data!$C$1:$C$1004),ROW(X160)-ROW(X$6)),1),"")</f>
        <v/>
      </c>
      <c r="Y160" s="43"/>
      <c r="Z160" s="43" t="str">
        <f>IFERROR(INDEX(Data!$A$1:AB$1004,_xlfn.AGGREGATE(15,6,((Data!$C$1:$C$1004=Z$6)/(Data!$C$1:$C$1004=Z$6))*ROW(Data!$C$1:$C$1004),ROW(Z160)-ROW(Z$6)),1),"")</f>
        <v/>
      </c>
    </row>
    <row r="161" spans="1:26" x14ac:dyDescent="0.4">
      <c r="A161" s="43"/>
      <c r="B161" s="43" t="str">
        <f>IFERROR(INDEX(Data!A$1:$A$1004,_xlfn.AGGREGATE(15,6,((Data!$C$1:$C$1004=B$6)/(Data!$C$1:$C$1004=B$6))*ROW(Data!$C$1:$C$1004),ROW(B161)-ROW(B$6)),1),"")</f>
        <v/>
      </c>
      <c r="C161" s="43"/>
      <c r="D161" s="43" t="str">
        <f>IFERROR(INDEX(Data!$A$1:C$1004,_xlfn.AGGREGATE(15,6,((Data!$C$1:$C$1004=D$6)/(Data!$C$1:$C$1004=D$6))*ROW(Data!$C$1:$C$1004),ROW(D161)-ROW(D$6)),1),"")</f>
        <v/>
      </c>
      <c r="E161" s="43"/>
      <c r="F161" s="43" t="str">
        <f>IFERROR(INDEX(Data!$A$1:E$1004,_xlfn.AGGREGATE(15,6,((Data!$C$1:$C$1004=F$6)/(Data!$C$1:$C$1004=F$6))*ROW(Data!$C$1:$C$1004),ROW(F161)-ROW(F$6)),1),"")</f>
        <v/>
      </c>
      <c r="G161" s="43"/>
      <c r="H161" s="43" t="str">
        <f>IFERROR(INDEX(Data!$A$1:G$1004,_xlfn.AGGREGATE(15,6,((Data!$C$1:$C$1004=H$6)/(Data!$C$1:$C$1004=H$6))*ROW(Data!$C$1:$C$1004),ROW(H161)-ROW(H$6)),1),"")</f>
        <v/>
      </c>
      <c r="I161" s="43"/>
      <c r="J161" s="43" t="str">
        <f>IFERROR(INDEX(Data!$A$1:I$1004,_xlfn.AGGREGATE(15,6,((Data!$C$1:$C$1004=J$6)/(Data!$C$1:$C$1004=J$6))*ROW(Data!$C$1:$C$1004),ROW(J161)-ROW(J$6)),1),"")</f>
        <v/>
      </c>
      <c r="K161" s="43"/>
      <c r="L161" s="43" t="str">
        <f>IFERROR(INDEX(Data!$A$1:K$1004,_xlfn.AGGREGATE(15,6,((Data!$C$1:$C$1004=L$6)/(Data!$C$1:$C$1004=L$6))*ROW(Data!$C$1:$C$1004),ROW(L161)-ROW(L$6)),1),"")</f>
        <v/>
      </c>
      <c r="M161" s="43"/>
      <c r="N161" s="43" t="str">
        <f>IFERROR(INDEX(Data!$A$1:M$1004,_xlfn.AGGREGATE(15,6,((Data!$C$1:$C$1004=N$6)/(Data!$C$1:$C$1004=N$6))*ROW(Data!$C$1:$C$1004),ROW(N161)-ROW(N$6)),1),"")</f>
        <v/>
      </c>
      <c r="O161" s="43"/>
      <c r="P161" s="43" t="str">
        <f>IFERROR(INDEX(Data!$A$1:O$1004,_xlfn.AGGREGATE(15,6,((Data!$C$1:$C$1004=P$6)/(Data!$C$1:$C$1004=P$6))*ROW(Data!$C$1:$C$1004),ROW(P161)-ROW(P$6)),1),"")</f>
        <v/>
      </c>
      <c r="Q161" s="43"/>
      <c r="R161" s="43" t="str">
        <f>IFERROR(INDEX(Data!$A$1:Q$1004,_xlfn.AGGREGATE(15,6,((Data!$C$1:$C$1004=R$6)/(Data!$C$1:$C$1004=R$6))*ROW(Data!$C$1:$C$1004),ROW(R161)-ROW(R$6)),1),"")</f>
        <v/>
      </c>
      <c r="S161" s="43"/>
      <c r="T161" s="43" t="str">
        <f>IFERROR(INDEX(Data!$A$1:R$1004,_xlfn.AGGREGATE(15,6,((Data!$C$1:$C$1004=T$6)/(Data!$C$1:$C$1004=T$6))*ROW(Data!$C$1:$C$1004),ROW(T161)-ROW(T$6)),1),"")</f>
        <v/>
      </c>
      <c r="U161" s="43"/>
      <c r="V161" s="43" t="str">
        <f>IFERROR(INDEX(Data!$A$1:X$1004,_xlfn.AGGREGATE(15,6,((Data!$C$1:$C$1004=V$6)/(Data!$C$1:$C$1004=V$6))*ROW(Data!$C$1:$C$1004),ROW(V161)-ROW(V$6)),1),"")</f>
        <v/>
      </c>
      <c r="W161" s="43"/>
      <c r="X161" s="43" t="str">
        <f>IFERROR(INDEX(Data!$A$1:Z$1004,_xlfn.AGGREGATE(15,6,((Data!$C$1:$C$1004=X$6)/(Data!$C$1:$C$1004=X$6))*ROW(Data!$C$1:$C$1004),ROW(X161)-ROW(X$6)),1),"")</f>
        <v/>
      </c>
      <c r="Y161" s="43"/>
      <c r="Z161" s="43" t="str">
        <f>IFERROR(INDEX(Data!$A$1:AB$1004,_xlfn.AGGREGATE(15,6,((Data!$C$1:$C$1004=Z$6)/(Data!$C$1:$C$1004=Z$6))*ROW(Data!$C$1:$C$1004),ROW(Z161)-ROW(Z$6)),1),"")</f>
        <v/>
      </c>
    </row>
    <row r="162" spans="1:26" x14ac:dyDescent="0.4">
      <c r="A162" s="43"/>
      <c r="B162" s="43" t="str">
        <f>IFERROR(INDEX(Data!A$1:$A$1004,_xlfn.AGGREGATE(15,6,((Data!$C$1:$C$1004=B$6)/(Data!$C$1:$C$1004=B$6))*ROW(Data!$C$1:$C$1004),ROW(B162)-ROW(B$6)),1),"")</f>
        <v/>
      </c>
      <c r="C162" s="43"/>
      <c r="D162" s="43" t="str">
        <f>IFERROR(INDEX(Data!$A$1:C$1004,_xlfn.AGGREGATE(15,6,((Data!$C$1:$C$1004=D$6)/(Data!$C$1:$C$1004=D$6))*ROW(Data!$C$1:$C$1004),ROW(D162)-ROW(D$6)),1),"")</f>
        <v/>
      </c>
      <c r="E162" s="43"/>
      <c r="F162" s="43" t="str">
        <f>IFERROR(INDEX(Data!$A$1:E$1004,_xlfn.AGGREGATE(15,6,((Data!$C$1:$C$1004=F$6)/(Data!$C$1:$C$1004=F$6))*ROW(Data!$C$1:$C$1004),ROW(F162)-ROW(F$6)),1),"")</f>
        <v/>
      </c>
      <c r="G162" s="43"/>
      <c r="H162" s="43" t="str">
        <f>IFERROR(INDEX(Data!$A$1:G$1004,_xlfn.AGGREGATE(15,6,((Data!$C$1:$C$1004=H$6)/(Data!$C$1:$C$1004=H$6))*ROW(Data!$C$1:$C$1004),ROW(H162)-ROW(H$6)),1),"")</f>
        <v/>
      </c>
      <c r="I162" s="43"/>
      <c r="J162" s="43" t="str">
        <f>IFERROR(INDEX(Data!$A$1:I$1004,_xlfn.AGGREGATE(15,6,((Data!$C$1:$C$1004=J$6)/(Data!$C$1:$C$1004=J$6))*ROW(Data!$C$1:$C$1004),ROW(J162)-ROW(J$6)),1),"")</f>
        <v/>
      </c>
      <c r="K162" s="43"/>
      <c r="L162" s="43" t="str">
        <f>IFERROR(INDEX(Data!$A$1:K$1004,_xlfn.AGGREGATE(15,6,((Data!$C$1:$C$1004=L$6)/(Data!$C$1:$C$1004=L$6))*ROW(Data!$C$1:$C$1004),ROW(L162)-ROW(L$6)),1),"")</f>
        <v/>
      </c>
      <c r="M162" s="43"/>
      <c r="N162" s="43" t="str">
        <f>IFERROR(INDEX(Data!$A$1:M$1004,_xlfn.AGGREGATE(15,6,((Data!$C$1:$C$1004=N$6)/(Data!$C$1:$C$1004=N$6))*ROW(Data!$C$1:$C$1004),ROW(N162)-ROW(N$6)),1),"")</f>
        <v/>
      </c>
      <c r="O162" s="43"/>
      <c r="P162" s="43" t="str">
        <f>IFERROR(INDEX(Data!$A$1:O$1004,_xlfn.AGGREGATE(15,6,((Data!$C$1:$C$1004=P$6)/(Data!$C$1:$C$1004=P$6))*ROW(Data!$C$1:$C$1004),ROW(P162)-ROW(P$6)),1),"")</f>
        <v/>
      </c>
      <c r="Q162" s="43"/>
      <c r="R162" s="43" t="str">
        <f>IFERROR(INDEX(Data!$A$1:Q$1004,_xlfn.AGGREGATE(15,6,((Data!$C$1:$C$1004=R$6)/(Data!$C$1:$C$1004=R$6))*ROW(Data!$C$1:$C$1004),ROW(R162)-ROW(R$6)),1),"")</f>
        <v/>
      </c>
      <c r="S162" s="43"/>
      <c r="T162" s="43" t="str">
        <f>IFERROR(INDEX(Data!$A$1:R$1004,_xlfn.AGGREGATE(15,6,((Data!$C$1:$C$1004=T$6)/(Data!$C$1:$C$1004=T$6))*ROW(Data!$C$1:$C$1004),ROW(T162)-ROW(T$6)),1),"")</f>
        <v/>
      </c>
      <c r="U162" s="43"/>
      <c r="V162" s="43" t="str">
        <f>IFERROR(INDEX(Data!$A$1:X$1004,_xlfn.AGGREGATE(15,6,((Data!$C$1:$C$1004=V$6)/(Data!$C$1:$C$1004=V$6))*ROW(Data!$C$1:$C$1004),ROW(V162)-ROW(V$6)),1),"")</f>
        <v/>
      </c>
      <c r="W162" s="43"/>
      <c r="X162" s="43" t="str">
        <f>IFERROR(INDEX(Data!$A$1:Z$1004,_xlfn.AGGREGATE(15,6,((Data!$C$1:$C$1004=X$6)/(Data!$C$1:$C$1004=X$6))*ROW(Data!$C$1:$C$1004),ROW(X162)-ROW(X$6)),1),"")</f>
        <v/>
      </c>
      <c r="Y162" s="43"/>
      <c r="Z162" s="43" t="str">
        <f>IFERROR(INDEX(Data!$A$1:AB$1004,_xlfn.AGGREGATE(15,6,((Data!$C$1:$C$1004=Z$6)/(Data!$C$1:$C$1004=Z$6))*ROW(Data!$C$1:$C$1004),ROW(Z162)-ROW(Z$6)),1),"")</f>
        <v/>
      </c>
    </row>
    <row r="163" spans="1:26" x14ac:dyDescent="0.4">
      <c r="A163" s="43"/>
      <c r="B163" s="43" t="str">
        <f>IFERROR(INDEX(Data!A$1:$A$1004,_xlfn.AGGREGATE(15,6,((Data!$C$1:$C$1004=B$6)/(Data!$C$1:$C$1004=B$6))*ROW(Data!$C$1:$C$1004),ROW(B163)-ROW(B$6)),1),"")</f>
        <v/>
      </c>
      <c r="C163" s="43"/>
      <c r="D163" s="43" t="str">
        <f>IFERROR(INDEX(Data!$A$1:C$1004,_xlfn.AGGREGATE(15,6,((Data!$C$1:$C$1004=D$6)/(Data!$C$1:$C$1004=D$6))*ROW(Data!$C$1:$C$1004),ROW(D163)-ROW(D$6)),1),"")</f>
        <v/>
      </c>
      <c r="E163" s="43"/>
      <c r="F163" s="43" t="str">
        <f>IFERROR(INDEX(Data!$A$1:E$1004,_xlfn.AGGREGATE(15,6,((Data!$C$1:$C$1004=F$6)/(Data!$C$1:$C$1004=F$6))*ROW(Data!$C$1:$C$1004),ROW(F163)-ROW(F$6)),1),"")</f>
        <v/>
      </c>
      <c r="G163" s="43"/>
      <c r="H163" s="43" t="str">
        <f>IFERROR(INDEX(Data!$A$1:G$1004,_xlfn.AGGREGATE(15,6,((Data!$C$1:$C$1004=H$6)/(Data!$C$1:$C$1004=H$6))*ROW(Data!$C$1:$C$1004),ROW(H163)-ROW(H$6)),1),"")</f>
        <v/>
      </c>
      <c r="I163" s="43"/>
      <c r="J163" s="43" t="str">
        <f>IFERROR(INDEX(Data!$A$1:I$1004,_xlfn.AGGREGATE(15,6,((Data!$C$1:$C$1004=J$6)/(Data!$C$1:$C$1004=J$6))*ROW(Data!$C$1:$C$1004),ROW(J163)-ROW(J$6)),1),"")</f>
        <v/>
      </c>
      <c r="K163" s="43"/>
      <c r="L163" s="43" t="str">
        <f>IFERROR(INDEX(Data!$A$1:K$1004,_xlfn.AGGREGATE(15,6,((Data!$C$1:$C$1004=L$6)/(Data!$C$1:$C$1004=L$6))*ROW(Data!$C$1:$C$1004),ROW(L163)-ROW(L$6)),1),"")</f>
        <v/>
      </c>
      <c r="M163" s="43"/>
      <c r="N163" s="43" t="str">
        <f>IFERROR(INDEX(Data!$A$1:M$1004,_xlfn.AGGREGATE(15,6,((Data!$C$1:$C$1004=N$6)/(Data!$C$1:$C$1004=N$6))*ROW(Data!$C$1:$C$1004),ROW(N163)-ROW(N$6)),1),"")</f>
        <v/>
      </c>
      <c r="O163" s="43"/>
      <c r="P163" s="43" t="str">
        <f>IFERROR(INDEX(Data!$A$1:O$1004,_xlfn.AGGREGATE(15,6,((Data!$C$1:$C$1004=P$6)/(Data!$C$1:$C$1004=P$6))*ROW(Data!$C$1:$C$1004),ROW(P163)-ROW(P$6)),1),"")</f>
        <v/>
      </c>
      <c r="Q163" s="43"/>
      <c r="R163" s="43" t="str">
        <f>IFERROR(INDEX(Data!$A$1:Q$1004,_xlfn.AGGREGATE(15,6,((Data!$C$1:$C$1004=R$6)/(Data!$C$1:$C$1004=R$6))*ROW(Data!$C$1:$C$1004),ROW(R163)-ROW(R$6)),1),"")</f>
        <v/>
      </c>
      <c r="S163" s="43"/>
      <c r="T163" s="43" t="str">
        <f>IFERROR(INDEX(Data!$A$1:R$1004,_xlfn.AGGREGATE(15,6,((Data!$C$1:$C$1004=T$6)/(Data!$C$1:$C$1004=T$6))*ROW(Data!$C$1:$C$1004),ROW(T163)-ROW(T$6)),1),"")</f>
        <v/>
      </c>
      <c r="U163" s="43"/>
      <c r="V163" s="43" t="str">
        <f>IFERROR(INDEX(Data!$A$1:X$1004,_xlfn.AGGREGATE(15,6,((Data!$C$1:$C$1004=V$6)/(Data!$C$1:$C$1004=V$6))*ROW(Data!$C$1:$C$1004),ROW(V163)-ROW(V$6)),1),"")</f>
        <v/>
      </c>
      <c r="W163" s="43"/>
      <c r="X163" s="43" t="str">
        <f>IFERROR(INDEX(Data!$A$1:Z$1004,_xlfn.AGGREGATE(15,6,((Data!$C$1:$C$1004=X$6)/(Data!$C$1:$C$1004=X$6))*ROW(Data!$C$1:$C$1004),ROW(X163)-ROW(X$6)),1),"")</f>
        <v/>
      </c>
      <c r="Y163" s="43"/>
      <c r="Z163" s="43" t="str">
        <f>IFERROR(INDEX(Data!$A$1:AB$1004,_xlfn.AGGREGATE(15,6,((Data!$C$1:$C$1004=Z$6)/(Data!$C$1:$C$1004=Z$6))*ROW(Data!$C$1:$C$1004),ROW(Z163)-ROW(Z$6)),1),"")</f>
        <v/>
      </c>
    </row>
    <row r="164" spans="1:26" x14ac:dyDescent="0.4">
      <c r="A164" s="43"/>
      <c r="B164" s="43" t="str">
        <f>IFERROR(INDEX(Data!A$1:$A$1004,_xlfn.AGGREGATE(15,6,((Data!$C$1:$C$1004=B$6)/(Data!$C$1:$C$1004=B$6))*ROW(Data!$C$1:$C$1004),ROW(B164)-ROW(B$6)),1),"")</f>
        <v/>
      </c>
      <c r="C164" s="43"/>
      <c r="D164" s="43" t="str">
        <f>IFERROR(INDEX(Data!$A$1:C$1004,_xlfn.AGGREGATE(15,6,((Data!$C$1:$C$1004=D$6)/(Data!$C$1:$C$1004=D$6))*ROW(Data!$C$1:$C$1004),ROW(D164)-ROW(D$6)),1),"")</f>
        <v/>
      </c>
      <c r="E164" s="43"/>
      <c r="F164" s="43" t="str">
        <f>IFERROR(INDEX(Data!$A$1:E$1004,_xlfn.AGGREGATE(15,6,((Data!$C$1:$C$1004=F$6)/(Data!$C$1:$C$1004=F$6))*ROW(Data!$C$1:$C$1004),ROW(F164)-ROW(F$6)),1),"")</f>
        <v/>
      </c>
      <c r="G164" s="43"/>
      <c r="H164" s="43" t="str">
        <f>IFERROR(INDEX(Data!$A$1:G$1004,_xlfn.AGGREGATE(15,6,((Data!$C$1:$C$1004=H$6)/(Data!$C$1:$C$1004=H$6))*ROW(Data!$C$1:$C$1004),ROW(H164)-ROW(H$6)),1),"")</f>
        <v/>
      </c>
      <c r="I164" s="43"/>
      <c r="J164" s="43" t="str">
        <f>IFERROR(INDEX(Data!$A$1:I$1004,_xlfn.AGGREGATE(15,6,((Data!$C$1:$C$1004=J$6)/(Data!$C$1:$C$1004=J$6))*ROW(Data!$C$1:$C$1004),ROW(J164)-ROW(J$6)),1),"")</f>
        <v/>
      </c>
      <c r="K164" s="43"/>
      <c r="L164" s="43" t="str">
        <f>IFERROR(INDEX(Data!$A$1:K$1004,_xlfn.AGGREGATE(15,6,((Data!$C$1:$C$1004=L$6)/(Data!$C$1:$C$1004=L$6))*ROW(Data!$C$1:$C$1004),ROW(L164)-ROW(L$6)),1),"")</f>
        <v/>
      </c>
      <c r="M164" s="43"/>
      <c r="N164" s="43" t="str">
        <f>IFERROR(INDEX(Data!$A$1:M$1004,_xlfn.AGGREGATE(15,6,((Data!$C$1:$C$1004=N$6)/(Data!$C$1:$C$1004=N$6))*ROW(Data!$C$1:$C$1004),ROW(N164)-ROW(N$6)),1),"")</f>
        <v/>
      </c>
      <c r="O164" s="43"/>
      <c r="P164" s="43" t="str">
        <f>IFERROR(INDEX(Data!$A$1:O$1004,_xlfn.AGGREGATE(15,6,((Data!$C$1:$C$1004=P$6)/(Data!$C$1:$C$1004=P$6))*ROW(Data!$C$1:$C$1004),ROW(P164)-ROW(P$6)),1),"")</f>
        <v/>
      </c>
      <c r="Q164" s="43"/>
      <c r="R164" s="43" t="str">
        <f>IFERROR(INDEX(Data!$A$1:Q$1004,_xlfn.AGGREGATE(15,6,((Data!$C$1:$C$1004=R$6)/(Data!$C$1:$C$1004=R$6))*ROW(Data!$C$1:$C$1004),ROW(R164)-ROW(R$6)),1),"")</f>
        <v/>
      </c>
      <c r="S164" s="43"/>
      <c r="T164" s="43" t="str">
        <f>IFERROR(INDEX(Data!$A$1:R$1004,_xlfn.AGGREGATE(15,6,((Data!$C$1:$C$1004=T$6)/(Data!$C$1:$C$1004=T$6))*ROW(Data!$C$1:$C$1004),ROW(T164)-ROW(T$6)),1),"")</f>
        <v/>
      </c>
      <c r="U164" s="43"/>
      <c r="V164" s="43" t="str">
        <f>IFERROR(INDEX(Data!$A$1:X$1004,_xlfn.AGGREGATE(15,6,((Data!$C$1:$C$1004=V$6)/(Data!$C$1:$C$1004=V$6))*ROW(Data!$C$1:$C$1004),ROW(V164)-ROW(V$6)),1),"")</f>
        <v/>
      </c>
      <c r="W164" s="43"/>
      <c r="X164" s="43" t="str">
        <f>IFERROR(INDEX(Data!$A$1:Z$1004,_xlfn.AGGREGATE(15,6,((Data!$C$1:$C$1004=X$6)/(Data!$C$1:$C$1004=X$6))*ROW(Data!$C$1:$C$1004),ROW(X164)-ROW(X$6)),1),"")</f>
        <v/>
      </c>
      <c r="Y164" s="43"/>
      <c r="Z164" s="43" t="str">
        <f>IFERROR(INDEX(Data!$A$1:AB$1004,_xlfn.AGGREGATE(15,6,((Data!$C$1:$C$1004=Z$6)/(Data!$C$1:$C$1004=Z$6))*ROW(Data!$C$1:$C$1004),ROW(Z164)-ROW(Z$6)),1),"")</f>
        <v/>
      </c>
    </row>
    <row r="165" spans="1:26" x14ac:dyDescent="0.4">
      <c r="A165" s="43"/>
      <c r="B165" s="43" t="str">
        <f>IFERROR(INDEX(Data!A$1:$A$1004,_xlfn.AGGREGATE(15,6,((Data!$C$1:$C$1004=B$6)/(Data!$C$1:$C$1004=B$6))*ROW(Data!$C$1:$C$1004),ROW(B165)-ROW(B$6)),1),"")</f>
        <v/>
      </c>
      <c r="C165" s="43"/>
      <c r="D165" s="43" t="str">
        <f>IFERROR(INDEX(Data!$A$1:C$1004,_xlfn.AGGREGATE(15,6,((Data!$C$1:$C$1004=D$6)/(Data!$C$1:$C$1004=D$6))*ROW(Data!$C$1:$C$1004),ROW(D165)-ROW(D$6)),1),"")</f>
        <v/>
      </c>
      <c r="E165" s="43"/>
      <c r="F165" s="43" t="str">
        <f>IFERROR(INDEX(Data!$A$1:E$1004,_xlfn.AGGREGATE(15,6,((Data!$C$1:$C$1004=F$6)/(Data!$C$1:$C$1004=F$6))*ROW(Data!$C$1:$C$1004),ROW(F165)-ROW(F$6)),1),"")</f>
        <v/>
      </c>
      <c r="G165" s="43"/>
      <c r="H165" s="43" t="str">
        <f>IFERROR(INDEX(Data!$A$1:G$1004,_xlfn.AGGREGATE(15,6,((Data!$C$1:$C$1004=H$6)/(Data!$C$1:$C$1004=H$6))*ROW(Data!$C$1:$C$1004),ROW(H165)-ROW(H$6)),1),"")</f>
        <v/>
      </c>
      <c r="I165" s="43"/>
      <c r="J165" s="43" t="str">
        <f>IFERROR(INDEX(Data!$A$1:I$1004,_xlfn.AGGREGATE(15,6,((Data!$C$1:$C$1004=J$6)/(Data!$C$1:$C$1004=J$6))*ROW(Data!$C$1:$C$1004),ROW(J165)-ROW(J$6)),1),"")</f>
        <v/>
      </c>
      <c r="K165" s="43"/>
      <c r="L165" s="43" t="str">
        <f>IFERROR(INDEX(Data!$A$1:K$1004,_xlfn.AGGREGATE(15,6,((Data!$C$1:$C$1004=L$6)/(Data!$C$1:$C$1004=L$6))*ROW(Data!$C$1:$C$1004),ROW(L165)-ROW(L$6)),1),"")</f>
        <v/>
      </c>
      <c r="M165" s="43"/>
      <c r="N165" s="43" t="str">
        <f>IFERROR(INDEX(Data!$A$1:M$1004,_xlfn.AGGREGATE(15,6,((Data!$C$1:$C$1004=N$6)/(Data!$C$1:$C$1004=N$6))*ROW(Data!$C$1:$C$1004),ROW(N165)-ROW(N$6)),1),"")</f>
        <v/>
      </c>
      <c r="O165" s="43"/>
      <c r="P165" s="43" t="str">
        <f>IFERROR(INDEX(Data!$A$1:O$1004,_xlfn.AGGREGATE(15,6,((Data!$C$1:$C$1004=P$6)/(Data!$C$1:$C$1004=P$6))*ROW(Data!$C$1:$C$1004),ROW(P165)-ROW(P$6)),1),"")</f>
        <v/>
      </c>
      <c r="Q165" s="43"/>
      <c r="R165" s="43" t="str">
        <f>IFERROR(INDEX(Data!$A$1:Q$1004,_xlfn.AGGREGATE(15,6,((Data!$C$1:$C$1004=R$6)/(Data!$C$1:$C$1004=R$6))*ROW(Data!$C$1:$C$1004),ROW(R165)-ROW(R$6)),1),"")</f>
        <v/>
      </c>
      <c r="S165" s="43"/>
      <c r="T165" s="43" t="str">
        <f>IFERROR(INDEX(Data!$A$1:R$1004,_xlfn.AGGREGATE(15,6,((Data!$C$1:$C$1004=T$6)/(Data!$C$1:$C$1004=T$6))*ROW(Data!$C$1:$C$1004),ROW(T165)-ROW(T$6)),1),"")</f>
        <v/>
      </c>
      <c r="U165" s="43"/>
      <c r="V165" s="43" t="str">
        <f>IFERROR(INDEX(Data!$A$1:X$1004,_xlfn.AGGREGATE(15,6,((Data!$C$1:$C$1004=V$6)/(Data!$C$1:$C$1004=V$6))*ROW(Data!$C$1:$C$1004),ROW(V165)-ROW(V$6)),1),"")</f>
        <v/>
      </c>
      <c r="W165" s="43"/>
      <c r="X165" s="43" t="str">
        <f>IFERROR(INDEX(Data!$A$1:Z$1004,_xlfn.AGGREGATE(15,6,((Data!$C$1:$C$1004=X$6)/(Data!$C$1:$C$1004=X$6))*ROW(Data!$C$1:$C$1004),ROW(X165)-ROW(X$6)),1),"")</f>
        <v/>
      </c>
      <c r="Y165" s="43"/>
      <c r="Z165" s="43" t="str">
        <f>IFERROR(INDEX(Data!$A$1:AB$1004,_xlfn.AGGREGATE(15,6,((Data!$C$1:$C$1004=Z$6)/(Data!$C$1:$C$1004=Z$6))*ROW(Data!$C$1:$C$1004),ROW(Z165)-ROW(Z$6)),1),"")</f>
        <v/>
      </c>
    </row>
    <row r="166" spans="1:26" x14ac:dyDescent="0.4">
      <c r="A166" s="43"/>
      <c r="B166" s="43" t="str">
        <f>IFERROR(INDEX(Data!A$1:$A$1004,_xlfn.AGGREGATE(15,6,((Data!$C$1:$C$1004=B$6)/(Data!$C$1:$C$1004=B$6))*ROW(Data!$C$1:$C$1004),ROW(B166)-ROW(B$6)),1),"")</f>
        <v/>
      </c>
      <c r="C166" s="43"/>
      <c r="D166" s="43" t="str">
        <f>IFERROR(INDEX(Data!$A$1:C$1004,_xlfn.AGGREGATE(15,6,((Data!$C$1:$C$1004=D$6)/(Data!$C$1:$C$1004=D$6))*ROW(Data!$C$1:$C$1004),ROW(D166)-ROW(D$6)),1),"")</f>
        <v/>
      </c>
      <c r="E166" s="43"/>
      <c r="F166" s="43" t="str">
        <f>IFERROR(INDEX(Data!$A$1:E$1004,_xlfn.AGGREGATE(15,6,((Data!$C$1:$C$1004=F$6)/(Data!$C$1:$C$1004=F$6))*ROW(Data!$C$1:$C$1004),ROW(F166)-ROW(F$6)),1),"")</f>
        <v/>
      </c>
      <c r="G166" s="43"/>
      <c r="H166" s="43" t="str">
        <f>IFERROR(INDEX(Data!$A$1:G$1004,_xlfn.AGGREGATE(15,6,((Data!$C$1:$C$1004=H$6)/(Data!$C$1:$C$1004=H$6))*ROW(Data!$C$1:$C$1004),ROW(H166)-ROW(H$6)),1),"")</f>
        <v/>
      </c>
      <c r="I166" s="43"/>
      <c r="J166" s="43" t="str">
        <f>IFERROR(INDEX(Data!$A$1:I$1004,_xlfn.AGGREGATE(15,6,((Data!$C$1:$C$1004=J$6)/(Data!$C$1:$C$1004=J$6))*ROW(Data!$C$1:$C$1004),ROW(J166)-ROW(J$6)),1),"")</f>
        <v/>
      </c>
      <c r="K166" s="43"/>
      <c r="L166" s="43" t="str">
        <f>IFERROR(INDEX(Data!$A$1:K$1004,_xlfn.AGGREGATE(15,6,((Data!$C$1:$C$1004=L$6)/(Data!$C$1:$C$1004=L$6))*ROW(Data!$C$1:$C$1004),ROW(L166)-ROW(L$6)),1),"")</f>
        <v/>
      </c>
      <c r="M166" s="43"/>
      <c r="N166" s="43" t="str">
        <f>IFERROR(INDEX(Data!$A$1:M$1004,_xlfn.AGGREGATE(15,6,((Data!$C$1:$C$1004=N$6)/(Data!$C$1:$C$1004=N$6))*ROW(Data!$C$1:$C$1004),ROW(N166)-ROW(N$6)),1),"")</f>
        <v/>
      </c>
      <c r="O166" s="43"/>
      <c r="P166" s="43" t="str">
        <f>IFERROR(INDEX(Data!$A$1:O$1004,_xlfn.AGGREGATE(15,6,((Data!$C$1:$C$1004=P$6)/(Data!$C$1:$C$1004=P$6))*ROW(Data!$C$1:$C$1004),ROW(P166)-ROW(P$6)),1),"")</f>
        <v/>
      </c>
      <c r="Q166" s="43"/>
      <c r="R166" s="43" t="str">
        <f>IFERROR(INDEX(Data!$A$1:Q$1004,_xlfn.AGGREGATE(15,6,((Data!$C$1:$C$1004=R$6)/(Data!$C$1:$C$1004=R$6))*ROW(Data!$C$1:$C$1004),ROW(R166)-ROW(R$6)),1),"")</f>
        <v/>
      </c>
      <c r="S166" s="43"/>
      <c r="T166" s="43" t="str">
        <f>IFERROR(INDEX(Data!$A$1:R$1004,_xlfn.AGGREGATE(15,6,((Data!$C$1:$C$1004=T$6)/(Data!$C$1:$C$1004=T$6))*ROW(Data!$C$1:$C$1004),ROW(T166)-ROW(T$6)),1),"")</f>
        <v/>
      </c>
      <c r="U166" s="43"/>
      <c r="V166" s="43" t="str">
        <f>IFERROR(INDEX(Data!$A$1:X$1004,_xlfn.AGGREGATE(15,6,((Data!$C$1:$C$1004=V$6)/(Data!$C$1:$C$1004=V$6))*ROW(Data!$C$1:$C$1004),ROW(V166)-ROW(V$6)),1),"")</f>
        <v/>
      </c>
      <c r="W166" s="43"/>
      <c r="X166" s="43" t="str">
        <f>IFERROR(INDEX(Data!$A$1:Z$1004,_xlfn.AGGREGATE(15,6,((Data!$C$1:$C$1004=X$6)/(Data!$C$1:$C$1004=X$6))*ROW(Data!$C$1:$C$1004),ROW(X166)-ROW(X$6)),1),"")</f>
        <v/>
      </c>
      <c r="Y166" s="43"/>
      <c r="Z166" s="43" t="str">
        <f>IFERROR(INDEX(Data!$A$1:AB$1004,_xlfn.AGGREGATE(15,6,((Data!$C$1:$C$1004=Z$6)/(Data!$C$1:$C$1004=Z$6))*ROW(Data!$C$1:$C$1004),ROW(Z166)-ROW(Z$6)),1),"")</f>
        <v/>
      </c>
    </row>
    <row r="167" spans="1:26" x14ac:dyDescent="0.4">
      <c r="A167" s="43"/>
      <c r="B167" s="43" t="str">
        <f>IFERROR(INDEX(Data!A$1:$A$1004,_xlfn.AGGREGATE(15,6,((Data!$C$1:$C$1004=B$6)/(Data!$C$1:$C$1004=B$6))*ROW(Data!$C$1:$C$1004),ROW(B167)-ROW(B$6)),1),"")</f>
        <v/>
      </c>
      <c r="C167" s="43"/>
      <c r="D167" s="43" t="str">
        <f>IFERROR(INDEX(Data!$A$1:C$1004,_xlfn.AGGREGATE(15,6,((Data!$C$1:$C$1004=D$6)/(Data!$C$1:$C$1004=D$6))*ROW(Data!$C$1:$C$1004),ROW(D167)-ROW(D$6)),1),"")</f>
        <v/>
      </c>
      <c r="E167" s="43"/>
      <c r="F167" s="43" t="str">
        <f>IFERROR(INDEX(Data!$A$1:E$1004,_xlfn.AGGREGATE(15,6,((Data!$C$1:$C$1004=F$6)/(Data!$C$1:$C$1004=F$6))*ROW(Data!$C$1:$C$1004),ROW(F167)-ROW(F$6)),1),"")</f>
        <v/>
      </c>
      <c r="G167" s="43"/>
      <c r="H167" s="43" t="str">
        <f>IFERROR(INDEX(Data!$A$1:G$1004,_xlfn.AGGREGATE(15,6,((Data!$C$1:$C$1004=H$6)/(Data!$C$1:$C$1004=H$6))*ROW(Data!$C$1:$C$1004),ROW(H167)-ROW(H$6)),1),"")</f>
        <v/>
      </c>
      <c r="I167" s="43"/>
      <c r="J167" s="43" t="str">
        <f>IFERROR(INDEX(Data!$A$1:I$1004,_xlfn.AGGREGATE(15,6,((Data!$C$1:$C$1004=J$6)/(Data!$C$1:$C$1004=J$6))*ROW(Data!$C$1:$C$1004),ROW(J167)-ROW(J$6)),1),"")</f>
        <v/>
      </c>
      <c r="K167" s="43"/>
      <c r="L167" s="43" t="str">
        <f>IFERROR(INDEX(Data!$A$1:K$1004,_xlfn.AGGREGATE(15,6,((Data!$C$1:$C$1004=L$6)/(Data!$C$1:$C$1004=L$6))*ROW(Data!$C$1:$C$1004),ROW(L167)-ROW(L$6)),1),"")</f>
        <v/>
      </c>
      <c r="M167" s="43"/>
      <c r="N167" s="43" t="str">
        <f>IFERROR(INDEX(Data!$A$1:M$1004,_xlfn.AGGREGATE(15,6,((Data!$C$1:$C$1004=N$6)/(Data!$C$1:$C$1004=N$6))*ROW(Data!$C$1:$C$1004),ROW(N167)-ROW(N$6)),1),"")</f>
        <v/>
      </c>
      <c r="O167" s="43"/>
      <c r="P167" s="43" t="str">
        <f>IFERROR(INDEX(Data!$A$1:O$1004,_xlfn.AGGREGATE(15,6,((Data!$C$1:$C$1004=P$6)/(Data!$C$1:$C$1004=P$6))*ROW(Data!$C$1:$C$1004),ROW(P167)-ROW(P$6)),1),"")</f>
        <v/>
      </c>
      <c r="Q167" s="43"/>
      <c r="R167" s="43" t="str">
        <f>IFERROR(INDEX(Data!$A$1:Q$1004,_xlfn.AGGREGATE(15,6,((Data!$C$1:$C$1004=R$6)/(Data!$C$1:$C$1004=R$6))*ROW(Data!$C$1:$C$1004),ROW(R167)-ROW(R$6)),1),"")</f>
        <v/>
      </c>
      <c r="S167" s="43"/>
      <c r="T167" s="43" t="str">
        <f>IFERROR(INDEX(Data!$A$1:R$1004,_xlfn.AGGREGATE(15,6,((Data!$C$1:$C$1004=T$6)/(Data!$C$1:$C$1004=T$6))*ROW(Data!$C$1:$C$1004),ROW(T167)-ROW(T$6)),1),"")</f>
        <v/>
      </c>
      <c r="U167" s="43"/>
      <c r="V167" s="43" t="str">
        <f>IFERROR(INDEX(Data!$A$1:X$1004,_xlfn.AGGREGATE(15,6,((Data!$C$1:$C$1004=V$6)/(Data!$C$1:$C$1004=V$6))*ROW(Data!$C$1:$C$1004),ROW(V167)-ROW(V$6)),1),"")</f>
        <v/>
      </c>
      <c r="W167" s="43"/>
      <c r="X167" s="43" t="str">
        <f>IFERROR(INDEX(Data!$A$1:Z$1004,_xlfn.AGGREGATE(15,6,((Data!$C$1:$C$1004=X$6)/(Data!$C$1:$C$1004=X$6))*ROW(Data!$C$1:$C$1004),ROW(X167)-ROW(X$6)),1),"")</f>
        <v/>
      </c>
      <c r="Y167" s="43"/>
      <c r="Z167" s="43" t="str">
        <f>IFERROR(INDEX(Data!$A$1:AB$1004,_xlfn.AGGREGATE(15,6,((Data!$C$1:$C$1004=Z$6)/(Data!$C$1:$C$1004=Z$6))*ROW(Data!$C$1:$C$1004),ROW(Z167)-ROW(Z$6)),1),"")</f>
        <v/>
      </c>
    </row>
    <row r="168" spans="1:26" x14ac:dyDescent="0.4">
      <c r="A168" s="43"/>
      <c r="B168" s="43" t="str">
        <f>IFERROR(INDEX(Data!A$1:$A$1004,_xlfn.AGGREGATE(15,6,((Data!$C$1:$C$1004=B$6)/(Data!$C$1:$C$1004=B$6))*ROW(Data!$C$1:$C$1004),ROW(B168)-ROW(B$6)),1),"")</f>
        <v/>
      </c>
      <c r="C168" s="43"/>
      <c r="D168" s="43" t="str">
        <f>IFERROR(INDEX(Data!$A$1:C$1004,_xlfn.AGGREGATE(15,6,((Data!$C$1:$C$1004=D$6)/(Data!$C$1:$C$1004=D$6))*ROW(Data!$C$1:$C$1004),ROW(D168)-ROW(D$6)),1),"")</f>
        <v/>
      </c>
      <c r="E168" s="43"/>
      <c r="F168" s="43" t="str">
        <f>IFERROR(INDEX(Data!$A$1:E$1004,_xlfn.AGGREGATE(15,6,((Data!$C$1:$C$1004=F$6)/(Data!$C$1:$C$1004=F$6))*ROW(Data!$C$1:$C$1004),ROW(F168)-ROW(F$6)),1),"")</f>
        <v/>
      </c>
      <c r="G168" s="43"/>
      <c r="H168" s="43" t="str">
        <f>IFERROR(INDEX(Data!$A$1:G$1004,_xlfn.AGGREGATE(15,6,((Data!$C$1:$C$1004=H$6)/(Data!$C$1:$C$1004=H$6))*ROW(Data!$C$1:$C$1004),ROW(H168)-ROW(H$6)),1),"")</f>
        <v/>
      </c>
      <c r="I168" s="43"/>
      <c r="J168" s="43" t="str">
        <f>IFERROR(INDEX(Data!$A$1:I$1004,_xlfn.AGGREGATE(15,6,((Data!$C$1:$C$1004=J$6)/(Data!$C$1:$C$1004=J$6))*ROW(Data!$C$1:$C$1004),ROW(J168)-ROW(J$6)),1),"")</f>
        <v/>
      </c>
      <c r="K168" s="43"/>
      <c r="L168" s="43" t="str">
        <f>IFERROR(INDEX(Data!$A$1:K$1004,_xlfn.AGGREGATE(15,6,((Data!$C$1:$C$1004=L$6)/(Data!$C$1:$C$1004=L$6))*ROW(Data!$C$1:$C$1004),ROW(L168)-ROW(L$6)),1),"")</f>
        <v/>
      </c>
      <c r="M168" s="43"/>
      <c r="N168" s="43" t="str">
        <f>IFERROR(INDEX(Data!$A$1:M$1004,_xlfn.AGGREGATE(15,6,((Data!$C$1:$C$1004=N$6)/(Data!$C$1:$C$1004=N$6))*ROW(Data!$C$1:$C$1004),ROW(N168)-ROW(N$6)),1),"")</f>
        <v/>
      </c>
      <c r="O168" s="43"/>
      <c r="P168" s="43" t="str">
        <f>IFERROR(INDEX(Data!$A$1:O$1004,_xlfn.AGGREGATE(15,6,((Data!$C$1:$C$1004=P$6)/(Data!$C$1:$C$1004=P$6))*ROW(Data!$C$1:$C$1004),ROW(P168)-ROW(P$6)),1),"")</f>
        <v/>
      </c>
      <c r="Q168" s="43"/>
      <c r="R168" s="43" t="str">
        <f>IFERROR(INDEX(Data!$A$1:Q$1004,_xlfn.AGGREGATE(15,6,((Data!$C$1:$C$1004=R$6)/(Data!$C$1:$C$1004=R$6))*ROW(Data!$C$1:$C$1004),ROW(R168)-ROW(R$6)),1),"")</f>
        <v/>
      </c>
      <c r="S168" s="43"/>
      <c r="T168" s="43" t="str">
        <f>IFERROR(INDEX(Data!$A$1:R$1004,_xlfn.AGGREGATE(15,6,((Data!$C$1:$C$1004=T$6)/(Data!$C$1:$C$1004=T$6))*ROW(Data!$C$1:$C$1004),ROW(T168)-ROW(T$6)),1),"")</f>
        <v/>
      </c>
      <c r="U168" s="43"/>
      <c r="V168" s="43" t="str">
        <f>IFERROR(INDEX(Data!$A$1:X$1004,_xlfn.AGGREGATE(15,6,((Data!$C$1:$C$1004=V$6)/(Data!$C$1:$C$1004=V$6))*ROW(Data!$C$1:$C$1004),ROW(V168)-ROW(V$6)),1),"")</f>
        <v/>
      </c>
      <c r="W168" s="43"/>
      <c r="X168" s="43" t="str">
        <f>IFERROR(INDEX(Data!$A$1:Z$1004,_xlfn.AGGREGATE(15,6,((Data!$C$1:$C$1004=X$6)/(Data!$C$1:$C$1004=X$6))*ROW(Data!$C$1:$C$1004),ROW(X168)-ROW(X$6)),1),"")</f>
        <v/>
      </c>
      <c r="Y168" s="43"/>
      <c r="Z168" s="43" t="str">
        <f>IFERROR(INDEX(Data!$A$1:AB$1004,_xlfn.AGGREGATE(15,6,((Data!$C$1:$C$1004=Z$6)/(Data!$C$1:$C$1004=Z$6))*ROW(Data!$C$1:$C$1004),ROW(Z168)-ROW(Z$6)),1),"")</f>
        <v/>
      </c>
    </row>
    <row r="169" spans="1:26" x14ac:dyDescent="0.4">
      <c r="A169" s="43"/>
      <c r="B169" s="43" t="str">
        <f>IFERROR(INDEX(Data!A$1:$A$1004,_xlfn.AGGREGATE(15,6,((Data!$C$1:$C$1004=B$6)/(Data!$C$1:$C$1004=B$6))*ROW(Data!$C$1:$C$1004),ROW(B169)-ROW(B$6)),1),"")</f>
        <v/>
      </c>
      <c r="C169" s="43"/>
      <c r="D169" s="43" t="str">
        <f>IFERROR(INDEX(Data!$A$1:C$1004,_xlfn.AGGREGATE(15,6,((Data!$C$1:$C$1004=D$6)/(Data!$C$1:$C$1004=D$6))*ROW(Data!$C$1:$C$1004),ROW(D169)-ROW(D$6)),1),"")</f>
        <v/>
      </c>
      <c r="E169" s="43"/>
      <c r="F169" s="43" t="str">
        <f>IFERROR(INDEX(Data!$A$1:E$1004,_xlfn.AGGREGATE(15,6,((Data!$C$1:$C$1004=F$6)/(Data!$C$1:$C$1004=F$6))*ROW(Data!$C$1:$C$1004),ROW(F169)-ROW(F$6)),1),"")</f>
        <v/>
      </c>
      <c r="G169" s="43"/>
      <c r="H169" s="43" t="str">
        <f>IFERROR(INDEX(Data!$A$1:G$1004,_xlfn.AGGREGATE(15,6,((Data!$C$1:$C$1004=H$6)/(Data!$C$1:$C$1004=H$6))*ROW(Data!$C$1:$C$1004),ROW(H169)-ROW(H$6)),1),"")</f>
        <v/>
      </c>
      <c r="I169" s="43"/>
      <c r="J169" s="43" t="str">
        <f>IFERROR(INDEX(Data!$A$1:I$1004,_xlfn.AGGREGATE(15,6,((Data!$C$1:$C$1004=J$6)/(Data!$C$1:$C$1004=J$6))*ROW(Data!$C$1:$C$1004),ROW(J169)-ROW(J$6)),1),"")</f>
        <v/>
      </c>
      <c r="K169" s="43"/>
      <c r="L169" s="43" t="str">
        <f>IFERROR(INDEX(Data!$A$1:K$1004,_xlfn.AGGREGATE(15,6,((Data!$C$1:$C$1004=L$6)/(Data!$C$1:$C$1004=L$6))*ROW(Data!$C$1:$C$1004),ROW(L169)-ROW(L$6)),1),"")</f>
        <v/>
      </c>
      <c r="M169" s="43"/>
      <c r="N169" s="43" t="str">
        <f>IFERROR(INDEX(Data!$A$1:M$1004,_xlfn.AGGREGATE(15,6,((Data!$C$1:$C$1004=N$6)/(Data!$C$1:$C$1004=N$6))*ROW(Data!$C$1:$C$1004),ROW(N169)-ROW(N$6)),1),"")</f>
        <v/>
      </c>
      <c r="O169" s="43"/>
      <c r="P169" s="43" t="str">
        <f>IFERROR(INDEX(Data!$A$1:O$1004,_xlfn.AGGREGATE(15,6,((Data!$C$1:$C$1004=P$6)/(Data!$C$1:$C$1004=P$6))*ROW(Data!$C$1:$C$1004),ROW(P169)-ROW(P$6)),1),"")</f>
        <v/>
      </c>
      <c r="Q169" s="43"/>
      <c r="R169" s="43" t="str">
        <f>IFERROR(INDEX(Data!$A$1:Q$1004,_xlfn.AGGREGATE(15,6,((Data!$C$1:$C$1004=R$6)/(Data!$C$1:$C$1004=R$6))*ROW(Data!$C$1:$C$1004),ROW(R169)-ROW(R$6)),1),"")</f>
        <v/>
      </c>
      <c r="S169" s="43"/>
      <c r="T169" s="43" t="str">
        <f>IFERROR(INDEX(Data!$A$1:R$1004,_xlfn.AGGREGATE(15,6,((Data!$C$1:$C$1004=T$6)/(Data!$C$1:$C$1004=T$6))*ROW(Data!$C$1:$C$1004),ROW(T169)-ROW(T$6)),1),"")</f>
        <v/>
      </c>
      <c r="U169" s="43"/>
      <c r="V169" s="43" t="str">
        <f>IFERROR(INDEX(Data!$A$1:X$1004,_xlfn.AGGREGATE(15,6,((Data!$C$1:$C$1004=V$6)/(Data!$C$1:$C$1004=V$6))*ROW(Data!$C$1:$C$1004),ROW(V169)-ROW(V$6)),1),"")</f>
        <v/>
      </c>
      <c r="W169" s="43"/>
      <c r="X169" s="43" t="str">
        <f>IFERROR(INDEX(Data!$A$1:Z$1004,_xlfn.AGGREGATE(15,6,((Data!$C$1:$C$1004=X$6)/(Data!$C$1:$C$1004=X$6))*ROW(Data!$C$1:$C$1004),ROW(X169)-ROW(X$6)),1),"")</f>
        <v/>
      </c>
      <c r="Y169" s="43"/>
      <c r="Z169" s="43" t="str">
        <f>IFERROR(INDEX(Data!$A$1:AB$1004,_xlfn.AGGREGATE(15,6,((Data!$C$1:$C$1004=Z$6)/(Data!$C$1:$C$1004=Z$6))*ROW(Data!$C$1:$C$1004),ROW(Z169)-ROW(Z$6)),1),"")</f>
        <v/>
      </c>
    </row>
    <row r="170" spans="1:26" x14ac:dyDescent="0.4">
      <c r="A170" s="43"/>
      <c r="B170" s="43" t="str">
        <f>IFERROR(INDEX(Data!A$1:$A$1004,_xlfn.AGGREGATE(15,6,((Data!$C$1:$C$1004=B$6)/(Data!$C$1:$C$1004=B$6))*ROW(Data!$C$1:$C$1004),ROW(B170)-ROW(B$6)),1),"")</f>
        <v/>
      </c>
      <c r="C170" s="43"/>
      <c r="D170" s="43" t="str">
        <f>IFERROR(INDEX(Data!$A$1:C$1004,_xlfn.AGGREGATE(15,6,((Data!$C$1:$C$1004=D$6)/(Data!$C$1:$C$1004=D$6))*ROW(Data!$C$1:$C$1004),ROW(D170)-ROW(D$6)),1),"")</f>
        <v/>
      </c>
      <c r="E170" s="43"/>
      <c r="F170" s="43" t="str">
        <f>IFERROR(INDEX(Data!$A$1:E$1004,_xlfn.AGGREGATE(15,6,((Data!$C$1:$C$1004=F$6)/(Data!$C$1:$C$1004=F$6))*ROW(Data!$C$1:$C$1004),ROW(F170)-ROW(F$6)),1),"")</f>
        <v/>
      </c>
      <c r="G170" s="43"/>
      <c r="H170" s="43" t="str">
        <f>IFERROR(INDEX(Data!$A$1:G$1004,_xlfn.AGGREGATE(15,6,((Data!$C$1:$C$1004=H$6)/(Data!$C$1:$C$1004=H$6))*ROW(Data!$C$1:$C$1004),ROW(H170)-ROW(H$6)),1),"")</f>
        <v/>
      </c>
      <c r="I170" s="43"/>
      <c r="J170" s="43" t="str">
        <f>IFERROR(INDEX(Data!$A$1:I$1004,_xlfn.AGGREGATE(15,6,((Data!$C$1:$C$1004=J$6)/(Data!$C$1:$C$1004=J$6))*ROW(Data!$C$1:$C$1004),ROW(J170)-ROW(J$6)),1),"")</f>
        <v/>
      </c>
      <c r="K170" s="43"/>
      <c r="L170" s="43" t="str">
        <f>IFERROR(INDEX(Data!$A$1:K$1004,_xlfn.AGGREGATE(15,6,((Data!$C$1:$C$1004=L$6)/(Data!$C$1:$C$1004=L$6))*ROW(Data!$C$1:$C$1004),ROW(L170)-ROW(L$6)),1),"")</f>
        <v/>
      </c>
      <c r="M170" s="43"/>
      <c r="N170" s="43" t="str">
        <f>IFERROR(INDEX(Data!$A$1:M$1004,_xlfn.AGGREGATE(15,6,((Data!$C$1:$C$1004=N$6)/(Data!$C$1:$C$1004=N$6))*ROW(Data!$C$1:$C$1004),ROW(N170)-ROW(N$6)),1),"")</f>
        <v/>
      </c>
      <c r="O170" s="43"/>
      <c r="P170" s="43" t="str">
        <f>IFERROR(INDEX(Data!$A$1:O$1004,_xlfn.AGGREGATE(15,6,((Data!$C$1:$C$1004=P$6)/(Data!$C$1:$C$1004=P$6))*ROW(Data!$C$1:$C$1004),ROW(P170)-ROW(P$6)),1),"")</f>
        <v/>
      </c>
      <c r="Q170" s="43"/>
      <c r="R170" s="43" t="str">
        <f>IFERROR(INDEX(Data!$A$1:Q$1004,_xlfn.AGGREGATE(15,6,((Data!$C$1:$C$1004=R$6)/(Data!$C$1:$C$1004=R$6))*ROW(Data!$C$1:$C$1004),ROW(R170)-ROW(R$6)),1),"")</f>
        <v/>
      </c>
      <c r="S170" s="43"/>
      <c r="T170" s="43" t="str">
        <f>IFERROR(INDEX(Data!$A$1:R$1004,_xlfn.AGGREGATE(15,6,((Data!$C$1:$C$1004=T$6)/(Data!$C$1:$C$1004=T$6))*ROW(Data!$C$1:$C$1004),ROW(T170)-ROW(T$6)),1),"")</f>
        <v/>
      </c>
      <c r="U170" s="43"/>
      <c r="V170" s="43" t="str">
        <f>IFERROR(INDEX(Data!$A$1:X$1004,_xlfn.AGGREGATE(15,6,((Data!$C$1:$C$1004=V$6)/(Data!$C$1:$C$1004=V$6))*ROW(Data!$C$1:$C$1004),ROW(V170)-ROW(V$6)),1),"")</f>
        <v/>
      </c>
      <c r="W170" s="43"/>
      <c r="X170" s="43" t="str">
        <f>IFERROR(INDEX(Data!$A$1:Z$1004,_xlfn.AGGREGATE(15,6,((Data!$C$1:$C$1004=X$6)/(Data!$C$1:$C$1004=X$6))*ROW(Data!$C$1:$C$1004),ROW(X170)-ROW(X$6)),1),"")</f>
        <v/>
      </c>
      <c r="Y170" s="43"/>
      <c r="Z170" s="43" t="str">
        <f>IFERROR(INDEX(Data!$A$1:AB$1004,_xlfn.AGGREGATE(15,6,((Data!$C$1:$C$1004=Z$6)/(Data!$C$1:$C$1004=Z$6))*ROW(Data!$C$1:$C$1004),ROW(Z170)-ROW(Z$6)),1),"")</f>
        <v/>
      </c>
    </row>
    <row r="171" spans="1:26" x14ac:dyDescent="0.4">
      <c r="A171" s="43"/>
      <c r="B171" s="43" t="str">
        <f>IFERROR(INDEX(Data!A$1:$A$1004,_xlfn.AGGREGATE(15,6,((Data!$C$1:$C$1004=B$6)/(Data!$C$1:$C$1004=B$6))*ROW(Data!$C$1:$C$1004),ROW(B171)-ROW(B$6)),1),"")</f>
        <v/>
      </c>
      <c r="C171" s="43"/>
      <c r="D171" s="43" t="str">
        <f>IFERROR(INDEX(Data!$A$1:C$1004,_xlfn.AGGREGATE(15,6,((Data!$C$1:$C$1004=D$6)/(Data!$C$1:$C$1004=D$6))*ROW(Data!$C$1:$C$1004),ROW(D171)-ROW(D$6)),1),"")</f>
        <v/>
      </c>
      <c r="E171" s="43"/>
      <c r="F171" s="43" t="str">
        <f>IFERROR(INDEX(Data!$A$1:E$1004,_xlfn.AGGREGATE(15,6,((Data!$C$1:$C$1004=F$6)/(Data!$C$1:$C$1004=F$6))*ROW(Data!$C$1:$C$1004),ROW(F171)-ROW(F$6)),1),"")</f>
        <v/>
      </c>
      <c r="G171" s="43"/>
      <c r="H171" s="43" t="str">
        <f>IFERROR(INDEX(Data!$A$1:G$1004,_xlfn.AGGREGATE(15,6,((Data!$C$1:$C$1004=H$6)/(Data!$C$1:$C$1004=H$6))*ROW(Data!$C$1:$C$1004),ROW(H171)-ROW(H$6)),1),"")</f>
        <v/>
      </c>
      <c r="I171" s="43"/>
      <c r="J171" s="43" t="str">
        <f>IFERROR(INDEX(Data!$A$1:I$1004,_xlfn.AGGREGATE(15,6,((Data!$C$1:$C$1004=J$6)/(Data!$C$1:$C$1004=J$6))*ROW(Data!$C$1:$C$1004),ROW(J171)-ROW(J$6)),1),"")</f>
        <v/>
      </c>
      <c r="K171" s="43"/>
      <c r="L171" s="43" t="str">
        <f>IFERROR(INDEX(Data!$A$1:K$1004,_xlfn.AGGREGATE(15,6,((Data!$C$1:$C$1004=L$6)/(Data!$C$1:$C$1004=L$6))*ROW(Data!$C$1:$C$1004),ROW(L171)-ROW(L$6)),1),"")</f>
        <v/>
      </c>
      <c r="M171" s="43"/>
      <c r="N171" s="43" t="str">
        <f>IFERROR(INDEX(Data!$A$1:M$1004,_xlfn.AGGREGATE(15,6,((Data!$C$1:$C$1004=N$6)/(Data!$C$1:$C$1004=N$6))*ROW(Data!$C$1:$C$1004),ROW(N171)-ROW(N$6)),1),"")</f>
        <v/>
      </c>
      <c r="O171" s="43"/>
      <c r="P171" s="43" t="str">
        <f>IFERROR(INDEX(Data!$A$1:O$1004,_xlfn.AGGREGATE(15,6,((Data!$C$1:$C$1004=P$6)/(Data!$C$1:$C$1004=P$6))*ROW(Data!$C$1:$C$1004),ROW(P171)-ROW(P$6)),1),"")</f>
        <v/>
      </c>
      <c r="Q171" s="43"/>
      <c r="R171" s="43" t="str">
        <f>IFERROR(INDEX(Data!$A$1:Q$1004,_xlfn.AGGREGATE(15,6,((Data!$C$1:$C$1004=R$6)/(Data!$C$1:$C$1004=R$6))*ROW(Data!$C$1:$C$1004),ROW(R171)-ROW(R$6)),1),"")</f>
        <v/>
      </c>
      <c r="S171" s="43"/>
      <c r="T171" s="43" t="str">
        <f>IFERROR(INDEX(Data!$A$1:R$1004,_xlfn.AGGREGATE(15,6,((Data!$C$1:$C$1004=T$6)/(Data!$C$1:$C$1004=T$6))*ROW(Data!$C$1:$C$1004),ROW(T171)-ROW(T$6)),1),"")</f>
        <v/>
      </c>
      <c r="U171" s="43"/>
      <c r="V171" s="43" t="str">
        <f>IFERROR(INDEX(Data!$A$1:X$1004,_xlfn.AGGREGATE(15,6,((Data!$C$1:$C$1004=V$6)/(Data!$C$1:$C$1004=V$6))*ROW(Data!$C$1:$C$1004),ROW(V171)-ROW(V$6)),1),"")</f>
        <v/>
      </c>
      <c r="W171" s="43"/>
      <c r="X171" s="43" t="str">
        <f>IFERROR(INDEX(Data!$A$1:Z$1004,_xlfn.AGGREGATE(15,6,((Data!$C$1:$C$1004=X$6)/(Data!$C$1:$C$1004=X$6))*ROW(Data!$C$1:$C$1004),ROW(X171)-ROW(X$6)),1),"")</f>
        <v/>
      </c>
      <c r="Y171" s="43"/>
      <c r="Z171" s="43" t="str">
        <f>IFERROR(INDEX(Data!$A$1:AB$1004,_xlfn.AGGREGATE(15,6,((Data!$C$1:$C$1004=Z$6)/(Data!$C$1:$C$1004=Z$6))*ROW(Data!$C$1:$C$1004),ROW(Z171)-ROW(Z$6)),1),"")</f>
        <v/>
      </c>
    </row>
    <row r="172" spans="1:26" x14ac:dyDescent="0.4">
      <c r="A172" s="43"/>
      <c r="B172" s="43" t="str">
        <f>IFERROR(INDEX(Data!A$1:$A$1004,_xlfn.AGGREGATE(15,6,((Data!$C$1:$C$1004=B$6)/(Data!$C$1:$C$1004=B$6))*ROW(Data!$C$1:$C$1004),ROW(B172)-ROW(B$6)),1),"")</f>
        <v/>
      </c>
      <c r="C172" s="43"/>
      <c r="D172" s="43" t="str">
        <f>IFERROR(INDEX(Data!$A$1:C$1004,_xlfn.AGGREGATE(15,6,((Data!$C$1:$C$1004=D$6)/(Data!$C$1:$C$1004=D$6))*ROW(Data!$C$1:$C$1004),ROW(D172)-ROW(D$6)),1),"")</f>
        <v/>
      </c>
      <c r="E172" s="43"/>
      <c r="F172" s="43" t="str">
        <f>IFERROR(INDEX(Data!$A$1:E$1004,_xlfn.AGGREGATE(15,6,((Data!$C$1:$C$1004=F$6)/(Data!$C$1:$C$1004=F$6))*ROW(Data!$C$1:$C$1004),ROW(F172)-ROW(F$6)),1),"")</f>
        <v/>
      </c>
      <c r="G172" s="43"/>
      <c r="H172" s="43" t="str">
        <f>IFERROR(INDEX(Data!$A$1:G$1004,_xlfn.AGGREGATE(15,6,((Data!$C$1:$C$1004=H$6)/(Data!$C$1:$C$1004=H$6))*ROW(Data!$C$1:$C$1004),ROW(H172)-ROW(H$6)),1),"")</f>
        <v/>
      </c>
      <c r="I172" s="43"/>
      <c r="J172" s="43" t="str">
        <f>IFERROR(INDEX(Data!$A$1:I$1004,_xlfn.AGGREGATE(15,6,((Data!$C$1:$C$1004=J$6)/(Data!$C$1:$C$1004=J$6))*ROW(Data!$C$1:$C$1004),ROW(J172)-ROW(J$6)),1),"")</f>
        <v/>
      </c>
      <c r="K172" s="43"/>
      <c r="L172" s="43" t="str">
        <f>IFERROR(INDEX(Data!$A$1:K$1004,_xlfn.AGGREGATE(15,6,((Data!$C$1:$C$1004=L$6)/(Data!$C$1:$C$1004=L$6))*ROW(Data!$C$1:$C$1004),ROW(L172)-ROW(L$6)),1),"")</f>
        <v/>
      </c>
      <c r="M172" s="43"/>
      <c r="N172" s="43" t="str">
        <f>IFERROR(INDEX(Data!$A$1:M$1004,_xlfn.AGGREGATE(15,6,((Data!$C$1:$C$1004=N$6)/(Data!$C$1:$C$1004=N$6))*ROW(Data!$C$1:$C$1004),ROW(N172)-ROW(N$6)),1),"")</f>
        <v/>
      </c>
      <c r="O172" s="43"/>
      <c r="P172" s="43" t="str">
        <f>IFERROR(INDEX(Data!$A$1:O$1004,_xlfn.AGGREGATE(15,6,((Data!$C$1:$C$1004=P$6)/(Data!$C$1:$C$1004=P$6))*ROW(Data!$C$1:$C$1004),ROW(P172)-ROW(P$6)),1),"")</f>
        <v/>
      </c>
      <c r="Q172" s="43"/>
      <c r="R172" s="43" t="str">
        <f>IFERROR(INDEX(Data!$A$1:Q$1004,_xlfn.AGGREGATE(15,6,((Data!$C$1:$C$1004=R$6)/(Data!$C$1:$C$1004=R$6))*ROW(Data!$C$1:$C$1004),ROW(R172)-ROW(R$6)),1),"")</f>
        <v/>
      </c>
      <c r="S172" s="43"/>
      <c r="T172" s="43" t="str">
        <f>IFERROR(INDEX(Data!$A$1:R$1004,_xlfn.AGGREGATE(15,6,((Data!$C$1:$C$1004=T$6)/(Data!$C$1:$C$1004=T$6))*ROW(Data!$C$1:$C$1004),ROW(T172)-ROW(T$6)),1),"")</f>
        <v/>
      </c>
      <c r="U172" s="43"/>
      <c r="V172" s="43" t="str">
        <f>IFERROR(INDEX(Data!$A$1:X$1004,_xlfn.AGGREGATE(15,6,((Data!$C$1:$C$1004=V$6)/(Data!$C$1:$C$1004=V$6))*ROW(Data!$C$1:$C$1004),ROW(V172)-ROW(V$6)),1),"")</f>
        <v/>
      </c>
      <c r="W172" s="43"/>
      <c r="X172" s="43" t="str">
        <f>IFERROR(INDEX(Data!$A$1:Z$1004,_xlfn.AGGREGATE(15,6,((Data!$C$1:$C$1004=X$6)/(Data!$C$1:$C$1004=X$6))*ROW(Data!$C$1:$C$1004),ROW(X172)-ROW(X$6)),1),"")</f>
        <v/>
      </c>
      <c r="Y172" s="43"/>
      <c r="Z172" s="43" t="str">
        <f>IFERROR(INDEX(Data!$A$1:AB$1004,_xlfn.AGGREGATE(15,6,((Data!$C$1:$C$1004=Z$6)/(Data!$C$1:$C$1004=Z$6))*ROW(Data!$C$1:$C$1004),ROW(Z172)-ROW(Z$6)),1),"")</f>
        <v/>
      </c>
    </row>
    <row r="173" spans="1:26" x14ac:dyDescent="0.4">
      <c r="A173" s="43"/>
      <c r="B173" s="43" t="str">
        <f>IFERROR(INDEX(Data!A$1:$A$1004,_xlfn.AGGREGATE(15,6,((Data!$C$1:$C$1004=B$6)/(Data!$C$1:$C$1004=B$6))*ROW(Data!$C$1:$C$1004),ROW(B173)-ROW(B$6)),1),"")</f>
        <v/>
      </c>
      <c r="C173" s="43"/>
      <c r="D173" s="43" t="str">
        <f>IFERROR(INDEX(Data!$A$1:C$1004,_xlfn.AGGREGATE(15,6,((Data!$C$1:$C$1004=D$6)/(Data!$C$1:$C$1004=D$6))*ROW(Data!$C$1:$C$1004),ROW(D173)-ROW(D$6)),1),"")</f>
        <v/>
      </c>
      <c r="E173" s="43"/>
      <c r="F173" s="43" t="str">
        <f>IFERROR(INDEX(Data!$A$1:E$1004,_xlfn.AGGREGATE(15,6,((Data!$C$1:$C$1004=F$6)/(Data!$C$1:$C$1004=F$6))*ROW(Data!$C$1:$C$1004),ROW(F173)-ROW(F$6)),1),"")</f>
        <v/>
      </c>
      <c r="G173" s="43"/>
      <c r="H173" s="43" t="str">
        <f>IFERROR(INDEX(Data!$A$1:G$1004,_xlfn.AGGREGATE(15,6,((Data!$C$1:$C$1004=H$6)/(Data!$C$1:$C$1004=H$6))*ROW(Data!$C$1:$C$1004),ROW(H173)-ROW(H$6)),1),"")</f>
        <v/>
      </c>
      <c r="I173" s="43"/>
      <c r="J173" s="43" t="str">
        <f>IFERROR(INDEX(Data!$A$1:I$1004,_xlfn.AGGREGATE(15,6,((Data!$C$1:$C$1004=J$6)/(Data!$C$1:$C$1004=J$6))*ROW(Data!$C$1:$C$1004),ROW(J173)-ROW(J$6)),1),"")</f>
        <v/>
      </c>
      <c r="K173" s="43"/>
      <c r="L173" s="43" t="str">
        <f>IFERROR(INDEX(Data!$A$1:K$1004,_xlfn.AGGREGATE(15,6,((Data!$C$1:$C$1004=L$6)/(Data!$C$1:$C$1004=L$6))*ROW(Data!$C$1:$C$1004),ROW(L173)-ROW(L$6)),1),"")</f>
        <v/>
      </c>
      <c r="M173" s="43"/>
      <c r="N173" s="43" t="str">
        <f>IFERROR(INDEX(Data!$A$1:M$1004,_xlfn.AGGREGATE(15,6,((Data!$C$1:$C$1004=N$6)/(Data!$C$1:$C$1004=N$6))*ROW(Data!$C$1:$C$1004),ROW(N173)-ROW(N$6)),1),"")</f>
        <v/>
      </c>
      <c r="O173" s="43"/>
      <c r="P173" s="43" t="str">
        <f>IFERROR(INDEX(Data!$A$1:O$1004,_xlfn.AGGREGATE(15,6,((Data!$C$1:$C$1004=P$6)/(Data!$C$1:$C$1004=P$6))*ROW(Data!$C$1:$C$1004),ROW(P173)-ROW(P$6)),1),"")</f>
        <v/>
      </c>
      <c r="Q173" s="43"/>
      <c r="R173" s="43" t="str">
        <f>IFERROR(INDEX(Data!$A$1:Q$1004,_xlfn.AGGREGATE(15,6,((Data!$C$1:$C$1004=R$6)/(Data!$C$1:$C$1004=R$6))*ROW(Data!$C$1:$C$1004),ROW(R173)-ROW(R$6)),1),"")</f>
        <v/>
      </c>
      <c r="S173" s="43"/>
      <c r="T173" s="43" t="str">
        <f>IFERROR(INDEX(Data!$A$1:R$1004,_xlfn.AGGREGATE(15,6,((Data!$C$1:$C$1004=T$6)/(Data!$C$1:$C$1004=T$6))*ROW(Data!$C$1:$C$1004),ROW(T173)-ROW(T$6)),1),"")</f>
        <v/>
      </c>
      <c r="U173" s="43"/>
      <c r="V173" s="43" t="str">
        <f>IFERROR(INDEX(Data!$A$1:X$1004,_xlfn.AGGREGATE(15,6,((Data!$C$1:$C$1004=V$6)/(Data!$C$1:$C$1004=V$6))*ROW(Data!$C$1:$C$1004),ROW(V173)-ROW(V$6)),1),"")</f>
        <v/>
      </c>
      <c r="W173" s="43"/>
      <c r="X173" s="43" t="str">
        <f>IFERROR(INDEX(Data!$A$1:Z$1004,_xlfn.AGGREGATE(15,6,((Data!$C$1:$C$1004=X$6)/(Data!$C$1:$C$1004=X$6))*ROW(Data!$C$1:$C$1004),ROW(X173)-ROW(X$6)),1),"")</f>
        <v/>
      </c>
      <c r="Y173" s="43"/>
      <c r="Z173" s="43" t="str">
        <f>IFERROR(INDEX(Data!$A$1:AB$1004,_xlfn.AGGREGATE(15,6,((Data!$C$1:$C$1004=Z$6)/(Data!$C$1:$C$1004=Z$6))*ROW(Data!$C$1:$C$1004),ROW(Z173)-ROW(Z$6)),1),"")</f>
        <v/>
      </c>
    </row>
    <row r="174" spans="1:26" x14ac:dyDescent="0.4">
      <c r="A174" s="43"/>
      <c r="B174" s="43" t="str">
        <f>IFERROR(INDEX(Data!A$1:$A$1004,_xlfn.AGGREGATE(15,6,((Data!$C$1:$C$1004=B$6)/(Data!$C$1:$C$1004=B$6))*ROW(Data!$C$1:$C$1004),ROW(B174)-ROW(B$6)),1),"")</f>
        <v/>
      </c>
      <c r="C174" s="43"/>
      <c r="D174" s="43" t="str">
        <f>IFERROR(INDEX(Data!$A$1:C$1004,_xlfn.AGGREGATE(15,6,((Data!$C$1:$C$1004=D$6)/(Data!$C$1:$C$1004=D$6))*ROW(Data!$C$1:$C$1004),ROW(D174)-ROW(D$6)),1),"")</f>
        <v/>
      </c>
      <c r="E174" s="43"/>
      <c r="F174" s="43" t="str">
        <f>IFERROR(INDEX(Data!$A$1:E$1004,_xlfn.AGGREGATE(15,6,((Data!$C$1:$C$1004=F$6)/(Data!$C$1:$C$1004=F$6))*ROW(Data!$C$1:$C$1004),ROW(F174)-ROW(F$6)),1),"")</f>
        <v/>
      </c>
      <c r="G174" s="43"/>
      <c r="H174" s="43" t="str">
        <f>IFERROR(INDEX(Data!$A$1:G$1004,_xlfn.AGGREGATE(15,6,((Data!$C$1:$C$1004=H$6)/(Data!$C$1:$C$1004=H$6))*ROW(Data!$C$1:$C$1004),ROW(H174)-ROW(H$6)),1),"")</f>
        <v/>
      </c>
      <c r="I174" s="43"/>
      <c r="J174" s="43" t="str">
        <f>IFERROR(INDEX(Data!$A$1:I$1004,_xlfn.AGGREGATE(15,6,((Data!$C$1:$C$1004=J$6)/(Data!$C$1:$C$1004=J$6))*ROW(Data!$C$1:$C$1004),ROW(J174)-ROW(J$6)),1),"")</f>
        <v/>
      </c>
      <c r="K174" s="43"/>
      <c r="L174" s="43" t="str">
        <f>IFERROR(INDEX(Data!$A$1:K$1004,_xlfn.AGGREGATE(15,6,((Data!$C$1:$C$1004=L$6)/(Data!$C$1:$C$1004=L$6))*ROW(Data!$C$1:$C$1004),ROW(L174)-ROW(L$6)),1),"")</f>
        <v/>
      </c>
      <c r="M174" s="43"/>
      <c r="N174" s="43" t="str">
        <f>IFERROR(INDEX(Data!$A$1:M$1004,_xlfn.AGGREGATE(15,6,((Data!$C$1:$C$1004=N$6)/(Data!$C$1:$C$1004=N$6))*ROW(Data!$C$1:$C$1004),ROW(N174)-ROW(N$6)),1),"")</f>
        <v/>
      </c>
      <c r="O174" s="43"/>
      <c r="P174" s="43" t="str">
        <f>IFERROR(INDEX(Data!$A$1:O$1004,_xlfn.AGGREGATE(15,6,((Data!$C$1:$C$1004=P$6)/(Data!$C$1:$C$1004=P$6))*ROW(Data!$C$1:$C$1004),ROW(P174)-ROW(P$6)),1),"")</f>
        <v/>
      </c>
      <c r="Q174" s="43"/>
      <c r="R174" s="43" t="str">
        <f>IFERROR(INDEX(Data!$A$1:Q$1004,_xlfn.AGGREGATE(15,6,((Data!$C$1:$C$1004=R$6)/(Data!$C$1:$C$1004=R$6))*ROW(Data!$C$1:$C$1004),ROW(R174)-ROW(R$6)),1),"")</f>
        <v/>
      </c>
      <c r="S174" s="43"/>
      <c r="T174" s="43" t="str">
        <f>IFERROR(INDEX(Data!$A$1:R$1004,_xlfn.AGGREGATE(15,6,((Data!$C$1:$C$1004=T$6)/(Data!$C$1:$C$1004=T$6))*ROW(Data!$C$1:$C$1004),ROW(T174)-ROW(T$6)),1),"")</f>
        <v/>
      </c>
      <c r="U174" s="43"/>
      <c r="V174" s="43" t="str">
        <f>IFERROR(INDEX(Data!$A$1:X$1004,_xlfn.AGGREGATE(15,6,((Data!$C$1:$C$1004=V$6)/(Data!$C$1:$C$1004=V$6))*ROW(Data!$C$1:$C$1004),ROW(V174)-ROW(V$6)),1),"")</f>
        <v/>
      </c>
      <c r="W174" s="43"/>
      <c r="X174" s="43" t="str">
        <f>IFERROR(INDEX(Data!$A$1:Z$1004,_xlfn.AGGREGATE(15,6,((Data!$C$1:$C$1004=X$6)/(Data!$C$1:$C$1004=X$6))*ROW(Data!$C$1:$C$1004),ROW(X174)-ROW(X$6)),1),"")</f>
        <v/>
      </c>
      <c r="Y174" s="43"/>
      <c r="Z174" s="43" t="str">
        <f>IFERROR(INDEX(Data!$A$1:AB$1004,_xlfn.AGGREGATE(15,6,((Data!$C$1:$C$1004=Z$6)/(Data!$C$1:$C$1004=Z$6))*ROW(Data!$C$1:$C$1004),ROW(Z174)-ROW(Z$6)),1),"")</f>
        <v/>
      </c>
    </row>
    <row r="175" spans="1:26" x14ac:dyDescent="0.4">
      <c r="A175" s="43"/>
      <c r="B175" s="43" t="str">
        <f>IFERROR(INDEX(Data!A$1:$A$1004,_xlfn.AGGREGATE(15,6,((Data!$C$1:$C$1004=B$6)/(Data!$C$1:$C$1004=B$6))*ROW(Data!$C$1:$C$1004),ROW(B175)-ROW(B$6)),1),"")</f>
        <v/>
      </c>
      <c r="C175" s="43"/>
      <c r="D175" s="43" t="str">
        <f>IFERROR(INDEX(Data!$A$1:C$1004,_xlfn.AGGREGATE(15,6,((Data!$C$1:$C$1004=D$6)/(Data!$C$1:$C$1004=D$6))*ROW(Data!$C$1:$C$1004),ROW(D175)-ROW(D$6)),1),"")</f>
        <v/>
      </c>
      <c r="E175" s="43"/>
      <c r="F175" s="43" t="str">
        <f>IFERROR(INDEX(Data!$A$1:E$1004,_xlfn.AGGREGATE(15,6,((Data!$C$1:$C$1004=F$6)/(Data!$C$1:$C$1004=F$6))*ROW(Data!$C$1:$C$1004),ROW(F175)-ROW(F$6)),1),"")</f>
        <v/>
      </c>
      <c r="G175" s="43"/>
      <c r="H175" s="43" t="str">
        <f>IFERROR(INDEX(Data!$A$1:G$1004,_xlfn.AGGREGATE(15,6,((Data!$C$1:$C$1004=H$6)/(Data!$C$1:$C$1004=H$6))*ROW(Data!$C$1:$C$1004),ROW(H175)-ROW(H$6)),1),"")</f>
        <v/>
      </c>
      <c r="I175" s="43"/>
      <c r="J175" s="43" t="str">
        <f>IFERROR(INDEX(Data!$A$1:I$1004,_xlfn.AGGREGATE(15,6,((Data!$C$1:$C$1004=J$6)/(Data!$C$1:$C$1004=J$6))*ROW(Data!$C$1:$C$1004),ROW(J175)-ROW(J$6)),1),"")</f>
        <v/>
      </c>
      <c r="K175" s="43"/>
      <c r="L175" s="43" t="str">
        <f>IFERROR(INDEX(Data!$A$1:K$1004,_xlfn.AGGREGATE(15,6,((Data!$C$1:$C$1004=L$6)/(Data!$C$1:$C$1004=L$6))*ROW(Data!$C$1:$C$1004),ROW(L175)-ROW(L$6)),1),"")</f>
        <v/>
      </c>
      <c r="M175" s="43"/>
      <c r="N175" s="43" t="str">
        <f>IFERROR(INDEX(Data!$A$1:M$1004,_xlfn.AGGREGATE(15,6,((Data!$C$1:$C$1004=N$6)/(Data!$C$1:$C$1004=N$6))*ROW(Data!$C$1:$C$1004),ROW(N175)-ROW(N$6)),1),"")</f>
        <v/>
      </c>
      <c r="O175" s="43"/>
      <c r="P175" s="43" t="str">
        <f>IFERROR(INDEX(Data!$A$1:O$1004,_xlfn.AGGREGATE(15,6,((Data!$C$1:$C$1004=P$6)/(Data!$C$1:$C$1004=P$6))*ROW(Data!$C$1:$C$1004),ROW(P175)-ROW(P$6)),1),"")</f>
        <v/>
      </c>
      <c r="Q175" s="43"/>
      <c r="R175" s="43" t="str">
        <f>IFERROR(INDEX(Data!$A$1:Q$1004,_xlfn.AGGREGATE(15,6,((Data!$C$1:$C$1004=R$6)/(Data!$C$1:$C$1004=R$6))*ROW(Data!$C$1:$C$1004),ROW(R175)-ROW(R$6)),1),"")</f>
        <v/>
      </c>
      <c r="S175" s="43"/>
      <c r="T175" s="43" t="str">
        <f>IFERROR(INDEX(Data!$A$1:R$1004,_xlfn.AGGREGATE(15,6,((Data!$C$1:$C$1004=T$6)/(Data!$C$1:$C$1004=T$6))*ROW(Data!$C$1:$C$1004),ROW(T175)-ROW(T$6)),1),"")</f>
        <v/>
      </c>
      <c r="U175" s="43"/>
      <c r="V175" s="43" t="str">
        <f>IFERROR(INDEX(Data!$A$1:X$1004,_xlfn.AGGREGATE(15,6,((Data!$C$1:$C$1004=V$6)/(Data!$C$1:$C$1004=V$6))*ROW(Data!$C$1:$C$1004),ROW(V175)-ROW(V$6)),1),"")</f>
        <v/>
      </c>
      <c r="W175" s="43"/>
      <c r="X175" s="43" t="str">
        <f>IFERROR(INDEX(Data!$A$1:Z$1004,_xlfn.AGGREGATE(15,6,((Data!$C$1:$C$1004=X$6)/(Data!$C$1:$C$1004=X$6))*ROW(Data!$C$1:$C$1004),ROW(X175)-ROW(X$6)),1),"")</f>
        <v/>
      </c>
      <c r="Y175" s="43"/>
      <c r="Z175" s="43" t="str">
        <f>IFERROR(INDEX(Data!$A$1:AB$1004,_xlfn.AGGREGATE(15,6,((Data!$C$1:$C$1004=Z$6)/(Data!$C$1:$C$1004=Z$6))*ROW(Data!$C$1:$C$1004),ROW(Z175)-ROW(Z$6)),1),"")</f>
        <v/>
      </c>
    </row>
    <row r="176" spans="1:26" x14ac:dyDescent="0.4">
      <c r="A176" s="43"/>
      <c r="B176" s="43" t="str">
        <f>IFERROR(INDEX(Data!A$1:$A$1004,_xlfn.AGGREGATE(15,6,((Data!$C$1:$C$1004=B$6)/(Data!$C$1:$C$1004=B$6))*ROW(Data!$C$1:$C$1004),ROW(B176)-ROW(B$6)),1),"")</f>
        <v/>
      </c>
      <c r="C176" s="43"/>
      <c r="D176" s="43" t="str">
        <f>IFERROR(INDEX(Data!$A$1:C$1004,_xlfn.AGGREGATE(15,6,((Data!$C$1:$C$1004=D$6)/(Data!$C$1:$C$1004=D$6))*ROW(Data!$C$1:$C$1004),ROW(D176)-ROW(D$6)),1),"")</f>
        <v/>
      </c>
      <c r="E176" s="43"/>
      <c r="F176" s="43" t="str">
        <f>IFERROR(INDEX(Data!$A$1:E$1004,_xlfn.AGGREGATE(15,6,((Data!$C$1:$C$1004=F$6)/(Data!$C$1:$C$1004=F$6))*ROW(Data!$C$1:$C$1004),ROW(F176)-ROW(F$6)),1),"")</f>
        <v/>
      </c>
      <c r="G176" s="43"/>
      <c r="H176" s="43" t="str">
        <f>IFERROR(INDEX(Data!$A$1:G$1004,_xlfn.AGGREGATE(15,6,((Data!$C$1:$C$1004=H$6)/(Data!$C$1:$C$1004=H$6))*ROW(Data!$C$1:$C$1004),ROW(H176)-ROW(H$6)),1),"")</f>
        <v/>
      </c>
      <c r="I176" s="43"/>
      <c r="J176" s="43" t="str">
        <f>IFERROR(INDEX(Data!$A$1:I$1004,_xlfn.AGGREGATE(15,6,((Data!$C$1:$C$1004=J$6)/(Data!$C$1:$C$1004=J$6))*ROW(Data!$C$1:$C$1004),ROW(J176)-ROW(J$6)),1),"")</f>
        <v/>
      </c>
      <c r="K176" s="43"/>
      <c r="L176" s="43" t="str">
        <f>IFERROR(INDEX(Data!$A$1:K$1004,_xlfn.AGGREGATE(15,6,((Data!$C$1:$C$1004=L$6)/(Data!$C$1:$C$1004=L$6))*ROW(Data!$C$1:$C$1004),ROW(L176)-ROW(L$6)),1),"")</f>
        <v/>
      </c>
      <c r="M176" s="43"/>
      <c r="N176" s="43" t="str">
        <f>IFERROR(INDEX(Data!$A$1:M$1004,_xlfn.AGGREGATE(15,6,((Data!$C$1:$C$1004=N$6)/(Data!$C$1:$C$1004=N$6))*ROW(Data!$C$1:$C$1004),ROW(N176)-ROW(N$6)),1),"")</f>
        <v/>
      </c>
      <c r="O176" s="43"/>
      <c r="P176" s="43" t="str">
        <f>IFERROR(INDEX(Data!$A$1:O$1004,_xlfn.AGGREGATE(15,6,((Data!$C$1:$C$1004=P$6)/(Data!$C$1:$C$1004=P$6))*ROW(Data!$C$1:$C$1004),ROW(P176)-ROW(P$6)),1),"")</f>
        <v/>
      </c>
      <c r="Q176" s="43"/>
      <c r="R176" s="43" t="str">
        <f>IFERROR(INDEX(Data!$A$1:Q$1004,_xlfn.AGGREGATE(15,6,((Data!$C$1:$C$1004=R$6)/(Data!$C$1:$C$1004=R$6))*ROW(Data!$C$1:$C$1004),ROW(R176)-ROW(R$6)),1),"")</f>
        <v/>
      </c>
      <c r="S176" s="43"/>
      <c r="T176" s="43" t="str">
        <f>IFERROR(INDEX(Data!$A$1:R$1004,_xlfn.AGGREGATE(15,6,((Data!$C$1:$C$1004=T$6)/(Data!$C$1:$C$1004=T$6))*ROW(Data!$C$1:$C$1004),ROW(T176)-ROW(T$6)),1),"")</f>
        <v/>
      </c>
      <c r="U176" s="43"/>
      <c r="V176" s="43" t="str">
        <f>IFERROR(INDEX(Data!$A$1:X$1004,_xlfn.AGGREGATE(15,6,((Data!$C$1:$C$1004=V$6)/(Data!$C$1:$C$1004=V$6))*ROW(Data!$C$1:$C$1004),ROW(V176)-ROW(V$6)),1),"")</f>
        <v/>
      </c>
      <c r="W176" s="43"/>
      <c r="X176" s="43" t="str">
        <f>IFERROR(INDEX(Data!$A$1:Z$1004,_xlfn.AGGREGATE(15,6,((Data!$C$1:$C$1004=X$6)/(Data!$C$1:$C$1004=X$6))*ROW(Data!$C$1:$C$1004),ROW(X176)-ROW(X$6)),1),"")</f>
        <v/>
      </c>
      <c r="Y176" s="43"/>
      <c r="Z176" s="43" t="str">
        <f>IFERROR(INDEX(Data!$A$1:AB$1004,_xlfn.AGGREGATE(15,6,((Data!$C$1:$C$1004=Z$6)/(Data!$C$1:$C$1004=Z$6))*ROW(Data!$C$1:$C$1004),ROW(Z176)-ROW(Z$6)),1),"")</f>
        <v/>
      </c>
    </row>
    <row r="177" spans="1:26" x14ac:dyDescent="0.4">
      <c r="A177" s="43"/>
      <c r="B177" s="43" t="str">
        <f>IFERROR(INDEX(Data!A$1:$A$1004,_xlfn.AGGREGATE(15,6,((Data!$C$1:$C$1004=B$6)/(Data!$C$1:$C$1004=B$6))*ROW(Data!$C$1:$C$1004),ROW(B177)-ROW(B$6)),1),"")</f>
        <v/>
      </c>
      <c r="C177" s="43"/>
      <c r="D177" s="43" t="str">
        <f>IFERROR(INDEX(Data!$A$1:C$1004,_xlfn.AGGREGATE(15,6,((Data!$C$1:$C$1004=D$6)/(Data!$C$1:$C$1004=D$6))*ROW(Data!$C$1:$C$1004),ROW(D177)-ROW(D$6)),1),"")</f>
        <v/>
      </c>
      <c r="E177" s="43"/>
      <c r="F177" s="43" t="str">
        <f>IFERROR(INDEX(Data!$A$1:E$1004,_xlfn.AGGREGATE(15,6,((Data!$C$1:$C$1004=F$6)/(Data!$C$1:$C$1004=F$6))*ROW(Data!$C$1:$C$1004),ROW(F177)-ROW(F$6)),1),"")</f>
        <v/>
      </c>
      <c r="G177" s="43"/>
      <c r="H177" s="43" t="str">
        <f>IFERROR(INDEX(Data!$A$1:G$1004,_xlfn.AGGREGATE(15,6,((Data!$C$1:$C$1004=H$6)/(Data!$C$1:$C$1004=H$6))*ROW(Data!$C$1:$C$1004),ROW(H177)-ROW(H$6)),1),"")</f>
        <v/>
      </c>
      <c r="I177" s="43"/>
      <c r="J177" s="43" t="str">
        <f>IFERROR(INDEX(Data!$A$1:I$1004,_xlfn.AGGREGATE(15,6,((Data!$C$1:$C$1004=J$6)/(Data!$C$1:$C$1004=J$6))*ROW(Data!$C$1:$C$1004),ROW(J177)-ROW(J$6)),1),"")</f>
        <v/>
      </c>
      <c r="K177" s="43"/>
      <c r="L177" s="43" t="str">
        <f>IFERROR(INDEX(Data!$A$1:K$1004,_xlfn.AGGREGATE(15,6,((Data!$C$1:$C$1004=L$6)/(Data!$C$1:$C$1004=L$6))*ROW(Data!$C$1:$C$1004),ROW(L177)-ROW(L$6)),1),"")</f>
        <v/>
      </c>
      <c r="M177" s="43"/>
      <c r="N177" s="43" t="str">
        <f>IFERROR(INDEX(Data!$A$1:M$1004,_xlfn.AGGREGATE(15,6,((Data!$C$1:$C$1004=N$6)/(Data!$C$1:$C$1004=N$6))*ROW(Data!$C$1:$C$1004),ROW(N177)-ROW(N$6)),1),"")</f>
        <v/>
      </c>
      <c r="O177" s="43"/>
      <c r="P177" s="43" t="str">
        <f>IFERROR(INDEX(Data!$A$1:O$1004,_xlfn.AGGREGATE(15,6,((Data!$C$1:$C$1004=P$6)/(Data!$C$1:$C$1004=P$6))*ROW(Data!$C$1:$C$1004),ROW(P177)-ROW(P$6)),1),"")</f>
        <v/>
      </c>
      <c r="Q177" s="43"/>
      <c r="R177" s="43" t="str">
        <f>IFERROR(INDEX(Data!$A$1:Q$1004,_xlfn.AGGREGATE(15,6,((Data!$C$1:$C$1004=R$6)/(Data!$C$1:$C$1004=R$6))*ROW(Data!$C$1:$C$1004),ROW(R177)-ROW(R$6)),1),"")</f>
        <v/>
      </c>
      <c r="S177" s="43"/>
      <c r="T177" s="43" t="str">
        <f>IFERROR(INDEX(Data!$A$1:R$1004,_xlfn.AGGREGATE(15,6,((Data!$C$1:$C$1004=T$6)/(Data!$C$1:$C$1004=T$6))*ROW(Data!$C$1:$C$1004),ROW(T177)-ROW(T$6)),1),"")</f>
        <v/>
      </c>
      <c r="U177" s="43"/>
      <c r="V177" s="43" t="str">
        <f>IFERROR(INDEX(Data!$A$1:X$1004,_xlfn.AGGREGATE(15,6,((Data!$C$1:$C$1004=V$6)/(Data!$C$1:$C$1004=V$6))*ROW(Data!$C$1:$C$1004),ROW(V177)-ROW(V$6)),1),"")</f>
        <v/>
      </c>
      <c r="W177" s="43"/>
      <c r="X177" s="43" t="str">
        <f>IFERROR(INDEX(Data!$A$1:Z$1004,_xlfn.AGGREGATE(15,6,((Data!$C$1:$C$1004=X$6)/(Data!$C$1:$C$1004=X$6))*ROW(Data!$C$1:$C$1004),ROW(X177)-ROW(X$6)),1),"")</f>
        <v/>
      </c>
      <c r="Y177" s="43"/>
      <c r="Z177" s="43" t="str">
        <f>IFERROR(INDEX(Data!$A$1:AB$1004,_xlfn.AGGREGATE(15,6,((Data!$C$1:$C$1004=Z$6)/(Data!$C$1:$C$1004=Z$6))*ROW(Data!$C$1:$C$1004),ROW(Z177)-ROW(Z$6)),1),"")</f>
        <v/>
      </c>
    </row>
    <row r="178" spans="1:26" x14ac:dyDescent="0.4">
      <c r="A178" s="43"/>
      <c r="B178" s="43" t="str">
        <f>IFERROR(INDEX(Data!A$1:$A$1004,_xlfn.AGGREGATE(15,6,((Data!$C$1:$C$1004=B$6)/(Data!$C$1:$C$1004=B$6))*ROW(Data!$C$1:$C$1004),ROW(B178)-ROW(B$6)),1),"")</f>
        <v/>
      </c>
      <c r="C178" s="43"/>
      <c r="D178" s="43" t="str">
        <f>IFERROR(INDEX(Data!$A$1:C$1004,_xlfn.AGGREGATE(15,6,((Data!$C$1:$C$1004=D$6)/(Data!$C$1:$C$1004=D$6))*ROW(Data!$C$1:$C$1004),ROW(D178)-ROW(D$6)),1),"")</f>
        <v/>
      </c>
      <c r="E178" s="43"/>
      <c r="F178" s="43" t="str">
        <f>IFERROR(INDEX(Data!$A$1:E$1004,_xlfn.AGGREGATE(15,6,((Data!$C$1:$C$1004=F$6)/(Data!$C$1:$C$1004=F$6))*ROW(Data!$C$1:$C$1004),ROW(F178)-ROW(F$6)),1),"")</f>
        <v/>
      </c>
      <c r="G178" s="43"/>
      <c r="H178" s="43" t="str">
        <f>IFERROR(INDEX(Data!$A$1:G$1004,_xlfn.AGGREGATE(15,6,((Data!$C$1:$C$1004=H$6)/(Data!$C$1:$C$1004=H$6))*ROW(Data!$C$1:$C$1004),ROW(H178)-ROW(H$6)),1),"")</f>
        <v/>
      </c>
      <c r="I178" s="43"/>
      <c r="J178" s="43" t="str">
        <f>IFERROR(INDEX(Data!$A$1:I$1004,_xlfn.AGGREGATE(15,6,((Data!$C$1:$C$1004=J$6)/(Data!$C$1:$C$1004=J$6))*ROW(Data!$C$1:$C$1004),ROW(J178)-ROW(J$6)),1),"")</f>
        <v/>
      </c>
      <c r="K178" s="43"/>
      <c r="L178" s="43" t="str">
        <f>IFERROR(INDEX(Data!$A$1:K$1004,_xlfn.AGGREGATE(15,6,((Data!$C$1:$C$1004=L$6)/(Data!$C$1:$C$1004=L$6))*ROW(Data!$C$1:$C$1004),ROW(L178)-ROW(L$6)),1),"")</f>
        <v/>
      </c>
      <c r="M178" s="43"/>
      <c r="N178" s="43" t="str">
        <f>IFERROR(INDEX(Data!$A$1:M$1004,_xlfn.AGGREGATE(15,6,((Data!$C$1:$C$1004=N$6)/(Data!$C$1:$C$1004=N$6))*ROW(Data!$C$1:$C$1004),ROW(N178)-ROW(N$6)),1),"")</f>
        <v/>
      </c>
      <c r="O178" s="43"/>
      <c r="P178" s="43" t="str">
        <f>IFERROR(INDEX(Data!$A$1:O$1004,_xlfn.AGGREGATE(15,6,((Data!$C$1:$C$1004=P$6)/(Data!$C$1:$C$1004=P$6))*ROW(Data!$C$1:$C$1004),ROW(P178)-ROW(P$6)),1),"")</f>
        <v/>
      </c>
      <c r="Q178" s="43"/>
      <c r="R178" s="43" t="str">
        <f>IFERROR(INDEX(Data!$A$1:Q$1004,_xlfn.AGGREGATE(15,6,((Data!$C$1:$C$1004=R$6)/(Data!$C$1:$C$1004=R$6))*ROW(Data!$C$1:$C$1004),ROW(R178)-ROW(R$6)),1),"")</f>
        <v/>
      </c>
      <c r="S178" s="43"/>
      <c r="T178" s="43" t="str">
        <f>IFERROR(INDEX(Data!$A$1:R$1004,_xlfn.AGGREGATE(15,6,((Data!$C$1:$C$1004=T$6)/(Data!$C$1:$C$1004=T$6))*ROW(Data!$C$1:$C$1004),ROW(T178)-ROW(T$6)),1),"")</f>
        <v/>
      </c>
      <c r="U178" s="43"/>
      <c r="V178" s="43" t="str">
        <f>IFERROR(INDEX(Data!$A$1:X$1004,_xlfn.AGGREGATE(15,6,((Data!$C$1:$C$1004=V$6)/(Data!$C$1:$C$1004=V$6))*ROW(Data!$C$1:$C$1004),ROW(V178)-ROW(V$6)),1),"")</f>
        <v/>
      </c>
      <c r="W178" s="43"/>
      <c r="X178" s="43" t="str">
        <f>IFERROR(INDEX(Data!$A$1:Z$1004,_xlfn.AGGREGATE(15,6,((Data!$C$1:$C$1004=X$6)/(Data!$C$1:$C$1004=X$6))*ROW(Data!$C$1:$C$1004),ROW(X178)-ROW(X$6)),1),"")</f>
        <v/>
      </c>
      <c r="Y178" s="43"/>
      <c r="Z178" s="43" t="str">
        <f>IFERROR(INDEX(Data!$A$1:AB$1004,_xlfn.AGGREGATE(15,6,((Data!$C$1:$C$1004=Z$6)/(Data!$C$1:$C$1004=Z$6))*ROW(Data!$C$1:$C$1004),ROW(Z178)-ROW(Z$6)),1),"")</f>
        <v/>
      </c>
    </row>
    <row r="179" spans="1:26" x14ac:dyDescent="0.4">
      <c r="A179" s="43"/>
      <c r="B179" s="43" t="str">
        <f>IFERROR(INDEX(Data!A$1:$A$1004,_xlfn.AGGREGATE(15,6,((Data!$C$1:$C$1004=B$6)/(Data!$C$1:$C$1004=B$6))*ROW(Data!$C$1:$C$1004),ROW(B179)-ROW(B$6)),1),"")</f>
        <v/>
      </c>
      <c r="C179" s="43"/>
      <c r="D179" s="43" t="str">
        <f>IFERROR(INDEX(Data!$A$1:C$1004,_xlfn.AGGREGATE(15,6,((Data!$C$1:$C$1004=D$6)/(Data!$C$1:$C$1004=D$6))*ROW(Data!$C$1:$C$1004),ROW(D179)-ROW(D$6)),1),"")</f>
        <v/>
      </c>
      <c r="E179" s="43"/>
      <c r="F179" s="43" t="str">
        <f>IFERROR(INDEX(Data!$A$1:E$1004,_xlfn.AGGREGATE(15,6,((Data!$C$1:$C$1004=F$6)/(Data!$C$1:$C$1004=F$6))*ROW(Data!$C$1:$C$1004),ROW(F179)-ROW(F$6)),1),"")</f>
        <v/>
      </c>
      <c r="G179" s="43"/>
      <c r="H179" s="43" t="str">
        <f>IFERROR(INDEX(Data!$A$1:G$1004,_xlfn.AGGREGATE(15,6,((Data!$C$1:$C$1004=H$6)/(Data!$C$1:$C$1004=H$6))*ROW(Data!$C$1:$C$1004),ROW(H179)-ROW(H$6)),1),"")</f>
        <v/>
      </c>
      <c r="I179" s="43"/>
      <c r="J179" s="43" t="str">
        <f>IFERROR(INDEX(Data!$A$1:I$1004,_xlfn.AGGREGATE(15,6,((Data!$C$1:$C$1004=J$6)/(Data!$C$1:$C$1004=J$6))*ROW(Data!$C$1:$C$1004),ROW(J179)-ROW(J$6)),1),"")</f>
        <v/>
      </c>
      <c r="K179" s="43"/>
      <c r="L179" s="43" t="str">
        <f>IFERROR(INDEX(Data!$A$1:K$1004,_xlfn.AGGREGATE(15,6,((Data!$C$1:$C$1004=L$6)/(Data!$C$1:$C$1004=L$6))*ROW(Data!$C$1:$C$1004),ROW(L179)-ROW(L$6)),1),"")</f>
        <v/>
      </c>
      <c r="M179" s="43"/>
      <c r="N179" s="43" t="str">
        <f>IFERROR(INDEX(Data!$A$1:M$1004,_xlfn.AGGREGATE(15,6,((Data!$C$1:$C$1004=N$6)/(Data!$C$1:$C$1004=N$6))*ROW(Data!$C$1:$C$1004),ROW(N179)-ROW(N$6)),1),"")</f>
        <v/>
      </c>
      <c r="O179" s="43"/>
      <c r="P179" s="43" t="str">
        <f>IFERROR(INDEX(Data!$A$1:O$1004,_xlfn.AGGREGATE(15,6,((Data!$C$1:$C$1004=P$6)/(Data!$C$1:$C$1004=P$6))*ROW(Data!$C$1:$C$1004),ROW(P179)-ROW(P$6)),1),"")</f>
        <v/>
      </c>
      <c r="Q179" s="43"/>
      <c r="R179" s="43" t="str">
        <f>IFERROR(INDEX(Data!$A$1:Q$1004,_xlfn.AGGREGATE(15,6,((Data!$C$1:$C$1004=R$6)/(Data!$C$1:$C$1004=R$6))*ROW(Data!$C$1:$C$1004),ROW(R179)-ROW(R$6)),1),"")</f>
        <v/>
      </c>
      <c r="S179" s="43"/>
      <c r="T179" s="43" t="str">
        <f>IFERROR(INDEX(Data!$A$1:R$1004,_xlfn.AGGREGATE(15,6,((Data!$C$1:$C$1004=T$6)/(Data!$C$1:$C$1004=T$6))*ROW(Data!$C$1:$C$1004),ROW(T179)-ROW(T$6)),1),"")</f>
        <v/>
      </c>
      <c r="U179" s="43"/>
      <c r="V179" s="43" t="str">
        <f>IFERROR(INDEX(Data!$A$1:X$1004,_xlfn.AGGREGATE(15,6,((Data!$C$1:$C$1004=V$6)/(Data!$C$1:$C$1004=V$6))*ROW(Data!$C$1:$C$1004),ROW(V179)-ROW(V$6)),1),"")</f>
        <v/>
      </c>
      <c r="W179" s="43"/>
      <c r="X179" s="43" t="str">
        <f>IFERROR(INDEX(Data!$A$1:Z$1004,_xlfn.AGGREGATE(15,6,((Data!$C$1:$C$1004=X$6)/(Data!$C$1:$C$1004=X$6))*ROW(Data!$C$1:$C$1004),ROW(X179)-ROW(X$6)),1),"")</f>
        <v/>
      </c>
      <c r="Y179" s="43"/>
      <c r="Z179" s="43" t="str">
        <f>IFERROR(INDEX(Data!$A$1:AB$1004,_xlfn.AGGREGATE(15,6,((Data!$C$1:$C$1004=Z$6)/(Data!$C$1:$C$1004=Z$6))*ROW(Data!$C$1:$C$1004),ROW(Z179)-ROW(Z$6)),1),"")</f>
        <v/>
      </c>
    </row>
    <row r="180" spans="1:26" x14ac:dyDescent="0.4">
      <c r="A180" s="43"/>
      <c r="B180" s="43" t="str">
        <f>IFERROR(INDEX(Data!A$1:$A$1004,_xlfn.AGGREGATE(15,6,((Data!$C$1:$C$1004=B$6)/(Data!$C$1:$C$1004=B$6))*ROW(Data!$C$1:$C$1004),ROW(B180)-ROW(B$6)),1),"")</f>
        <v/>
      </c>
      <c r="C180" s="43"/>
      <c r="D180" s="43" t="str">
        <f>IFERROR(INDEX(Data!$A$1:C$1004,_xlfn.AGGREGATE(15,6,((Data!$C$1:$C$1004=D$6)/(Data!$C$1:$C$1004=D$6))*ROW(Data!$C$1:$C$1004),ROW(D180)-ROW(D$6)),1),"")</f>
        <v/>
      </c>
      <c r="E180" s="43"/>
      <c r="F180" s="43" t="str">
        <f>IFERROR(INDEX(Data!$A$1:E$1004,_xlfn.AGGREGATE(15,6,((Data!$C$1:$C$1004=F$6)/(Data!$C$1:$C$1004=F$6))*ROW(Data!$C$1:$C$1004),ROW(F180)-ROW(F$6)),1),"")</f>
        <v/>
      </c>
      <c r="G180" s="43"/>
      <c r="H180" s="43" t="str">
        <f>IFERROR(INDEX(Data!$A$1:G$1004,_xlfn.AGGREGATE(15,6,((Data!$C$1:$C$1004=H$6)/(Data!$C$1:$C$1004=H$6))*ROW(Data!$C$1:$C$1004),ROW(H180)-ROW(H$6)),1),"")</f>
        <v/>
      </c>
      <c r="I180" s="43"/>
      <c r="J180" s="43" t="str">
        <f>IFERROR(INDEX(Data!$A$1:I$1004,_xlfn.AGGREGATE(15,6,((Data!$C$1:$C$1004=J$6)/(Data!$C$1:$C$1004=J$6))*ROW(Data!$C$1:$C$1004),ROW(J180)-ROW(J$6)),1),"")</f>
        <v/>
      </c>
      <c r="K180" s="43"/>
      <c r="L180" s="43" t="str">
        <f>IFERROR(INDEX(Data!$A$1:K$1004,_xlfn.AGGREGATE(15,6,((Data!$C$1:$C$1004=L$6)/(Data!$C$1:$C$1004=L$6))*ROW(Data!$C$1:$C$1004),ROW(L180)-ROW(L$6)),1),"")</f>
        <v/>
      </c>
      <c r="M180" s="43"/>
      <c r="N180" s="43" t="str">
        <f>IFERROR(INDEX(Data!$A$1:M$1004,_xlfn.AGGREGATE(15,6,((Data!$C$1:$C$1004=N$6)/(Data!$C$1:$C$1004=N$6))*ROW(Data!$C$1:$C$1004),ROW(N180)-ROW(N$6)),1),"")</f>
        <v/>
      </c>
      <c r="O180" s="43"/>
      <c r="P180" s="43" t="str">
        <f>IFERROR(INDEX(Data!$A$1:O$1004,_xlfn.AGGREGATE(15,6,((Data!$C$1:$C$1004=P$6)/(Data!$C$1:$C$1004=P$6))*ROW(Data!$C$1:$C$1004),ROW(P180)-ROW(P$6)),1),"")</f>
        <v/>
      </c>
      <c r="Q180" s="43"/>
      <c r="R180" s="43" t="str">
        <f>IFERROR(INDEX(Data!$A$1:Q$1004,_xlfn.AGGREGATE(15,6,((Data!$C$1:$C$1004=R$6)/(Data!$C$1:$C$1004=R$6))*ROW(Data!$C$1:$C$1004),ROW(R180)-ROW(R$6)),1),"")</f>
        <v/>
      </c>
      <c r="S180" s="43"/>
      <c r="T180" s="43" t="str">
        <f>IFERROR(INDEX(Data!$A$1:R$1004,_xlfn.AGGREGATE(15,6,((Data!$C$1:$C$1004=T$6)/(Data!$C$1:$C$1004=T$6))*ROW(Data!$C$1:$C$1004),ROW(T180)-ROW(T$6)),1),"")</f>
        <v/>
      </c>
      <c r="U180" s="43"/>
      <c r="V180" s="43" t="str">
        <f>IFERROR(INDEX(Data!$A$1:X$1004,_xlfn.AGGREGATE(15,6,((Data!$C$1:$C$1004=V$6)/(Data!$C$1:$C$1004=V$6))*ROW(Data!$C$1:$C$1004),ROW(V180)-ROW(V$6)),1),"")</f>
        <v/>
      </c>
      <c r="W180" s="43"/>
      <c r="X180" s="43" t="str">
        <f>IFERROR(INDEX(Data!$A$1:Z$1004,_xlfn.AGGREGATE(15,6,((Data!$C$1:$C$1004=X$6)/(Data!$C$1:$C$1004=X$6))*ROW(Data!$C$1:$C$1004),ROW(X180)-ROW(X$6)),1),"")</f>
        <v/>
      </c>
      <c r="Y180" s="43"/>
      <c r="Z180" s="43" t="str">
        <f>IFERROR(INDEX(Data!$A$1:AB$1004,_xlfn.AGGREGATE(15,6,((Data!$C$1:$C$1004=Z$6)/(Data!$C$1:$C$1004=Z$6))*ROW(Data!$C$1:$C$1004),ROW(Z180)-ROW(Z$6)),1),"")</f>
        <v/>
      </c>
    </row>
    <row r="181" spans="1:26" x14ac:dyDescent="0.4">
      <c r="A181" s="43"/>
      <c r="B181" s="43" t="str">
        <f>IFERROR(INDEX(Data!A$1:$A$1004,_xlfn.AGGREGATE(15,6,((Data!$C$1:$C$1004=B$6)/(Data!$C$1:$C$1004=B$6))*ROW(Data!$C$1:$C$1004),ROW(B181)-ROW(B$6)),1),"")</f>
        <v/>
      </c>
      <c r="C181" s="43"/>
      <c r="D181" s="43" t="str">
        <f>IFERROR(INDEX(Data!$A$1:C$1004,_xlfn.AGGREGATE(15,6,((Data!$C$1:$C$1004=D$6)/(Data!$C$1:$C$1004=D$6))*ROW(Data!$C$1:$C$1004),ROW(D181)-ROW(D$6)),1),"")</f>
        <v/>
      </c>
      <c r="E181" s="43"/>
      <c r="F181" s="43" t="str">
        <f>IFERROR(INDEX(Data!$A$1:E$1004,_xlfn.AGGREGATE(15,6,((Data!$C$1:$C$1004=F$6)/(Data!$C$1:$C$1004=F$6))*ROW(Data!$C$1:$C$1004),ROW(F181)-ROW(F$6)),1),"")</f>
        <v/>
      </c>
      <c r="G181" s="43"/>
      <c r="H181" s="43" t="str">
        <f>IFERROR(INDEX(Data!$A$1:G$1004,_xlfn.AGGREGATE(15,6,((Data!$C$1:$C$1004=H$6)/(Data!$C$1:$C$1004=H$6))*ROW(Data!$C$1:$C$1004),ROW(H181)-ROW(H$6)),1),"")</f>
        <v/>
      </c>
      <c r="I181" s="43"/>
      <c r="J181" s="43" t="str">
        <f>IFERROR(INDEX(Data!$A$1:I$1004,_xlfn.AGGREGATE(15,6,((Data!$C$1:$C$1004=J$6)/(Data!$C$1:$C$1004=J$6))*ROW(Data!$C$1:$C$1004),ROW(J181)-ROW(J$6)),1),"")</f>
        <v/>
      </c>
      <c r="K181" s="43"/>
      <c r="L181" s="43" t="str">
        <f>IFERROR(INDEX(Data!$A$1:K$1004,_xlfn.AGGREGATE(15,6,((Data!$C$1:$C$1004=L$6)/(Data!$C$1:$C$1004=L$6))*ROW(Data!$C$1:$C$1004),ROW(L181)-ROW(L$6)),1),"")</f>
        <v/>
      </c>
      <c r="M181" s="43"/>
      <c r="N181" s="43" t="str">
        <f>IFERROR(INDEX(Data!$A$1:M$1004,_xlfn.AGGREGATE(15,6,((Data!$C$1:$C$1004=N$6)/(Data!$C$1:$C$1004=N$6))*ROW(Data!$C$1:$C$1004),ROW(N181)-ROW(N$6)),1),"")</f>
        <v/>
      </c>
      <c r="O181" s="43"/>
      <c r="P181" s="43" t="str">
        <f>IFERROR(INDEX(Data!$A$1:O$1004,_xlfn.AGGREGATE(15,6,((Data!$C$1:$C$1004=P$6)/(Data!$C$1:$C$1004=P$6))*ROW(Data!$C$1:$C$1004),ROW(P181)-ROW(P$6)),1),"")</f>
        <v/>
      </c>
      <c r="Q181" s="43"/>
      <c r="R181" s="43" t="str">
        <f>IFERROR(INDEX(Data!$A$1:Q$1004,_xlfn.AGGREGATE(15,6,((Data!$C$1:$C$1004=R$6)/(Data!$C$1:$C$1004=R$6))*ROW(Data!$C$1:$C$1004),ROW(R181)-ROW(R$6)),1),"")</f>
        <v/>
      </c>
      <c r="S181" s="43"/>
      <c r="T181" s="43" t="str">
        <f>IFERROR(INDEX(Data!$A$1:R$1004,_xlfn.AGGREGATE(15,6,((Data!$C$1:$C$1004=T$6)/(Data!$C$1:$C$1004=T$6))*ROW(Data!$C$1:$C$1004),ROW(T181)-ROW(T$6)),1),"")</f>
        <v/>
      </c>
      <c r="U181" s="43"/>
      <c r="V181" s="43" t="str">
        <f>IFERROR(INDEX(Data!$A$1:X$1004,_xlfn.AGGREGATE(15,6,((Data!$C$1:$C$1004=V$6)/(Data!$C$1:$C$1004=V$6))*ROW(Data!$C$1:$C$1004),ROW(V181)-ROW(V$6)),1),"")</f>
        <v/>
      </c>
      <c r="W181" s="43"/>
      <c r="X181" s="43" t="str">
        <f>IFERROR(INDEX(Data!$A$1:Z$1004,_xlfn.AGGREGATE(15,6,((Data!$C$1:$C$1004=X$6)/(Data!$C$1:$C$1004=X$6))*ROW(Data!$C$1:$C$1004),ROW(X181)-ROW(X$6)),1),"")</f>
        <v/>
      </c>
      <c r="Y181" s="43"/>
      <c r="Z181" s="43" t="str">
        <f>IFERROR(INDEX(Data!$A$1:AB$1004,_xlfn.AGGREGATE(15,6,((Data!$C$1:$C$1004=Z$6)/(Data!$C$1:$C$1004=Z$6))*ROW(Data!$C$1:$C$1004),ROW(Z181)-ROW(Z$6)),1),"")</f>
        <v/>
      </c>
    </row>
    <row r="182" spans="1:26" x14ac:dyDescent="0.4">
      <c r="A182" s="43"/>
      <c r="B182" s="43" t="str">
        <f>IFERROR(INDEX(Data!A$1:$A$1004,_xlfn.AGGREGATE(15,6,((Data!$C$1:$C$1004=B$6)/(Data!$C$1:$C$1004=B$6))*ROW(Data!$C$1:$C$1004),ROW(B182)-ROW(B$6)),1),"")</f>
        <v/>
      </c>
      <c r="C182" s="43"/>
      <c r="D182" s="43" t="str">
        <f>IFERROR(INDEX(Data!$A$1:C$1004,_xlfn.AGGREGATE(15,6,((Data!$C$1:$C$1004=D$6)/(Data!$C$1:$C$1004=D$6))*ROW(Data!$C$1:$C$1004),ROW(D182)-ROW(D$6)),1),"")</f>
        <v/>
      </c>
      <c r="E182" s="43"/>
      <c r="F182" s="43" t="str">
        <f>IFERROR(INDEX(Data!$A$1:E$1004,_xlfn.AGGREGATE(15,6,((Data!$C$1:$C$1004=F$6)/(Data!$C$1:$C$1004=F$6))*ROW(Data!$C$1:$C$1004),ROW(F182)-ROW(F$6)),1),"")</f>
        <v/>
      </c>
      <c r="G182" s="43"/>
      <c r="H182" s="43" t="str">
        <f>IFERROR(INDEX(Data!$A$1:G$1004,_xlfn.AGGREGATE(15,6,((Data!$C$1:$C$1004=H$6)/(Data!$C$1:$C$1004=H$6))*ROW(Data!$C$1:$C$1004),ROW(H182)-ROW(H$6)),1),"")</f>
        <v/>
      </c>
      <c r="I182" s="43"/>
      <c r="J182" s="43" t="str">
        <f>IFERROR(INDEX(Data!$A$1:I$1004,_xlfn.AGGREGATE(15,6,((Data!$C$1:$C$1004=J$6)/(Data!$C$1:$C$1004=J$6))*ROW(Data!$C$1:$C$1004),ROW(J182)-ROW(J$6)),1),"")</f>
        <v/>
      </c>
      <c r="K182" s="43"/>
      <c r="L182" s="43" t="str">
        <f>IFERROR(INDEX(Data!$A$1:K$1004,_xlfn.AGGREGATE(15,6,((Data!$C$1:$C$1004=L$6)/(Data!$C$1:$C$1004=L$6))*ROW(Data!$C$1:$C$1004),ROW(L182)-ROW(L$6)),1),"")</f>
        <v/>
      </c>
      <c r="M182" s="43"/>
      <c r="N182" s="43" t="str">
        <f>IFERROR(INDEX(Data!$A$1:M$1004,_xlfn.AGGREGATE(15,6,((Data!$C$1:$C$1004=N$6)/(Data!$C$1:$C$1004=N$6))*ROW(Data!$C$1:$C$1004),ROW(N182)-ROW(N$6)),1),"")</f>
        <v/>
      </c>
      <c r="O182" s="43"/>
      <c r="P182" s="43" t="str">
        <f>IFERROR(INDEX(Data!$A$1:O$1004,_xlfn.AGGREGATE(15,6,((Data!$C$1:$C$1004=P$6)/(Data!$C$1:$C$1004=P$6))*ROW(Data!$C$1:$C$1004),ROW(P182)-ROW(P$6)),1),"")</f>
        <v/>
      </c>
      <c r="Q182" s="43"/>
      <c r="R182" s="43" t="str">
        <f>IFERROR(INDEX(Data!$A$1:Q$1004,_xlfn.AGGREGATE(15,6,((Data!$C$1:$C$1004=R$6)/(Data!$C$1:$C$1004=R$6))*ROW(Data!$C$1:$C$1004),ROW(R182)-ROW(R$6)),1),"")</f>
        <v/>
      </c>
      <c r="S182" s="43"/>
      <c r="T182" s="43" t="str">
        <f>IFERROR(INDEX(Data!$A$1:R$1004,_xlfn.AGGREGATE(15,6,((Data!$C$1:$C$1004=T$6)/(Data!$C$1:$C$1004=T$6))*ROW(Data!$C$1:$C$1004),ROW(T182)-ROW(T$6)),1),"")</f>
        <v/>
      </c>
      <c r="U182" s="43"/>
      <c r="V182" s="43" t="str">
        <f>IFERROR(INDEX(Data!$A$1:X$1004,_xlfn.AGGREGATE(15,6,((Data!$C$1:$C$1004=V$6)/(Data!$C$1:$C$1004=V$6))*ROW(Data!$C$1:$C$1004),ROW(V182)-ROW(V$6)),1),"")</f>
        <v/>
      </c>
      <c r="W182" s="43"/>
      <c r="X182" s="43" t="str">
        <f>IFERROR(INDEX(Data!$A$1:Z$1004,_xlfn.AGGREGATE(15,6,((Data!$C$1:$C$1004=X$6)/(Data!$C$1:$C$1004=X$6))*ROW(Data!$C$1:$C$1004),ROW(X182)-ROW(X$6)),1),"")</f>
        <v/>
      </c>
      <c r="Y182" s="43"/>
      <c r="Z182" s="43" t="str">
        <f>IFERROR(INDEX(Data!$A$1:AB$1004,_xlfn.AGGREGATE(15,6,((Data!$C$1:$C$1004=Z$6)/(Data!$C$1:$C$1004=Z$6))*ROW(Data!$C$1:$C$1004),ROW(Z182)-ROW(Z$6)),1),"")</f>
        <v/>
      </c>
    </row>
    <row r="183" spans="1:26" x14ac:dyDescent="0.4">
      <c r="A183" s="43"/>
      <c r="B183" s="43" t="str">
        <f>IFERROR(INDEX(Data!A$1:$A$1004,_xlfn.AGGREGATE(15,6,((Data!$C$1:$C$1004=B$6)/(Data!$C$1:$C$1004=B$6))*ROW(Data!$C$1:$C$1004),ROW(B183)-ROW(B$6)),1),"")</f>
        <v/>
      </c>
      <c r="C183" s="43"/>
      <c r="D183" s="43" t="str">
        <f>IFERROR(INDEX(Data!$A$1:C$1004,_xlfn.AGGREGATE(15,6,((Data!$C$1:$C$1004=D$6)/(Data!$C$1:$C$1004=D$6))*ROW(Data!$C$1:$C$1004),ROW(D183)-ROW(D$6)),1),"")</f>
        <v/>
      </c>
      <c r="E183" s="43"/>
      <c r="F183" s="43" t="str">
        <f>IFERROR(INDEX(Data!$A$1:E$1004,_xlfn.AGGREGATE(15,6,((Data!$C$1:$C$1004=F$6)/(Data!$C$1:$C$1004=F$6))*ROW(Data!$C$1:$C$1004),ROW(F183)-ROW(F$6)),1),"")</f>
        <v/>
      </c>
      <c r="G183" s="43"/>
      <c r="H183" s="43" t="str">
        <f>IFERROR(INDEX(Data!$A$1:G$1004,_xlfn.AGGREGATE(15,6,((Data!$C$1:$C$1004=H$6)/(Data!$C$1:$C$1004=H$6))*ROW(Data!$C$1:$C$1004),ROW(H183)-ROW(H$6)),1),"")</f>
        <v/>
      </c>
      <c r="I183" s="43"/>
      <c r="J183" s="43" t="str">
        <f>IFERROR(INDEX(Data!$A$1:I$1004,_xlfn.AGGREGATE(15,6,((Data!$C$1:$C$1004=J$6)/(Data!$C$1:$C$1004=J$6))*ROW(Data!$C$1:$C$1004),ROW(J183)-ROW(J$6)),1),"")</f>
        <v/>
      </c>
      <c r="K183" s="43"/>
      <c r="L183" s="43" t="str">
        <f>IFERROR(INDEX(Data!$A$1:K$1004,_xlfn.AGGREGATE(15,6,((Data!$C$1:$C$1004=L$6)/(Data!$C$1:$C$1004=L$6))*ROW(Data!$C$1:$C$1004),ROW(L183)-ROW(L$6)),1),"")</f>
        <v/>
      </c>
      <c r="M183" s="43"/>
      <c r="N183" s="43" t="str">
        <f>IFERROR(INDEX(Data!$A$1:M$1004,_xlfn.AGGREGATE(15,6,((Data!$C$1:$C$1004=N$6)/(Data!$C$1:$C$1004=N$6))*ROW(Data!$C$1:$C$1004),ROW(N183)-ROW(N$6)),1),"")</f>
        <v/>
      </c>
      <c r="O183" s="43"/>
      <c r="P183" s="43" t="str">
        <f>IFERROR(INDEX(Data!$A$1:O$1004,_xlfn.AGGREGATE(15,6,((Data!$C$1:$C$1004=P$6)/(Data!$C$1:$C$1004=P$6))*ROW(Data!$C$1:$C$1004),ROW(P183)-ROW(P$6)),1),"")</f>
        <v/>
      </c>
      <c r="Q183" s="43"/>
      <c r="R183" s="43" t="str">
        <f>IFERROR(INDEX(Data!$A$1:Q$1004,_xlfn.AGGREGATE(15,6,((Data!$C$1:$C$1004=R$6)/(Data!$C$1:$C$1004=R$6))*ROW(Data!$C$1:$C$1004),ROW(R183)-ROW(R$6)),1),"")</f>
        <v/>
      </c>
      <c r="S183" s="43"/>
      <c r="T183" s="43" t="str">
        <f>IFERROR(INDEX(Data!$A$1:R$1004,_xlfn.AGGREGATE(15,6,((Data!$C$1:$C$1004=T$6)/(Data!$C$1:$C$1004=T$6))*ROW(Data!$C$1:$C$1004),ROW(T183)-ROW(T$6)),1),"")</f>
        <v/>
      </c>
      <c r="U183" s="43"/>
      <c r="V183" s="43" t="str">
        <f>IFERROR(INDEX(Data!$A$1:X$1004,_xlfn.AGGREGATE(15,6,((Data!$C$1:$C$1004=V$6)/(Data!$C$1:$C$1004=V$6))*ROW(Data!$C$1:$C$1004),ROW(V183)-ROW(V$6)),1),"")</f>
        <v/>
      </c>
      <c r="W183" s="43"/>
      <c r="X183" s="43" t="str">
        <f>IFERROR(INDEX(Data!$A$1:Z$1004,_xlfn.AGGREGATE(15,6,((Data!$C$1:$C$1004=X$6)/(Data!$C$1:$C$1004=X$6))*ROW(Data!$C$1:$C$1004),ROW(X183)-ROW(X$6)),1),"")</f>
        <v/>
      </c>
      <c r="Y183" s="43"/>
      <c r="Z183" s="43" t="str">
        <f>IFERROR(INDEX(Data!$A$1:AB$1004,_xlfn.AGGREGATE(15,6,((Data!$C$1:$C$1004=Z$6)/(Data!$C$1:$C$1004=Z$6))*ROW(Data!$C$1:$C$1004),ROW(Z183)-ROW(Z$6)),1),"")</f>
        <v/>
      </c>
    </row>
    <row r="184" spans="1:26" x14ac:dyDescent="0.4">
      <c r="A184" s="43"/>
      <c r="B184" s="43" t="str">
        <f>IFERROR(INDEX(Data!A$1:$A$1004,_xlfn.AGGREGATE(15,6,((Data!$C$1:$C$1004=B$6)/(Data!$C$1:$C$1004=B$6))*ROW(Data!$C$1:$C$1004),ROW(B184)-ROW(B$6)),1),"")</f>
        <v/>
      </c>
      <c r="C184" s="43"/>
      <c r="D184" s="43" t="str">
        <f>IFERROR(INDEX(Data!$A$1:C$1004,_xlfn.AGGREGATE(15,6,((Data!$C$1:$C$1004=D$6)/(Data!$C$1:$C$1004=D$6))*ROW(Data!$C$1:$C$1004),ROW(D184)-ROW(D$6)),1),"")</f>
        <v/>
      </c>
      <c r="E184" s="43"/>
      <c r="F184" s="43" t="str">
        <f>IFERROR(INDEX(Data!$A$1:E$1004,_xlfn.AGGREGATE(15,6,((Data!$C$1:$C$1004=F$6)/(Data!$C$1:$C$1004=F$6))*ROW(Data!$C$1:$C$1004),ROW(F184)-ROW(F$6)),1),"")</f>
        <v/>
      </c>
      <c r="G184" s="43"/>
      <c r="H184" s="43" t="str">
        <f>IFERROR(INDEX(Data!$A$1:G$1004,_xlfn.AGGREGATE(15,6,((Data!$C$1:$C$1004=H$6)/(Data!$C$1:$C$1004=H$6))*ROW(Data!$C$1:$C$1004),ROW(H184)-ROW(H$6)),1),"")</f>
        <v/>
      </c>
      <c r="I184" s="43"/>
      <c r="J184" s="43" t="str">
        <f>IFERROR(INDEX(Data!$A$1:I$1004,_xlfn.AGGREGATE(15,6,((Data!$C$1:$C$1004=J$6)/(Data!$C$1:$C$1004=J$6))*ROW(Data!$C$1:$C$1004),ROW(J184)-ROW(J$6)),1),"")</f>
        <v/>
      </c>
      <c r="K184" s="43"/>
      <c r="L184" s="43" t="str">
        <f>IFERROR(INDEX(Data!$A$1:K$1004,_xlfn.AGGREGATE(15,6,((Data!$C$1:$C$1004=L$6)/(Data!$C$1:$C$1004=L$6))*ROW(Data!$C$1:$C$1004),ROW(L184)-ROW(L$6)),1),"")</f>
        <v/>
      </c>
      <c r="M184" s="43"/>
      <c r="N184" s="43" t="str">
        <f>IFERROR(INDEX(Data!$A$1:M$1004,_xlfn.AGGREGATE(15,6,((Data!$C$1:$C$1004=N$6)/(Data!$C$1:$C$1004=N$6))*ROW(Data!$C$1:$C$1004),ROW(N184)-ROW(N$6)),1),"")</f>
        <v/>
      </c>
      <c r="O184" s="43"/>
      <c r="P184" s="43" t="str">
        <f>IFERROR(INDEX(Data!$A$1:O$1004,_xlfn.AGGREGATE(15,6,((Data!$C$1:$C$1004=P$6)/(Data!$C$1:$C$1004=P$6))*ROW(Data!$C$1:$C$1004),ROW(P184)-ROW(P$6)),1),"")</f>
        <v/>
      </c>
      <c r="Q184" s="43"/>
      <c r="R184" s="43" t="str">
        <f>IFERROR(INDEX(Data!$A$1:Q$1004,_xlfn.AGGREGATE(15,6,((Data!$C$1:$C$1004=R$6)/(Data!$C$1:$C$1004=R$6))*ROW(Data!$C$1:$C$1004),ROW(R184)-ROW(R$6)),1),"")</f>
        <v/>
      </c>
      <c r="S184" s="43"/>
      <c r="T184" s="43" t="str">
        <f>IFERROR(INDEX(Data!$A$1:R$1004,_xlfn.AGGREGATE(15,6,((Data!$C$1:$C$1004=T$6)/(Data!$C$1:$C$1004=T$6))*ROW(Data!$C$1:$C$1004),ROW(T184)-ROW(T$6)),1),"")</f>
        <v/>
      </c>
      <c r="U184" s="43"/>
      <c r="V184" s="43" t="str">
        <f>IFERROR(INDEX(Data!$A$1:X$1004,_xlfn.AGGREGATE(15,6,((Data!$C$1:$C$1004=V$6)/(Data!$C$1:$C$1004=V$6))*ROW(Data!$C$1:$C$1004),ROW(V184)-ROW(V$6)),1),"")</f>
        <v/>
      </c>
      <c r="W184" s="43"/>
      <c r="X184" s="43" t="str">
        <f>IFERROR(INDEX(Data!$A$1:Z$1004,_xlfn.AGGREGATE(15,6,((Data!$C$1:$C$1004=X$6)/(Data!$C$1:$C$1004=X$6))*ROW(Data!$C$1:$C$1004),ROW(X184)-ROW(X$6)),1),"")</f>
        <v/>
      </c>
      <c r="Y184" s="43"/>
      <c r="Z184" s="43" t="str">
        <f>IFERROR(INDEX(Data!$A$1:AB$1004,_xlfn.AGGREGATE(15,6,((Data!$C$1:$C$1004=Z$6)/(Data!$C$1:$C$1004=Z$6))*ROW(Data!$C$1:$C$1004),ROW(Z184)-ROW(Z$6)),1),"")</f>
        <v/>
      </c>
    </row>
    <row r="185" spans="1:26" x14ac:dyDescent="0.4">
      <c r="A185" s="43"/>
      <c r="B185" s="43" t="str">
        <f>IFERROR(INDEX(Data!A$1:$A$1004,_xlfn.AGGREGATE(15,6,((Data!$C$1:$C$1004=B$6)/(Data!$C$1:$C$1004=B$6))*ROW(Data!$C$1:$C$1004),ROW(B185)-ROW(B$6)),1),"")</f>
        <v/>
      </c>
      <c r="C185" s="43"/>
      <c r="D185" s="43" t="str">
        <f>IFERROR(INDEX(Data!$A$1:C$1004,_xlfn.AGGREGATE(15,6,((Data!$C$1:$C$1004=D$6)/(Data!$C$1:$C$1004=D$6))*ROW(Data!$C$1:$C$1004),ROW(D185)-ROW(D$6)),1),"")</f>
        <v/>
      </c>
      <c r="E185" s="43"/>
      <c r="F185" s="43" t="str">
        <f>IFERROR(INDEX(Data!$A$1:E$1004,_xlfn.AGGREGATE(15,6,((Data!$C$1:$C$1004=F$6)/(Data!$C$1:$C$1004=F$6))*ROW(Data!$C$1:$C$1004),ROW(F185)-ROW(F$6)),1),"")</f>
        <v/>
      </c>
      <c r="G185" s="43"/>
      <c r="H185" s="43" t="str">
        <f>IFERROR(INDEX(Data!$A$1:G$1004,_xlfn.AGGREGATE(15,6,((Data!$C$1:$C$1004=H$6)/(Data!$C$1:$C$1004=H$6))*ROW(Data!$C$1:$C$1004),ROW(H185)-ROW(H$6)),1),"")</f>
        <v/>
      </c>
      <c r="I185" s="43"/>
      <c r="J185" s="43" t="str">
        <f>IFERROR(INDEX(Data!$A$1:I$1004,_xlfn.AGGREGATE(15,6,((Data!$C$1:$C$1004=J$6)/(Data!$C$1:$C$1004=J$6))*ROW(Data!$C$1:$C$1004),ROW(J185)-ROW(J$6)),1),"")</f>
        <v/>
      </c>
      <c r="K185" s="43"/>
      <c r="L185" s="43" t="str">
        <f>IFERROR(INDEX(Data!$A$1:K$1004,_xlfn.AGGREGATE(15,6,((Data!$C$1:$C$1004=L$6)/(Data!$C$1:$C$1004=L$6))*ROW(Data!$C$1:$C$1004),ROW(L185)-ROW(L$6)),1),"")</f>
        <v/>
      </c>
      <c r="M185" s="43"/>
      <c r="N185" s="43" t="str">
        <f>IFERROR(INDEX(Data!$A$1:M$1004,_xlfn.AGGREGATE(15,6,((Data!$C$1:$C$1004=N$6)/(Data!$C$1:$C$1004=N$6))*ROW(Data!$C$1:$C$1004),ROW(N185)-ROW(N$6)),1),"")</f>
        <v/>
      </c>
      <c r="O185" s="43"/>
      <c r="P185" s="43" t="str">
        <f>IFERROR(INDEX(Data!$A$1:O$1004,_xlfn.AGGREGATE(15,6,((Data!$C$1:$C$1004=P$6)/(Data!$C$1:$C$1004=P$6))*ROW(Data!$C$1:$C$1004),ROW(P185)-ROW(P$6)),1),"")</f>
        <v/>
      </c>
      <c r="Q185" s="43"/>
      <c r="R185" s="43" t="str">
        <f>IFERROR(INDEX(Data!$A$1:Q$1004,_xlfn.AGGREGATE(15,6,((Data!$C$1:$C$1004=R$6)/(Data!$C$1:$C$1004=R$6))*ROW(Data!$C$1:$C$1004),ROW(R185)-ROW(R$6)),1),"")</f>
        <v/>
      </c>
      <c r="S185" s="43"/>
      <c r="T185" s="43" t="str">
        <f>IFERROR(INDEX(Data!$A$1:R$1004,_xlfn.AGGREGATE(15,6,((Data!$C$1:$C$1004=T$6)/(Data!$C$1:$C$1004=T$6))*ROW(Data!$C$1:$C$1004),ROW(T185)-ROW(T$6)),1),"")</f>
        <v/>
      </c>
      <c r="U185" s="43"/>
      <c r="V185" s="43" t="str">
        <f>IFERROR(INDEX(Data!$A$1:X$1004,_xlfn.AGGREGATE(15,6,((Data!$C$1:$C$1004=V$6)/(Data!$C$1:$C$1004=V$6))*ROW(Data!$C$1:$C$1004),ROW(V185)-ROW(V$6)),1),"")</f>
        <v/>
      </c>
      <c r="W185" s="43"/>
      <c r="X185" s="43" t="str">
        <f>IFERROR(INDEX(Data!$A$1:Z$1004,_xlfn.AGGREGATE(15,6,((Data!$C$1:$C$1004=X$6)/(Data!$C$1:$C$1004=X$6))*ROW(Data!$C$1:$C$1004),ROW(X185)-ROW(X$6)),1),"")</f>
        <v/>
      </c>
      <c r="Y185" s="43"/>
      <c r="Z185" s="43" t="str">
        <f>IFERROR(INDEX(Data!$A$1:AB$1004,_xlfn.AGGREGATE(15,6,((Data!$C$1:$C$1004=Z$6)/(Data!$C$1:$C$1004=Z$6))*ROW(Data!$C$1:$C$1004),ROW(Z185)-ROW(Z$6)),1),"")</f>
        <v/>
      </c>
    </row>
    <row r="186" spans="1:26" x14ac:dyDescent="0.4">
      <c r="A186" s="43"/>
      <c r="B186" s="43" t="str">
        <f>IFERROR(INDEX(Data!A$1:$A$1004,_xlfn.AGGREGATE(15,6,((Data!$C$1:$C$1004=B$6)/(Data!$C$1:$C$1004=B$6))*ROW(Data!$C$1:$C$1004),ROW(B186)-ROW(B$6)),1),"")</f>
        <v/>
      </c>
      <c r="C186" s="43"/>
      <c r="D186" s="43" t="str">
        <f>IFERROR(INDEX(Data!$A$1:C$1004,_xlfn.AGGREGATE(15,6,((Data!$C$1:$C$1004=D$6)/(Data!$C$1:$C$1004=D$6))*ROW(Data!$C$1:$C$1004),ROW(D186)-ROW(D$6)),1),"")</f>
        <v/>
      </c>
      <c r="E186" s="43"/>
      <c r="F186" s="43" t="str">
        <f>IFERROR(INDEX(Data!$A$1:E$1004,_xlfn.AGGREGATE(15,6,((Data!$C$1:$C$1004=F$6)/(Data!$C$1:$C$1004=F$6))*ROW(Data!$C$1:$C$1004),ROW(F186)-ROW(F$6)),1),"")</f>
        <v/>
      </c>
      <c r="G186" s="43"/>
      <c r="H186" s="43" t="str">
        <f>IFERROR(INDEX(Data!$A$1:G$1004,_xlfn.AGGREGATE(15,6,((Data!$C$1:$C$1004=H$6)/(Data!$C$1:$C$1004=H$6))*ROW(Data!$C$1:$C$1004),ROW(H186)-ROW(H$6)),1),"")</f>
        <v/>
      </c>
      <c r="I186" s="43"/>
      <c r="J186" s="43" t="str">
        <f>IFERROR(INDEX(Data!$A$1:I$1004,_xlfn.AGGREGATE(15,6,((Data!$C$1:$C$1004=J$6)/(Data!$C$1:$C$1004=J$6))*ROW(Data!$C$1:$C$1004),ROW(J186)-ROW(J$6)),1),"")</f>
        <v/>
      </c>
      <c r="K186" s="43"/>
      <c r="L186" s="43" t="str">
        <f>IFERROR(INDEX(Data!$A$1:K$1004,_xlfn.AGGREGATE(15,6,((Data!$C$1:$C$1004=L$6)/(Data!$C$1:$C$1004=L$6))*ROW(Data!$C$1:$C$1004),ROW(L186)-ROW(L$6)),1),"")</f>
        <v/>
      </c>
      <c r="M186" s="43"/>
      <c r="N186" s="43" t="str">
        <f>IFERROR(INDEX(Data!$A$1:M$1004,_xlfn.AGGREGATE(15,6,((Data!$C$1:$C$1004=N$6)/(Data!$C$1:$C$1004=N$6))*ROW(Data!$C$1:$C$1004),ROW(N186)-ROW(N$6)),1),"")</f>
        <v/>
      </c>
      <c r="O186" s="43"/>
      <c r="P186" s="43" t="str">
        <f>IFERROR(INDEX(Data!$A$1:O$1004,_xlfn.AGGREGATE(15,6,((Data!$C$1:$C$1004=P$6)/(Data!$C$1:$C$1004=P$6))*ROW(Data!$C$1:$C$1004),ROW(P186)-ROW(P$6)),1),"")</f>
        <v/>
      </c>
      <c r="Q186" s="43"/>
      <c r="R186" s="43" t="str">
        <f>IFERROR(INDEX(Data!$A$1:Q$1004,_xlfn.AGGREGATE(15,6,((Data!$C$1:$C$1004=R$6)/(Data!$C$1:$C$1004=R$6))*ROW(Data!$C$1:$C$1004),ROW(R186)-ROW(R$6)),1),"")</f>
        <v/>
      </c>
      <c r="S186" s="43"/>
      <c r="T186" s="43" t="str">
        <f>IFERROR(INDEX(Data!$A$1:R$1004,_xlfn.AGGREGATE(15,6,((Data!$C$1:$C$1004=T$6)/(Data!$C$1:$C$1004=T$6))*ROW(Data!$C$1:$C$1004),ROW(T186)-ROW(T$6)),1),"")</f>
        <v/>
      </c>
      <c r="U186" s="43"/>
      <c r="V186" s="43" t="str">
        <f>IFERROR(INDEX(Data!$A$1:X$1004,_xlfn.AGGREGATE(15,6,((Data!$C$1:$C$1004=V$6)/(Data!$C$1:$C$1004=V$6))*ROW(Data!$C$1:$C$1004),ROW(V186)-ROW(V$6)),1),"")</f>
        <v/>
      </c>
      <c r="W186" s="43"/>
      <c r="X186" s="43" t="str">
        <f>IFERROR(INDEX(Data!$A$1:Z$1004,_xlfn.AGGREGATE(15,6,((Data!$C$1:$C$1004=X$6)/(Data!$C$1:$C$1004=X$6))*ROW(Data!$C$1:$C$1004),ROW(X186)-ROW(X$6)),1),"")</f>
        <v/>
      </c>
      <c r="Y186" s="43"/>
      <c r="Z186" s="43" t="str">
        <f>IFERROR(INDEX(Data!$A$1:AB$1004,_xlfn.AGGREGATE(15,6,((Data!$C$1:$C$1004=Z$6)/(Data!$C$1:$C$1004=Z$6))*ROW(Data!$C$1:$C$1004),ROW(Z186)-ROW(Z$6)),1),"")</f>
        <v/>
      </c>
    </row>
    <row r="187" spans="1:26" x14ac:dyDescent="0.4">
      <c r="A187" s="43"/>
      <c r="B187" s="43" t="str">
        <f>IFERROR(INDEX(Data!A$1:$A$1004,_xlfn.AGGREGATE(15,6,((Data!$C$1:$C$1004=B$6)/(Data!$C$1:$C$1004=B$6))*ROW(Data!$C$1:$C$1004),ROW(B187)-ROW(B$6)),1),"")</f>
        <v/>
      </c>
      <c r="C187" s="43"/>
      <c r="D187" s="43" t="str">
        <f>IFERROR(INDEX(Data!$A$1:C$1004,_xlfn.AGGREGATE(15,6,((Data!$C$1:$C$1004=D$6)/(Data!$C$1:$C$1004=D$6))*ROW(Data!$C$1:$C$1004),ROW(D187)-ROW(D$6)),1),"")</f>
        <v/>
      </c>
      <c r="E187" s="43"/>
      <c r="F187" s="43" t="str">
        <f>IFERROR(INDEX(Data!$A$1:E$1004,_xlfn.AGGREGATE(15,6,((Data!$C$1:$C$1004=F$6)/(Data!$C$1:$C$1004=F$6))*ROW(Data!$C$1:$C$1004),ROW(F187)-ROW(F$6)),1),"")</f>
        <v/>
      </c>
      <c r="G187" s="43"/>
      <c r="H187" s="43" t="str">
        <f>IFERROR(INDEX(Data!$A$1:G$1004,_xlfn.AGGREGATE(15,6,((Data!$C$1:$C$1004=H$6)/(Data!$C$1:$C$1004=H$6))*ROW(Data!$C$1:$C$1004),ROW(H187)-ROW(H$6)),1),"")</f>
        <v/>
      </c>
      <c r="I187" s="43"/>
      <c r="J187" s="43" t="str">
        <f>IFERROR(INDEX(Data!$A$1:I$1004,_xlfn.AGGREGATE(15,6,((Data!$C$1:$C$1004=J$6)/(Data!$C$1:$C$1004=J$6))*ROW(Data!$C$1:$C$1004),ROW(J187)-ROW(J$6)),1),"")</f>
        <v/>
      </c>
      <c r="K187" s="43"/>
      <c r="L187" s="43" t="str">
        <f>IFERROR(INDEX(Data!$A$1:K$1004,_xlfn.AGGREGATE(15,6,((Data!$C$1:$C$1004=L$6)/(Data!$C$1:$C$1004=L$6))*ROW(Data!$C$1:$C$1004),ROW(L187)-ROW(L$6)),1),"")</f>
        <v/>
      </c>
      <c r="M187" s="43"/>
      <c r="N187" s="43" t="str">
        <f>IFERROR(INDEX(Data!$A$1:M$1004,_xlfn.AGGREGATE(15,6,((Data!$C$1:$C$1004=N$6)/(Data!$C$1:$C$1004=N$6))*ROW(Data!$C$1:$C$1004),ROW(N187)-ROW(N$6)),1),"")</f>
        <v/>
      </c>
      <c r="O187" s="43"/>
      <c r="P187" s="43" t="str">
        <f>IFERROR(INDEX(Data!$A$1:O$1004,_xlfn.AGGREGATE(15,6,((Data!$C$1:$C$1004=P$6)/(Data!$C$1:$C$1004=P$6))*ROW(Data!$C$1:$C$1004),ROW(P187)-ROW(P$6)),1),"")</f>
        <v/>
      </c>
      <c r="Q187" s="43"/>
      <c r="R187" s="43" t="str">
        <f>IFERROR(INDEX(Data!$A$1:Q$1004,_xlfn.AGGREGATE(15,6,((Data!$C$1:$C$1004=R$6)/(Data!$C$1:$C$1004=R$6))*ROW(Data!$C$1:$C$1004),ROW(R187)-ROW(R$6)),1),"")</f>
        <v/>
      </c>
      <c r="S187" s="43"/>
      <c r="T187" s="43" t="str">
        <f>IFERROR(INDEX(Data!$A$1:R$1004,_xlfn.AGGREGATE(15,6,((Data!$C$1:$C$1004=T$6)/(Data!$C$1:$C$1004=T$6))*ROW(Data!$C$1:$C$1004),ROW(T187)-ROW(T$6)),1),"")</f>
        <v/>
      </c>
      <c r="U187" s="43"/>
      <c r="V187" s="43" t="str">
        <f>IFERROR(INDEX(Data!$A$1:X$1004,_xlfn.AGGREGATE(15,6,((Data!$C$1:$C$1004=V$6)/(Data!$C$1:$C$1004=V$6))*ROW(Data!$C$1:$C$1004),ROW(V187)-ROW(V$6)),1),"")</f>
        <v/>
      </c>
      <c r="W187" s="43"/>
      <c r="X187" s="43" t="str">
        <f>IFERROR(INDEX(Data!$A$1:Z$1004,_xlfn.AGGREGATE(15,6,((Data!$C$1:$C$1004=X$6)/(Data!$C$1:$C$1004=X$6))*ROW(Data!$C$1:$C$1004),ROW(X187)-ROW(X$6)),1),"")</f>
        <v/>
      </c>
      <c r="Y187" s="43"/>
      <c r="Z187" s="43" t="str">
        <f>IFERROR(INDEX(Data!$A$1:AB$1004,_xlfn.AGGREGATE(15,6,((Data!$C$1:$C$1004=Z$6)/(Data!$C$1:$C$1004=Z$6))*ROW(Data!$C$1:$C$1004),ROW(Z187)-ROW(Z$6)),1),"")</f>
        <v/>
      </c>
    </row>
    <row r="188" spans="1:26" x14ac:dyDescent="0.4">
      <c r="A188" s="43"/>
      <c r="B188" s="43" t="str">
        <f>IFERROR(INDEX(Data!A$1:$A$1004,_xlfn.AGGREGATE(15,6,((Data!$C$1:$C$1004=B$6)/(Data!$C$1:$C$1004=B$6))*ROW(Data!$C$1:$C$1004),ROW(B188)-ROW(B$6)),1),"")</f>
        <v/>
      </c>
      <c r="C188" s="43"/>
      <c r="D188" s="43" t="str">
        <f>IFERROR(INDEX(Data!$A$1:C$1004,_xlfn.AGGREGATE(15,6,((Data!$C$1:$C$1004=D$6)/(Data!$C$1:$C$1004=D$6))*ROW(Data!$C$1:$C$1004),ROW(D188)-ROW(D$6)),1),"")</f>
        <v/>
      </c>
      <c r="E188" s="43"/>
      <c r="F188" s="43" t="str">
        <f>IFERROR(INDEX(Data!$A$1:E$1004,_xlfn.AGGREGATE(15,6,((Data!$C$1:$C$1004=F$6)/(Data!$C$1:$C$1004=F$6))*ROW(Data!$C$1:$C$1004),ROW(F188)-ROW(F$6)),1),"")</f>
        <v/>
      </c>
      <c r="G188" s="43"/>
      <c r="H188" s="43" t="str">
        <f>IFERROR(INDEX(Data!$A$1:G$1004,_xlfn.AGGREGATE(15,6,((Data!$C$1:$C$1004=H$6)/(Data!$C$1:$C$1004=H$6))*ROW(Data!$C$1:$C$1004),ROW(H188)-ROW(H$6)),1),"")</f>
        <v/>
      </c>
      <c r="I188" s="43"/>
      <c r="J188" s="43" t="str">
        <f>IFERROR(INDEX(Data!$A$1:I$1004,_xlfn.AGGREGATE(15,6,((Data!$C$1:$C$1004=J$6)/(Data!$C$1:$C$1004=J$6))*ROW(Data!$C$1:$C$1004),ROW(J188)-ROW(J$6)),1),"")</f>
        <v/>
      </c>
      <c r="K188" s="43"/>
      <c r="L188" s="43" t="str">
        <f>IFERROR(INDEX(Data!$A$1:K$1004,_xlfn.AGGREGATE(15,6,((Data!$C$1:$C$1004=L$6)/(Data!$C$1:$C$1004=L$6))*ROW(Data!$C$1:$C$1004),ROW(L188)-ROW(L$6)),1),"")</f>
        <v/>
      </c>
      <c r="M188" s="43"/>
      <c r="N188" s="43" t="str">
        <f>IFERROR(INDEX(Data!$A$1:M$1004,_xlfn.AGGREGATE(15,6,((Data!$C$1:$C$1004=N$6)/(Data!$C$1:$C$1004=N$6))*ROW(Data!$C$1:$C$1004),ROW(N188)-ROW(N$6)),1),"")</f>
        <v/>
      </c>
      <c r="O188" s="43"/>
      <c r="P188" s="43" t="str">
        <f>IFERROR(INDEX(Data!$A$1:O$1004,_xlfn.AGGREGATE(15,6,((Data!$C$1:$C$1004=P$6)/(Data!$C$1:$C$1004=P$6))*ROW(Data!$C$1:$C$1004),ROW(P188)-ROW(P$6)),1),"")</f>
        <v/>
      </c>
      <c r="Q188" s="43"/>
      <c r="R188" s="43" t="str">
        <f>IFERROR(INDEX(Data!$A$1:Q$1004,_xlfn.AGGREGATE(15,6,((Data!$C$1:$C$1004=R$6)/(Data!$C$1:$C$1004=R$6))*ROW(Data!$C$1:$C$1004),ROW(R188)-ROW(R$6)),1),"")</f>
        <v/>
      </c>
      <c r="S188" s="43"/>
      <c r="T188" s="43" t="str">
        <f>IFERROR(INDEX(Data!$A$1:R$1004,_xlfn.AGGREGATE(15,6,((Data!$C$1:$C$1004=T$6)/(Data!$C$1:$C$1004=T$6))*ROW(Data!$C$1:$C$1004),ROW(T188)-ROW(T$6)),1),"")</f>
        <v/>
      </c>
      <c r="U188" s="43"/>
      <c r="V188" s="43" t="str">
        <f>IFERROR(INDEX(Data!$A$1:X$1004,_xlfn.AGGREGATE(15,6,((Data!$C$1:$C$1004=V$6)/(Data!$C$1:$C$1004=V$6))*ROW(Data!$C$1:$C$1004),ROW(V188)-ROW(V$6)),1),"")</f>
        <v/>
      </c>
      <c r="W188" s="43"/>
      <c r="X188" s="43" t="str">
        <f>IFERROR(INDEX(Data!$A$1:Z$1004,_xlfn.AGGREGATE(15,6,((Data!$C$1:$C$1004=X$6)/(Data!$C$1:$C$1004=X$6))*ROW(Data!$C$1:$C$1004),ROW(X188)-ROW(X$6)),1),"")</f>
        <v/>
      </c>
      <c r="Y188" s="43"/>
      <c r="Z188" s="43" t="str">
        <f>IFERROR(INDEX(Data!$A$1:AB$1004,_xlfn.AGGREGATE(15,6,((Data!$C$1:$C$1004=Z$6)/(Data!$C$1:$C$1004=Z$6))*ROW(Data!$C$1:$C$1004),ROW(Z188)-ROW(Z$6)),1),"")</f>
        <v/>
      </c>
    </row>
    <row r="189" spans="1:26" x14ac:dyDescent="0.4">
      <c r="A189" s="43"/>
      <c r="B189" s="43" t="str">
        <f>IFERROR(INDEX(Data!A$1:$A$1004,_xlfn.AGGREGATE(15,6,((Data!$C$1:$C$1004=B$6)/(Data!$C$1:$C$1004=B$6))*ROW(Data!$C$1:$C$1004),ROW(B189)-ROW(B$6)),1),"")</f>
        <v/>
      </c>
      <c r="C189" s="43"/>
      <c r="D189" s="43" t="str">
        <f>IFERROR(INDEX(Data!$A$1:C$1004,_xlfn.AGGREGATE(15,6,((Data!$C$1:$C$1004=D$6)/(Data!$C$1:$C$1004=D$6))*ROW(Data!$C$1:$C$1004),ROW(D189)-ROW(D$6)),1),"")</f>
        <v/>
      </c>
      <c r="E189" s="43"/>
      <c r="F189" s="43" t="str">
        <f>IFERROR(INDEX(Data!$A$1:E$1004,_xlfn.AGGREGATE(15,6,((Data!$C$1:$C$1004=F$6)/(Data!$C$1:$C$1004=F$6))*ROW(Data!$C$1:$C$1004),ROW(F189)-ROW(F$6)),1),"")</f>
        <v/>
      </c>
      <c r="G189" s="43"/>
      <c r="H189" s="43" t="str">
        <f>IFERROR(INDEX(Data!$A$1:G$1004,_xlfn.AGGREGATE(15,6,((Data!$C$1:$C$1004=H$6)/(Data!$C$1:$C$1004=H$6))*ROW(Data!$C$1:$C$1004),ROW(H189)-ROW(H$6)),1),"")</f>
        <v/>
      </c>
      <c r="I189" s="43"/>
      <c r="J189" s="43" t="str">
        <f>IFERROR(INDEX(Data!$A$1:I$1004,_xlfn.AGGREGATE(15,6,((Data!$C$1:$C$1004=J$6)/(Data!$C$1:$C$1004=J$6))*ROW(Data!$C$1:$C$1004),ROW(J189)-ROW(J$6)),1),"")</f>
        <v/>
      </c>
      <c r="K189" s="43"/>
      <c r="L189" s="43" t="str">
        <f>IFERROR(INDEX(Data!$A$1:K$1004,_xlfn.AGGREGATE(15,6,((Data!$C$1:$C$1004=L$6)/(Data!$C$1:$C$1004=L$6))*ROW(Data!$C$1:$C$1004),ROW(L189)-ROW(L$6)),1),"")</f>
        <v/>
      </c>
      <c r="M189" s="43"/>
      <c r="N189" s="43" t="str">
        <f>IFERROR(INDEX(Data!$A$1:M$1004,_xlfn.AGGREGATE(15,6,((Data!$C$1:$C$1004=N$6)/(Data!$C$1:$C$1004=N$6))*ROW(Data!$C$1:$C$1004),ROW(N189)-ROW(N$6)),1),"")</f>
        <v/>
      </c>
      <c r="O189" s="43"/>
      <c r="P189" s="43" t="str">
        <f>IFERROR(INDEX(Data!$A$1:O$1004,_xlfn.AGGREGATE(15,6,((Data!$C$1:$C$1004=P$6)/(Data!$C$1:$C$1004=P$6))*ROW(Data!$C$1:$C$1004),ROW(P189)-ROW(P$6)),1),"")</f>
        <v/>
      </c>
      <c r="Q189" s="43"/>
      <c r="R189" s="43" t="str">
        <f>IFERROR(INDEX(Data!$A$1:Q$1004,_xlfn.AGGREGATE(15,6,((Data!$C$1:$C$1004=R$6)/(Data!$C$1:$C$1004=R$6))*ROW(Data!$C$1:$C$1004),ROW(R189)-ROW(R$6)),1),"")</f>
        <v/>
      </c>
      <c r="S189" s="43"/>
      <c r="T189" s="43" t="str">
        <f>IFERROR(INDEX(Data!$A$1:R$1004,_xlfn.AGGREGATE(15,6,((Data!$C$1:$C$1004=T$6)/(Data!$C$1:$C$1004=T$6))*ROW(Data!$C$1:$C$1004),ROW(T189)-ROW(T$6)),1),"")</f>
        <v/>
      </c>
      <c r="U189" s="43"/>
      <c r="V189" s="43" t="str">
        <f>IFERROR(INDEX(Data!$A$1:X$1004,_xlfn.AGGREGATE(15,6,((Data!$C$1:$C$1004=V$6)/(Data!$C$1:$C$1004=V$6))*ROW(Data!$C$1:$C$1004),ROW(V189)-ROW(V$6)),1),"")</f>
        <v/>
      </c>
      <c r="W189" s="43"/>
      <c r="X189" s="43" t="str">
        <f>IFERROR(INDEX(Data!$A$1:Z$1004,_xlfn.AGGREGATE(15,6,((Data!$C$1:$C$1004=X$6)/(Data!$C$1:$C$1004=X$6))*ROW(Data!$C$1:$C$1004),ROW(X189)-ROW(X$6)),1),"")</f>
        <v/>
      </c>
      <c r="Y189" s="43"/>
      <c r="Z189" s="43" t="str">
        <f>IFERROR(INDEX(Data!$A$1:AB$1004,_xlfn.AGGREGATE(15,6,((Data!$C$1:$C$1004=Z$6)/(Data!$C$1:$C$1004=Z$6))*ROW(Data!$C$1:$C$1004),ROW(Z189)-ROW(Z$6)),1),"")</f>
        <v/>
      </c>
    </row>
    <row r="190" spans="1:26" x14ac:dyDescent="0.4">
      <c r="A190" s="43"/>
      <c r="B190" s="43" t="str">
        <f>IFERROR(INDEX(Data!A$1:$A$1004,_xlfn.AGGREGATE(15,6,((Data!$C$1:$C$1004=B$6)/(Data!$C$1:$C$1004=B$6))*ROW(Data!$C$1:$C$1004),ROW(B190)-ROW(B$6)),1),"")</f>
        <v/>
      </c>
      <c r="C190" s="43"/>
      <c r="D190" s="43" t="str">
        <f>IFERROR(INDEX(Data!$A$1:C$1004,_xlfn.AGGREGATE(15,6,((Data!$C$1:$C$1004=D$6)/(Data!$C$1:$C$1004=D$6))*ROW(Data!$C$1:$C$1004),ROW(D190)-ROW(D$6)),1),"")</f>
        <v/>
      </c>
      <c r="E190" s="43"/>
      <c r="F190" s="43" t="str">
        <f>IFERROR(INDEX(Data!$A$1:E$1004,_xlfn.AGGREGATE(15,6,((Data!$C$1:$C$1004=F$6)/(Data!$C$1:$C$1004=F$6))*ROW(Data!$C$1:$C$1004),ROW(F190)-ROW(F$6)),1),"")</f>
        <v/>
      </c>
      <c r="G190" s="43"/>
      <c r="H190" s="43" t="str">
        <f>IFERROR(INDEX(Data!$A$1:G$1004,_xlfn.AGGREGATE(15,6,((Data!$C$1:$C$1004=H$6)/(Data!$C$1:$C$1004=H$6))*ROW(Data!$C$1:$C$1004),ROW(H190)-ROW(H$6)),1),"")</f>
        <v/>
      </c>
      <c r="I190" s="43"/>
      <c r="J190" s="43" t="str">
        <f>IFERROR(INDEX(Data!$A$1:I$1004,_xlfn.AGGREGATE(15,6,((Data!$C$1:$C$1004=J$6)/(Data!$C$1:$C$1004=J$6))*ROW(Data!$C$1:$C$1004),ROW(J190)-ROW(J$6)),1),"")</f>
        <v/>
      </c>
      <c r="K190" s="43"/>
      <c r="L190" s="43" t="str">
        <f>IFERROR(INDEX(Data!$A$1:K$1004,_xlfn.AGGREGATE(15,6,((Data!$C$1:$C$1004=L$6)/(Data!$C$1:$C$1004=L$6))*ROW(Data!$C$1:$C$1004),ROW(L190)-ROW(L$6)),1),"")</f>
        <v/>
      </c>
      <c r="M190" s="43"/>
      <c r="N190" s="43" t="str">
        <f>IFERROR(INDEX(Data!$A$1:M$1004,_xlfn.AGGREGATE(15,6,((Data!$C$1:$C$1004=N$6)/(Data!$C$1:$C$1004=N$6))*ROW(Data!$C$1:$C$1004),ROW(N190)-ROW(N$6)),1),"")</f>
        <v/>
      </c>
      <c r="O190" s="43"/>
      <c r="P190" s="43" t="str">
        <f>IFERROR(INDEX(Data!$A$1:O$1004,_xlfn.AGGREGATE(15,6,((Data!$C$1:$C$1004=P$6)/(Data!$C$1:$C$1004=P$6))*ROW(Data!$C$1:$C$1004),ROW(P190)-ROW(P$6)),1),"")</f>
        <v/>
      </c>
      <c r="Q190" s="43"/>
      <c r="R190" s="43" t="str">
        <f>IFERROR(INDEX(Data!$A$1:Q$1004,_xlfn.AGGREGATE(15,6,((Data!$C$1:$C$1004=R$6)/(Data!$C$1:$C$1004=R$6))*ROW(Data!$C$1:$C$1004),ROW(R190)-ROW(R$6)),1),"")</f>
        <v/>
      </c>
      <c r="S190" s="43"/>
      <c r="T190" s="43" t="str">
        <f>IFERROR(INDEX(Data!$A$1:R$1004,_xlfn.AGGREGATE(15,6,((Data!$C$1:$C$1004=T$6)/(Data!$C$1:$C$1004=T$6))*ROW(Data!$C$1:$C$1004),ROW(T190)-ROW(T$6)),1),"")</f>
        <v/>
      </c>
      <c r="U190" s="43"/>
      <c r="V190" s="43" t="str">
        <f>IFERROR(INDEX(Data!$A$1:X$1004,_xlfn.AGGREGATE(15,6,((Data!$C$1:$C$1004=V$6)/(Data!$C$1:$C$1004=V$6))*ROW(Data!$C$1:$C$1004),ROW(V190)-ROW(V$6)),1),"")</f>
        <v/>
      </c>
      <c r="W190" s="43"/>
      <c r="X190" s="43" t="str">
        <f>IFERROR(INDEX(Data!$A$1:Z$1004,_xlfn.AGGREGATE(15,6,((Data!$C$1:$C$1004=X$6)/(Data!$C$1:$C$1004=X$6))*ROW(Data!$C$1:$C$1004),ROW(X190)-ROW(X$6)),1),"")</f>
        <v/>
      </c>
      <c r="Y190" s="43"/>
      <c r="Z190" s="43" t="str">
        <f>IFERROR(INDEX(Data!$A$1:AB$1004,_xlfn.AGGREGATE(15,6,((Data!$C$1:$C$1004=Z$6)/(Data!$C$1:$C$1004=Z$6))*ROW(Data!$C$1:$C$1004),ROW(Z190)-ROW(Z$6)),1),"")</f>
        <v/>
      </c>
    </row>
    <row r="191" spans="1:26" x14ac:dyDescent="0.4">
      <c r="A191" s="43"/>
      <c r="B191" s="43" t="str">
        <f>IFERROR(INDEX(Data!A$1:$A$1004,_xlfn.AGGREGATE(15,6,((Data!$C$1:$C$1004=B$6)/(Data!$C$1:$C$1004=B$6))*ROW(Data!$C$1:$C$1004),ROW(B191)-ROW(B$6)),1),"")</f>
        <v/>
      </c>
      <c r="C191" s="43"/>
      <c r="D191" s="43" t="str">
        <f>IFERROR(INDEX(Data!$A$1:C$1004,_xlfn.AGGREGATE(15,6,((Data!$C$1:$C$1004=D$6)/(Data!$C$1:$C$1004=D$6))*ROW(Data!$C$1:$C$1004),ROW(D191)-ROW(D$6)),1),"")</f>
        <v/>
      </c>
      <c r="E191" s="43"/>
      <c r="F191" s="43" t="str">
        <f>IFERROR(INDEX(Data!$A$1:E$1004,_xlfn.AGGREGATE(15,6,((Data!$C$1:$C$1004=F$6)/(Data!$C$1:$C$1004=F$6))*ROW(Data!$C$1:$C$1004),ROW(F191)-ROW(F$6)),1),"")</f>
        <v/>
      </c>
      <c r="G191" s="43"/>
      <c r="H191" s="43" t="str">
        <f>IFERROR(INDEX(Data!$A$1:G$1004,_xlfn.AGGREGATE(15,6,((Data!$C$1:$C$1004=H$6)/(Data!$C$1:$C$1004=H$6))*ROW(Data!$C$1:$C$1004),ROW(H191)-ROW(H$6)),1),"")</f>
        <v/>
      </c>
      <c r="I191" s="43"/>
      <c r="J191" s="43" t="str">
        <f>IFERROR(INDEX(Data!$A$1:I$1004,_xlfn.AGGREGATE(15,6,((Data!$C$1:$C$1004=J$6)/(Data!$C$1:$C$1004=J$6))*ROW(Data!$C$1:$C$1004),ROW(J191)-ROW(J$6)),1),"")</f>
        <v/>
      </c>
      <c r="K191" s="43"/>
      <c r="L191" s="43" t="str">
        <f>IFERROR(INDEX(Data!$A$1:K$1004,_xlfn.AGGREGATE(15,6,((Data!$C$1:$C$1004=L$6)/(Data!$C$1:$C$1004=L$6))*ROW(Data!$C$1:$C$1004),ROW(L191)-ROW(L$6)),1),"")</f>
        <v/>
      </c>
      <c r="M191" s="43"/>
      <c r="N191" s="43" t="str">
        <f>IFERROR(INDEX(Data!$A$1:M$1004,_xlfn.AGGREGATE(15,6,((Data!$C$1:$C$1004=N$6)/(Data!$C$1:$C$1004=N$6))*ROW(Data!$C$1:$C$1004),ROW(N191)-ROW(N$6)),1),"")</f>
        <v/>
      </c>
      <c r="O191" s="43"/>
      <c r="P191" s="43" t="str">
        <f>IFERROR(INDEX(Data!$A$1:O$1004,_xlfn.AGGREGATE(15,6,((Data!$C$1:$C$1004=P$6)/(Data!$C$1:$C$1004=P$6))*ROW(Data!$C$1:$C$1004),ROW(P191)-ROW(P$6)),1),"")</f>
        <v/>
      </c>
      <c r="Q191" s="43"/>
      <c r="R191" s="43" t="str">
        <f>IFERROR(INDEX(Data!$A$1:Q$1004,_xlfn.AGGREGATE(15,6,((Data!$C$1:$C$1004=R$6)/(Data!$C$1:$C$1004=R$6))*ROW(Data!$C$1:$C$1004),ROW(R191)-ROW(R$6)),1),"")</f>
        <v/>
      </c>
      <c r="S191" s="43"/>
      <c r="T191" s="43" t="str">
        <f>IFERROR(INDEX(Data!$A$1:R$1004,_xlfn.AGGREGATE(15,6,((Data!$C$1:$C$1004=T$6)/(Data!$C$1:$C$1004=T$6))*ROW(Data!$C$1:$C$1004),ROW(T191)-ROW(T$6)),1),"")</f>
        <v/>
      </c>
      <c r="U191" s="43"/>
      <c r="V191" s="43" t="str">
        <f>IFERROR(INDEX(Data!$A$1:X$1004,_xlfn.AGGREGATE(15,6,((Data!$C$1:$C$1004=V$6)/(Data!$C$1:$C$1004=V$6))*ROW(Data!$C$1:$C$1004),ROW(V191)-ROW(V$6)),1),"")</f>
        <v/>
      </c>
      <c r="W191" s="43"/>
      <c r="X191" s="43" t="str">
        <f>IFERROR(INDEX(Data!$A$1:Z$1004,_xlfn.AGGREGATE(15,6,((Data!$C$1:$C$1004=X$6)/(Data!$C$1:$C$1004=X$6))*ROW(Data!$C$1:$C$1004),ROW(X191)-ROW(X$6)),1),"")</f>
        <v/>
      </c>
      <c r="Y191" s="43"/>
      <c r="Z191" s="43" t="str">
        <f>IFERROR(INDEX(Data!$A$1:AB$1004,_xlfn.AGGREGATE(15,6,((Data!$C$1:$C$1004=Z$6)/(Data!$C$1:$C$1004=Z$6))*ROW(Data!$C$1:$C$1004),ROW(Z191)-ROW(Z$6)),1),"")</f>
        <v/>
      </c>
    </row>
    <row r="192" spans="1:26" x14ac:dyDescent="0.4">
      <c r="A192" s="43"/>
      <c r="B192" s="43" t="str">
        <f>IFERROR(INDEX(Data!A$1:$A$1004,_xlfn.AGGREGATE(15,6,((Data!$C$1:$C$1004=B$6)/(Data!$C$1:$C$1004=B$6))*ROW(Data!$C$1:$C$1004),ROW(B192)-ROW(B$6)),1),"")</f>
        <v/>
      </c>
      <c r="C192" s="43"/>
      <c r="D192" s="43" t="str">
        <f>IFERROR(INDEX(Data!$A$1:C$1004,_xlfn.AGGREGATE(15,6,((Data!$C$1:$C$1004=D$6)/(Data!$C$1:$C$1004=D$6))*ROW(Data!$C$1:$C$1004),ROW(D192)-ROW(D$6)),1),"")</f>
        <v/>
      </c>
      <c r="E192" s="43"/>
      <c r="F192" s="43" t="str">
        <f>IFERROR(INDEX(Data!$A$1:E$1004,_xlfn.AGGREGATE(15,6,((Data!$C$1:$C$1004=F$6)/(Data!$C$1:$C$1004=F$6))*ROW(Data!$C$1:$C$1004),ROW(F192)-ROW(F$6)),1),"")</f>
        <v/>
      </c>
      <c r="G192" s="43"/>
      <c r="H192" s="43" t="str">
        <f>IFERROR(INDEX(Data!$A$1:G$1004,_xlfn.AGGREGATE(15,6,((Data!$C$1:$C$1004=H$6)/(Data!$C$1:$C$1004=H$6))*ROW(Data!$C$1:$C$1004),ROW(H192)-ROW(H$6)),1),"")</f>
        <v/>
      </c>
      <c r="I192" s="43"/>
      <c r="J192" s="43" t="str">
        <f>IFERROR(INDEX(Data!$A$1:I$1004,_xlfn.AGGREGATE(15,6,((Data!$C$1:$C$1004=J$6)/(Data!$C$1:$C$1004=J$6))*ROW(Data!$C$1:$C$1004),ROW(J192)-ROW(J$6)),1),"")</f>
        <v/>
      </c>
      <c r="K192" s="43"/>
      <c r="L192" s="43" t="str">
        <f>IFERROR(INDEX(Data!$A$1:K$1004,_xlfn.AGGREGATE(15,6,((Data!$C$1:$C$1004=L$6)/(Data!$C$1:$C$1004=L$6))*ROW(Data!$C$1:$C$1004),ROW(L192)-ROW(L$6)),1),"")</f>
        <v/>
      </c>
      <c r="M192" s="43"/>
      <c r="N192" s="43" t="str">
        <f>IFERROR(INDEX(Data!$A$1:M$1004,_xlfn.AGGREGATE(15,6,((Data!$C$1:$C$1004=N$6)/(Data!$C$1:$C$1004=N$6))*ROW(Data!$C$1:$C$1004),ROW(N192)-ROW(N$6)),1),"")</f>
        <v/>
      </c>
      <c r="O192" s="43"/>
      <c r="P192" s="43" t="str">
        <f>IFERROR(INDEX(Data!$A$1:O$1004,_xlfn.AGGREGATE(15,6,((Data!$C$1:$C$1004=P$6)/(Data!$C$1:$C$1004=P$6))*ROW(Data!$C$1:$C$1004),ROW(P192)-ROW(P$6)),1),"")</f>
        <v/>
      </c>
      <c r="Q192" s="43"/>
      <c r="R192" s="43" t="str">
        <f>IFERROR(INDEX(Data!$A$1:Q$1004,_xlfn.AGGREGATE(15,6,((Data!$C$1:$C$1004=R$6)/(Data!$C$1:$C$1004=R$6))*ROW(Data!$C$1:$C$1004),ROW(R192)-ROW(R$6)),1),"")</f>
        <v/>
      </c>
      <c r="S192" s="43"/>
      <c r="T192" s="43" t="str">
        <f>IFERROR(INDEX(Data!$A$1:R$1004,_xlfn.AGGREGATE(15,6,((Data!$C$1:$C$1004=T$6)/(Data!$C$1:$C$1004=T$6))*ROW(Data!$C$1:$C$1004),ROW(T192)-ROW(T$6)),1),"")</f>
        <v/>
      </c>
      <c r="U192" s="43"/>
      <c r="V192" s="43" t="str">
        <f>IFERROR(INDEX(Data!$A$1:X$1004,_xlfn.AGGREGATE(15,6,((Data!$C$1:$C$1004=V$6)/(Data!$C$1:$C$1004=V$6))*ROW(Data!$C$1:$C$1004),ROW(V192)-ROW(V$6)),1),"")</f>
        <v/>
      </c>
      <c r="W192" s="43"/>
      <c r="X192" s="43" t="str">
        <f>IFERROR(INDEX(Data!$A$1:Z$1004,_xlfn.AGGREGATE(15,6,((Data!$C$1:$C$1004=X$6)/(Data!$C$1:$C$1004=X$6))*ROW(Data!$C$1:$C$1004),ROW(X192)-ROW(X$6)),1),"")</f>
        <v/>
      </c>
      <c r="Y192" s="43"/>
      <c r="Z192" s="43" t="str">
        <f>IFERROR(INDEX(Data!$A$1:AB$1004,_xlfn.AGGREGATE(15,6,((Data!$C$1:$C$1004=Z$6)/(Data!$C$1:$C$1004=Z$6))*ROW(Data!$C$1:$C$1004),ROW(Z192)-ROW(Z$6)),1),"")</f>
        <v/>
      </c>
    </row>
    <row r="193" spans="1:26" x14ac:dyDescent="0.4">
      <c r="A193" s="43"/>
      <c r="B193" s="43" t="str">
        <f>IFERROR(INDEX(Data!A$1:$A$1004,_xlfn.AGGREGATE(15,6,((Data!$C$1:$C$1004=B$6)/(Data!$C$1:$C$1004=B$6))*ROW(Data!$C$1:$C$1004),ROW(B193)-ROW(B$6)),1),"")</f>
        <v/>
      </c>
      <c r="C193" s="43"/>
      <c r="D193" s="43" t="str">
        <f>IFERROR(INDEX(Data!$A$1:C$1004,_xlfn.AGGREGATE(15,6,((Data!$C$1:$C$1004=D$6)/(Data!$C$1:$C$1004=D$6))*ROW(Data!$C$1:$C$1004),ROW(D193)-ROW(D$6)),1),"")</f>
        <v/>
      </c>
      <c r="E193" s="43"/>
      <c r="F193" s="43" t="str">
        <f>IFERROR(INDEX(Data!$A$1:E$1004,_xlfn.AGGREGATE(15,6,((Data!$C$1:$C$1004=F$6)/(Data!$C$1:$C$1004=F$6))*ROW(Data!$C$1:$C$1004),ROW(F193)-ROW(F$6)),1),"")</f>
        <v/>
      </c>
      <c r="G193" s="43"/>
      <c r="H193" s="43" t="str">
        <f>IFERROR(INDEX(Data!$A$1:G$1004,_xlfn.AGGREGATE(15,6,((Data!$C$1:$C$1004=H$6)/(Data!$C$1:$C$1004=H$6))*ROW(Data!$C$1:$C$1004),ROW(H193)-ROW(H$6)),1),"")</f>
        <v/>
      </c>
      <c r="I193" s="43"/>
      <c r="J193" s="43" t="str">
        <f>IFERROR(INDEX(Data!$A$1:I$1004,_xlfn.AGGREGATE(15,6,((Data!$C$1:$C$1004=J$6)/(Data!$C$1:$C$1004=J$6))*ROW(Data!$C$1:$C$1004),ROW(J193)-ROW(J$6)),1),"")</f>
        <v/>
      </c>
      <c r="K193" s="43"/>
      <c r="L193" s="43" t="str">
        <f>IFERROR(INDEX(Data!$A$1:K$1004,_xlfn.AGGREGATE(15,6,((Data!$C$1:$C$1004=L$6)/(Data!$C$1:$C$1004=L$6))*ROW(Data!$C$1:$C$1004),ROW(L193)-ROW(L$6)),1),"")</f>
        <v/>
      </c>
      <c r="M193" s="43"/>
      <c r="N193" s="43" t="str">
        <f>IFERROR(INDEX(Data!$A$1:M$1004,_xlfn.AGGREGATE(15,6,((Data!$C$1:$C$1004=N$6)/(Data!$C$1:$C$1004=N$6))*ROW(Data!$C$1:$C$1004),ROW(N193)-ROW(N$6)),1),"")</f>
        <v/>
      </c>
      <c r="O193" s="43"/>
      <c r="P193" s="43" t="str">
        <f>IFERROR(INDEX(Data!$A$1:O$1004,_xlfn.AGGREGATE(15,6,((Data!$C$1:$C$1004=P$6)/(Data!$C$1:$C$1004=P$6))*ROW(Data!$C$1:$C$1004),ROW(P193)-ROW(P$6)),1),"")</f>
        <v/>
      </c>
      <c r="Q193" s="43"/>
      <c r="R193" s="43" t="str">
        <f>IFERROR(INDEX(Data!$A$1:Q$1004,_xlfn.AGGREGATE(15,6,((Data!$C$1:$C$1004=R$6)/(Data!$C$1:$C$1004=R$6))*ROW(Data!$C$1:$C$1004),ROW(R193)-ROW(R$6)),1),"")</f>
        <v/>
      </c>
      <c r="S193" s="43"/>
      <c r="T193" s="43" t="str">
        <f>IFERROR(INDEX(Data!$A$1:R$1004,_xlfn.AGGREGATE(15,6,((Data!$C$1:$C$1004=T$6)/(Data!$C$1:$C$1004=T$6))*ROW(Data!$C$1:$C$1004),ROW(T193)-ROW(T$6)),1),"")</f>
        <v/>
      </c>
      <c r="U193" s="43"/>
      <c r="V193" s="43" t="str">
        <f>IFERROR(INDEX(Data!$A$1:X$1004,_xlfn.AGGREGATE(15,6,((Data!$C$1:$C$1004=V$6)/(Data!$C$1:$C$1004=V$6))*ROW(Data!$C$1:$C$1004),ROW(V193)-ROW(V$6)),1),"")</f>
        <v/>
      </c>
      <c r="W193" s="43"/>
      <c r="X193" s="43" t="str">
        <f>IFERROR(INDEX(Data!$A$1:Z$1004,_xlfn.AGGREGATE(15,6,((Data!$C$1:$C$1004=X$6)/(Data!$C$1:$C$1004=X$6))*ROW(Data!$C$1:$C$1004),ROW(X193)-ROW(X$6)),1),"")</f>
        <v/>
      </c>
      <c r="Y193" s="43"/>
      <c r="Z193" s="43" t="str">
        <f>IFERROR(INDEX(Data!$A$1:AB$1004,_xlfn.AGGREGATE(15,6,((Data!$C$1:$C$1004=Z$6)/(Data!$C$1:$C$1004=Z$6))*ROW(Data!$C$1:$C$1004),ROW(Z193)-ROW(Z$6)),1),"")</f>
        <v/>
      </c>
    </row>
    <row r="194" spans="1:26" x14ac:dyDescent="0.4">
      <c r="A194" s="43"/>
      <c r="B194" s="43" t="str">
        <f>IFERROR(INDEX(Data!A$1:$A$1004,_xlfn.AGGREGATE(15,6,((Data!$C$1:$C$1004=B$6)/(Data!$C$1:$C$1004=B$6))*ROW(Data!$C$1:$C$1004),ROW(B194)-ROW(B$6)),1),"")</f>
        <v/>
      </c>
      <c r="C194" s="43"/>
      <c r="D194" s="43" t="str">
        <f>IFERROR(INDEX(Data!$A$1:C$1004,_xlfn.AGGREGATE(15,6,((Data!$C$1:$C$1004=D$6)/(Data!$C$1:$C$1004=D$6))*ROW(Data!$C$1:$C$1004),ROW(D194)-ROW(D$6)),1),"")</f>
        <v/>
      </c>
      <c r="E194" s="43"/>
      <c r="F194" s="43" t="str">
        <f>IFERROR(INDEX(Data!$A$1:E$1004,_xlfn.AGGREGATE(15,6,((Data!$C$1:$C$1004=F$6)/(Data!$C$1:$C$1004=F$6))*ROW(Data!$C$1:$C$1004),ROW(F194)-ROW(F$6)),1),"")</f>
        <v/>
      </c>
      <c r="G194" s="43"/>
      <c r="H194" s="43" t="str">
        <f>IFERROR(INDEX(Data!$A$1:G$1004,_xlfn.AGGREGATE(15,6,((Data!$C$1:$C$1004=H$6)/(Data!$C$1:$C$1004=H$6))*ROW(Data!$C$1:$C$1004),ROW(H194)-ROW(H$6)),1),"")</f>
        <v/>
      </c>
      <c r="I194" s="43"/>
      <c r="J194" s="43" t="str">
        <f>IFERROR(INDEX(Data!$A$1:I$1004,_xlfn.AGGREGATE(15,6,((Data!$C$1:$C$1004=J$6)/(Data!$C$1:$C$1004=J$6))*ROW(Data!$C$1:$C$1004),ROW(J194)-ROW(J$6)),1),"")</f>
        <v/>
      </c>
      <c r="K194" s="43"/>
      <c r="L194" s="43" t="str">
        <f>IFERROR(INDEX(Data!$A$1:K$1004,_xlfn.AGGREGATE(15,6,((Data!$C$1:$C$1004=L$6)/(Data!$C$1:$C$1004=L$6))*ROW(Data!$C$1:$C$1004),ROW(L194)-ROW(L$6)),1),"")</f>
        <v/>
      </c>
      <c r="M194" s="43"/>
      <c r="N194" s="43" t="str">
        <f>IFERROR(INDEX(Data!$A$1:M$1004,_xlfn.AGGREGATE(15,6,((Data!$C$1:$C$1004=N$6)/(Data!$C$1:$C$1004=N$6))*ROW(Data!$C$1:$C$1004),ROW(N194)-ROW(N$6)),1),"")</f>
        <v/>
      </c>
      <c r="O194" s="43"/>
      <c r="P194" s="43" t="str">
        <f>IFERROR(INDEX(Data!$A$1:O$1004,_xlfn.AGGREGATE(15,6,((Data!$C$1:$C$1004=P$6)/(Data!$C$1:$C$1004=P$6))*ROW(Data!$C$1:$C$1004),ROW(P194)-ROW(P$6)),1),"")</f>
        <v/>
      </c>
      <c r="Q194" s="43"/>
      <c r="R194" s="43" t="str">
        <f>IFERROR(INDEX(Data!$A$1:Q$1004,_xlfn.AGGREGATE(15,6,((Data!$C$1:$C$1004=R$6)/(Data!$C$1:$C$1004=R$6))*ROW(Data!$C$1:$C$1004),ROW(R194)-ROW(R$6)),1),"")</f>
        <v/>
      </c>
      <c r="S194" s="43"/>
      <c r="T194" s="43" t="str">
        <f>IFERROR(INDEX(Data!$A$1:R$1004,_xlfn.AGGREGATE(15,6,((Data!$C$1:$C$1004=T$6)/(Data!$C$1:$C$1004=T$6))*ROW(Data!$C$1:$C$1004),ROW(T194)-ROW(T$6)),1),"")</f>
        <v/>
      </c>
      <c r="U194" s="43"/>
      <c r="V194" s="43" t="str">
        <f>IFERROR(INDEX(Data!$A$1:X$1004,_xlfn.AGGREGATE(15,6,((Data!$C$1:$C$1004=V$6)/(Data!$C$1:$C$1004=V$6))*ROW(Data!$C$1:$C$1004),ROW(V194)-ROW(V$6)),1),"")</f>
        <v/>
      </c>
      <c r="W194" s="43"/>
      <c r="X194" s="43" t="str">
        <f>IFERROR(INDEX(Data!$A$1:Z$1004,_xlfn.AGGREGATE(15,6,((Data!$C$1:$C$1004=X$6)/(Data!$C$1:$C$1004=X$6))*ROW(Data!$C$1:$C$1004),ROW(X194)-ROW(X$6)),1),"")</f>
        <v/>
      </c>
      <c r="Y194" s="43"/>
      <c r="Z194" s="43" t="str">
        <f>IFERROR(INDEX(Data!$A$1:AB$1004,_xlfn.AGGREGATE(15,6,((Data!$C$1:$C$1004=Z$6)/(Data!$C$1:$C$1004=Z$6))*ROW(Data!$C$1:$C$1004),ROW(Z194)-ROW(Z$6)),1),"")</f>
        <v/>
      </c>
    </row>
    <row r="195" spans="1:26" x14ac:dyDescent="0.4">
      <c r="A195" s="43"/>
      <c r="B195" s="43" t="str">
        <f>IFERROR(INDEX(Data!A$1:$A$1004,_xlfn.AGGREGATE(15,6,((Data!$C$1:$C$1004=B$6)/(Data!$C$1:$C$1004=B$6))*ROW(Data!$C$1:$C$1004),ROW(B195)-ROW(B$6)),1),"")</f>
        <v/>
      </c>
      <c r="C195" s="43"/>
      <c r="D195" s="43" t="str">
        <f>IFERROR(INDEX(Data!$A$1:C$1004,_xlfn.AGGREGATE(15,6,((Data!$C$1:$C$1004=D$6)/(Data!$C$1:$C$1004=D$6))*ROW(Data!$C$1:$C$1004),ROW(D195)-ROW(D$6)),1),"")</f>
        <v/>
      </c>
      <c r="E195" s="43"/>
      <c r="F195" s="43" t="str">
        <f>IFERROR(INDEX(Data!$A$1:E$1004,_xlfn.AGGREGATE(15,6,((Data!$C$1:$C$1004=F$6)/(Data!$C$1:$C$1004=F$6))*ROW(Data!$C$1:$C$1004),ROW(F195)-ROW(F$6)),1),"")</f>
        <v/>
      </c>
      <c r="G195" s="43"/>
      <c r="H195" s="43" t="str">
        <f>IFERROR(INDEX(Data!$A$1:G$1004,_xlfn.AGGREGATE(15,6,((Data!$C$1:$C$1004=H$6)/(Data!$C$1:$C$1004=H$6))*ROW(Data!$C$1:$C$1004),ROW(H195)-ROW(H$6)),1),"")</f>
        <v/>
      </c>
      <c r="I195" s="43"/>
      <c r="J195" s="43" t="str">
        <f>IFERROR(INDEX(Data!$A$1:I$1004,_xlfn.AGGREGATE(15,6,((Data!$C$1:$C$1004=J$6)/(Data!$C$1:$C$1004=J$6))*ROW(Data!$C$1:$C$1004),ROW(J195)-ROW(J$6)),1),"")</f>
        <v/>
      </c>
      <c r="K195" s="43"/>
      <c r="L195" s="43" t="str">
        <f>IFERROR(INDEX(Data!$A$1:K$1004,_xlfn.AGGREGATE(15,6,((Data!$C$1:$C$1004=L$6)/(Data!$C$1:$C$1004=L$6))*ROW(Data!$C$1:$C$1004),ROW(L195)-ROW(L$6)),1),"")</f>
        <v/>
      </c>
      <c r="M195" s="43"/>
      <c r="N195" s="43" t="str">
        <f>IFERROR(INDEX(Data!$A$1:M$1004,_xlfn.AGGREGATE(15,6,((Data!$C$1:$C$1004=N$6)/(Data!$C$1:$C$1004=N$6))*ROW(Data!$C$1:$C$1004),ROW(N195)-ROW(N$6)),1),"")</f>
        <v/>
      </c>
      <c r="O195" s="43"/>
      <c r="P195" s="43" t="str">
        <f>IFERROR(INDEX(Data!$A$1:O$1004,_xlfn.AGGREGATE(15,6,((Data!$C$1:$C$1004=P$6)/(Data!$C$1:$C$1004=P$6))*ROW(Data!$C$1:$C$1004),ROW(P195)-ROW(P$6)),1),"")</f>
        <v/>
      </c>
      <c r="Q195" s="43"/>
      <c r="R195" s="43" t="str">
        <f>IFERROR(INDEX(Data!$A$1:Q$1004,_xlfn.AGGREGATE(15,6,((Data!$C$1:$C$1004=R$6)/(Data!$C$1:$C$1004=R$6))*ROW(Data!$C$1:$C$1004),ROW(R195)-ROW(R$6)),1),"")</f>
        <v/>
      </c>
      <c r="S195" s="43"/>
      <c r="T195" s="43" t="str">
        <f>IFERROR(INDEX(Data!$A$1:R$1004,_xlfn.AGGREGATE(15,6,((Data!$C$1:$C$1004=T$6)/(Data!$C$1:$C$1004=T$6))*ROW(Data!$C$1:$C$1004),ROW(T195)-ROW(T$6)),1),"")</f>
        <v/>
      </c>
      <c r="U195" s="43"/>
      <c r="V195" s="43" t="str">
        <f>IFERROR(INDEX(Data!$A$1:X$1004,_xlfn.AGGREGATE(15,6,((Data!$C$1:$C$1004=V$6)/(Data!$C$1:$C$1004=V$6))*ROW(Data!$C$1:$C$1004),ROW(V195)-ROW(V$6)),1),"")</f>
        <v/>
      </c>
      <c r="W195" s="43"/>
      <c r="X195" s="43" t="str">
        <f>IFERROR(INDEX(Data!$A$1:Z$1004,_xlfn.AGGREGATE(15,6,((Data!$C$1:$C$1004=X$6)/(Data!$C$1:$C$1004=X$6))*ROW(Data!$C$1:$C$1004),ROW(X195)-ROW(X$6)),1),"")</f>
        <v/>
      </c>
      <c r="Y195" s="43"/>
      <c r="Z195" s="43" t="str">
        <f>IFERROR(INDEX(Data!$A$1:AB$1004,_xlfn.AGGREGATE(15,6,((Data!$C$1:$C$1004=Z$6)/(Data!$C$1:$C$1004=Z$6))*ROW(Data!$C$1:$C$1004),ROW(Z195)-ROW(Z$6)),1),"")</f>
        <v/>
      </c>
    </row>
    <row r="196" spans="1:26" x14ac:dyDescent="0.4">
      <c r="A196" s="43"/>
      <c r="B196" s="43" t="str">
        <f>IFERROR(INDEX(Data!A$1:$A$1004,_xlfn.AGGREGATE(15,6,((Data!$C$1:$C$1004=B$6)/(Data!$C$1:$C$1004=B$6))*ROW(Data!$C$1:$C$1004),ROW(B196)-ROW(B$6)),1),"")</f>
        <v/>
      </c>
      <c r="C196" s="43"/>
      <c r="D196" s="43" t="str">
        <f>IFERROR(INDEX(Data!$A$1:C$1004,_xlfn.AGGREGATE(15,6,((Data!$C$1:$C$1004=D$6)/(Data!$C$1:$C$1004=D$6))*ROW(Data!$C$1:$C$1004),ROW(D196)-ROW(D$6)),1),"")</f>
        <v/>
      </c>
      <c r="E196" s="43"/>
      <c r="F196" s="43" t="str">
        <f>IFERROR(INDEX(Data!$A$1:E$1004,_xlfn.AGGREGATE(15,6,((Data!$C$1:$C$1004=F$6)/(Data!$C$1:$C$1004=F$6))*ROW(Data!$C$1:$C$1004),ROW(F196)-ROW(F$6)),1),"")</f>
        <v/>
      </c>
      <c r="G196" s="43"/>
      <c r="H196" s="43" t="str">
        <f>IFERROR(INDEX(Data!$A$1:G$1004,_xlfn.AGGREGATE(15,6,((Data!$C$1:$C$1004=H$6)/(Data!$C$1:$C$1004=H$6))*ROW(Data!$C$1:$C$1004),ROW(H196)-ROW(H$6)),1),"")</f>
        <v/>
      </c>
      <c r="I196" s="43"/>
      <c r="J196" s="43" t="str">
        <f>IFERROR(INDEX(Data!$A$1:I$1004,_xlfn.AGGREGATE(15,6,((Data!$C$1:$C$1004=J$6)/(Data!$C$1:$C$1004=J$6))*ROW(Data!$C$1:$C$1004),ROW(J196)-ROW(J$6)),1),"")</f>
        <v/>
      </c>
      <c r="K196" s="43"/>
      <c r="L196" s="43" t="str">
        <f>IFERROR(INDEX(Data!$A$1:K$1004,_xlfn.AGGREGATE(15,6,((Data!$C$1:$C$1004=L$6)/(Data!$C$1:$C$1004=L$6))*ROW(Data!$C$1:$C$1004),ROW(L196)-ROW(L$6)),1),"")</f>
        <v/>
      </c>
      <c r="M196" s="43"/>
      <c r="N196" s="43" t="str">
        <f>IFERROR(INDEX(Data!$A$1:M$1004,_xlfn.AGGREGATE(15,6,((Data!$C$1:$C$1004=N$6)/(Data!$C$1:$C$1004=N$6))*ROW(Data!$C$1:$C$1004),ROW(N196)-ROW(N$6)),1),"")</f>
        <v/>
      </c>
      <c r="O196" s="43"/>
      <c r="P196" s="43" t="str">
        <f>IFERROR(INDEX(Data!$A$1:O$1004,_xlfn.AGGREGATE(15,6,((Data!$C$1:$C$1004=P$6)/(Data!$C$1:$C$1004=P$6))*ROW(Data!$C$1:$C$1004),ROW(P196)-ROW(P$6)),1),"")</f>
        <v/>
      </c>
      <c r="Q196" s="43"/>
      <c r="R196" s="43" t="str">
        <f>IFERROR(INDEX(Data!$A$1:Q$1004,_xlfn.AGGREGATE(15,6,((Data!$C$1:$C$1004=R$6)/(Data!$C$1:$C$1004=R$6))*ROW(Data!$C$1:$C$1004),ROW(R196)-ROW(R$6)),1),"")</f>
        <v/>
      </c>
      <c r="S196" s="43"/>
      <c r="T196" s="43" t="str">
        <f>IFERROR(INDEX(Data!$A$1:R$1004,_xlfn.AGGREGATE(15,6,((Data!$C$1:$C$1004=T$6)/(Data!$C$1:$C$1004=T$6))*ROW(Data!$C$1:$C$1004),ROW(T196)-ROW(T$6)),1),"")</f>
        <v/>
      </c>
      <c r="U196" s="43"/>
      <c r="V196" s="43" t="str">
        <f>IFERROR(INDEX(Data!$A$1:X$1004,_xlfn.AGGREGATE(15,6,((Data!$C$1:$C$1004=V$6)/(Data!$C$1:$C$1004=V$6))*ROW(Data!$C$1:$C$1004),ROW(V196)-ROW(V$6)),1),"")</f>
        <v/>
      </c>
      <c r="W196" s="43"/>
      <c r="X196" s="43" t="str">
        <f>IFERROR(INDEX(Data!$A$1:Z$1004,_xlfn.AGGREGATE(15,6,((Data!$C$1:$C$1004=X$6)/(Data!$C$1:$C$1004=X$6))*ROW(Data!$C$1:$C$1004),ROW(X196)-ROW(X$6)),1),"")</f>
        <v/>
      </c>
      <c r="Y196" s="43"/>
      <c r="Z196" s="43" t="str">
        <f>IFERROR(INDEX(Data!$A$1:AB$1004,_xlfn.AGGREGATE(15,6,((Data!$C$1:$C$1004=Z$6)/(Data!$C$1:$C$1004=Z$6))*ROW(Data!$C$1:$C$1004),ROW(Z196)-ROW(Z$6)),1),"")</f>
        <v/>
      </c>
    </row>
    <row r="197" spans="1:26" x14ac:dyDescent="0.4">
      <c r="A197" s="43"/>
      <c r="B197" s="43" t="str">
        <f>IFERROR(INDEX(Data!A$1:$A$1004,_xlfn.AGGREGATE(15,6,((Data!$C$1:$C$1004=B$6)/(Data!$C$1:$C$1004=B$6))*ROW(Data!$C$1:$C$1004),ROW(B197)-ROW(B$6)),1),"")</f>
        <v/>
      </c>
      <c r="C197" s="43"/>
      <c r="D197" s="43" t="str">
        <f>IFERROR(INDEX(Data!$A$1:C$1004,_xlfn.AGGREGATE(15,6,((Data!$C$1:$C$1004=D$6)/(Data!$C$1:$C$1004=D$6))*ROW(Data!$C$1:$C$1004),ROW(D197)-ROW(D$6)),1),"")</f>
        <v/>
      </c>
      <c r="E197" s="43"/>
      <c r="F197" s="43" t="str">
        <f>IFERROR(INDEX(Data!$A$1:E$1004,_xlfn.AGGREGATE(15,6,((Data!$C$1:$C$1004=F$6)/(Data!$C$1:$C$1004=F$6))*ROW(Data!$C$1:$C$1004),ROW(F197)-ROW(F$6)),1),"")</f>
        <v/>
      </c>
      <c r="G197" s="43"/>
      <c r="H197" s="43" t="str">
        <f>IFERROR(INDEX(Data!$A$1:G$1004,_xlfn.AGGREGATE(15,6,((Data!$C$1:$C$1004=H$6)/(Data!$C$1:$C$1004=H$6))*ROW(Data!$C$1:$C$1004),ROW(H197)-ROW(H$6)),1),"")</f>
        <v/>
      </c>
      <c r="I197" s="43"/>
      <c r="J197" s="43" t="str">
        <f>IFERROR(INDEX(Data!$A$1:I$1004,_xlfn.AGGREGATE(15,6,((Data!$C$1:$C$1004=J$6)/(Data!$C$1:$C$1004=J$6))*ROW(Data!$C$1:$C$1004),ROW(J197)-ROW(J$6)),1),"")</f>
        <v/>
      </c>
      <c r="K197" s="43"/>
      <c r="L197" s="43" t="str">
        <f>IFERROR(INDEX(Data!$A$1:K$1004,_xlfn.AGGREGATE(15,6,((Data!$C$1:$C$1004=L$6)/(Data!$C$1:$C$1004=L$6))*ROW(Data!$C$1:$C$1004),ROW(L197)-ROW(L$6)),1),"")</f>
        <v/>
      </c>
      <c r="M197" s="43"/>
      <c r="N197" s="43" t="str">
        <f>IFERROR(INDEX(Data!$A$1:M$1004,_xlfn.AGGREGATE(15,6,((Data!$C$1:$C$1004=N$6)/(Data!$C$1:$C$1004=N$6))*ROW(Data!$C$1:$C$1004),ROW(N197)-ROW(N$6)),1),"")</f>
        <v/>
      </c>
      <c r="O197" s="43"/>
      <c r="P197" s="43" t="str">
        <f>IFERROR(INDEX(Data!$A$1:O$1004,_xlfn.AGGREGATE(15,6,((Data!$C$1:$C$1004=P$6)/(Data!$C$1:$C$1004=P$6))*ROW(Data!$C$1:$C$1004),ROW(P197)-ROW(P$6)),1),"")</f>
        <v/>
      </c>
      <c r="Q197" s="43"/>
      <c r="R197" s="43" t="str">
        <f>IFERROR(INDEX(Data!$A$1:Q$1004,_xlfn.AGGREGATE(15,6,((Data!$C$1:$C$1004=R$6)/(Data!$C$1:$C$1004=R$6))*ROW(Data!$C$1:$C$1004),ROW(R197)-ROW(R$6)),1),"")</f>
        <v/>
      </c>
      <c r="S197" s="43"/>
      <c r="T197" s="43" t="str">
        <f>IFERROR(INDEX(Data!$A$1:R$1004,_xlfn.AGGREGATE(15,6,((Data!$C$1:$C$1004=T$6)/(Data!$C$1:$C$1004=T$6))*ROW(Data!$C$1:$C$1004),ROW(T197)-ROW(T$6)),1),"")</f>
        <v/>
      </c>
      <c r="U197" s="43"/>
      <c r="V197" s="43" t="str">
        <f>IFERROR(INDEX(Data!$A$1:X$1004,_xlfn.AGGREGATE(15,6,((Data!$C$1:$C$1004=V$6)/(Data!$C$1:$C$1004=V$6))*ROW(Data!$C$1:$C$1004),ROW(V197)-ROW(V$6)),1),"")</f>
        <v/>
      </c>
      <c r="W197" s="43"/>
      <c r="X197" s="43" t="str">
        <f>IFERROR(INDEX(Data!$A$1:Z$1004,_xlfn.AGGREGATE(15,6,((Data!$C$1:$C$1004=X$6)/(Data!$C$1:$C$1004=X$6))*ROW(Data!$C$1:$C$1004),ROW(X197)-ROW(X$6)),1),"")</f>
        <v/>
      </c>
      <c r="Y197" s="43"/>
      <c r="Z197" s="43" t="str">
        <f>IFERROR(INDEX(Data!$A$1:AB$1004,_xlfn.AGGREGATE(15,6,((Data!$C$1:$C$1004=Z$6)/(Data!$C$1:$C$1004=Z$6))*ROW(Data!$C$1:$C$1004),ROW(Z197)-ROW(Z$6)),1),"")</f>
        <v/>
      </c>
    </row>
    <row r="198" spans="1:26" x14ac:dyDescent="0.4">
      <c r="A198" s="43"/>
      <c r="B198" s="43" t="str">
        <f>IFERROR(INDEX(Data!A$1:$A$1004,_xlfn.AGGREGATE(15,6,((Data!$C$1:$C$1004=B$6)/(Data!$C$1:$C$1004=B$6))*ROW(Data!$C$1:$C$1004),ROW(B198)-ROW(B$6)),1),"")</f>
        <v/>
      </c>
      <c r="C198" s="43"/>
      <c r="D198" s="43" t="str">
        <f>IFERROR(INDEX(Data!$A$1:C$1004,_xlfn.AGGREGATE(15,6,((Data!$C$1:$C$1004=D$6)/(Data!$C$1:$C$1004=D$6))*ROW(Data!$C$1:$C$1004),ROW(D198)-ROW(D$6)),1),"")</f>
        <v/>
      </c>
      <c r="E198" s="43"/>
      <c r="F198" s="43" t="str">
        <f>IFERROR(INDEX(Data!$A$1:E$1004,_xlfn.AGGREGATE(15,6,((Data!$C$1:$C$1004=F$6)/(Data!$C$1:$C$1004=F$6))*ROW(Data!$C$1:$C$1004),ROW(F198)-ROW(F$6)),1),"")</f>
        <v/>
      </c>
      <c r="G198" s="43"/>
      <c r="H198" s="43" t="str">
        <f>IFERROR(INDEX(Data!$A$1:G$1004,_xlfn.AGGREGATE(15,6,((Data!$C$1:$C$1004=H$6)/(Data!$C$1:$C$1004=H$6))*ROW(Data!$C$1:$C$1004),ROW(H198)-ROW(H$6)),1),"")</f>
        <v/>
      </c>
      <c r="I198" s="43"/>
      <c r="J198" s="43" t="str">
        <f>IFERROR(INDEX(Data!$A$1:I$1004,_xlfn.AGGREGATE(15,6,((Data!$C$1:$C$1004=J$6)/(Data!$C$1:$C$1004=J$6))*ROW(Data!$C$1:$C$1004),ROW(J198)-ROW(J$6)),1),"")</f>
        <v/>
      </c>
      <c r="K198" s="43"/>
      <c r="L198" s="43" t="str">
        <f>IFERROR(INDEX(Data!$A$1:K$1004,_xlfn.AGGREGATE(15,6,((Data!$C$1:$C$1004=L$6)/(Data!$C$1:$C$1004=L$6))*ROW(Data!$C$1:$C$1004),ROW(L198)-ROW(L$6)),1),"")</f>
        <v/>
      </c>
      <c r="M198" s="43"/>
      <c r="N198" s="43" t="str">
        <f>IFERROR(INDEX(Data!$A$1:M$1004,_xlfn.AGGREGATE(15,6,((Data!$C$1:$C$1004=N$6)/(Data!$C$1:$C$1004=N$6))*ROW(Data!$C$1:$C$1004),ROW(N198)-ROW(N$6)),1),"")</f>
        <v/>
      </c>
      <c r="O198" s="43"/>
      <c r="P198" s="43" t="str">
        <f>IFERROR(INDEX(Data!$A$1:O$1004,_xlfn.AGGREGATE(15,6,((Data!$C$1:$C$1004=P$6)/(Data!$C$1:$C$1004=P$6))*ROW(Data!$C$1:$C$1004),ROW(P198)-ROW(P$6)),1),"")</f>
        <v/>
      </c>
      <c r="Q198" s="43"/>
      <c r="R198" s="43" t="str">
        <f>IFERROR(INDEX(Data!$A$1:Q$1004,_xlfn.AGGREGATE(15,6,((Data!$C$1:$C$1004=R$6)/(Data!$C$1:$C$1004=R$6))*ROW(Data!$C$1:$C$1004),ROW(R198)-ROW(R$6)),1),"")</f>
        <v/>
      </c>
      <c r="S198" s="43"/>
      <c r="T198" s="43" t="str">
        <f>IFERROR(INDEX(Data!$A$1:R$1004,_xlfn.AGGREGATE(15,6,((Data!$C$1:$C$1004=T$6)/(Data!$C$1:$C$1004=T$6))*ROW(Data!$C$1:$C$1004),ROW(T198)-ROW(T$6)),1),"")</f>
        <v/>
      </c>
      <c r="U198" s="43"/>
      <c r="V198" s="43" t="str">
        <f>IFERROR(INDEX(Data!$A$1:X$1004,_xlfn.AGGREGATE(15,6,((Data!$C$1:$C$1004=V$6)/(Data!$C$1:$C$1004=V$6))*ROW(Data!$C$1:$C$1004),ROW(V198)-ROW(V$6)),1),"")</f>
        <v/>
      </c>
      <c r="W198" s="43"/>
      <c r="X198" s="43" t="str">
        <f>IFERROR(INDEX(Data!$A$1:Z$1004,_xlfn.AGGREGATE(15,6,((Data!$C$1:$C$1004=X$6)/(Data!$C$1:$C$1004=X$6))*ROW(Data!$C$1:$C$1004),ROW(X198)-ROW(X$6)),1),"")</f>
        <v/>
      </c>
      <c r="Y198" s="43"/>
      <c r="Z198" s="43" t="str">
        <f>IFERROR(INDEX(Data!$A$1:AB$1004,_xlfn.AGGREGATE(15,6,((Data!$C$1:$C$1004=Z$6)/(Data!$C$1:$C$1004=Z$6))*ROW(Data!$C$1:$C$1004),ROW(Z198)-ROW(Z$6)),1),"")</f>
        <v/>
      </c>
    </row>
    <row r="199" spans="1:26" x14ac:dyDescent="0.4">
      <c r="A199" s="43"/>
      <c r="B199" s="43" t="str">
        <f>IFERROR(INDEX(Data!A$1:$A$1004,_xlfn.AGGREGATE(15,6,((Data!$C$1:$C$1004=B$6)/(Data!$C$1:$C$1004=B$6))*ROW(Data!$C$1:$C$1004),ROW(B199)-ROW(B$6)),1),"")</f>
        <v/>
      </c>
      <c r="C199" s="43"/>
      <c r="D199" s="43" t="str">
        <f>IFERROR(INDEX(Data!$A$1:C$1004,_xlfn.AGGREGATE(15,6,((Data!$C$1:$C$1004=D$6)/(Data!$C$1:$C$1004=D$6))*ROW(Data!$C$1:$C$1004),ROW(D199)-ROW(D$6)),1),"")</f>
        <v/>
      </c>
      <c r="E199" s="43"/>
      <c r="F199" s="43" t="str">
        <f>IFERROR(INDEX(Data!$A$1:E$1004,_xlfn.AGGREGATE(15,6,((Data!$C$1:$C$1004=F$6)/(Data!$C$1:$C$1004=F$6))*ROW(Data!$C$1:$C$1004),ROW(F199)-ROW(F$6)),1),"")</f>
        <v/>
      </c>
      <c r="G199" s="43"/>
      <c r="H199" s="43" t="str">
        <f>IFERROR(INDEX(Data!$A$1:G$1004,_xlfn.AGGREGATE(15,6,((Data!$C$1:$C$1004=H$6)/(Data!$C$1:$C$1004=H$6))*ROW(Data!$C$1:$C$1004),ROW(H199)-ROW(H$6)),1),"")</f>
        <v/>
      </c>
      <c r="I199" s="43"/>
      <c r="J199" s="43" t="str">
        <f>IFERROR(INDEX(Data!$A$1:I$1004,_xlfn.AGGREGATE(15,6,((Data!$C$1:$C$1004=J$6)/(Data!$C$1:$C$1004=J$6))*ROW(Data!$C$1:$C$1004),ROW(J199)-ROW(J$6)),1),"")</f>
        <v/>
      </c>
      <c r="K199" s="43"/>
      <c r="L199" s="43" t="str">
        <f>IFERROR(INDEX(Data!$A$1:K$1004,_xlfn.AGGREGATE(15,6,((Data!$C$1:$C$1004=L$6)/(Data!$C$1:$C$1004=L$6))*ROW(Data!$C$1:$C$1004),ROW(L199)-ROW(L$6)),1),"")</f>
        <v/>
      </c>
      <c r="M199" s="43"/>
      <c r="N199" s="43" t="str">
        <f>IFERROR(INDEX(Data!$A$1:M$1004,_xlfn.AGGREGATE(15,6,((Data!$C$1:$C$1004=N$6)/(Data!$C$1:$C$1004=N$6))*ROW(Data!$C$1:$C$1004),ROW(N199)-ROW(N$6)),1),"")</f>
        <v/>
      </c>
      <c r="O199" s="43"/>
      <c r="P199" s="43" t="str">
        <f>IFERROR(INDEX(Data!$A$1:O$1004,_xlfn.AGGREGATE(15,6,((Data!$C$1:$C$1004=P$6)/(Data!$C$1:$C$1004=P$6))*ROW(Data!$C$1:$C$1004),ROW(P199)-ROW(P$6)),1),"")</f>
        <v/>
      </c>
      <c r="Q199" s="43"/>
      <c r="R199" s="43" t="str">
        <f>IFERROR(INDEX(Data!$A$1:Q$1004,_xlfn.AGGREGATE(15,6,((Data!$C$1:$C$1004=R$6)/(Data!$C$1:$C$1004=R$6))*ROW(Data!$C$1:$C$1004),ROW(R199)-ROW(R$6)),1),"")</f>
        <v/>
      </c>
      <c r="S199" s="43"/>
      <c r="T199" s="43" t="str">
        <f>IFERROR(INDEX(Data!$A$1:R$1004,_xlfn.AGGREGATE(15,6,((Data!$C$1:$C$1004=T$6)/(Data!$C$1:$C$1004=T$6))*ROW(Data!$C$1:$C$1004),ROW(T199)-ROW(T$6)),1),"")</f>
        <v/>
      </c>
      <c r="U199" s="43"/>
      <c r="V199" s="43" t="str">
        <f>IFERROR(INDEX(Data!$A$1:X$1004,_xlfn.AGGREGATE(15,6,((Data!$C$1:$C$1004=V$6)/(Data!$C$1:$C$1004=V$6))*ROW(Data!$C$1:$C$1004),ROW(V199)-ROW(V$6)),1),"")</f>
        <v/>
      </c>
      <c r="W199" s="43"/>
      <c r="X199" s="43" t="str">
        <f>IFERROR(INDEX(Data!$A$1:Z$1004,_xlfn.AGGREGATE(15,6,((Data!$C$1:$C$1004=X$6)/(Data!$C$1:$C$1004=X$6))*ROW(Data!$C$1:$C$1004),ROW(X199)-ROW(X$6)),1),"")</f>
        <v/>
      </c>
      <c r="Y199" s="43"/>
      <c r="Z199" s="43" t="str">
        <f>IFERROR(INDEX(Data!$A$1:AB$1004,_xlfn.AGGREGATE(15,6,((Data!$C$1:$C$1004=Z$6)/(Data!$C$1:$C$1004=Z$6))*ROW(Data!$C$1:$C$1004),ROW(Z199)-ROW(Z$6)),1),"")</f>
        <v/>
      </c>
    </row>
    <row r="200" spans="1:26" x14ac:dyDescent="0.4">
      <c r="A200" s="43"/>
      <c r="B200" s="43" t="str">
        <f>IFERROR(INDEX(Data!A$1:$A$1004,_xlfn.AGGREGATE(15,6,((Data!$C$1:$C$1004=B$6)/(Data!$C$1:$C$1004=B$6))*ROW(Data!$C$1:$C$1004),ROW(B200)-ROW(B$6)),1),"")</f>
        <v/>
      </c>
      <c r="C200" s="43"/>
      <c r="D200" s="43" t="str">
        <f>IFERROR(INDEX(Data!$A$1:C$1004,_xlfn.AGGREGATE(15,6,((Data!$C$1:$C$1004=D$6)/(Data!$C$1:$C$1004=D$6))*ROW(Data!$C$1:$C$1004),ROW(D200)-ROW(D$6)),1),"")</f>
        <v/>
      </c>
      <c r="E200" s="43"/>
      <c r="F200" s="43" t="str">
        <f>IFERROR(INDEX(Data!$A$1:E$1004,_xlfn.AGGREGATE(15,6,((Data!$C$1:$C$1004=F$6)/(Data!$C$1:$C$1004=F$6))*ROW(Data!$C$1:$C$1004),ROW(F200)-ROW(F$6)),1),"")</f>
        <v/>
      </c>
      <c r="G200" s="43"/>
      <c r="H200" s="43" t="str">
        <f>IFERROR(INDEX(Data!$A$1:G$1004,_xlfn.AGGREGATE(15,6,((Data!$C$1:$C$1004=H$6)/(Data!$C$1:$C$1004=H$6))*ROW(Data!$C$1:$C$1004),ROW(H200)-ROW(H$6)),1),"")</f>
        <v/>
      </c>
      <c r="I200" s="43"/>
      <c r="J200" s="43" t="str">
        <f>IFERROR(INDEX(Data!$A$1:I$1004,_xlfn.AGGREGATE(15,6,((Data!$C$1:$C$1004=J$6)/(Data!$C$1:$C$1004=J$6))*ROW(Data!$C$1:$C$1004),ROW(J200)-ROW(J$6)),1),"")</f>
        <v/>
      </c>
      <c r="K200" s="43"/>
      <c r="L200" s="43" t="str">
        <f>IFERROR(INDEX(Data!$A$1:K$1004,_xlfn.AGGREGATE(15,6,((Data!$C$1:$C$1004=L$6)/(Data!$C$1:$C$1004=L$6))*ROW(Data!$C$1:$C$1004),ROW(L200)-ROW(L$6)),1),"")</f>
        <v/>
      </c>
      <c r="M200" s="43"/>
      <c r="N200" s="43" t="str">
        <f>IFERROR(INDEX(Data!$A$1:M$1004,_xlfn.AGGREGATE(15,6,((Data!$C$1:$C$1004=N$6)/(Data!$C$1:$C$1004=N$6))*ROW(Data!$C$1:$C$1004),ROW(N200)-ROW(N$6)),1),"")</f>
        <v/>
      </c>
      <c r="O200" s="43"/>
      <c r="P200" s="43" t="str">
        <f>IFERROR(INDEX(Data!$A$1:O$1004,_xlfn.AGGREGATE(15,6,((Data!$C$1:$C$1004=P$6)/(Data!$C$1:$C$1004=P$6))*ROW(Data!$C$1:$C$1004),ROW(P200)-ROW(P$6)),1),"")</f>
        <v/>
      </c>
      <c r="Q200" s="43"/>
      <c r="R200" s="43" t="str">
        <f>IFERROR(INDEX(Data!$A$1:Q$1004,_xlfn.AGGREGATE(15,6,((Data!$C$1:$C$1004=R$6)/(Data!$C$1:$C$1004=R$6))*ROW(Data!$C$1:$C$1004),ROW(R200)-ROW(R$6)),1),"")</f>
        <v/>
      </c>
      <c r="S200" s="43"/>
      <c r="T200" s="43" t="str">
        <f>IFERROR(INDEX(Data!$A$1:R$1004,_xlfn.AGGREGATE(15,6,((Data!$C$1:$C$1004=T$6)/(Data!$C$1:$C$1004=T$6))*ROW(Data!$C$1:$C$1004),ROW(T200)-ROW(T$6)),1),"")</f>
        <v/>
      </c>
      <c r="U200" s="43"/>
      <c r="V200" s="43" t="str">
        <f>IFERROR(INDEX(Data!$A$1:X$1004,_xlfn.AGGREGATE(15,6,((Data!$C$1:$C$1004=V$6)/(Data!$C$1:$C$1004=V$6))*ROW(Data!$C$1:$C$1004),ROW(V200)-ROW(V$6)),1),"")</f>
        <v/>
      </c>
      <c r="W200" s="43"/>
      <c r="X200" s="43" t="str">
        <f>IFERROR(INDEX(Data!$A$1:Z$1004,_xlfn.AGGREGATE(15,6,((Data!$C$1:$C$1004=X$6)/(Data!$C$1:$C$1004=X$6))*ROW(Data!$C$1:$C$1004),ROW(X200)-ROW(X$6)),1),"")</f>
        <v/>
      </c>
      <c r="Y200" s="43"/>
      <c r="Z200" s="43" t="str">
        <f>IFERROR(INDEX(Data!$A$1:AB$1004,_xlfn.AGGREGATE(15,6,((Data!$C$1:$C$1004=Z$6)/(Data!$C$1:$C$1004=Z$6))*ROW(Data!$C$1:$C$1004),ROW(Z200)-ROW(Z$6)),1),"")</f>
        <v/>
      </c>
    </row>
    <row r="201" spans="1:26" x14ac:dyDescent="0.4">
      <c r="A201" s="43"/>
      <c r="B201" s="43" t="str">
        <f>IFERROR(INDEX(Data!A$1:$A$1004,_xlfn.AGGREGATE(15,6,((Data!$C$1:$C$1004=B$6)/(Data!$C$1:$C$1004=B$6))*ROW(Data!$C$1:$C$1004),ROW(B201)-ROW(B$6)),1),"")</f>
        <v/>
      </c>
      <c r="C201" s="43"/>
      <c r="D201" s="43" t="str">
        <f>IFERROR(INDEX(Data!$A$1:C$1004,_xlfn.AGGREGATE(15,6,((Data!$C$1:$C$1004=D$6)/(Data!$C$1:$C$1004=D$6))*ROW(Data!$C$1:$C$1004),ROW(D201)-ROW(D$6)),1),"")</f>
        <v/>
      </c>
      <c r="E201" s="43"/>
      <c r="F201" s="43" t="str">
        <f>IFERROR(INDEX(Data!$A$1:E$1004,_xlfn.AGGREGATE(15,6,((Data!$C$1:$C$1004=F$6)/(Data!$C$1:$C$1004=F$6))*ROW(Data!$C$1:$C$1004),ROW(F201)-ROW(F$6)),1),"")</f>
        <v/>
      </c>
      <c r="G201" s="43"/>
      <c r="H201" s="43" t="str">
        <f>IFERROR(INDEX(Data!$A$1:G$1004,_xlfn.AGGREGATE(15,6,((Data!$C$1:$C$1004=H$6)/(Data!$C$1:$C$1004=H$6))*ROW(Data!$C$1:$C$1004),ROW(H201)-ROW(H$6)),1),"")</f>
        <v/>
      </c>
      <c r="I201" s="43"/>
      <c r="J201" s="43" t="str">
        <f>IFERROR(INDEX(Data!$A$1:I$1004,_xlfn.AGGREGATE(15,6,((Data!$C$1:$C$1004=J$6)/(Data!$C$1:$C$1004=J$6))*ROW(Data!$C$1:$C$1004),ROW(J201)-ROW(J$6)),1),"")</f>
        <v/>
      </c>
      <c r="K201" s="43"/>
      <c r="L201" s="43" t="str">
        <f>IFERROR(INDEX(Data!$A$1:K$1004,_xlfn.AGGREGATE(15,6,((Data!$C$1:$C$1004=L$6)/(Data!$C$1:$C$1004=L$6))*ROW(Data!$C$1:$C$1004),ROW(L201)-ROW(L$6)),1),"")</f>
        <v/>
      </c>
      <c r="M201" s="43"/>
      <c r="N201" s="43" t="str">
        <f>IFERROR(INDEX(Data!$A$1:M$1004,_xlfn.AGGREGATE(15,6,((Data!$C$1:$C$1004=N$6)/(Data!$C$1:$C$1004=N$6))*ROW(Data!$C$1:$C$1004),ROW(N201)-ROW(N$6)),1),"")</f>
        <v/>
      </c>
      <c r="O201" s="43"/>
      <c r="P201" s="43" t="str">
        <f>IFERROR(INDEX(Data!$A$1:O$1004,_xlfn.AGGREGATE(15,6,((Data!$C$1:$C$1004=P$6)/(Data!$C$1:$C$1004=P$6))*ROW(Data!$C$1:$C$1004),ROW(P201)-ROW(P$6)),1),"")</f>
        <v/>
      </c>
      <c r="Q201" s="43"/>
      <c r="R201" s="43" t="str">
        <f>IFERROR(INDEX(Data!$A$1:Q$1004,_xlfn.AGGREGATE(15,6,((Data!$C$1:$C$1004=R$6)/(Data!$C$1:$C$1004=R$6))*ROW(Data!$C$1:$C$1004),ROW(R201)-ROW(R$6)),1),"")</f>
        <v/>
      </c>
      <c r="S201" s="43"/>
      <c r="T201" s="43" t="str">
        <f>IFERROR(INDEX(Data!$A$1:R$1004,_xlfn.AGGREGATE(15,6,((Data!$C$1:$C$1004=T$6)/(Data!$C$1:$C$1004=T$6))*ROW(Data!$C$1:$C$1004),ROW(T201)-ROW(T$6)),1),"")</f>
        <v/>
      </c>
      <c r="U201" s="43"/>
      <c r="V201" s="43" t="str">
        <f>IFERROR(INDEX(Data!$A$1:X$1004,_xlfn.AGGREGATE(15,6,((Data!$C$1:$C$1004=V$6)/(Data!$C$1:$C$1004=V$6))*ROW(Data!$C$1:$C$1004),ROW(V201)-ROW(V$6)),1),"")</f>
        <v/>
      </c>
      <c r="W201" s="43"/>
      <c r="X201" s="43" t="str">
        <f>IFERROR(INDEX(Data!$A$1:Z$1004,_xlfn.AGGREGATE(15,6,((Data!$C$1:$C$1004=X$6)/(Data!$C$1:$C$1004=X$6))*ROW(Data!$C$1:$C$1004),ROW(X201)-ROW(X$6)),1),"")</f>
        <v/>
      </c>
      <c r="Y201" s="43"/>
      <c r="Z201" s="43" t="str">
        <f>IFERROR(INDEX(Data!$A$1:AB$1004,_xlfn.AGGREGATE(15,6,((Data!$C$1:$C$1004=Z$6)/(Data!$C$1:$C$1004=Z$6))*ROW(Data!$C$1:$C$1004),ROW(Z201)-ROW(Z$6)),1),"")</f>
        <v/>
      </c>
    </row>
    <row r="202" spans="1:26" x14ac:dyDescent="0.4">
      <c r="A202" s="43"/>
      <c r="B202" s="43" t="str">
        <f>IFERROR(INDEX(Data!A$1:$A$1004,_xlfn.AGGREGATE(15,6,((Data!$C$1:$C$1004=B$6)/(Data!$C$1:$C$1004=B$6))*ROW(Data!$C$1:$C$1004),ROW(B202)-ROW(B$6)),1),"")</f>
        <v/>
      </c>
      <c r="C202" s="43"/>
      <c r="D202" s="43" t="str">
        <f>IFERROR(INDEX(Data!$A$1:C$1004,_xlfn.AGGREGATE(15,6,((Data!$C$1:$C$1004=D$6)/(Data!$C$1:$C$1004=D$6))*ROW(Data!$C$1:$C$1004),ROW(D202)-ROW(D$6)),1),"")</f>
        <v/>
      </c>
      <c r="E202" s="43"/>
      <c r="F202" s="43" t="str">
        <f>IFERROR(INDEX(Data!$A$1:E$1004,_xlfn.AGGREGATE(15,6,((Data!$C$1:$C$1004=F$6)/(Data!$C$1:$C$1004=F$6))*ROW(Data!$C$1:$C$1004),ROW(F202)-ROW(F$6)),1),"")</f>
        <v/>
      </c>
      <c r="G202" s="43"/>
      <c r="H202" s="43" t="str">
        <f>IFERROR(INDEX(Data!$A$1:G$1004,_xlfn.AGGREGATE(15,6,((Data!$C$1:$C$1004=H$6)/(Data!$C$1:$C$1004=H$6))*ROW(Data!$C$1:$C$1004),ROW(H202)-ROW(H$6)),1),"")</f>
        <v/>
      </c>
      <c r="I202" s="43"/>
      <c r="J202" s="43" t="str">
        <f>IFERROR(INDEX(Data!$A$1:I$1004,_xlfn.AGGREGATE(15,6,((Data!$C$1:$C$1004=J$6)/(Data!$C$1:$C$1004=J$6))*ROW(Data!$C$1:$C$1004),ROW(J202)-ROW(J$6)),1),"")</f>
        <v/>
      </c>
      <c r="K202" s="43"/>
      <c r="L202" s="43" t="str">
        <f>IFERROR(INDEX(Data!$A$1:K$1004,_xlfn.AGGREGATE(15,6,((Data!$C$1:$C$1004=L$6)/(Data!$C$1:$C$1004=L$6))*ROW(Data!$C$1:$C$1004),ROW(L202)-ROW(L$6)),1),"")</f>
        <v/>
      </c>
      <c r="M202" s="43"/>
      <c r="N202" s="43" t="str">
        <f>IFERROR(INDEX(Data!$A$1:M$1004,_xlfn.AGGREGATE(15,6,((Data!$C$1:$C$1004=N$6)/(Data!$C$1:$C$1004=N$6))*ROW(Data!$C$1:$C$1004),ROW(N202)-ROW(N$6)),1),"")</f>
        <v/>
      </c>
      <c r="O202" s="43"/>
      <c r="P202" s="43" t="str">
        <f>IFERROR(INDEX(Data!$A$1:O$1004,_xlfn.AGGREGATE(15,6,((Data!$C$1:$C$1004=P$6)/(Data!$C$1:$C$1004=P$6))*ROW(Data!$C$1:$C$1004),ROW(P202)-ROW(P$6)),1),"")</f>
        <v/>
      </c>
      <c r="Q202" s="43"/>
      <c r="R202" s="43" t="str">
        <f>IFERROR(INDEX(Data!$A$1:Q$1004,_xlfn.AGGREGATE(15,6,((Data!$C$1:$C$1004=R$6)/(Data!$C$1:$C$1004=R$6))*ROW(Data!$C$1:$C$1004),ROW(R202)-ROW(R$6)),1),"")</f>
        <v/>
      </c>
      <c r="S202" s="43"/>
      <c r="T202" s="43" t="str">
        <f>IFERROR(INDEX(Data!$A$1:R$1004,_xlfn.AGGREGATE(15,6,((Data!$C$1:$C$1004=T$6)/(Data!$C$1:$C$1004=T$6))*ROW(Data!$C$1:$C$1004),ROW(T202)-ROW(T$6)),1),"")</f>
        <v/>
      </c>
      <c r="U202" s="43"/>
      <c r="V202" s="43" t="str">
        <f>IFERROR(INDEX(Data!$A$1:X$1004,_xlfn.AGGREGATE(15,6,((Data!$C$1:$C$1004=V$6)/(Data!$C$1:$C$1004=V$6))*ROW(Data!$C$1:$C$1004),ROW(V202)-ROW(V$6)),1),"")</f>
        <v/>
      </c>
      <c r="W202" s="43"/>
      <c r="X202" s="43" t="str">
        <f>IFERROR(INDEX(Data!$A$1:Z$1004,_xlfn.AGGREGATE(15,6,((Data!$C$1:$C$1004=X$6)/(Data!$C$1:$C$1004=X$6))*ROW(Data!$C$1:$C$1004),ROW(X202)-ROW(X$6)),1),"")</f>
        <v/>
      </c>
      <c r="Y202" s="43"/>
      <c r="Z202" s="43" t="str">
        <f>IFERROR(INDEX(Data!$A$1:AB$1004,_xlfn.AGGREGATE(15,6,((Data!$C$1:$C$1004=Z$6)/(Data!$C$1:$C$1004=Z$6))*ROW(Data!$C$1:$C$1004),ROW(Z202)-ROW(Z$6)),1),"")</f>
        <v/>
      </c>
    </row>
    <row r="203" spans="1:26" x14ac:dyDescent="0.4">
      <c r="A203" s="43"/>
      <c r="B203" s="43" t="str">
        <f>IFERROR(INDEX(Data!A$1:$A$1004,_xlfn.AGGREGATE(15,6,((Data!$C$1:$C$1004=B$6)/(Data!$C$1:$C$1004=B$6))*ROW(Data!$C$1:$C$1004),ROW(B203)-ROW(B$6)),1),"")</f>
        <v/>
      </c>
      <c r="C203" s="43"/>
      <c r="D203" s="43" t="str">
        <f>IFERROR(INDEX(Data!$A$1:C$1004,_xlfn.AGGREGATE(15,6,((Data!$C$1:$C$1004=D$6)/(Data!$C$1:$C$1004=D$6))*ROW(Data!$C$1:$C$1004),ROW(D203)-ROW(D$6)),1),"")</f>
        <v/>
      </c>
      <c r="E203" s="43"/>
      <c r="F203" s="43" t="str">
        <f>IFERROR(INDEX(Data!$A$1:E$1004,_xlfn.AGGREGATE(15,6,((Data!$C$1:$C$1004=F$6)/(Data!$C$1:$C$1004=F$6))*ROW(Data!$C$1:$C$1004),ROW(F203)-ROW(F$6)),1),"")</f>
        <v/>
      </c>
      <c r="G203" s="43"/>
      <c r="H203" s="43" t="str">
        <f>IFERROR(INDEX(Data!$A$1:G$1004,_xlfn.AGGREGATE(15,6,((Data!$C$1:$C$1004=H$6)/(Data!$C$1:$C$1004=H$6))*ROW(Data!$C$1:$C$1004),ROW(H203)-ROW(H$6)),1),"")</f>
        <v/>
      </c>
      <c r="I203" s="43"/>
      <c r="J203" s="43" t="str">
        <f>IFERROR(INDEX(Data!$A$1:I$1004,_xlfn.AGGREGATE(15,6,((Data!$C$1:$C$1004=J$6)/(Data!$C$1:$C$1004=J$6))*ROW(Data!$C$1:$C$1004),ROW(J203)-ROW(J$6)),1),"")</f>
        <v/>
      </c>
      <c r="K203" s="43"/>
      <c r="L203" s="43" t="str">
        <f>IFERROR(INDEX(Data!$A$1:K$1004,_xlfn.AGGREGATE(15,6,((Data!$C$1:$C$1004=L$6)/(Data!$C$1:$C$1004=L$6))*ROW(Data!$C$1:$C$1004),ROW(L203)-ROW(L$6)),1),"")</f>
        <v/>
      </c>
      <c r="M203" s="43"/>
      <c r="N203" s="43" t="str">
        <f>IFERROR(INDEX(Data!$A$1:M$1004,_xlfn.AGGREGATE(15,6,((Data!$C$1:$C$1004=N$6)/(Data!$C$1:$C$1004=N$6))*ROW(Data!$C$1:$C$1004),ROW(N203)-ROW(N$6)),1),"")</f>
        <v/>
      </c>
      <c r="O203" s="43"/>
      <c r="P203" s="43" t="str">
        <f>IFERROR(INDEX(Data!$A$1:O$1004,_xlfn.AGGREGATE(15,6,((Data!$C$1:$C$1004=P$6)/(Data!$C$1:$C$1004=P$6))*ROW(Data!$C$1:$C$1004),ROW(P203)-ROW(P$6)),1),"")</f>
        <v/>
      </c>
      <c r="Q203" s="43"/>
      <c r="R203" s="43" t="str">
        <f>IFERROR(INDEX(Data!$A$1:Q$1004,_xlfn.AGGREGATE(15,6,((Data!$C$1:$C$1004=R$6)/(Data!$C$1:$C$1004=R$6))*ROW(Data!$C$1:$C$1004),ROW(R203)-ROW(R$6)),1),"")</f>
        <v/>
      </c>
      <c r="S203" s="43"/>
      <c r="T203" s="43" t="str">
        <f>IFERROR(INDEX(Data!$A$1:R$1004,_xlfn.AGGREGATE(15,6,((Data!$C$1:$C$1004=T$6)/(Data!$C$1:$C$1004=T$6))*ROW(Data!$C$1:$C$1004),ROW(T203)-ROW(T$6)),1),"")</f>
        <v/>
      </c>
      <c r="U203" s="43"/>
      <c r="V203" s="43" t="str">
        <f>IFERROR(INDEX(Data!$A$1:X$1004,_xlfn.AGGREGATE(15,6,((Data!$C$1:$C$1004=V$6)/(Data!$C$1:$C$1004=V$6))*ROW(Data!$C$1:$C$1004),ROW(V203)-ROW(V$6)),1),"")</f>
        <v/>
      </c>
      <c r="W203" s="43"/>
      <c r="X203" s="43" t="str">
        <f>IFERROR(INDEX(Data!$A$1:Z$1004,_xlfn.AGGREGATE(15,6,((Data!$C$1:$C$1004=X$6)/(Data!$C$1:$C$1004=X$6))*ROW(Data!$C$1:$C$1004),ROW(X203)-ROW(X$6)),1),"")</f>
        <v/>
      </c>
      <c r="Y203" s="43"/>
      <c r="Z203" s="43" t="str">
        <f>IFERROR(INDEX(Data!$A$1:AB$1004,_xlfn.AGGREGATE(15,6,((Data!$C$1:$C$1004=Z$6)/(Data!$C$1:$C$1004=Z$6))*ROW(Data!$C$1:$C$1004),ROW(Z203)-ROW(Z$6)),1),"")</f>
        <v/>
      </c>
    </row>
    <row r="204" spans="1:26" x14ac:dyDescent="0.4">
      <c r="A204" s="43"/>
      <c r="B204" s="43" t="str">
        <f>IFERROR(INDEX(Data!A$1:$A$1004,_xlfn.AGGREGATE(15,6,((Data!$C$1:$C$1004=B$6)/(Data!$C$1:$C$1004=B$6))*ROW(Data!$C$1:$C$1004),ROW(B204)-ROW(B$6)),1),"")</f>
        <v/>
      </c>
      <c r="C204" s="43"/>
      <c r="D204" s="43" t="str">
        <f>IFERROR(INDEX(Data!$A$1:C$1004,_xlfn.AGGREGATE(15,6,((Data!$C$1:$C$1004=D$6)/(Data!$C$1:$C$1004=D$6))*ROW(Data!$C$1:$C$1004),ROW(D204)-ROW(D$6)),1),"")</f>
        <v/>
      </c>
      <c r="E204" s="43"/>
      <c r="F204" s="43" t="str">
        <f>IFERROR(INDEX(Data!$A$1:E$1004,_xlfn.AGGREGATE(15,6,((Data!$C$1:$C$1004=F$6)/(Data!$C$1:$C$1004=F$6))*ROW(Data!$C$1:$C$1004),ROW(F204)-ROW(F$6)),1),"")</f>
        <v/>
      </c>
      <c r="G204" s="43"/>
      <c r="H204" s="43" t="str">
        <f>IFERROR(INDEX(Data!$A$1:G$1004,_xlfn.AGGREGATE(15,6,((Data!$C$1:$C$1004=H$6)/(Data!$C$1:$C$1004=H$6))*ROW(Data!$C$1:$C$1004),ROW(H204)-ROW(H$6)),1),"")</f>
        <v/>
      </c>
      <c r="I204" s="43"/>
      <c r="J204" s="43" t="str">
        <f>IFERROR(INDEX(Data!$A$1:I$1004,_xlfn.AGGREGATE(15,6,((Data!$C$1:$C$1004=J$6)/(Data!$C$1:$C$1004=J$6))*ROW(Data!$C$1:$C$1004),ROW(J204)-ROW(J$6)),1),"")</f>
        <v/>
      </c>
      <c r="K204" s="43"/>
      <c r="L204" s="43" t="str">
        <f>IFERROR(INDEX(Data!$A$1:K$1004,_xlfn.AGGREGATE(15,6,((Data!$C$1:$C$1004=L$6)/(Data!$C$1:$C$1004=L$6))*ROW(Data!$C$1:$C$1004),ROW(L204)-ROW(L$6)),1),"")</f>
        <v/>
      </c>
      <c r="M204" s="43"/>
      <c r="N204" s="43" t="str">
        <f>IFERROR(INDEX(Data!$A$1:M$1004,_xlfn.AGGREGATE(15,6,((Data!$C$1:$C$1004=N$6)/(Data!$C$1:$C$1004=N$6))*ROW(Data!$C$1:$C$1004),ROW(N204)-ROW(N$6)),1),"")</f>
        <v/>
      </c>
      <c r="O204" s="43"/>
      <c r="P204" s="43" t="str">
        <f>IFERROR(INDEX(Data!$A$1:O$1004,_xlfn.AGGREGATE(15,6,((Data!$C$1:$C$1004=P$6)/(Data!$C$1:$C$1004=P$6))*ROW(Data!$C$1:$C$1004),ROW(P204)-ROW(P$6)),1),"")</f>
        <v/>
      </c>
      <c r="Q204" s="43"/>
      <c r="R204" s="43" t="str">
        <f>IFERROR(INDEX(Data!$A$1:Q$1004,_xlfn.AGGREGATE(15,6,((Data!$C$1:$C$1004=R$6)/(Data!$C$1:$C$1004=R$6))*ROW(Data!$C$1:$C$1004),ROW(R204)-ROW(R$6)),1),"")</f>
        <v/>
      </c>
      <c r="S204" s="43"/>
      <c r="T204" s="43" t="str">
        <f>IFERROR(INDEX(Data!$A$1:R$1004,_xlfn.AGGREGATE(15,6,((Data!$C$1:$C$1004=T$6)/(Data!$C$1:$C$1004=T$6))*ROW(Data!$C$1:$C$1004),ROW(T204)-ROW(T$6)),1),"")</f>
        <v/>
      </c>
      <c r="U204" s="43"/>
      <c r="V204" s="43" t="str">
        <f>IFERROR(INDEX(Data!$A$1:X$1004,_xlfn.AGGREGATE(15,6,((Data!$C$1:$C$1004=V$6)/(Data!$C$1:$C$1004=V$6))*ROW(Data!$C$1:$C$1004),ROW(V204)-ROW(V$6)),1),"")</f>
        <v/>
      </c>
      <c r="W204" s="43"/>
      <c r="X204" s="43" t="str">
        <f>IFERROR(INDEX(Data!$A$1:Z$1004,_xlfn.AGGREGATE(15,6,((Data!$C$1:$C$1004=X$6)/(Data!$C$1:$C$1004=X$6))*ROW(Data!$C$1:$C$1004),ROW(X204)-ROW(X$6)),1),"")</f>
        <v/>
      </c>
      <c r="Y204" s="43"/>
      <c r="Z204" s="43" t="str">
        <f>IFERROR(INDEX(Data!$A$1:AB$1004,_xlfn.AGGREGATE(15,6,((Data!$C$1:$C$1004=Z$6)/(Data!$C$1:$C$1004=Z$6))*ROW(Data!$C$1:$C$1004),ROW(Z204)-ROW(Z$6)),1),"")</f>
        <v/>
      </c>
    </row>
    <row r="205" spans="1:26" x14ac:dyDescent="0.4">
      <c r="A205" s="43"/>
      <c r="B205" s="43" t="str">
        <f>IFERROR(INDEX(Data!A$1:$A$1004,_xlfn.AGGREGATE(15,6,((Data!$C$1:$C$1004=B$6)/(Data!$C$1:$C$1004=B$6))*ROW(Data!$C$1:$C$1004),ROW(B205)-ROW(B$6)),1),"")</f>
        <v/>
      </c>
      <c r="C205" s="43"/>
      <c r="D205" s="43" t="str">
        <f>IFERROR(INDEX(Data!$A$1:C$1004,_xlfn.AGGREGATE(15,6,((Data!$C$1:$C$1004=D$6)/(Data!$C$1:$C$1004=D$6))*ROW(Data!$C$1:$C$1004),ROW(D205)-ROW(D$6)),1),"")</f>
        <v/>
      </c>
      <c r="E205" s="43"/>
      <c r="F205" s="43" t="str">
        <f>IFERROR(INDEX(Data!$A$1:E$1004,_xlfn.AGGREGATE(15,6,((Data!$C$1:$C$1004=F$6)/(Data!$C$1:$C$1004=F$6))*ROW(Data!$C$1:$C$1004),ROW(F205)-ROW(F$6)),1),"")</f>
        <v/>
      </c>
      <c r="G205" s="43"/>
      <c r="H205" s="43" t="str">
        <f>IFERROR(INDEX(Data!$A$1:G$1004,_xlfn.AGGREGATE(15,6,((Data!$C$1:$C$1004=H$6)/(Data!$C$1:$C$1004=H$6))*ROW(Data!$C$1:$C$1004),ROW(H205)-ROW(H$6)),1),"")</f>
        <v/>
      </c>
      <c r="I205" s="43"/>
      <c r="J205" s="43" t="str">
        <f>IFERROR(INDEX(Data!$A$1:I$1004,_xlfn.AGGREGATE(15,6,((Data!$C$1:$C$1004=J$6)/(Data!$C$1:$C$1004=J$6))*ROW(Data!$C$1:$C$1004),ROW(J205)-ROW(J$6)),1),"")</f>
        <v/>
      </c>
      <c r="K205" s="43"/>
      <c r="L205" s="43" t="str">
        <f>IFERROR(INDEX(Data!$A$1:K$1004,_xlfn.AGGREGATE(15,6,((Data!$C$1:$C$1004=L$6)/(Data!$C$1:$C$1004=L$6))*ROW(Data!$C$1:$C$1004),ROW(L205)-ROW(L$6)),1),"")</f>
        <v/>
      </c>
      <c r="M205" s="43"/>
      <c r="N205" s="43" t="str">
        <f>IFERROR(INDEX(Data!$A$1:M$1004,_xlfn.AGGREGATE(15,6,((Data!$C$1:$C$1004=N$6)/(Data!$C$1:$C$1004=N$6))*ROW(Data!$C$1:$C$1004),ROW(N205)-ROW(N$6)),1),"")</f>
        <v/>
      </c>
      <c r="O205" s="43"/>
      <c r="P205" s="43" t="str">
        <f>IFERROR(INDEX(Data!$A$1:O$1004,_xlfn.AGGREGATE(15,6,((Data!$C$1:$C$1004=P$6)/(Data!$C$1:$C$1004=P$6))*ROW(Data!$C$1:$C$1004),ROW(P205)-ROW(P$6)),1),"")</f>
        <v/>
      </c>
      <c r="Q205" s="43"/>
      <c r="R205" s="43" t="str">
        <f>IFERROR(INDEX(Data!$A$1:Q$1004,_xlfn.AGGREGATE(15,6,((Data!$C$1:$C$1004=R$6)/(Data!$C$1:$C$1004=R$6))*ROW(Data!$C$1:$C$1004),ROW(R205)-ROW(R$6)),1),"")</f>
        <v/>
      </c>
      <c r="S205" s="43"/>
      <c r="T205" s="43" t="str">
        <f>IFERROR(INDEX(Data!$A$1:R$1004,_xlfn.AGGREGATE(15,6,((Data!$C$1:$C$1004=T$6)/(Data!$C$1:$C$1004=T$6))*ROW(Data!$C$1:$C$1004),ROW(T205)-ROW(T$6)),1),"")</f>
        <v/>
      </c>
      <c r="U205" s="43"/>
      <c r="V205" s="43" t="str">
        <f>IFERROR(INDEX(Data!$A$1:X$1004,_xlfn.AGGREGATE(15,6,((Data!$C$1:$C$1004=V$6)/(Data!$C$1:$C$1004=V$6))*ROW(Data!$C$1:$C$1004),ROW(V205)-ROW(V$6)),1),"")</f>
        <v/>
      </c>
      <c r="W205" s="43"/>
      <c r="X205" s="43" t="str">
        <f>IFERROR(INDEX(Data!$A$1:Z$1004,_xlfn.AGGREGATE(15,6,((Data!$C$1:$C$1004=X$6)/(Data!$C$1:$C$1004=X$6))*ROW(Data!$C$1:$C$1004),ROW(X205)-ROW(X$6)),1),"")</f>
        <v/>
      </c>
      <c r="Y205" s="43"/>
      <c r="Z205" s="43" t="str">
        <f>IFERROR(INDEX(Data!$A$1:AB$1004,_xlfn.AGGREGATE(15,6,((Data!$C$1:$C$1004=Z$6)/(Data!$C$1:$C$1004=Z$6))*ROW(Data!$C$1:$C$1004),ROW(Z205)-ROW(Z$6)),1),"")</f>
        <v/>
      </c>
    </row>
    <row r="206" spans="1:26" x14ac:dyDescent="0.4">
      <c r="A206" s="43"/>
      <c r="B206" s="43" t="str">
        <f>IFERROR(INDEX(Data!A$1:$A$1004,_xlfn.AGGREGATE(15,6,((Data!$C$1:$C$1004=B$6)/(Data!$C$1:$C$1004=B$6))*ROW(Data!$C$1:$C$1004),ROW(B206)-ROW(B$6)),1),"")</f>
        <v/>
      </c>
      <c r="C206" s="43"/>
      <c r="D206" s="43" t="str">
        <f>IFERROR(INDEX(Data!$A$1:C$1004,_xlfn.AGGREGATE(15,6,((Data!$C$1:$C$1004=D$6)/(Data!$C$1:$C$1004=D$6))*ROW(Data!$C$1:$C$1004),ROW(D206)-ROW(D$6)),1),"")</f>
        <v/>
      </c>
      <c r="E206" s="43"/>
      <c r="F206" s="43" t="str">
        <f>IFERROR(INDEX(Data!$A$1:E$1004,_xlfn.AGGREGATE(15,6,((Data!$C$1:$C$1004=F$6)/(Data!$C$1:$C$1004=F$6))*ROW(Data!$C$1:$C$1004),ROW(F206)-ROW(F$6)),1),"")</f>
        <v/>
      </c>
      <c r="G206" s="43"/>
      <c r="H206" s="43" t="str">
        <f>IFERROR(INDEX(Data!$A$1:G$1004,_xlfn.AGGREGATE(15,6,((Data!$C$1:$C$1004=H$6)/(Data!$C$1:$C$1004=H$6))*ROW(Data!$C$1:$C$1004),ROW(H206)-ROW(H$6)),1),"")</f>
        <v/>
      </c>
      <c r="I206" s="43"/>
      <c r="J206" s="43" t="str">
        <f>IFERROR(INDEX(Data!$A$1:I$1004,_xlfn.AGGREGATE(15,6,((Data!$C$1:$C$1004=J$6)/(Data!$C$1:$C$1004=J$6))*ROW(Data!$C$1:$C$1004),ROW(J206)-ROW(J$6)),1),"")</f>
        <v/>
      </c>
      <c r="K206" s="43"/>
      <c r="L206" s="43" t="str">
        <f>IFERROR(INDEX(Data!$A$1:K$1004,_xlfn.AGGREGATE(15,6,((Data!$C$1:$C$1004=L$6)/(Data!$C$1:$C$1004=L$6))*ROW(Data!$C$1:$C$1004),ROW(L206)-ROW(L$6)),1),"")</f>
        <v/>
      </c>
      <c r="M206" s="43"/>
      <c r="N206" s="43" t="str">
        <f>IFERROR(INDEX(Data!$A$1:M$1004,_xlfn.AGGREGATE(15,6,((Data!$C$1:$C$1004=N$6)/(Data!$C$1:$C$1004=N$6))*ROW(Data!$C$1:$C$1004),ROW(N206)-ROW(N$6)),1),"")</f>
        <v/>
      </c>
      <c r="O206" s="43"/>
      <c r="P206" s="43" t="str">
        <f>IFERROR(INDEX(Data!$A$1:O$1004,_xlfn.AGGREGATE(15,6,((Data!$C$1:$C$1004=P$6)/(Data!$C$1:$C$1004=P$6))*ROW(Data!$C$1:$C$1004),ROW(P206)-ROW(P$6)),1),"")</f>
        <v/>
      </c>
      <c r="Q206" s="43"/>
      <c r="R206" s="43" t="str">
        <f>IFERROR(INDEX(Data!$A$1:Q$1004,_xlfn.AGGREGATE(15,6,((Data!$C$1:$C$1004=R$6)/(Data!$C$1:$C$1004=R$6))*ROW(Data!$C$1:$C$1004),ROW(R206)-ROW(R$6)),1),"")</f>
        <v/>
      </c>
      <c r="S206" s="43"/>
      <c r="T206" s="43" t="str">
        <f>IFERROR(INDEX(Data!$A$1:R$1004,_xlfn.AGGREGATE(15,6,((Data!$C$1:$C$1004=T$6)/(Data!$C$1:$C$1004=T$6))*ROW(Data!$C$1:$C$1004),ROW(T206)-ROW(T$6)),1),"")</f>
        <v/>
      </c>
      <c r="U206" s="43"/>
      <c r="V206" s="43" t="str">
        <f>IFERROR(INDEX(Data!$A$1:X$1004,_xlfn.AGGREGATE(15,6,((Data!$C$1:$C$1004=V$6)/(Data!$C$1:$C$1004=V$6))*ROW(Data!$C$1:$C$1004),ROW(V206)-ROW(V$6)),1),"")</f>
        <v/>
      </c>
      <c r="W206" s="43"/>
      <c r="X206" s="43" t="str">
        <f>IFERROR(INDEX(Data!$A$1:Z$1004,_xlfn.AGGREGATE(15,6,((Data!$C$1:$C$1004=X$6)/(Data!$C$1:$C$1004=X$6))*ROW(Data!$C$1:$C$1004),ROW(X206)-ROW(X$6)),1),"")</f>
        <v/>
      </c>
      <c r="Y206" s="43"/>
      <c r="Z206" s="43" t="str">
        <f>IFERROR(INDEX(Data!$A$1:AB$1004,_xlfn.AGGREGATE(15,6,((Data!$C$1:$C$1004=Z$6)/(Data!$C$1:$C$1004=Z$6))*ROW(Data!$C$1:$C$1004),ROW(Z206)-ROW(Z$6)),1),"")</f>
        <v/>
      </c>
    </row>
    <row r="207" spans="1:26" x14ac:dyDescent="0.4">
      <c r="A207" s="43"/>
      <c r="B207" s="43" t="str">
        <f>IFERROR(INDEX(Data!A$1:$A$1004,_xlfn.AGGREGATE(15,6,((Data!$C$1:$C$1004=B$6)/(Data!$C$1:$C$1004=B$6))*ROW(Data!$C$1:$C$1004),ROW(B207)-ROW(B$6)),1),"")</f>
        <v/>
      </c>
      <c r="C207" s="43"/>
      <c r="D207" s="43" t="str">
        <f>IFERROR(INDEX(Data!$A$1:C$1004,_xlfn.AGGREGATE(15,6,((Data!$C$1:$C$1004=D$6)/(Data!$C$1:$C$1004=D$6))*ROW(Data!$C$1:$C$1004),ROW(D207)-ROW(D$6)),1),"")</f>
        <v/>
      </c>
      <c r="E207" s="43"/>
      <c r="F207" s="43" t="str">
        <f>IFERROR(INDEX(Data!$A$1:E$1004,_xlfn.AGGREGATE(15,6,((Data!$C$1:$C$1004=F$6)/(Data!$C$1:$C$1004=F$6))*ROW(Data!$C$1:$C$1004),ROW(F207)-ROW(F$6)),1),"")</f>
        <v/>
      </c>
      <c r="G207" s="43"/>
      <c r="H207" s="43" t="str">
        <f>IFERROR(INDEX(Data!$A$1:G$1004,_xlfn.AGGREGATE(15,6,((Data!$C$1:$C$1004=H$6)/(Data!$C$1:$C$1004=H$6))*ROW(Data!$C$1:$C$1004),ROW(H207)-ROW(H$6)),1),"")</f>
        <v/>
      </c>
      <c r="I207" s="43"/>
      <c r="J207" s="43" t="str">
        <f>IFERROR(INDEX(Data!$A$1:I$1004,_xlfn.AGGREGATE(15,6,((Data!$C$1:$C$1004=J$6)/(Data!$C$1:$C$1004=J$6))*ROW(Data!$C$1:$C$1004),ROW(J207)-ROW(J$6)),1),"")</f>
        <v/>
      </c>
      <c r="K207" s="43"/>
      <c r="L207" s="43" t="str">
        <f>IFERROR(INDEX(Data!$A$1:K$1004,_xlfn.AGGREGATE(15,6,((Data!$C$1:$C$1004=L$6)/(Data!$C$1:$C$1004=L$6))*ROW(Data!$C$1:$C$1004),ROW(L207)-ROW(L$6)),1),"")</f>
        <v/>
      </c>
      <c r="M207" s="43"/>
      <c r="N207" s="43" t="str">
        <f>IFERROR(INDEX(Data!$A$1:M$1004,_xlfn.AGGREGATE(15,6,((Data!$C$1:$C$1004=N$6)/(Data!$C$1:$C$1004=N$6))*ROW(Data!$C$1:$C$1004),ROW(N207)-ROW(N$6)),1),"")</f>
        <v/>
      </c>
      <c r="O207" s="43"/>
      <c r="P207" s="43" t="str">
        <f>IFERROR(INDEX(Data!$A$1:O$1004,_xlfn.AGGREGATE(15,6,((Data!$C$1:$C$1004=P$6)/(Data!$C$1:$C$1004=P$6))*ROW(Data!$C$1:$C$1004),ROW(P207)-ROW(P$6)),1),"")</f>
        <v/>
      </c>
      <c r="Q207" s="43"/>
      <c r="R207" s="43" t="str">
        <f>IFERROR(INDEX(Data!$A$1:Q$1004,_xlfn.AGGREGATE(15,6,((Data!$C$1:$C$1004=R$6)/(Data!$C$1:$C$1004=R$6))*ROW(Data!$C$1:$C$1004),ROW(R207)-ROW(R$6)),1),"")</f>
        <v/>
      </c>
      <c r="S207" s="43"/>
      <c r="T207" s="43" t="str">
        <f>IFERROR(INDEX(Data!$A$1:R$1004,_xlfn.AGGREGATE(15,6,((Data!$C$1:$C$1004=T$6)/(Data!$C$1:$C$1004=T$6))*ROW(Data!$C$1:$C$1004),ROW(T207)-ROW(T$6)),1),"")</f>
        <v/>
      </c>
      <c r="U207" s="43"/>
      <c r="V207" s="43" t="str">
        <f>IFERROR(INDEX(Data!$A$1:X$1004,_xlfn.AGGREGATE(15,6,((Data!$C$1:$C$1004=V$6)/(Data!$C$1:$C$1004=V$6))*ROW(Data!$C$1:$C$1004),ROW(V207)-ROW(V$6)),1),"")</f>
        <v/>
      </c>
      <c r="W207" s="43"/>
      <c r="X207" s="43" t="str">
        <f>IFERROR(INDEX(Data!$A$1:Z$1004,_xlfn.AGGREGATE(15,6,((Data!$C$1:$C$1004=X$6)/(Data!$C$1:$C$1004=X$6))*ROW(Data!$C$1:$C$1004),ROW(X207)-ROW(X$6)),1),"")</f>
        <v/>
      </c>
      <c r="Y207" s="43"/>
      <c r="Z207" s="43" t="str">
        <f>IFERROR(INDEX(Data!$A$1:AB$1004,_xlfn.AGGREGATE(15,6,((Data!$C$1:$C$1004=Z$6)/(Data!$C$1:$C$1004=Z$6))*ROW(Data!$C$1:$C$1004),ROW(Z207)-ROW(Z$6)),1),"")</f>
        <v/>
      </c>
    </row>
  </sheetData>
  <sortState xmlns:xlrd2="http://schemas.microsoft.com/office/spreadsheetml/2017/richdata2" ref="D7">
    <sortCondition ref="D7"/>
  </sortState>
  <conditionalFormatting sqref="A2:A4">
    <cfRule type="expression" dxfId="1066" priority="165">
      <formula>A2=3</formula>
    </cfRule>
    <cfRule type="expression" dxfId="1065" priority="166">
      <formula>A2=2</formula>
    </cfRule>
    <cfRule type="expression" dxfId="1064" priority="167">
      <formula>A2=1</formula>
    </cfRule>
  </conditionalFormatting>
  <conditionalFormatting sqref="A7:A207 W7:W207 U7:U207 S7:S207 Q7:Q207 O7:O207 M7:M207 K7:K207 I7:I207 G7:G207 E7:E207 C7:C207">
    <cfRule type="expression" dxfId="1063" priority="111" stopIfTrue="1">
      <formula>AND(profile="",A7=3)</formula>
    </cfRule>
    <cfRule type="expression" dxfId="1062" priority="1523" stopIfTrue="1">
      <formula>AND(profile="",A7=2)</formula>
    </cfRule>
    <cfRule type="expression" dxfId="1061" priority="1524" stopIfTrue="1">
      <formula>AND(profile="",A7=1)</formula>
    </cfRule>
    <cfRule type="expression" dxfId="1060" priority="2175" stopIfTrue="1">
      <formula>profile&lt;&gt;""</formula>
    </cfRule>
  </conditionalFormatting>
  <conditionalFormatting sqref="F3:F4">
    <cfRule type="expression" dxfId="1059" priority="102">
      <formula>OR($F$2="Select",$F$2="")</formula>
    </cfRule>
  </conditionalFormatting>
  <conditionalFormatting sqref="B7:B207 D7:D207 F7:F207 H7:H207 J7:J207 L7:L207 N7:N207 P7:P207 R7:R207 T7:T207 V7:V207 X7:X207">
    <cfRule type="expression" dxfId="1058" priority="100">
      <formula>AND($D$2&lt;&gt;"",ISNUMBER(SEARCH("*"&amp;$D$2&amp;"*",B7)))</formula>
    </cfRule>
  </conditionalFormatting>
  <conditionalFormatting sqref="D4">
    <cfRule type="expression" dxfId="1057" priority="101">
      <formula>OR($D$2="Select",$D$2="")</formula>
    </cfRule>
  </conditionalFormatting>
  <conditionalFormatting sqref="T1:V1">
    <cfRule type="expression" dxfId="1056" priority="51">
      <formula>profile&lt;&gt;""</formula>
    </cfRule>
  </conditionalFormatting>
  <conditionalFormatting sqref="Y7:Y207">
    <cfRule type="expression" dxfId="1055" priority="2" stopIfTrue="1">
      <formula>AND(profile="",Y7=3)</formula>
    </cfRule>
    <cfRule type="expression" dxfId="1054" priority="5" stopIfTrue="1">
      <formula>AND(profile="",Y7=2)</formula>
    </cfRule>
    <cfRule type="expression" dxfId="1053" priority="6" stopIfTrue="1">
      <formula>AND(profile="",Y7=1)</formula>
    </cfRule>
    <cfRule type="expression" dxfId="1052" priority="10" stopIfTrue="1">
      <formula>profile&lt;&gt;""</formula>
    </cfRule>
  </conditionalFormatting>
  <conditionalFormatting sqref="Z7:Z207">
    <cfRule type="expression" dxfId="105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552</v>
      </c>
      <c r="C1" s="166" t="str">
        <f>IF(profile="","No profile loaded",profile)</f>
        <v>No profile loaded</v>
      </c>
      <c r="D1" s="140" t="str">
        <f ca="1">Profiles!D4</f>
        <v/>
      </c>
      <c r="R1" s="42"/>
      <c r="S1" s="42"/>
      <c r="T1" s="42"/>
    </row>
    <row r="2" spans="1:23" x14ac:dyDescent="0.4">
      <c r="B2" s="120" t="s">
        <v>553</v>
      </c>
      <c r="C2" s="168" t="str">
        <f>marker_pick</f>
        <v>3 - Mild Interest</v>
      </c>
      <c r="D2" s="138" t="str">
        <f ca="1">COUNTIFS(Data!D:D,1)&amp;" marked"</f>
        <v>10 marked</v>
      </c>
      <c r="R2" s="42"/>
      <c r="S2" s="78"/>
      <c r="T2" s="78"/>
    </row>
    <row r="3" spans="1:23" x14ac:dyDescent="0.4">
      <c r="B3" s="120" t="s">
        <v>474</v>
      </c>
      <c r="C3" s="170" t="str">
        <f>IF(price_limit&gt;0,price_limit,"No Limit")</f>
        <v>No Limit</v>
      </c>
      <c r="D3" s="111" t="str">
        <f>IF(ISNUMBER(price_limit),COUNTIF(WhatIf!G:G,"&gt;"&amp;price_limit)&amp;" exclusions","")</f>
        <v/>
      </c>
      <c r="R3" s="42"/>
      <c r="S3" s="78"/>
      <c r="T3" s="78"/>
    </row>
    <row r="4" spans="1:23" x14ac:dyDescent="0.4">
      <c r="B4" s="120" t="s">
        <v>593</v>
      </c>
      <c r="C4" s="167" t="str">
        <f>IF(price_weight_used&lt;&gt;50,price_weight_used,"Price &amp; Networks - Equal Weighting")</f>
        <v>Price &amp; Networks - Equal Weighting</v>
      </c>
      <c r="D4" s="169"/>
      <c r="R4" s="42"/>
      <c r="S4" s="78"/>
      <c r="T4" s="78"/>
    </row>
    <row r="6" spans="1:23" ht="24.45" x14ac:dyDescent="0.4">
      <c r="B6" s="163" t="s">
        <v>409</v>
      </c>
      <c r="C6" s="172" t="str">
        <f ca="1">Analysis!C18</f>
        <v>(#1) Philo with (+0 Add-Ons) / AT&amp;T TV Now Plus (+0 Add-Ons)  [%100 of marked] for $85</v>
      </c>
      <c r="D6" s="172" t="str">
        <f ca="1">Analysis!D18</f>
        <v>(#2) AT&amp;T TV Now Max with (+0 Add-Ons) / Philo (+0 Add-Ons)  [%100 of marked] for $100</v>
      </c>
      <c r="E6" s="172" t="str">
        <f ca="1">Analysis!E18</f>
        <v>(#3) Hulu with Live TV by itself (+1 Add-Ons) [%80 of marked] for $63</v>
      </c>
      <c r="R6" s="164" t="str">
        <f ca="1">Analysis!C7</f>
        <v>Philo</v>
      </c>
      <c r="S6" s="164" t="str">
        <f ca="1">Analysis!C10</f>
        <v>AT&amp;T TV Now Plus</v>
      </c>
      <c r="T6" s="164" t="str">
        <f ca="1">Analysis!D7</f>
        <v>AT&amp;T TV Now Max</v>
      </c>
      <c r="U6" s="164" t="str">
        <f ca="1">Analysis!D10</f>
        <v>Philo</v>
      </c>
      <c r="V6" s="164" t="str">
        <f ca="1">Analysis!E7</f>
        <v>Hulu with Live TV</v>
      </c>
      <c r="W6" s="164" t="str">
        <f ca="1">Analysis!E10</f>
        <v/>
      </c>
    </row>
    <row r="7" spans="1:23" x14ac:dyDescent="0.4">
      <c r="A7" s="43">
        <f ca="1">IF(B7="","",IF(INDEX(Data!$BR:$BR,MATCH(B7,Data!$A:$A,0),1)=0,"",INDEX(Data!$BR:$BR,MATCH(B7,Data!$A:$A,0),1)))</f>
        <v>1</v>
      </c>
      <c r="B7" s="165" t="str">
        <f ca="1">IFERROR(INDEX(Data!A$1:$A$1004,_xlfn.AGGREGATE(15,6,((Data!$D$1:$D$1004=1)/(Data!$D$1:$D$1004=1))*ROW(Data!$D$1:$D$1004),ROW(B7)-ROW(B$6)),1),"")</f>
        <v>[DVR]</v>
      </c>
      <c r="C7" s="165" t="str">
        <f t="shared" ref="C7:C38" ca="1" si="0">IF(OR($B7="",R$6=""),"",IF(R7="Yes",R$6,IF(R7&lt;&gt;"",R$6&amp;" - "&amp;R7,IF(S7="Yes",S$6,IF(S7&lt;&gt;"",S$6&amp;" - "&amp;S7,"")))))</f>
        <v>Philo</v>
      </c>
      <c r="D7" s="165" t="str">
        <f t="shared" ref="D7:D38" ca="1" si="1">IF(OR($B7="",T$6=""),"",IF(T7="Yes",T$6,IF(T7&lt;&gt;"",T$6&amp;" - "&amp;T7,IF(U7="Yes",U$6,IF(U7&lt;&gt;"",U$6&amp;" - "&amp;U7,"")))))</f>
        <v>AT&amp;T TV Now Max</v>
      </c>
      <c r="E7" s="165" t="str">
        <f t="shared" ref="E7:E38" ca="1" si="2">IF(OR($B7="",V$6=""),"",IF(V7="Yes",V$6,IF(V7&lt;&gt;"",V$6&amp;" - "&amp;V7,IF(W7="Yes",W$6,IF(W7&lt;&gt;"",W$6&amp;" - "&amp;W7,"")))))</f>
        <v>Hulu with Live TV</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f ca="1">IFERROR(INDEX(Data!A$1:$A$1004,_xlfn.AGGREGATE(15,6,((Data!$D$1:$D$1004=1)/(Data!$D$1:$D$1004=1))*ROW(Data!$D$1:$D$1004),ROW(B8)-ROW(B$6)),1),"")</f>
        <v>A&amp;E</v>
      </c>
      <c r="C8" s="165" t="str">
        <f t="shared" ca="1" si="0"/>
        <v>Philo</v>
      </c>
      <c r="D8" s="165" t="str">
        <f t="shared" ca="1" si="1"/>
        <v>Philo</v>
      </c>
      <c r="E8" s="165" t="str">
        <f t="shared" ca="1" si="2"/>
        <v>Hulu with Live TV</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IFERROR(INDEX(Data!A$1:$A$1004,_xlfn.AGGREGATE(15,6,((Data!$D$1:$D$1004=1)/(Data!$D$1:$D$1004=1))*ROW(Data!$D$1:$D$1004),ROW(B9)-ROW(B$6)),1),"")</f>
        <v>ABC</v>
      </c>
      <c r="C9" s="165" t="str">
        <f t="shared" ca="1" si="0"/>
        <v>AT&amp;T TV Now Plus</v>
      </c>
      <c r="D9" s="165" t="str">
        <f t="shared" ca="1" si="1"/>
        <v>AT&amp;T TV Now Max</v>
      </c>
      <c r="E9" s="165" t="str">
        <f t="shared" ca="1" si="2"/>
        <v>Hulu with Live TV</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IFERROR(INDEX(Data!A$1:$A$1004,_xlfn.AGGREGATE(15,6,((Data!$D$1:$D$1004=1)/(Data!$D$1:$D$1004=1))*ROW(Data!$D$1:$D$1004),ROW(B10)-ROW(B$6)),1),"")</f>
        <v>Aspire</v>
      </c>
      <c r="C10" s="165" t="str">
        <f t="shared" ca="1" si="0"/>
        <v>Philo</v>
      </c>
      <c r="D10" s="165" t="str">
        <f t="shared" ca="1" si="1"/>
        <v>Philo</v>
      </c>
      <c r="E10" s="165" t="str">
        <f t="shared" ca="1" si="2"/>
        <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IFERROR(INDEX(Data!A$1:$A$1004,_xlfn.AGGREGATE(15,6,((Data!$D$1:$D$1004=1)/(Data!$D$1:$D$1004=1))*ROW(Data!$D$1:$D$1004),ROW(B11)-ROW(B$6)),1),"")</f>
        <v>Boomerang</v>
      </c>
      <c r="C11" s="165" t="str">
        <f t="shared" ca="1" si="0"/>
        <v>AT&amp;T TV Now Plus</v>
      </c>
      <c r="D11" s="165" t="str">
        <f t="shared" ca="1" si="1"/>
        <v>AT&amp;T TV Now Max</v>
      </c>
      <c r="E11" s="165" t="str">
        <f t="shared" ca="1" si="2"/>
        <v>Hulu with Live TV</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IFERROR(INDEX(Data!A$1:$A$1004,_xlfn.AGGREGATE(15,6,((Data!$D$1:$D$1004=1)/(Data!$D$1:$D$1004=1))*ROW(Data!$D$1:$D$1004),ROW(B12)-ROW(B$6)),1),"")</f>
        <v>CBS</v>
      </c>
      <c r="C12" s="165" t="str">
        <f t="shared" ca="1" si="0"/>
        <v>AT&amp;T TV Now Plus</v>
      </c>
      <c r="D12" s="165" t="str">
        <f t="shared" ca="1" si="1"/>
        <v>AT&amp;T TV Now Max</v>
      </c>
      <c r="E12" s="165" t="str">
        <f t="shared" ca="1" si="2"/>
        <v>Hulu with Live TV</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IFERROR(INDEX(Data!A$1:$A$1004,_xlfn.AGGREGATE(15,6,((Data!$D$1:$D$1004=1)/(Data!$D$1:$D$1004=1))*ROW(Data!$D$1:$D$1004),ROW(B13)-ROW(B$6)),1),"")</f>
        <v>Cooking Channel</v>
      </c>
      <c r="C13" s="165" t="str">
        <f t="shared" ca="1" si="0"/>
        <v>Philo</v>
      </c>
      <c r="D13" s="165" t="str">
        <f t="shared" ca="1" si="1"/>
        <v>Philo</v>
      </c>
      <c r="E13" s="165" t="str">
        <f t="shared" ca="1" si="2"/>
        <v>Hulu with Live TV - Entertainment</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Entertainment</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IFERROR(INDEX(Data!A$1:$A$1004,_xlfn.AGGREGATE(15,6,((Data!$D$1:$D$1004=1)/(Data!$D$1:$D$1004=1))*ROW(Data!$D$1:$D$1004),ROW(B14)-ROW(B$6)),1),"")</f>
        <v>FOX</v>
      </c>
      <c r="C14" s="165" t="str">
        <f t="shared" ca="1" si="0"/>
        <v>AT&amp;T TV Now Plus</v>
      </c>
      <c r="D14" s="165" t="str">
        <f t="shared" ca="1" si="1"/>
        <v>AT&amp;T TV Now Max</v>
      </c>
      <c r="E14" s="165" t="str">
        <f t="shared" ca="1" si="2"/>
        <v>Hulu with Live TV</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IFERROR(INDEX(Data!A$1:$A$1004,_xlfn.AGGREGATE(15,6,((Data!$D$1:$D$1004=1)/(Data!$D$1:$D$1004=1))*ROW(Data!$D$1:$D$1004),ROW(B15)-ROW(B$6)),1),"")</f>
        <v>Fox Sports Regionals</v>
      </c>
      <c r="C15" s="165" t="str">
        <f t="shared" ca="1" si="0"/>
        <v>AT&amp;T TV Now Plus</v>
      </c>
      <c r="D15" s="165" t="str">
        <f t="shared" ca="1" si="1"/>
        <v>AT&amp;T TV Now Max</v>
      </c>
      <c r="E15" s="165" t="str">
        <f t="shared" ca="1" si="2"/>
        <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IFERROR(INDEX(Data!A$1:$A$1004,_xlfn.AGGREGATE(15,6,((Data!$D$1:$D$1004=1)/(Data!$D$1:$D$1004=1))*ROW(Data!$D$1:$D$1004),ROW(B16)-ROW(B$6)),1),"")</f>
        <v>NBC</v>
      </c>
      <c r="C16" s="165" t="str">
        <f t="shared" ca="1" si="0"/>
        <v>AT&amp;T TV Now Plus</v>
      </c>
      <c r="D16" s="165" t="str">
        <f t="shared" ca="1" si="1"/>
        <v>AT&amp;T TV Now Max</v>
      </c>
      <c r="E16" s="165" t="str">
        <f t="shared" ca="1" si="2"/>
        <v>Hulu with Live TV</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IFERROR(INDEX(Data!A$1:$A$1004,_xlfn.AGGREGATE(15,6,((Data!$D$1:$D$1004=1)/(Data!$D$1:$D$1004=1))*ROW(Data!$D$1:$D$1004),ROW(B17)-ROW(B$6)),1),"")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IFERROR(INDEX(Data!A$1:$A$1004,_xlfn.AGGREGATE(15,6,((Data!$D$1:$D$1004=1)/(Data!$D$1:$D$1004=1))*ROW(Data!$D$1:$D$1004),ROW(B18)-ROW(B$6)),1),"")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IFERROR(INDEX(Data!A$1:$A$1004,_xlfn.AGGREGATE(15,6,((Data!$D$1:$D$1004=1)/(Data!$D$1:$D$1004=1))*ROW(Data!$D$1:$D$1004),ROW(B19)-ROW(B$6)),1),"")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IFERROR(INDEX(Data!A$1:$A$1004,_xlfn.AGGREGATE(15,6,((Data!$D$1:$D$1004=1)/(Data!$D$1:$D$1004=1))*ROW(Data!$D$1:$D$1004),ROW(B20)-ROW(B$6)),1),"")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IFERROR(INDEX(Data!A$1:$A$1004,_xlfn.AGGREGATE(15,6,((Data!$D$1:$D$1004=1)/(Data!$D$1:$D$1004=1))*ROW(Data!$D$1:$D$1004),ROW(B21)-ROW(B$6)),1),"")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IFERROR(INDEX(Data!A$1:$A$1004,_xlfn.AGGREGATE(15,6,((Data!$D$1:$D$1004=1)/(Data!$D$1:$D$1004=1))*ROW(Data!$D$1:$D$1004),ROW(B22)-ROW(B$6)),1),"")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IFERROR(INDEX(Data!A$1:$A$1004,_xlfn.AGGREGATE(15,6,((Data!$D$1:$D$1004=1)/(Data!$D$1:$D$1004=1))*ROW(Data!$D$1:$D$1004),ROW(B23)-ROW(B$6)),1),"")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IFERROR(INDEX(Data!A$1:$A$1004,_xlfn.AGGREGATE(15,6,((Data!$D$1:$D$1004=1)/(Data!$D$1:$D$1004=1))*ROW(Data!$D$1:$D$1004),ROW(B24)-ROW(B$6)),1),"")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IFERROR(INDEX(Data!A$1:$A$1004,_xlfn.AGGREGATE(15,6,((Data!$D$1:$D$1004=1)/(Data!$D$1:$D$1004=1))*ROW(Data!$D$1:$D$1004),ROW(B25)-ROW(B$6)),1),"")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IFERROR(INDEX(Data!A$1:$A$1004,_xlfn.AGGREGATE(15,6,((Data!$D$1:$D$1004=1)/(Data!$D$1:$D$1004=1))*ROW(Data!$D$1:$D$1004),ROW(B26)-ROW(B$6)),1),"")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IFERROR(INDEX(Data!A$1:$A$1004,_xlfn.AGGREGATE(15,6,((Data!$D$1:$D$1004=1)/(Data!$D$1:$D$1004=1))*ROW(Data!$D$1:$D$1004),ROW(B27)-ROW(B$6)),1),"")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IFERROR(INDEX(Data!A$1:$A$1004,_xlfn.AGGREGATE(15,6,((Data!$D$1:$D$1004=1)/(Data!$D$1:$D$1004=1))*ROW(Data!$D$1:$D$1004),ROW(B28)-ROW(B$6)),1),"")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IFERROR(INDEX(Data!A$1:$A$1004,_xlfn.AGGREGATE(15,6,((Data!$D$1:$D$1004=1)/(Data!$D$1:$D$1004=1))*ROW(Data!$D$1:$D$1004),ROW(B29)-ROW(B$6)),1),"")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IFERROR(INDEX(Data!A$1:$A$1004,_xlfn.AGGREGATE(15,6,((Data!$D$1:$D$1004=1)/(Data!$D$1:$D$1004=1))*ROW(Data!$D$1:$D$1004),ROW(B30)-ROW(B$6)),1),"")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IFERROR(INDEX(Data!A$1:$A$1004,_xlfn.AGGREGATE(15,6,((Data!$D$1:$D$1004=1)/(Data!$D$1:$D$1004=1))*ROW(Data!$D$1:$D$1004),ROW(B31)-ROW(B$6)),1),"")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IFERROR(INDEX(Data!A$1:$A$1004,_xlfn.AGGREGATE(15,6,((Data!$D$1:$D$1004=1)/(Data!$D$1:$D$1004=1))*ROW(Data!$D$1:$D$1004),ROW(B32)-ROW(B$6)),1),"")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IFERROR(INDEX(Data!A$1:$A$1004,_xlfn.AGGREGATE(15,6,((Data!$D$1:$D$1004=1)/(Data!$D$1:$D$1004=1))*ROW(Data!$D$1:$D$1004),ROW(B33)-ROW(B$6)),1),"")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IFERROR(INDEX(Data!A$1:$A$1004,_xlfn.AGGREGATE(15,6,((Data!$D$1:$D$1004=1)/(Data!$D$1:$D$1004=1))*ROW(Data!$D$1:$D$1004),ROW(B34)-ROW(B$6)),1),"")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IFERROR(INDEX(Data!A$1:$A$1004,_xlfn.AGGREGATE(15,6,((Data!$D$1:$D$1004=1)/(Data!$D$1:$D$1004=1))*ROW(Data!$D$1:$D$1004),ROW(B35)-ROW(B$6)),1),"")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IFERROR(INDEX(Data!A$1:$A$1004,_xlfn.AGGREGATE(15,6,((Data!$D$1:$D$1004=1)/(Data!$D$1:$D$1004=1))*ROW(Data!$D$1:$D$1004),ROW(B36)-ROW(B$6)),1),"")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IFERROR(INDEX(Data!A$1:$A$1004,_xlfn.AGGREGATE(15,6,((Data!$D$1:$D$1004=1)/(Data!$D$1:$D$1004=1))*ROW(Data!$D$1:$D$1004),ROW(B37)-ROW(B$6)),1),"")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IFERROR(INDEX(Data!A$1:$A$1004,_xlfn.AGGREGATE(15,6,((Data!$D$1:$D$1004=1)/(Data!$D$1:$D$1004=1))*ROW(Data!$D$1:$D$1004),ROW(B38)-ROW(B$6)),1),"")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IFERROR(INDEX(Data!A$1:$A$1004,_xlfn.AGGREGATE(15,6,((Data!$D$1:$D$1004=1)/(Data!$D$1:$D$1004=1))*ROW(Data!$D$1:$D$1004),ROW(B39)-ROW(B$6)),1),"")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IFERROR(INDEX(Data!A$1:$A$1004,_xlfn.AGGREGATE(15,6,((Data!$D$1:$D$1004=1)/(Data!$D$1:$D$1004=1))*ROW(Data!$D$1:$D$1004),ROW(B40)-ROW(B$6)),1),"")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IFERROR(INDEX(Data!A$1:$A$1004,_xlfn.AGGREGATE(15,6,((Data!$D$1:$D$1004=1)/(Data!$D$1:$D$1004=1))*ROW(Data!$D$1:$D$1004),ROW(B41)-ROW(B$6)),1),"")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IFERROR(INDEX(Data!A$1:$A$1004,_xlfn.AGGREGATE(15,6,((Data!$D$1:$D$1004=1)/(Data!$D$1:$D$1004=1))*ROW(Data!$D$1:$D$1004),ROW(B42)-ROW(B$6)),1),"")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IFERROR(INDEX(Data!A$1:$A$1004,_xlfn.AGGREGATE(15,6,((Data!$D$1:$D$1004=1)/(Data!$D$1:$D$1004=1))*ROW(Data!$D$1:$D$1004),ROW(B43)-ROW(B$6)),1),"")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IFERROR(INDEX(Data!A$1:$A$1004,_xlfn.AGGREGATE(15,6,((Data!$D$1:$D$1004=1)/(Data!$D$1:$D$1004=1))*ROW(Data!$D$1:$D$1004),ROW(B44)-ROW(B$6)),1),"")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IFERROR(INDEX(Data!A$1:$A$1004,_xlfn.AGGREGATE(15,6,((Data!$D$1:$D$1004=1)/(Data!$D$1:$D$1004=1))*ROW(Data!$D$1:$D$1004),ROW(B45)-ROW(B$6)),1),"")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IFERROR(INDEX(Data!A$1:$A$1004,_xlfn.AGGREGATE(15,6,((Data!$D$1:$D$1004=1)/(Data!$D$1:$D$1004=1))*ROW(Data!$D$1:$D$1004),ROW(B46)-ROW(B$6)),1),"")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IFERROR(INDEX(Data!A$1:$A$1004,_xlfn.AGGREGATE(15,6,((Data!$D$1:$D$1004=1)/(Data!$D$1:$D$1004=1))*ROW(Data!$D$1:$D$1004),ROW(B47)-ROW(B$6)),1),"")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IFERROR(INDEX(Data!A$1:$A$1004,_xlfn.AGGREGATE(15,6,((Data!$D$1:$D$1004=1)/(Data!$D$1:$D$1004=1))*ROW(Data!$D$1:$D$1004),ROW(B48)-ROW(B$6)),1),"")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IFERROR(INDEX(Data!A$1:$A$1004,_xlfn.AGGREGATE(15,6,((Data!$D$1:$D$1004=1)/(Data!$D$1:$D$1004=1))*ROW(Data!$D$1:$D$1004),ROW(B49)-ROW(B$6)),1),"")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IFERROR(INDEX(Data!A$1:$A$1004,_xlfn.AGGREGATE(15,6,((Data!$D$1:$D$1004=1)/(Data!$D$1:$D$1004=1))*ROW(Data!$D$1:$D$1004),ROW(B50)-ROW(B$6)),1),"")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IFERROR(INDEX(Data!A$1:$A$1004,_xlfn.AGGREGATE(15,6,((Data!$D$1:$D$1004=1)/(Data!$D$1:$D$1004=1))*ROW(Data!$D$1:$D$1004),ROW(B51)-ROW(B$6)),1),"")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IFERROR(INDEX(Data!A$1:$A$1004,_xlfn.AGGREGATE(15,6,((Data!$D$1:$D$1004=1)/(Data!$D$1:$D$1004=1))*ROW(Data!$D$1:$D$1004),ROW(B52)-ROW(B$6)),1),"")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IFERROR(INDEX(Data!A$1:$A$1004,_xlfn.AGGREGATE(15,6,((Data!$D$1:$D$1004=1)/(Data!$D$1:$D$1004=1))*ROW(Data!$D$1:$D$1004),ROW(B53)-ROW(B$6)),1),"")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IFERROR(INDEX(Data!A$1:$A$1004,_xlfn.AGGREGATE(15,6,((Data!$D$1:$D$1004=1)/(Data!$D$1:$D$1004=1))*ROW(Data!$D$1:$D$1004),ROW(B54)-ROW(B$6)),1),"")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IFERROR(INDEX(Data!A$1:$A$1004,_xlfn.AGGREGATE(15,6,((Data!$D$1:$D$1004=1)/(Data!$D$1:$D$1004=1))*ROW(Data!$D$1:$D$1004),ROW(B55)-ROW(B$6)),1),"")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IFERROR(INDEX(Data!A$1:$A$1004,_xlfn.AGGREGATE(15,6,((Data!$D$1:$D$1004=1)/(Data!$D$1:$D$1004=1))*ROW(Data!$D$1:$D$1004),ROW(B56)-ROW(B$6)),1),"")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IFERROR(INDEX(Data!A$1:$A$1004,_xlfn.AGGREGATE(15,6,((Data!$D$1:$D$1004=1)/(Data!$D$1:$D$1004=1))*ROW(Data!$D$1:$D$1004),ROW(B57)-ROW(B$6)),1),"")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IFERROR(INDEX(Data!A$1:$A$1004,_xlfn.AGGREGATE(15,6,((Data!$D$1:$D$1004=1)/(Data!$D$1:$D$1004=1))*ROW(Data!$D$1:$D$1004),ROW(B58)-ROW(B$6)),1),"")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IFERROR(INDEX(Data!A$1:$A$1004,_xlfn.AGGREGATE(15,6,((Data!$D$1:$D$1004=1)/(Data!$D$1:$D$1004=1))*ROW(Data!$D$1:$D$1004),ROW(B59)-ROW(B$6)),1),"")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IFERROR(INDEX(Data!A$1:$A$1004,_xlfn.AGGREGATE(15,6,((Data!$D$1:$D$1004=1)/(Data!$D$1:$D$1004=1))*ROW(Data!$D$1:$D$1004),ROW(B60)-ROW(B$6)),1),"")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IFERROR(INDEX(Data!A$1:$A$1004,_xlfn.AGGREGATE(15,6,((Data!$D$1:$D$1004=1)/(Data!$D$1:$D$1004=1))*ROW(Data!$D$1:$D$1004),ROW(B61)-ROW(B$6)),1),"")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IFERROR(INDEX(Data!A$1:$A$1004,_xlfn.AGGREGATE(15,6,((Data!$D$1:$D$1004=1)/(Data!$D$1:$D$1004=1))*ROW(Data!$D$1:$D$1004),ROW(B62)-ROW(B$6)),1),"")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IFERROR(INDEX(Data!A$1:$A$1004,_xlfn.AGGREGATE(15,6,((Data!$D$1:$D$1004=1)/(Data!$D$1:$D$1004=1))*ROW(Data!$D$1:$D$1004),ROW(B63)-ROW(B$6)),1),"")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IFERROR(INDEX(Data!A$1:$A$1004,_xlfn.AGGREGATE(15,6,((Data!$D$1:$D$1004=1)/(Data!$D$1:$D$1004=1))*ROW(Data!$D$1:$D$1004),ROW(B64)-ROW(B$6)),1),"")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IFERROR(INDEX(Data!A$1:$A$1004,_xlfn.AGGREGATE(15,6,((Data!$D$1:$D$1004=1)/(Data!$D$1:$D$1004=1))*ROW(Data!$D$1:$D$1004),ROW(B65)-ROW(B$6)),1),"")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IFERROR(INDEX(Data!A$1:$A$1004,_xlfn.AGGREGATE(15,6,((Data!$D$1:$D$1004=1)/(Data!$D$1:$D$1004=1))*ROW(Data!$D$1:$D$1004),ROW(B66)-ROW(B$6)),1),"")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IFERROR(INDEX(Data!A$1:$A$1004,_xlfn.AGGREGATE(15,6,((Data!$D$1:$D$1004=1)/(Data!$D$1:$D$1004=1))*ROW(Data!$D$1:$D$1004),ROW(B67)-ROW(B$6)),1),"")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IFERROR(INDEX(Data!A$1:$A$1004,_xlfn.AGGREGATE(15,6,((Data!$D$1:$D$1004=1)/(Data!$D$1:$D$1004=1))*ROW(Data!$D$1:$D$1004),ROW(B68)-ROW(B$6)),1),"")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IFERROR(INDEX(Data!A$1:$A$1004,_xlfn.AGGREGATE(15,6,((Data!$D$1:$D$1004=1)/(Data!$D$1:$D$1004=1))*ROW(Data!$D$1:$D$1004),ROW(B69)-ROW(B$6)),1),"")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IFERROR(INDEX(Data!A$1:$A$1004,_xlfn.AGGREGATE(15,6,((Data!$D$1:$D$1004=1)/(Data!$D$1:$D$1004=1))*ROW(Data!$D$1:$D$1004),ROW(B70)-ROW(B$6)),1),"")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IFERROR(INDEX(Data!A$1:$A$1004,_xlfn.AGGREGATE(15,6,((Data!$D$1:$D$1004=1)/(Data!$D$1:$D$1004=1))*ROW(Data!$D$1:$D$1004),ROW(B71)-ROW(B$6)),1),"")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IFERROR(INDEX(Data!A$1:$A$1004,_xlfn.AGGREGATE(15,6,((Data!$D$1:$D$1004=1)/(Data!$D$1:$D$1004=1))*ROW(Data!$D$1:$D$1004),ROW(B72)-ROW(B$6)),1),"")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IFERROR(INDEX(Data!A$1:$A$1004,_xlfn.AGGREGATE(15,6,((Data!$D$1:$D$1004=1)/(Data!$D$1:$D$1004=1))*ROW(Data!$D$1:$D$1004),ROW(B73)-ROW(B$6)),1),"")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IFERROR(INDEX(Data!A$1:$A$1004,_xlfn.AGGREGATE(15,6,((Data!$D$1:$D$1004=1)/(Data!$D$1:$D$1004=1))*ROW(Data!$D$1:$D$1004),ROW(B74)-ROW(B$6)),1),"")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IFERROR(INDEX(Data!A$1:$A$1004,_xlfn.AGGREGATE(15,6,((Data!$D$1:$D$1004=1)/(Data!$D$1:$D$1004=1))*ROW(Data!$D$1:$D$1004),ROW(B75)-ROW(B$6)),1),"")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IFERROR(INDEX(Data!A$1:$A$1004,_xlfn.AGGREGATE(15,6,((Data!$D$1:$D$1004=1)/(Data!$D$1:$D$1004=1))*ROW(Data!$D$1:$D$1004),ROW(B76)-ROW(B$6)),1),"")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IFERROR(INDEX(Data!A$1:$A$1004,_xlfn.AGGREGATE(15,6,((Data!$D$1:$D$1004=1)/(Data!$D$1:$D$1004=1))*ROW(Data!$D$1:$D$1004),ROW(B77)-ROW(B$6)),1),"")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IFERROR(INDEX(Data!A$1:$A$1004,_xlfn.AGGREGATE(15,6,((Data!$D$1:$D$1004=1)/(Data!$D$1:$D$1004=1))*ROW(Data!$D$1:$D$1004),ROW(B78)-ROW(B$6)),1),"")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IFERROR(INDEX(Data!A$1:$A$1004,_xlfn.AGGREGATE(15,6,((Data!$D$1:$D$1004=1)/(Data!$D$1:$D$1004=1))*ROW(Data!$D$1:$D$1004),ROW(B79)-ROW(B$6)),1),"")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IFERROR(INDEX(Data!A$1:$A$1004,_xlfn.AGGREGATE(15,6,((Data!$D$1:$D$1004=1)/(Data!$D$1:$D$1004=1))*ROW(Data!$D$1:$D$1004),ROW(B80)-ROW(B$6)),1),"")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IFERROR(INDEX(Data!A$1:$A$1004,_xlfn.AGGREGATE(15,6,((Data!$D$1:$D$1004=1)/(Data!$D$1:$D$1004=1))*ROW(Data!$D$1:$D$1004),ROW(B81)-ROW(B$6)),1),"")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IFERROR(INDEX(Data!A$1:$A$1004,_xlfn.AGGREGATE(15,6,((Data!$D$1:$D$1004=1)/(Data!$D$1:$D$1004=1))*ROW(Data!$D$1:$D$1004),ROW(B82)-ROW(B$6)),1),"")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IFERROR(INDEX(Data!A$1:$A$1004,_xlfn.AGGREGATE(15,6,((Data!$D$1:$D$1004=1)/(Data!$D$1:$D$1004=1))*ROW(Data!$D$1:$D$1004),ROW(B83)-ROW(B$6)),1),"")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IFERROR(INDEX(Data!A$1:$A$1004,_xlfn.AGGREGATE(15,6,((Data!$D$1:$D$1004=1)/(Data!$D$1:$D$1004=1))*ROW(Data!$D$1:$D$1004),ROW(B84)-ROW(B$6)),1),"")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IFERROR(INDEX(Data!A$1:$A$1004,_xlfn.AGGREGATE(15,6,((Data!$D$1:$D$1004=1)/(Data!$D$1:$D$1004=1))*ROW(Data!$D$1:$D$1004),ROW(B85)-ROW(B$6)),1),"")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IFERROR(INDEX(Data!A$1:$A$1004,_xlfn.AGGREGATE(15,6,((Data!$D$1:$D$1004=1)/(Data!$D$1:$D$1004=1))*ROW(Data!$D$1:$D$1004),ROW(B86)-ROW(B$6)),1),"")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IFERROR(INDEX(Data!A$1:$A$1004,_xlfn.AGGREGATE(15,6,((Data!$D$1:$D$1004=1)/(Data!$D$1:$D$1004=1))*ROW(Data!$D$1:$D$1004),ROW(B87)-ROW(B$6)),1),"")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IFERROR(INDEX(Data!A$1:$A$1004,_xlfn.AGGREGATE(15,6,((Data!$D$1:$D$1004=1)/(Data!$D$1:$D$1004=1))*ROW(Data!$D$1:$D$1004),ROW(B88)-ROW(B$6)),1),"")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IFERROR(INDEX(Data!A$1:$A$1004,_xlfn.AGGREGATE(15,6,((Data!$D$1:$D$1004=1)/(Data!$D$1:$D$1004=1))*ROW(Data!$D$1:$D$1004),ROW(B89)-ROW(B$6)),1),"")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IFERROR(INDEX(Data!A$1:$A$1004,_xlfn.AGGREGATE(15,6,((Data!$D$1:$D$1004=1)/(Data!$D$1:$D$1004=1))*ROW(Data!$D$1:$D$1004),ROW(B90)-ROW(B$6)),1),"")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IFERROR(INDEX(Data!A$1:$A$1004,_xlfn.AGGREGATE(15,6,((Data!$D$1:$D$1004=1)/(Data!$D$1:$D$1004=1))*ROW(Data!$D$1:$D$1004),ROW(B91)-ROW(B$6)),1),"")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IFERROR(INDEX(Data!A$1:$A$1004,_xlfn.AGGREGATE(15,6,((Data!$D$1:$D$1004=1)/(Data!$D$1:$D$1004=1))*ROW(Data!$D$1:$D$1004),ROW(B92)-ROW(B$6)),1),"")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IFERROR(INDEX(Data!A$1:$A$1004,_xlfn.AGGREGATE(15,6,((Data!$D$1:$D$1004=1)/(Data!$D$1:$D$1004=1))*ROW(Data!$D$1:$D$1004),ROW(B93)-ROW(B$6)),1),"")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IFERROR(INDEX(Data!A$1:$A$1004,_xlfn.AGGREGATE(15,6,((Data!$D$1:$D$1004=1)/(Data!$D$1:$D$1004=1))*ROW(Data!$D$1:$D$1004),ROW(B94)-ROW(B$6)),1),"")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IFERROR(INDEX(Data!A$1:$A$1004,_xlfn.AGGREGATE(15,6,((Data!$D$1:$D$1004=1)/(Data!$D$1:$D$1004=1))*ROW(Data!$D$1:$D$1004),ROW(B95)-ROW(B$6)),1),"")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IFERROR(INDEX(Data!A$1:$A$1004,_xlfn.AGGREGATE(15,6,((Data!$D$1:$D$1004=1)/(Data!$D$1:$D$1004=1))*ROW(Data!$D$1:$D$1004),ROW(B96)-ROW(B$6)),1),"")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IFERROR(INDEX(Data!A$1:$A$1004,_xlfn.AGGREGATE(15,6,((Data!$D$1:$D$1004=1)/(Data!$D$1:$D$1004=1))*ROW(Data!$D$1:$D$1004),ROW(B97)-ROW(B$6)),1),"")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IFERROR(INDEX(Data!A$1:$A$1004,_xlfn.AGGREGATE(15,6,((Data!$D$1:$D$1004=1)/(Data!$D$1:$D$1004=1))*ROW(Data!$D$1:$D$1004),ROW(B98)-ROW(B$6)),1),"")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IFERROR(INDEX(Data!A$1:$A$1004,_xlfn.AGGREGATE(15,6,((Data!$D$1:$D$1004=1)/(Data!$D$1:$D$1004=1))*ROW(Data!$D$1:$D$1004),ROW(B99)-ROW(B$6)),1),"")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IFERROR(INDEX(Data!A$1:$A$1004,_xlfn.AGGREGATE(15,6,((Data!$D$1:$D$1004=1)/(Data!$D$1:$D$1004=1))*ROW(Data!$D$1:$D$1004),ROW(B100)-ROW(B$6)),1),"")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IFERROR(INDEX(Data!A$1:$A$1004,_xlfn.AGGREGATE(15,6,((Data!$D$1:$D$1004=1)/(Data!$D$1:$D$1004=1))*ROW(Data!$D$1:$D$1004),ROW(B101)-ROW(B$6)),1),"")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IFERROR(INDEX(Data!A$1:$A$1004,_xlfn.AGGREGATE(15,6,((Data!$D$1:$D$1004=1)/(Data!$D$1:$D$1004=1))*ROW(Data!$D$1:$D$1004),ROW(B102)-ROW(B$6)),1),"")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IFERROR(INDEX(Data!A$1:$A$1004,_xlfn.AGGREGATE(15,6,((Data!$D$1:$D$1004=1)/(Data!$D$1:$D$1004=1))*ROW(Data!$D$1:$D$1004),ROW(B103)-ROW(B$6)),1),"")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IFERROR(INDEX(Data!A$1:$A$1004,_xlfn.AGGREGATE(15,6,((Data!$D$1:$D$1004=1)/(Data!$D$1:$D$1004=1))*ROW(Data!$D$1:$D$1004),ROW(B104)-ROW(B$6)),1),"")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IFERROR(INDEX(Data!A$1:$A$1004,_xlfn.AGGREGATE(15,6,((Data!$D$1:$D$1004=1)/(Data!$D$1:$D$1004=1))*ROW(Data!$D$1:$D$1004),ROW(B105)-ROW(B$6)),1),"")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IFERROR(INDEX(Data!A$1:$A$1004,_xlfn.AGGREGATE(15,6,((Data!$D$1:$D$1004=1)/(Data!$D$1:$D$1004=1))*ROW(Data!$D$1:$D$1004),ROW(B106)-ROW(B$6)),1),"")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IFERROR(INDEX(Data!A$1:$A$1004,_xlfn.AGGREGATE(15,6,((Data!$D$1:$D$1004=1)/(Data!$D$1:$D$1004=1))*ROW(Data!$D$1:$D$1004),ROW(B107)-ROW(B$6)),1),"")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IFERROR(INDEX(Data!A$1:$A$1004,_xlfn.AGGREGATE(15,6,((Data!$D$1:$D$1004=1)/(Data!$D$1:$D$1004=1))*ROW(Data!$D$1:$D$1004),ROW(B108)-ROW(B$6)),1),"")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IFERROR(INDEX(Data!A$1:$A$1004,_xlfn.AGGREGATE(15,6,((Data!$D$1:$D$1004=1)/(Data!$D$1:$D$1004=1))*ROW(Data!$D$1:$D$1004),ROW(B109)-ROW(B$6)),1),"")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IFERROR(INDEX(Data!A$1:$A$1004,_xlfn.AGGREGATE(15,6,((Data!$D$1:$D$1004=1)/(Data!$D$1:$D$1004=1))*ROW(Data!$D$1:$D$1004),ROW(B110)-ROW(B$6)),1),"")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IFERROR(INDEX(Data!A$1:$A$1004,_xlfn.AGGREGATE(15,6,((Data!$D$1:$D$1004=1)/(Data!$D$1:$D$1004=1))*ROW(Data!$D$1:$D$1004),ROW(B111)-ROW(B$6)),1),"")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IFERROR(INDEX(Data!A$1:$A$1004,_xlfn.AGGREGATE(15,6,((Data!$D$1:$D$1004=1)/(Data!$D$1:$D$1004=1))*ROW(Data!$D$1:$D$1004),ROW(B112)-ROW(B$6)),1),"")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IFERROR(INDEX(Data!A$1:$A$1004,_xlfn.AGGREGATE(15,6,((Data!$D$1:$D$1004=1)/(Data!$D$1:$D$1004=1))*ROW(Data!$D$1:$D$1004),ROW(B113)-ROW(B$6)),1),"")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IFERROR(INDEX(Data!A$1:$A$1004,_xlfn.AGGREGATE(15,6,((Data!$D$1:$D$1004=1)/(Data!$D$1:$D$1004=1))*ROW(Data!$D$1:$D$1004),ROW(B114)-ROW(B$6)),1),"")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IFERROR(INDEX(Data!A$1:$A$1004,_xlfn.AGGREGATE(15,6,((Data!$D$1:$D$1004=1)/(Data!$D$1:$D$1004=1))*ROW(Data!$D$1:$D$1004),ROW(B115)-ROW(B$6)),1),"")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IFERROR(INDEX(Data!A$1:$A$1004,_xlfn.AGGREGATE(15,6,((Data!$D$1:$D$1004=1)/(Data!$D$1:$D$1004=1))*ROW(Data!$D$1:$D$1004),ROW(B116)-ROW(B$6)),1),"")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IFERROR(INDEX(Data!A$1:$A$1004,_xlfn.AGGREGATE(15,6,((Data!$D$1:$D$1004=1)/(Data!$D$1:$D$1004=1))*ROW(Data!$D$1:$D$1004),ROW(B117)-ROW(B$6)),1),"")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IFERROR(INDEX(Data!A$1:$A$1004,_xlfn.AGGREGATE(15,6,((Data!$D$1:$D$1004=1)/(Data!$D$1:$D$1004=1))*ROW(Data!$D$1:$D$1004),ROW(B118)-ROW(B$6)),1),"")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IFERROR(INDEX(Data!A$1:$A$1004,_xlfn.AGGREGATE(15,6,((Data!$D$1:$D$1004=1)/(Data!$D$1:$D$1004=1))*ROW(Data!$D$1:$D$1004),ROW(B119)-ROW(B$6)),1),"")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IFERROR(INDEX(Data!A$1:$A$1004,_xlfn.AGGREGATE(15,6,((Data!$D$1:$D$1004=1)/(Data!$D$1:$D$1004=1))*ROW(Data!$D$1:$D$1004),ROW(B120)-ROW(B$6)),1),"")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IFERROR(INDEX(Data!A$1:$A$1004,_xlfn.AGGREGATE(15,6,((Data!$D$1:$D$1004=1)/(Data!$D$1:$D$1004=1))*ROW(Data!$D$1:$D$1004),ROW(B121)-ROW(B$6)),1),"")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IFERROR(INDEX(Data!A$1:$A$1004,_xlfn.AGGREGATE(15,6,((Data!$D$1:$D$1004=1)/(Data!$D$1:$D$1004=1))*ROW(Data!$D$1:$D$1004),ROW(B122)-ROW(B$6)),1),"")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IFERROR(INDEX(Data!A$1:$A$1004,_xlfn.AGGREGATE(15,6,((Data!$D$1:$D$1004=1)/(Data!$D$1:$D$1004=1))*ROW(Data!$D$1:$D$1004),ROW(B123)-ROW(B$6)),1),"")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IFERROR(INDEX(Data!A$1:$A$1004,_xlfn.AGGREGATE(15,6,((Data!$D$1:$D$1004=1)/(Data!$D$1:$D$1004=1))*ROW(Data!$D$1:$D$1004),ROW(B124)-ROW(B$6)),1),"")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IFERROR(INDEX(Data!A$1:$A$1004,_xlfn.AGGREGATE(15,6,((Data!$D$1:$D$1004=1)/(Data!$D$1:$D$1004=1))*ROW(Data!$D$1:$D$1004),ROW(B125)-ROW(B$6)),1),"")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IFERROR(INDEX(Data!A$1:$A$1004,_xlfn.AGGREGATE(15,6,((Data!$D$1:$D$1004=1)/(Data!$D$1:$D$1004=1))*ROW(Data!$D$1:$D$1004),ROW(B126)-ROW(B$6)),1),"")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IFERROR(INDEX(Data!A$1:$A$1004,_xlfn.AGGREGATE(15,6,((Data!$D$1:$D$1004=1)/(Data!$D$1:$D$1004=1))*ROW(Data!$D$1:$D$1004),ROW(B127)-ROW(B$6)),1),"")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IFERROR(INDEX(Data!A$1:$A$1004,_xlfn.AGGREGATE(15,6,((Data!$D$1:$D$1004=1)/(Data!$D$1:$D$1004=1))*ROW(Data!$D$1:$D$1004),ROW(B128)-ROW(B$6)),1),"")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IFERROR(INDEX(Data!A$1:$A$1004,_xlfn.AGGREGATE(15,6,((Data!$D$1:$D$1004=1)/(Data!$D$1:$D$1004=1))*ROW(Data!$D$1:$D$1004),ROW(B129)-ROW(B$6)),1),"")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IFERROR(INDEX(Data!A$1:$A$1004,_xlfn.AGGREGATE(15,6,((Data!$D$1:$D$1004=1)/(Data!$D$1:$D$1004=1))*ROW(Data!$D$1:$D$1004),ROW(B130)-ROW(B$6)),1),"")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IFERROR(INDEX(Data!A$1:$A$1004,_xlfn.AGGREGATE(15,6,((Data!$D$1:$D$1004=1)/(Data!$D$1:$D$1004=1))*ROW(Data!$D$1:$D$1004),ROW(B131)-ROW(B$6)),1),"")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IFERROR(INDEX(Data!A$1:$A$1004,_xlfn.AGGREGATE(15,6,((Data!$D$1:$D$1004=1)/(Data!$D$1:$D$1004=1))*ROW(Data!$D$1:$D$1004),ROW(B132)-ROW(B$6)),1),"")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IFERROR(INDEX(Data!A$1:$A$1004,_xlfn.AGGREGATE(15,6,((Data!$D$1:$D$1004=1)/(Data!$D$1:$D$1004=1))*ROW(Data!$D$1:$D$1004),ROW(B133)-ROW(B$6)),1),"")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IFERROR(INDEX(Data!A$1:$A$1004,_xlfn.AGGREGATE(15,6,((Data!$D$1:$D$1004=1)/(Data!$D$1:$D$1004=1))*ROW(Data!$D$1:$D$1004),ROW(B134)-ROW(B$6)),1),"")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IFERROR(INDEX(Data!A$1:$A$1004,_xlfn.AGGREGATE(15,6,((Data!$D$1:$D$1004=1)/(Data!$D$1:$D$1004=1))*ROW(Data!$D$1:$D$1004),ROW(B135)-ROW(B$6)),1),"")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IFERROR(INDEX(Data!A$1:$A$1004,_xlfn.AGGREGATE(15,6,((Data!$D$1:$D$1004=1)/(Data!$D$1:$D$1004=1))*ROW(Data!$D$1:$D$1004),ROW(B136)-ROW(B$6)),1),"")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IFERROR(INDEX(Data!A$1:$A$1004,_xlfn.AGGREGATE(15,6,((Data!$D$1:$D$1004=1)/(Data!$D$1:$D$1004=1))*ROW(Data!$D$1:$D$1004),ROW(B137)-ROW(B$6)),1),"")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IFERROR(INDEX(Data!A$1:$A$1004,_xlfn.AGGREGATE(15,6,((Data!$D$1:$D$1004=1)/(Data!$D$1:$D$1004=1))*ROW(Data!$D$1:$D$1004),ROW(B138)-ROW(B$6)),1),"")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IFERROR(INDEX(Data!A$1:$A$1004,_xlfn.AGGREGATE(15,6,((Data!$D$1:$D$1004=1)/(Data!$D$1:$D$1004=1))*ROW(Data!$D$1:$D$1004),ROW(B139)-ROW(B$6)),1),"")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IFERROR(INDEX(Data!A$1:$A$1004,_xlfn.AGGREGATE(15,6,((Data!$D$1:$D$1004=1)/(Data!$D$1:$D$1004=1))*ROW(Data!$D$1:$D$1004),ROW(B140)-ROW(B$6)),1),"")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IFERROR(INDEX(Data!A$1:$A$1004,_xlfn.AGGREGATE(15,6,((Data!$D$1:$D$1004=1)/(Data!$D$1:$D$1004=1))*ROW(Data!$D$1:$D$1004),ROW(B141)-ROW(B$6)),1),"")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IFERROR(INDEX(Data!A$1:$A$1004,_xlfn.AGGREGATE(15,6,((Data!$D$1:$D$1004=1)/(Data!$D$1:$D$1004=1))*ROW(Data!$D$1:$D$1004),ROW(B142)-ROW(B$6)),1),"")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IFERROR(INDEX(Data!A$1:$A$1004,_xlfn.AGGREGATE(15,6,((Data!$D$1:$D$1004=1)/(Data!$D$1:$D$1004=1))*ROW(Data!$D$1:$D$1004),ROW(B143)-ROW(B$6)),1),"")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IFERROR(INDEX(Data!A$1:$A$1004,_xlfn.AGGREGATE(15,6,((Data!$D$1:$D$1004=1)/(Data!$D$1:$D$1004=1))*ROW(Data!$D$1:$D$1004),ROW(B144)-ROW(B$6)),1),"")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IFERROR(INDEX(Data!A$1:$A$1004,_xlfn.AGGREGATE(15,6,((Data!$D$1:$D$1004=1)/(Data!$D$1:$D$1004=1))*ROW(Data!$D$1:$D$1004),ROW(B145)-ROW(B$6)),1),"")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IFERROR(INDEX(Data!A$1:$A$1004,_xlfn.AGGREGATE(15,6,((Data!$D$1:$D$1004=1)/(Data!$D$1:$D$1004=1))*ROW(Data!$D$1:$D$1004),ROW(B146)-ROW(B$6)),1),"")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IFERROR(INDEX(Data!A$1:$A$1004,_xlfn.AGGREGATE(15,6,((Data!$D$1:$D$1004=1)/(Data!$D$1:$D$1004=1))*ROW(Data!$D$1:$D$1004),ROW(B147)-ROW(B$6)),1),"")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IFERROR(INDEX(Data!A$1:$A$1004,_xlfn.AGGREGATE(15,6,((Data!$D$1:$D$1004=1)/(Data!$D$1:$D$1004=1))*ROW(Data!$D$1:$D$1004),ROW(B148)-ROW(B$6)),1),"")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IFERROR(INDEX(Data!A$1:$A$1004,_xlfn.AGGREGATE(15,6,((Data!$D$1:$D$1004=1)/(Data!$D$1:$D$1004=1))*ROW(Data!$D$1:$D$1004),ROW(B149)-ROW(B$6)),1),"")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IFERROR(INDEX(Data!A$1:$A$1004,_xlfn.AGGREGATE(15,6,((Data!$D$1:$D$1004=1)/(Data!$D$1:$D$1004=1))*ROW(Data!$D$1:$D$1004),ROW(B150)-ROW(B$6)),1),"")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IFERROR(INDEX(Data!A$1:$A$1004,_xlfn.AGGREGATE(15,6,((Data!$D$1:$D$1004=1)/(Data!$D$1:$D$1004=1))*ROW(Data!$D$1:$D$1004),ROW(B151)-ROW(B$6)),1),"")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IFERROR(INDEX(Data!A$1:$A$1004,_xlfn.AGGREGATE(15,6,((Data!$D$1:$D$1004=1)/(Data!$D$1:$D$1004=1))*ROW(Data!$D$1:$D$1004),ROW(B152)-ROW(B$6)),1),"")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IFERROR(INDEX(Data!A$1:$A$1004,_xlfn.AGGREGATE(15,6,((Data!$D$1:$D$1004=1)/(Data!$D$1:$D$1004=1))*ROW(Data!$D$1:$D$1004),ROW(B153)-ROW(B$6)),1),"")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IFERROR(INDEX(Data!A$1:$A$1004,_xlfn.AGGREGATE(15,6,((Data!$D$1:$D$1004=1)/(Data!$D$1:$D$1004=1))*ROW(Data!$D$1:$D$1004),ROW(B154)-ROW(B$6)),1),"")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IFERROR(INDEX(Data!A$1:$A$1004,_xlfn.AGGREGATE(15,6,((Data!$D$1:$D$1004=1)/(Data!$D$1:$D$1004=1))*ROW(Data!$D$1:$D$1004),ROW(B155)-ROW(B$6)),1),"")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IFERROR(INDEX(Data!A$1:$A$1004,_xlfn.AGGREGATE(15,6,((Data!$D$1:$D$1004=1)/(Data!$D$1:$D$1004=1))*ROW(Data!$D$1:$D$1004),ROW(B156)-ROW(B$6)),1),"")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IFERROR(INDEX(Data!A$1:$A$1004,_xlfn.AGGREGATE(15,6,((Data!$D$1:$D$1004=1)/(Data!$D$1:$D$1004=1))*ROW(Data!$D$1:$D$1004),ROW(B157)-ROW(B$6)),1),"")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IFERROR(INDEX(Data!A$1:$A$1004,_xlfn.AGGREGATE(15,6,((Data!$D$1:$D$1004=1)/(Data!$D$1:$D$1004=1))*ROW(Data!$D$1:$D$1004),ROW(B158)-ROW(B$6)),1),"")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IFERROR(INDEX(Data!A$1:$A$1004,_xlfn.AGGREGATE(15,6,((Data!$D$1:$D$1004=1)/(Data!$D$1:$D$1004=1))*ROW(Data!$D$1:$D$1004),ROW(B159)-ROW(B$6)),1),"")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IFERROR(INDEX(Data!A$1:$A$1004,_xlfn.AGGREGATE(15,6,((Data!$D$1:$D$1004=1)/(Data!$D$1:$D$1004=1))*ROW(Data!$D$1:$D$1004),ROW(B160)-ROW(B$6)),1),"")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IFERROR(INDEX(Data!A$1:$A$1004,_xlfn.AGGREGATE(15,6,((Data!$D$1:$D$1004=1)/(Data!$D$1:$D$1004=1))*ROW(Data!$D$1:$D$1004),ROW(B161)-ROW(B$6)),1),"")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IFERROR(INDEX(Data!A$1:$A$1004,_xlfn.AGGREGATE(15,6,((Data!$D$1:$D$1004=1)/(Data!$D$1:$D$1004=1))*ROW(Data!$D$1:$D$1004),ROW(B162)-ROW(B$6)),1),"")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IFERROR(INDEX(Data!A$1:$A$1004,_xlfn.AGGREGATE(15,6,((Data!$D$1:$D$1004=1)/(Data!$D$1:$D$1004=1))*ROW(Data!$D$1:$D$1004),ROW(B163)-ROW(B$6)),1),"")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IFERROR(INDEX(Data!A$1:$A$1004,_xlfn.AGGREGATE(15,6,((Data!$D$1:$D$1004=1)/(Data!$D$1:$D$1004=1))*ROW(Data!$D$1:$D$1004),ROW(B164)-ROW(B$6)),1),"")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IFERROR(INDEX(Data!A$1:$A$1004,_xlfn.AGGREGATE(15,6,((Data!$D$1:$D$1004=1)/(Data!$D$1:$D$1004=1))*ROW(Data!$D$1:$D$1004),ROW(B165)-ROW(B$6)),1),"")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IFERROR(INDEX(Data!A$1:$A$1004,_xlfn.AGGREGATE(15,6,((Data!$D$1:$D$1004=1)/(Data!$D$1:$D$1004=1))*ROW(Data!$D$1:$D$1004),ROW(B166)-ROW(B$6)),1),"")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IFERROR(INDEX(Data!A$1:$A$1004,_xlfn.AGGREGATE(15,6,((Data!$D$1:$D$1004=1)/(Data!$D$1:$D$1004=1))*ROW(Data!$D$1:$D$1004),ROW(B167)-ROW(B$6)),1),"")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IFERROR(INDEX(Data!A$1:$A$1004,_xlfn.AGGREGATE(15,6,((Data!$D$1:$D$1004=1)/(Data!$D$1:$D$1004=1))*ROW(Data!$D$1:$D$1004),ROW(B168)-ROW(B$6)),1),"")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IFERROR(INDEX(Data!A$1:$A$1004,_xlfn.AGGREGATE(15,6,((Data!$D$1:$D$1004=1)/(Data!$D$1:$D$1004=1))*ROW(Data!$D$1:$D$1004),ROW(B169)-ROW(B$6)),1),"")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IFERROR(INDEX(Data!A$1:$A$1004,_xlfn.AGGREGATE(15,6,((Data!$D$1:$D$1004=1)/(Data!$D$1:$D$1004=1))*ROW(Data!$D$1:$D$1004),ROW(B170)-ROW(B$6)),1),"")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IFERROR(INDEX(Data!A$1:$A$1004,_xlfn.AGGREGATE(15,6,((Data!$D$1:$D$1004=1)/(Data!$D$1:$D$1004=1))*ROW(Data!$D$1:$D$1004),ROW(B171)-ROW(B$6)),1),"")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IFERROR(INDEX(Data!A$1:$A$1004,_xlfn.AGGREGATE(15,6,((Data!$D$1:$D$1004=1)/(Data!$D$1:$D$1004=1))*ROW(Data!$D$1:$D$1004),ROW(B172)-ROW(B$6)),1),"")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IFERROR(INDEX(Data!A$1:$A$1004,_xlfn.AGGREGATE(15,6,((Data!$D$1:$D$1004=1)/(Data!$D$1:$D$1004=1))*ROW(Data!$D$1:$D$1004),ROW(B173)-ROW(B$6)),1),"")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IFERROR(INDEX(Data!A$1:$A$1004,_xlfn.AGGREGATE(15,6,((Data!$D$1:$D$1004=1)/(Data!$D$1:$D$1004=1))*ROW(Data!$D$1:$D$1004),ROW(B174)-ROW(B$6)),1),"")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IFERROR(INDEX(Data!A$1:$A$1004,_xlfn.AGGREGATE(15,6,((Data!$D$1:$D$1004=1)/(Data!$D$1:$D$1004=1))*ROW(Data!$D$1:$D$1004),ROW(B175)-ROW(B$6)),1),"")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IFERROR(INDEX(Data!A$1:$A$1004,_xlfn.AGGREGATE(15,6,((Data!$D$1:$D$1004=1)/(Data!$D$1:$D$1004=1))*ROW(Data!$D$1:$D$1004),ROW(B176)-ROW(B$6)),1),"")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IFERROR(INDEX(Data!A$1:$A$1004,_xlfn.AGGREGATE(15,6,((Data!$D$1:$D$1004=1)/(Data!$D$1:$D$1004=1))*ROW(Data!$D$1:$D$1004),ROW(B177)-ROW(B$6)),1),"")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IFERROR(INDEX(Data!A$1:$A$1004,_xlfn.AGGREGATE(15,6,((Data!$D$1:$D$1004=1)/(Data!$D$1:$D$1004=1))*ROW(Data!$D$1:$D$1004),ROW(B178)-ROW(B$6)),1),"")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IFERROR(INDEX(Data!A$1:$A$1004,_xlfn.AGGREGATE(15,6,((Data!$D$1:$D$1004=1)/(Data!$D$1:$D$1004=1))*ROW(Data!$D$1:$D$1004),ROW(B179)-ROW(B$6)),1),"")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IFERROR(INDEX(Data!A$1:$A$1004,_xlfn.AGGREGATE(15,6,((Data!$D$1:$D$1004=1)/(Data!$D$1:$D$1004=1))*ROW(Data!$D$1:$D$1004),ROW(B180)-ROW(B$6)),1),"")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IFERROR(INDEX(Data!A$1:$A$1004,_xlfn.AGGREGATE(15,6,((Data!$D$1:$D$1004=1)/(Data!$D$1:$D$1004=1))*ROW(Data!$D$1:$D$1004),ROW(B181)-ROW(B$6)),1),"")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IFERROR(INDEX(Data!A$1:$A$1004,_xlfn.AGGREGATE(15,6,((Data!$D$1:$D$1004=1)/(Data!$D$1:$D$1004=1))*ROW(Data!$D$1:$D$1004),ROW(B182)-ROW(B$6)),1),"")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IFERROR(INDEX(Data!A$1:$A$1004,_xlfn.AGGREGATE(15,6,((Data!$D$1:$D$1004=1)/(Data!$D$1:$D$1004=1))*ROW(Data!$D$1:$D$1004),ROW(B183)-ROW(B$6)),1),"")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IFERROR(INDEX(Data!A$1:$A$1004,_xlfn.AGGREGATE(15,6,((Data!$D$1:$D$1004=1)/(Data!$D$1:$D$1004=1))*ROW(Data!$D$1:$D$1004),ROW(B184)-ROW(B$6)),1),"")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IFERROR(INDEX(Data!A$1:$A$1004,_xlfn.AGGREGATE(15,6,((Data!$D$1:$D$1004=1)/(Data!$D$1:$D$1004=1))*ROW(Data!$D$1:$D$1004),ROW(B185)-ROW(B$6)),1),"")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IFERROR(INDEX(Data!A$1:$A$1004,_xlfn.AGGREGATE(15,6,((Data!$D$1:$D$1004=1)/(Data!$D$1:$D$1004=1))*ROW(Data!$D$1:$D$1004),ROW(B186)-ROW(B$6)),1),"")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IFERROR(INDEX(Data!A$1:$A$1004,_xlfn.AGGREGATE(15,6,((Data!$D$1:$D$1004=1)/(Data!$D$1:$D$1004=1))*ROW(Data!$D$1:$D$1004),ROW(B187)-ROW(B$6)),1),"")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IFERROR(INDEX(Data!A$1:$A$1004,_xlfn.AGGREGATE(15,6,((Data!$D$1:$D$1004=1)/(Data!$D$1:$D$1004=1))*ROW(Data!$D$1:$D$1004),ROW(B188)-ROW(B$6)),1),"")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IFERROR(INDEX(Data!A$1:$A$1004,_xlfn.AGGREGATE(15,6,((Data!$D$1:$D$1004=1)/(Data!$D$1:$D$1004=1))*ROW(Data!$D$1:$D$1004),ROW(B189)-ROW(B$6)),1),"")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IFERROR(INDEX(Data!A$1:$A$1004,_xlfn.AGGREGATE(15,6,((Data!$D$1:$D$1004=1)/(Data!$D$1:$D$1004=1))*ROW(Data!$D$1:$D$1004),ROW(B190)-ROW(B$6)),1),"")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IFERROR(INDEX(Data!A$1:$A$1004,_xlfn.AGGREGATE(15,6,((Data!$D$1:$D$1004=1)/(Data!$D$1:$D$1004=1))*ROW(Data!$D$1:$D$1004),ROW(B191)-ROW(B$6)),1),"")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IFERROR(INDEX(Data!A$1:$A$1004,_xlfn.AGGREGATE(15,6,((Data!$D$1:$D$1004=1)/(Data!$D$1:$D$1004=1))*ROW(Data!$D$1:$D$1004),ROW(B192)-ROW(B$6)),1),"")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IFERROR(INDEX(Data!A$1:$A$1004,_xlfn.AGGREGATE(15,6,((Data!$D$1:$D$1004=1)/(Data!$D$1:$D$1004=1))*ROW(Data!$D$1:$D$1004),ROW(B193)-ROW(B$6)),1),"")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IFERROR(INDEX(Data!A$1:$A$1004,_xlfn.AGGREGATE(15,6,((Data!$D$1:$D$1004=1)/(Data!$D$1:$D$1004=1))*ROW(Data!$D$1:$D$1004),ROW(B194)-ROW(B$6)),1),"")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IFERROR(INDEX(Data!A$1:$A$1004,_xlfn.AGGREGATE(15,6,((Data!$D$1:$D$1004=1)/(Data!$D$1:$D$1004=1))*ROW(Data!$D$1:$D$1004),ROW(B195)-ROW(B$6)),1),"")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IFERROR(INDEX(Data!A$1:$A$1004,_xlfn.AGGREGATE(15,6,((Data!$D$1:$D$1004=1)/(Data!$D$1:$D$1004=1))*ROW(Data!$D$1:$D$1004),ROW(B196)-ROW(B$6)),1),"")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IFERROR(INDEX(Data!A$1:$A$1004,_xlfn.AGGREGATE(15,6,((Data!$D$1:$D$1004=1)/(Data!$D$1:$D$1004=1))*ROW(Data!$D$1:$D$1004),ROW(B197)-ROW(B$6)),1),"")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IFERROR(INDEX(Data!A$1:$A$1004,_xlfn.AGGREGATE(15,6,((Data!$D$1:$D$1004=1)/(Data!$D$1:$D$1004=1))*ROW(Data!$D$1:$D$1004),ROW(B198)-ROW(B$6)),1),"")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IFERROR(INDEX(Data!A$1:$A$1004,_xlfn.AGGREGATE(15,6,((Data!$D$1:$D$1004=1)/(Data!$D$1:$D$1004=1))*ROW(Data!$D$1:$D$1004),ROW(B199)-ROW(B$6)),1),"")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IFERROR(INDEX(Data!A$1:$A$1004,_xlfn.AGGREGATE(15,6,((Data!$D$1:$D$1004=1)/(Data!$D$1:$D$1004=1))*ROW(Data!$D$1:$D$1004),ROW(B200)-ROW(B$6)),1),"")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IFERROR(INDEX(Data!A$1:$A$1004,_xlfn.AGGREGATE(15,6,((Data!$D$1:$D$1004=1)/(Data!$D$1:$D$1004=1))*ROW(Data!$D$1:$D$1004),ROW(B201)-ROW(B$6)),1),"")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IFERROR(INDEX(Data!A$1:$A$1004,_xlfn.AGGREGATE(15,6,((Data!$D$1:$D$1004=1)/(Data!$D$1:$D$1004=1))*ROW(Data!$D$1:$D$1004),ROW(B202)-ROW(B$6)),1),"")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IFERROR(INDEX(Data!A$1:$A$1004,_xlfn.AGGREGATE(15,6,((Data!$D$1:$D$1004=1)/(Data!$D$1:$D$1004=1))*ROW(Data!$D$1:$D$1004),ROW(B203)-ROW(B$6)),1),"")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IFERROR(INDEX(Data!A$1:$A$1004,_xlfn.AGGREGATE(15,6,((Data!$D$1:$D$1004=1)/(Data!$D$1:$D$1004=1))*ROW(Data!$D$1:$D$1004),ROW(B204)-ROW(B$6)),1),"")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45" priority="4">
      <formula>ISNUMBER(SEARCH(" - ",C7))</formula>
    </cfRule>
    <cfRule type="expression" dxfId="1044" priority="5">
      <formula>C7&lt;&gt;""</formula>
    </cfRule>
  </conditionalFormatting>
  <conditionalFormatting sqref="C1">
    <cfRule type="expression" dxfId="1043" priority="2">
      <formula>profile&lt;&gt;""</formula>
    </cfRule>
  </conditionalFormatting>
  <conditionalFormatting sqref="D1">
    <cfRule type="expression" dxfId="1042" priority="1">
      <formula>profile&lt;&gt;""</formula>
    </cfRule>
  </conditionalFormatting>
  <conditionalFormatting sqref="A7:A204">
    <cfRule type="expression" dxfId="1041" priority="6">
      <formula>A7=3</formula>
    </cfRule>
    <cfRule type="expression" dxfId="1040" priority="7">
      <formula>A7=2</formula>
    </cfRule>
    <cfRule type="expression" dxfId="103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455</v>
      </c>
      <c r="D1" s="47" t="s">
        <v>552</v>
      </c>
      <c r="F1" s="47" t="s">
        <v>553</v>
      </c>
      <c r="H1" s="47" t="s">
        <v>474</v>
      </c>
      <c r="J1" s="47" t="s">
        <v>593</v>
      </c>
      <c r="K1" s="78"/>
      <c r="L1" s="47" t="s">
        <v>465</v>
      </c>
      <c r="M1" s="55"/>
      <c r="N1" s="55"/>
      <c r="O1" s="55"/>
      <c r="P1" s="55"/>
      <c r="Q1" s="55"/>
      <c r="R1" s="56"/>
      <c r="S1" s="65"/>
      <c r="T1" s="65"/>
    </row>
    <row r="2" spans="1:20" s="78" customFormat="1" ht="12.45" thickBot="1" x14ac:dyDescent="0.45">
      <c r="A2" s="76">
        <v>1</v>
      </c>
      <c r="B2" s="77" t="str">
        <f ca="1">"Required ("&amp;COUNTIF(Data!$BR:$BR,1)&amp;")"</f>
        <v>Required (6)</v>
      </c>
      <c r="D2" s="93"/>
      <c r="F2" s="79" t="s">
        <v>462</v>
      </c>
      <c r="H2" s="93" t="s">
        <v>605</v>
      </c>
      <c r="J2" s="119">
        <v>50</v>
      </c>
      <c r="L2" s="90" t="str">
        <f ca="1">Analysis!C18</f>
        <v>(#1) Philo with (+0 Add-Ons) / AT&amp;T TV Now Plus (+0 Add-Ons)  [%100 of marked] for $85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Max with (+0 Add-Ons) / Philo (+0 Add-Ons)  [%100 of marked] for $100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Hulu with Live TV by itself (+1 Add-Ons) [%80 of marked] for $63</v>
      </c>
      <c r="M4" s="99"/>
      <c r="N4" s="99"/>
      <c r="O4" s="99"/>
      <c r="P4" s="99"/>
      <c r="Q4" s="99"/>
      <c r="R4" s="99"/>
      <c r="S4" s="99"/>
      <c r="T4" s="100"/>
    </row>
    <row r="5" spans="1:20" ht="12.45" thickBot="1" x14ac:dyDescent="0.45">
      <c r="B5" s="84">
        <f ca="1">COUNTIFS(Data!D:D,1)</f>
        <v>10</v>
      </c>
    </row>
    <row r="6" spans="1:20" s="84" customFormat="1" ht="24.45" thickBot="1" x14ac:dyDescent="0.45">
      <c r="A6" s="81"/>
      <c r="B6" s="86" t="s">
        <v>655</v>
      </c>
      <c r="C6" s="83"/>
      <c r="D6" s="123" t="s">
        <v>534</v>
      </c>
      <c r="E6" s="83"/>
      <c r="F6" s="123" t="s">
        <v>535</v>
      </c>
      <c r="G6" s="83"/>
      <c r="H6" s="123" t="s">
        <v>536</v>
      </c>
      <c r="I6" s="83"/>
      <c r="J6" s="123" t="s">
        <v>692</v>
      </c>
      <c r="K6" s="83"/>
      <c r="L6" s="123"/>
      <c r="M6" s="83"/>
      <c r="N6" s="123"/>
    </row>
    <row r="7" spans="1:20" x14ac:dyDescent="0.4">
      <c r="A7" s="43">
        <f ca="1">IF(B7="","",IF(INDEX(Data!$BR:$BR,MATCH(B7,Data!$A:$A,0),1)=0,"",INDEX(Data!$BR:$BR,MATCH(B7,Data!$A:$A,0),1)))</f>
        <v>1</v>
      </c>
      <c r="B7" s="43" t="str">
        <f ca="1">IFERROR(INDEX(Data!A$1:$A$1004,_xlfn.AGGREGATE(15,6,((Data!$D$1:$D$1004=1)/(Data!$D$1:$D$1004=1))*ROW(Data!$A$1:$A$1004),ROW(B7)-ROW(B$6)),1),"")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IFERROR(INDEX(Data!A$1:$A$1004,_xlfn.AGGREGATE(15,6,((Data!$D$1:$D$1004=1)/(Data!$D$1:$D$1004=1))*ROW(Data!$A$1:$A$1004),ROW(B8)-ROW(B$6)),1),"")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IFERROR(INDEX(Data!A$1:$A$1004,_xlfn.AGGREGATE(15,6,((Data!$D$1:$D$1004=1)/(Data!$D$1:$D$1004=1))*ROW(Data!$A$1:$A$1004),ROW(B9)-ROW(B$6)),1),"")</f>
        <v>ABC</v>
      </c>
      <c r="C9" s="43">
        <v>2</v>
      </c>
      <c r="D9" s="43" t="s">
        <v>780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IFERROR(INDEX(Data!A$1:$A$1004,_xlfn.AGGREGATE(15,6,((Data!$D$1:$D$1004=1)/(Data!$D$1:$D$1004=1))*ROW(Data!$A$1:$A$1004),ROW(B10)-ROW(B$6)),1),"")</f>
        <v>Aspire</v>
      </c>
      <c r="C10" s="43">
        <v>1</v>
      </c>
      <c r="D10" s="43" t="s">
        <v>6</v>
      </c>
      <c r="E10" s="43">
        <v>1</v>
      </c>
      <c r="F10" s="43" t="s">
        <v>194</v>
      </c>
      <c r="G10" s="43">
        <v>1</v>
      </c>
      <c r="H10" s="43" t="s">
        <v>42</v>
      </c>
      <c r="I10" s="43"/>
      <c r="J10" s="43"/>
      <c r="K10" s="43"/>
      <c r="L10" s="43"/>
      <c r="M10" s="43"/>
      <c r="N10" s="43"/>
    </row>
    <row r="11" spans="1:20" x14ac:dyDescent="0.4">
      <c r="A11" s="43">
        <f ca="1">IF(B11="","",IF(INDEX(Data!$BR:$BR,MATCH(B11,Data!$A:$A,0),1)=0,"",INDEX(Data!$BR:$BR,MATCH(B11,Data!$A:$A,0),1)))</f>
        <v>3</v>
      </c>
      <c r="B11" s="43" t="str">
        <f ca="1">IFERROR(INDEX(Data!A$1:$A$1004,_xlfn.AGGREGATE(15,6,((Data!$D$1:$D$1004=1)/(Data!$D$1:$D$1004=1))*ROW(Data!$A$1:$A$1004),ROW(B11)-ROW(B$6)),1),"")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IFERROR(INDEX(Data!A$1:$A$1004,_xlfn.AGGREGATE(15,6,((Data!$D$1:$D$1004=1)/(Data!$D$1:$D$1004=1))*ROW(Data!$A$1:$A$1004),ROW(B12)-ROW(B$6)),1),"")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IFERROR(INDEX(Data!A$1:$A$1004,_xlfn.AGGREGATE(15,6,((Data!$D$1:$D$1004=1)/(Data!$D$1:$D$1004=1))*ROW(Data!$A$1:$A$1004),ROW(B13)-ROW(B$6)),1),"")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IFERROR(INDEX(Data!A$1:$A$1004,_xlfn.AGGREGATE(15,6,((Data!$D$1:$D$1004=1)/(Data!$D$1:$D$1004=1))*ROW(Data!$A$1:$A$1004),ROW(B14)-ROW(B$6)),1),"")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IFERROR(INDEX(Data!A$1:$A$1004,_xlfn.AGGREGATE(15,6,((Data!$D$1:$D$1004=1)/(Data!$D$1:$D$1004=1))*ROW(Data!$A$1:$A$1004),ROW(B15)-ROW(B$6)),1),"")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IFERROR(INDEX(Data!A$1:$A$1004,_xlfn.AGGREGATE(15,6,((Data!$D$1:$D$1004=1)/(Data!$D$1:$D$1004=1))*ROW(Data!$A$1:$A$1004),ROW(B16)-ROW(B$6)),1),"")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IFERROR(INDEX(Data!A$1:$A$1004,_xlfn.AGGREGATE(15,6,((Data!$D$1:$D$1004=1)/(Data!$D$1:$D$1004=1))*ROW(Data!$A$1:$A$1004),ROW(B17)-ROW(B$6)),1),"")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IFERROR(INDEX(Data!A$1:$A$1004,_xlfn.AGGREGATE(15,6,((Data!$D$1:$D$1004=1)/(Data!$D$1:$D$1004=1))*ROW(Data!$A$1:$A$1004),ROW(B18)-ROW(B$6)),1),"")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IFERROR(INDEX(Data!A$1:$A$1004,_xlfn.AGGREGATE(15,6,((Data!$D$1:$D$1004=1)/(Data!$D$1:$D$1004=1))*ROW(Data!$A$1:$A$1004),ROW(B19)-ROW(B$6)),1),"")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IFERROR(INDEX(Data!A$1:$A$1004,_xlfn.AGGREGATE(15,6,((Data!$D$1:$D$1004=1)/(Data!$D$1:$D$1004=1))*ROW(Data!$A$1:$A$1004),ROW(B20)-ROW(B$6)),1),"")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IFERROR(INDEX(Data!A$1:$A$1004,_xlfn.AGGREGATE(15,6,((Data!$D$1:$D$1004=1)/(Data!$D$1:$D$1004=1))*ROW(Data!$A$1:$A$1004),ROW(B21)-ROW(B$6)),1),"")</f>
        <v/>
      </c>
      <c r="C21" s="43">
        <v>2</v>
      </c>
      <c r="D21" s="43" t="s">
        <v>162</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IFERROR(INDEX(Data!A$1:$A$1004,_xlfn.AGGREGATE(15,6,((Data!$D$1:$D$1004=1)/(Data!$D$1:$D$1004=1))*ROW(Data!$A$1:$A$1004),ROW(B22)-ROW(B$6)),1),"")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IFERROR(INDEX(Data!A$1:$A$1004,_xlfn.AGGREGATE(15,6,((Data!$D$1:$D$1004=1)/(Data!$D$1:$D$1004=1))*ROW(Data!$A$1:$A$1004),ROW(B23)-ROW(B$6)),1),"")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IFERROR(INDEX(Data!A$1:$A$1004,_xlfn.AGGREGATE(15,6,((Data!$D$1:$D$1004=1)/(Data!$D$1:$D$1004=1))*ROW(Data!$A$1:$A$1004),ROW(B24)-ROW(B$6)),1),"")</f>
        <v/>
      </c>
      <c r="C24" s="43">
        <v>1</v>
      </c>
      <c r="D24" s="43" t="s">
        <v>173</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IFERROR(INDEX(Data!A$1:$A$1004,_xlfn.AGGREGATE(15,6,((Data!$D$1:$D$1004=1)/(Data!$D$1:$D$1004=1))*ROW(Data!$A$1:$A$1004),ROW(B25)-ROW(B$6)),1),"")</f>
        <v/>
      </c>
      <c r="C25" s="43">
        <v>3</v>
      </c>
      <c r="D25" s="43" t="s">
        <v>506</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IFERROR(INDEX(Data!A$1:$A$1004,_xlfn.AGGREGATE(15,6,((Data!$D$1:$D$1004=1)/(Data!$D$1:$D$1004=1))*ROW(Data!$A$1:$A$1004),ROW(B26)-ROW(B$6)),1),"")</f>
        <v/>
      </c>
      <c r="C26" s="43">
        <v>3</v>
      </c>
      <c r="D26" s="43" t="s">
        <v>520</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IFERROR(INDEX(Data!A$1:$A$1004,_xlfn.AGGREGATE(15,6,((Data!$D$1:$D$1004=1)/(Data!$D$1:$D$1004=1))*ROW(Data!$A$1:$A$1004),ROW(B27)-ROW(B$6)),1),"")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IFERROR(INDEX(Data!A$1:$A$1004,_xlfn.AGGREGATE(15,6,((Data!$D$1:$D$1004=1)/(Data!$D$1:$D$1004=1))*ROW(Data!$A$1:$A$1004),ROW(B28)-ROW(B$6)),1),"")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IFERROR(INDEX(Data!A$1:$A$1004,_xlfn.AGGREGATE(15,6,((Data!$D$1:$D$1004=1)/(Data!$D$1:$D$1004=1))*ROW(Data!$A$1:$A$1004),ROW(B29)-ROW(B$6)),1),"")</f>
        <v/>
      </c>
      <c r="C29" s="43">
        <v>1</v>
      </c>
      <c r="D29" s="43" t="s">
        <v>174</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IFERROR(INDEX(Data!A$1:$A$1004,_xlfn.AGGREGATE(15,6,((Data!$D$1:$D$1004=1)/(Data!$D$1:$D$1004=1))*ROW(Data!$A$1:$A$1004),ROW(B30)-ROW(B$6)),1),"")</f>
        <v/>
      </c>
      <c r="C30" s="43">
        <v>1</v>
      </c>
      <c r="D30" s="43" t="s">
        <v>218</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IFERROR(INDEX(Data!A$1:$A$1004,_xlfn.AGGREGATE(15,6,((Data!$D$1:$D$1004=1)/(Data!$D$1:$D$1004=1))*ROW(Data!$A$1:$A$1004),ROW(B31)-ROW(B$6)),1),"")</f>
        <v/>
      </c>
      <c r="C31" s="43">
        <v>3</v>
      </c>
      <c r="D31" s="43" t="s">
        <v>104</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IFERROR(INDEX(Data!A$1:$A$1004,_xlfn.AGGREGATE(15,6,((Data!$D$1:$D$1004=1)/(Data!$D$1:$D$1004=1))*ROW(Data!$A$1:$A$1004),ROW(B32)-ROW(B$6)),1),"")</f>
        <v/>
      </c>
      <c r="C32" s="43">
        <v>3</v>
      </c>
      <c r="D32" s="43" t="s">
        <v>390</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IFERROR(INDEX(Data!A$1:$A$1004,_xlfn.AGGREGATE(15,6,((Data!$D$1:$D$1004=1)/(Data!$D$1:$D$1004=1))*ROW(Data!$A$1:$A$1004),ROW(B33)-ROW(B$6)),1),"")</f>
        <v/>
      </c>
      <c r="C33" s="43">
        <v>1</v>
      </c>
      <c r="D33" s="43" t="s">
        <v>391</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IFERROR(INDEX(Data!A$1:$A$1004,_xlfn.AGGREGATE(15,6,((Data!$D$1:$D$1004=1)/(Data!$D$1:$D$1004=1))*ROW(Data!$A$1:$A$1004),ROW(B34)-ROW(B$6)),1),"")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IFERROR(INDEX(Data!A$1:$A$1004,_xlfn.AGGREGATE(15,6,((Data!$D$1:$D$1004=1)/(Data!$D$1:$D$1004=1))*ROW(Data!$A$1:$A$1004),ROW(B35)-ROW(B$6)),1),"")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IFERROR(INDEX(Data!A$1:$A$1004,_xlfn.AGGREGATE(15,6,((Data!$D$1:$D$1004=1)/(Data!$D$1:$D$1004=1))*ROW(Data!$A$1:$A$1004),ROW(B36)-ROW(B$6)),1),"")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IFERROR(INDEX(Data!A$1:$A$1004,_xlfn.AGGREGATE(15,6,((Data!$D$1:$D$1004=1)/(Data!$D$1:$D$1004=1))*ROW(Data!$A$1:$A$1004),ROW(B37)-ROW(B$6)),1),"")</f>
        <v/>
      </c>
      <c r="C37" s="43">
        <v>2</v>
      </c>
      <c r="D37" s="43" t="s">
        <v>631</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IFERROR(INDEX(Data!A$1:$A$1004,_xlfn.AGGREGATE(15,6,((Data!$D$1:$D$1004=1)/(Data!$D$1:$D$1004=1))*ROW(Data!$A$1:$A$1004),ROW(B38)-ROW(B$6)),1),"")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IFERROR(INDEX(Data!A$1:$A$1004,_xlfn.AGGREGATE(15,6,((Data!$D$1:$D$1004=1)/(Data!$D$1:$D$1004=1))*ROW(Data!$A$1:$A$1004),ROW(B39)-ROW(B$6)),1),"")</f>
        <v/>
      </c>
      <c r="C39" s="43">
        <v>3</v>
      </c>
      <c r="D39" s="43" t="s">
        <v>110</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IFERROR(INDEX(Data!A$1:$A$1004,_xlfn.AGGREGATE(15,6,((Data!$D$1:$D$1004=1)/(Data!$D$1:$D$1004=1))*ROW(Data!$A$1:$A$1004),ROW(B40)-ROW(B$6)),1),"")</f>
        <v/>
      </c>
      <c r="C40" s="43">
        <v>1</v>
      </c>
      <c r="D40" s="43" t="s">
        <v>175</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IFERROR(INDEX(Data!A$1:$A$1004,_xlfn.AGGREGATE(15,6,((Data!$D$1:$D$1004=1)/(Data!$D$1:$D$1004=1))*ROW(Data!$A$1:$A$1004),ROW(B41)-ROW(B$6)),1),"")</f>
        <v/>
      </c>
      <c r="C41" s="43">
        <v>1</v>
      </c>
      <c r="D41" s="43" t="s">
        <v>176</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IFERROR(INDEX(Data!A$1:$A$1004,_xlfn.AGGREGATE(15,6,((Data!$D$1:$D$1004=1)/(Data!$D$1:$D$1004=1))*ROW(Data!$A$1:$A$1004),ROW(B42)-ROW(B$6)),1),"")</f>
        <v/>
      </c>
      <c r="C42" s="43">
        <v>1</v>
      </c>
      <c r="D42" s="43" t="s">
        <v>224</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IFERROR(INDEX(Data!A$1:$A$1004,_xlfn.AGGREGATE(15,6,((Data!$D$1:$D$1004=1)/(Data!$D$1:$D$1004=1))*ROW(Data!$A$1:$A$1004),ROW(B43)-ROW(B$6)),1),"")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IFERROR(INDEX(Data!A$1:$A$1004,_xlfn.AGGREGATE(15,6,((Data!$D$1:$D$1004=1)/(Data!$D$1:$D$1004=1))*ROW(Data!$A$1:$A$1004),ROW(B44)-ROW(B$6)),1),"")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IFERROR(INDEX(Data!A$1:$A$1004,_xlfn.AGGREGATE(15,6,((Data!$D$1:$D$1004=1)/(Data!$D$1:$D$1004=1))*ROW(Data!$A$1:$A$1004),ROW(B45)-ROW(B$6)),1),"")</f>
        <v/>
      </c>
      <c r="C45" s="43">
        <v>2</v>
      </c>
      <c r="D45" s="43" t="s">
        <v>177</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IFERROR(INDEX(Data!A$1:$A$1004,_xlfn.AGGREGATE(15,6,((Data!$D$1:$D$1004=1)/(Data!$D$1:$D$1004=1))*ROW(Data!$A$1:$A$1004),ROW(B46)-ROW(B$6)),1),"")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IFERROR(INDEX(Data!A$1:$A$1004,_xlfn.AGGREGATE(15,6,((Data!$D$1:$D$1004=1)/(Data!$D$1:$D$1004=1))*ROW(Data!$A$1:$A$1004),ROW(B47)-ROW(B$6)),1),"")</f>
        <v/>
      </c>
      <c r="C47" s="43">
        <v>1</v>
      </c>
      <c r="D47" s="43" t="s">
        <v>114</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IFERROR(INDEX(Data!A$1:$A$1004,_xlfn.AGGREGATE(15,6,((Data!$D$1:$D$1004=1)/(Data!$D$1:$D$1004=1))*ROW(Data!$A$1:$A$1004),ROW(B48)-ROW(B$6)),1),"")</f>
        <v/>
      </c>
      <c r="C48" s="43">
        <v>3</v>
      </c>
      <c r="D48" s="43" t="s">
        <v>168</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IFERROR(INDEX(Data!A$1:$A$1004,_xlfn.AGGREGATE(15,6,((Data!$D$1:$D$1004=1)/(Data!$D$1:$D$1004=1))*ROW(Data!$A$1:$A$1004),ROW(B49)-ROW(B$6)),1),"")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IFERROR(INDEX(Data!A$1:$A$1004,_xlfn.AGGREGATE(15,6,((Data!$D$1:$D$1004=1)/(Data!$D$1:$D$1004=1))*ROW(Data!$A$1:$A$1004),ROW(B50)-ROW(B$6)),1),"")</f>
        <v/>
      </c>
      <c r="C50" s="43">
        <v>1</v>
      </c>
      <c r="D50" s="43" t="s">
        <v>178</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IFERROR(INDEX(Data!A$1:$A$1004,_xlfn.AGGREGATE(15,6,((Data!$D$1:$D$1004=1)/(Data!$D$1:$D$1004=1))*ROW(Data!$A$1:$A$1004),ROW(B51)-ROW(B$6)),1),"")</f>
        <v/>
      </c>
      <c r="C51" s="43">
        <v>2</v>
      </c>
      <c r="D51" s="43" t="s">
        <v>118</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IFERROR(INDEX(Data!A$1:$A$1004,_xlfn.AGGREGATE(15,6,((Data!$D$1:$D$1004=1)/(Data!$D$1:$D$1004=1))*ROW(Data!$A$1:$A$1004),ROW(B52)-ROW(B$6)),1),"")</f>
        <v/>
      </c>
      <c r="C52" s="43">
        <v>2</v>
      </c>
      <c r="D52" s="43" t="s">
        <v>119</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IFERROR(INDEX(Data!A$1:$A$1004,_xlfn.AGGREGATE(15,6,((Data!$D$1:$D$1004=1)/(Data!$D$1:$D$1004=1))*ROW(Data!$A$1:$A$1004),ROW(B53)-ROW(B$6)),1),"")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IFERROR(INDEX(Data!A$1:$A$1004,_xlfn.AGGREGATE(15,6,((Data!$D$1:$D$1004=1)/(Data!$D$1:$D$1004=1))*ROW(Data!$A$1:$A$1004),ROW(B54)-ROW(B$6)),1),"")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IFERROR(INDEX(Data!A$1:$A$1004,_xlfn.AGGREGATE(15,6,((Data!$D$1:$D$1004=1)/(Data!$D$1:$D$1004=1))*ROW(Data!$A$1:$A$1004),ROW(B55)-ROW(B$6)),1),"")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IFERROR(INDEX(Data!A$1:$A$1004,_xlfn.AGGREGATE(15,6,((Data!$D$1:$D$1004=1)/(Data!$D$1:$D$1004=1))*ROW(Data!$A$1:$A$1004),ROW(B56)-ROW(B$6)),1),"")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IFERROR(INDEX(Data!A$1:$A$1004,_xlfn.AGGREGATE(15,6,((Data!$D$1:$D$1004=1)/(Data!$D$1:$D$1004=1))*ROW(Data!$A$1:$A$1004),ROW(B57)-ROW(B$6)),1),"")</f>
        <v/>
      </c>
      <c r="C57" s="43">
        <v>3</v>
      </c>
      <c r="D57" s="43" t="s">
        <v>334</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IFERROR(INDEX(Data!A$1:$A$1004,_xlfn.AGGREGATE(15,6,((Data!$D$1:$D$1004=1)/(Data!$D$1:$D$1004=1))*ROW(Data!$A$1:$A$1004),ROW(B58)-ROW(B$6)),1),"")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IFERROR(INDEX(Data!A$1:$A$1004,_xlfn.AGGREGATE(15,6,((Data!$D$1:$D$1004=1)/(Data!$D$1:$D$1004=1))*ROW(Data!$A$1:$A$1004),ROW(B59)-ROW(B$6)),1),"")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IFERROR(INDEX(Data!A$1:$A$1004,_xlfn.AGGREGATE(15,6,((Data!$D$1:$D$1004=1)/(Data!$D$1:$D$1004=1))*ROW(Data!$A$1:$A$1004),ROW(B60)-ROW(B$6)),1),"")</f>
        <v/>
      </c>
      <c r="C60" s="43">
        <v>2</v>
      </c>
      <c r="D60" s="43" t="s">
        <v>120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IFERROR(INDEX(Data!A$1:$A$1004,_xlfn.AGGREGATE(15,6,((Data!$D$1:$D$1004=1)/(Data!$D$1:$D$1004=1))*ROW(Data!$A$1:$A$1004),ROW(B61)-ROW(B$6)),1),"")</f>
        <v/>
      </c>
      <c r="C61" s="43">
        <v>3</v>
      </c>
      <c r="D61" s="43" t="s">
        <v>154</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IFERROR(INDEX(Data!A$1:$A$1004,_xlfn.AGGREGATE(15,6,((Data!$D$1:$D$1004=1)/(Data!$D$1:$D$1004=1))*ROW(Data!$A$1:$A$1004),ROW(B62)-ROW(B$6)),1),"")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IFERROR(INDEX(Data!A$1:$A$1004,_xlfn.AGGREGATE(15,6,((Data!$D$1:$D$1004=1)/(Data!$D$1:$D$1004=1))*ROW(Data!$A$1:$A$1004),ROW(B63)-ROW(B$6)),1),"")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IFERROR(INDEX(Data!A$1:$A$1004,_xlfn.AGGREGATE(15,6,((Data!$D$1:$D$1004=1)/(Data!$D$1:$D$1004=1))*ROW(Data!$A$1:$A$1004),ROW(B64)-ROW(B$6)),1),"")</f>
        <v/>
      </c>
      <c r="C64" s="43">
        <v>3</v>
      </c>
      <c r="D64" s="43" t="s">
        <v>124</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IFERROR(INDEX(Data!A$1:$A$1004,_xlfn.AGGREGATE(15,6,((Data!$D$1:$D$1004=1)/(Data!$D$1:$D$1004=1))*ROW(Data!$A$1:$A$1004),ROW(B65)-ROW(B$6)),1),"")</f>
        <v/>
      </c>
      <c r="C65" s="43">
        <v>1</v>
      </c>
      <c r="D65" s="43" t="s">
        <v>378</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IFERROR(INDEX(Data!A$1:$A$1004,_xlfn.AGGREGATE(15,6,((Data!$D$1:$D$1004=1)/(Data!$D$1:$D$1004=1))*ROW(Data!$A$1:$A$1004),ROW(B66)-ROW(B$6)),1),"")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IFERROR(INDEX(Data!A$1:$A$1004,_xlfn.AGGREGATE(15,6,((Data!$D$1:$D$1004=1)/(Data!$D$1:$D$1004=1))*ROW(Data!$A$1:$A$1004),ROW(B67)-ROW(B$6)),1),"")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IFERROR(INDEX(Data!A$1:$A$1004,_xlfn.AGGREGATE(15,6,((Data!$D$1:$D$1004=1)/(Data!$D$1:$D$1004=1))*ROW(Data!$A$1:$A$1004),ROW(B68)-ROW(B$6)),1),"")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IFERROR(INDEX(Data!A$1:$A$1004,_xlfn.AGGREGATE(15,6,((Data!$D$1:$D$1004=1)/(Data!$D$1:$D$1004=1))*ROW(Data!$A$1:$A$1004),ROW(B69)-ROW(B$6)),1),"")</f>
        <v/>
      </c>
      <c r="C69" s="43">
        <v>1</v>
      </c>
      <c r="D69" s="43" t="s">
        <v>179</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IFERROR(INDEX(Data!A$1:$A$1004,_xlfn.AGGREGATE(15,6,((Data!$D$1:$D$1004=1)/(Data!$D$1:$D$1004=1))*ROW(Data!$A$1:$A$1004),ROW(B70)-ROW(B$6)),1),"")</f>
        <v/>
      </c>
      <c r="C70" s="43">
        <v>1</v>
      </c>
      <c r="D70" s="43" t="s">
        <v>242</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IFERROR(INDEX(Data!A$1:$A$1004,_xlfn.AGGREGATE(15,6,((Data!$D$1:$D$1004=1)/(Data!$D$1:$D$1004=1))*ROW(Data!$A$1:$A$1004),ROW(B71)-ROW(B$6)),1),"")</f>
        <v/>
      </c>
      <c r="C71" s="43">
        <v>2</v>
      </c>
      <c r="D71" s="43" t="s">
        <v>131</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IFERROR(INDEX(Data!A$1:$A$1004,_xlfn.AGGREGATE(15,6,((Data!$D$1:$D$1004=1)/(Data!$D$1:$D$1004=1))*ROW(Data!$A$1:$A$1004),ROW(B72)-ROW(B$6)),1),"")</f>
        <v/>
      </c>
      <c r="C72" s="43">
        <v>3</v>
      </c>
      <c r="D72" s="43" t="s">
        <v>132</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IFERROR(INDEX(Data!A$1:$A$1004,_xlfn.AGGREGATE(15,6,((Data!$D$1:$D$1004=1)/(Data!$D$1:$D$1004=1))*ROW(Data!$A$1:$A$1004),ROW(B73)-ROW(B$6)),1),"")</f>
        <v/>
      </c>
      <c r="C73" s="43">
        <v>3</v>
      </c>
      <c r="D73" s="43" t="s">
        <v>751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IFERROR(INDEX(Data!A$1:$A$1004,_xlfn.AGGREGATE(15,6,((Data!$D$1:$D$1004=1)/(Data!$D$1:$D$1004=1))*ROW(Data!$A$1:$A$1004),ROW(B74)-ROW(B$6)),1),"")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IFERROR(INDEX(Data!A$1:$A$1004,_xlfn.AGGREGATE(15,6,((Data!$D$1:$D$1004=1)/(Data!$D$1:$D$1004=1))*ROW(Data!$A$1:$A$1004),ROW(B75)-ROW(B$6)),1),"")</f>
        <v/>
      </c>
      <c r="C75" s="43">
        <v>3</v>
      </c>
      <c r="D75" s="43" t="s">
        <v>135</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IFERROR(INDEX(Data!A$1:$A$1004,_xlfn.AGGREGATE(15,6,((Data!$D$1:$D$1004=1)/(Data!$D$1:$D$1004=1))*ROW(Data!$A$1:$A$1004),ROW(B76)-ROW(B$6)),1),"")</f>
        <v/>
      </c>
      <c r="C76" s="43">
        <v>2</v>
      </c>
      <c r="D76" s="43" t="s">
        <v>137</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IFERROR(INDEX(Data!A$1:$A$1004,_xlfn.AGGREGATE(15,6,((Data!$D$1:$D$1004=1)/(Data!$D$1:$D$1004=1))*ROW(Data!$A$1:$A$1004),ROW(B77)-ROW(B$6)),1),"")</f>
        <v/>
      </c>
      <c r="C77" s="43">
        <v>3</v>
      </c>
      <c r="D77" s="43" t="s">
        <v>138</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IFERROR(INDEX(Data!A$1:$A$1004,_xlfn.AGGREGATE(15,6,((Data!$D$1:$D$1004=1)/(Data!$D$1:$D$1004=1))*ROW(Data!$A$1:$A$1004),ROW(B78)-ROW(B$6)),1),"")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IFERROR(INDEX(Data!A$1:$A$1004,_xlfn.AGGREGATE(15,6,((Data!$D$1:$D$1004=1)/(Data!$D$1:$D$1004=1))*ROW(Data!$A$1:$A$1004),ROW(B79)-ROW(B$6)),1),"")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IFERROR(INDEX(Data!A$1:$A$1004,_xlfn.AGGREGATE(15,6,((Data!$D$1:$D$1004=1)/(Data!$D$1:$D$1004=1))*ROW(Data!$A$1:$A$1004),ROW(B80)-ROW(B$6)),1),"")</f>
        <v/>
      </c>
      <c r="C80" s="43">
        <v>3</v>
      </c>
      <c r="D80" s="43" t="s">
        <v>152</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IFERROR(INDEX(Data!A$1:$A$1004,_xlfn.AGGREGATE(15,6,((Data!$D$1:$D$1004=1)/(Data!$D$1:$D$1004=1))*ROW(Data!$A$1:$A$1004),ROW(B81)-ROW(B$6)),1),"")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IFERROR(INDEX(Data!A$1:$A$1004,_xlfn.AGGREGATE(15,6,((Data!$D$1:$D$1004=1)/(Data!$D$1:$D$1004=1))*ROW(Data!$A$1:$A$1004),ROW(B82)-ROW(B$6)),1),"")</f>
        <v/>
      </c>
      <c r="C82" s="43">
        <v>1</v>
      </c>
      <c r="D82" s="43" t="s">
        <v>182</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IFERROR(INDEX(Data!A$1:$A$1004,_xlfn.AGGREGATE(15,6,((Data!$D$1:$D$1004=1)/(Data!$D$1:$D$1004=1))*ROW(Data!$A$1:$A$1004),ROW(B83)-ROW(B$6)),1),"")</f>
        <v/>
      </c>
      <c r="C83" s="43">
        <v>3</v>
      </c>
      <c r="D83" s="43" t="s">
        <v>141</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IFERROR(INDEX(Data!A$1:$A$1004,_xlfn.AGGREGATE(15,6,((Data!$D$1:$D$1004=1)/(Data!$D$1:$D$1004=1))*ROW(Data!$A$1:$A$1004),ROW(B84)-ROW(B$6)),1),"")</f>
        <v/>
      </c>
      <c r="C84" s="43">
        <v>3</v>
      </c>
      <c r="D84" s="43" t="s">
        <v>142</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IFERROR(INDEX(Data!A$1:$A$1004,_xlfn.AGGREGATE(15,6,((Data!$D$1:$D$1004=1)/(Data!$D$1:$D$1004=1))*ROW(Data!$A$1:$A$1004),ROW(B85)-ROW(B$6)),1),"")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IFERROR(INDEX(Data!A$1:$A$1004,_xlfn.AGGREGATE(15,6,((Data!$D$1:$D$1004=1)/(Data!$D$1:$D$1004=1))*ROW(Data!$A$1:$A$1004),ROW(B86)-ROW(B$6)),1),"")</f>
        <v/>
      </c>
      <c r="C86" s="43">
        <v>3</v>
      </c>
      <c r="D86" s="43" t="s">
        <v>155</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IFERROR(INDEX(Data!A$1:$A$1004,_xlfn.AGGREGATE(15,6,((Data!$D$1:$D$1004=1)/(Data!$D$1:$D$1004=1))*ROW(Data!$A$1:$A$1004),ROW(B87)-ROW(B$6)),1),"")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IFERROR(INDEX(Data!A$1:$A$1004,_xlfn.AGGREGATE(15,6,((Data!$D$1:$D$1004=1)/(Data!$D$1:$D$1004=1))*ROW(Data!$A$1:$A$1004),ROW(B88)-ROW(B$6)),1),"")</f>
        <v/>
      </c>
      <c r="C88" s="43">
        <v>3</v>
      </c>
      <c r="D88" s="43" t="s">
        <v>145</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IFERROR(INDEX(Data!A$1:$A$1004,_xlfn.AGGREGATE(15,6,((Data!$D$1:$D$1004=1)/(Data!$D$1:$D$1004=1))*ROW(Data!$A$1:$A$1004),ROW(B89)-ROW(B$6)),1),"")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IFERROR(INDEX(Data!A$1:$A$1004,_xlfn.AGGREGATE(15,6,((Data!$D$1:$D$1004=1)/(Data!$D$1:$D$1004=1))*ROW(Data!$A$1:$A$1004),ROW(B90)-ROW(B$6)),1),"")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IFERROR(INDEX(Data!A$1:$A$1004,_xlfn.AGGREGATE(15,6,((Data!$D$1:$D$1004=1)/(Data!$D$1:$D$1004=1))*ROW(Data!$A$1:$A$1004),ROW(B91)-ROW(B$6)),1),"")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IFERROR(INDEX(Data!A$1:$A$1004,_xlfn.AGGREGATE(15,6,((Data!$D$1:$D$1004=1)/(Data!$D$1:$D$1004=1))*ROW(Data!$A$1:$A$1004),ROW(B92)-ROW(B$6)),1),"")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IFERROR(INDEX(Data!A$1:$A$1004,_xlfn.AGGREGATE(15,6,((Data!$D$1:$D$1004=1)/(Data!$D$1:$D$1004=1))*ROW(Data!$A$1:$A$1004),ROW(B93)-ROW(B$6)),1),"")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IFERROR(INDEX(Data!A$1:$A$1004,_xlfn.AGGREGATE(15,6,((Data!$D$1:$D$1004=1)/(Data!$D$1:$D$1004=1))*ROW(Data!$A$1:$A$1004),ROW(B94)-ROW(B$6)),1),"")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IFERROR(INDEX(Data!A$1:$A$1004,_xlfn.AGGREGATE(15,6,((Data!$D$1:$D$1004=1)/(Data!$D$1:$D$1004=1))*ROW(Data!$A$1:$A$1004),ROW(B95)-ROW(B$6)),1),"")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IFERROR(INDEX(Data!A$1:$A$1004,_xlfn.AGGREGATE(15,6,((Data!$D$1:$D$1004=1)/(Data!$D$1:$D$1004=1))*ROW(Data!$A$1:$A$1004),ROW(B96)-ROW(B$6)),1),"")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IFERROR(INDEX(Data!A$1:$A$1004,_xlfn.AGGREGATE(15,6,((Data!$D$1:$D$1004=1)/(Data!$D$1:$D$1004=1))*ROW(Data!$A$1:$A$1004),ROW(B97)-ROW(B$6)),1),"")</f>
        <v/>
      </c>
      <c r="C97" s="43">
        <v>3</v>
      </c>
      <c r="D97" s="43" t="s">
        <v>381</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IFERROR(INDEX(Data!A$1:$A$1004,_xlfn.AGGREGATE(15,6,((Data!$D$1:$D$1004=1)/(Data!$D$1:$D$1004=1))*ROW(Data!$A$1:$A$1004),ROW(B98)-ROW(B$6)),1),"")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IFERROR(INDEX(Data!A$1:$A$1004,_xlfn.AGGREGATE(15,6,((Data!$D$1:$D$1004=1)/(Data!$D$1:$D$1004=1))*ROW(Data!$A$1:$A$1004),ROW(B99)-ROW(B$6)),1),"")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IFERROR(INDEX(Data!A$1:$A$1004,_xlfn.AGGREGATE(15,6,((Data!$D$1:$D$1004=1)/(Data!$D$1:$D$1004=1))*ROW(Data!$A$1:$A$1004),ROW(B100)-ROW(B$6)),1),"")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IFERROR(INDEX(Data!A$1:$A$1004,_xlfn.AGGREGATE(15,6,((Data!$D$1:$D$1004=1)/(Data!$D$1:$D$1004=1))*ROW(Data!$A$1:$A$1004),ROW(B101)-ROW(B$6)),1),"")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IFERROR(INDEX(Data!A$1:$A$1004,_xlfn.AGGREGATE(15,6,((Data!$D$1:$D$1004=1)/(Data!$D$1:$D$1004=1))*ROW(Data!$A$1:$A$1004),ROW(B102)-ROW(B$6)),1),"")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IFERROR(INDEX(Data!A$1:$A$1004,_xlfn.AGGREGATE(15,6,((Data!$D$1:$D$1004=1)/(Data!$D$1:$D$1004=1))*ROW(Data!$A$1:$A$1004),ROW(B103)-ROW(B$6)),1),"")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IFERROR(INDEX(Data!A$1:$A$1004,_xlfn.AGGREGATE(15,6,((Data!$D$1:$D$1004=1)/(Data!$D$1:$D$1004=1))*ROW(Data!$A$1:$A$1004),ROW(B104)-ROW(B$6)),1),"")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IFERROR(INDEX(Data!A$1:$A$1004,_xlfn.AGGREGATE(15,6,((Data!$D$1:$D$1004=1)/(Data!$D$1:$D$1004=1))*ROW(Data!$A$1:$A$1004),ROW(B105)-ROW(B$6)),1),"")</f>
        <v/>
      </c>
      <c r="C105" s="43" t="s">
        <v>237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IFERROR(INDEX(Data!A$1:$A$1004,_xlfn.AGGREGATE(15,6,((Data!$D$1:$D$1004=1)/(Data!$D$1:$D$1004=1))*ROW(Data!$A$1:$A$1004),ROW(B106)-ROW(B$6)),1),"")</f>
        <v/>
      </c>
      <c r="C106" s="43" t="s">
        <v>237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IFERROR(INDEX(Data!A$1:$A$1004,_xlfn.AGGREGATE(15,6,((Data!$D$1:$D$1004=1)/(Data!$D$1:$D$1004=1))*ROW(Data!$A$1:$A$1004),ROW(B107)-ROW(B$6)),1),"")</f>
        <v/>
      </c>
      <c r="C107" s="43" t="s">
        <v>237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IFERROR(INDEX(Data!A$1:$A$1004,_xlfn.AGGREGATE(15,6,((Data!$D$1:$D$1004=1)/(Data!$D$1:$D$1004=1))*ROW(Data!$A$1:$A$1004),ROW(B108)-ROW(B$6)),1),"")</f>
        <v/>
      </c>
      <c r="C108" s="43" t="s">
        <v>237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IFERROR(INDEX(Data!A$1:$A$1004,_xlfn.AGGREGATE(15,6,((Data!$D$1:$D$1004=1)/(Data!$D$1:$D$1004=1))*ROW(Data!$A$1:$A$1004),ROW(B109)-ROW(B$6)),1),"")</f>
        <v/>
      </c>
      <c r="C109" s="43" t="s">
        <v>237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IFERROR(INDEX(Data!A$1:$A$1004,_xlfn.AGGREGATE(15,6,((Data!$D$1:$D$1004=1)/(Data!$D$1:$D$1004=1))*ROW(Data!$A$1:$A$1004),ROW(B110)-ROW(B$6)),1),"")</f>
        <v/>
      </c>
      <c r="C110" s="43" t="s">
        <v>237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IFERROR(INDEX(Data!A$1:$A$1004,_xlfn.AGGREGATE(15,6,((Data!$D$1:$D$1004=1)/(Data!$D$1:$D$1004=1))*ROW(Data!$A$1:$A$1004),ROW(B111)-ROW(B$6)),1),"")</f>
        <v/>
      </c>
      <c r="C111" s="43" t="s">
        <v>237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IFERROR(INDEX(Data!A$1:$A$1004,_xlfn.AGGREGATE(15,6,((Data!$D$1:$D$1004=1)/(Data!$D$1:$D$1004=1))*ROW(Data!$A$1:$A$1004),ROW(B112)-ROW(B$6)),1),"")</f>
        <v/>
      </c>
      <c r="C112" s="43" t="s">
        <v>237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IFERROR(INDEX(Data!A$1:$A$1004,_xlfn.AGGREGATE(15,6,((Data!$D$1:$D$1004=1)/(Data!$D$1:$D$1004=1))*ROW(Data!$A$1:$A$1004),ROW(B113)-ROW(B$6)),1),"")</f>
        <v/>
      </c>
      <c r="C113" s="43" t="s">
        <v>237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IFERROR(INDEX(Data!A$1:$A$1004,_xlfn.AGGREGATE(15,6,((Data!$D$1:$D$1004=1)/(Data!$D$1:$D$1004=1))*ROW(Data!$A$1:$A$1004),ROW(B114)-ROW(B$6)),1),"")</f>
        <v/>
      </c>
      <c r="C114" s="43" t="s">
        <v>237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IFERROR(INDEX(Data!A$1:$A$1004,_xlfn.AGGREGATE(15,6,((Data!$D$1:$D$1004=1)/(Data!$D$1:$D$1004=1))*ROW(Data!$A$1:$A$1004),ROW(B115)-ROW(B$6)),1),"")</f>
        <v/>
      </c>
      <c r="C115" s="43" t="s">
        <v>237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IFERROR(INDEX(Data!A$1:$A$1004,_xlfn.AGGREGATE(15,6,((Data!$D$1:$D$1004=1)/(Data!$D$1:$D$1004=1))*ROW(Data!$A$1:$A$1004),ROW(B116)-ROW(B$6)),1),"")</f>
        <v/>
      </c>
      <c r="C116" s="43" t="s">
        <v>237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IFERROR(INDEX(Data!A$1:$A$1004,_xlfn.AGGREGATE(15,6,((Data!$D$1:$D$1004=1)/(Data!$D$1:$D$1004=1))*ROW(Data!$A$1:$A$1004),ROW(B117)-ROW(B$6)),1),"")</f>
        <v/>
      </c>
      <c r="C117" s="43" t="s">
        <v>237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IFERROR(INDEX(Data!A$1:$A$1004,_xlfn.AGGREGATE(15,6,((Data!$D$1:$D$1004=1)/(Data!$D$1:$D$1004=1))*ROW(Data!$A$1:$A$1004),ROW(B118)-ROW(B$6)),1),"")</f>
        <v/>
      </c>
      <c r="C118" s="43" t="s">
        <v>237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IFERROR(INDEX(Data!A$1:$A$1004,_xlfn.AGGREGATE(15,6,((Data!$D$1:$D$1004=1)/(Data!$D$1:$D$1004=1))*ROW(Data!$A$1:$A$1004),ROW(B119)-ROW(B$6)),1),"")</f>
        <v/>
      </c>
      <c r="C119" s="43" t="s">
        <v>237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IFERROR(INDEX(Data!A$1:$A$1004,_xlfn.AGGREGATE(15,6,((Data!$D$1:$D$1004=1)/(Data!$D$1:$D$1004=1))*ROW(Data!$A$1:$A$1004),ROW(B120)-ROW(B$6)),1),"")</f>
        <v/>
      </c>
      <c r="C120" s="43" t="s">
        <v>237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IFERROR(INDEX(Data!A$1:$A$1004,_xlfn.AGGREGATE(15,6,((Data!$D$1:$D$1004=1)/(Data!$D$1:$D$1004=1))*ROW(Data!$A$1:$A$1004),ROW(B121)-ROW(B$6)),1),"")</f>
        <v/>
      </c>
      <c r="C121" s="43" t="s">
        <v>237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IFERROR(INDEX(Data!A$1:$A$1004,_xlfn.AGGREGATE(15,6,((Data!$D$1:$D$1004=1)/(Data!$D$1:$D$1004=1))*ROW(Data!$A$1:$A$1004),ROW(B122)-ROW(B$6)),1),"")</f>
        <v/>
      </c>
      <c r="C122" s="43" t="s">
        <v>237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IFERROR(INDEX(Data!A$1:$A$1004,_xlfn.AGGREGATE(15,6,((Data!$D$1:$D$1004=1)/(Data!$D$1:$D$1004=1))*ROW(Data!$A$1:$A$1004),ROW(B123)-ROW(B$6)),1),"")</f>
        <v/>
      </c>
      <c r="C123" s="43" t="s">
        <v>237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IFERROR(INDEX(Data!A$1:$A$1004,_xlfn.AGGREGATE(15,6,((Data!$D$1:$D$1004=1)/(Data!$D$1:$D$1004=1))*ROW(Data!$A$1:$A$1004),ROW(B124)-ROW(B$6)),1),"")</f>
        <v/>
      </c>
      <c r="C124" s="43" t="s">
        <v>237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IFERROR(INDEX(Data!A$1:$A$1004,_xlfn.AGGREGATE(15,6,((Data!$D$1:$D$1004=1)/(Data!$D$1:$D$1004=1))*ROW(Data!$A$1:$A$1004),ROW(B125)-ROW(B$6)),1),"")</f>
        <v/>
      </c>
      <c r="C125" s="43" t="s">
        <v>237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IFERROR(INDEX(Data!A$1:$A$1004,_xlfn.AGGREGATE(15,6,((Data!$D$1:$D$1004=1)/(Data!$D$1:$D$1004=1))*ROW(Data!$A$1:$A$1004),ROW(B126)-ROW(B$6)),1),"")</f>
        <v/>
      </c>
      <c r="C126" s="43" t="s">
        <v>237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IFERROR(INDEX(Data!A$1:$A$1004,_xlfn.AGGREGATE(15,6,((Data!$D$1:$D$1004=1)/(Data!$D$1:$D$1004=1))*ROW(Data!$A$1:$A$1004),ROW(B127)-ROW(B$6)),1),"")</f>
        <v/>
      </c>
      <c r="C127" s="43" t="s">
        <v>237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IFERROR(INDEX(Data!A$1:$A$1004,_xlfn.AGGREGATE(15,6,((Data!$D$1:$D$1004=1)/(Data!$D$1:$D$1004=1))*ROW(Data!$A$1:$A$1004),ROW(B128)-ROW(B$6)),1),"")</f>
        <v/>
      </c>
      <c r="C128" s="43" t="s">
        <v>237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IFERROR(INDEX(Data!A$1:$A$1004,_xlfn.AGGREGATE(15,6,((Data!$D$1:$D$1004=1)/(Data!$D$1:$D$1004=1))*ROW(Data!$A$1:$A$1004),ROW(B129)-ROW(B$6)),1),"")</f>
        <v/>
      </c>
      <c r="C129" s="43" t="s">
        <v>237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IFERROR(INDEX(Data!A$1:$A$1004,_xlfn.AGGREGATE(15,6,((Data!$D$1:$D$1004=1)/(Data!$D$1:$D$1004=1))*ROW(Data!$A$1:$A$1004),ROW(B130)-ROW(B$6)),1),"")</f>
        <v/>
      </c>
      <c r="C130" s="43" t="s">
        <v>237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IFERROR(INDEX(Data!A$1:$A$1004,_xlfn.AGGREGATE(15,6,((Data!$D$1:$D$1004=1)/(Data!$D$1:$D$1004=1))*ROW(Data!$A$1:$A$1004),ROW(B131)-ROW(B$6)),1),"")</f>
        <v/>
      </c>
      <c r="C131" s="43" t="s">
        <v>237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IFERROR(INDEX(Data!A$1:$A$1004,_xlfn.AGGREGATE(15,6,((Data!$D$1:$D$1004=1)/(Data!$D$1:$D$1004=1))*ROW(Data!$A$1:$A$1004),ROW(B132)-ROW(B$6)),1),"")</f>
        <v/>
      </c>
      <c r="C132" s="43" t="s">
        <v>237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IFERROR(INDEX(Data!A$1:$A$1004,_xlfn.AGGREGATE(15,6,((Data!$D$1:$D$1004=1)/(Data!$D$1:$D$1004=1))*ROW(Data!$A$1:$A$1004),ROW(B133)-ROW(B$6)),1),"")</f>
        <v/>
      </c>
      <c r="C133" s="43" t="s">
        <v>237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IFERROR(INDEX(Data!A$1:$A$1004,_xlfn.AGGREGATE(15,6,((Data!$D$1:$D$1004=1)/(Data!$D$1:$D$1004=1))*ROW(Data!$A$1:$A$1004),ROW(B134)-ROW(B$6)),1),"")</f>
        <v/>
      </c>
      <c r="C134" s="43" t="s">
        <v>237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IFERROR(INDEX(Data!A$1:$A$1004,_xlfn.AGGREGATE(15,6,((Data!$D$1:$D$1004=1)/(Data!$D$1:$D$1004=1))*ROW(Data!$A$1:$A$1004),ROW(B135)-ROW(B$6)),1),"")</f>
        <v/>
      </c>
      <c r="C135" s="43" t="s">
        <v>237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IFERROR(INDEX(Data!A$1:$A$1004,_xlfn.AGGREGATE(15,6,((Data!$D$1:$D$1004=1)/(Data!$D$1:$D$1004=1))*ROW(Data!$A$1:$A$1004),ROW(B136)-ROW(B$6)),1),"")</f>
        <v/>
      </c>
      <c r="C136" s="43" t="s">
        <v>237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IFERROR(INDEX(Data!A$1:$A$1004,_xlfn.AGGREGATE(15,6,((Data!$D$1:$D$1004=1)/(Data!$D$1:$D$1004=1))*ROW(Data!$A$1:$A$1004),ROW(B137)-ROW(B$6)),1),"")</f>
        <v/>
      </c>
      <c r="C137" s="43" t="s">
        <v>237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IFERROR(INDEX(Data!A$1:$A$1004,_xlfn.AGGREGATE(15,6,((Data!$D$1:$D$1004=1)/(Data!$D$1:$D$1004=1))*ROW(Data!$A$1:$A$1004),ROW(B138)-ROW(B$6)),1),"")</f>
        <v/>
      </c>
      <c r="C138" s="43" t="s">
        <v>237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IFERROR(INDEX(Data!A$1:$A$1004,_xlfn.AGGREGATE(15,6,((Data!$D$1:$D$1004=1)/(Data!$D$1:$D$1004=1))*ROW(Data!$A$1:$A$1004),ROW(B139)-ROW(B$6)),1),"")</f>
        <v/>
      </c>
      <c r="C139" s="43" t="s">
        <v>237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IFERROR(INDEX(Data!A$1:$A$1004,_xlfn.AGGREGATE(15,6,((Data!$D$1:$D$1004=1)/(Data!$D$1:$D$1004=1))*ROW(Data!$A$1:$A$1004),ROW(B140)-ROW(B$6)),1),"")</f>
        <v/>
      </c>
      <c r="C140" s="43" t="s">
        <v>237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IFERROR(INDEX(Data!A$1:$A$1004,_xlfn.AGGREGATE(15,6,((Data!$D$1:$D$1004=1)/(Data!$D$1:$D$1004=1))*ROW(Data!$A$1:$A$1004),ROW(B141)-ROW(B$6)),1),"")</f>
        <v/>
      </c>
      <c r="C141" s="43" t="s">
        <v>237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IFERROR(INDEX(Data!A$1:$A$1004,_xlfn.AGGREGATE(15,6,((Data!$D$1:$D$1004=1)/(Data!$D$1:$D$1004=1))*ROW(Data!$A$1:$A$1004),ROW(B142)-ROW(B$6)),1),"")</f>
        <v/>
      </c>
      <c r="C142" s="43" t="s">
        <v>237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IFERROR(INDEX(Data!A$1:$A$1004,_xlfn.AGGREGATE(15,6,((Data!$D$1:$D$1004=1)/(Data!$D$1:$D$1004=1))*ROW(Data!$A$1:$A$1004),ROW(B143)-ROW(B$6)),1),"")</f>
        <v/>
      </c>
      <c r="C143" s="43" t="s">
        <v>237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IFERROR(INDEX(Data!A$1:$A$1004,_xlfn.AGGREGATE(15,6,((Data!$D$1:$D$1004=1)/(Data!$D$1:$D$1004=1))*ROW(Data!$A$1:$A$1004),ROW(B144)-ROW(B$6)),1),"")</f>
        <v/>
      </c>
      <c r="C144" s="43" t="s">
        <v>237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IFERROR(INDEX(Data!A$1:$A$1004,_xlfn.AGGREGATE(15,6,((Data!$D$1:$D$1004=1)/(Data!$D$1:$D$1004=1))*ROW(Data!$A$1:$A$1004),ROW(B145)-ROW(B$6)),1),"")</f>
        <v/>
      </c>
      <c r="C145" s="43" t="s">
        <v>237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IFERROR(INDEX(Data!A$1:$A$1004,_xlfn.AGGREGATE(15,6,((Data!$D$1:$D$1004=1)/(Data!$D$1:$D$1004=1))*ROW(Data!$A$1:$A$1004),ROW(B146)-ROW(B$6)),1),"")</f>
        <v/>
      </c>
      <c r="C146" s="43" t="s">
        <v>237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IFERROR(INDEX(Data!A$1:$A$1004,_xlfn.AGGREGATE(15,6,((Data!$D$1:$D$1004=1)/(Data!$D$1:$D$1004=1))*ROW(Data!$A$1:$A$1004),ROW(B147)-ROW(B$6)),1),"")</f>
        <v/>
      </c>
      <c r="C147" s="43" t="s">
        <v>237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IFERROR(INDEX(Data!A$1:$A$1004,_xlfn.AGGREGATE(15,6,((Data!$D$1:$D$1004=1)/(Data!$D$1:$D$1004=1))*ROW(Data!$A$1:$A$1004),ROW(B148)-ROW(B$6)),1),"")</f>
        <v/>
      </c>
      <c r="C148" s="43" t="s">
        <v>237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IFERROR(INDEX(Data!A$1:$A$1004,_xlfn.AGGREGATE(15,6,((Data!$D$1:$D$1004=1)/(Data!$D$1:$D$1004=1))*ROW(Data!$A$1:$A$1004),ROW(B149)-ROW(B$6)),1),"")</f>
        <v/>
      </c>
      <c r="C149" s="43" t="s">
        <v>237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IFERROR(INDEX(Data!A$1:$A$1004,_xlfn.AGGREGATE(15,6,((Data!$D$1:$D$1004=1)/(Data!$D$1:$D$1004=1))*ROW(Data!$A$1:$A$1004),ROW(B150)-ROW(B$6)),1),"")</f>
        <v/>
      </c>
      <c r="C150" s="43" t="s">
        <v>237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IFERROR(INDEX(Data!A$1:$A$1004,_xlfn.AGGREGATE(15,6,((Data!$D$1:$D$1004=1)/(Data!$D$1:$D$1004=1))*ROW(Data!$A$1:$A$1004),ROW(B151)-ROW(B$6)),1),"")</f>
        <v/>
      </c>
      <c r="C151" s="43" t="s">
        <v>237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IFERROR(INDEX(Data!A$1:$A$1004,_xlfn.AGGREGATE(15,6,((Data!$D$1:$D$1004=1)/(Data!$D$1:$D$1004=1))*ROW(Data!$A$1:$A$1004),ROW(B152)-ROW(B$6)),1),"")</f>
        <v/>
      </c>
      <c r="C152" s="43" t="s">
        <v>237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IFERROR(INDEX(Data!A$1:$A$1004,_xlfn.AGGREGATE(15,6,((Data!$D$1:$D$1004=1)/(Data!$D$1:$D$1004=1))*ROW(Data!$A$1:$A$1004),ROW(B153)-ROW(B$6)),1),"")</f>
        <v/>
      </c>
      <c r="C153" s="43" t="s">
        <v>237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IFERROR(INDEX(Data!A$1:$A$1004,_xlfn.AGGREGATE(15,6,((Data!$D$1:$D$1004=1)/(Data!$D$1:$D$1004=1))*ROW(Data!$A$1:$A$1004),ROW(B154)-ROW(B$6)),1),"")</f>
        <v/>
      </c>
      <c r="C154" s="43" t="s">
        <v>237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IFERROR(INDEX(Data!A$1:$A$1004,_xlfn.AGGREGATE(15,6,((Data!$D$1:$D$1004=1)/(Data!$D$1:$D$1004=1))*ROW(Data!$A$1:$A$1004),ROW(B155)-ROW(B$6)),1),"")</f>
        <v/>
      </c>
      <c r="C155" s="43" t="s">
        <v>237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IFERROR(INDEX(Data!A$1:$A$1004,_xlfn.AGGREGATE(15,6,((Data!$D$1:$D$1004=1)/(Data!$D$1:$D$1004=1))*ROW(Data!$A$1:$A$1004),ROW(B156)-ROW(B$6)),1),"")</f>
        <v/>
      </c>
      <c r="C156" s="43" t="s">
        <v>237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IFERROR(INDEX(Data!A$1:$A$1004,_xlfn.AGGREGATE(15,6,((Data!$D$1:$D$1004=1)/(Data!$D$1:$D$1004=1))*ROW(Data!$A$1:$A$1004),ROW(B157)-ROW(B$6)),1),"")</f>
        <v/>
      </c>
      <c r="C157" s="43" t="s">
        <v>237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IFERROR(INDEX(Data!A$1:$A$1004,_xlfn.AGGREGATE(15,6,((Data!$D$1:$D$1004=1)/(Data!$D$1:$D$1004=1))*ROW(Data!$A$1:$A$1004),ROW(B158)-ROW(B$6)),1),"")</f>
        <v/>
      </c>
      <c r="C158" s="43" t="s">
        <v>237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IFERROR(INDEX(Data!A$1:$A$1004,_xlfn.AGGREGATE(15,6,((Data!$D$1:$D$1004=1)/(Data!$D$1:$D$1004=1))*ROW(Data!$A$1:$A$1004),ROW(B159)-ROW(B$6)),1),"")</f>
        <v/>
      </c>
      <c r="C159" s="43" t="s">
        <v>237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IFERROR(INDEX(Data!A$1:$A$1004,_xlfn.AGGREGATE(15,6,((Data!$D$1:$D$1004=1)/(Data!$D$1:$D$1004=1))*ROW(Data!$A$1:$A$1004),ROW(B160)-ROW(B$6)),1),"")</f>
        <v/>
      </c>
      <c r="C160" s="43" t="s">
        <v>237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IFERROR(INDEX(Data!A$1:$A$1004,_xlfn.AGGREGATE(15,6,((Data!$D$1:$D$1004=1)/(Data!$D$1:$D$1004=1))*ROW(Data!$A$1:$A$1004),ROW(B161)-ROW(B$6)),1),"")</f>
        <v/>
      </c>
      <c r="C161" s="43" t="s">
        <v>237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IFERROR(INDEX(Data!A$1:$A$1004,_xlfn.AGGREGATE(15,6,((Data!$D$1:$D$1004=1)/(Data!$D$1:$D$1004=1))*ROW(Data!$A$1:$A$1004),ROW(B162)-ROW(B$6)),1),"")</f>
        <v/>
      </c>
      <c r="C162" s="43" t="s">
        <v>237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IFERROR(INDEX(Data!A$1:$A$1004,_xlfn.AGGREGATE(15,6,((Data!$D$1:$D$1004=1)/(Data!$D$1:$D$1004=1))*ROW(Data!$A$1:$A$1004),ROW(B163)-ROW(B$6)),1),"")</f>
        <v/>
      </c>
      <c r="C163" s="43" t="s">
        <v>237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IFERROR(INDEX(Data!A$1:$A$1004,_xlfn.AGGREGATE(15,6,((Data!$D$1:$D$1004=1)/(Data!$D$1:$D$1004=1))*ROW(Data!$A$1:$A$1004),ROW(B164)-ROW(B$6)),1),"")</f>
        <v/>
      </c>
      <c r="C164" s="43" t="s">
        <v>237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IFERROR(INDEX(Data!A$1:$A$1004,_xlfn.AGGREGATE(15,6,((Data!$D$1:$D$1004=1)/(Data!$D$1:$D$1004=1))*ROW(Data!$A$1:$A$1004),ROW(B165)-ROW(B$6)),1),"")</f>
        <v/>
      </c>
      <c r="C165" s="43" t="s">
        <v>237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IFERROR(INDEX(Data!A$1:$A$1004,_xlfn.AGGREGATE(15,6,((Data!$D$1:$D$1004=1)/(Data!$D$1:$D$1004=1))*ROW(Data!$A$1:$A$1004),ROW(B166)-ROW(B$6)),1),"")</f>
        <v/>
      </c>
      <c r="C166" s="43" t="s">
        <v>237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IFERROR(INDEX(Data!A$1:$A$1004,_xlfn.AGGREGATE(15,6,((Data!$D$1:$D$1004=1)/(Data!$D$1:$D$1004=1))*ROW(Data!$A$1:$A$1004),ROW(B167)-ROW(B$6)),1),"")</f>
        <v/>
      </c>
      <c r="C167" s="43" t="s">
        <v>237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IFERROR(INDEX(Data!A$1:$A$1004,_xlfn.AGGREGATE(15,6,((Data!$D$1:$D$1004=1)/(Data!$D$1:$D$1004=1))*ROW(Data!$A$1:$A$1004),ROW(B168)-ROW(B$6)),1),"")</f>
        <v/>
      </c>
      <c r="C168" s="43" t="s">
        <v>237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IFERROR(INDEX(Data!A$1:$A$1004,_xlfn.AGGREGATE(15,6,((Data!$D$1:$D$1004=1)/(Data!$D$1:$D$1004=1))*ROW(Data!$A$1:$A$1004),ROW(B169)-ROW(B$6)),1),"")</f>
        <v/>
      </c>
      <c r="C169" s="43" t="s">
        <v>237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IFERROR(INDEX(Data!A$1:$A$1004,_xlfn.AGGREGATE(15,6,((Data!$D$1:$D$1004=1)/(Data!$D$1:$D$1004=1))*ROW(Data!$A$1:$A$1004),ROW(B170)-ROW(B$6)),1),"")</f>
        <v/>
      </c>
      <c r="C170" s="43" t="s">
        <v>237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IFERROR(INDEX(Data!A$1:$A$1004,_xlfn.AGGREGATE(15,6,((Data!$D$1:$D$1004=1)/(Data!$D$1:$D$1004=1))*ROW(Data!$A$1:$A$1004),ROW(B171)-ROW(B$6)),1),"")</f>
        <v/>
      </c>
      <c r="C171" s="43" t="s">
        <v>237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IFERROR(INDEX(Data!A$1:$A$1004,_xlfn.AGGREGATE(15,6,((Data!$D$1:$D$1004=1)/(Data!$D$1:$D$1004=1))*ROW(Data!$A$1:$A$1004),ROW(B172)-ROW(B$6)),1),"")</f>
        <v/>
      </c>
      <c r="C172" s="43" t="s">
        <v>237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IFERROR(INDEX(Data!A$1:$A$1004,_xlfn.AGGREGATE(15,6,((Data!$D$1:$D$1004=1)/(Data!$D$1:$D$1004=1))*ROW(Data!$A$1:$A$1004),ROW(B173)-ROW(B$6)),1),"")</f>
        <v/>
      </c>
      <c r="C173" s="43" t="s">
        <v>237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IFERROR(INDEX(Data!A$1:$A$1004,_xlfn.AGGREGATE(15,6,((Data!$D$1:$D$1004=1)/(Data!$D$1:$D$1004=1))*ROW(Data!$A$1:$A$1004),ROW(B174)-ROW(B$6)),1),"")</f>
        <v/>
      </c>
      <c r="C174" s="43" t="s">
        <v>237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IFERROR(INDEX(Data!A$1:$A$1004,_xlfn.AGGREGATE(15,6,((Data!$D$1:$D$1004=1)/(Data!$D$1:$D$1004=1))*ROW(Data!$A$1:$A$1004),ROW(B175)-ROW(B$6)),1),"")</f>
        <v/>
      </c>
      <c r="C175" s="43" t="s">
        <v>237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IFERROR(INDEX(Data!A$1:$A$1004,_xlfn.AGGREGATE(15,6,((Data!$D$1:$D$1004=1)/(Data!$D$1:$D$1004=1))*ROW(Data!$A$1:$A$1004),ROW(B176)-ROW(B$6)),1),"")</f>
        <v/>
      </c>
      <c r="C176" s="43" t="s">
        <v>237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IFERROR(INDEX(Data!A$1:$A$1004,_xlfn.AGGREGATE(15,6,((Data!$D$1:$D$1004=1)/(Data!$D$1:$D$1004=1))*ROW(Data!$A$1:$A$1004),ROW(B177)-ROW(B$6)),1),"")</f>
        <v/>
      </c>
      <c r="C177" s="43" t="s">
        <v>237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IFERROR(INDEX(Data!A$1:$A$1004,_xlfn.AGGREGATE(15,6,((Data!$D$1:$D$1004=1)/(Data!$D$1:$D$1004=1))*ROW(Data!$A$1:$A$1004),ROW(B178)-ROW(B$6)),1),"")</f>
        <v/>
      </c>
      <c r="C178" s="43" t="s">
        <v>237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IFERROR(INDEX(Data!A$1:$A$1004,_xlfn.AGGREGATE(15,6,((Data!$D$1:$D$1004=1)/(Data!$D$1:$D$1004=1))*ROW(Data!$A$1:$A$1004),ROW(B179)-ROW(B$6)),1),"")</f>
        <v/>
      </c>
      <c r="C179" s="43" t="s">
        <v>237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IFERROR(INDEX(Data!A$1:$A$1004,_xlfn.AGGREGATE(15,6,((Data!$D$1:$D$1004=1)/(Data!$D$1:$D$1004=1))*ROW(Data!$A$1:$A$1004),ROW(B180)-ROW(B$6)),1),"")</f>
        <v/>
      </c>
      <c r="C180" s="43" t="s">
        <v>237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IFERROR(INDEX(Data!A$1:$A$1004,_xlfn.AGGREGATE(15,6,((Data!$D$1:$D$1004=1)/(Data!$D$1:$D$1004=1))*ROW(Data!$A$1:$A$1004),ROW(B181)-ROW(B$6)),1),"")</f>
        <v/>
      </c>
      <c r="C181" s="43" t="s">
        <v>237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IFERROR(INDEX(Data!A$1:$A$1004,_xlfn.AGGREGATE(15,6,((Data!$D$1:$D$1004=1)/(Data!$D$1:$D$1004=1))*ROW(Data!$A$1:$A$1004),ROW(B182)-ROW(B$6)),1),"")</f>
        <v/>
      </c>
      <c r="C182" s="43" t="s">
        <v>237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IFERROR(INDEX(Data!A$1:$A$1004,_xlfn.AGGREGATE(15,6,((Data!$D$1:$D$1004=1)/(Data!$D$1:$D$1004=1))*ROW(Data!$A$1:$A$1004),ROW(B183)-ROW(B$6)),1),"")</f>
        <v/>
      </c>
      <c r="C183" s="43" t="s">
        <v>237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IFERROR(INDEX(Data!A$1:$A$1004,_xlfn.AGGREGATE(15,6,((Data!$D$1:$D$1004=1)/(Data!$D$1:$D$1004=1))*ROW(Data!$A$1:$A$1004),ROW(B184)-ROW(B$6)),1),"")</f>
        <v/>
      </c>
      <c r="C184" s="43" t="s">
        <v>237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IFERROR(INDEX(Data!A$1:$A$1004,_xlfn.AGGREGATE(15,6,((Data!$D$1:$D$1004=1)/(Data!$D$1:$D$1004=1))*ROW(Data!$A$1:$A$1004),ROW(B185)-ROW(B$6)),1),"")</f>
        <v/>
      </c>
      <c r="C185" s="43" t="s">
        <v>237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IFERROR(INDEX(Data!A$1:$A$1004,_xlfn.AGGREGATE(15,6,((Data!$D$1:$D$1004=1)/(Data!$D$1:$D$1004=1))*ROW(Data!$A$1:$A$1004),ROW(B186)-ROW(B$6)),1),"")</f>
        <v/>
      </c>
      <c r="C186" s="43" t="s">
        <v>237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IFERROR(INDEX(Data!A$1:$A$1004,_xlfn.AGGREGATE(15,6,((Data!$D$1:$D$1004=1)/(Data!$D$1:$D$1004=1))*ROW(Data!$A$1:$A$1004),ROW(B187)-ROW(B$6)),1),"")</f>
        <v/>
      </c>
      <c r="C187" s="43" t="s">
        <v>237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IFERROR(INDEX(Data!A$1:$A$1004,_xlfn.AGGREGATE(15,6,((Data!$D$1:$D$1004=1)/(Data!$D$1:$D$1004=1))*ROW(Data!$A$1:$A$1004),ROW(B188)-ROW(B$6)),1),"")</f>
        <v/>
      </c>
      <c r="C188" s="43" t="s">
        <v>237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IFERROR(INDEX(Data!A$1:$A$1004,_xlfn.AGGREGATE(15,6,((Data!$D$1:$D$1004=1)/(Data!$D$1:$D$1004=1))*ROW(Data!$A$1:$A$1004),ROW(B189)-ROW(B$6)),1),"")</f>
        <v/>
      </c>
      <c r="C189" s="43" t="s">
        <v>237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IFERROR(INDEX(Data!A$1:$A$1004,_xlfn.AGGREGATE(15,6,((Data!$D$1:$D$1004=1)/(Data!$D$1:$D$1004=1))*ROW(Data!$A$1:$A$1004),ROW(B190)-ROW(B$6)),1),"")</f>
        <v/>
      </c>
      <c r="C190" s="43" t="s">
        <v>237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IFERROR(INDEX(Data!A$1:$A$1004,_xlfn.AGGREGATE(15,6,((Data!$D$1:$D$1004=1)/(Data!$D$1:$D$1004=1))*ROW(Data!$A$1:$A$1004),ROW(B191)-ROW(B$6)),1),"")</f>
        <v/>
      </c>
      <c r="C191" s="43" t="s">
        <v>237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IFERROR(INDEX(Data!A$1:$A$1004,_xlfn.AGGREGATE(15,6,((Data!$D$1:$D$1004=1)/(Data!$D$1:$D$1004=1))*ROW(Data!$A$1:$A$1004),ROW(B192)-ROW(B$6)),1),"")</f>
        <v/>
      </c>
      <c r="C192" s="43" t="s">
        <v>237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IFERROR(INDEX(Data!A$1:$A$1004,_xlfn.AGGREGATE(15,6,((Data!$D$1:$D$1004=1)/(Data!$D$1:$D$1004=1))*ROW(Data!$A$1:$A$1004),ROW(B193)-ROW(B$6)),1),"")</f>
        <v/>
      </c>
      <c r="C193" s="43" t="s">
        <v>237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IFERROR(INDEX(Data!A$1:$A$1004,_xlfn.AGGREGATE(15,6,((Data!$D$1:$D$1004=1)/(Data!$D$1:$D$1004=1))*ROW(Data!$A$1:$A$1004),ROW(B194)-ROW(B$6)),1),"")</f>
        <v/>
      </c>
      <c r="C194" s="43" t="s">
        <v>237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IFERROR(INDEX(Data!A$1:$A$1004,_xlfn.AGGREGATE(15,6,((Data!$D$1:$D$1004=1)/(Data!$D$1:$D$1004=1))*ROW(Data!$A$1:$A$1004),ROW(B195)-ROW(B$6)),1),"")</f>
        <v/>
      </c>
      <c r="C195" s="43" t="s">
        <v>237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IFERROR(INDEX(Data!A$1:$A$1004,_xlfn.AGGREGATE(15,6,((Data!$D$1:$D$1004=1)/(Data!$D$1:$D$1004=1))*ROW(Data!$A$1:$A$1004),ROW(B196)-ROW(B$6)),1),"")</f>
        <v/>
      </c>
      <c r="C196" s="43" t="s">
        <v>237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IFERROR(INDEX(Data!A$1:$A$1004,_xlfn.AGGREGATE(15,6,((Data!$D$1:$D$1004=1)/(Data!$D$1:$D$1004=1))*ROW(Data!$A$1:$A$1004),ROW(B197)-ROW(B$6)),1),"")</f>
        <v/>
      </c>
      <c r="C197" s="43" t="s">
        <v>237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IFERROR(INDEX(Data!A$1:$A$1004,_xlfn.AGGREGATE(15,6,((Data!$D$1:$D$1004=1)/(Data!$D$1:$D$1004=1))*ROW(Data!$A$1:$A$1004),ROW(B198)-ROW(B$6)),1),"")</f>
        <v/>
      </c>
      <c r="C198" s="43" t="s">
        <v>237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IFERROR(INDEX(Data!A$1:$A$1004,_xlfn.AGGREGATE(15,6,((Data!$D$1:$D$1004=1)/(Data!$D$1:$D$1004=1))*ROW(Data!$A$1:$A$1004),ROW(B199)-ROW(B$6)),1),"")</f>
        <v/>
      </c>
      <c r="C199" s="43" t="s">
        <v>237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IFERROR(INDEX(Data!A$1:$A$1004,_xlfn.AGGREGATE(15,6,((Data!$D$1:$D$1004=1)/(Data!$D$1:$D$1004=1))*ROW(Data!$A$1:$A$1004),ROW(B200)-ROW(B$6)),1),"")</f>
        <v/>
      </c>
      <c r="C200" s="43" t="s">
        <v>237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IFERROR(INDEX(Data!A$1:$A$1004,_xlfn.AGGREGATE(15,6,((Data!$D$1:$D$1004=1)/(Data!$D$1:$D$1004=1))*ROW(Data!$A$1:$A$1004),ROW(B201)-ROW(B$6)),1),"")</f>
        <v/>
      </c>
      <c r="C201" s="43" t="s">
        <v>237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IFERROR(INDEX(Data!A$1:$A$1004,_xlfn.AGGREGATE(15,6,((Data!$D$1:$D$1004=1)/(Data!$D$1:$D$1004=1))*ROW(Data!$A$1:$A$1004),ROW(B202)-ROW(B$6)),1),"")</f>
        <v/>
      </c>
      <c r="C202" s="43" t="s">
        <v>237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IFERROR(INDEX(Data!A$1:$A$1004,_xlfn.AGGREGATE(15,6,((Data!$D$1:$D$1004=1)/(Data!$D$1:$D$1004=1))*ROW(Data!$A$1:$A$1004),ROW(B203)-ROW(B$6)),1),"")</f>
        <v/>
      </c>
      <c r="C203" s="43" t="s">
        <v>237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IFERROR(INDEX(Data!A$1:$A$1004,_xlfn.AGGREGATE(15,6,((Data!$D$1:$D$1004=1)/(Data!$D$1:$D$1004=1))*ROW(Data!$A$1:$A$1004),ROW(B204)-ROW(B$6)),1),"")</f>
        <v/>
      </c>
      <c r="C204" s="43" t="s">
        <v>237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IFERROR(INDEX(Data!A$1:$A$1004,_xlfn.AGGREGATE(15,6,((Data!$D$1:$D$1004=1)/(Data!$D$1:$D$1004=1))*ROW(Data!$A$1:$A$1004),ROW(B205)-ROW(B$6)),1),"")</f>
        <v/>
      </c>
      <c r="C205" s="43" t="s">
        <v>237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IFERROR(INDEX(Data!A$1:$A$1004,_xlfn.AGGREGATE(15,6,((Data!$D$1:$D$1004=1)/(Data!$D$1:$D$1004=1))*ROW(Data!$A$1:$A$1004),ROW(B206)-ROW(B$6)),1),"")</f>
        <v/>
      </c>
      <c r="C206" s="43" t="s">
        <v>237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IFERROR(INDEX(Data!A$1:$A$1004,_xlfn.AGGREGATE(15,6,((Data!$D$1:$D$1004=1)/(Data!$D$1:$D$1004=1))*ROW(Data!$A$1:$A$1004),ROW(B207)-ROW(B$6)),1),"")</f>
        <v/>
      </c>
      <c r="C207" s="43" t="s">
        <v>237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38" priority="66">
      <formula>A2=3</formula>
    </cfRule>
    <cfRule type="expression" dxfId="1037" priority="67">
      <formula>A2=2</formula>
    </cfRule>
    <cfRule type="expression" dxfId="1036" priority="68">
      <formula>A2=1</formula>
    </cfRule>
  </conditionalFormatting>
  <conditionalFormatting sqref="C7:C207">
    <cfRule type="expression" dxfId="1035" priority="58">
      <formula>C7=3</formula>
    </cfRule>
    <cfRule type="expression" dxfId="1034" priority="59">
      <formula>C7=2</formula>
    </cfRule>
    <cfRule type="expression" dxfId="1033" priority="60">
      <formula>C7=1</formula>
    </cfRule>
  </conditionalFormatting>
  <conditionalFormatting sqref="B7:B207">
    <cfRule type="expression" dxfId="1032" priority="47">
      <formula>AND($D$2&lt;&gt;"",ISNUMBER(SEARCH("*"&amp;$D$2&amp;"*",B7)))</formula>
    </cfRule>
  </conditionalFormatting>
  <conditionalFormatting sqref="E7:E207">
    <cfRule type="expression" dxfId="1031" priority="37">
      <formula>E7=3</formula>
    </cfRule>
    <cfRule type="expression" dxfId="1030" priority="38">
      <formula>E7=2</formula>
    </cfRule>
    <cfRule type="expression" dxfId="1029" priority="39">
      <formula>E7=1</formula>
    </cfRule>
  </conditionalFormatting>
  <conditionalFormatting sqref="G7:G207">
    <cfRule type="expression" dxfId="1028" priority="32">
      <formula>G7=3</formula>
    </cfRule>
    <cfRule type="expression" dxfId="1027" priority="33">
      <formula>G7=2</formula>
    </cfRule>
    <cfRule type="expression" dxfId="1026" priority="34">
      <formula>G7=1</formula>
    </cfRule>
  </conditionalFormatting>
  <conditionalFormatting sqref="I7:I207">
    <cfRule type="expression" dxfId="1025" priority="27">
      <formula>I7=3</formula>
    </cfRule>
    <cfRule type="expression" dxfId="1024" priority="28">
      <formula>I7=2</formula>
    </cfRule>
    <cfRule type="expression" dxfId="1023" priority="29">
      <formula>I7=1</formula>
    </cfRule>
  </conditionalFormatting>
  <conditionalFormatting sqref="K105:K207">
    <cfRule type="expression" dxfId="1022" priority="22">
      <formula>K105=3</formula>
    </cfRule>
    <cfRule type="expression" dxfId="1021" priority="23">
      <formula>K105=2</formula>
    </cfRule>
    <cfRule type="expression" dxfId="1020" priority="24">
      <formula>K105=1</formula>
    </cfRule>
  </conditionalFormatting>
  <conditionalFormatting sqref="M7:M207">
    <cfRule type="expression" dxfId="1019" priority="17">
      <formula>M7=3</formula>
    </cfRule>
    <cfRule type="expression" dxfId="1018" priority="18">
      <formula>M7=2</formula>
    </cfRule>
    <cfRule type="expression" dxfId="1017" priority="19">
      <formula>M7=1</formula>
    </cfRule>
  </conditionalFormatting>
  <conditionalFormatting sqref="F4">
    <cfRule type="expression" dxfId="1016" priority="13">
      <formula>MID($F$2,1,1)="3"</formula>
    </cfRule>
    <cfRule type="expression" dxfId="1015" priority="14">
      <formula>MID($F$2,1,1)="2"</formula>
    </cfRule>
    <cfRule type="expression" dxfId="1014" priority="15">
      <formula>MID($F$2,1,1)="1"</formula>
    </cfRule>
  </conditionalFormatting>
  <conditionalFormatting sqref="D4">
    <cfRule type="expression" dxfId="1013" priority="9">
      <formula>profile&lt;&gt;""</formula>
    </cfRule>
  </conditionalFormatting>
  <conditionalFormatting sqref="D6">
    <cfRule type="expression" dxfId="1012" priority="7">
      <formula>AND(profile&lt;&gt;"",profile=D6)</formula>
    </cfRule>
  </conditionalFormatting>
  <conditionalFormatting sqref="N6 L6 J6 H6 F6">
    <cfRule type="expression" dxfId="1011" priority="5">
      <formula>AND(profile&lt;&gt;"",profile=F6)</formula>
    </cfRule>
  </conditionalFormatting>
  <conditionalFormatting sqref="B8:B207">
    <cfRule type="expression" dxfId="1010" priority="4">
      <formula>AND($D$2&lt;&gt;"",ISNUMBER(SEARCH("*"&amp;$D$2&amp;"*",B8)))</formula>
    </cfRule>
  </conditionalFormatting>
  <conditionalFormatting sqref="K7:K104">
    <cfRule type="expression" dxfId="1009" priority="1">
      <formula>K7=3</formula>
    </cfRule>
    <cfRule type="expression" dxfId="1008" priority="2">
      <formula>K7=2</formula>
    </cfRule>
    <cfRule type="expression" dxfId="1007" priority="3">
      <formula>K7=1</formula>
    </cfRule>
  </conditionalFormatting>
  <conditionalFormatting sqref="A7:A207">
    <cfRule type="expression" dxfId="1006" priority="42">
      <formula>A7=3</formula>
    </cfRule>
    <cfRule type="expression" dxfId="1005" priority="43">
      <formula>A7=2</formula>
    </cfRule>
    <cfRule type="expression" dxfId="100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455</v>
      </c>
      <c r="D1" s="102" t="s">
        <v>488</v>
      </c>
      <c r="F1" s="103" t="s">
        <v>696</v>
      </c>
      <c r="H1" s="89" t="s">
        <v>482</v>
      </c>
      <c r="N1" s="158"/>
    </row>
    <row r="2" spans="1:40" s="78" customFormat="1" ht="12.45" thickBot="1" x14ac:dyDescent="0.45">
      <c r="A2" s="76">
        <v>1</v>
      </c>
      <c r="B2" s="77" t="str">
        <f ca="1">"Required ("&amp;COUNTIF(Data!$BR:$BR,1)&amp;")"</f>
        <v>Required (6)</v>
      </c>
      <c r="D2" s="79"/>
      <c r="F2" s="79" t="s">
        <v>466</v>
      </c>
      <c r="H2" s="90" t="s">
        <v>490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491</v>
      </c>
      <c r="V3" s="44"/>
    </row>
    <row r="4" spans="1:40" x14ac:dyDescent="0.4">
      <c r="A4" s="43">
        <v>3</v>
      </c>
      <c r="B4" s="60" t="str">
        <f ca="1">"Mild Interest ("&amp;COUNTIF(Data!$BR:$BR,3)&amp;")"</f>
        <v>Mild Interest (2)</v>
      </c>
      <c r="D4" s="104" t="s">
        <v>489</v>
      </c>
      <c r="F4" s="105" t="s">
        <v>481</v>
      </c>
      <c r="H4" s="53" t="s">
        <v>492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IFERROR(INDEX(Data!A$1:$A$1004,_xlfn.AGGREGATE(15,6,(OFFSET(Data!$A$1,0,MATCH(B$6,Data!$1:$1,0)-1,1000,1)=IF(B$7="","Yes",B$7))/(OFFSET(Data!$A$1,0,MATCH(B$6,Data!$1:$1,0)-1,1000,1)=IF(B$7="","Yes",B$7))*ROW(Data!$C$1:$C$1004),ROW(B8)-ROW(B$7)),1),"")</f>
        <v>[DVR]</v>
      </c>
      <c r="C8" s="43">
        <f ca="1">IF(D8="","",IF(INDEX(Data!$BR:$BR,MATCH(D8,Data!$A:$A,0),1)=0,"",INDEX(Data!$BR:$BR,MATCH(D8,Data!$A:$A,0),1)))</f>
        <v>1</v>
      </c>
      <c r="D8" s="43" t="str">
        <f ca="1">IFERROR(INDEX(Data!$A$1:C$1004,_xlfn.AGGREGATE(15,6,(OFFSET(Data!$A$1,0,MATCH(D$6,Data!$1:$1,0)-1,1000,1)=IF(D$7="","Yes",D$7))/(OFFSET(Data!$A$1,0,MATCH(D$6,Data!$1:$1,0)-1,1000,1)=IF(D$7="","Yes",D$7))*ROW(Data!$C$1:$C$1004),ROW(D8)-ROW(D$7)),1),"")</f>
        <v>[DVR]</v>
      </c>
      <c r="E8" s="43">
        <f ca="1">IF(F8="","",IF(INDEX(Data!$BR:$BR,MATCH(F8,Data!$A:$A,0),1)=0,"",INDEX(Data!$BR:$BR,MATCH(F8,Data!$A:$A,0),1)))</f>
        <v>1</v>
      </c>
      <c r="F8" s="43" t="str">
        <f ca="1">IFERROR(INDEX(Data!$A$1:E$1004,_xlfn.AGGREGATE(15,6,(OFFSET(Data!$A$1,0,MATCH(F$6,Data!$1:$1,0)-1,1000,1)=IF(F$7="","Yes",F$7))/(OFFSET(Data!$A$1,0,MATCH(F$6,Data!$1:$1,0)-1,1000,1)=IF(F$7="","Yes",F$7))*ROW(Data!$C$1:$C$1004),ROW(F8)-ROW(F$7)),1),"")</f>
        <v>[DVR]</v>
      </c>
      <c r="G8" s="43">
        <f ca="1">IF(H8="","",IF(INDEX(Data!$BR:$BR,MATCH(H8,Data!$A:$A,0),1)=0,"",INDEX(Data!$BR:$BR,MATCH(H8,Data!$A:$A,0),1)))</f>
        <v>1</v>
      </c>
      <c r="H8" s="43" t="str">
        <f ca="1">IFERROR(INDEX(Data!$A$1:G$1004,_xlfn.AGGREGATE(15,6,(OFFSET(Data!$A$1,0,MATCH(H$6,Data!$1:$1,0)-1,1000,1)=IF(H$7="","Yes",H$7))/(OFFSET(Data!$A$1,0,MATCH(H$6,Data!$1:$1,0)-1,1000,1)=IF(H$7="","Yes",H$7))*ROW(Data!$C$1:$C$1004),ROW(H8)-ROW(H$7)),1),"")</f>
        <v>[DVR]</v>
      </c>
      <c r="I8" s="43">
        <f ca="1">IF(J8="","",IF(INDEX(Data!$BR:$BR,MATCH(J8,Data!$A:$A,0),1)=0,"",INDEX(Data!$BR:$BR,MATCH(J8,Data!$A:$A,0),1)))</f>
        <v>1</v>
      </c>
      <c r="J8" s="43" t="str">
        <f ca="1">IFERROR(INDEX(Data!$A$1:I$1004,_xlfn.AGGREGATE(15,6,(OFFSET(Data!$A$1,0,MATCH(J$6,Data!$1:$1,0)-1,1000,1)=IF(J$7="","Yes",J$7))/(OFFSET(Data!$A$1,0,MATCH(J$6,Data!$1:$1,0)-1,1000,1)=IF(J$7="","Yes",J$7))*ROW(Data!$C$1:$C$1004),ROW(J8)-ROW(J$7)),1),"")</f>
        <v>[DVR]</v>
      </c>
      <c r="K8" s="43">
        <f ca="1">IF(L8="","",IF(INDEX(Data!$BR:$BR,MATCH(L8,Data!$A:$A,0),1)=0,"",INDEX(Data!$BR:$BR,MATCH(L8,Data!$A:$A,0),1)))</f>
        <v>1</v>
      </c>
      <c r="L8" s="43" t="str">
        <f ca="1">IFERROR(INDEX(Data!$A$1:K$1004,_xlfn.AGGREGATE(15,6,(OFFSET(Data!$A$1,0,MATCH(L$6,Data!$1:$1,0)-1,1000,1)=IF(L$7="","Yes",L$7))/(OFFSET(Data!$A$1,0,MATCH(L$6,Data!$1:$1,0)-1,1000,1)=IF(L$7="","Yes",L$7))*ROW(Data!$C$1:$C$1004),ROW(L8)-ROW(L$7)),1),"")</f>
        <v>[DVR]</v>
      </c>
      <c r="M8" s="43">
        <f ca="1">IF(N8="","",IF(INDEX(Data!$BR:$BR,MATCH(N8,Data!$A:$A,0),1)=0,"",INDEX(Data!$BR:$BR,MATCH(N8,Data!$A:$A,0),1)))</f>
        <v>1</v>
      </c>
      <c r="N8" s="43" t="str">
        <f ca="1">IFERROR(INDEX(Data!$A$1:M$1004,_xlfn.AGGREGATE(15,6,(OFFSET(Data!$A$1,0,MATCH(N$6,Data!$1:$1,0)-1,1000,1)=IF(N$7="","Yes",N$7))/(OFFSET(Data!$A$1,0,MATCH(N$6,Data!$1:$1,0)-1,1000,1)=IF(N$7="","Yes",N$7))*ROW(Data!$C$1:$C$1004),ROW(N8)-ROW(N$7)),1),"")</f>
        <v>[DVR]</v>
      </c>
      <c r="O8" s="43">
        <f ca="1">IF(P8="","",IF(INDEX(Data!$BR:$BR,MATCH(P8,Data!$A:$A,0),1)=0,"",INDEX(Data!$BR:$BR,MATCH(P8,Data!$A:$A,0),1)))</f>
        <v>1</v>
      </c>
      <c r="P8" s="43" t="str">
        <f ca="1">IFERROR(INDEX(Data!$A$1:O$1004,_xlfn.AGGREGATE(15,6,(OFFSET(Data!$A$1,0,MATCH(P$6,Data!$1:$1,0)-1,1000,1)=IF(P$7="","Yes",P$7))/(OFFSET(Data!$A$1,0,MATCH(P$6,Data!$1:$1,0)-1,1000,1)=IF(P$7="","Yes",P$7))*ROW(Data!$C$1:$C$1004),ROW(P8)-ROW(P$7)),1),"")</f>
        <v>[DVR]</v>
      </c>
      <c r="Q8" s="43">
        <f ca="1">IF(R8="","",IF(INDEX(Data!$BR:$BR,MATCH(R8,Data!$A:$A,0),1)=0,"",INDEX(Data!$BR:$BR,MATCH(R8,Data!$A:$A,0),1)))</f>
        <v>1</v>
      </c>
      <c r="R8" s="43" t="str">
        <f ca="1">IFERROR(INDEX(Data!$A$1:Q$1004,_xlfn.AGGREGATE(15,6,(OFFSET(Data!$A$1,0,MATCH(R$6,Data!$1:$1,0)-1,1000,1)=IF(R$7="","Yes",R$7))/(OFFSET(Data!$A$1,0,MATCH(R$6,Data!$1:$1,0)-1,1000,1)=IF(R$7="","Yes",R$7))*ROW(Data!$C$1:$C$1004),ROW(R8)-ROW(R$7)),1),"")</f>
        <v>[DVR]</v>
      </c>
      <c r="S8" s="43">
        <f ca="1">IF(T8="","",IF(INDEX(Data!$BR:$BR,MATCH(T8,Data!$A:$A,0),1)=0,"",INDEX(Data!$BR:$BR,MATCH(T8,Data!$A:$A,0),1)))</f>
        <v>1</v>
      </c>
      <c r="T8" s="43" t="str">
        <f ca="1">IFERROR(INDEX(Data!$A$1:R$1004,_xlfn.AGGREGATE(15,6,(OFFSET(Data!$A$1,0,MATCH(T$6,Data!$1:$1,0)-1,1000,1)=IF(T$7="","Yes",T$7))/(OFFSET(Data!$A$1,0,MATCH(T$6,Data!$1:$1,0)-1,1000,1)=IF(T$7="","Yes",T$7))*ROW(Data!$C$1:$C$1004),ROW(T8)-ROW(T$7)),1),"")</f>
        <v>[DVR]</v>
      </c>
      <c r="U8" s="43">
        <f ca="1">IF(V8="","",IF(INDEX(Data!$BR:$BR,MATCH(V8,Data!$A:$A,0),1)=0,"",INDEX(Data!$BR:$BR,MATCH(V8,Data!$A:$A,0),1)))</f>
        <v>1</v>
      </c>
      <c r="V8" s="43" t="str">
        <f ca="1">IFERROR(INDEX(Data!$A$1:T$1004,_xlfn.AGGREGATE(15,6,(OFFSET(Data!$A$1,0,MATCH(V$6,Data!$1:$1,0)-1,1000,1)=IF(V$7="","Yes",V$7))/(OFFSET(Data!$A$1,0,MATCH(V$6,Data!$1:$1,0)-1,1000,1)=IF(V$7="","Yes",V$7))*ROW(Data!$C$1:$C$1004),ROW(V8)-ROW(V$7)),1),"")</f>
        <v>[DVR]</v>
      </c>
      <c r="W8" s="43">
        <f ca="1">IF(X8="","",IF(INDEX(Data!$BR:$BR,MATCH(X8,Data!$A:$A,0),1)=0,"",INDEX(Data!$BR:$BR,MATCH(X8,Data!$A:$A,0),1)))</f>
        <v>1</v>
      </c>
      <c r="X8" s="43" t="str">
        <f ca="1">IFERROR(INDEX(Data!$A$1:Y$1004,_xlfn.AGGREGATE(15,6,(OFFSET(Data!$A$1,0,MATCH(X$6,Data!$1:$1,0)-1,1000,1)=IF(X$7="","Yes",X$7))/(OFFSET(Data!$A$1,0,MATCH(X$6,Data!$1:$1,0)-1,1000,1)=IF(X$7="","Yes",X$7))*ROW(Data!$C$1:$C$1004),ROW(X8)-ROW(X$7)),1),"")</f>
        <v>[DVR]</v>
      </c>
      <c r="Y8" s="43">
        <f ca="1">IF(Z8="","",IF(INDEX(Data!$BR:$BR,MATCH(Z8,Data!$A:$A,0),1)=0,"",INDEX(Data!$BR:$BR,MATCH(Z8,Data!$A:$A,0),1)))</f>
        <v>1</v>
      </c>
      <c r="Z8" s="43" t="str">
        <f ca="1">IFERROR(INDEX(Data!$A$1:AA$1004,_xlfn.AGGREGATE(15,6,(OFFSET(Data!$A$1,0,MATCH(Z$6,Data!$1:$1,0)-1,1000,1)=IF(Z$7="","Yes",Z$7))/(OFFSET(Data!$A$1,0,MATCH(Z$6,Data!$1:$1,0)-1,1000,1)=IF(Z$7="","Yes",Z$7))*ROW(Data!$C$1:$C$1004),ROW(Z8)-ROW(Z$7)),1),"")</f>
        <v>[DVR]</v>
      </c>
      <c r="AA8" s="43">
        <f ca="1">IF(AB8="","",IF(INDEX(Data!$BR:$BR,MATCH(AB8,Data!$A:$A,0),1)=0,"",INDEX(Data!$BR:$BR,MATCH(AB8,Data!$A:$A,0),1)))</f>
        <v>1</v>
      </c>
      <c r="AB8" s="43" t="str">
        <f ca="1">IFERROR(INDEX(Data!$A$1:AC$1004,_xlfn.AGGREGATE(15,6,(OFFSET(Data!$A$1,0,MATCH(AB$6,Data!$1:$1,0)-1,1000,1)=IF(AB$7="","Yes",AB$7))/(OFFSET(Data!$A$1,0,MATCH(AB$6,Data!$1:$1,0)-1,1000,1)=IF(AB$7="","Yes",AB$7))*ROW(Data!$C$1:$C$1004),ROW(AB8)-ROW(AB$7)),1),"")</f>
        <v>[DVR]</v>
      </c>
      <c r="AC8" s="43">
        <f ca="1">IF(AD8="","",IF(INDEX(Data!$BR:$BR,MATCH(AD8,Data!$A:$A,0),1)=0,"",INDEX(Data!$BR:$BR,MATCH(AD8,Data!$A:$A,0),1)))</f>
        <v>1</v>
      </c>
      <c r="AD8" s="43" t="str">
        <f ca="1">IFERROR(INDEX(Data!$A$1:AE$1004,_xlfn.AGGREGATE(15,6,(OFFSET(Data!$A$1,0,MATCH(AD$6,Data!$1:$1,0)-1,1000,1)=IF(AD$7="","Yes",AD$7))/(OFFSET(Data!$A$1,0,MATCH(AD$6,Data!$1:$1,0)-1,1000,1)=IF(AD$7="","Yes",AD$7))*ROW(Data!$C$1:$C$1004),ROW(AD8)-ROW(AD$7)),1),"")</f>
        <v>A&amp;E</v>
      </c>
      <c r="AE8" s="43" t="str">
        <f ca="1">IF(AF8="","",IF(INDEX(Data!$BR:$BR,MATCH(AF8,Data!$A:$A,0),1)=0,"",INDEX(Data!$BR:$BR,MATCH(AF8,Data!$A:$A,0),1)))</f>
        <v/>
      </c>
      <c r="AF8" s="43" t="str">
        <f ca="1">IFERROR(INDEX(Data!$A$1:AM$1004,_xlfn.AGGREGATE(15,6,(OFFSET(Data!$A$1,0,MATCH(AF$6,Data!$1:$1,0)-1,1000,1)=IF(AF$7="","Yes",AF$7))/(OFFSET(Data!$A$1,0,MATCH(AF$6,Data!$1:$1,0)-1,1000,1)=IF(AF$7="","Yes",AF$7))*ROW(Data!$C$1:$C$1004),ROW(AF8)-ROW(AF$7)),1),"")</f>
        <v>InfoWars</v>
      </c>
      <c r="AG8" s="43" t="str">
        <f ca="1">IF(AH8="","",IF(INDEX(Data!$BR:$BR,MATCH(AH8,Data!$A:$A,0),1)=0,"",INDEX(Data!$BR:$BR,MATCH(AH8,Data!$A:$A,0),1)))</f>
        <v/>
      </c>
      <c r="AH8" s="43" t="str">
        <f ca="1">IFERROR(INDEX(Data!$A$1:AO$1004,_xlfn.AGGREGATE(15,6,(OFFSET(Data!$A$1,0,MATCH(AH$6,Data!$1:$1,0)-1,1000,1)=IF(AH$7="","Yes",AH$7))/(OFFSET(Data!$A$1,0,MATCH(AH$6,Data!$1:$1,0)-1,1000,1)=IF(AH$7="","Yes",AH$7))*ROW(Data!$C$1:$C$1004),ROW(AH8)-ROW(AH$7)),1),"")</f>
        <v>Baby First</v>
      </c>
      <c r="AI8" s="43">
        <f ca="1">IF(AJ8="","",IF(INDEX(Data!$BR:$BR,MATCH(AJ8,Data!$A:$A,0),1)=0,"",INDEX(Data!$BR:$BR,MATCH(AJ8,Data!$A:$A,0),1)))</f>
        <v>1</v>
      </c>
      <c r="AJ8" s="43" t="str">
        <f ca="1">IFERROR(INDEX(Data!$A$1:AQ$1004,_xlfn.AGGREGATE(15,6,(OFFSET(Data!$A$1,0,MATCH(AJ$6,Data!$1:$1,0)-1,1000,1)=IF(AJ$7="","Yes",AJ$7))/(OFFSET(Data!$A$1,0,MATCH(AJ$6,Data!$1:$1,0)-1,1000,1)=IF(AJ$7="","Yes",AJ$7))*ROW(Data!$C$1:$C$1004),ROW(AJ8)-ROW(AJ$7)),1),"")</f>
        <v>A&amp;E</v>
      </c>
      <c r="AK8" s="43" t="str">
        <f ca="1">IF(AL8="","",IF(INDEX(Data!$BR:$BR,MATCH(AL8,Data!$A:$A,0),1)=0,"",INDEX(Data!$BR:$BR,MATCH(AL8,Data!$A:$A,0),1)))</f>
        <v/>
      </c>
      <c r="AL8" s="43" t="str">
        <f ca="1">IFERROR(INDEX(Data!$A$1:AS$1004,_xlfn.AGGREGATE(15,6,(OFFSET(Data!$A$1,0,MATCH(AL$6,Data!$1:$1,0)-1,1000,1)=IF(AL$7="","Yes",AL$7))/(OFFSET(Data!$A$1,0,MATCH(AL$6,Data!$1:$1,0)-1,1000,1)=IF(AL$7="","Yes",AL$7))*ROW(Data!$C$1:$C$1004),ROW(AL8)-ROW(AL$7)),1),"")</f>
        <v>¡Hola! TV</v>
      </c>
      <c r="AM8" s="43">
        <f ca="1">IF(AN8="","",IF(INDEX(Data!$BR:$BR,MATCH(AN8,Data!$A:$A,0),1)=0,"",INDEX(Data!$BR:$BR,MATCH(AN8,Data!$A:$A,0),1)))</f>
        <v>1</v>
      </c>
      <c r="AN8" s="43" t="str">
        <f ca="1">IFERROR(INDEX(Data!$A$1:AU$1004,_xlfn.AGGREGATE(15,6,(OFFSET(Data!$A$1,0,MATCH(AN$6,Data!$1:$1,0)-1,1000,1)=IF(AN$7="","Yes",AN$7))/(OFFSET(Data!$A$1,0,MATCH(AN$6,Data!$1:$1,0)-1,1000,1)=IF(AN$7="","Yes",AN$7))*ROW(Data!$C$1:$C$1004),ROW(AN8)-ROW(AN$7)),1),"")</f>
        <v>A&amp;E</v>
      </c>
    </row>
    <row r="9" spans="1:40" ht="24" x14ac:dyDescent="0.4">
      <c r="A9" s="43">
        <f ca="1">IF(B9="","",IF(INDEX(Data!$BR:$BR,MATCH(B9,Data!$A:$A,0),1)=0,"",INDEX(Data!$BR:$BR,MATCH(B9,Data!$A:$A,0),1)))</f>
        <v>1</v>
      </c>
      <c r="B9" s="43" t="str">
        <f ca="1">IFERROR(INDEX(Data!A$1:$A$1004,_xlfn.AGGREGATE(15,6,(OFFSET(Data!$A$1,0,MATCH(B$6,Data!$1:$1,0)-1,1000,1)=IF(B$7="","Yes",B$7))/(OFFSET(Data!$A$1,0,MATCH(B$6,Data!$1:$1,0)-1,1000,1)=IF(B$7="","Yes",B$7))*ROW(Data!$C$1:$C$1004),ROW(B9)-ROW(B$7)),1),"")</f>
        <v>A&amp;E</v>
      </c>
      <c r="C9" s="43">
        <f ca="1">IF(D9="","",IF(INDEX(Data!$BR:$BR,MATCH(D9,Data!$A:$A,0),1)=0,"",INDEX(Data!$BR:$BR,MATCH(D9,Data!$A:$A,0),1)))</f>
        <v>1</v>
      </c>
      <c r="D9" s="43" t="str">
        <f ca="1">IFERROR(INDEX(Data!$A$1:C$1004,_xlfn.AGGREGATE(15,6,(OFFSET(Data!$A$1,0,MATCH(D$6,Data!$1:$1,0)-1,1000,1)=IF(D$7="","Yes",D$7))/(OFFSET(Data!$A$1,0,MATCH(D$6,Data!$1:$1,0)-1,1000,1)=IF(D$7="","Yes",D$7))*ROW(Data!$C$1:$C$1004),ROW(D9)-ROW(D$7)),1),"")</f>
        <v>A&amp;E</v>
      </c>
      <c r="E9" s="43">
        <f ca="1">IF(F9="","",IF(INDEX(Data!$BR:$BR,MATCH(F9,Data!$A:$A,0),1)=0,"",INDEX(Data!$BR:$BR,MATCH(F9,Data!$A:$A,0),1)))</f>
        <v>1</v>
      </c>
      <c r="F9" s="43" t="str">
        <f ca="1">IFERROR(INDEX(Data!$A$1:E$1004,_xlfn.AGGREGATE(15,6,(OFFSET(Data!$A$1,0,MATCH(F$6,Data!$1:$1,0)-1,1000,1)=IF(F$7="","Yes",F$7))/(OFFSET(Data!$A$1,0,MATCH(F$6,Data!$1:$1,0)-1,1000,1)=IF(F$7="","Yes",F$7))*ROW(Data!$C$1:$C$1004),ROW(F9)-ROW(F$7)),1),"")</f>
        <v>A&amp;E</v>
      </c>
      <c r="G9" s="43">
        <f ca="1">IF(H9="","",IF(INDEX(Data!$BR:$BR,MATCH(H9,Data!$A:$A,0),1)=0,"",INDEX(Data!$BR:$BR,MATCH(H9,Data!$A:$A,0),1)))</f>
        <v>1</v>
      </c>
      <c r="H9" s="43" t="str">
        <f ca="1">IFERROR(INDEX(Data!$A$1:G$1004,_xlfn.AGGREGATE(15,6,(OFFSET(Data!$A$1,0,MATCH(H$6,Data!$1:$1,0)-1,1000,1)=IF(H$7="","Yes",H$7))/(OFFSET(Data!$A$1,0,MATCH(H$6,Data!$1:$1,0)-1,1000,1)=IF(H$7="","Yes",H$7))*ROW(Data!$C$1:$C$1004),ROW(H9)-ROW(H$7)),1),"")</f>
        <v>ABC</v>
      </c>
      <c r="I9" s="43">
        <f ca="1">IF(J9="","",IF(INDEX(Data!$BR:$BR,MATCH(J9,Data!$A:$A,0),1)=0,"",INDEX(Data!$BR:$BR,MATCH(J9,Data!$A:$A,0),1)))</f>
        <v>1</v>
      </c>
      <c r="J9" s="43" t="str">
        <f ca="1">IFERROR(INDEX(Data!$A$1:I$1004,_xlfn.AGGREGATE(15,6,(OFFSET(Data!$A$1,0,MATCH(J$6,Data!$1:$1,0)-1,1000,1)=IF(J$7="","Yes",J$7))/(OFFSET(Data!$A$1,0,MATCH(J$6,Data!$1:$1,0)-1,1000,1)=IF(J$7="","Yes",J$7))*ROW(Data!$C$1:$C$1004),ROW(J9)-ROW(J$7)),1),"")</f>
        <v>ABC</v>
      </c>
      <c r="K9" s="43">
        <f ca="1">IF(L9="","",IF(INDEX(Data!$BR:$BR,MATCH(L9,Data!$A:$A,0),1)=0,"",INDEX(Data!$BR:$BR,MATCH(L9,Data!$A:$A,0),1)))</f>
        <v>1</v>
      </c>
      <c r="L9" s="43" t="str">
        <f ca="1">IFERROR(INDEX(Data!$A$1:K$1004,_xlfn.AGGREGATE(15,6,(OFFSET(Data!$A$1,0,MATCH(L$6,Data!$1:$1,0)-1,1000,1)=IF(L$7="","Yes",L$7))/(OFFSET(Data!$A$1,0,MATCH(L$6,Data!$1:$1,0)-1,1000,1)=IF(L$7="","Yes",L$7))*ROW(Data!$C$1:$C$1004),ROW(L9)-ROW(L$7)),1),"")</f>
        <v>A&amp;E</v>
      </c>
      <c r="M9" s="43" t="str">
        <f ca="1">IF(N9="","",IF(INDEX(Data!$BR:$BR,MATCH(N9,Data!$A:$A,0),1)=0,"",INDEX(Data!$BR:$BR,MATCH(N9,Data!$A:$A,0),1)))</f>
        <v/>
      </c>
      <c r="N9" s="43" t="str">
        <f ca="1">IFERROR(INDEX(Data!$A$1:M$1004,_xlfn.AGGREGATE(15,6,(OFFSET(Data!$A$1,0,MATCH(N$6,Data!$1:$1,0)-1,1000,1)=IF(N$7="","Yes",N$7))/(OFFSET(Data!$A$1,0,MATCH(N$6,Data!$1:$1,0)-1,1000,1)=IF(N$7="","Yes",N$7))*ROW(Data!$C$1:$C$1004),ROW(N9)-ROW(N$7)),1),"")</f>
        <v>A Wealth of Entertainment</v>
      </c>
      <c r="O9" s="43" t="str">
        <f ca="1">IF(P9="","",IF(INDEX(Data!$BR:$BR,MATCH(P9,Data!$A:$A,0),1)=0,"",INDEX(Data!$BR:$BR,MATCH(P9,Data!$A:$A,0),1)))</f>
        <v/>
      </c>
      <c r="P9" s="43" t="str">
        <f ca="1">IFERROR(INDEX(Data!$A$1:O$1004,_xlfn.AGGREGATE(15,6,(OFFSET(Data!$A$1,0,MATCH(P$6,Data!$1:$1,0)-1,1000,1)=IF(P$7="","Yes",P$7))/(OFFSET(Data!$A$1,0,MATCH(P$6,Data!$1:$1,0)-1,1000,1)=IF(P$7="","Yes",P$7))*ROW(Data!$C$1:$C$1004),ROW(P9)-ROW(P$7)),1),"")</f>
        <v>A Wealth of Entertainment</v>
      </c>
      <c r="Q9" s="43" t="str">
        <f ca="1">IF(R9="","",IF(INDEX(Data!$BR:$BR,MATCH(R9,Data!$A:$A,0),1)=0,"",INDEX(Data!$BR:$BR,MATCH(R9,Data!$A:$A,0),1)))</f>
        <v/>
      </c>
      <c r="R9" s="43" t="str">
        <f ca="1">IFERROR(INDEX(Data!$A$1:Q$1004,_xlfn.AGGREGATE(15,6,(OFFSET(Data!$A$1,0,MATCH(R$6,Data!$1:$1,0)-1,1000,1)=IF(R$7="","Yes",R$7))/(OFFSET(Data!$A$1,0,MATCH(R$6,Data!$1:$1,0)-1,1000,1)=IF(R$7="","Yes",R$7))*ROW(Data!$C$1:$C$1004),ROW(R9)-ROW(R$7)),1),"")</f>
        <v>A Wealth of Entertainment</v>
      </c>
      <c r="S9" s="43" t="str">
        <f ca="1">IF(T9="","",IF(INDEX(Data!$BR:$BR,MATCH(T9,Data!$A:$A,0),1)=0,"",INDEX(Data!$BR:$BR,MATCH(T9,Data!$A:$A,0),1)))</f>
        <v/>
      </c>
      <c r="T9" s="43" t="str">
        <f ca="1">IFERROR(INDEX(Data!$A$1:R$1004,_xlfn.AGGREGATE(15,6,(OFFSET(Data!$A$1,0,MATCH(T$6,Data!$1:$1,0)-1,1000,1)=IF(T$7="","Yes",T$7))/(OFFSET(Data!$A$1,0,MATCH(T$6,Data!$1:$1,0)-1,1000,1)=IF(T$7="","Yes",T$7))*ROW(Data!$C$1:$C$1004),ROW(T9)-ROW(T$7)),1),"")</f>
        <v>¡Hola! TV</v>
      </c>
      <c r="U9" s="43">
        <f ca="1">IF(V9="","",IF(INDEX(Data!$BR:$BR,MATCH(V9,Data!$A:$A,0),1)=0,"",INDEX(Data!$BR:$BR,MATCH(V9,Data!$A:$A,0),1)))</f>
        <v>1</v>
      </c>
      <c r="V9" s="43" t="str">
        <f ca="1">IFERROR(INDEX(Data!$A$1:T$1004,_xlfn.AGGREGATE(15,6,(OFFSET(Data!$A$1,0,MATCH(V$6,Data!$1:$1,0)-1,1000,1)=IF(V$7="","Yes",V$7))/(OFFSET(Data!$A$1,0,MATCH(V$6,Data!$1:$1,0)-1,1000,1)=IF(V$7="","Yes",V$7))*ROW(Data!$C$1:$C$1004),ROW(V9)-ROW(V$7)),1),"")</f>
        <v>ABC</v>
      </c>
      <c r="W9" s="43">
        <f ca="1">IF(X9="","",IF(INDEX(Data!$BR:$BR,MATCH(X9,Data!$A:$A,0),1)=0,"",INDEX(Data!$BR:$BR,MATCH(X9,Data!$A:$A,0),1)))</f>
        <v>1</v>
      </c>
      <c r="X9" s="43" t="str">
        <f ca="1">IFERROR(INDEX(Data!$A$1:Y$1004,_xlfn.AGGREGATE(15,6,(OFFSET(Data!$A$1,0,MATCH(X$6,Data!$1:$1,0)-1,1000,1)=IF(X$7="","Yes",X$7))/(OFFSET(Data!$A$1,0,MATCH(X$6,Data!$1:$1,0)-1,1000,1)=IF(X$7="","Yes",X$7))*ROW(Data!$C$1:$C$1004),ROW(X9)-ROW(X$7)),1),"")</f>
        <v>A&amp;E</v>
      </c>
      <c r="Y9" s="43">
        <f ca="1">IF(Z9="","",IF(INDEX(Data!$BR:$BR,MATCH(Z9,Data!$A:$A,0),1)=0,"",INDEX(Data!$BR:$BR,MATCH(Z9,Data!$A:$A,0),1)))</f>
        <v>1</v>
      </c>
      <c r="Z9" s="43" t="str">
        <f ca="1">IFERROR(INDEX(Data!$A$1:AA$1004,_xlfn.AGGREGATE(15,6,(OFFSET(Data!$A$1,0,MATCH(Z$6,Data!$1:$1,0)-1,1000,1)=IF(Z$7="","Yes",Z$7))/(OFFSET(Data!$A$1,0,MATCH(Z$6,Data!$1:$1,0)-1,1000,1)=IF(Z$7="","Yes",Z$7))*ROW(Data!$C$1:$C$1004),ROW(Z9)-ROW(Z$7)),1),"")</f>
        <v>ABC</v>
      </c>
      <c r="AA9" s="43">
        <f ca="1">IF(AB9="","",IF(INDEX(Data!$BR:$BR,MATCH(AB9,Data!$A:$A,0),1)=0,"",INDEX(Data!$BR:$BR,MATCH(AB9,Data!$A:$A,0),1)))</f>
        <v>1</v>
      </c>
      <c r="AB9" s="43" t="str">
        <f ca="1">IFERROR(INDEX(Data!$A$1:AC$1004,_xlfn.AGGREGATE(15,6,(OFFSET(Data!$A$1,0,MATCH(AB$6,Data!$1:$1,0)-1,1000,1)=IF(AB$7="","Yes",AB$7))/(OFFSET(Data!$A$1,0,MATCH(AB$6,Data!$1:$1,0)-1,1000,1)=IF(AB$7="","Yes",AB$7))*ROW(Data!$C$1:$C$1004),ROW(AB9)-ROW(AB$7)),1),"")</f>
        <v>A&amp;E</v>
      </c>
      <c r="AC9" s="43" t="str">
        <f ca="1">IF(AD9="","",IF(INDEX(Data!$BR:$BR,MATCH(AD9,Data!$A:$A,0),1)=0,"",INDEX(Data!$BR:$BR,MATCH(AD9,Data!$A:$A,0),1)))</f>
        <v/>
      </c>
      <c r="AD9" s="43" t="str">
        <f ca="1">IFERROR(INDEX(Data!$A$1:AE$1004,_xlfn.AGGREGATE(15,6,(OFFSET(Data!$A$1,0,MATCH(AD$6,Data!$1:$1,0)-1,1000,1)=IF(AD$7="","Yes",AD$7))/(OFFSET(Data!$A$1,0,MATCH(AD$6,Data!$1:$1,0)-1,1000,1)=IF(AD$7="","Yes",AD$7))*ROW(Data!$C$1:$C$1004),ROW(AD9)-ROW(AD$7)),1),"")</f>
        <v>AMC</v>
      </c>
      <c r="AE9" s="43" t="str">
        <f ca="1">IF(AF9="","",IF(INDEX(Data!$BR:$BR,MATCH(AF9,Data!$A:$A,0),1)=0,"",INDEX(Data!$BR:$BR,MATCH(AF9,Data!$A:$A,0),1)))</f>
        <v/>
      </c>
      <c r="AF9" s="43" t="str">
        <f ca="1">IFERROR(INDEX(Data!$A$1:AM$1004,_xlfn.AGGREGATE(15,6,(OFFSET(Data!$A$1,0,MATCH(AF$6,Data!$1:$1,0)-1,1000,1)=IF(AF$7="","Yes",AF$7))/(OFFSET(Data!$A$1,0,MATCH(AF$6,Data!$1:$1,0)-1,1000,1)=IF(AF$7="","Yes",AF$7))*ROW(Data!$C$1:$C$1004),ROW(AF9)-ROW(AF$7)),1),"")</f>
        <v>OAN Encore</v>
      </c>
      <c r="AG9" s="43" t="str">
        <f ca="1">IF(AH9="","",IF(INDEX(Data!$BR:$BR,MATCH(AH9,Data!$A:$A,0),1)=0,"",INDEX(Data!$BR:$BR,MATCH(AH9,Data!$A:$A,0),1)))</f>
        <v/>
      </c>
      <c r="AH9" s="43" t="str">
        <f ca="1">IFERROR(INDEX(Data!$A$1:AO$1004,_xlfn.AGGREGATE(15,6,(OFFSET(Data!$A$1,0,MATCH(AH$6,Data!$1:$1,0)-1,1000,1)=IF(AH$7="","Yes",AH$7))/(OFFSET(Data!$A$1,0,MATCH(AH$6,Data!$1:$1,0)-1,1000,1)=IF(AH$7="","Yes",AH$7))*ROW(Data!$C$1:$C$1004),ROW(AH9)-ROW(AH$7)),1),"")</f>
        <v>Game Show Network</v>
      </c>
      <c r="AI9" s="43">
        <f ca="1">IF(AJ9="","",IF(INDEX(Data!$BR:$BR,MATCH(AJ9,Data!$A:$A,0),1)=0,"",INDEX(Data!$BR:$BR,MATCH(AJ9,Data!$A:$A,0),1)))</f>
        <v>1</v>
      </c>
      <c r="AJ9" s="43" t="str">
        <f ca="1">IFERROR(INDEX(Data!$A$1:AQ$1004,_xlfn.AGGREGATE(15,6,(OFFSET(Data!$A$1,0,MATCH(AJ$6,Data!$1:$1,0)-1,1000,1)=IF(AJ$7="","Yes",AJ$7))/(OFFSET(Data!$A$1,0,MATCH(AJ$6,Data!$1:$1,0)-1,1000,1)=IF(AJ$7="","Yes",AJ$7))*ROW(Data!$C$1:$C$1004),ROW(AJ9)-ROW(AJ$7)),1),"")</f>
        <v>ABC</v>
      </c>
      <c r="AK9" s="43" t="str">
        <f ca="1">IF(AL9="","",IF(INDEX(Data!$BR:$BR,MATCH(AL9,Data!$A:$A,0),1)=0,"",INDEX(Data!$BR:$BR,MATCH(AL9,Data!$A:$A,0),1)))</f>
        <v/>
      </c>
      <c r="AL9" s="43" t="str">
        <f ca="1">IFERROR(INDEX(Data!$A$1:AS$1004,_xlfn.AGGREGATE(15,6,(OFFSET(Data!$A$1,0,MATCH(AL$6,Data!$1:$1,0)-1,1000,1)=IF(AL$7="","Yes",AL$7))/(OFFSET(Data!$A$1,0,MATCH(AL$6,Data!$1:$1,0)-1,1000,1)=IF(AL$7="","Yes",AL$7))*ROW(Data!$C$1:$C$1004),ROW(AL9)-ROW(AL$7)),1),"")</f>
        <v>Altres Series</v>
      </c>
      <c r="AM9" s="43" t="str">
        <f ca="1">IF(AN9="","",IF(INDEX(Data!$BR:$BR,MATCH(AN9,Data!$A:$A,0),1)=0,"",INDEX(Data!$BR:$BR,MATCH(AN9,Data!$A:$A,0),1)))</f>
        <v/>
      </c>
      <c r="AN9" s="43" t="str">
        <f ca="1">IFERROR(INDEX(Data!$A$1:AU$1004,_xlfn.AGGREGATE(15,6,(OFFSET(Data!$A$1,0,MATCH(AN$6,Data!$1:$1,0)-1,1000,1)=IF(AN$7="","Yes",AN$7))/(OFFSET(Data!$A$1,0,MATCH(AN$6,Data!$1:$1,0)-1,1000,1)=IF(AN$7="","Yes",AN$7))*ROW(Data!$C$1:$C$1004),ROW(AN9)-ROW(AN$7)),1),"")</f>
        <v>AMC</v>
      </c>
    </row>
    <row r="10" spans="1:40" x14ac:dyDescent="0.4">
      <c r="A10" s="43" t="str">
        <f ca="1">IF(B10="","",IF(INDEX(Data!$BR:$BR,MATCH(B10,Data!$A:$A,0),1)=0,"",INDEX(Data!$BR:$BR,MATCH(B10,Data!$A:$A,0),1)))</f>
        <v/>
      </c>
      <c r="B10" s="43" t="str">
        <f ca="1">IFERROR(INDEX(Data!A$1:$A$1004,_xlfn.AGGREGATE(15,6,(OFFSET(Data!$A$1,0,MATCH(B$6,Data!$1:$1,0)-1,1000,1)=IF(B$7="","Yes",B$7))/(OFFSET(Data!$A$1,0,MATCH(B$6,Data!$1:$1,0)-1,1000,1)=IF(B$7="","Yes",B$7))*ROW(Data!$C$1:$C$1004),ROW(B10)-ROW(B$7)),1),"")</f>
        <v>AMC</v>
      </c>
      <c r="C10" s="43" t="str">
        <f ca="1">IF(D10="","",IF(INDEX(Data!$BR:$BR,MATCH(D10,Data!$A:$A,0),1)=0,"",INDEX(Data!$BR:$BR,MATCH(D10,Data!$A:$A,0),1)))</f>
        <v/>
      </c>
      <c r="D10" s="43" t="str">
        <f ca="1">IFERROR(INDEX(Data!$A$1:C$1004,_xlfn.AGGREGATE(15,6,(OFFSET(Data!$A$1,0,MATCH(D$6,Data!$1:$1,0)-1,1000,1)=IF(D$7="","Yes",D$7))/(OFFSET(Data!$A$1,0,MATCH(D$6,Data!$1:$1,0)-1,1000,1)=IF(D$7="","Yes",D$7))*ROW(Data!$C$1:$C$1004),ROW(D10)-ROW(D$7)),1),"")</f>
        <v>AMC</v>
      </c>
      <c r="E10" s="43" t="str">
        <f ca="1">IF(F10="","",IF(INDEX(Data!$BR:$BR,MATCH(F10,Data!$A:$A,0),1)=0,"",INDEX(Data!$BR:$BR,MATCH(F10,Data!$A:$A,0),1)))</f>
        <v/>
      </c>
      <c r="F10" s="43" t="str">
        <f ca="1">IFERROR(INDEX(Data!$A$1:E$1004,_xlfn.AGGREGATE(15,6,(OFFSET(Data!$A$1,0,MATCH(F$6,Data!$1:$1,0)-1,1000,1)=IF(F$7="","Yes",F$7))/(OFFSET(Data!$A$1,0,MATCH(F$6,Data!$1:$1,0)-1,1000,1)=IF(F$7="","Yes",F$7))*ROW(Data!$C$1:$C$1004),ROW(F10)-ROW(F$7)),1),"")</f>
        <v>AMC</v>
      </c>
      <c r="G10" s="43" t="str">
        <f ca="1">IF(H10="","",IF(INDEX(Data!$BR:$BR,MATCH(H10,Data!$A:$A,0),1)=0,"",INDEX(Data!$BR:$BR,MATCH(H10,Data!$A:$A,0),1)))</f>
        <v/>
      </c>
      <c r="H10" s="43" t="str">
        <f ca="1">IFERROR(INDEX(Data!$A$1:G$1004,_xlfn.AGGREGATE(15,6,(OFFSET(Data!$A$1,0,MATCH(H$6,Data!$1:$1,0)-1,1000,1)=IF(H$7="","Yes",H$7))/(OFFSET(Data!$A$1,0,MATCH(H$6,Data!$1:$1,0)-1,1000,1)=IF(H$7="","Yes",H$7))*ROW(Data!$C$1:$C$1004),ROW(H10)-ROW(H$7)),1),"")</f>
        <v>AccuWeather</v>
      </c>
      <c r="I10" s="43" t="str">
        <f ca="1">IF(J10="","",IF(INDEX(Data!$BR:$BR,MATCH(J10,Data!$A:$A,0),1)=0,"",INDEX(Data!$BR:$BR,MATCH(J10,Data!$A:$A,0),1)))</f>
        <v/>
      </c>
      <c r="J10" s="43" t="str">
        <f ca="1">IFERROR(INDEX(Data!$A$1:I$1004,_xlfn.AGGREGATE(15,6,(OFFSET(Data!$A$1,0,MATCH(J$6,Data!$1:$1,0)-1,1000,1)=IF(J$7="","Yes",J$7))/(OFFSET(Data!$A$1,0,MATCH(J$6,Data!$1:$1,0)-1,1000,1)=IF(J$7="","Yes",J$7))*ROW(Data!$C$1:$C$1004),ROW(J10)-ROW(J$7)),1),"")</f>
        <v>AccuWeather</v>
      </c>
      <c r="K10" s="43">
        <f ca="1">IF(L10="","",IF(INDEX(Data!$BR:$BR,MATCH(L10,Data!$A:$A,0),1)=0,"",INDEX(Data!$BR:$BR,MATCH(L10,Data!$A:$A,0),1)))</f>
        <v>1</v>
      </c>
      <c r="L10" s="43" t="str">
        <f ca="1">IFERROR(INDEX(Data!$A$1:K$1004,_xlfn.AGGREGATE(15,6,(OFFSET(Data!$A$1,0,MATCH(L$6,Data!$1:$1,0)-1,1000,1)=IF(L$7="","Yes",L$7))/(OFFSET(Data!$A$1,0,MATCH(L$6,Data!$1:$1,0)-1,1000,1)=IF(L$7="","Yes",L$7))*ROW(Data!$C$1:$C$1004),ROW(L10)-ROW(L$7)),1),"")</f>
        <v>ABC</v>
      </c>
      <c r="M10" s="43">
        <f ca="1">IF(N10="","",IF(INDEX(Data!$BR:$BR,MATCH(N10,Data!$A:$A,0),1)=0,"",INDEX(Data!$BR:$BR,MATCH(N10,Data!$A:$A,0),1)))</f>
        <v>1</v>
      </c>
      <c r="N10" s="43" t="str">
        <f ca="1">IFERROR(INDEX(Data!$A$1:M$1004,_xlfn.AGGREGATE(15,6,(OFFSET(Data!$A$1,0,MATCH(N$6,Data!$1:$1,0)-1,1000,1)=IF(N$7="","Yes",N$7))/(OFFSET(Data!$A$1,0,MATCH(N$6,Data!$1:$1,0)-1,1000,1)=IF(N$7="","Yes",N$7))*ROW(Data!$C$1:$C$1004),ROW(N10)-ROW(N$7)),1),"")</f>
        <v>A&amp;E</v>
      </c>
      <c r="O10" s="43">
        <f ca="1">IF(P10="","",IF(INDEX(Data!$BR:$BR,MATCH(P10,Data!$A:$A,0),1)=0,"",INDEX(Data!$BR:$BR,MATCH(P10,Data!$A:$A,0),1)))</f>
        <v>1</v>
      </c>
      <c r="P10" s="43" t="str">
        <f ca="1">IFERROR(INDEX(Data!$A$1:O$1004,_xlfn.AGGREGATE(15,6,(OFFSET(Data!$A$1,0,MATCH(P$6,Data!$1:$1,0)-1,1000,1)=IF(P$7="","Yes",P$7))/(OFFSET(Data!$A$1,0,MATCH(P$6,Data!$1:$1,0)-1,1000,1)=IF(P$7="","Yes",P$7))*ROW(Data!$C$1:$C$1004),ROW(P10)-ROW(P$7)),1),"")</f>
        <v>A&amp;E</v>
      </c>
      <c r="Q10" s="43">
        <f ca="1">IF(R10="","",IF(INDEX(Data!$BR:$BR,MATCH(R10,Data!$A:$A,0),1)=0,"",INDEX(Data!$BR:$BR,MATCH(R10,Data!$A:$A,0),1)))</f>
        <v>1</v>
      </c>
      <c r="R10" s="43" t="str">
        <f ca="1">IFERROR(INDEX(Data!$A$1:Q$1004,_xlfn.AGGREGATE(15,6,(OFFSET(Data!$A$1,0,MATCH(R$6,Data!$1:$1,0)-1,1000,1)=IF(R$7="","Yes",R$7))/(OFFSET(Data!$A$1,0,MATCH(R$6,Data!$1:$1,0)-1,1000,1)=IF(R$7="","Yes",R$7))*ROW(Data!$C$1:$C$1004),ROW(R10)-ROW(R$7)),1),"")</f>
        <v>A&amp;E</v>
      </c>
      <c r="S10" s="43">
        <f ca="1">IF(T10="","",IF(INDEX(Data!$BR:$BR,MATCH(T10,Data!$A:$A,0),1)=0,"",INDEX(Data!$BR:$BR,MATCH(T10,Data!$A:$A,0),1)))</f>
        <v>1</v>
      </c>
      <c r="T10" s="43" t="str">
        <f ca="1">IFERROR(INDEX(Data!$A$1:R$1004,_xlfn.AGGREGATE(15,6,(OFFSET(Data!$A$1,0,MATCH(T$6,Data!$1:$1,0)-1,1000,1)=IF(T$7="","Yes",T$7))/(OFFSET(Data!$A$1,0,MATCH(T$6,Data!$1:$1,0)-1,1000,1)=IF(T$7="","Yes",T$7))*ROW(Data!$C$1:$C$1004),ROW(T10)-ROW(T$7)),1),"")</f>
        <v>A&amp;E</v>
      </c>
      <c r="U10" s="43" t="str">
        <f ca="1">IF(V10="","",IF(INDEX(Data!$BR:$BR,MATCH(V10,Data!$A:$A,0),1)=0,"",INDEX(Data!$BR:$BR,MATCH(V10,Data!$A:$A,0),1)))</f>
        <v/>
      </c>
      <c r="V10" s="43" t="str">
        <f ca="1">IFERROR(INDEX(Data!$A$1:T$1004,_xlfn.AGGREGATE(15,6,(OFFSET(Data!$A$1,0,MATCH(V$6,Data!$1:$1,0)-1,1000,1)=IF(V$7="","Yes",V$7))/(OFFSET(Data!$A$1,0,MATCH(V$6,Data!$1:$1,0)-1,1000,1)=IF(V$7="","Yes",V$7))*ROW(Data!$C$1:$C$1004),ROW(V10)-ROW(V$7)),1),"")</f>
        <v>ACC Network</v>
      </c>
      <c r="W10" s="43">
        <f ca="1">IF(X10="","",IF(INDEX(Data!$BR:$BR,MATCH(X10,Data!$A:$A,0),1)=0,"",INDEX(Data!$BR:$BR,MATCH(X10,Data!$A:$A,0),1)))</f>
        <v>1</v>
      </c>
      <c r="X10" s="43" t="str">
        <f ca="1">IFERROR(INDEX(Data!$A$1:Y$1004,_xlfn.AGGREGATE(15,6,(OFFSET(Data!$A$1,0,MATCH(X$6,Data!$1:$1,0)-1,1000,1)=IF(X$7="","Yes",X$7))/(OFFSET(Data!$A$1,0,MATCH(X$6,Data!$1:$1,0)-1,1000,1)=IF(X$7="","Yes",X$7))*ROW(Data!$C$1:$C$1004),ROW(X10)-ROW(X$7)),1),"")</f>
        <v>ABC</v>
      </c>
      <c r="Y10" s="43" t="str">
        <f ca="1">IF(Z10="","",IF(INDEX(Data!$BR:$BR,MATCH(Z10,Data!$A:$A,0),1)=0,"",INDEX(Data!$BR:$BR,MATCH(Z10,Data!$A:$A,0),1)))</f>
        <v/>
      </c>
      <c r="Z10" s="43" t="str">
        <f ca="1">IFERROR(INDEX(Data!$A$1:AA$1004,_xlfn.AGGREGATE(15,6,(OFFSET(Data!$A$1,0,MATCH(Z$6,Data!$1:$1,0)-1,1000,1)=IF(Z$7="","Yes",Z$7))/(OFFSET(Data!$A$1,0,MATCH(Z$6,Data!$1:$1,0)-1,1000,1)=IF(Z$7="","Yes",Z$7))*ROW(Data!$C$1:$C$1004),ROW(Z10)-ROW(Z$7)),1),"")</f>
        <v>ABC News Live</v>
      </c>
      <c r="AA10" s="43" t="str">
        <f ca="1">IF(AB10="","",IF(INDEX(Data!$BR:$BR,MATCH(AB10,Data!$A:$A,0),1)=0,"",INDEX(Data!$BR:$BR,MATCH(AB10,Data!$A:$A,0),1)))</f>
        <v/>
      </c>
      <c r="AB10" s="43" t="str">
        <f ca="1">IFERROR(INDEX(Data!$A$1:AC$1004,_xlfn.AGGREGATE(15,6,(OFFSET(Data!$A$1,0,MATCH(AB$6,Data!$1:$1,0)-1,1000,1)=IF(AB$7="","Yes",AB$7))/(OFFSET(Data!$A$1,0,MATCH(AB$6,Data!$1:$1,0)-1,1000,1)=IF(AB$7="","Yes",AB$7))*ROW(Data!$C$1:$C$1004),ROW(AB10)-ROW(AB$7)),1),"")</f>
        <v>AMC</v>
      </c>
      <c r="AC10" s="43" t="str">
        <f ca="1">IF(AD10="","",IF(INDEX(Data!$BR:$BR,MATCH(AD10,Data!$A:$A,0),1)=0,"",INDEX(Data!$BR:$BR,MATCH(AD10,Data!$A:$A,0),1)))</f>
        <v/>
      </c>
      <c r="AD10" s="43" t="str">
        <f ca="1">IFERROR(INDEX(Data!$A$1:AE$1004,_xlfn.AGGREGATE(15,6,(OFFSET(Data!$A$1,0,MATCH(AD$6,Data!$1:$1,0)-1,1000,1)=IF(AD$7="","Yes",AD$7))/(OFFSET(Data!$A$1,0,MATCH(AD$6,Data!$1:$1,0)-1,1000,1)=IF(AD$7="","Yes",AD$7))*ROW(Data!$C$1:$C$1004),ROW(AD10)-ROW(AD$7)),1),"")</f>
        <v>Animal Planet</v>
      </c>
      <c r="AE10" s="43" t="str">
        <f ca="1">IF(AF10="","",IF(INDEX(Data!$BR:$BR,MATCH(AF10,Data!$A:$A,0),1)=0,"",INDEX(Data!$BR:$BR,MATCH(AF10,Data!$A:$A,0),1)))</f>
        <v/>
      </c>
      <c r="AF10" s="43" t="str">
        <f ca="1">IFERROR(INDEX(Data!$A$1:AM$1004,_xlfn.AGGREGATE(15,6,(OFFSET(Data!$A$1,0,MATCH(AF$6,Data!$1:$1,0)-1,1000,1)=IF(AF$7="","Yes",AF$7))/(OFFSET(Data!$A$1,0,MATCH(AF$6,Data!$1:$1,0)-1,1000,1)=IF(AF$7="","Yes",AF$7))*ROW(Data!$C$1:$C$1004),ROW(AF10)-ROW(AF$7)),1),"")</f>
        <v>OAN Events</v>
      </c>
      <c r="AG10" s="43" t="str">
        <f ca="1">IF(AH10="","",IF(INDEX(Data!$BR:$BR,MATCH(AH10,Data!$A:$A,0),1)=0,"",INDEX(Data!$BR:$BR,MATCH(AH10,Data!$A:$A,0),1)))</f>
        <v/>
      </c>
      <c r="AH10" s="43" t="str">
        <f ca="1">IFERROR(INDEX(Data!$A$1:AO$1004,_xlfn.AGGREGATE(15,6,(OFFSET(Data!$A$1,0,MATCH(AH$6,Data!$1:$1,0)-1,1000,1)=IF(AH$7="","Yes",AH$7))/(OFFSET(Data!$A$1,0,MATCH(AH$6,Data!$1:$1,0)-1,1000,1)=IF(AH$7="","Yes",AH$7))*ROW(Data!$C$1:$C$1004),ROW(AH10)-ROW(AH$7)),1),"")</f>
        <v>Hallmark</v>
      </c>
      <c r="AI10" s="43" t="str">
        <f ca="1">IF(AJ10="","",IF(INDEX(Data!$BR:$BR,MATCH(AJ10,Data!$A:$A,0),1)=0,"",INDEX(Data!$BR:$BR,MATCH(AJ10,Data!$A:$A,0),1)))</f>
        <v/>
      </c>
      <c r="AJ10" s="43" t="str">
        <f ca="1">IFERROR(INDEX(Data!$A$1:AQ$1004,_xlfn.AGGREGATE(15,6,(OFFSET(Data!$A$1,0,MATCH(AJ$6,Data!$1:$1,0)-1,1000,1)=IF(AJ$7="","Yes",AJ$7))/(OFFSET(Data!$A$1,0,MATCH(AJ$6,Data!$1:$1,0)-1,1000,1)=IF(AJ$7="","Yes",AJ$7))*ROW(Data!$C$1:$C$1004),ROW(AJ10)-ROW(AJ$7)),1),"")</f>
        <v>ACC Network</v>
      </c>
      <c r="AK10" s="43" t="str">
        <f ca="1">IF(AL10="","",IF(INDEX(Data!$BR:$BR,MATCH(AL10,Data!$A:$A,0),1)=0,"",INDEX(Data!$BR:$BR,MATCH(AL10,Data!$A:$A,0),1)))</f>
        <v/>
      </c>
      <c r="AL10" s="43" t="str">
        <f ca="1">IFERROR(INDEX(Data!$A$1:AS$1004,_xlfn.AGGREGATE(15,6,(OFFSET(Data!$A$1,0,MATCH(AL$6,Data!$1:$1,0)-1,1000,1)=IF(AL$7="","Yes",AL$7))/(OFFSET(Data!$A$1,0,MATCH(AL$6,Data!$1:$1,0)-1,1000,1)=IF(AL$7="","Yes",AL$7))*ROW(Data!$C$1:$C$1004),ROW(AL10)-ROW(AL$7)),1),"")</f>
        <v>Atrecine</v>
      </c>
      <c r="AM10" s="43" t="str">
        <f ca="1">IF(AN10="","",IF(INDEX(Data!$BR:$BR,MATCH(AN10,Data!$A:$A,0),1)=0,"",INDEX(Data!$BR:$BR,MATCH(AN10,Data!$A:$A,0),1)))</f>
        <v/>
      </c>
      <c r="AN10" s="43" t="str">
        <f ca="1">IFERROR(INDEX(Data!$A$1:AU$1004,_xlfn.AGGREGATE(15,6,(OFFSET(Data!$A$1,0,MATCH(AN$6,Data!$1:$1,0)-1,1000,1)=IF(AN$7="","Yes",AN$7))/(OFFSET(Data!$A$1,0,MATCH(AN$6,Data!$1:$1,0)-1,1000,1)=IF(AN$7="","Yes",AN$7))*ROW(Data!$C$1:$C$1004),ROW(AN10)-ROW(AN$7)),1),"")</f>
        <v>American Heroes</v>
      </c>
    </row>
    <row r="11" spans="1:40" ht="24" x14ac:dyDescent="0.4">
      <c r="A11" s="43" t="str">
        <f ca="1">IF(B11="","",IF(INDEX(Data!$BR:$BR,MATCH(B11,Data!$A:$A,0),1)=0,"",INDEX(Data!$BR:$BR,MATCH(B11,Data!$A:$A,0),1)))</f>
        <v/>
      </c>
      <c r="B11" s="43" t="str">
        <f ca="1">IFERROR(INDEX(Data!A$1:$A$1004,_xlfn.AGGREGATE(15,6,(OFFSET(Data!$A$1,0,MATCH(B$6,Data!$1:$1,0)-1,1000,1)=IF(B$7="","Yes",B$7))/(OFFSET(Data!$A$1,0,MATCH(B$6,Data!$1:$1,0)-1,1000,1)=IF(B$7="","Yes",B$7))*ROW(Data!$C$1:$C$1004),ROW(B11)-ROW(B$7)),1),"")</f>
        <v>American Heroes</v>
      </c>
      <c r="C11" s="43" t="str">
        <f ca="1">IF(D11="","",IF(INDEX(Data!$BR:$BR,MATCH(D11,Data!$A:$A,0),1)=0,"",INDEX(Data!$BR:$BR,MATCH(D11,Data!$A:$A,0),1)))</f>
        <v/>
      </c>
      <c r="D11" s="43" t="str">
        <f ca="1">IFERROR(INDEX(Data!$A$1:C$1004,_xlfn.AGGREGATE(15,6,(OFFSET(Data!$A$1,0,MATCH(D$6,Data!$1:$1,0)-1,1000,1)=IF(D$7="","Yes",D$7))/(OFFSET(Data!$A$1,0,MATCH(D$6,Data!$1:$1,0)-1,1000,1)=IF(D$7="","Yes",D$7))*ROW(Data!$C$1:$C$1004),ROW(D11)-ROW(D$7)),1),"")</f>
        <v>AXS TV</v>
      </c>
      <c r="E11" s="43" t="str">
        <f ca="1">IF(F11="","",IF(INDEX(Data!$BR:$BR,MATCH(F11,Data!$A:$A,0),1)=0,"",INDEX(Data!$BR:$BR,MATCH(F11,Data!$A:$A,0),1)))</f>
        <v/>
      </c>
      <c r="F11" s="43" t="str">
        <f ca="1">IFERROR(INDEX(Data!$A$1:E$1004,_xlfn.AGGREGATE(15,6,(OFFSET(Data!$A$1,0,MATCH(F$6,Data!$1:$1,0)-1,1000,1)=IF(F$7="","Yes",F$7))/(OFFSET(Data!$A$1,0,MATCH(F$6,Data!$1:$1,0)-1,1000,1)=IF(F$7="","Yes",F$7))*ROW(Data!$C$1:$C$1004),ROW(F11)-ROW(F$7)),1),"")</f>
        <v>AXS TV</v>
      </c>
      <c r="G11" s="43" t="str">
        <f ca="1">IF(H11="","",IF(INDEX(Data!$BR:$BR,MATCH(H11,Data!$A:$A,0),1)=0,"",INDEX(Data!$BR:$BR,MATCH(H11,Data!$A:$A,0),1)))</f>
        <v/>
      </c>
      <c r="H11" s="43" t="str">
        <f ca="1">IFERROR(INDEX(Data!$A$1:G$1004,_xlfn.AGGREGATE(15,6,(OFFSET(Data!$A$1,0,MATCH(H$6,Data!$1:$1,0)-1,1000,1)=IF(H$7="","Yes",H$7))/(OFFSET(Data!$A$1,0,MATCH(H$6,Data!$1:$1,0)-1,1000,1)=IF(H$7="","Yes",H$7))*ROW(Data!$C$1:$C$1004),ROW(H11)-ROW(H$7)),1),"")</f>
        <v>BET</v>
      </c>
      <c r="I11" s="43" t="str">
        <f ca="1">IF(J11="","",IF(INDEX(Data!$BR:$BR,MATCH(J11,Data!$A:$A,0),1)=0,"",INDEX(Data!$BR:$BR,MATCH(J11,Data!$A:$A,0),1)))</f>
        <v/>
      </c>
      <c r="J11" s="43" t="str">
        <f ca="1">IFERROR(INDEX(Data!$A$1:I$1004,_xlfn.AGGREGATE(15,6,(OFFSET(Data!$A$1,0,MATCH(J$6,Data!$1:$1,0)-1,1000,1)=IF(J$7="","Yes",J$7))/(OFFSET(Data!$A$1,0,MATCH(J$6,Data!$1:$1,0)-1,1000,1)=IF(J$7="","Yes",J$7))*ROW(Data!$C$1:$C$1004),ROW(J11)-ROW(J$7)),1),"")</f>
        <v>BET</v>
      </c>
      <c r="K11" s="43" t="str">
        <f ca="1">IF(L11="","",IF(INDEX(Data!$BR:$BR,MATCH(L11,Data!$A:$A,0),1)=0,"",INDEX(Data!$BR:$BR,MATCH(L11,Data!$A:$A,0),1)))</f>
        <v/>
      </c>
      <c r="L11" s="43" t="str">
        <f ca="1">IFERROR(INDEX(Data!$A$1:K$1004,_xlfn.AGGREGATE(15,6,(OFFSET(Data!$A$1,0,MATCH(L$6,Data!$1:$1,0)-1,1000,1)=IF(L$7="","Yes",L$7))/(OFFSET(Data!$A$1,0,MATCH(L$6,Data!$1:$1,0)-1,1000,1)=IF(L$7="","Yes",L$7))*ROW(Data!$C$1:$C$1004),ROW(L11)-ROW(L$7)),1),"")</f>
        <v>AccuWeather</v>
      </c>
      <c r="M11" s="43">
        <f ca="1">IF(N11="","",IF(INDEX(Data!$BR:$BR,MATCH(N11,Data!$A:$A,0),1)=0,"",INDEX(Data!$BR:$BR,MATCH(N11,Data!$A:$A,0),1)))</f>
        <v>1</v>
      </c>
      <c r="N11" s="43" t="str">
        <f ca="1">IFERROR(INDEX(Data!$A$1:M$1004,_xlfn.AGGREGATE(15,6,(OFFSET(Data!$A$1,0,MATCH(N$6,Data!$1:$1,0)-1,1000,1)=IF(N$7="","Yes",N$7))/(OFFSET(Data!$A$1,0,MATCH(N$6,Data!$1:$1,0)-1,1000,1)=IF(N$7="","Yes",N$7))*ROW(Data!$C$1:$C$1004),ROW(N11)-ROW(N$7)),1),"")</f>
        <v>ABC</v>
      </c>
      <c r="O11" s="43">
        <f ca="1">IF(P11="","",IF(INDEX(Data!$BR:$BR,MATCH(P11,Data!$A:$A,0),1)=0,"",INDEX(Data!$BR:$BR,MATCH(P11,Data!$A:$A,0),1)))</f>
        <v>1</v>
      </c>
      <c r="P11" s="43" t="str">
        <f ca="1">IFERROR(INDEX(Data!$A$1:O$1004,_xlfn.AGGREGATE(15,6,(OFFSET(Data!$A$1,0,MATCH(P$6,Data!$1:$1,0)-1,1000,1)=IF(P$7="","Yes",P$7))/(OFFSET(Data!$A$1,0,MATCH(P$6,Data!$1:$1,0)-1,1000,1)=IF(P$7="","Yes",P$7))*ROW(Data!$C$1:$C$1004),ROW(P11)-ROW(P$7)),1),"")</f>
        <v>ABC</v>
      </c>
      <c r="Q11" s="43">
        <f ca="1">IF(R11="","",IF(INDEX(Data!$BR:$BR,MATCH(R11,Data!$A:$A,0),1)=0,"",INDEX(Data!$BR:$BR,MATCH(R11,Data!$A:$A,0),1)))</f>
        <v>1</v>
      </c>
      <c r="R11" s="43" t="str">
        <f ca="1">IFERROR(INDEX(Data!$A$1:Q$1004,_xlfn.AGGREGATE(15,6,(OFFSET(Data!$A$1,0,MATCH(R$6,Data!$1:$1,0)-1,1000,1)=IF(R$7="","Yes",R$7))/(OFFSET(Data!$A$1,0,MATCH(R$6,Data!$1:$1,0)-1,1000,1)=IF(R$7="","Yes",R$7))*ROW(Data!$C$1:$C$1004),ROW(R11)-ROW(R$7)),1),"")</f>
        <v>ABC</v>
      </c>
      <c r="S11" s="43">
        <f ca="1">IF(T11="","",IF(INDEX(Data!$BR:$BR,MATCH(T11,Data!$A:$A,0),1)=0,"",INDEX(Data!$BR:$BR,MATCH(T11,Data!$A:$A,0),1)))</f>
        <v>1</v>
      </c>
      <c r="T11" s="43" t="str">
        <f ca="1">IFERROR(INDEX(Data!$A$1:R$1004,_xlfn.AGGREGATE(15,6,(OFFSET(Data!$A$1,0,MATCH(T$6,Data!$1:$1,0)-1,1000,1)=IF(T$7="","Yes",T$7))/(OFFSET(Data!$A$1,0,MATCH(T$6,Data!$1:$1,0)-1,1000,1)=IF(T$7="","Yes",T$7))*ROW(Data!$C$1:$C$1004),ROW(T11)-ROW(T$7)),1),"")</f>
        <v>ABC</v>
      </c>
      <c r="U11" s="43" t="str">
        <f ca="1">IF(V11="","",IF(INDEX(Data!$BR:$BR,MATCH(V11,Data!$A:$A,0),1)=0,"",INDEX(Data!$BR:$BR,MATCH(V11,Data!$A:$A,0),1)))</f>
        <v/>
      </c>
      <c r="V11" s="43" t="str">
        <f ca="1">IFERROR(INDEX(Data!$A$1:T$1004,_xlfn.AGGREGATE(15,6,(OFFSET(Data!$A$1,0,MATCH(V$6,Data!$1:$1,0)-1,1000,1)=IF(V$7="","Yes",V$7))/(OFFSET(Data!$A$1,0,MATCH(V$6,Data!$1:$1,0)-1,1000,1)=IF(V$7="","Yes",V$7))*ROW(Data!$C$1:$C$1004),ROW(V11)-ROW(V$7)),1),"")</f>
        <v>AMC</v>
      </c>
      <c r="W11" s="43" t="str">
        <f ca="1">IF(X11="","",IF(INDEX(Data!$BR:$BR,MATCH(X11,Data!$A:$A,0),1)=0,"",INDEX(Data!$BR:$BR,MATCH(X11,Data!$A:$A,0),1)))</f>
        <v/>
      </c>
      <c r="X11" s="43" t="str">
        <f ca="1">IFERROR(INDEX(Data!$A$1:Y$1004,_xlfn.AGGREGATE(15,6,(OFFSET(Data!$A$1,0,MATCH(X$6,Data!$1:$1,0)-1,1000,1)=IF(X$7="","Yes",X$7))/(OFFSET(Data!$A$1,0,MATCH(X$6,Data!$1:$1,0)-1,1000,1)=IF(X$7="","Yes",X$7))*ROW(Data!$C$1:$C$1004),ROW(X11)-ROW(X$7)),1),"")</f>
        <v>ABC News Live</v>
      </c>
      <c r="Y11" s="43" t="str">
        <f ca="1">IF(Z11="","",IF(INDEX(Data!$BR:$BR,MATCH(Z11,Data!$A:$A,0),1)=0,"",INDEX(Data!$BR:$BR,MATCH(Z11,Data!$A:$A,0),1)))</f>
        <v/>
      </c>
      <c r="Z11" s="43" t="str">
        <f ca="1">IFERROR(INDEX(Data!$A$1:AA$1004,_xlfn.AGGREGATE(15,6,(OFFSET(Data!$A$1,0,MATCH(Z$6,Data!$1:$1,0)-1,1000,1)=IF(Z$7="","Yes",Z$7))/(OFFSET(Data!$A$1,0,MATCH(Z$6,Data!$1:$1,0)-1,1000,1)=IF(Z$7="","Yes",Z$7))*ROW(Data!$C$1:$C$1004),ROW(Z11)-ROW(Z$7)),1),"")</f>
        <v>AMC</v>
      </c>
      <c r="AA11" s="43" t="str">
        <f ca="1">IF(AB11="","",IF(INDEX(Data!$BR:$BR,MATCH(AB11,Data!$A:$A,0),1)=0,"",INDEX(Data!$BR:$BR,MATCH(AB11,Data!$A:$A,0),1)))</f>
        <v/>
      </c>
      <c r="AB11" s="43" t="str">
        <f ca="1">IFERROR(INDEX(Data!$A$1:AC$1004,_xlfn.AGGREGATE(15,6,(OFFSET(Data!$A$1,0,MATCH(AB$6,Data!$1:$1,0)-1,1000,1)=IF(AB$7="","Yes",AB$7))/(OFFSET(Data!$A$1,0,MATCH(AB$6,Data!$1:$1,0)-1,1000,1)=IF(AB$7="","Yes",AB$7))*ROW(Data!$C$1:$C$1004),ROW(AB11)-ROW(AB$7)),1),"")</f>
        <v>Animal Planet</v>
      </c>
      <c r="AC11" s="43" t="str">
        <f ca="1">IF(AD11="","",IF(INDEX(Data!$BR:$BR,MATCH(AD11,Data!$A:$A,0),1)=0,"",INDEX(Data!$BR:$BR,MATCH(AD11,Data!$A:$A,0),1)))</f>
        <v/>
      </c>
      <c r="AD11" s="43" t="str">
        <f ca="1">IFERROR(INDEX(Data!$A$1:AE$1004,_xlfn.AGGREGATE(15,6,(OFFSET(Data!$A$1,0,MATCH(AD$6,Data!$1:$1,0)-1,1000,1)=IF(AD$7="","Yes",AD$7))/(OFFSET(Data!$A$1,0,MATCH(AD$6,Data!$1:$1,0)-1,1000,1)=IF(AD$7="","Yes",AD$7))*ROW(Data!$C$1:$C$1004),ROW(AD11)-ROW(AD$7)),1),"")</f>
        <v>Audience</v>
      </c>
      <c r="AE11" s="43" t="str">
        <f ca="1">IF(AF11="","",IF(INDEX(Data!$BR:$BR,MATCH(AF11,Data!$A:$A,0),1)=0,"",INDEX(Data!$BR:$BR,MATCH(AF11,Data!$A:$A,0),1)))</f>
        <v/>
      </c>
      <c r="AF11" s="43" t="str">
        <f ca="1">IFERROR(INDEX(Data!$A$1:AM$1004,_xlfn.AGGREGATE(15,6,(OFFSET(Data!$A$1,0,MATCH(AF$6,Data!$1:$1,0)-1,1000,1)=IF(AF$7="","Yes",AF$7))/(OFFSET(Data!$A$1,0,MATCH(AF$6,Data!$1:$1,0)-1,1000,1)=IF(AF$7="","Yes",AF$7))*ROW(Data!$C$1:$C$1004),ROW(AF11)-ROW(AF$7)),1),"")</f>
        <v>One American News</v>
      </c>
      <c r="AG11" s="43" t="str">
        <f ca="1">IF(AH11="","",IF(INDEX(Data!$BR:$BR,MATCH(AH11,Data!$A:$A,0),1)=0,"",INDEX(Data!$BR:$BR,MATCH(AH11,Data!$A:$A,0),1)))</f>
        <v/>
      </c>
      <c r="AH11" s="43" t="str">
        <f ca="1">IFERROR(INDEX(Data!$A$1:AO$1004,_xlfn.AGGREGATE(15,6,(OFFSET(Data!$A$1,0,MATCH(AH$6,Data!$1:$1,0)-1,1000,1)=IF(AH$7="","Yes",AH$7))/(OFFSET(Data!$A$1,0,MATCH(AH$6,Data!$1:$1,0)-1,1000,1)=IF(AH$7="","Yes",AH$7))*ROW(Data!$C$1:$C$1004),ROW(AH11)-ROW(AH$7)),1),"")</f>
        <v>Hallmark Drama</v>
      </c>
      <c r="AI11" s="43" t="str">
        <f ca="1">IF(AJ11="","",IF(INDEX(Data!$BR:$BR,MATCH(AJ11,Data!$A:$A,0),1)=0,"",INDEX(Data!$BR:$BR,MATCH(AJ11,Data!$A:$A,0),1)))</f>
        <v/>
      </c>
      <c r="AJ11" s="43" t="str">
        <f ca="1">IFERROR(INDEX(Data!$A$1:AQ$1004,_xlfn.AGGREGATE(15,6,(OFFSET(Data!$A$1,0,MATCH(AJ$6,Data!$1:$1,0)-1,1000,1)=IF(AJ$7="","Yes",AJ$7))/(OFFSET(Data!$A$1,0,MATCH(AJ$6,Data!$1:$1,0)-1,1000,1)=IF(AJ$7="","Yes",AJ$7))*ROW(Data!$C$1:$C$1004),ROW(AJ11)-ROW(AJ$7)),1),"")</f>
        <v>Animal Planet</v>
      </c>
      <c r="AK11" s="43" t="str">
        <f ca="1">IF(AL11="","",IF(INDEX(Data!$BR:$BR,MATCH(AL11,Data!$A:$A,0),1)=0,"",INDEX(Data!$BR:$BR,MATCH(AL11,Data!$A:$A,0),1)))</f>
        <v/>
      </c>
      <c r="AL11" s="43" t="str">
        <f ca="1">IFERROR(INDEX(Data!$A$1:AS$1004,_xlfn.AGGREGATE(15,6,(OFFSET(Data!$A$1,0,MATCH(AL$6,Data!$1:$1,0)-1,1000,1)=IF(AL$7="","Yes",AL$7))/(OFFSET(Data!$A$1,0,MATCH(AL$6,Data!$1:$1,0)-1,1000,1)=IF(AL$7="","Yes",AL$7))*ROW(Data!$C$1:$C$1004),ROW(AL11)-ROW(AL$7)),1),"")</f>
        <v>Azteca</v>
      </c>
      <c r="AM11" s="43" t="str">
        <f ca="1">IF(AN11="","",IF(INDEX(Data!$BR:$BR,MATCH(AN11,Data!$A:$A,0),1)=0,"",INDEX(Data!$BR:$BR,MATCH(AN11,Data!$A:$A,0),1)))</f>
        <v/>
      </c>
      <c r="AN11" s="43" t="str">
        <f ca="1">IFERROR(INDEX(Data!$A$1:AU$1004,_xlfn.AGGREGATE(15,6,(OFFSET(Data!$A$1,0,MATCH(AN$6,Data!$1:$1,0)-1,1000,1)=IF(AN$7="","Yes",AN$7))/(OFFSET(Data!$A$1,0,MATCH(AN$6,Data!$1:$1,0)-1,1000,1)=IF(AN$7="","Yes",AN$7))*ROW(Data!$C$1:$C$1004),ROW(AN11)-ROW(AN$7)),1),"")</f>
        <v>Animal Planet</v>
      </c>
    </row>
    <row r="12" spans="1:40" ht="24" x14ac:dyDescent="0.4">
      <c r="A12" s="43" t="str">
        <f ca="1">IF(B12="","",IF(INDEX(Data!$BR:$BR,MATCH(B12,Data!$A:$A,0),1)=0,"",INDEX(Data!$BR:$BR,MATCH(B12,Data!$A:$A,0),1)))</f>
        <v/>
      </c>
      <c r="B12" s="43" t="str">
        <f ca="1">IFERROR(INDEX(Data!A$1:$A$1004,_xlfn.AGGREGATE(15,6,(OFFSET(Data!$A$1,0,MATCH(B$6,Data!$1:$1,0)-1,1000,1)=IF(B$7="","Yes",B$7))/(OFFSET(Data!$A$1,0,MATCH(B$6,Data!$1:$1,0)-1,1000,1)=IF(B$7="","Yes",B$7))*ROW(Data!$C$1:$C$1004),ROW(B12)-ROW(B$7)),1),"")</f>
        <v>Animal Planet</v>
      </c>
      <c r="C12" s="43" t="str">
        <f ca="1">IF(D12="","",IF(INDEX(Data!$BR:$BR,MATCH(D12,Data!$A:$A,0),1)=0,"",INDEX(Data!$BR:$BR,MATCH(D12,Data!$A:$A,0),1)))</f>
        <v/>
      </c>
      <c r="D12" s="43" t="str">
        <f ca="1">IFERROR(INDEX(Data!$A$1:C$1004,_xlfn.AGGREGATE(15,6,(OFFSET(Data!$A$1,0,MATCH(D$6,Data!$1:$1,0)-1,1000,1)=IF(D$7="","Yes",D$7))/(OFFSET(Data!$A$1,0,MATCH(D$6,Data!$1:$1,0)-1,1000,1)=IF(D$7="","Yes",D$7))*ROW(Data!$C$1:$C$1004),ROW(D12)-ROW(D$7)),1),"")</f>
        <v>BBC America</v>
      </c>
      <c r="E12" s="43" t="str">
        <f ca="1">IF(F12="","",IF(INDEX(Data!$BR:$BR,MATCH(F12,Data!$A:$A,0),1)=0,"",INDEX(Data!$BR:$BR,MATCH(F12,Data!$A:$A,0),1)))</f>
        <v/>
      </c>
      <c r="F12" s="43" t="str">
        <f ca="1">IFERROR(INDEX(Data!$A$1:E$1004,_xlfn.AGGREGATE(15,6,(OFFSET(Data!$A$1,0,MATCH(F$6,Data!$1:$1,0)-1,1000,1)=IF(F$7="","Yes",F$7))/(OFFSET(Data!$A$1,0,MATCH(F$6,Data!$1:$1,0)-1,1000,1)=IF(F$7="","Yes",F$7))*ROW(Data!$C$1:$C$1004),ROW(F12)-ROW(F$7)),1),"")</f>
        <v>BBC America</v>
      </c>
      <c r="G12" s="43">
        <f ca="1">IF(H12="","",IF(INDEX(Data!$BR:$BR,MATCH(H12,Data!$A:$A,0),1)=0,"",INDEX(Data!$BR:$BR,MATCH(H12,Data!$A:$A,0),1)))</f>
        <v>3</v>
      </c>
      <c r="H12" s="43" t="str">
        <f ca="1">IFERROR(INDEX(Data!$A$1:G$1004,_xlfn.AGGREGATE(15,6,(OFFSET(Data!$A$1,0,MATCH(H$6,Data!$1:$1,0)-1,1000,1)=IF(H$7="","Yes",H$7))/(OFFSET(Data!$A$1,0,MATCH(H$6,Data!$1:$1,0)-1,1000,1)=IF(H$7="","Yes",H$7))*ROW(Data!$C$1:$C$1004),ROW(H12)-ROW(H$7)),1),"")</f>
        <v>Boomerang</v>
      </c>
      <c r="I12" s="43" t="str">
        <f ca="1">IF(J12="","",IF(INDEX(Data!$BR:$BR,MATCH(J12,Data!$A:$A,0),1)=0,"",INDEX(Data!$BR:$BR,MATCH(J12,Data!$A:$A,0),1)))</f>
        <v/>
      </c>
      <c r="J12" s="43" t="str">
        <f ca="1">IFERROR(INDEX(Data!$A$1:I$1004,_xlfn.AGGREGATE(15,6,(OFFSET(Data!$A$1,0,MATCH(J$6,Data!$1:$1,0)-1,1000,1)=IF(J$7="","Yes",J$7))/(OFFSET(Data!$A$1,0,MATCH(J$6,Data!$1:$1,0)-1,1000,1)=IF(J$7="","Yes",J$7))*ROW(Data!$C$1:$C$1004),ROW(J12)-ROW(J$7)),1),"")</f>
        <v>Big Ten Network</v>
      </c>
      <c r="K12" s="43" t="str">
        <f ca="1">IF(L12="","",IF(INDEX(Data!$BR:$BR,MATCH(L12,Data!$A:$A,0),1)=0,"",INDEX(Data!$BR:$BR,MATCH(L12,Data!$A:$A,0),1)))</f>
        <v/>
      </c>
      <c r="L12" s="43" t="str">
        <f ca="1">IFERROR(INDEX(Data!$A$1:K$1004,_xlfn.AGGREGATE(15,6,(OFFSET(Data!$A$1,0,MATCH(L$6,Data!$1:$1,0)-1,1000,1)=IF(L$7="","Yes",L$7))/(OFFSET(Data!$A$1,0,MATCH(L$6,Data!$1:$1,0)-1,1000,1)=IF(L$7="","Yes",L$7))*ROW(Data!$C$1:$C$1004),ROW(L12)-ROW(L$7)),1),"")</f>
        <v>AMC</v>
      </c>
      <c r="M12" s="43" t="str">
        <f ca="1">IF(N12="","",IF(INDEX(Data!$BR:$BR,MATCH(N12,Data!$A:$A,0),1)=0,"",INDEX(Data!$BR:$BR,MATCH(N12,Data!$A:$A,0),1)))</f>
        <v/>
      </c>
      <c r="N12" s="43" t="str">
        <f ca="1">IFERROR(INDEX(Data!$A$1:M$1004,_xlfn.AGGREGATE(15,6,(OFFSET(Data!$A$1,0,MATCH(N$6,Data!$1:$1,0)-1,1000,1)=IF(N$7="","Yes",N$7))/(OFFSET(Data!$A$1,0,MATCH(N$6,Data!$1:$1,0)-1,1000,1)=IF(N$7="","Yes",N$7))*ROW(Data!$C$1:$C$1004),ROW(N12)-ROW(N$7)),1),"")</f>
        <v>AccuWeather</v>
      </c>
      <c r="O12" s="43" t="str">
        <f ca="1">IF(P12="","",IF(INDEX(Data!$BR:$BR,MATCH(P12,Data!$A:$A,0),1)=0,"",INDEX(Data!$BR:$BR,MATCH(P12,Data!$A:$A,0),1)))</f>
        <v/>
      </c>
      <c r="P12" s="43" t="str">
        <f ca="1">IFERROR(INDEX(Data!$A$1:O$1004,_xlfn.AGGREGATE(15,6,(OFFSET(Data!$A$1,0,MATCH(P$6,Data!$1:$1,0)-1,1000,1)=IF(P$7="","Yes",P$7))/(OFFSET(Data!$A$1,0,MATCH(P$6,Data!$1:$1,0)-1,1000,1)=IF(P$7="","Yes",P$7))*ROW(Data!$C$1:$C$1004),ROW(P12)-ROW(P$7)),1),"")</f>
        <v>AccuWeather</v>
      </c>
      <c r="Q12" s="43" t="str">
        <f ca="1">IF(R12="","",IF(INDEX(Data!$BR:$BR,MATCH(R12,Data!$A:$A,0),1)=0,"",INDEX(Data!$BR:$BR,MATCH(R12,Data!$A:$A,0),1)))</f>
        <v/>
      </c>
      <c r="R12" s="43" t="str">
        <f ca="1">IFERROR(INDEX(Data!$A$1:Q$1004,_xlfn.AGGREGATE(15,6,(OFFSET(Data!$A$1,0,MATCH(R$6,Data!$1:$1,0)-1,1000,1)=IF(R$7="","Yes",R$7))/(OFFSET(Data!$A$1,0,MATCH(R$6,Data!$1:$1,0)-1,1000,1)=IF(R$7="","Yes",R$7))*ROW(Data!$C$1:$C$1004),ROW(R12)-ROW(R$7)),1),"")</f>
        <v>AccuWeather</v>
      </c>
      <c r="S12" s="43" t="str">
        <f ca="1">IF(T12="","",IF(INDEX(Data!$BR:$BR,MATCH(T12,Data!$A:$A,0),1)=0,"",INDEX(Data!$BR:$BR,MATCH(T12,Data!$A:$A,0),1)))</f>
        <v/>
      </c>
      <c r="T12" s="43" t="str">
        <f ca="1">IFERROR(INDEX(Data!$A$1:R$1004,_xlfn.AGGREGATE(15,6,(OFFSET(Data!$A$1,0,MATCH(T$6,Data!$1:$1,0)-1,1000,1)=IF(T$7="","Yes",T$7))/(OFFSET(Data!$A$1,0,MATCH(T$6,Data!$1:$1,0)-1,1000,1)=IF(T$7="","Yes",T$7))*ROW(Data!$C$1:$C$1004),ROW(T12)-ROW(T$7)),1),"")</f>
        <v>AccuWeather</v>
      </c>
      <c r="U12" s="43" t="str">
        <f ca="1">IF(V12="","",IF(INDEX(Data!$BR:$BR,MATCH(V12,Data!$A:$A,0),1)=0,"",INDEX(Data!$BR:$BR,MATCH(V12,Data!$A:$A,0),1)))</f>
        <v/>
      </c>
      <c r="V12" s="43" t="str">
        <f ca="1">IFERROR(INDEX(Data!$A$1:T$1004,_xlfn.AGGREGATE(15,6,(OFFSET(Data!$A$1,0,MATCH(V$6,Data!$1:$1,0)-1,1000,1)=IF(V$7="","Yes",V$7))/(OFFSET(Data!$A$1,0,MATCH(V$6,Data!$1:$1,0)-1,1000,1)=IF(V$7="","Yes",V$7))*ROW(Data!$C$1:$C$1004),ROW(V12)-ROW(V$7)),1),"")</f>
        <v>Animal Planet</v>
      </c>
      <c r="W12" s="43" t="str">
        <f ca="1">IF(X12="","",IF(INDEX(Data!$BR:$BR,MATCH(X12,Data!$A:$A,0),1)=0,"",INDEX(Data!$BR:$BR,MATCH(X12,Data!$A:$A,0),1)))</f>
        <v/>
      </c>
      <c r="X12" s="43" t="str">
        <f ca="1">IFERROR(INDEX(Data!$A$1:Y$1004,_xlfn.AGGREGATE(15,6,(OFFSET(Data!$A$1,0,MATCH(X$6,Data!$1:$1,0)-1,1000,1)=IF(X$7="","Yes",X$7))/(OFFSET(Data!$A$1,0,MATCH(X$6,Data!$1:$1,0)-1,1000,1)=IF(X$7="","Yes",X$7))*ROW(Data!$C$1:$C$1004),ROW(X12)-ROW(X$7)),1),"")</f>
        <v>ACC Network</v>
      </c>
      <c r="Y12" s="43" t="str">
        <f ca="1">IF(Z12="","",IF(INDEX(Data!$BR:$BR,MATCH(Z12,Data!$A:$A,0),1)=0,"",INDEX(Data!$BR:$BR,MATCH(Z12,Data!$A:$A,0),1)))</f>
        <v/>
      </c>
      <c r="Z12" s="43" t="str">
        <f ca="1">IFERROR(INDEX(Data!$A$1:AA$1004,_xlfn.AGGREGATE(15,6,(OFFSET(Data!$A$1,0,MATCH(Z$6,Data!$1:$1,0)-1,1000,1)=IF(Z$7="","Yes",Z$7))/(OFFSET(Data!$A$1,0,MATCH(Z$6,Data!$1:$1,0)-1,1000,1)=IF(Z$7="","Yes",Z$7))*ROW(Data!$C$1:$C$1004),ROW(Z12)-ROW(Z$7)),1),"")</f>
        <v>Animal Planet</v>
      </c>
      <c r="AA12" s="43" t="str">
        <f ca="1">IF(AB12="","",IF(INDEX(Data!$BR:$BR,MATCH(AB12,Data!$A:$A,0),1)=0,"",INDEX(Data!$BR:$BR,MATCH(AB12,Data!$A:$A,0),1)))</f>
        <v/>
      </c>
      <c r="AB12" s="43" t="str">
        <f ca="1">IFERROR(INDEX(Data!$A$1:AC$1004,_xlfn.AGGREGATE(15,6,(OFFSET(Data!$A$1,0,MATCH(AB$6,Data!$1:$1,0)-1,1000,1)=IF(AB$7="","Yes",AB$7))/(OFFSET(Data!$A$1,0,MATCH(AB$6,Data!$1:$1,0)-1,1000,1)=IF(AB$7="","Yes",AB$7))*ROW(Data!$C$1:$C$1004),ROW(AB12)-ROW(AB$7)),1),"")</f>
        <v>BBC America</v>
      </c>
      <c r="AC12" s="43" t="str">
        <f ca="1">IF(AD12="","",IF(INDEX(Data!$BR:$BR,MATCH(AD12,Data!$A:$A,0),1)=0,"",INDEX(Data!$BR:$BR,MATCH(AD12,Data!$A:$A,0),1)))</f>
        <v/>
      </c>
      <c r="AD12" s="43" t="str">
        <f ca="1">IFERROR(INDEX(Data!$A$1:AE$1004,_xlfn.AGGREGATE(15,6,(OFFSET(Data!$A$1,0,MATCH(AD$6,Data!$1:$1,0)-1,1000,1)=IF(AD$7="","Yes",AD$7))/(OFFSET(Data!$A$1,0,MATCH(AD$6,Data!$1:$1,0)-1,1000,1)=IF(AD$7="","Yes",AD$7))*ROW(Data!$C$1:$C$1004),ROW(AD12)-ROW(AD$7)),1),"")</f>
        <v>BBC America</v>
      </c>
      <c r="AE12" s="43" t="str">
        <f ca="1">IF(AF12="","",IF(INDEX(Data!$BR:$BR,MATCH(AF12,Data!$A:$A,0),1)=0,"",INDEX(Data!$BR:$BR,MATCH(AF12,Data!$A:$A,0),1)))</f>
        <v/>
      </c>
      <c r="AF12" s="43" t="str">
        <f ca="1">IFERROR(INDEX(Data!$A$1:AM$1004,_xlfn.AGGREGATE(15,6,(OFFSET(Data!$A$1,0,MATCH(AF$6,Data!$1:$1,0)-1,1000,1)=IF(AF$7="","Yes",AF$7))/(OFFSET(Data!$A$1,0,MATCH(AF$6,Data!$1:$1,0)-1,1000,1)=IF(AF$7="","Yes",AF$7))*ROW(Data!$C$1:$C$1004),ROW(AF12)-ROW(AF$7)),1),"")</f>
        <v>RT America</v>
      </c>
      <c r="AG12" s="43" t="str">
        <f ca="1">IF(AH12="","",IF(INDEX(Data!$BR:$BR,MATCH(AH12,Data!$A:$A,0),1)=0,"",INDEX(Data!$BR:$BR,MATCH(AH12,Data!$A:$A,0),1)))</f>
        <v/>
      </c>
      <c r="AH12" s="43" t="str">
        <f ca="1">IFERROR(INDEX(Data!$A$1:AO$1004,_xlfn.AGGREGATE(15,6,(OFFSET(Data!$A$1,0,MATCH(AH$6,Data!$1:$1,0)-1,1000,1)=IF(AH$7="","Yes",AH$7))/(OFFSET(Data!$A$1,0,MATCH(AH$6,Data!$1:$1,0)-1,1000,1)=IF(AH$7="","Yes",AH$7))*ROW(Data!$C$1:$C$1004),ROW(AH12)-ROW(AH$7)),1),"")</f>
        <v>Hallmark Movies &amp; Mysteries</v>
      </c>
      <c r="AI12" s="43">
        <f ca="1">IF(AJ12="","",IF(INDEX(Data!$BR:$BR,MATCH(AJ12,Data!$A:$A,0),1)=0,"",INDEX(Data!$BR:$BR,MATCH(AJ12,Data!$A:$A,0),1)))</f>
        <v>2</v>
      </c>
      <c r="AJ12" s="43" t="str">
        <f ca="1">IFERROR(INDEX(Data!$A$1:AQ$1004,_xlfn.AGGREGATE(15,6,(OFFSET(Data!$A$1,0,MATCH(AJ$6,Data!$1:$1,0)-1,1000,1)=IF(AJ$7="","Yes",AJ$7))/(OFFSET(Data!$A$1,0,MATCH(AJ$6,Data!$1:$1,0)-1,1000,1)=IF(AJ$7="","Yes",AJ$7))*ROW(Data!$C$1:$C$1004),ROW(AJ12)-ROW(AJ$7)),1),"")</f>
        <v>Aspire</v>
      </c>
      <c r="AK12" s="43" t="str">
        <f ca="1">IF(AL12="","",IF(INDEX(Data!$BR:$BR,MATCH(AL12,Data!$A:$A,0),1)=0,"",INDEX(Data!$BR:$BR,MATCH(AL12,Data!$A:$A,0),1)))</f>
        <v/>
      </c>
      <c r="AL12" s="43" t="str">
        <f ca="1">IFERROR(INDEX(Data!$A$1:AS$1004,_xlfn.AGGREGATE(15,6,(OFFSET(Data!$A$1,0,MATCH(AL$6,Data!$1:$1,0)-1,1000,1)=IF(AL$7="","Yes",AL$7))/(OFFSET(Data!$A$1,0,MATCH(AL$6,Data!$1:$1,0)-1,1000,1)=IF(AL$7="","Yes",AL$7))*ROW(Data!$C$1:$C$1004),ROW(AL12)-ROW(AL$7)),1),"")</f>
        <v>Bein Sports Espanol</v>
      </c>
      <c r="AM12" s="43" t="str">
        <f ca="1">IF(AN12="","",IF(INDEX(Data!$BR:$BR,MATCH(AN12,Data!$A:$A,0),1)=0,"",INDEX(Data!$BR:$BR,MATCH(AN12,Data!$A:$A,0),1)))</f>
        <v/>
      </c>
      <c r="AN12" s="43" t="str">
        <f ca="1">IFERROR(INDEX(Data!$A$1:AU$1004,_xlfn.AGGREGATE(15,6,(OFFSET(Data!$A$1,0,MATCH(AN$6,Data!$1:$1,0)-1,1000,1)=IF(AN$7="","Yes",AN$7))/(OFFSET(Data!$A$1,0,MATCH(AN$6,Data!$1:$1,0)-1,1000,1)=IF(AN$7="","Yes",AN$7))*ROW(Data!$C$1:$C$1004),ROW(AN12)-ROW(AN$7)),1),"")</f>
        <v>AXS TV</v>
      </c>
    </row>
    <row r="13" spans="1:40" x14ac:dyDescent="0.4">
      <c r="A13" s="43">
        <f ca="1">IF(B13="","",IF(INDEX(Data!$BR:$BR,MATCH(B13,Data!$A:$A,0),1)=0,"",INDEX(Data!$BR:$BR,MATCH(B13,Data!$A:$A,0),1)))</f>
        <v>2</v>
      </c>
      <c r="B13" s="43" t="str">
        <f ca="1">IFERROR(INDEX(Data!A$1:$A$1004,_xlfn.AGGREGATE(15,6,(OFFSET(Data!$A$1,0,MATCH(B$6,Data!$1:$1,0)-1,1000,1)=IF(B$7="","Yes",B$7))/(OFFSET(Data!$A$1,0,MATCH(B$6,Data!$1:$1,0)-1,1000,1)=IF(B$7="","Yes",B$7))*ROW(Data!$C$1:$C$1004),ROW(B13)-ROW(B$7)),1),"")</f>
        <v>Aspire</v>
      </c>
      <c r="C13" s="43" t="str">
        <f ca="1">IF(D13="","",IF(INDEX(Data!$BR:$BR,MATCH(D13,Data!$A:$A,0),1)=0,"",INDEX(Data!$BR:$BR,MATCH(D13,Data!$A:$A,0),1)))</f>
        <v/>
      </c>
      <c r="D13" s="43" t="str">
        <f ca="1">IFERROR(INDEX(Data!$A$1:C$1004,_xlfn.AGGREGATE(15,6,(OFFSET(Data!$A$1,0,MATCH(D$6,Data!$1:$1,0)-1,1000,1)=IF(D$7="","Yes",D$7))/(OFFSET(Data!$A$1,0,MATCH(D$6,Data!$1:$1,0)-1,1000,1)=IF(D$7="","Yes",D$7))*ROW(Data!$C$1:$C$1004),ROW(D13)-ROW(D$7)),1),"")</f>
        <v>Bloomberg TV</v>
      </c>
      <c r="E13" s="43" t="str">
        <f ca="1">IF(F13="","",IF(INDEX(Data!$BR:$BR,MATCH(F13,Data!$A:$A,0),1)=0,"",INDEX(Data!$BR:$BR,MATCH(F13,Data!$A:$A,0),1)))</f>
        <v/>
      </c>
      <c r="F13" s="43" t="str">
        <f ca="1">IFERROR(INDEX(Data!$A$1:E$1004,_xlfn.AGGREGATE(15,6,(OFFSET(Data!$A$1,0,MATCH(F$6,Data!$1:$1,0)-1,1000,1)=IF(F$7="","Yes",F$7))/(OFFSET(Data!$A$1,0,MATCH(F$6,Data!$1:$1,0)-1,1000,1)=IF(F$7="","Yes",F$7))*ROW(Data!$C$1:$C$1004),ROW(F13)-ROW(F$7)),1),"")</f>
        <v>BET</v>
      </c>
      <c r="G13" s="43" t="str">
        <f ca="1">IF(H13="","",IF(INDEX(Data!$BR:$BR,MATCH(H13,Data!$A:$A,0),1)=0,"",INDEX(Data!$BR:$BR,MATCH(H13,Data!$A:$A,0),1)))</f>
        <v/>
      </c>
      <c r="H13" s="43" t="str">
        <f ca="1">IFERROR(INDEX(Data!$A$1:G$1004,_xlfn.AGGREGATE(15,6,(OFFSET(Data!$A$1,0,MATCH(H$6,Data!$1:$1,0)-1,1000,1)=IF(H$7="","Yes",H$7))/(OFFSET(Data!$A$1,0,MATCH(H$6,Data!$1:$1,0)-1,1000,1)=IF(H$7="","Yes",H$7))*ROW(Data!$C$1:$C$1004),ROW(H13)-ROW(H$7)),1),"")</f>
        <v>Bravo</v>
      </c>
      <c r="I13" s="43">
        <f ca="1">IF(J13="","",IF(INDEX(Data!$BR:$BR,MATCH(J13,Data!$A:$A,0),1)=0,"",INDEX(Data!$BR:$BR,MATCH(J13,Data!$A:$A,0),1)))</f>
        <v>3</v>
      </c>
      <c r="J13" s="43" t="str">
        <f ca="1">IFERROR(INDEX(Data!$A$1:I$1004,_xlfn.AGGREGATE(15,6,(OFFSET(Data!$A$1,0,MATCH(J$6,Data!$1:$1,0)-1,1000,1)=IF(J$7="","Yes",J$7))/(OFFSET(Data!$A$1,0,MATCH(J$6,Data!$1:$1,0)-1,1000,1)=IF(J$7="","Yes",J$7))*ROW(Data!$C$1:$C$1004),ROW(J13)-ROW(J$7)),1),"")</f>
        <v>Boomerang</v>
      </c>
      <c r="K13" s="43" t="str">
        <f ca="1">IF(L13="","",IF(INDEX(Data!$BR:$BR,MATCH(L13,Data!$A:$A,0),1)=0,"",INDEX(Data!$BR:$BR,MATCH(L13,Data!$A:$A,0),1)))</f>
        <v/>
      </c>
      <c r="L13" s="43" t="str">
        <f ca="1">IFERROR(INDEX(Data!$A$1:K$1004,_xlfn.AGGREGATE(15,6,(OFFSET(Data!$A$1,0,MATCH(L$6,Data!$1:$1,0)-1,1000,1)=IF(L$7="","Yes",L$7))/(OFFSET(Data!$A$1,0,MATCH(L$6,Data!$1:$1,0)-1,1000,1)=IF(L$7="","Yes",L$7))*ROW(Data!$C$1:$C$1004),ROW(L13)-ROW(L$7)),1),"")</f>
        <v>Animal Planet</v>
      </c>
      <c r="M13" s="43" t="str">
        <f ca="1">IF(N13="","",IF(INDEX(Data!$BR:$BR,MATCH(N13,Data!$A:$A,0),1)=0,"",INDEX(Data!$BR:$BR,MATCH(N13,Data!$A:$A,0),1)))</f>
        <v/>
      </c>
      <c r="N13" s="43" t="str">
        <f ca="1">IFERROR(INDEX(Data!$A$1:M$1004,_xlfn.AGGREGATE(15,6,(OFFSET(Data!$A$1,0,MATCH(N$6,Data!$1:$1,0)-1,1000,1)=IF(N$7="","Yes",N$7))/(OFFSET(Data!$A$1,0,MATCH(N$6,Data!$1:$1,0)-1,1000,1)=IF(N$7="","Yes",N$7))*ROW(Data!$C$1:$C$1004),ROW(N13)-ROW(N$7)),1),"")</f>
        <v>AMC</v>
      </c>
      <c r="O13" s="43" t="str">
        <f ca="1">IF(P13="","",IF(INDEX(Data!$BR:$BR,MATCH(P13,Data!$A:$A,0),1)=0,"",INDEX(Data!$BR:$BR,MATCH(P13,Data!$A:$A,0),1)))</f>
        <v/>
      </c>
      <c r="P13" s="43" t="str">
        <f ca="1">IFERROR(INDEX(Data!$A$1:O$1004,_xlfn.AGGREGATE(15,6,(OFFSET(Data!$A$1,0,MATCH(P$6,Data!$1:$1,0)-1,1000,1)=IF(P$7="","Yes",P$7))/(OFFSET(Data!$A$1,0,MATCH(P$6,Data!$1:$1,0)-1,1000,1)=IF(P$7="","Yes",P$7))*ROW(Data!$C$1:$C$1004),ROW(P13)-ROW(P$7)),1),"")</f>
        <v>AMC</v>
      </c>
      <c r="Q13" s="43" t="str">
        <f ca="1">IF(R13="","",IF(INDEX(Data!$BR:$BR,MATCH(R13,Data!$A:$A,0),1)=0,"",INDEX(Data!$BR:$BR,MATCH(R13,Data!$A:$A,0),1)))</f>
        <v/>
      </c>
      <c r="R13" s="43" t="str">
        <f ca="1">IFERROR(INDEX(Data!$A$1:Q$1004,_xlfn.AGGREGATE(15,6,(OFFSET(Data!$A$1,0,MATCH(R$6,Data!$1:$1,0)-1,1000,1)=IF(R$7="","Yes",R$7))/(OFFSET(Data!$A$1,0,MATCH(R$6,Data!$1:$1,0)-1,1000,1)=IF(R$7="","Yes",R$7))*ROW(Data!$C$1:$C$1004),ROW(R13)-ROW(R$7)),1),"")</f>
        <v>AMC</v>
      </c>
      <c r="S13" s="43" t="str">
        <f ca="1">IF(T13="","",IF(INDEX(Data!$BR:$BR,MATCH(T13,Data!$A:$A,0),1)=0,"",INDEX(Data!$BR:$BR,MATCH(T13,Data!$A:$A,0),1)))</f>
        <v/>
      </c>
      <c r="T13" s="43" t="str">
        <f ca="1">IFERROR(INDEX(Data!$A$1:R$1004,_xlfn.AGGREGATE(15,6,(OFFSET(Data!$A$1,0,MATCH(T$6,Data!$1:$1,0)-1,1000,1)=IF(T$7="","Yes",T$7))/(OFFSET(Data!$A$1,0,MATCH(T$6,Data!$1:$1,0)-1,1000,1)=IF(T$7="","Yes",T$7))*ROW(Data!$C$1:$C$1004),ROW(T13)-ROW(T$7)),1),"")</f>
        <v>AMC</v>
      </c>
      <c r="U13" s="43" t="str">
        <f ca="1">IF(V13="","",IF(INDEX(Data!$BR:$BR,MATCH(V13,Data!$A:$A,0),1)=0,"",INDEX(Data!$BR:$BR,MATCH(V13,Data!$A:$A,0),1)))</f>
        <v/>
      </c>
      <c r="V13" s="43" t="str">
        <f ca="1">IFERROR(INDEX(Data!$A$1:T$1004,_xlfn.AGGREGATE(15,6,(OFFSET(Data!$A$1,0,MATCH(V$6,Data!$1:$1,0)-1,1000,1)=IF(V$7="","Yes",V$7))/(OFFSET(Data!$A$1,0,MATCH(V$6,Data!$1:$1,0)-1,1000,1)=IF(V$7="","Yes",V$7))*ROW(Data!$C$1:$C$1004),ROW(V13)-ROW(V$7)),1),"")</f>
        <v>BBC America</v>
      </c>
      <c r="W13" s="43" t="str">
        <f ca="1">IF(X13="","",IF(INDEX(Data!$BR:$BR,MATCH(X13,Data!$A:$A,0),1)=0,"",INDEX(Data!$BR:$BR,MATCH(X13,Data!$A:$A,0),1)))</f>
        <v/>
      </c>
      <c r="X13" s="43" t="str">
        <f ca="1">IFERROR(INDEX(Data!$A$1:Y$1004,_xlfn.AGGREGATE(15,6,(OFFSET(Data!$A$1,0,MATCH(X$6,Data!$1:$1,0)-1,1000,1)=IF(X$7="","Yes",X$7))/(OFFSET(Data!$A$1,0,MATCH(X$6,Data!$1:$1,0)-1,1000,1)=IF(X$7="","Yes",X$7))*ROW(Data!$C$1:$C$1004),ROW(X13)-ROW(X$7)),1),"")</f>
        <v>Animal Planet</v>
      </c>
      <c r="Y13" s="43" t="str">
        <f ca="1">IF(Z13="","",IF(INDEX(Data!$BR:$BR,MATCH(Z13,Data!$A:$A,0),1)=0,"",INDEX(Data!$BR:$BR,MATCH(Z13,Data!$A:$A,0),1)))</f>
        <v/>
      </c>
      <c r="Z13" s="43" t="str">
        <f ca="1">IFERROR(INDEX(Data!$A$1:AA$1004,_xlfn.AGGREGATE(15,6,(OFFSET(Data!$A$1,0,MATCH(Z$6,Data!$1:$1,0)-1,1000,1)=IF(Z$7="","Yes",Z$7))/(OFFSET(Data!$A$1,0,MATCH(Z$6,Data!$1:$1,0)-1,1000,1)=IF(Z$7="","Yes",Z$7))*ROW(Data!$C$1:$C$1004),ROW(Z13)-ROW(Z$7)),1),"")</f>
        <v>Baby First</v>
      </c>
      <c r="AA13" s="43" t="str">
        <f ca="1">IF(AB13="","",IF(INDEX(Data!$BR:$BR,MATCH(AB13,Data!$A:$A,0),1)=0,"",INDEX(Data!$BR:$BR,MATCH(AB13,Data!$A:$A,0),1)))</f>
        <v/>
      </c>
      <c r="AB13" s="43" t="str">
        <f ca="1">IFERROR(INDEX(Data!$A$1:AC$1004,_xlfn.AGGREGATE(15,6,(OFFSET(Data!$A$1,0,MATCH(AB$6,Data!$1:$1,0)-1,1000,1)=IF(AB$7="","Yes",AB$7))/(OFFSET(Data!$A$1,0,MATCH(AB$6,Data!$1:$1,0)-1,1000,1)=IF(AB$7="","Yes",AB$7))*ROW(Data!$C$1:$C$1004),ROW(AB13)-ROW(AB$7)),1),"")</f>
        <v>Bein Connect 4</v>
      </c>
      <c r="AC13" s="43" t="str">
        <f ca="1">IF(AD13="","",IF(INDEX(Data!$BR:$BR,MATCH(AD13,Data!$A:$A,0),1)=0,"",INDEX(Data!$BR:$BR,MATCH(AD13,Data!$A:$A,0),1)))</f>
        <v/>
      </c>
      <c r="AD13" s="43" t="str">
        <f ca="1">IFERROR(INDEX(Data!$A$1:AE$1004,_xlfn.AGGREGATE(15,6,(OFFSET(Data!$A$1,0,MATCH(AD$6,Data!$1:$1,0)-1,1000,1)=IF(AD$7="","Yes",AD$7))/(OFFSET(Data!$A$1,0,MATCH(AD$6,Data!$1:$1,0)-1,1000,1)=IF(AD$7="","Yes",AD$7))*ROW(Data!$C$1:$C$1004),ROW(AD13)-ROW(AD$7)),1),"")</f>
        <v>BBC World News</v>
      </c>
      <c r="AE13" s="43" t="str">
        <f ca="1">IF(AF13="","",IF(INDEX(Data!$BR:$BR,MATCH(AF13,Data!$A:$A,0),1)=0,"",INDEX(Data!$BR:$BR,MATCH(AF13,Data!$A:$A,0),1)))</f>
        <v/>
      </c>
      <c r="AF13" s="43" t="str">
        <f ca="1">IFERROR(INDEX(Data!$A$1:AM$1004,_xlfn.AGGREGATE(15,6,(OFFSET(Data!$A$1,0,MATCH(AF$6,Data!$1:$1,0)-1,1000,1)=IF(AF$7="","Yes",AF$7))/(OFFSET(Data!$A$1,0,MATCH(AF$6,Data!$1:$1,0)-1,1000,1)=IF(AF$7="","Yes",AF$7))*ROW(Data!$C$1:$C$1004),ROW(AF13)-ROW(AF$7)),1),"")</f>
        <v>RT Documentary</v>
      </c>
      <c r="AG13" s="43" t="str">
        <f ca="1">IF(AH13="","",IF(INDEX(Data!$BR:$BR,MATCH(AH13,Data!$A:$A,0),1)=0,"",INDEX(Data!$BR:$BR,MATCH(AH13,Data!$A:$A,0),1)))</f>
        <v/>
      </c>
      <c r="AH13" s="43" t="str">
        <f ca="1">IFERROR(INDEX(Data!$A$1:AO$1004,_xlfn.AGGREGATE(15,6,(OFFSET(Data!$A$1,0,MATCH(AH$6,Data!$1:$1,0)-1,1000,1)=IF(AH$7="","Yes",AH$7))/(OFFSET(Data!$A$1,0,MATCH(AH$6,Data!$1:$1,0)-1,1000,1)=IF(AH$7="","Yes",AH$7))*ROW(Data!$C$1:$C$1004),ROW(AH13)-ROW(AH$7)),1),"")</f>
        <v>Light TV</v>
      </c>
      <c r="AI13" s="43" t="str">
        <f ca="1">IF(AJ13="","",IF(INDEX(Data!$BR:$BR,MATCH(AJ13,Data!$A:$A,0),1)=0,"",INDEX(Data!$BR:$BR,MATCH(AJ13,Data!$A:$A,0),1)))</f>
        <v/>
      </c>
      <c r="AJ13" s="43" t="str">
        <f ca="1">IFERROR(INDEX(Data!$A$1:AQ$1004,_xlfn.AGGREGATE(15,6,(OFFSET(Data!$A$1,0,MATCH(AJ$6,Data!$1:$1,0)-1,1000,1)=IF(AJ$7="","Yes",AJ$7))/(OFFSET(Data!$A$1,0,MATCH(AJ$6,Data!$1:$1,0)-1,1000,1)=IF(AJ$7="","Yes",AJ$7))*ROW(Data!$C$1:$C$1004),ROW(AJ13)-ROW(AJ$7)),1),"")</f>
        <v>Bein Laliga</v>
      </c>
      <c r="AK13" s="43" t="str">
        <f ca="1">IF(AL13="","",IF(INDEX(Data!$BR:$BR,MATCH(AL13,Data!$A:$A,0),1)=0,"",INDEX(Data!$BR:$BR,MATCH(AL13,Data!$A:$A,0),1)))</f>
        <v/>
      </c>
      <c r="AL13" s="43" t="str">
        <f ca="1">IFERROR(INDEX(Data!$A$1:AS$1004,_xlfn.AGGREGATE(15,6,(OFFSET(Data!$A$1,0,MATCH(AL$6,Data!$1:$1,0)-1,1000,1)=IF(AL$7="","Yes",AL$7))/(OFFSET(Data!$A$1,0,MATCH(AL$6,Data!$1:$1,0)-1,1000,1)=IF(AL$7="","Yes",AL$7))*ROW(Data!$C$1:$C$1004),ROW(AL13)-ROW(AL$7)),1),"")</f>
        <v>Canal 52 Mx</v>
      </c>
      <c r="AM13" s="43" t="str">
        <f ca="1">IF(AN13="","",IF(INDEX(Data!$BR:$BR,MATCH(AN13,Data!$A:$A,0),1)=0,"",INDEX(Data!$BR:$BR,MATCH(AN13,Data!$A:$A,0),1)))</f>
        <v/>
      </c>
      <c r="AN13" s="43" t="str">
        <f ca="1">IFERROR(INDEX(Data!$A$1:AU$1004,_xlfn.AGGREGATE(15,6,(OFFSET(Data!$A$1,0,MATCH(AN$6,Data!$1:$1,0)-1,1000,1)=IF(AN$7="","Yes",AN$7))/(OFFSET(Data!$A$1,0,MATCH(AN$6,Data!$1:$1,0)-1,1000,1)=IF(AN$7="","Yes",AN$7))*ROW(Data!$C$1:$C$1004),ROW(AN13)-ROW(AN$7)),1),"")</f>
        <v>BBC America</v>
      </c>
    </row>
    <row r="14" spans="1:40" x14ac:dyDescent="0.4">
      <c r="A14" s="43" t="str">
        <f ca="1">IF(B14="","",IF(INDEX(Data!$BR:$BR,MATCH(B14,Data!$A:$A,0),1)=0,"",INDEX(Data!$BR:$BR,MATCH(B14,Data!$A:$A,0),1)))</f>
        <v/>
      </c>
      <c r="B14" s="43" t="str">
        <f ca="1">IFERROR(INDEX(Data!A$1:$A$1004,_xlfn.AGGREGATE(15,6,(OFFSET(Data!$A$1,0,MATCH(B$6,Data!$1:$1,0)-1,1000,1)=IF(B$7="","Yes",B$7))/(OFFSET(Data!$A$1,0,MATCH(B$6,Data!$1:$1,0)-1,1000,1)=IF(B$7="","Yes",B$7))*ROW(Data!$C$1:$C$1004),ROW(B14)-ROW(B$7)),1),"")</f>
        <v>AXS TV</v>
      </c>
      <c r="C14" s="43" t="str">
        <f ca="1">IF(D14="","",IF(INDEX(Data!$BR:$BR,MATCH(D14,Data!$A:$A,0),1)=0,"",INDEX(Data!$BR:$BR,MATCH(D14,Data!$A:$A,0),1)))</f>
        <v/>
      </c>
      <c r="D14" s="43" t="str">
        <f ca="1">IFERROR(INDEX(Data!$A$1:C$1004,_xlfn.AGGREGATE(15,6,(OFFSET(Data!$A$1,0,MATCH(D$6,Data!$1:$1,0)-1,1000,1)=IF(D$7="","Yes",D$7))/(OFFSET(Data!$A$1,0,MATCH(D$6,Data!$1:$1,0)-1,1000,1)=IF(D$7="","Yes",D$7))*ROW(Data!$C$1:$C$1004),ROW(D14)-ROW(D$7)),1),"")</f>
        <v>Cartoon Network</v>
      </c>
      <c r="E14" s="43" t="str">
        <f ca="1">IF(F14="","",IF(INDEX(Data!$BR:$BR,MATCH(F14,Data!$A:$A,0),1)=0,"",INDEX(Data!$BR:$BR,MATCH(F14,Data!$A:$A,0),1)))</f>
        <v/>
      </c>
      <c r="F14" s="43" t="str">
        <f ca="1">IFERROR(INDEX(Data!$A$1:E$1004,_xlfn.AGGREGATE(15,6,(OFFSET(Data!$A$1,0,MATCH(F$6,Data!$1:$1,0)-1,1000,1)=IF(F$7="","Yes",F$7))/(OFFSET(Data!$A$1,0,MATCH(F$6,Data!$1:$1,0)-1,1000,1)=IF(F$7="","Yes",F$7))*ROW(Data!$C$1:$C$1004),ROW(F14)-ROW(F$7)),1),"")</f>
        <v>Bloomberg TV</v>
      </c>
      <c r="G14" s="43" t="str">
        <f ca="1">IF(H14="","",IF(INDEX(Data!$BR:$BR,MATCH(H14,Data!$A:$A,0),1)=0,"",INDEX(Data!$BR:$BR,MATCH(H14,Data!$A:$A,0),1)))</f>
        <v/>
      </c>
      <c r="H14" s="43" t="str">
        <f ca="1">IFERROR(INDEX(Data!$A$1:G$1004,_xlfn.AGGREGATE(15,6,(OFFSET(Data!$A$1,0,MATCH(H$6,Data!$1:$1,0)-1,1000,1)=IF(H$7="","Yes",H$7))/(OFFSET(Data!$A$1,0,MATCH(H$6,Data!$1:$1,0)-1,1000,1)=IF(H$7="","Yes",H$7))*ROW(Data!$C$1:$C$1004),ROW(H14)-ROW(H$7)),1),"")</f>
        <v>Cartoon Network</v>
      </c>
      <c r="I14" s="43" t="str">
        <f ca="1">IF(J14="","",IF(INDEX(Data!$BR:$BR,MATCH(J14,Data!$A:$A,0),1)=0,"",INDEX(Data!$BR:$BR,MATCH(J14,Data!$A:$A,0),1)))</f>
        <v/>
      </c>
      <c r="J14" s="43" t="str">
        <f ca="1">IFERROR(INDEX(Data!$A$1:I$1004,_xlfn.AGGREGATE(15,6,(OFFSET(Data!$A$1,0,MATCH(J$6,Data!$1:$1,0)-1,1000,1)=IF(J$7="","Yes",J$7))/(OFFSET(Data!$A$1,0,MATCH(J$6,Data!$1:$1,0)-1,1000,1)=IF(J$7="","Yes",J$7))*ROW(Data!$C$1:$C$1004),ROW(J14)-ROW(J$7)),1),"")</f>
        <v>Bravo</v>
      </c>
      <c r="K14" s="43" t="str">
        <f ca="1">IF(L14="","",IF(INDEX(Data!$BR:$BR,MATCH(L14,Data!$A:$A,0),1)=0,"",INDEX(Data!$BR:$BR,MATCH(L14,Data!$A:$A,0),1)))</f>
        <v/>
      </c>
      <c r="L14" s="43" t="str">
        <f ca="1">IFERROR(INDEX(Data!$A$1:K$1004,_xlfn.AGGREGATE(15,6,(OFFSET(Data!$A$1,0,MATCH(L$6,Data!$1:$1,0)-1,1000,1)=IF(L$7="","Yes",L$7))/(OFFSET(Data!$A$1,0,MATCH(L$6,Data!$1:$1,0)-1,1000,1)=IF(L$7="","Yes",L$7))*ROW(Data!$C$1:$C$1004),ROW(L14)-ROW(L$7)),1),"")</f>
        <v>AXS TV</v>
      </c>
      <c r="M14" s="43" t="str">
        <f ca="1">IF(N14="","",IF(INDEX(Data!$BR:$BR,MATCH(N14,Data!$A:$A,0),1)=0,"",INDEX(Data!$BR:$BR,MATCH(N14,Data!$A:$A,0),1)))</f>
        <v/>
      </c>
      <c r="N14" s="43" t="str">
        <f ca="1">IFERROR(INDEX(Data!$A$1:M$1004,_xlfn.AGGREGATE(15,6,(OFFSET(Data!$A$1,0,MATCH(N$6,Data!$1:$1,0)-1,1000,1)=IF(N$7="","Yes",N$7))/(OFFSET(Data!$A$1,0,MATCH(N$6,Data!$1:$1,0)-1,1000,1)=IF(N$7="","Yes",N$7))*ROW(Data!$C$1:$C$1004),ROW(N14)-ROW(N$7)),1),"")</f>
        <v>Animal Planet</v>
      </c>
      <c r="O14" s="43" t="str">
        <f ca="1">IF(P14="","",IF(INDEX(Data!$BR:$BR,MATCH(P14,Data!$A:$A,0),1)=0,"",INDEX(Data!$BR:$BR,MATCH(P14,Data!$A:$A,0),1)))</f>
        <v/>
      </c>
      <c r="P14" s="43" t="str">
        <f ca="1">IFERROR(INDEX(Data!$A$1:O$1004,_xlfn.AGGREGATE(15,6,(OFFSET(Data!$A$1,0,MATCH(P$6,Data!$1:$1,0)-1,1000,1)=IF(P$7="","Yes",P$7))/(OFFSET(Data!$A$1,0,MATCH(P$6,Data!$1:$1,0)-1,1000,1)=IF(P$7="","Yes",P$7))*ROW(Data!$C$1:$C$1004),ROW(P14)-ROW(P$7)),1),"")</f>
        <v>American Heroes</v>
      </c>
      <c r="Q14" s="43" t="str">
        <f ca="1">IF(R14="","",IF(INDEX(Data!$BR:$BR,MATCH(R14,Data!$A:$A,0),1)=0,"",INDEX(Data!$BR:$BR,MATCH(R14,Data!$A:$A,0),1)))</f>
        <v/>
      </c>
      <c r="R14" s="43" t="str">
        <f ca="1">IFERROR(INDEX(Data!$A$1:Q$1004,_xlfn.AGGREGATE(15,6,(OFFSET(Data!$A$1,0,MATCH(R$6,Data!$1:$1,0)-1,1000,1)=IF(R$7="","Yes",R$7))/(OFFSET(Data!$A$1,0,MATCH(R$6,Data!$1:$1,0)-1,1000,1)=IF(R$7="","Yes",R$7))*ROW(Data!$C$1:$C$1004),ROW(R14)-ROW(R$7)),1),"")</f>
        <v>American Heroes</v>
      </c>
      <c r="S14" s="43" t="str">
        <f ca="1">IF(T14="","",IF(INDEX(Data!$BR:$BR,MATCH(T14,Data!$A:$A,0),1)=0,"",INDEX(Data!$BR:$BR,MATCH(T14,Data!$A:$A,0),1)))</f>
        <v/>
      </c>
      <c r="T14" s="43" t="str">
        <f ca="1">IFERROR(INDEX(Data!$A$1:R$1004,_xlfn.AGGREGATE(15,6,(OFFSET(Data!$A$1,0,MATCH(T$6,Data!$1:$1,0)-1,1000,1)=IF(T$7="","Yes",T$7))/(OFFSET(Data!$A$1,0,MATCH(T$6,Data!$1:$1,0)-1,1000,1)=IF(T$7="","Yes",T$7))*ROW(Data!$C$1:$C$1004),ROW(T14)-ROW(T$7)),1),"")</f>
        <v>Animal Planet</v>
      </c>
      <c r="U14" s="43" t="str">
        <f ca="1">IF(V14="","",IF(INDEX(Data!$BR:$BR,MATCH(V14,Data!$A:$A,0),1)=0,"",INDEX(Data!$BR:$BR,MATCH(V14,Data!$A:$A,0),1)))</f>
        <v/>
      </c>
      <c r="V14" s="43" t="str">
        <f ca="1">IFERROR(INDEX(Data!$A$1:T$1004,_xlfn.AGGREGATE(15,6,(OFFSET(Data!$A$1,0,MATCH(V$6,Data!$1:$1,0)-1,1000,1)=IF(V$7="","Yes",V$7))/(OFFSET(Data!$A$1,0,MATCH(V$6,Data!$1:$1,0)-1,1000,1)=IF(V$7="","Yes",V$7))*ROW(Data!$C$1:$C$1004),ROW(V14)-ROW(V$7)),1),"")</f>
        <v>BBC World News</v>
      </c>
      <c r="W14" s="43" t="str">
        <f ca="1">IF(X14="","",IF(INDEX(Data!$BR:$BR,MATCH(X14,Data!$A:$A,0),1)=0,"",INDEX(Data!$BR:$BR,MATCH(X14,Data!$A:$A,0),1)))</f>
        <v/>
      </c>
      <c r="X14" s="43" t="str">
        <f ca="1">IFERROR(INDEX(Data!$A$1:Y$1004,_xlfn.AGGREGATE(15,6,(OFFSET(Data!$A$1,0,MATCH(X$6,Data!$1:$1,0)-1,1000,1)=IF(X$7="","Yes",X$7))/(OFFSET(Data!$A$1,0,MATCH(X$6,Data!$1:$1,0)-1,1000,1)=IF(X$7="","Yes",X$7))*ROW(Data!$C$1:$C$1004),ROW(X14)-ROW(X$7)),1),"")</f>
        <v>Big Ten Network</v>
      </c>
      <c r="Y14" s="43" t="str">
        <f ca="1">IF(Z14="","",IF(INDEX(Data!$BR:$BR,MATCH(Z14,Data!$A:$A,0),1)=0,"",INDEX(Data!$BR:$BR,MATCH(Z14,Data!$A:$A,0),1)))</f>
        <v/>
      </c>
      <c r="Z14" s="43" t="str">
        <f ca="1">IFERROR(INDEX(Data!$A$1:AA$1004,_xlfn.AGGREGATE(15,6,(OFFSET(Data!$A$1,0,MATCH(Z$6,Data!$1:$1,0)-1,1000,1)=IF(Z$7="","Yes",Z$7))/(OFFSET(Data!$A$1,0,MATCH(Z$6,Data!$1:$1,0)-1,1000,1)=IF(Z$7="","Yes",Z$7))*ROW(Data!$C$1:$C$1004),ROW(Z14)-ROW(Z$7)),1),"")</f>
        <v>BBC America</v>
      </c>
      <c r="AA14" s="43" t="str">
        <f ca="1">IF(AB14="","",IF(INDEX(Data!$BR:$BR,MATCH(AB14,Data!$A:$A,0),1)=0,"",INDEX(Data!$BR:$BR,MATCH(AB14,Data!$A:$A,0),1)))</f>
        <v/>
      </c>
      <c r="AB14" s="43" t="str">
        <f ca="1">IFERROR(INDEX(Data!$A$1:AC$1004,_xlfn.AGGREGATE(15,6,(OFFSET(Data!$A$1,0,MATCH(AB$6,Data!$1:$1,0)-1,1000,1)=IF(AB$7="","Yes",AB$7))/(OFFSET(Data!$A$1,0,MATCH(AB$6,Data!$1:$1,0)-1,1000,1)=IF(AB$7="","Yes",AB$7))*ROW(Data!$C$1:$C$1004),ROW(AB14)-ROW(AB$7)),1),"")</f>
        <v>Bein Connect 5</v>
      </c>
      <c r="AC14" s="43" t="str">
        <f ca="1">IF(AD14="","",IF(INDEX(Data!$BR:$BR,MATCH(AD14,Data!$A:$A,0),1)=0,"",INDEX(Data!$BR:$BR,MATCH(AD14,Data!$A:$A,0),1)))</f>
        <v/>
      </c>
      <c r="AD14" s="43" t="str">
        <f ca="1">IFERROR(INDEX(Data!$A$1:AE$1004,_xlfn.AGGREGATE(15,6,(OFFSET(Data!$A$1,0,MATCH(AD$6,Data!$1:$1,0)-1,1000,1)=IF(AD$7="","Yes",AD$7))/(OFFSET(Data!$A$1,0,MATCH(AD$6,Data!$1:$1,0)-1,1000,1)=IF(AD$7="","Yes",AD$7))*ROW(Data!$C$1:$C$1004),ROW(AD14)-ROW(AD$7)),1),"")</f>
        <v>BET</v>
      </c>
      <c r="AE14" s="43" t="str">
        <f ca="1">IF(AF14="","",IF(INDEX(Data!$BR:$BR,MATCH(AF14,Data!$A:$A,0),1)=0,"",INDEX(Data!$BR:$BR,MATCH(AF14,Data!$A:$A,0),1)))</f>
        <v/>
      </c>
      <c r="AF14" s="43" t="str">
        <f ca="1">IFERROR(INDEX(Data!$A$1:AM$1004,_xlfn.AGGREGATE(15,6,(OFFSET(Data!$A$1,0,MATCH(AF$6,Data!$1:$1,0)-1,1000,1)=IF(AF$7="","Yes",AF$7))/(OFFSET(Data!$A$1,0,MATCH(AF$6,Data!$1:$1,0)-1,1000,1)=IF(AF$7="","Yes",AF$7))*ROW(Data!$C$1:$C$1004),ROW(AF14)-ROW(AF$7)),1),"")</f>
        <v>RT Espanol</v>
      </c>
      <c r="AG14" s="43" t="str">
        <f ca="1">IF(AH14="","",IF(INDEX(Data!$BR:$BR,MATCH(AH14,Data!$A:$A,0),1)=0,"",INDEX(Data!$BR:$BR,MATCH(AH14,Data!$A:$A,0),1)))</f>
        <v/>
      </c>
      <c r="AH14" s="43" t="str">
        <f ca="1">IFERROR(INDEX(Data!$A$1:AO$1004,_xlfn.AGGREGATE(15,6,(OFFSET(Data!$A$1,0,MATCH(AH$6,Data!$1:$1,0)-1,1000,1)=IF(AH$7="","Yes",AH$7))/(OFFSET(Data!$A$1,0,MATCH(AH$6,Data!$1:$1,0)-1,1000,1)=IF(AH$7="","Yes",AH$7))*ROW(Data!$C$1:$C$1004),ROW(AH14)-ROW(AH$7)),1),"")</f>
        <v>Outdoor Channel</v>
      </c>
      <c r="AI14" s="43" t="str">
        <f ca="1">IF(AJ14="","",IF(INDEX(Data!$BR:$BR,MATCH(AJ14,Data!$A:$A,0),1)=0,"",INDEX(Data!$BR:$BR,MATCH(AJ14,Data!$A:$A,0),1)))</f>
        <v/>
      </c>
      <c r="AJ14" s="43" t="str">
        <f ca="1">IFERROR(INDEX(Data!$A$1:AQ$1004,_xlfn.AGGREGATE(15,6,(OFFSET(Data!$A$1,0,MATCH(AJ$6,Data!$1:$1,0)-1,1000,1)=IF(AJ$7="","Yes",AJ$7))/(OFFSET(Data!$A$1,0,MATCH(AJ$6,Data!$1:$1,0)-1,1000,1)=IF(AJ$7="","Yes",AJ$7))*ROW(Data!$C$1:$C$1004),ROW(AJ14)-ROW(AJ$7)),1),"")</f>
        <v>BET</v>
      </c>
      <c r="AK14" s="43" t="str">
        <f ca="1">IF(AL14="","",IF(INDEX(Data!$BR:$BR,MATCH(AL14,Data!$A:$A,0),1)=0,"",INDEX(Data!$BR:$BR,MATCH(AL14,Data!$A:$A,0),1)))</f>
        <v/>
      </c>
      <c r="AL14" s="43" t="str">
        <f ca="1">IFERROR(INDEX(Data!$A$1:AS$1004,_xlfn.AGGREGATE(15,6,(OFFSET(Data!$A$1,0,MATCH(AL$6,Data!$1:$1,0)-1,1000,1)=IF(AL$7="","Yes",AL$7))/(OFFSET(Data!$A$1,0,MATCH(AL$6,Data!$1:$1,0)-1,1000,1)=IF(AL$7="","Yes",AL$7))*ROW(Data!$C$1:$C$1004),ROW(AL14)-ROW(AL$7)),1),"")</f>
        <v>Canal Sur</v>
      </c>
      <c r="AM14" s="43" t="str">
        <f ca="1">IF(AN14="","",IF(INDEX(Data!$BR:$BR,MATCH(AN14,Data!$A:$A,0),1)=0,"",INDEX(Data!$BR:$BR,MATCH(AN14,Data!$A:$A,0),1)))</f>
        <v/>
      </c>
      <c r="AN14" s="43" t="str">
        <f ca="1">IFERROR(INDEX(Data!$A$1:AU$1004,_xlfn.AGGREGATE(15,6,(OFFSET(Data!$A$1,0,MATCH(AN$6,Data!$1:$1,0)-1,1000,1)=IF(AN$7="","Yes",AN$7))/(OFFSET(Data!$A$1,0,MATCH(AN$6,Data!$1:$1,0)-1,1000,1)=IF(AN$7="","Yes",AN$7))*ROW(Data!$C$1:$C$1004),ROW(AN14)-ROW(AN$7)),1),"")</f>
        <v>BBC World News</v>
      </c>
    </row>
    <row r="15" spans="1:40" x14ac:dyDescent="0.4">
      <c r="A15" s="43" t="str">
        <f ca="1">IF(B15="","",IF(INDEX(Data!$BR:$BR,MATCH(B15,Data!$A:$A,0),1)=0,"",INDEX(Data!$BR:$BR,MATCH(B15,Data!$A:$A,0),1)))</f>
        <v/>
      </c>
      <c r="B15" s="43" t="str">
        <f ca="1">IFERROR(INDEX(Data!A$1:$A$1004,_xlfn.AGGREGATE(15,6,(OFFSET(Data!$A$1,0,MATCH(B$6,Data!$1:$1,0)-1,1000,1)=IF(B$7="","Yes",B$7))/(OFFSET(Data!$A$1,0,MATCH(B$6,Data!$1:$1,0)-1,1000,1)=IF(B$7="","Yes",B$7))*ROW(Data!$C$1:$C$1004),ROW(B15)-ROW(B$7)),1),"")</f>
        <v>BBC America</v>
      </c>
      <c r="C15" s="43" t="str">
        <f ca="1">IF(D15="","",IF(INDEX(Data!$BR:$BR,MATCH(D15,Data!$A:$A,0),1)=0,"",INDEX(Data!$BR:$BR,MATCH(D15,Data!$A:$A,0),1)))</f>
        <v/>
      </c>
      <c r="D15" s="43" t="str">
        <f ca="1">IFERROR(INDEX(Data!$A$1:C$1004,_xlfn.AGGREGATE(15,6,(OFFSET(Data!$A$1,0,MATCH(D$6,Data!$1:$1,0)-1,1000,1)=IF(D$7="","Yes",D$7))/(OFFSET(Data!$A$1,0,MATCH(D$6,Data!$1:$1,0)-1,1000,1)=IF(D$7="","Yes",D$7))*ROW(Data!$C$1:$C$1004),ROW(D15)-ROW(D$7)),1),"")</f>
        <v>Cheddar</v>
      </c>
      <c r="E15" s="43" t="str">
        <f ca="1">IF(F15="","",IF(INDEX(Data!$BR:$BR,MATCH(F15,Data!$A:$A,0),1)=0,"",INDEX(Data!$BR:$BR,MATCH(F15,Data!$A:$A,0),1)))</f>
        <v/>
      </c>
      <c r="F15" s="43" t="str">
        <f ca="1">IFERROR(INDEX(Data!$A$1:E$1004,_xlfn.AGGREGATE(15,6,(OFFSET(Data!$A$1,0,MATCH(F$6,Data!$1:$1,0)-1,1000,1)=IF(F$7="","Yes",F$7))/(OFFSET(Data!$A$1,0,MATCH(F$6,Data!$1:$1,0)-1,1000,1)=IF(F$7="","Yes",F$7))*ROW(Data!$C$1:$C$1004),ROW(F15)-ROW(F$7)),1),"")</f>
        <v>Bravo</v>
      </c>
      <c r="G15" s="43">
        <f ca="1">IF(H15="","",IF(INDEX(Data!$BR:$BR,MATCH(H15,Data!$A:$A,0),1)=0,"",INDEX(Data!$BR:$BR,MATCH(H15,Data!$A:$A,0),1)))</f>
        <v>1</v>
      </c>
      <c r="H15" s="43" t="str">
        <f ca="1">IFERROR(INDEX(Data!$A$1:G$1004,_xlfn.AGGREGATE(15,6,(OFFSET(Data!$A$1,0,MATCH(H$6,Data!$1:$1,0)-1,1000,1)=IF(H$7="","Yes",H$7))/(OFFSET(Data!$A$1,0,MATCH(H$6,Data!$1:$1,0)-1,1000,1)=IF(H$7="","Yes",H$7))*ROW(Data!$C$1:$C$1004),ROW(H15)-ROW(H$7)),1),"")</f>
        <v>CBS</v>
      </c>
      <c r="I15" s="43" t="str">
        <f ca="1">IF(J15="","",IF(INDEX(Data!$BR:$BR,MATCH(J15,Data!$A:$A,0),1)=0,"",INDEX(Data!$BR:$BR,MATCH(J15,Data!$A:$A,0),1)))</f>
        <v/>
      </c>
      <c r="J15" s="43" t="str">
        <f ca="1">IFERROR(INDEX(Data!$A$1:I$1004,_xlfn.AGGREGATE(15,6,(OFFSET(Data!$A$1,0,MATCH(J$6,Data!$1:$1,0)-1,1000,1)=IF(J$7="","Yes",J$7))/(OFFSET(Data!$A$1,0,MATCH(J$6,Data!$1:$1,0)-1,1000,1)=IF(J$7="","Yes",J$7))*ROW(Data!$C$1:$C$1004),ROW(J15)-ROW(J$7)),1),"")</f>
        <v>Cartoon Network</v>
      </c>
      <c r="K15" s="43" t="str">
        <f ca="1">IF(L15="","",IF(INDEX(Data!$BR:$BR,MATCH(L15,Data!$A:$A,0),1)=0,"",INDEX(Data!$BR:$BR,MATCH(L15,Data!$A:$A,0),1)))</f>
        <v/>
      </c>
      <c r="L15" s="43" t="str">
        <f ca="1">IFERROR(INDEX(Data!$A$1:K$1004,_xlfn.AGGREGATE(15,6,(OFFSET(Data!$A$1,0,MATCH(L$6,Data!$1:$1,0)-1,1000,1)=IF(L$7="","Yes",L$7))/(OFFSET(Data!$A$1,0,MATCH(L$6,Data!$1:$1,0)-1,1000,1)=IF(L$7="","Yes",L$7))*ROW(Data!$C$1:$C$1004),ROW(L15)-ROW(L$7)),1),"")</f>
        <v>Baby First</v>
      </c>
      <c r="M15" s="43" t="str">
        <f ca="1">IF(N15="","",IF(INDEX(Data!$BR:$BR,MATCH(N15,Data!$A:$A,0),1)=0,"",INDEX(Data!$BR:$BR,MATCH(N15,Data!$A:$A,0),1)))</f>
        <v/>
      </c>
      <c r="N15" s="43" t="str">
        <f ca="1">IFERROR(INDEX(Data!$A$1:M$1004,_xlfn.AGGREGATE(15,6,(OFFSET(Data!$A$1,0,MATCH(N$6,Data!$1:$1,0)-1,1000,1)=IF(N$7="","Yes",N$7))/(OFFSET(Data!$A$1,0,MATCH(N$6,Data!$1:$1,0)-1,1000,1)=IF(N$7="","Yes",N$7))*ROW(Data!$C$1:$C$1004),ROW(N15)-ROW(N$7)),1),"")</f>
        <v>AXS TV</v>
      </c>
      <c r="O15" s="43" t="str">
        <f ca="1">IF(P15="","",IF(INDEX(Data!$BR:$BR,MATCH(P15,Data!$A:$A,0),1)=0,"",INDEX(Data!$BR:$BR,MATCH(P15,Data!$A:$A,0),1)))</f>
        <v/>
      </c>
      <c r="P15" s="43" t="str">
        <f ca="1">IFERROR(INDEX(Data!$A$1:O$1004,_xlfn.AGGREGATE(15,6,(OFFSET(Data!$A$1,0,MATCH(P$6,Data!$1:$1,0)-1,1000,1)=IF(P$7="","Yes",P$7))/(OFFSET(Data!$A$1,0,MATCH(P$6,Data!$1:$1,0)-1,1000,1)=IF(P$7="","Yes",P$7))*ROW(Data!$C$1:$C$1004),ROW(P15)-ROW(P$7)),1),"")</f>
        <v>Animal Planet</v>
      </c>
      <c r="Q15" s="43" t="str">
        <f ca="1">IF(R15="","",IF(INDEX(Data!$BR:$BR,MATCH(R15,Data!$A:$A,0),1)=0,"",INDEX(Data!$BR:$BR,MATCH(R15,Data!$A:$A,0),1)))</f>
        <v/>
      </c>
      <c r="R15" s="43" t="str">
        <f ca="1">IFERROR(INDEX(Data!$A$1:Q$1004,_xlfn.AGGREGATE(15,6,(OFFSET(Data!$A$1,0,MATCH(R$6,Data!$1:$1,0)-1,1000,1)=IF(R$7="","Yes",R$7))/(OFFSET(Data!$A$1,0,MATCH(R$6,Data!$1:$1,0)-1,1000,1)=IF(R$7="","Yes",R$7))*ROW(Data!$C$1:$C$1004),ROW(R15)-ROW(R$7)),1),"")</f>
        <v>Animal Planet</v>
      </c>
      <c r="S15" s="43" t="str">
        <f ca="1">IF(T15="","",IF(INDEX(Data!$BR:$BR,MATCH(T15,Data!$A:$A,0),1)=0,"",INDEX(Data!$BR:$BR,MATCH(T15,Data!$A:$A,0),1)))</f>
        <v/>
      </c>
      <c r="T15" s="43" t="str">
        <f ca="1">IFERROR(INDEX(Data!$A$1:R$1004,_xlfn.AGGREGATE(15,6,(OFFSET(Data!$A$1,0,MATCH(T$6,Data!$1:$1,0)-1,1000,1)=IF(T$7="","Yes",T$7))/(OFFSET(Data!$A$1,0,MATCH(T$6,Data!$1:$1,0)-1,1000,1)=IF(T$7="","Yes",T$7))*ROW(Data!$C$1:$C$1004),ROW(T15)-ROW(T$7)),1),"")</f>
        <v>Antena 3</v>
      </c>
      <c r="U15" s="43" t="str">
        <f ca="1">IF(V15="","",IF(INDEX(Data!$BR:$BR,MATCH(V15,Data!$A:$A,0),1)=0,"",INDEX(Data!$BR:$BR,MATCH(V15,Data!$A:$A,0),1)))</f>
        <v/>
      </c>
      <c r="V15" s="43" t="str">
        <f ca="1">IFERROR(INDEX(Data!$A$1:T$1004,_xlfn.AGGREGATE(15,6,(OFFSET(Data!$A$1,0,MATCH(V$6,Data!$1:$1,0)-1,1000,1)=IF(V$7="","Yes",V$7))/(OFFSET(Data!$A$1,0,MATCH(V$6,Data!$1:$1,0)-1,1000,1)=IF(V$7="","Yes",V$7))*ROW(Data!$C$1:$C$1004),ROW(V15)-ROW(V$7)),1),"")</f>
        <v>Big Ten Network</v>
      </c>
      <c r="W15" s="43">
        <f ca="1">IF(X15="","",IF(INDEX(Data!$BR:$BR,MATCH(X15,Data!$A:$A,0),1)=0,"",INDEX(Data!$BR:$BR,MATCH(X15,Data!$A:$A,0),1)))</f>
        <v>3</v>
      </c>
      <c r="X15" s="43" t="str">
        <f ca="1">IFERROR(INDEX(Data!$A$1:Y$1004,_xlfn.AGGREGATE(15,6,(OFFSET(Data!$A$1,0,MATCH(X$6,Data!$1:$1,0)-1,1000,1)=IF(X$7="","Yes",X$7))/(OFFSET(Data!$A$1,0,MATCH(X$6,Data!$1:$1,0)-1,1000,1)=IF(X$7="","Yes",X$7))*ROW(Data!$C$1:$C$1004),ROW(X15)-ROW(X$7)),1),"")</f>
        <v>Boomerang</v>
      </c>
      <c r="Y15" s="43" t="str">
        <f ca="1">IF(Z15="","",IF(INDEX(Data!$BR:$BR,MATCH(Z15,Data!$A:$A,0),1)=0,"",INDEX(Data!$BR:$BR,MATCH(Z15,Data!$A:$A,0),1)))</f>
        <v/>
      </c>
      <c r="Z15" s="43" t="str">
        <f ca="1">IFERROR(INDEX(Data!$A$1:AA$1004,_xlfn.AGGREGATE(15,6,(OFFSET(Data!$A$1,0,MATCH(Z$6,Data!$1:$1,0)-1,1000,1)=IF(Z$7="","Yes",Z$7))/(OFFSET(Data!$A$1,0,MATCH(Z$6,Data!$1:$1,0)-1,1000,1)=IF(Z$7="","Yes",Z$7))*ROW(Data!$C$1:$C$1004),ROW(Z15)-ROW(Z$7)),1),"")</f>
        <v>Bravo</v>
      </c>
      <c r="AA15" s="43" t="str">
        <f ca="1">IF(AB15="","",IF(INDEX(Data!$BR:$BR,MATCH(AB15,Data!$A:$A,0),1)=0,"",INDEX(Data!$BR:$BR,MATCH(AB15,Data!$A:$A,0),1)))</f>
        <v/>
      </c>
      <c r="AB15" s="43" t="str">
        <f ca="1">IFERROR(INDEX(Data!$A$1:AC$1004,_xlfn.AGGREGATE(15,6,(OFFSET(Data!$A$1,0,MATCH(AB$6,Data!$1:$1,0)-1,1000,1)=IF(AB$7="","Yes",AB$7))/(OFFSET(Data!$A$1,0,MATCH(AB$6,Data!$1:$1,0)-1,1000,1)=IF(AB$7="","Yes",AB$7))*ROW(Data!$C$1:$C$1004),ROW(AB15)-ROW(AB$7)),1),"")</f>
        <v>Bein Connect 6</v>
      </c>
      <c r="AC15" s="43">
        <f ca="1">IF(AD15="","",IF(INDEX(Data!$BR:$BR,MATCH(AD15,Data!$A:$A,0),1)=0,"",INDEX(Data!$BR:$BR,MATCH(AD15,Data!$A:$A,0),1)))</f>
        <v>3</v>
      </c>
      <c r="AD15" s="43" t="str">
        <f ca="1">IFERROR(INDEX(Data!$A$1:AE$1004,_xlfn.AGGREGATE(15,6,(OFFSET(Data!$A$1,0,MATCH(AD$6,Data!$1:$1,0)-1,1000,1)=IF(AD$7="","Yes",AD$7))/(OFFSET(Data!$A$1,0,MATCH(AD$6,Data!$1:$1,0)-1,1000,1)=IF(AD$7="","Yes",AD$7))*ROW(Data!$C$1:$C$1004),ROW(AD15)-ROW(AD$7)),1),"")</f>
        <v>Boomerang</v>
      </c>
      <c r="AE15" s="43" t="str">
        <f ca="1">IF(AF15="","",IF(INDEX(Data!$BR:$BR,MATCH(AF15,Data!$A:$A,0),1)=0,"",INDEX(Data!$BR:$BR,MATCH(AF15,Data!$A:$A,0),1)))</f>
        <v/>
      </c>
      <c r="AF15" s="43" t="str">
        <f ca="1">IFERROR(INDEX(Data!$A$1:AM$1004,_xlfn.AGGREGATE(15,6,(OFFSET(Data!$A$1,0,MATCH(AF$6,Data!$1:$1,0)-1,1000,1)=IF(AF$7="","Yes",AF$7))/(OFFSET(Data!$A$1,0,MATCH(AF$6,Data!$1:$1,0)-1,1000,1)=IF(AF$7="","Yes",AF$7))*ROW(Data!$C$1:$C$1004),ROW(AF15)-ROW(AF$7)),1),"")</f>
        <v/>
      </c>
      <c r="AG15" s="43" t="str">
        <f ca="1">IF(AH15="","",IF(INDEX(Data!$BR:$BR,MATCH(AH15,Data!$A:$A,0),1)=0,"",INDEX(Data!$BR:$BR,MATCH(AH15,Data!$A:$A,0),1)))</f>
        <v/>
      </c>
      <c r="AH15" s="43" t="str">
        <f ca="1">IFERROR(INDEX(Data!$A$1:AO$1004,_xlfn.AGGREGATE(15,6,(OFFSET(Data!$A$1,0,MATCH(AH$6,Data!$1:$1,0)-1,1000,1)=IF(AH$7="","Yes",AH$7))/(OFFSET(Data!$A$1,0,MATCH(AH$6,Data!$1:$1,0)-1,1000,1)=IF(AH$7="","Yes",AH$7))*ROW(Data!$C$1:$C$1004),ROW(AH15)-ROW(AH$7)),1),"")</f>
        <v>PixL</v>
      </c>
      <c r="AI15" s="43" t="str">
        <f ca="1">IF(AJ15="","",IF(INDEX(Data!$BR:$BR,MATCH(AJ15,Data!$A:$A,0),1)=0,"",INDEX(Data!$BR:$BR,MATCH(AJ15,Data!$A:$A,0),1)))</f>
        <v/>
      </c>
      <c r="AJ15" s="43" t="str">
        <f ca="1">IFERROR(INDEX(Data!$A$1:AQ$1004,_xlfn.AGGREGATE(15,6,(OFFSET(Data!$A$1,0,MATCH(AJ$6,Data!$1:$1,0)-1,1000,1)=IF(AJ$7="","Yes",AJ$7))/(OFFSET(Data!$A$1,0,MATCH(AJ$6,Data!$1:$1,0)-1,1000,1)=IF(AJ$7="","Yes",AJ$7))*ROW(Data!$C$1:$C$1004),ROW(AJ15)-ROW(AJ$7)),1),"")</f>
        <v>Big Ten Network</v>
      </c>
      <c r="AK15" s="43" t="str">
        <f ca="1">IF(AL15="","",IF(INDEX(Data!$BR:$BR,MATCH(AL15,Data!$A:$A,0),1)=0,"",INDEX(Data!$BR:$BR,MATCH(AL15,Data!$A:$A,0),1)))</f>
        <v/>
      </c>
      <c r="AL15" s="43" t="str">
        <f ca="1">IFERROR(INDEX(Data!$A$1:AS$1004,_xlfn.AGGREGATE(15,6,(OFFSET(Data!$A$1,0,MATCH(AL$6,Data!$1:$1,0)-1,1000,1)=IF(AL$7="","Yes",AL$7))/(OFFSET(Data!$A$1,0,MATCH(AL$6,Data!$1:$1,0)-1,1000,1)=IF(AL$7="","Yes",AL$7))*ROW(Data!$C$1:$C$1004),ROW(AL15)-ROW(AL$7)),1),"")</f>
        <v>Centroamérica TV</v>
      </c>
      <c r="AM15" s="43" t="str">
        <f ca="1">IF(AN15="","",IF(INDEX(Data!$BR:$BR,MATCH(AN15,Data!$A:$A,0),1)=0,"",INDEX(Data!$BR:$BR,MATCH(AN15,Data!$A:$A,0),1)))</f>
        <v/>
      </c>
      <c r="AN15" s="43" t="str">
        <f ca="1">IFERROR(INDEX(Data!$A$1:AU$1004,_xlfn.AGGREGATE(15,6,(OFFSET(Data!$A$1,0,MATCH(AN$6,Data!$1:$1,0)-1,1000,1)=IF(AN$7="","Yes",AN$7))/(OFFSET(Data!$A$1,0,MATCH(AN$6,Data!$1:$1,0)-1,1000,1)=IF(AN$7="","Yes",AN$7))*ROW(Data!$C$1:$C$1004),ROW(AN15)-ROW(AN$7)),1),"")</f>
        <v>BET</v>
      </c>
    </row>
    <row r="16" spans="1:40" x14ac:dyDescent="0.4">
      <c r="A16" s="43" t="str">
        <f ca="1">IF(B16="","",IF(INDEX(Data!$BR:$BR,MATCH(B16,Data!$A:$A,0),1)=0,"",INDEX(Data!$BR:$BR,MATCH(B16,Data!$A:$A,0),1)))</f>
        <v/>
      </c>
      <c r="B16" s="43" t="str">
        <f ca="1">IFERROR(INDEX(Data!A$1:$A$1004,_xlfn.AGGREGATE(15,6,(OFFSET(Data!$A$1,0,MATCH(B$6,Data!$1:$1,0)-1,1000,1)=IF(B$7="","Yes",B$7))/(OFFSET(Data!$A$1,0,MATCH(B$6,Data!$1:$1,0)-1,1000,1)=IF(B$7="","Yes",B$7))*ROW(Data!$C$1:$C$1004),ROW(B16)-ROW(B$7)),1),"")</f>
        <v>BBC World News</v>
      </c>
      <c r="C16" s="43" t="str">
        <f ca="1">IF(D16="","",IF(INDEX(Data!$BR:$BR,MATCH(D16,Data!$A:$A,0),1)=0,"",INDEX(Data!$BR:$BR,MATCH(D16,Data!$A:$A,0),1)))</f>
        <v/>
      </c>
      <c r="D16" s="43" t="str">
        <f ca="1">IFERROR(INDEX(Data!$A$1:C$1004,_xlfn.AGGREGATE(15,6,(OFFSET(Data!$A$1,0,MATCH(D$6,Data!$1:$1,0)-1,1000,1)=IF(D$7="","Yes",D$7))/(OFFSET(Data!$A$1,0,MATCH(D$6,Data!$1:$1,0)-1,1000,1)=IF(D$7="","Yes",D$7))*ROW(Data!$C$1:$C$1004),ROW(D16)-ROW(D$7)),1),"")</f>
        <v>Cheddar Big News</v>
      </c>
      <c r="E16" s="43" t="str">
        <f ca="1">IF(F16="","",IF(INDEX(Data!$BR:$BR,MATCH(F16,Data!$A:$A,0),1)=0,"",INDEX(Data!$BR:$BR,MATCH(F16,Data!$A:$A,0),1)))</f>
        <v/>
      </c>
      <c r="F16" s="43" t="str">
        <f ca="1">IFERROR(INDEX(Data!$A$1:E$1004,_xlfn.AGGREGATE(15,6,(OFFSET(Data!$A$1,0,MATCH(F$6,Data!$1:$1,0)-1,1000,1)=IF(F$7="","Yes",F$7))/(OFFSET(Data!$A$1,0,MATCH(F$6,Data!$1:$1,0)-1,1000,1)=IF(F$7="","Yes",F$7))*ROW(Data!$C$1:$C$1004),ROW(F16)-ROW(F$7)),1),"")</f>
        <v>Cartoon Network</v>
      </c>
      <c r="G16" s="43" t="str">
        <f ca="1">IF(H16="","",IF(INDEX(Data!$BR:$BR,MATCH(H16,Data!$A:$A,0),1)=0,"",INDEX(Data!$BR:$BR,MATCH(H16,Data!$A:$A,0),1)))</f>
        <v/>
      </c>
      <c r="H16" s="43" t="str">
        <f ca="1">IFERROR(INDEX(Data!$A$1:G$1004,_xlfn.AGGREGATE(15,6,(OFFSET(Data!$A$1,0,MATCH(H$6,Data!$1:$1,0)-1,1000,1)=IF(H$7="","Yes",H$7))/(OFFSET(Data!$A$1,0,MATCH(H$6,Data!$1:$1,0)-1,1000,1)=IF(H$7="","Yes",H$7))*ROW(Data!$C$1:$C$1004),ROW(H16)-ROW(H$7)),1),"")</f>
        <v>Cheddar</v>
      </c>
      <c r="I16" s="43">
        <f ca="1">IF(J16="","",IF(INDEX(Data!$BR:$BR,MATCH(J16,Data!$A:$A,0),1)=0,"",INDEX(Data!$BR:$BR,MATCH(J16,Data!$A:$A,0),1)))</f>
        <v>1</v>
      </c>
      <c r="J16" s="43" t="str">
        <f ca="1">IFERROR(INDEX(Data!$A$1:I$1004,_xlfn.AGGREGATE(15,6,(OFFSET(Data!$A$1,0,MATCH(J$6,Data!$1:$1,0)-1,1000,1)=IF(J$7="","Yes",J$7))/(OFFSET(Data!$A$1,0,MATCH(J$6,Data!$1:$1,0)-1,1000,1)=IF(J$7="","Yes",J$7))*ROW(Data!$C$1:$C$1004),ROW(J16)-ROW(J$7)),1),"")</f>
        <v>CBS</v>
      </c>
      <c r="K16" s="43" t="str">
        <f ca="1">IF(L16="","",IF(INDEX(Data!$BR:$BR,MATCH(L16,Data!$A:$A,0),1)=0,"",INDEX(Data!$BR:$BR,MATCH(L16,Data!$A:$A,0),1)))</f>
        <v/>
      </c>
      <c r="L16" s="43" t="str">
        <f ca="1">IFERROR(INDEX(Data!$A$1:K$1004,_xlfn.AGGREGATE(15,6,(OFFSET(Data!$A$1,0,MATCH(L$6,Data!$1:$1,0)-1,1000,1)=IF(L$7="","Yes",L$7))/(OFFSET(Data!$A$1,0,MATCH(L$6,Data!$1:$1,0)-1,1000,1)=IF(L$7="","Yes",L$7))*ROW(Data!$C$1:$C$1004),ROW(L16)-ROW(L$7)),1),"")</f>
        <v>BBC America</v>
      </c>
      <c r="M16" s="43" t="str">
        <f ca="1">IF(N16="","",IF(INDEX(Data!$BR:$BR,MATCH(N16,Data!$A:$A,0),1)=0,"",INDEX(Data!$BR:$BR,MATCH(N16,Data!$A:$A,0),1)))</f>
        <v/>
      </c>
      <c r="N16" s="43" t="str">
        <f ca="1">IFERROR(INDEX(Data!$A$1:M$1004,_xlfn.AGGREGATE(15,6,(OFFSET(Data!$A$1,0,MATCH(N$6,Data!$1:$1,0)-1,1000,1)=IF(N$7="","Yes",N$7))/(OFFSET(Data!$A$1,0,MATCH(N$6,Data!$1:$1,0)-1,1000,1)=IF(N$7="","Yes",N$7))*ROW(Data!$C$1:$C$1004),ROW(N16)-ROW(N$7)),1),"")</f>
        <v>Baby First</v>
      </c>
      <c r="O16" s="43">
        <f ca="1">IF(P16="","",IF(INDEX(Data!$BR:$BR,MATCH(P16,Data!$A:$A,0),1)=0,"",INDEX(Data!$BR:$BR,MATCH(P16,Data!$A:$A,0),1)))</f>
        <v>2</v>
      </c>
      <c r="P16" s="43" t="str">
        <f ca="1">IFERROR(INDEX(Data!$A$1:O$1004,_xlfn.AGGREGATE(15,6,(OFFSET(Data!$A$1,0,MATCH(P$6,Data!$1:$1,0)-1,1000,1)=IF(P$7="","Yes",P$7))/(OFFSET(Data!$A$1,0,MATCH(P$6,Data!$1:$1,0)-1,1000,1)=IF(P$7="","Yes",P$7))*ROW(Data!$C$1:$C$1004),ROW(P16)-ROW(P$7)),1),"")</f>
        <v>Aspire</v>
      </c>
      <c r="Q16" s="43">
        <f ca="1">IF(R16="","",IF(INDEX(Data!$BR:$BR,MATCH(R16,Data!$A:$A,0),1)=0,"",INDEX(Data!$BR:$BR,MATCH(R16,Data!$A:$A,0),1)))</f>
        <v>2</v>
      </c>
      <c r="R16" s="43" t="str">
        <f ca="1">IFERROR(INDEX(Data!$A$1:Q$1004,_xlfn.AGGREGATE(15,6,(OFFSET(Data!$A$1,0,MATCH(R$6,Data!$1:$1,0)-1,1000,1)=IF(R$7="","Yes",R$7))/(OFFSET(Data!$A$1,0,MATCH(R$6,Data!$1:$1,0)-1,1000,1)=IF(R$7="","Yes",R$7))*ROW(Data!$C$1:$C$1004),ROW(R16)-ROW(R$7)),1),"")</f>
        <v>Aspire</v>
      </c>
      <c r="S16" s="43" t="str">
        <f ca="1">IF(T16="","",IF(INDEX(Data!$BR:$BR,MATCH(T16,Data!$A:$A,0),1)=0,"",INDEX(Data!$BR:$BR,MATCH(T16,Data!$A:$A,0),1)))</f>
        <v/>
      </c>
      <c r="T16" s="43" t="str">
        <f ca="1">IFERROR(INDEX(Data!$A$1:R$1004,_xlfn.AGGREGATE(15,6,(OFFSET(Data!$A$1,0,MATCH(T$6,Data!$1:$1,0)-1,1000,1)=IF(T$7="","Yes",T$7))/(OFFSET(Data!$A$1,0,MATCH(T$6,Data!$1:$1,0)-1,1000,1)=IF(T$7="","Yes",T$7))*ROW(Data!$C$1:$C$1004),ROW(T16)-ROW(T$7)),1),"")</f>
        <v>Atres Series</v>
      </c>
      <c r="U16" s="43" t="str">
        <f ca="1">IF(V16="","",IF(INDEX(Data!$BR:$BR,MATCH(V16,Data!$A:$A,0),1)=0,"",INDEX(Data!$BR:$BR,MATCH(V16,Data!$A:$A,0),1)))</f>
        <v/>
      </c>
      <c r="V16" s="43" t="str">
        <f ca="1">IFERROR(INDEX(Data!$A$1:T$1004,_xlfn.AGGREGATE(15,6,(OFFSET(Data!$A$1,0,MATCH(V$6,Data!$1:$1,0)-1,1000,1)=IF(V$7="","Yes",V$7))/(OFFSET(Data!$A$1,0,MATCH(V$6,Data!$1:$1,0)-1,1000,1)=IF(V$7="","Yes",V$7))*ROW(Data!$C$1:$C$1004),ROW(V16)-ROW(V$7)),1),"")</f>
        <v>Bravo</v>
      </c>
      <c r="W16" s="43" t="str">
        <f ca="1">IF(X16="","",IF(INDEX(Data!$BR:$BR,MATCH(X16,Data!$A:$A,0),1)=0,"",INDEX(Data!$BR:$BR,MATCH(X16,Data!$A:$A,0),1)))</f>
        <v/>
      </c>
      <c r="X16" s="43" t="str">
        <f ca="1">IFERROR(INDEX(Data!$A$1:Y$1004,_xlfn.AGGREGATE(15,6,(OFFSET(Data!$A$1,0,MATCH(X$6,Data!$1:$1,0)-1,1000,1)=IF(X$7="","Yes",X$7))/(OFFSET(Data!$A$1,0,MATCH(X$6,Data!$1:$1,0)-1,1000,1)=IF(X$7="","Yes",X$7))*ROW(Data!$C$1:$C$1004),ROW(X16)-ROW(X$7)),1),"")</f>
        <v>Bravo</v>
      </c>
      <c r="Y16" s="43" t="str">
        <f ca="1">IF(Z16="","",IF(INDEX(Data!$BR:$BR,MATCH(Z16,Data!$A:$A,0),1)=0,"",INDEX(Data!$BR:$BR,MATCH(Z16,Data!$A:$A,0),1)))</f>
        <v/>
      </c>
      <c r="Z16" s="43" t="str">
        <f ca="1">IFERROR(INDEX(Data!$A$1:AA$1004,_xlfn.AGGREGATE(15,6,(OFFSET(Data!$A$1,0,MATCH(Z$6,Data!$1:$1,0)-1,1000,1)=IF(Z$7="","Yes",Z$7))/(OFFSET(Data!$A$1,0,MATCH(Z$6,Data!$1:$1,0)-1,1000,1)=IF(Z$7="","Yes",Z$7))*ROW(Data!$C$1:$C$1004),ROW(Z16)-ROW(Z$7)),1),"")</f>
        <v>Cartoon Network</v>
      </c>
      <c r="AA16" s="43" t="str">
        <f ca="1">IF(AB16="","",IF(INDEX(Data!$BR:$BR,MATCH(AB16,Data!$A:$A,0),1)=0,"",INDEX(Data!$BR:$BR,MATCH(AB16,Data!$A:$A,0),1)))</f>
        <v/>
      </c>
      <c r="AB16" s="43" t="str">
        <f ca="1">IFERROR(INDEX(Data!$A$1:AC$1004,_xlfn.AGGREGATE(15,6,(OFFSET(Data!$A$1,0,MATCH(AB$6,Data!$1:$1,0)-1,1000,1)=IF(AB$7="","Yes",AB$7))/(OFFSET(Data!$A$1,0,MATCH(AB$6,Data!$1:$1,0)-1,1000,1)=IF(AB$7="","Yes",AB$7))*ROW(Data!$C$1:$C$1004),ROW(AB16)-ROW(AB$7)),1),"")</f>
        <v>Bein Connect 7</v>
      </c>
      <c r="AC16" s="43" t="str">
        <f ca="1">IF(AD16="","",IF(INDEX(Data!$BR:$BR,MATCH(AD16,Data!$A:$A,0),1)=0,"",INDEX(Data!$BR:$BR,MATCH(AD16,Data!$A:$A,0),1)))</f>
        <v/>
      </c>
      <c r="AD16" s="43" t="str">
        <f ca="1">IFERROR(INDEX(Data!$A$1:AE$1004,_xlfn.AGGREGATE(15,6,(OFFSET(Data!$A$1,0,MATCH(AD$6,Data!$1:$1,0)-1,1000,1)=IF(AD$7="","Yes",AD$7))/(OFFSET(Data!$A$1,0,MATCH(AD$6,Data!$1:$1,0)-1,1000,1)=IF(AD$7="","Yes",AD$7))*ROW(Data!$C$1:$C$1004),ROW(AD16)-ROW(AD$7)),1),"")</f>
        <v>Cartoon Network</v>
      </c>
      <c r="AE16" s="43" t="str">
        <f ca="1">IF(AF16="","",IF(INDEX(Data!$BR:$BR,MATCH(AF16,Data!$A:$A,0),1)=0,"",INDEX(Data!$BR:$BR,MATCH(AF16,Data!$A:$A,0),1)))</f>
        <v/>
      </c>
      <c r="AF16" s="43" t="str">
        <f ca="1">IFERROR(INDEX(Data!$A$1:AM$1004,_xlfn.AGGREGATE(15,6,(OFFSET(Data!$A$1,0,MATCH(AF$6,Data!$1:$1,0)-1,1000,1)=IF(AF$7="","Yes",AF$7))/(OFFSET(Data!$A$1,0,MATCH(AF$6,Data!$1:$1,0)-1,1000,1)=IF(AF$7="","Yes",AF$7))*ROW(Data!$C$1:$C$1004),ROW(AF16)-ROW(AF$7)),1),"")</f>
        <v/>
      </c>
      <c r="AG16" s="43" t="str">
        <f ca="1">IF(AH16="","",IF(INDEX(Data!$BR:$BR,MATCH(AH16,Data!$A:$A,0),1)=0,"",INDEX(Data!$BR:$BR,MATCH(AH16,Data!$A:$A,0),1)))</f>
        <v/>
      </c>
      <c r="AH16" s="43" t="str">
        <f ca="1">IFERROR(INDEX(Data!$A$1:AO$1004,_xlfn.AGGREGATE(15,6,(OFFSET(Data!$A$1,0,MATCH(AH$6,Data!$1:$1,0)-1,1000,1)=IF(AH$7="","Yes",AH$7))/(OFFSET(Data!$A$1,0,MATCH(AH$6,Data!$1:$1,0)-1,1000,1)=IF(AH$7="","Yes",AH$7))*ROW(Data!$C$1:$C$1004),ROW(AH16)-ROW(AH$7)),1),"")</f>
        <v>QVC</v>
      </c>
      <c r="AI16" s="43" t="str">
        <f ca="1">IF(AJ16="","",IF(INDEX(Data!$BR:$BR,MATCH(AJ16,Data!$A:$A,0),1)=0,"",INDEX(Data!$BR:$BR,MATCH(AJ16,Data!$A:$A,0),1)))</f>
        <v/>
      </c>
      <c r="AJ16" s="43" t="str">
        <f ca="1">IFERROR(INDEX(Data!$A$1:AQ$1004,_xlfn.AGGREGATE(15,6,(OFFSET(Data!$A$1,0,MATCH(AJ$6,Data!$1:$1,0)-1,1000,1)=IF(AJ$7="","Yes",AJ$7))/(OFFSET(Data!$A$1,0,MATCH(AJ$6,Data!$1:$1,0)-1,1000,1)=IF(AJ$7="","Yes",AJ$7))*ROW(Data!$C$1:$C$1004),ROW(AJ16)-ROW(AJ$7)),1),"")</f>
        <v>Cheddar</v>
      </c>
      <c r="AK16" s="43" t="str">
        <f ca="1">IF(AL16="","",IF(INDEX(Data!$BR:$BR,MATCH(AL16,Data!$A:$A,0),1)=0,"",INDEX(Data!$BR:$BR,MATCH(AL16,Data!$A:$A,0),1)))</f>
        <v/>
      </c>
      <c r="AL16" s="43" t="str">
        <f ca="1">IFERROR(INDEX(Data!$A$1:AS$1004,_xlfn.AGGREGATE(15,6,(OFFSET(Data!$A$1,0,MATCH(AL$6,Data!$1:$1,0)-1,1000,1)=IF(AL$7="","Yes",AL$7))/(OFFSET(Data!$A$1,0,MATCH(AL$6,Data!$1:$1,0)-1,1000,1)=IF(AL$7="","Yes",AL$7))*ROW(Data!$C$1:$C$1004),ROW(AL16)-ROW(AL$7)),1),"")</f>
        <v>Cinelatino</v>
      </c>
      <c r="AM16" s="43" t="str">
        <f ca="1">IF(AN16="","",IF(INDEX(Data!$BR:$BR,MATCH(AN16,Data!$A:$A,0),1)=0,"",INDEX(Data!$BR:$BR,MATCH(AN16,Data!$A:$A,0),1)))</f>
        <v/>
      </c>
      <c r="AN16" s="43" t="str">
        <f ca="1">IFERROR(INDEX(Data!$A$1:AU$1004,_xlfn.AGGREGATE(15,6,(OFFSET(Data!$A$1,0,MATCH(AN$6,Data!$1:$1,0)-1,1000,1)=IF(AN$7="","Yes",AN$7))/(OFFSET(Data!$A$1,0,MATCH(AN$6,Data!$1:$1,0)-1,1000,1)=IF(AN$7="","Yes",AN$7))*ROW(Data!$C$1:$C$1004),ROW(AN16)-ROW(AN$7)),1),"")</f>
        <v>BET Her</v>
      </c>
    </row>
    <row r="17" spans="1:40" ht="24" x14ac:dyDescent="0.4">
      <c r="A17" s="43" t="str">
        <f ca="1">IF(B17="","",IF(INDEX(Data!$BR:$BR,MATCH(B17,Data!$A:$A,0),1)=0,"",INDEX(Data!$BR:$BR,MATCH(B17,Data!$A:$A,0),1)))</f>
        <v/>
      </c>
      <c r="B17" s="43" t="str">
        <f ca="1">IFERROR(INDEX(Data!A$1:$A$1004,_xlfn.AGGREGATE(15,6,(OFFSET(Data!$A$1,0,MATCH(B$6,Data!$1:$1,0)-1,1000,1)=IF(B$7="","Yes",B$7))/(OFFSET(Data!$A$1,0,MATCH(B$6,Data!$1:$1,0)-1,1000,1)=IF(B$7="","Yes",B$7))*ROW(Data!$C$1:$C$1004),ROW(B17)-ROW(B$7)),1),"")</f>
        <v>BET</v>
      </c>
      <c r="C17" s="43" t="str">
        <f ca="1">IF(D17="","",IF(INDEX(Data!$BR:$BR,MATCH(D17,Data!$A:$A,0),1)=0,"",INDEX(Data!$BR:$BR,MATCH(D17,Data!$A:$A,0),1)))</f>
        <v/>
      </c>
      <c r="D17" s="43" t="str">
        <f ca="1">IFERROR(INDEX(Data!$A$1:C$1004,_xlfn.AGGREGATE(15,6,(OFFSET(Data!$A$1,0,MATCH(D$6,Data!$1:$1,0)-1,1000,1)=IF(D$7="","Yes",D$7))/(OFFSET(Data!$A$1,0,MATCH(D$6,Data!$1:$1,0)-1,1000,1)=IF(D$7="","Yes",D$7))*ROW(Data!$C$1:$C$1004),ROW(D17)-ROW(D$7)),1),"")</f>
        <v>CNN</v>
      </c>
      <c r="E17" s="43" t="str">
        <f ca="1">IF(F17="","",IF(INDEX(Data!$BR:$BR,MATCH(F17,Data!$A:$A,0),1)=0,"",INDEX(Data!$BR:$BR,MATCH(F17,Data!$A:$A,0),1)))</f>
        <v/>
      </c>
      <c r="F17" s="43" t="str">
        <f ca="1">IFERROR(INDEX(Data!$A$1:E$1004,_xlfn.AGGREGATE(15,6,(OFFSET(Data!$A$1,0,MATCH(F$6,Data!$1:$1,0)-1,1000,1)=IF(F$7="","Yes",F$7))/(OFFSET(Data!$A$1,0,MATCH(F$6,Data!$1:$1,0)-1,1000,1)=IF(F$7="","Yes",F$7))*ROW(Data!$C$1:$C$1004),ROW(F17)-ROW(F$7)),1),"")</f>
        <v>Cheddar</v>
      </c>
      <c r="G17" s="43" t="str">
        <f ca="1">IF(H17="","",IF(INDEX(Data!$BR:$BR,MATCH(H17,Data!$A:$A,0),1)=0,"",INDEX(Data!$BR:$BR,MATCH(H17,Data!$A:$A,0),1)))</f>
        <v/>
      </c>
      <c r="H17" s="43" t="str">
        <f ca="1">IFERROR(INDEX(Data!$A$1:G$1004,_xlfn.AGGREGATE(15,6,(OFFSET(Data!$A$1,0,MATCH(H$6,Data!$1:$1,0)-1,1000,1)=IF(H$7="","Yes",H$7))/(OFFSET(Data!$A$1,0,MATCH(H$6,Data!$1:$1,0)-1,1000,1)=IF(H$7="","Yes",H$7))*ROW(Data!$C$1:$C$1004),ROW(H17)-ROW(H$7)),1),"")</f>
        <v>CNBC</v>
      </c>
      <c r="I17" s="43" t="str">
        <f ca="1">IF(J17="","",IF(INDEX(Data!$BR:$BR,MATCH(J17,Data!$A:$A,0),1)=0,"",INDEX(Data!$BR:$BR,MATCH(J17,Data!$A:$A,0),1)))</f>
        <v/>
      </c>
      <c r="J17" s="43" t="str">
        <f ca="1">IFERROR(INDEX(Data!$A$1:I$1004,_xlfn.AGGREGATE(15,6,(OFFSET(Data!$A$1,0,MATCH(J$6,Data!$1:$1,0)-1,1000,1)=IF(J$7="","Yes",J$7))/(OFFSET(Data!$A$1,0,MATCH(J$6,Data!$1:$1,0)-1,1000,1)=IF(J$7="","Yes",J$7))*ROW(Data!$C$1:$C$1004),ROW(J17)-ROW(J$7)),1),"")</f>
        <v>CBS Sports Network</v>
      </c>
      <c r="K17" s="43" t="str">
        <f ca="1">IF(L17="","",IF(INDEX(Data!$BR:$BR,MATCH(L17,Data!$A:$A,0),1)=0,"",INDEX(Data!$BR:$BR,MATCH(L17,Data!$A:$A,0),1)))</f>
        <v/>
      </c>
      <c r="L17" s="43" t="str">
        <f ca="1">IFERROR(INDEX(Data!$A$1:K$1004,_xlfn.AGGREGATE(15,6,(OFFSET(Data!$A$1,0,MATCH(L$6,Data!$1:$1,0)-1,1000,1)=IF(L$7="","Yes",L$7))/(OFFSET(Data!$A$1,0,MATCH(L$6,Data!$1:$1,0)-1,1000,1)=IF(L$7="","Yes",L$7))*ROW(Data!$C$1:$C$1004),ROW(L17)-ROW(L$7)),1),"")</f>
        <v>BET</v>
      </c>
      <c r="M17" s="43" t="str">
        <f ca="1">IF(N17="","",IF(INDEX(Data!$BR:$BR,MATCH(N17,Data!$A:$A,0),1)=0,"",INDEX(Data!$BR:$BR,MATCH(N17,Data!$A:$A,0),1)))</f>
        <v/>
      </c>
      <c r="N17" s="43" t="str">
        <f ca="1">IFERROR(INDEX(Data!$A$1:M$1004,_xlfn.AGGREGATE(15,6,(OFFSET(Data!$A$1,0,MATCH(N$6,Data!$1:$1,0)-1,1000,1)=IF(N$7="","Yes",N$7))/(OFFSET(Data!$A$1,0,MATCH(N$6,Data!$1:$1,0)-1,1000,1)=IF(N$7="","Yes",N$7))*ROW(Data!$C$1:$C$1004),ROW(N17)-ROW(N$7)),1),"")</f>
        <v>BBC America</v>
      </c>
      <c r="O17" s="43" t="str">
        <f ca="1">IF(P17="","",IF(INDEX(Data!$BR:$BR,MATCH(P17,Data!$A:$A,0),1)=0,"",INDEX(Data!$BR:$BR,MATCH(P17,Data!$A:$A,0),1)))</f>
        <v/>
      </c>
      <c r="P17" s="43" t="str">
        <f ca="1">IFERROR(INDEX(Data!$A$1:O$1004,_xlfn.AGGREGATE(15,6,(OFFSET(Data!$A$1,0,MATCH(P$6,Data!$1:$1,0)-1,1000,1)=IF(P$7="","Yes",P$7))/(OFFSET(Data!$A$1,0,MATCH(P$6,Data!$1:$1,0)-1,1000,1)=IF(P$7="","Yes",P$7))*ROW(Data!$C$1:$C$1004),ROW(P17)-ROW(P$7)),1),"")</f>
        <v>AXS TV</v>
      </c>
      <c r="Q17" s="43" t="str">
        <f ca="1">IF(R17="","",IF(INDEX(Data!$BR:$BR,MATCH(R17,Data!$A:$A,0),1)=0,"",INDEX(Data!$BR:$BR,MATCH(R17,Data!$A:$A,0),1)))</f>
        <v/>
      </c>
      <c r="R17" s="43" t="str">
        <f ca="1">IFERROR(INDEX(Data!$A$1:Q$1004,_xlfn.AGGREGATE(15,6,(OFFSET(Data!$A$1,0,MATCH(R$6,Data!$1:$1,0)-1,1000,1)=IF(R$7="","Yes",R$7))/(OFFSET(Data!$A$1,0,MATCH(R$6,Data!$1:$1,0)-1,1000,1)=IF(R$7="","Yes",R$7))*ROW(Data!$C$1:$C$1004),ROW(R17)-ROW(R$7)),1),"")</f>
        <v>AXS TV</v>
      </c>
      <c r="S17" s="43" t="str">
        <f ca="1">IF(T17="","",IF(INDEX(Data!$BR:$BR,MATCH(T17,Data!$A:$A,0),1)=0,"",INDEX(Data!$BR:$BR,MATCH(T17,Data!$A:$A,0),1)))</f>
        <v/>
      </c>
      <c r="T17" s="43" t="str">
        <f ca="1">IFERROR(INDEX(Data!$A$1:R$1004,_xlfn.AGGREGATE(15,6,(OFFSET(Data!$A$1,0,MATCH(T$6,Data!$1:$1,0)-1,1000,1)=IF(T$7="","Yes",T$7))/(OFFSET(Data!$A$1,0,MATCH(T$6,Data!$1:$1,0)-1,1000,1)=IF(T$7="","Yes",T$7))*ROW(Data!$C$1:$C$1004),ROW(T17)-ROW(T$7)),1),"")</f>
        <v>AXS TV</v>
      </c>
      <c r="U17" s="43" t="str">
        <f ca="1">IF(V17="","",IF(INDEX(Data!$BR:$BR,MATCH(V17,Data!$A:$A,0),1)=0,"",INDEX(Data!$BR:$BR,MATCH(V17,Data!$A:$A,0),1)))</f>
        <v/>
      </c>
      <c r="V17" s="43" t="str">
        <f ca="1">IFERROR(INDEX(Data!$A$1:T$1004,_xlfn.AGGREGATE(15,6,(OFFSET(Data!$A$1,0,MATCH(V$6,Data!$1:$1,0)-1,1000,1)=IF(V$7="","Yes",V$7))/(OFFSET(Data!$A$1,0,MATCH(V$6,Data!$1:$1,0)-1,1000,1)=IF(V$7="","Yes",V$7))*ROW(Data!$C$1:$C$1004),ROW(V17)-ROW(V$7)),1),"")</f>
        <v>Cartoon Network</v>
      </c>
      <c r="W17" s="43" t="str">
        <f ca="1">IF(X17="","",IF(INDEX(Data!$BR:$BR,MATCH(X17,Data!$A:$A,0),1)=0,"",INDEX(Data!$BR:$BR,MATCH(X17,Data!$A:$A,0),1)))</f>
        <v/>
      </c>
      <c r="X17" s="43" t="str">
        <f ca="1">IFERROR(INDEX(Data!$A$1:Y$1004,_xlfn.AGGREGATE(15,6,(OFFSET(Data!$A$1,0,MATCH(X$6,Data!$1:$1,0)-1,1000,1)=IF(X$7="","Yes",X$7))/(OFFSET(Data!$A$1,0,MATCH(X$6,Data!$1:$1,0)-1,1000,1)=IF(X$7="","Yes",X$7))*ROW(Data!$C$1:$C$1004),ROW(X17)-ROW(X$7)),1),"")</f>
        <v>Cartoon Network</v>
      </c>
      <c r="Y17" s="43">
        <f ca="1">IF(Z17="","",IF(INDEX(Data!$BR:$BR,MATCH(Z17,Data!$A:$A,0),1)=0,"",INDEX(Data!$BR:$BR,MATCH(Z17,Data!$A:$A,0),1)))</f>
        <v>1</v>
      </c>
      <c r="Z17" s="43" t="str">
        <f ca="1">IFERROR(INDEX(Data!$A$1:AA$1004,_xlfn.AGGREGATE(15,6,(OFFSET(Data!$A$1,0,MATCH(Z$6,Data!$1:$1,0)-1,1000,1)=IF(Z$7="","Yes",Z$7))/(OFFSET(Data!$A$1,0,MATCH(Z$6,Data!$1:$1,0)-1,1000,1)=IF(Z$7="","Yes",Z$7))*ROW(Data!$C$1:$C$1004),ROW(Z17)-ROW(Z$7)),1),"")</f>
        <v>CBS</v>
      </c>
      <c r="AA17" s="43" t="str">
        <f ca="1">IF(AB17="","",IF(INDEX(Data!$BR:$BR,MATCH(AB17,Data!$A:$A,0),1)=0,"",INDEX(Data!$BR:$BR,MATCH(AB17,Data!$A:$A,0),1)))</f>
        <v/>
      </c>
      <c r="AB17" s="43" t="str">
        <f ca="1">IFERROR(INDEX(Data!$A$1:AC$1004,_xlfn.AGGREGATE(15,6,(OFFSET(Data!$A$1,0,MATCH(AB$6,Data!$1:$1,0)-1,1000,1)=IF(AB$7="","Yes",AB$7))/(OFFSET(Data!$A$1,0,MATCH(AB$6,Data!$1:$1,0)-1,1000,1)=IF(AB$7="","Yes",AB$7))*ROW(Data!$C$1:$C$1004),ROW(AB17)-ROW(AB$7)),1),"")</f>
        <v>Bein Connect 8</v>
      </c>
      <c r="AC17" s="43" t="str">
        <f ca="1">IF(AD17="","",IF(INDEX(Data!$BR:$BR,MATCH(AD17,Data!$A:$A,0),1)=0,"",INDEX(Data!$BR:$BR,MATCH(AD17,Data!$A:$A,0),1)))</f>
        <v/>
      </c>
      <c r="AD17" s="43" t="str">
        <f ca="1">IFERROR(INDEX(Data!$A$1:AE$1004,_xlfn.AGGREGATE(15,6,(OFFSET(Data!$A$1,0,MATCH(AD$6,Data!$1:$1,0)-1,1000,1)=IF(AD$7="","Yes",AD$7))/(OFFSET(Data!$A$1,0,MATCH(AD$6,Data!$1:$1,0)-1,1000,1)=IF(AD$7="","Yes",AD$7))*ROW(Data!$C$1:$C$1004),ROW(AD17)-ROW(AD$7)),1),"")</f>
        <v>CNN</v>
      </c>
      <c r="AE17" s="43" t="str">
        <f ca="1">IF(AF17="","",IF(INDEX(Data!$BR:$BR,MATCH(AF17,Data!$A:$A,0),1)=0,"",INDEX(Data!$BR:$BR,MATCH(AF17,Data!$A:$A,0),1)))</f>
        <v/>
      </c>
      <c r="AF17" s="43" t="str">
        <f ca="1">IFERROR(INDEX(Data!$A$1:AM$1004,_xlfn.AGGREGATE(15,6,(OFFSET(Data!$A$1,0,MATCH(AF$6,Data!$1:$1,0)-1,1000,1)=IF(AF$7="","Yes",AF$7))/(OFFSET(Data!$A$1,0,MATCH(AF$6,Data!$1:$1,0)-1,1000,1)=IF(AF$7="","Yes",AF$7))*ROW(Data!$C$1:$C$1004),ROW(AF17)-ROW(AF$7)),1),"")</f>
        <v/>
      </c>
      <c r="AG17" s="43" t="str">
        <f ca="1">IF(AH17="","",IF(INDEX(Data!$BR:$BR,MATCH(AH17,Data!$A:$A,0),1)=0,"",INDEX(Data!$BR:$BR,MATCH(AH17,Data!$A:$A,0),1)))</f>
        <v/>
      </c>
      <c r="AH17" s="43" t="str">
        <f ca="1">IFERROR(INDEX(Data!$A$1:AO$1004,_xlfn.AGGREGATE(15,6,(OFFSET(Data!$A$1,0,MATCH(AH$6,Data!$1:$1,0)-1,1000,1)=IF(AH$7="","Yes",AH$7))/(OFFSET(Data!$A$1,0,MATCH(AH$6,Data!$1:$1,0)-1,1000,1)=IF(AH$7="","Yes",AH$7))*ROW(Data!$C$1:$C$1004),ROW(AH17)-ROW(AH$7)),1),"")</f>
        <v>Sportsman Channel</v>
      </c>
      <c r="AI17" s="43" t="str">
        <f ca="1">IF(AJ17="","",IF(INDEX(Data!$BR:$BR,MATCH(AJ17,Data!$A:$A,0),1)=0,"",INDEX(Data!$BR:$BR,MATCH(AJ17,Data!$A:$A,0),1)))</f>
        <v/>
      </c>
      <c r="AJ17" s="43" t="str">
        <f ca="1">IFERROR(INDEX(Data!$A$1:AQ$1004,_xlfn.AGGREGATE(15,6,(OFFSET(Data!$A$1,0,MATCH(AJ$6,Data!$1:$1,0)-1,1000,1)=IF(AJ$7="","Yes",AJ$7))/(OFFSET(Data!$A$1,0,MATCH(AJ$6,Data!$1:$1,0)-1,1000,1)=IF(AJ$7="","Yes",AJ$7))*ROW(Data!$C$1:$C$1004),ROW(AJ17)-ROW(AJ$7)),1),"")</f>
        <v>CMT</v>
      </c>
      <c r="AK17" s="43" t="str">
        <f ca="1">IF(AL17="","",IF(INDEX(Data!$BR:$BR,MATCH(AL17,Data!$A:$A,0),1)=0,"",INDEX(Data!$BR:$BR,MATCH(AL17,Data!$A:$A,0),1)))</f>
        <v/>
      </c>
      <c r="AL17" s="43" t="str">
        <f ca="1">IFERROR(INDEX(Data!$A$1:AS$1004,_xlfn.AGGREGATE(15,6,(OFFSET(Data!$A$1,0,MATCH(AL$6,Data!$1:$1,0)-1,1000,1)=IF(AL$7="","Yes",AL$7))/(OFFSET(Data!$A$1,0,MATCH(AL$6,Data!$1:$1,0)-1,1000,1)=IF(AL$7="","Yes",AL$7))*ROW(Data!$C$1:$C$1004),ROW(AL17)-ROW(AL$7)),1),"")</f>
        <v>Discovery En Espanol</v>
      </c>
      <c r="AM17" s="43" t="str">
        <f ca="1">IF(AN17="","",IF(INDEX(Data!$BR:$BR,MATCH(AN17,Data!$A:$A,0),1)=0,"",INDEX(Data!$BR:$BR,MATCH(AN17,Data!$A:$A,0),1)))</f>
        <v/>
      </c>
      <c r="AN17" s="43" t="str">
        <f ca="1">IFERROR(INDEX(Data!$A$1:AU$1004,_xlfn.AGGREGATE(15,6,(OFFSET(Data!$A$1,0,MATCH(AN$6,Data!$1:$1,0)-1,1000,1)=IF(AN$7="","Yes",AN$7))/(OFFSET(Data!$A$1,0,MATCH(AN$6,Data!$1:$1,0)-1,1000,1)=IF(AN$7="","Yes",AN$7))*ROW(Data!$C$1:$C$1004),ROW(AN17)-ROW(AN$7)),1),"")</f>
        <v>BET Jams</v>
      </c>
    </row>
    <row r="18" spans="1:40" x14ac:dyDescent="0.4">
      <c r="A18" s="43" t="str">
        <f ca="1">IF(B18="","",IF(INDEX(Data!$BR:$BR,MATCH(B18,Data!$A:$A,0),1)=0,"",INDEX(Data!$BR:$BR,MATCH(B18,Data!$A:$A,0),1)))</f>
        <v/>
      </c>
      <c r="B18" s="43" t="str">
        <f ca="1">IFERROR(INDEX(Data!A$1:$A$1004,_xlfn.AGGREGATE(15,6,(OFFSET(Data!$A$1,0,MATCH(B$6,Data!$1:$1,0)-1,1000,1)=IF(B$7="","Yes",B$7))/(OFFSET(Data!$A$1,0,MATCH(B$6,Data!$1:$1,0)-1,1000,1)=IF(B$7="","Yes",B$7))*ROW(Data!$C$1:$C$1004),ROW(B18)-ROW(B$7)),1),"")</f>
        <v>BET Her</v>
      </c>
      <c r="C18" s="43" t="str">
        <f ca="1">IF(D18="","",IF(INDEX(Data!$BR:$BR,MATCH(D18,Data!$A:$A,0),1)=0,"",INDEX(Data!$BR:$BR,MATCH(D18,Data!$A:$A,0),1)))</f>
        <v/>
      </c>
      <c r="D18" s="43" t="str">
        <f ca="1">IFERROR(INDEX(Data!$A$1:C$1004,_xlfn.AGGREGATE(15,6,(OFFSET(Data!$A$1,0,MATCH(D$6,Data!$1:$1,0)-1,1000,1)=IF(D$7="","Yes",D$7))/(OFFSET(Data!$A$1,0,MATCH(D$6,Data!$1:$1,0)-1,1000,1)=IF(D$7="","Yes",D$7))*ROW(Data!$C$1:$C$1004),ROW(D18)-ROW(D$7)),1),"")</f>
        <v>Comedy Central</v>
      </c>
      <c r="E18" s="43" t="str">
        <f ca="1">IF(F18="","",IF(INDEX(Data!$BR:$BR,MATCH(F18,Data!$A:$A,0),1)=0,"",INDEX(Data!$BR:$BR,MATCH(F18,Data!$A:$A,0),1)))</f>
        <v/>
      </c>
      <c r="F18" s="43" t="str">
        <f ca="1">IFERROR(INDEX(Data!$A$1:E$1004,_xlfn.AGGREGATE(15,6,(OFFSET(Data!$A$1,0,MATCH(F$6,Data!$1:$1,0)-1,1000,1)=IF(F$7="","Yes",F$7))/(OFFSET(Data!$A$1,0,MATCH(F$6,Data!$1:$1,0)-1,1000,1)=IF(F$7="","Yes",F$7))*ROW(Data!$C$1:$C$1004),ROW(F18)-ROW(F$7)),1),"")</f>
        <v>Cheddar Big News</v>
      </c>
      <c r="G18" s="43" t="str">
        <f ca="1">IF(H18="","",IF(INDEX(Data!$BR:$BR,MATCH(H18,Data!$A:$A,0),1)=0,"",INDEX(Data!$BR:$BR,MATCH(H18,Data!$A:$A,0),1)))</f>
        <v/>
      </c>
      <c r="H18" s="43" t="str">
        <f ca="1">IFERROR(INDEX(Data!$A$1:G$1004,_xlfn.AGGREGATE(15,6,(OFFSET(Data!$A$1,0,MATCH(H$6,Data!$1:$1,0)-1,1000,1)=IF(H$7="","Yes",H$7))/(OFFSET(Data!$A$1,0,MATCH(H$6,Data!$1:$1,0)-1,1000,1)=IF(H$7="","Yes",H$7))*ROW(Data!$C$1:$C$1004),ROW(H18)-ROW(H$7)),1),"")</f>
        <v>CNBC World</v>
      </c>
      <c r="I18" s="43" t="str">
        <f ca="1">IF(J18="","",IF(INDEX(Data!$BR:$BR,MATCH(J18,Data!$A:$A,0),1)=0,"",INDEX(Data!$BR:$BR,MATCH(J18,Data!$A:$A,0),1)))</f>
        <v/>
      </c>
      <c r="J18" s="43" t="str">
        <f ca="1">IFERROR(INDEX(Data!$A$1:I$1004,_xlfn.AGGREGATE(15,6,(OFFSET(Data!$A$1,0,MATCH(J$6,Data!$1:$1,0)-1,1000,1)=IF(J$7="","Yes",J$7))/(OFFSET(Data!$A$1,0,MATCH(J$6,Data!$1:$1,0)-1,1000,1)=IF(J$7="","Yes",J$7))*ROW(Data!$C$1:$C$1004),ROW(J18)-ROW(J$7)),1),"")</f>
        <v>Cheddar</v>
      </c>
      <c r="K18" s="43" t="str">
        <f ca="1">IF(L18="","",IF(INDEX(Data!$BR:$BR,MATCH(L18,Data!$A:$A,0),1)=0,"",INDEX(Data!$BR:$BR,MATCH(L18,Data!$A:$A,0),1)))</f>
        <v/>
      </c>
      <c r="L18" s="43" t="str">
        <f ca="1">IFERROR(INDEX(Data!$A$1:K$1004,_xlfn.AGGREGATE(15,6,(OFFSET(Data!$A$1,0,MATCH(L$6,Data!$1:$1,0)-1,1000,1)=IF(L$7="","Yes",L$7))/(OFFSET(Data!$A$1,0,MATCH(L$6,Data!$1:$1,0)-1,1000,1)=IF(L$7="","Yes",L$7))*ROW(Data!$C$1:$C$1004),ROW(L18)-ROW(L$7)),1),"")</f>
        <v>Bloomberg TV</v>
      </c>
      <c r="M18" s="43" t="str">
        <f ca="1">IF(N18="","",IF(INDEX(Data!$BR:$BR,MATCH(N18,Data!$A:$A,0),1)=0,"",INDEX(Data!$BR:$BR,MATCH(N18,Data!$A:$A,0),1)))</f>
        <v/>
      </c>
      <c r="N18" s="43" t="str">
        <f ca="1">IFERROR(INDEX(Data!$A$1:M$1004,_xlfn.AGGREGATE(15,6,(OFFSET(Data!$A$1,0,MATCH(N$6,Data!$1:$1,0)-1,1000,1)=IF(N$7="","Yes",N$7))/(OFFSET(Data!$A$1,0,MATCH(N$6,Data!$1:$1,0)-1,1000,1)=IF(N$7="","Yes",N$7))*ROW(Data!$C$1:$C$1004),ROW(N18)-ROW(N$7)),1),"")</f>
        <v>BET</v>
      </c>
      <c r="O18" s="43" t="str">
        <f ca="1">IF(P18="","",IF(INDEX(Data!$BR:$BR,MATCH(P18,Data!$A:$A,0),1)=0,"",INDEX(Data!$BR:$BR,MATCH(P18,Data!$A:$A,0),1)))</f>
        <v/>
      </c>
      <c r="P18" s="43" t="str">
        <f ca="1">IFERROR(INDEX(Data!$A$1:O$1004,_xlfn.AGGREGATE(15,6,(OFFSET(Data!$A$1,0,MATCH(P$6,Data!$1:$1,0)-1,1000,1)=IF(P$7="","Yes",P$7))/(OFFSET(Data!$A$1,0,MATCH(P$6,Data!$1:$1,0)-1,1000,1)=IF(P$7="","Yes",P$7))*ROW(Data!$C$1:$C$1004),ROW(P18)-ROW(P$7)),1),"")</f>
        <v>Baby First</v>
      </c>
      <c r="Q18" s="43" t="str">
        <f ca="1">IF(R18="","",IF(INDEX(Data!$BR:$BR,MATCH(R18,Data!$A:$A,0),1)=0,"",INDEX(Data!$BR:$BR,MATCH(R18,Data!$A:$A,0),1)))</f>
        <v/>
      </c>
      <c r="R18" s="43" t="str">
        <f ca="1">IFERROR(INDEX(Data!$A$1:Q$1004,_xlfn.AGGREGATE(15,6,(OFFSET(Data!$A$1,0,MATCH(R$6,Data!$1:$1,0)-1,1000,1)=IF(R$7="","Yes",R$7))/(OFFSET(Data!$A$1,0,MATCH(R$6,Data!$1:$1,0)-1,1000,1)=IF(R$7="","Yes",R$7))*ROW(Data!$C$1:$C$1004),ROW(R18)-ROW(R$7)),1),"")</f>
        <v>Baby First</v>
      </c>
      <c r="S18" s="43" t="str">
        <f ca="1">IF(T18="","",IF(INDEX(Data!$BR:$BR,MATCH(T18,Data!$A:$A,0),1)=0,"",INDEX(Data!$BR:$BR,MATCH(T18,Data!$A:$A,0),1)))</f>
        <v/>
      </c>
      <c r="T18" s="43" t="str">
        <f ca="1">IFERROR(INDEX(Data!$A$1:R$1004,_xlfn.AGGREGATE(15,6,(OFFSET(Data!$A$1,0,MATCH(T$6,Data!$1:$1,0)-1,1000,1)=IF(T$7="","Yes",T$7))/(OFFSET(Data!$A$1,0,MATCH(T$6,Data!$1:$1,0)-1,1000,1)=IF(T$7="","Yes",T$7))*ROW(Data!$C$1:$C$1004),ROW(T18)-ROW(T$7)),1),"")</f>
        <v>Azteca</v>
      </c>
      <c r="U18" s="43">
        <f ca="1">IF(V18="","",IF(INDEX(Data!$BR:$BR,MATCH(V18,Data!$A:$A,0),1)=0,"",INDEX(Data!$BR:$BR,MATCH(V18,Data!$A:$A,0),1)))</f>
        <v>1</v>
      </c>
      <c r="V18" s="43" t="str">
        <f ca="1">IFERROR(INDEX(Data!$A$1:T$1004,_xlfn.AGGREGATE(15,6,(OFFSET(Data!$A$1,0,MATCH(V$6,Data!$1:$1,0)-1,1000,1)=IF(V$7="","Yes",V$7))/(OFFSET(Data!$A$1,0,MATCH(V$6,Data!$1:$1,0)-1,1000,1)=IF(V$7="","Yes",V$7))*ROW(Data!$C$1:$C$1004),ROW(V18)-ROW(V$7)),1),"")</f>
        <v>CBS</v>
      </c>
      <c r="W18" s="43">
        <f ca="1">IF(X18="","",IF(INDEX(Data!$BR:$BR,MATCH(X18,Data!$A:$A,0),1)=0,"",INDEX(Data!$BR:$BR,MATCH(X18,Data!$A:$A,0),1)))</f>
        <v>1</v>
      </c>
      <c r="X18" s="43" t="str">
        <f ca="1">IFERROR(INDEX(Data!$A$1:Y$1004,_xlfn.AGGREGATE(15,6,(OFFSET(Data!$A$1,0,MATCH(X$6,Data!$1:$1,0)-1,1000,1)=IF(X$7="","Yes",X$7))/(OFFSET(Data!$A$1,0,MATCH(X$6,Data!$1:$1,0)-1,1000,1)=IF(X$7="","Yes",X$7))*ROW(Data!$C$1:$C$1004),ROW(X18)-ROW(X$7)),1),"")</f>
        <v>CBS</v>
      </c>
      <c r="Y18" s="43" t="str">
        <f ca="1">IF(Z18="","",IF(INDEX(Data!$BR:$BR,MATCH(Z18,Data!$A:$A,0),1)=0,"",INDEX(Data!$BR:$BR,MATCH(Z18,Data!$A:$A,0),1)))</f>
        <v/>
      </c>
      <c r="Z18" s="43" t="str">
        <f ca="1">IFERROR(INDEX(Data!$A$1:AA$1004,_xlfn.AGGREGATE(15,6,(OFFSET(Data!$A$1,0,MATCH(Z$6,Data!$1:$1,0)-1,1000,1)=IF(Z$7="","Yes",Z$7))/(OFFSET(Data!$A$1,0,MATCH(Z$6,Data!$1:$1,0)-1,1000,1)=IF(Z$7="","Yes",Z$7))*ROW(Data!$C$1:$C$1004),ROW(Z18)-ROW(Z$7)),1),"")</f>
        <v>Cheddar</v>
      </c>
      <c r="AA18" s="43" t="str">
        <f ca="1">IF(AB18="","",IF(INDEX(Data!$BR:$BR,MATCH(AB18,Data!$A:$A,0),1)=0,"",INDEX(Data!$BR:$BR,MATCH(AB18,Data!$A:$A,0),1)))</f>
        <v/>
      </c>
      <c r="AB18" s="43" t="str">
        <f ca="1">IFERROR(INDEX(Data!$A$1:AC$1004,_xlfn.AGGREGATE(15,6,(OFFSET(Data!$A$1,0,MATCH(AB$6,Data!$1:$1,0)-1,1000,1)=IF(AB$7="","Yes",AB$7))/(OFFSET(Data!$A$1,0,MATCH(AB$6,Data!$1:$1,0)-1,1000,1)=IF(AB$7="","Yes",AB$7))*ROW(Data!$C$1:$C$1004),ROW(AB18)-ROW(AB$7)),1),"")</f>
        <v>Bein Laliga</v>
      </c>
      <c r="AC18" s="43" t="str">
        <f ca="1">IF(AD18="","",IF(INDEX(Data!$BR:$BR,MATCH(AD18,Data!$A:$A,0),1)=0,"",INDEX(Data!$BR:$BR,MATCH(AD18,Data!$A:$A,0),1)))</f>
        <v/>
      </c>
      <c r="AD18" s="43" t="str">
        <f ca="1">IFERROR(INDEX(Data!$A$1:AE$1004,_xlfn.AGGREGATE(15,6,(OFFSET(Data!$A$1,0,MATCH(AD$6,Data!$1:$1,0)-1,1000,1)=IF(AD$7="","Yes",AD$7))/(OFFSET(Data!$A$1,0,MATCH(AD$6,Data!$1:$1,0)-1,1000,1)=IF(AD$7="","Yes",AD$7))*ROW(Data!$C$1:$C$1004),ROW(AD18)-ROW(AD$7)),1),"")</f>
        <v>Comedy Central</v>
      </c>
      <c r="AE18" s="43" t="str">
        <f ca="1">IF(AF18="","",IF(INDEX(Data!$BR:$BR,MATCH(AF18,Data!$A:$A,0),1)=0,"",INDEX(Data!$BR:$BR,MATCH(AF18,Data!$A:$A,0),1)))</f>
        <v/>
      </c>
      <c r="AF18" s="43" t="str">
        <f ca="1">IFERROR(INDEX(Data!$A$1:AM$1004,_xlfn.AGGREGATE(15,6,(OFFSET(Data!$A$1,0,MATCH(AF$6,Data!$1:$1,0)-1,1000,1)=IF(AF$7="","Yes",AF$7))/(OFFSET(Data!$A$1,0,MATCH(AF$6,Data!$1:$1,0)-1,1000,1)=IF(AF$7="","Yes",AF$7))*ROW(Data!$C$1:$C$1004),ROW(AF18)-ROW(AF$7)),1),"")</f>
        <v/>
      </c>
      <c r="AG18" s="43" t="str">
        <f ca="1">IF(AH18="","",IF(INDEX(Data!$BR:$BR,MATCH(AH18,Data!$A:$A,0),1)=0,"",INDEX(Data!$BR:$BR,MATCH(AH18,Data!$A:$A,0),1)))</f>
        <v/>
      </c>
      <c r="AH18" s="43" t="str">
        <f ca="1">IFERROR(INDEX(Data!$A$1:AO$1004,_xlfn.AGGREGATE(15,6,(OFFSET(Data!$A$1,0,MATCH(AH$6,Data!$1:$1,0)-1,1000,1)=IF(AH$7="","Yes",AH$7))/(OFFSET(Data!$A$1,0,MATCH(AH$6,Data!$1:$1,0)-1,1000,1)=IF(AH$7="","Yes",AH$7))*ROW(Data!$C$1:$C$1004),ROW(AH18)-ROW(AH$7)),1),"")</f>
        <v>Up</v>
      </c>
      <c r="AI18" s="43" t="str">
        <f ca="1">IF(AJ18="","",IF(INDEX(Data!$BR:$BR,MATCH(AJ18,Data!$A:$A,0),1)=0,"",INDEX(Data!$BR:$BR,MATCH(AJ18,Data!$A:$A,0),1)))</f>
        <v/>
      </c>
      <c r="AJ18" s="43" t="str">
        <f ca="1">IFERROR(INDEX(Data!$A$1:AQ$1004,_xlfn.AGGREGATE(15,6,(OFFSET(Data!$A$1,0,MATCH(AJ$6,Data!$1:$1,0)-1,1000,1)=IF(AJ$7="","Yes",AJ$7))/(OFFSET(Data!$A$1,0,MATCH(AJ$6,Data!$1:$1,0)-1,1000,1)=IF(AJ$7="","Yes",AJ$7))*ROW(Data!$C$1:$C$1004),ROW(AJ18)-ROW(AJ$7)),1),"")</f>
        <v>Comedy Central</v>
      </c>
      <c r="AK18" s="43" t="str">
        <f ca="1">IF(AL18="","",IF(INDEX(Data!$BR:$BR,MATCH(AL18,Data!$A:$A,0),1)=0,"",INDEX(Data!$BR:$BR,MATCH(AL18,Data!$A:$A,0),1)))</f>
        <v/>
      </c>
      <c r="AL18" s="43" t="str">
        <f ca="1">IFERROR(INDEX(Data!$A$1:AS$1004,_xlfn.AGGREGATE(15,6,(OFFSET(Data!$A$1,0,MATCH(AL$6,Data!$1:$1,0)-1,1000,1)=IF(AL$7="","Yes",AL$7))/(OFFSET(Data!$A$1,0,MATCH(AL$6,Data!$1:$1,0)-1,1000,1)=IF(AL$7="","Yes",AL$7))*ROW(Data!$C$1:$C$1004),ROW(AL18)-ROW(AL$7)),1),"")</f>
        <v>Discovery Familia</v>
      </c>
      <c r="AM18" s="43" t="str">
        <f ca="1">IF(AN18="","",IF(INDEX(Data!$BR:$BR,MATCH(AN18,Data!$A:$A,0),1)=0,"",INDEX(Data!$BR:$BR,MATCH(AN18,Data!$A:$A,0),1)))</f>
        <v/>
      </c>
      <c r="AN18" s="43" t="str">
        <f ca="1">IFERROR(INDEX(Data!$A$1:AU$1004,_xlfn.AGGREGATE(15,6,(OFFSET(Data!$A$1,0,MATCH(AN$6,Data!$1:$1,0)-1,1000,1)=IF(AN$7="","Yes",AN$7))/(OFFSET(Data!$A$1,0,MATCH(AN$6,Data!$1:$1,0)-1,1000,1)=IF(AN$7="","Yes",AN$7))*ROW(Data!$C$1:$C$1004),ROW(AN18)-ROW(AN$7)),1),"")</f>
        <v>BET Soul</v>
      </c>
    </row>
    <row r="19" spans="1:40" ht="24" x14ac:dyDescent="0.4">
      <c r="A19" s="43" t="str">
        <f ca="1">IF(B19="","",IF(INDEX(Data!$BR:$BR,MATCH(B19,Data!$A:$A,0),1)=0,"",INDEX(Data!$BR:$BR,MATCH(B19,Data!$A:$A,0),1)))</f>
        <v/>
      </c>
      <c r="B19" s="43" t="str">
        <f ca="1">IFERROR(INDEX(Data!A$1:$A$1004,_xlfn.AGGREGATE(15,6,(OFFSET(Data!$A$1,0,MATCH(B$6,Data!$1:$1,0)-1,1000,1)=IF(B$7="","Yes",B$7))/(OFFSET(Data!$A$1,0,MATCH(B$6,Data!$1:$1,0)-1,1000,1)=IF(B$7="","Yes",B$7))*ROW(Data!$C$1:$C$1004),ROW(B19)-ROW(B$7)),1),"")</f>
        <v>Cheddar</v>
      </c>
      <c r="C19" s="43" t="str">
        <f ca="1">IF(D19="","",IF(INDEX(Data!$BR:$BR,MATCH(D19,Data!$A:$A,0),1)=0,"",INDEX(Data!$BR:$BR,MATCH(D19,Data!$A:$A,0),1)))</f>
        <v/>
      </c>
      <c r="D19" s="43" t="str">
        <f ca="1">IFERROR(INDEX(Data!$A$1:C$1004,_xlfn.AGGREGATE(15,6,(OFFSET(Data!$A$1,0,MATCH(D$6,Data!$1:$1,0)-1,1000,1)=IF(D$7="","Yes",D$7))/(OFFSET(Data!$A$1,0,MATCH(D$6,Data!$1:$1,0)-1,1000,1)=IF(D$7="","Yes",D$7))*ROW(Data!$C$1:$C$1004),ROW(D19)-ROW(D$7)),1),"")</f>
        <v>Comet TV</v>
      </c>
      <c r="E19" s="43" t="str">
        <f ca="1">IF(F19="","",IF(INDEX(Data!$BR:$BR,MATCH(F19,Data!$A:$A,0),1)=0,"",INDEX(Data!$BR:$BR,MATCH(F19,Data!$A:$A,0),1)))</f>
        <v/>
      </c>
      <c r="F19" s="43" t="str">
        <f ca="1">IFERROR(INDEX(Data!$A$1:E$1004,_xlfn.AGGREGATE(15,6,(OFFSET(Data!$A$1,0,MATCH(F$6,Data!$1:$1,0)-1,1000,1)=IF(F$7="","Yes",F$7))/(OFFSET(Data!$A$1,0,MATCH(F$6,Data!$1:$1,0)-1,1000,1)=IF(F$7="","Yes",F$7))*ROW(Data!$C$1:$C$1004),ROW(F19)-ROW(F$7)),1),"")</f>
        <v>CNN</v>
      </c>
      <c r="G19" s="43" t="str">
        <f ca="1">IF(H19="","",IF(INDEX(Data!$BR:$BR,MATCH(H19,Data!$A:$A,0),1)=0,"",INDEX(Data!$BR:$BR,MATCH(H19,Data!$A:$A,0),1)))</f>
        <v/>
      </c>
      <c r="H19" s="43" t="str">
        <f ca="1">IFERROR(INDEX(Data!$A$1:G$1004,_xlfn.AGGREGATE(15,6,(OFFSET(Data!$A$1,0,MATCH(H$6,Data!$1:$1,0)-1,1000,1)=IF(H$7="","Yes",H$7))/(OFFSET(Data!$A$1,0,MATCH(H$6,Data!$1:$1,0)-1,1000,1)=IF(H$7="","Yes",H$7))*ROW(Data!$C$1:$C$1004),ROW(H19)-ROW(H$7)),1),"")</f>
        <v>CNN</v>
      </c>
      <c r="I19" s="43" t="str">
        <f ca="1">IF(J19="","",IF(INDEX(Data!$BR:$BR,MATCH(J19,Data!$A:$A,0),1)=0,"",INDEX(Data!$BR:$BR,MATCH(J19,Data!$A:$A,0),1)))</f>
        <v/>
      </c>
      <c r="J19" s="43" t="str">
        <f ca="1">IFERROR(INDEX(Data!$A$1:I$1004,_xlfn.AGGREGATE(15,6,(OFFSET(Data!$A$1,0,MATCH(J$6,Data!$1:$1,0)-1,1000,1)=IF(J$7="","Yes",J$7))/(OFFSET(Data!$A$1,0,MATCH(J$6,Data!$1:$1,0)-1,1000,1)=IF(J$7="","Yes",J$7))*ROW(Data!$C$1:$C$1004),ROW(J19)-ROW(J$7)),1),"")</f>
        <v>Cinemax</v>
      </c>
      <c r="K19" s="43" t="str">
        <f ca="1">IF(L19="","",IF(INDEX(Data!$BR:$BR,MATCH(L19,Data!$A:$A,0),1)=0,"",INDEX(Data!$BR:$BR,MATCH(L19,Data!$A:$A,0),1)))</f>
        <v/>
      </c>
      <c r="L19" s="43" t="str">
        <f ca="1">IFERROR(INDEX(Data!$A$1:K$1004,_xlfn.AGGREGATE(15,6,(OFFSET(Data!$A$1,0,MATCH(L$6,Data!$1:$1,0)-1,1000,1)=IF(L$7="","Yes",L$7))/(OFFSET(Data!$A$1,0,MATCH(L$6,Data!$1:$1,0)-1,1000,1)=IF(L$7="","Yes",L$7))*ROW(Data!$C$1:$C$1004),ROW(L19)-ROW(L$7)),1),"")</f>
        <v>Bravo</v>
      </c>
      <c r="M19" s="43" t="str">
        <f ca="1">IF(N19="","",IF(INDEX(Data!$BR:$BR,MATCH(N19,Data!$A:$A,0),1)=0,"",INDEX(Data!$BR:$BR,MATCH(N19,Data!$A:$A,0),1)))</f>
        <v/>
      </c>
      <c r="N19" s="43" t="str">
        <f ca="1">IFERROR(INDEX(Data!$A$1:M$1004,_xlfn.AGGREGATE(15,6,(OFFSET(Data!$A$1,0,MATCH(N$6,Data!$1:$1,0)-1,1000,1)=IF(N$7="","Yes",N$7))/(OFFSET(Data!$A$1,0,MATCH(N$6,Data!$1:$1,0)-1,1000,1)=IF(N$7="","Yes",N$7))*ROW(Data!$C$1:$C$1004),ROW(N19)-ROW(N$7)),1),"")</f>
        <v>Big Ten Network</v>
      </c>
      <c r="O19" s="43" t="str">
        <f ca="1">IF(P19="","",IF(INDEX(Data!$BR:$BR,MATCH(P19,Data!$A:$A,0),1)=0,"",INDEX(Data!$BR:$BR,MATCH(P19,Data!$A:$A,0),1)))</f>
        <v/>
      </c>
      <c r="P19" s="43" t="str">
        <f ca="1">IFERROR(INDEX(Data!$A$1:O$1004,_xlfn.AGGREGATE(15,6,(OFFSET(Data!$A$1,0,MATCH(P$6,Data!$1:$1,0)-1,1000,1)=IF(P$7="","Yes",P$7))/(OFFSET(Data!$A$1,0,MATCH(P$6,Data!$1:$1,0)-1,1000,1)=IF(P$7="","Yes",P$7))*ROW(Data!$C$1:$C$1004),ROW(P19)-ROW(P$7)),1),"")</f>
        <v>BBC America</v>
      </c>
      <c r="Q19" s="43" t="str">
        <f ca="1">IF(R19="","",IF(INDEX(Data!$BR:$BR,MATCH(R19,Data!$A:$A,0),1)=0,"",INDEX(Data!$BR:$BR,MATCH(R19,Data!$A:$A,0),1)))</f>
        <v/>
      </c>
      <c r="R19" s="43" t="str">
        <f ca="1">IFERROR(INDEX(Data!$A$1:Q$1004,_xlfn.AGGREGATE(15,6,(OFFSET(Data!$A$1,0,MATCH(R$6,Data!$1:$1,0)-1,1000,1)=IF(R$7="","Yes",R$7))/(OFFSET(Data!$A$1,0,MATCH(R$6,Data!$1:$1,0)-1,1000,1)=IF(R$7="","Yes",R$7))*ROW(Data!$C$1:$C$1004),ROW(R19)-ROW(R$7)),1),"")</f>
        <v>BBC America</v>
      </c>
      <c r="S19" s="43" t="str">
        <f ca="1">IF(T19="","",IF(INDEX(Data!$BR:$BR,MATCH(T19,Data!$A:$A,0),1)=0,"",INDEX(Data!$BR:$BR,MATCH(T19,Data!$A:$A,0),1)))</f>
        <v/>
      </c>
      <c r="T19" s="43" t="str">
        <f ca="1">IFERROR(INDEX(Data!$A$1:R$1004,_xlfn.AGGREGATE(15,6,(OFFSET(Data!$A$1,0,MATCH(T$6,Data!$1:$1,0)-1,1000,1)=IF(T$7="","Yes",T$7))/(OFFSET(Data!$A$1,0,MATCH(T$6,Data!$1:$1,0)-1,1000,1)=IF(T$7="","Yes",T$7))*ROW(Data!$C$1:$C$1004),ROW(T19)-ROW(T$7)),1),"")</f>
        <v>Baby First</v>
      </c>
      <c r="U19" s="43" t="str">
        <f ca="1">IF(V19="","",IF(INDEX(Data!$BR:$BR,MATCH(V19,Data!$A:$A,0),1)=0,"",INDEX(Data!$BR:$BR,MATCH(V19,Data!$A:$A,0),1)))</f>
        <v/>
      </c>
      <c r="V19" s="43" t="str">
        <f ca="1">IFERROR(INDEX(Data!$A$1:T$1004,_xlfn.AGGREGATE(15,6,(OFFSET(Data!$A$1,0,MATCH(V$6,Data!$1:$1,0)-1,1000,1)=IF(V$7="","Yes",V$7))/(OFFSET(Data!$A$1,0,MATCH(V$6,Data!$1:$1,0)-1,1000,1)=IF(V$7="","Yes",V$7))*ROW(Data!$C$1:$C$1004),ROW(V19)-ROW(V$7)),1),"")</f>
        <v>CBS Sports Network</v>
      </c>
      <c r="W19" s="43" t="str">
        <f ca="1">IF(X19="","",IF(INDEX(Data!$BR:$BR,MATCH(X19,Data!$A:$A,0),1)=0,"",INDEX(Data!$BR:$BR,MATCH(X19,Data!$A:$A,0),1)))</f>
        <v/>
      </c>
      <c r="X19" s="43" t="str">
        <f ca="1">IFERROR(INDEX(Data!$A$1:Y$1004,_xlfn.AGGREGATE(15,6,(OFFSET(Data!$A$1,0,MATCH(X$6,Data!$1:$1,0)-1,1000,1)=IF(X$7="","Yes",X$7))/(OFFSET(Data!$A$1,0,MATCH(X$6,Data!$1:$1,0)-1,1000,1)=IF(X$7="","Yes",X$7))*ROW(Data!$C$1:$C$1004),ROW(X19)-ROW(X$7)),1),"")</f>
        <v>CBS News Live</v>
      </c>
      <c r="Y19" s="43" t="str">
        <f ca="1">IF(Z19="","",IF(INDEX(Data!$BR:$BR,MATCH(Z19,Data!$A:$A,0),1)=0,"",INDEX(Data!$BR:$BR,MATCH(Z19,Data!$A:$A,0),1)))</f>
        <v/>
      </c>
      <c r="Z19" s="43" t="str">
        <f ca="1">IFERROR(INDEX(Data!$A$1:AA$1004,_xlfn.AGGREGATE(15,6,(OFFSET(Data!$A$1,0,MATCH(Z$6,Data!$1:$1,0)-1,1000,1)=IF(Z$7="","Yes",Z$7))/(OFFSET(Data!$A$1,0,MATCH(Z$6,Data!$1:$1,0)-1,1000,1)=IF(Z$7="","Yes",Z$7))*ROW(Data!$C$1:$C$1004),ROW(Z19)-ROW(Z$7)),1),"")</f>
        <v>Cleo TV</v>
      </c>
      <c r="AA19" s="43" t="str">
        <f ca="1">IF(AB19="","",IF(INDEX(Data!$BR:$BR,MATCH(AB19,Data!$A:$A,0),1)=0,"",INDEX(Data!$BR:$BR,MATCH(AB19,Data!$A:$A,0),1)))</f>
        <v/>
      </c>
      <c r="AB19" s="43" t="str">
        <f ca="1">IFERROR(INDEX(Data!$A$1:AC$1004,_xlfn.AGGREGATE(15,6,(OFFSET(Data!$A$1,0,MATCH(AB$6,Data!$1:$1,0)-1,1000,1)=IF(AB$7="","Yes",AB$7))/(OFFSET(Data!$A$1,0,MATCH(AB$6,Data!$1:$1,0)-1,1000,1)=IF(AB$7="","Yes",AB$7))*ROW(Data!$C$1:$C$1004),ROW(AB19)-ROW(AB$7)),1),"")</f>
        <v>Bein Sports</v>
      </c>
      <c r="AC19" s="43" t="str">
        <f ca="1">IF(AD19="","",IF(INDEX(Data!$BR:$BR,MATCH(AD19,Data!$A:$A,0),1)=0,"",INDEX(Data!$BR:$BR,MATCH(AD19,Data!$A:$A,0),1)))</f>
        <v/>
      </c>
      <c r="AD19" s="43" t="str">
        <f ca="1">IFERROR(INDEX(Data!$A$1:AE$1004,_xlfn.AGGREGATE(15,6,(OFFSET(Data!$A$1,0,MATCH(AD$6,Data!$1:$1,0)-1,1000,1)=IF(AD$7="","Yes",AD$7))/(OFFSET(Data!$A$1,0,MATCH(AD$6,Data!$1:$1,0)-1,1000,1)=IF(AD$7="","Yes",AD$7))*ROW(Data!$C$1:$C$1004),ROW(AD19)-ROW(AD$7)),1),"")</f>
        <v>Discovery Channel</v>
      </c>
      <c r="AE19" s="43" t="str">
        <f ca="1">IF(AF19="","",IF(INDEX(Data!$BR:$BR,MATCH(AF19,Data!$A:$A,0),1)=0,"",INDEX(Data!$BR:$BR,MATCH(AF19,Data!$A:$A,0),1)))</f>
        <v/>
      </c>
      <c r="AF19" s="43" t="str">
        <f ca="1">IFERROR(INDEX(Data!$A$1:AM$1004,_xlfn.AGGREGATE(15,6,(OFFSET(Data!$A$1,0,MATCH(AF$6,Data!$1:$1,0)-1,1000,1)=IF(AF$7="","Yes",AF$7))/(OFFSET(Data!$A$1,0,MATCH(AF$6,Data!$1:$1,0)-1,1000,1)=IF(AF$7="","Yes",AF$7))*ROW(Data!$C$1:$C$1004),ROW(AF19)-ROW(AF$7)),1),"")</f>
        <v/>
      </c>
      <c r="AG19" s="43" t="str">
        <f ca="1">IF(AH19="","",IF(INDEX(Data!$BR:$BR,MATCH(AH19,Data!$A:$A,0),1)=0,"",INDEX(Data!$BR:$BR,MATCH(AH19,Data!$A:$A,0),1)))</f>
        <v/>
      </c>
      <c r="AH19" s="43" t="str">
        <f ca="1">IFERROR(INDEX(Data!$A$1:AO$1004,_xlfn.AGGREGATE(15,6,(OFFSET(Data!$A$1,0,MATCH(AH$6,Data!$1:$1,0)-1,1000,1)=IF(AH$7="","Yes",AH$7))/(OFFSET(Data!$A$1,0,MATCH(AH$6,Data!$1:$1,0)-1,1000,1)=IF(AH$7="","Yes",AH$7))*ROW(Data!$C$1:$C$1004),ROW(AH19)-ROW(AH$7)),1),"")</f>
        <v>Weather Channel</v>
      </c>
      <c r="AI19" s="43" t="str">
        <f ca="1">IF(AJ19="","",IF(INDEX(Data!$BR:$BR,MATCH(AJ19,Data!$A:$A,0),1)=0,"",INDEX(Data!$BR:$BR,MATCH(AJ19,Data!$A:$A,0),1)))</f>
        <v/>
      </c>
      <c r="AJ19" s="43" t="str">
        <f ca="1">IFERROR(INDEX(Data!$A$1:AQ$1004,_xlfn.AGGREGATE(15,6,(OFFSET(Data!$A$1,0,MATCH(AJ$6,Data!$1:$1,0)-1,1000,1)=IF(AJ$7="","Yes",AJ$7))/(OFFSET(Data!$A$1,0,MATCH(AJ$6,Data!$1:$1,0)-1,1000,1)=IF(AJ$7="","Yes",AJ$7))*ROW(Data!$C$1:$C$1004),ROW(AJ19)-ROW(AJ$7)),1),"")</f>
        <v>Curiosity Stream</v>
      </c>
      <c r="AK19" s="43" t="str">
        <f ca="1">IF(AL19="","",IF(INDEX(Data!$BR:$BR,MATCH(AL19,Data!$A:$A,0),1)=0,"",INDEX(Data!$BR:$BR,MATCH(AL19,Data!$A:$A,0),1)))</f>
        <v/>
      </c>
      <c r="AL19" s="43" t="str">
        <f ca="1">IFERROR(INDEX(Data!$A$1:AS$1004,_xlfn.AGGREGATE(15,6,(OFFSET(Data!$A$1,0,MATCH(AL$6,Data!$1:$1,0)-1,1000,1)=IF(AL$7="","Yes",AL$7))/(OFFSET(Data!$A$1,0,MATCH(AL$6,Data!$1:$1,0)-1,1000,1)=IF(AL$7="","Yes",AL$7))*ROW(Data!$C$1:$C$1004),ROW(AL19)-ROW(AL$7)),1),"")</f>
        <v>ESPN Deportes</v>
      </c>
      <c r="AM19" s="43" t="str">
        <f ca="1">IF(AN19="","",IF(INDEX(Data!$BR:$BR,MATCH(AN19,Data!$A:$A,0),1)=0,"",INDEX(Data!$BR:$BR,MATCH(AN19,Data!$A:$A,0),1)))</f>
        <v/>
      </c>
      <c r="AN19" s="43" t="str">
        <f ca="1">IFERROR(INDEX(Data!$A$1:AU$1004,_xlfn.AGGREGATE(15,6,(OFFSET(Data!$A$1,0,MATCH(AN$6,Data!$1:$1,0)-1,1000,1)=IF(AN$7="","Yes",AN$7))/(OFFSET(Data!$A$1,0,MATCH(AN$6,Data!$1:$1,0)-1,1000,1)=IF(AN$7="","Yes",AN$7))*ROW(Data!$C$1:$C$1004),ROW(AN19)-ROW(AN$7)),1),"")</f>
        <v>Bloomberg TV</v>
      </c>
    </row>
    <row r="20" spans="1:40" ht="24" x14ac:dyDescent="0.4">
      <c r="A20" s="43" t="str">
        <f ca="1">IF(B20="","",IF(INDEX(Data!$BR:$BR,MATCH(B20,Data!$A:$A,0),1)=0,"",INDEX(Data!$BR:$BR,MATCH(B20,Data!$A:$A,0),1)))</f>
        <v/>
      </c>
      <c r="B20" s="43" t="str">
        <f ca="1">IFERROR(INDEX(Data!A$1:$A$1004,_xlfn.AGGREGATE(15,6,(OFFSET(Data!$A$1,0,MATCH(B$6,Data!$1:$1,0)-1,1000,1)=IF(B$7="","Yes",B$7))/(OFFSET(Data!$A$1,0,MATCH(B$6,Data!$1:$1,0)-1,1000,1)=IF(B$7="","Yes",B$7))*ROW(Data!$C$1:$C$1004),ROW(B20)-ROW(B$7)),1),"")</f>
        <v>Cheddar Big News</v>
      </c>
      <c r="C20" s="43" t="str">
        <f ca="1">IF(D20="","",IF(INDEX(Data!$BR:$BR,MATCH(D20,Data!$A:$A,0),1)=0,"",INDEX(Data!$BR:$BR,MATCH(D20,Data!$A:$A,0),1)))</f>
        <v/>
      </c>
      <c r="D20" s="43" t="str">
        <f ca="1">IFERROR(INDEX(Data!$A$1:C$1004,_xlfn.AGGREGATE(15,6,(OFFSET(Data!$A$1,0,MATCH(D$6,Data!$1:$1,0)-1,1000,1)=IF(D$7="","Yes",D$7))/(OFFSET(Data!$A$1,0,MATCH(D$6,Data!$1:$1,0)-1,1000,1)=IF(D$7="","Yes",D$7))*ROW(Data!$C$1:$C$1004),ROW(D20)-ROW(D$7)),1),"")</f>
        <v>Disney Channel</v>
      </c>
      <c r="E20" s="43" t="str">
        <f ca="1">IF(F20="","",IF(INDEX(Data!$BR:$BR,MATCH(F20,Data!$A:$A,0),1)=0,"",INDEX(Data!$BR:$BR,MATCH(F20,Data!$A:$A,0),1)))</f>
        <v/>
      </c>
      <c r="F20" s="43" t="str">
        <f ca="1">IFERROR(INDEX(Data!$A$1:E$1004,_xlfn.AGGREGATE(15,6,(OFFSET(Data!$A$1,0,MATCH(F$6,Data!$1:$1,0)-1,1000,1)=IF(F$7="","Yes",F$7))/(OFFSET(Data!$A$1,0,MATCH(F$6,Data!$1:$1,0)-1,1000,1)=IF(F$7="","Yes",F$7))*ROW(Data!$C$1:$C$1004),ROW(F20)-ROW(F$7)),1),"")</f>
        <v>Comedy Central</v>
      </c>
      <c r="G20" s="43" t="str">
        <f ca="1">IF(H20="","",IF(INDEX(Data!$BR:$BR,MATCH(H20,Data!$A:$A,0),1)=0,"",INDEX(Data!$BR:$BR,MATCH(H20,Data!$A:$A,0),1)))</f>
        <v/>
      </c>
      <c r="H20" s="43" t="str">
        <f ca="1">IFERROR(INDEX(Data!$A$1:G$1004,_xlfn.AGGREGATE(15,6,(OFFSET(Data!$A$1,0,MATCH(H$6,Data!$1:$1,0)-1,1000,1)=IF(H$7="","Yes",H$7))/(OFFSET(Data!$A$1,0,MATCH(H$6,Data!$1:$1,0)-1,1000,1)=IF(H$7="","Yes",H$7))*ROW(Data!$C$1:$C$1004),ROW(H20)-ROW(H$7)),1),"")</f>
        <v>Comedy Central</v>
      </c>
      <c r="I20" s="43" t="str">
        <f ca="1">IF(J20="","",IF(INDEX(Data!$BR:$BR,MATCH(J20,Data!$A:$A,0),1)=0,"",INDEX(Data!$BR:$BR,MATCH(J20,Data!$A:$A,0),1)))</f>
        <v/>
      </c>
      <c r="J20" s="43" t="str">
        <f ca="1">IFERROR(INDEX(Data!$A$1:I$1004,_xlfn.AGGREGATE(15,6,(OFFSET(Data!$A$1,0,MATCH(J$6,Data!$1:$1,0)-1,1000,1)=IF(J$7="","Yes",J$7))/(OFFSET(Data!$A$1,0,MATCH(J$6,Data!$1:$1,0)-1,1000,1)=IF(J$7="","Yes",J$7))*ROW(Data!$C$1:$C$1004),ROW(J20)-ROW(J$7)),1),"")</f>
        <v>Cinemax Actionmax</v>
      </c>
      <c r="K20" s="43" t="str">
        <f ca="1">IF(L20="","",IF(INDEX(Data!$BR:$BR,MATCH(L20,Data!$A:$A,0),1)=0,"",INDEX(Data!$BR:$BR,MATCH(L20,Data!$A:$A,0),1)))</f>
        <v/>
      </c>
      <c r="L20" s="43" t="str">
        <f ca="1">IFERROR(INDEX(Data!$A$1:K$1004,_xlfn.AGGREGATE(15,6,(OFFSET(Data!$A$1,0,MATCH(L$6,Data!$1:$1,0)-1,1000,1)=IF(L$7="","Yes",L$7))/(OFFSET(Data!$A$1,0,MATCH(L$6,Data!$1:$1,0)-1,1000,1)=IF(L$7="","Yes",L$7))*ROW(Data!$C$1:$C$1004),ROW(L20)-ROW(L$7)),1),"")</f>
        <v>Cartoon Network</v>
      </c>
      <c r="M20" s="43" t="str">
        <f ca="1">IF(N20="","",IF(INDEX(Data!$BR:$BR,MATCH(N20,Data!$A:$A,0),1)=0,"",INDEX(Data!$BR:$BR,MATCH(N20,Data!$A:$A,0),1)))</f>
        <v/>
      </c>
      <c r="N20" s="43" t="str">
        <f ca="1">IFERROR(INDEX(Data!$A$1:M$1004,_xlfn.AGGREGATE(15,6,(OFFSET(Data!$A$1,0,MATCH(N$6,Data!$1:$1,0)-1,1000,1)=IF(N$7="","Yes",N$7))/(OFFSET(Data!$A$1,0,MATCH(N$6,Data!$1:$1,0)-1,1000,1)=IF(N$7="","Yes",N$7))*ROW(Data!$C$1:$C$1004),ROW(N20)-ROW(N$7)),1),"")</f>
        <v>Bloomberg TV</v>
      </c>
      <c r="O20" s="43" t="str">
        <f ca="1">IF(P20="","",IF(INDEX(Data!$BR:$BR,MATCH(P20,Data!$A:$A,0),1)=0,"",INDEX(Data!$BR:$BR,MATCH(P20,Data!$A:$A,0),1)))</f>
        <v/>
      </c>
      <c r="P20" s="43" t="str">
        <f ca="1">IFERROR(INDEX(Data!$A$1:O$1004,_xlfn.AGGREGATE(15,6,(OFFSET(Data!$A$1,0,MATCH(P$6,Data!$1:$1,0)-1,1000,1)=IF(P$7="","Yes",P$7))/(OFFSET(Data!$A$1,0,MATCH(P$6,Data!$1:$1,0)-1,1000,1)=IF(P$7="","Yes",P$7))*ROW(Data!$C$1:$C$1004),ROW(P20)-ROW(P$7)),1),"")</f>
        <v>BBC World News</v>
      </c>
      <c r="Q20" s="43" t="str">
        <f ca="1">IF(R20="","",IF(INDEX(Data!$BR:$BR,MATCH(R20,Data!$A:$A,0),1)=0,"",INDEX(Data!$BR:$BR,MATCH(R20,Data!$A:$A,0),1)))</f>
        <v/>
      </c>
      <c r="R20" s="43" t="str">
        <f ca="1">IFERROR(INDEX(Data!$A$1:Q$1004,_xlfn.AGGREGATE(15,6,(OFFSET(Data!$A$1,0,MATCH(R$6,Data!$1:$1,0)-1,1000,1)=IF(R$7="","Yes",R$7))/(OFFSET(Data!$A$1,0,MATCH(R$6,Data!$1:$1,0)-1,1000,1)=IF(R$7="","Yes",R$7))*ROW(Data!$C$1:$C$1004),ROW(R20)-ROW(R$7)),1),"")</f>
        <v>BBC World News</v>
      </c>
      <c r="S20" s="43" t="str">
        <f ca="1">IF(T20="","",IF(INDEX(Data!$BR:$BR,MATCH(T20,Data!$A:$A,0),1)=0,"",INDEX(Data!$BR:$BR,MATCH(T20,Data!$A:$A,0),1)))</f>
        <v/>
      </c>
      <c r="T20" s="43" t="str">
        <f ca="1">IFERROR(INDEX(Data!$A$1:R$1004,_xlfn.AGGREGATE(15,6,(OFFSET(Data!$A$1,0,MATCH(T$6,Data!$1:$1,0)-1,1000,1)=IF(T$7="","Yes",T$7))/(OFFSET(Data!$A$1,0,MATCH(T$6,Data!$1:$1,0)-1,1000,1)=IF(T$7="","Yes",T$7))*ROW(Data!$C$1:$C$1004),ROW(T20)-ROW(T$7)),1),"")</f>
        <v>BabyTV</v>
      </c>
      <c r="U20" s="43" t="str">
        <f ca="1">IF(V20="","",IF(INDEX(Data!$BR:$BR,MATCH(V20,Data!$A:$A,0),1)=0,"",INDEX(Data!$BR:$BR,MATCH(V20,Data!$A:$A,0),1)))</f>
        <v/>
      </c>
      <c r="V20" s="43" t="str">
        <f ca="1">IFERROR(INDEX(Data!$A$1:T$1004,_xlfn.AGGREGATE(15,6,(OFFSET(Data!$A$1,0,MATCH(V$6,Data!$1:$1,0)-1,1000,1)=IF(V$7="","Yes",V$7))/(OFFSET(Data!$A$1,0,MATCH(V$6,Data!$1:$1,0)-1,1000,1)=IF(V$7="","Yes",V$7))*ROW(Data!$C$1:$C$1004),ROW(V20)-ROW(V$7)),1),"")</f>
        <v>Cheddar</v>
      </c>
      <c r="W20" s="43" t="str">
        <f ca="1">IF(X20="","",IF(INDEX(Data!$BR:$BR,MATCH(X20,Data!$A:$A,0),1)=0,"",INDEX(Data!$BR:$BR,MATCH(X20,Data!$A:$A,0),1)))</f>
        <v/>
      </c>
      <c r="X20" s="43" t="str">
        <f ca="1">IFERROR(INDEX(Data!$A$1:Y$1004,_xlfn.AGGREGATE(15,6,(OFFSET(Data!$A$1,0,MATCH(X$6,Data!$1:$1,0)-1,1000,1)=IF(X$7="","Yes",X$7))/(OFFSET(Data!$A$1,0,MATCH(X$6,Data!$1:$1,0)-1,1000,1)=IF(X$7="","Yes",X$7))*ROW(Data!$C$1:$C$1004),ROW(X20)-ROW(X$7)),1),"")</f>
        <v>CBS Sports Network</v>
      </c>
      <c r="Y20" s="43" t="str">
        <f ca="1">IF(Z20="","",IF(INDEX(Data!$BR:$BR,MATCH(Z20,Data!$A:$A,0),1)=0,"",INDEX(Data!$BR:$BR,MATCH(Z20,Data!$A:$A,0),1)))</f>
        <v/>
      </c>
      <c r="Z20" s="43" t="str">
        <f ca="1">IFERROR(INDEX(Data!$A$1:AA$1004,_xlfn.AGGREGATE(15,6,(OFFSET(Data!$A$1,0,MATCH(Z$6,Data!$1:$1,0)-1,1000,1)=IF(Z$7="","Yes",Z$7))/(OFFSET(Data!$A$1,0,MATCH(Z$6,Data!$1:$1,0)-1,1000,1)=IF(Z$7="","Yes",Z$7))*ROW(Data!$C$1:$C$1004),ROW(Z20)-ROW(Z$7)),1),"")</f>
        <v>CNBC</v>
      </c>
      <c r="AA20" s="43" t="str">
        <f ca="1">IF(AB20="","",IF(INDEX(Data!$BR:$BR,MATCH(AB20,Data!$A:$A,0),1)=0,"",INDEX(Data!$BR:$BR,MATCH(AB20,Data!$A:$A,0),1)))</f>
        <v/>
      </c>
      <c r="AB20" s="43" t="str">
        <f ca="1">IFERROR(INDEX(Data!$A$1:AC$1004,_xlfn.AGGREGATE(15,6,(OFFSET(Data!$A$1,0,MATCH(AB$6,Data!$1:$1,0)-1,1000,1)=IF(AB$7="","Yes",AB$7))/(OFFSET(Data!$A$1,0,MATCH(AB$6,Data!$1:$1,0)-1,1000,1)=IF(AB$7="","Yes",AB$7))*ROW(Data!$C$1:$C$1004),ROW(AB20)-ROW(AB$7)),1),"")</f>
        <v>Bein Sports Espanol</v>
      </c>
      <c r="AC20" s="43" t="str">
        <f ca="1">IF(AD20="","",IF(INDEX(Data!$BR:$BR,MATCH(AD20,Data!$A:$A,0),1)=0,"",INDEX(Data!$BR:$BR,MATCH(AD20,Data!$A:$A,0),1)))</f>
        <v/>
      </c>
      <c r="AD20" s="43" t="str">
        <f ca="1">IFERROR(INDEX(Data!$A$1:AE$1004,_xlfn.AGGREGATE(15,6,(OFFSET(Data!$A$1,0,MATCH(AD$6,Data!$1:$1,0)-1,1000,1)=IF(AD$7="","Yes",AD$7))/(OFFSET(Data!$A$1,0,MATCH(AD$6,Data!$1:$1,0)-1,1000,1)=IF(AD$7="","Yes",AD$7))*ROW(Data!$C$1:$C$1004),ROW(AD20)-ROW(AD$7)),1),"")</f>
        <v>Food Network</v>
      </c>
      <c r="AE20" s="43" t="str">
        <f ca="1">IF(AF20="","",IF(INDEX(Data!$BR:$BR,MATCH(AF20,Data!$A:$A,0),1)=0,"",INDEX(Data!$BR:$BR,MATCH(AF20,Data!$A:$A,0),1)))</f>
        <v/>
      </c>
      <c r="AF20" s="43" t="str">
        <f ca="1">IFERROR(INDEX(Data!$A$1:AM$1004,_xlfn.AGGREGATE(15,6,(OFFSET(Data!$A$1,0,MATCH(AF$6,Data!$1:$1,0)-1,1000,1)=IF(AF$7="","Yes",AF$7))/(OFFSET(Data!$A$1,0,MATCH(AF$6,Data!$1:$1,0)-1,1000,1)=IF(AF$7="","Yes",AF$7))*ROW(Data!$C$1:$C$1004),ROW(AF20)-ROW(AF$7)),1),"")</f>
        <v/>
      </c>
      <c r="AG20" s="43" t="str">
        <f ca="1">IF(AH20="","",IF(INDEX(Data!$BR:$BR,MATCH(AH20,Data!$A:$A,0),1)=0,"",INDEX(Data!$BR:$BR,MATCH(AH20,Data!$A:$A,0),1)))</f>
        <v/>
      </c>
      <c r="AH20" s="43" t="str">
        <f ca="1">IFERROR(INDEX(Data!$A$1:AO$1004,_xlfn.AGGREGATE(15,6,(OFFSET(Data!$A$1,0,MATCH(AH$6,Data!$1:$1,0)-1,1000,1)=IF(AH$7="","Yes",AH$7))/(OFFSET(Data!$A$1,0,MATCH(AH$6,Data!$1:$1,0)-1,1000,1)=IF(AH$7="","Yes",AH$7))*ROW(Data!$C$1:$C$1004),ROW(AH20)-ROW(AH$7)),1),"")</f>
        <v>World Fishing Network</v>
      </c>
      <c r="AI20" s="43" t="str">
        <f ca="1">IF(AJ20="","",IF(INDEX(Data!$BR:$BR,MATCH(AJ20,Data!$A:$A,0),1)=0,"",INDEX(Data!$BR:$BR,MATCH(AJ20,Data!$A:$A,0),1)))</f>
        <v/>
      </c>
      <c r="AJ20" s="43" t="str">
        <f ca="1">IFERROR(INDEX(Data!$A$1:AQ$1004,_xlfn.AGGREGATE(15,6,(OFFSET(Data!$A$1,0,MATCH(AJ$6,Data!$1:$1,0)-1,1000,1)=IF(AJ$7="","Yes",AJ$7))/(OFFSET(Data!$A$1,0,MATCH(AJ$6,Data!$1:$1,0)-1,1000,1)=IF(AJ$7="","Yes",AJ$7))*ROW(Data!$C$1:$C$1004),ROW(AJ20)-ROW(AJ$7)),1),"")</f>
        <v>Discovery Channel</v>
      </c>
      <c r="AK20" s="43" t="str">
        <f ca="1">IF(AL20="","",IF(INDEX(Data!$BR:$BR,MATCH(AL20,Data!$A:$A,0),1)=0,"",INDEX(Data!$BR:$BR,MATCH(AL20,Data!$A:$A,0),1)))</f>
        <v/>
      </c>
      <c r="AL20" s="43" t="str">
        <f ca="1">IFERROR(INDEX(Data!$A$1:AS$1004,_xlfn.AGGREGATE(15,6,(OFFSET(Data!$A$1,0,MATCH(AL$6,Data!$1:$1,0)-1,1000,1)=IF(AL$7="","Yes",AL$7))/(OFFSET(Data!$A$1,0,MATCH(AL$6,Data!$1:$1,0)-1,1000,1)=IF(AL$7="","Yes",AL$7))*ROW(Data!$C$1:$C$1004),ROW(AL20)-ROW(AL$7)),1),"")</f>
        <v>Estudio 5</v>
      </c>
      <c r="AM20" s="43" t="str">
        <f ca="1">IF(AN20="","",IF(INDEX(Data!$BR:$BR,MATCH(AN20,Data!$A:$A,0),1)=0,"",INDEX(Data!$BR:$BR,MATCH(AN20,Data!$A:$A,0),1)))</f>
        <v/>
      </c>
      <c r="AN20" s="43" t="str">
        <f ca="1">IFERROR(INDEX(Data!$A$1:AU$1004,_xlfn.AGGREGATE(15,6,(OFFSET(Data!$A$1,0,MATCH(AN$6,Data!$1:$1,0)-1,1000,1)=IF(AN$7="","Yes",AN$7))/(OFFSET(Data!$A$1,0,MATCH(AN$6,Data!$1:$1,0)-1,1000,1)=IF(AN$7="","Yes",AN$7))*ROW(Data!$C$1:$C$1004),ROW(AN20)-ROW(AN$7)),1),"")</f>
        <v>Cheddar</v>
      </c>
    </row>
    <row r="21" spans="1:40" x14ac:dyDescent="0.4">
      <c r="A21" s="43" t="str">
        <f ca="1">IF(B21="","",IF(INDEX(Data!$BR:$BR,MATCH(B21,Data!$A:$A,0),1)=0,"",INDEX(Data!$BR:$BR,MATCH(B21,Data!$A:$A,0),1)))</f>
        <v/>
      </c>
      <c r="B21" s="43" t="str">
        <f ca="1">IFERROR(INDEX(Data!A$1:$A$1004,_xlfn.AGGREGATE(15,6,(OFFSET(Data!$A$1,0,MATCH(B$6,Data!$1:$1,0)-1,1000,1)=IF(B$7="","Yes",B$7))/(OFFSET(Data!$A$1,0,MATCH(B$6,Data!$1:$1,0)-1,1000,1)=IF(B$7="","Yes",B$7))*ROW(Data!$C$1:$C$1004),ROW(B21)-ROW(B$7)),1),"")</f>
        <v>Cleo TV</v>
      </c>
      <c r="C21" s="43" t="str">
        <f ca="1">IF(D21="","",IF(INDEX(Data!$BR:$BR,MATCH(D21,Data!$A:$A,0),1)=0,"",INDEX(Data!$BR:$BR,MATCH(D21,Data!$A:$A,0),1)))</f>
        <v/>
      </c>
      <c r="D21" s="43" t="str">
        <f ca="1">IFERROR(INDEX(Data!$A$1:C$1004,_xlfn.AGGREGATE(15,6,(OFFSET(Data!$A$1,0,MATCH(D$6,Data!$1:$1,0)-1,1000,1)=IF(D$7="","Yes",D$7))/(OFFSET(Data!$A$1,0,MATCH(D$6,Data!$1:$1,0)-1,1000,1)=IF(D$7="","Yes",D$7))*ROW(Data!$C$1:$C$1004),ROW(D21)-ROW(D$7)),1),"")</f>
        <v>Epix Drive-In</v>
      </c>
      <c r="E21" s="43" t="str">
        <f ca="1">IF(F21="","",IF(INDEX(Data!$BR:$BR,MATCH(F21,Data!$A:$A,0),1)=0,"",INDEX(Data!$BR:$BR,MATCH(F21,Data!$A:$A,0),1)))</f>
        <v/>
      </c>
      <c r="F21" s="43" t="str">
        <f ca="1">IFERROR(INDEX(Data!$A$1:E$1004,_xlfn.AGGREGATE(15,6,(OFFSET(Data!$A$1,0,MATCH(F$6,Data!$1:$1,0)-1,1000,1)=IF(F$7="","Yes",F$7))/(OFFSET(Data!$A$1,0,MATCH(F$6,Data!$1:$1,0)-1,1000,1)=IF(F$7="","Yes",F$7))*ROW(Data!$C$1:$C$1004),ROW(F21)-ROW(F$7)),1),"")</f>
        <v>Comet TV</v>
      </c>
      <c r="G21" s="43" t="str">
        <f ca="1">IF(H21="","",IF(INDEX(Data!$BR:$BR,MATCH(H21,Data!$A:$A,0),1)=0,"",INDEX(Data!$BR:$BR,MATCH(H21,Data!$A:$A,0),1)))</f>
        <v/>
      </c>
      <c r="H21" s="43" t="str">
        <f ca="1">IFERROR(INDEX(Data!$A$1:G$1004,_xlfn.AGGREGATE(15,6,(OFFSET(Data!$A$1,0,MATCH(H$6,Data!$1:$1,0)-1,1000,1)=IF(H$7="","Yes",H$7))/(OFFSET(Data!$A$1,0,MATCH(H$6,Data!$1:$1,0)-1,1000,1)=IF(H$7="","Yes",H$7))*ROW(Data!$C$1:$C$1004),ROW(H21)-ROW(H$7)),1),"")</f>
        <v>CW</v>
      </c>
      <c r="I21" s="43" t="str">
        <f ca="1">IF(J21="","",IF(INDEX(Data!$BR:$BR,MATCH(J21,Data!$A:$A,0),1)=0,"",INDEX(Data!$BR:$BR,MATCH(J21,Data!$A:$A,0),1)))</f>
        <v/>
      </c>
      <c r="J21" s="43" t="str">
        <f ca="1">IFERROR(INDEX(Data!$A$1:I$1004,_xlfn.AGGREGATE(15,6,(OFFSET(Data!$A$1,0,MATCH(J$6,Data!$1:$1,0)-1,1000,1)=IF(J$7="","Yes",J$7))/(OFFSET(Data!$A$1,0,MATCH(J$6,Data!$1:$1,0)-1,1000,1)=IF(J$7="","Yes",J$7))*ROW(Data!$C$1:$C$1004),ROW(J21)-ROW(J$7)),1),"")</f>
        <v>CMT</v>
      </c>
      <c r="K21" s="43">
        <f ca="1">IF(L21="","",IF(INDEX(Data!$BR:$BR,MATCH(L21,Data!$A:$A,0),1)=0,"",INDEX(Data!$BR:$BR,MATCH(L21,Data!$A:$A,0),1)))</f>
        <v>1</v>
      </c>
      <c r="L21" s="43" t="str">
        <f ca="1">IFERROR(INDEX(Data!$A$1:K$1004,_xlfn.AGGREGATE(15,6,(OFFSET(Data!$A$1,0,MATCH(L$6,Data!$1:$1,0)-1,1000,1)=IF(L$7="","Yes",L$7))/(OFFSET(Data!$A$1,0,MATCH(L$6,Data!$1:$1,0)-1,1000,1)=IF(L$7="","Yes",L$7))*ROW(Data!$C$1:$C$1004),ROW(L21)-ROW(L$7)),1),"")</f>
        <v>CBS</v>
      </c>
      <c r="M21" s="43" t="str">
        <f ca="1">IF(N21="","",IF(INDEX(Data!$BR:$BR,MATCH(N21,Data!$A:$A,0),1)=0,"",INDEX(Data!$BR:$BR,MATCH(N21,Data!$A:$A,0),1)))</f>
        <v/>
      </c>
      <c r="N21" s="43" t="str">
        <f ca="1">IFERROR(INDEX(Data!$A$1:M$1004,_xlfn.AGGREGATE(15,6,(OFFSET(Data!$A$1,0,MATCH(N$6,Data!$1:$1,0)-1,1000,1)=IF(N$7="","Yes",N$7))/(OFFSET(Data!$A$1,0,MATCH(N$6,Data!$1:$1,0)-1,1000,1)=IF(N$7="","Yes",N$7))*ROW(Data!$C$1:$C$1004),ROW(N21)-ROW(N$7)),1),"")</f>
        <v>Bravo</v>
      </c>
      <c r="O21" s="43" t="str">
        <f ca="1">IF(P21="","",IF(INDEX(Data!$BR:$BR,MATCH(P21,Data!$A:$A,0),1)=0,"",INDEX(Data!$BR:$BR,MATCH(P21,Data!$A:$A,0),1)))</f>
        <v/>
      </c>
      <c r="P21" s="43" t="str">
        <f ca="1">IFERROR(INDEX(Data!$A$1:O$1004,_xlfn.AGGREGATE(15,6,(OFFSET(Data!$A$1,0,MATCH(P$6,Data!$1:$1,0)-1,1000,1)=IF(P$7="","Yes",P$7))/(OFFSET(Data!$A$1,0,MATCH(P$6,Data!$1:$1,0)-1,1000,1)=IF(P$7="","Yes",P$7))*ROW(Data!$C$1:$C$1004),ROW(P21)-ROW(P$7)),1),"")</f>
        <v>BET</v>
      </c>
      <c r="Q21" s="43" t="str">
        <f ca="1">IF(R21="","",IF(INDEX(Data!$BR:$BR,MATCH(R21,Data!$A:$A,0),1)=0,"",INDEX(Data!$BR:$BR,MATCH(R21,Data!$A:$A,0),1)))</f>
        <v/>
      </c>
      <c r="R21" s="43" t="str">
        <f ca="1">IFERROR(INDEX(Data!$A$1:Q$1004,_xlfn.AGGREGATE(15,6,(OFFSET(Data!$A$1,0,MATCH(R$6,Data!$1:$1,0)-1,1000,1)=IF(R$7="","Yes",R$7))/(OFFSET(Data!$A$1,0,MATCH(R$6,Data!$1:$1,0)-1,1000,1)=IF(R$7="","Yes",R$7))*ROW(Data!$C$1:$C$1004),ROW(R21)-ROW(R$7)),1),"")</f>
        <v>BET</v>
      </c>
      <c r="S21" s="43" t="str">
        <f ca="1">IF(T21="","",IF(INDEX(Data!$BR:$BR,MATCH(T21,Data!$A:$A,0),1)=0,"",INDEX(Data!$BR:$BR,MATCH(T21,Data!$A:$A,0),1)))</f>
        <v/>
      </c>
      <c r="T21" s="43" t="str">
        <f ca="1">IFERROR(INDEX(Data!$A$1:R$1004,_xlfn.AGGREGATE(15,6,(OFFSET(Data!$A$1,0,MATCH(T$6,Data!$1:$1,0)-1,1000,1)=IF(T$7="","Yes",T$7))/(OFFSET(Data!$A$1,0,MATCH(T$6,Data!$1:$1,0)-1,1000,1)=IF(T$7="","Yes",T$7))*ROW(Data!$C$1:$C$1004),ROW(T21)-ROW(T$7)),1),"")</f>
        <v>BabyTV Español</v>
      </c>
      <c r="U21" s="43" t="str">
        <f ca="1">IF(V21="","",IF(INDEX(Data!$BR:$BR,MATCH(V21,Data!$A:$A,0),1)=0,"",INDEX(Data!$BR:$BR,MATCH(V21,Data!$A:$A,0),1)))</f>
        <v/>
      </c>
      <c r="V21" s="43" t="str">
        <f ca="1">IFERROR(INDEX(Data!$A$1:T$1004,_xlfn.AGGREGATE(15,6,(OFFSET(Data!$A$1,0,MATCH(V$6,Data!$1:$1,0)-1,1000,1)=IF(V$7="","Yes",V$7))/(OFFSET(Data!$A$1,0,MATCH(V$6,Data!$1:$1,0)-1,1000,1)=IF(V$7="","Yes",V$7))*ROW(Data!$C$1:$C$1004),ROW(V21)-ROW(V$7)),1),"")</f>
        <v>Cheddar Big News</v>
      </c>
      <c r="W21" s="43" t="str">
        <f ca="1">IF(X21="","",IF(INDEX(Data!$BR:$BR,MATCH(X21,Data!$A:$A,0),1)=0,"",INDEX(Data!$BR:$BR,MATCH(X21,Data!$A:$A,0),1)))</f>
        <v/>
      </c>
      <c r="X21" s="43" t="str">
        <f ca="1">IFERROR(INDEX(Data!$A$1:Y$1004,_xlfn.AGGREGATE(15,6,(OFFSET(Data!$A$1,0,MATCH(X$6,Data!$1:$1,0)-1,1000,1)=IF(X$7="","Yes",X$7))/(OFFSET(Data!$A$1,0,MATCH(X$6,Data!$1:$1,0)-1,1000,1)=IF(X$7="","Yes",X$7))*ROW(Data!$C$1:$C$1004),ROW(X21)-ROW(X$7)),1),"")</f>
        <v>Cheddar</v>
      </c>
      <c r="Y21" s="43" t="str">
        <f ca="1">IF(Z21="","",IF(INDEX(Data!$BR:$BR,MATCH(Z21,Data!$A:$A,0),1)=0,"",INDEX(Data!$BR:$BR,MATCH(Z21,Data!$A:$A,0),1)))</f>
        <v/>
      </c>
      <c r="Z21" s="43" t="str">
        <f ca="1">IFERROR(INDEX(Data!$A$1:AA$1004,_xlfn.AGGREGATE(15,6,(OFFSET(Data!$A$1,0,MATCH(Z$6,Data!$1:$1,0)-1,1000,1)=IF(Z$7="","Yes",Z$7))/(OFFSET(Data!$A$1,0,MATCH(Z$6,Data!$1:$1,0)-1,1000,1)=IF(Z$7="","Yes",Z$7))*ROW(Data!$C$1:$C$1004),ROW(Z21)-ROW(Z$7)),1),"")</f>
        <v>CNN</v>
      </c>
      <c r="AA21" s="43" t="str">
        <f ca="1">IF(AB21="","",IF(INDEX(Data!$BR:$BR,MATCH(AB21,Data!$A:$A,0),1)=0,"",INDEX(Data!$BR:$BR,MATCH(AB21,Data!$A:$A,0),1)))</f>
        <v/>
      </c>
      <c r="AB21" s="43" t="str">
        <f ca="1">IFERROR(INDEX(Data!$A$1:AC$1004,_xlfn.AGGREGATE(15,6,(OFFSET(Data!$A$1,0,MATCH(AB$6,Data!$1:$1,0)-1,1000,1)=IF(AB$7="","Yes",AB$7))/(OFFSET(Data!$A$1,0,MATCH(AB$6,Data!$1:$1,0)-1,1000,1)=IF(AB$7="","Yes",AB$7))*ROW(Data!$C$1:$C$1004),ROW(AB21)-ROW(AB$7)),1),"")</f>
        <v>BET</v>
      </c>
      <c r="AC21" s="43" t="str">
        <f ca="1">IF(AD21="","",IF(INDEX(Data!$BR:$BR,MATCH(AD21,Data!$A:$A,0),1)=0,"",INDEX(Data!$BR:$BR,MATCH(AD21,Data!$A:$A,0),1)))</f>
        <v/>
      </c>
      <c r="AD21" s="43" t="str">
        <f ca="1">IFERROR(INDEX(Data!$A$1:AE$1004,_xlfn.AGGREGATE(15,6,(OFFSET(Data!$A$1,0,MATCH(AD$6,Data!$1:$1,0)-1,1000,1)=IF(AD$7="","Yes",AD$7))/(OFFSET(Data!$A$1,0,MATCH(AD$6,Data!$1:$1,0)-1,1000,1)=IF(AD$7="","Yes",AD$7))*ROW(Data!$C$1:$C$1004),ROW(AD21)-ROW(AD$7)),1),"")</f>
        <v>FYI</v>
      </c>
      <c r="AE21" s="43" t="str">
        <f ca="1">IF(AF21="","",IF(INDEX(Data!$BR:$BR,MATCH(AF21,Data!$A:$A,0),1)=0,"",INDEX(Data!$BR:$BR,MATCH(AF21,Data!$A:$A,0),1)))</f>
        <v/>
      </c>
      <c r="AF21" s="43" t="str">
        <f ca="1">IFERROR(INDEX(Data!$A$1:AM$1004,_xlfn.AGGREGATE(15,6,(OFFSET(Data!$A$1,0,MATCH(AF$6,Data!$1:$1,0)-1,1000,1)=IF(AF$7="","Yes",AF$7))/(OFFSET(Data!$A$1,0,MATCH(AF$6,Data!$1:$1,0)-1,1000,1)=IF(AF$7="","Yes",AF$7))*ROW(Data!$C$1:$C$1004),ROW(AF21)-ROW(AF$7)),1),"")</f>
        <v/>
      </c>
      <c r="AG21" s="43" t="str">
        <f ca="1">IF(AH21="","",IF(INDEX(Data!$BR:$BR,MATCH(AH21,Data!$A:$A,0),1)=0,"",INDEX(Data!$BR:$BR,MATCH(AH21,Data!$A:$A,0),1)))</f>
        <v/>
      </c>
      <c r="AH21" s="43" t="str">
        <f ca="1">IFERROR(INDEX(Data!$A$1:AO$1004,_xlfn.AGGREGATE(15,6,(OFFSET(Data!$A$1,0,MATCH(AH$6,Data!$1:$1,0)-1,1000,1)=IF(AH$7="","Yes",AH$7))/(OFFSET(Data!$A$1,0,MATCH(AH$6,Data!$1:$1,0)-1,1000,1)=IF(AH$7="","Yes",AH$7))*ROW(Data!$C$1:$C$1004),ROW(AH21)-ROW(AH$7)),1),"")</f>
        <v/>
      </c>
      <c r="AI21" s="43" t="str">
        <f ca="1">IF(AJ21="","",IF(INDEX(Data!$BR:$BR,MATCH(AJ21,Data!$A:$A,0),1)=0,"",INDEX(Data!$BR:$BR,MATCH(AJ21,Data!$A:$A,0),1)))</f>
        <v/>
      </c>
      <c r="AJ21" s="43" t="str">
        <f ca="1">IFERROR(INDEX(Data!$A$1:AQ$1004,_xlfn.AGGREGATE(15,6,(OFFSET(Data!$A$1,0,MATCH(AJ$6,Data!$1:$1,0)-1,1000,1)=IF(AJ$7="","Yes",AJ$7))/(OFFSET(Data!$A$1,0,MATCH(AJ$6,Data!$1:$1,0)-1,1000,1)=IF(AJ$7="","Yes",AJ$7))*ROW(Data!$C$1:$C$1004),ROW(AJ21)-ROW(AJ$7)),1),"")</f>
        <v>Disney Channel</v>
      </c>
      <c r="AK21" s="43" t="str">
        <f ca="1">IF(AL21="","",IF(INDEX(Data!$BR:$BR,MATCH(AL21,Data!$A:$A,0),1)=0,"",INDEX(Data!$BR:$BR,MATCH(AL21,Data!$A:$A,0),1)))</f>
        <v/>
      </c>
      <c r="AL21" s="43" t="str">
        <f ca="1">IFERROR(INDEX(Data!$A$1:AS$1004,_xlfn.AGGREGATE(15,6,(OFFSET(Data!$A$1,0,MATCH(AL$6,Data!$1:$1,0)-1,1000,1)=IF(AL$7="","Yes",AL$7))/(OFFSET(Data!$A$1,0,MATCH(AL$6,Data!$1:$1,0)-1,1000,1)=IF(AL$7="","Yes",AL$7))*ROW(Data!$C$1:$C$1004),ROW(AL21)-ROW(AL$7)),1),"")</f>
        <v>Fox Deportes</v>
      </c>
      <c r="AM21" s="43" t="str">
        <f ca="1">IF(AN21="","",IF(INDEX(Data!$BR:$BR,MATCH(AN21,Data!$A:$A,0),1)=0,"",INDEX(Data!$BR:$BR,MATCH(AN21,Data!$A:$A,0),1)))</f>
        <v/>
      </c>
      <c r="AN21" s="43" t="str">
        <f ca="1">IFERROR(INDEX(Data!$A$1:AU$1004,_xlfn.AGGREGATE(15,6,(OFFSET(Data!$A$1,0,MATCH(AN$6,Data!$1:$1,0)-1,1000,1)=IF(AN$7="","Yes",AN$7))/(OFFSET(Data!$A$1,0,MATCH(AN$6,Data!$1:$1,0)-1,1000,1)=IF(AN$7="","Yes",AN$7))*ROW(Data!$C$1:$C$1004),ROW(AN21)-ROW(AN$7)),1),"")</f>
        <v>Cleo TV</v>
      </c>
    </row>
    <row r="22" spans="1:40" x14ac:dyDescent="0.4">
      <c r="A22" s="43" t="str">
        <f ca="1">IF(B22="","",IF(INDEX(Data!$BR:$BR,MATCH(B22,Data!$A:$A,0),1)=0,"",INDEX(Data!$BR:$BR,MATCH(B22,Data!$A:$A,0),1)))</f>
        <v/>
      </c>
      <c r="B22" s="43" t="str">
        <f ca="1">IFERROR(INDEX(Data!A$1:$A$1004,_xlfn.AGGREGATE(15,6,(OFFSET(Data!$A$1,0,MATCH(B$6,Data!$1:$1,0)-1,1000,1)=IF(B$7="","Yes",B$7))/(OFFSET(Data!$A$1,0,MATCH(B$6,Data!$1:$1,0)-1,1000,1)=IF(B$7="","Yes",B$7))*ROW(Data!$C$1:$C$1004),ROW(B22)-ROW(B$7)),1),"")</f>
        <v>CMT</v>
      </c>
      <c r="C22" s="43" t="str">
        <f ca="1">IF(D22="","",IF(INDEX(Data!$BR:$BR,MATCH(D22,Data!$A:$A,0),1)=0,"",INDEX(Data!$BR:$BR,MATCH(D22,Data!$A:$A,0),1)))</f>
        <v/>
      </c>
      <c r="D22" s="43" t="str">
        <f ca="1">IFERROR(INDEX(Data!$A$1:C$1004,_xlfn.AGGREGATE(15,6,(OFFSET(Data!$A$1,0,MATCH(D$6,Data!$1:$1,0)-1,1000,1)=IF(D$7="","Yes",D$7))/(OFFSET(Data!$A$1,0,MATCH(D$6,Data!$1:$1,0)-1,1000,1)=IF(D$7="","Yes",D$7))*ROW(Data!$C$1:$C$1004),ROW(D22)-ROW(D$7)),1),"")</f>
        <v>ESPN</v>
      </c>
      <c r="E22" s="43" t="str">
        <f ca="1">IF(F22="","",IF(INDEX(Data!$BR:$BR,MATCH(F22,Data!$A:$A,0),1)=0,"",INDEX(Data!$BR:$BR,MATCH(F22,Data!$A:$A,0),1)))</f>
        <v/>
      </c>
      <c r="F22" s="43" t="str">
        <f ca="1">IFERROR(INDEX(Data!$A$1:E$1004,_xlfn.AGGREGATE(15,6,(OFFSET(Data!$A$1,0,MATCH(F$6,Data!$1:$1,0)-1,1000,1)=IF(F$7="","Yes",F$7))/(OFFSET(Data!$A$1,0,MATCH(F$6,Data!$1:$1,0)-1,1000,1)=IF(F$7="","Yes",F$7))*ROW(Data!$C$1:$C$1004),ROW(F22)-ROW(F$7)),1),"")</f>
        <v>Discovery Channel</v>
      </c>
      <c r="G22" s="43" t="str">
        <f ca="1">IF(H22="","",IF(INDEX(Data!$BR:$BR,MATCH(H22,Data!$A:$A,0),1)=0,"",INDEX(Data!$BR:$BR,MATCH(H22,Data!$A:$A,0),1)))</f>
        <v/>
      </c>
      <c r="H22" s="43" t="str">
        <f ca="1">IFERROR(INDEX(Data!$A$1:G$1004,_xlfn.AGGREGATE(15,6,(OFFSET(Data!$A$1,0,MATCH(H$6,Data!$1:$1,0)-1,1000,1)=IF(H$7="","Yes",H$7))/(OFFSET(Data!$A$1,0,MATCH(H$6,Data!$1:$1,0)-1,1000,1)=IF(H$7="","Yes",H$7))*ROW(Data!$C$1:$C$1004),ROW(H22)-ROW(H$7)),1),"")</f>
        <v>Disney Channel</v>
      </c>
      <c r="I22" s="43" t="str">
        <f ca="1">IF(J22="","",IF(INDEX(Data!$BR:$BR,MATCH(J22,Data!$A:$A,0),1)=0,"",INDEX(Data!$BR:$BR,MATCH(J22,Data!$A:$A,0),1)))</f>
        <v/>
      </c>
      <c r="J22" s="43" t="str">
        <f ca="1">IFERROR(INDEX(Data!$A$1:I$1004,_xlfn.AGGREGATE(15,6,(OFFSET(Data!$A$1,0,MATCH(J$6,Data!$1:$1,0)-1,1000,1)=IF(J$7="","Yes",J$7))/(OFFSET(Data!$A$1,0,MATCH(J$6,Data!$1:$1,0)-1,1000,1)=IF(J$7="","Yes",J$7))*ROW(Data!$C$1:$C$1004),ROW(J22)-ROW(J$7)),1),"")</f>
        <v>CNBC</v>
      </c>
      <c r="K22" s="43" t="str">
        <f ca="1">IF(L22="","",IF(INDEX(Data!$BR:$BR,MATCH(L22,Data!$A:$A,0),1)=0,"",INDEX(Data!$BR:$BR,MATCH(L22,Data!$A:$A,0),1)))</f>
        <v/>
      </c>
      <c r="L22" s="43" t="str">
        <f ca="1">IFERROR(INDEX(Data!$A$1:K$1004,_xlfn.AGGREGATE(15,6,(OFFSET(Data!$A$1,0,MATCH(L$6,Data!$1:$1,0)-1,1000,1)=IF(L$7="","Yes",L$7))/(OFFSET(Data!$A$1,0,MATCH(L$6,Data!$1:$1,0)-1,1000,1)=IF(L$7="","Yes",L$7))*ROW(Data!$C$1:$C$1004),ROW(L22)-ROW(L$7)),1),"")</f>
        <v>CMT</v>
      </c>
      <c r="M22" s="43" t="str">
        <f ca="1">IF(N22="","",IF(INDEX(Data!$BR:$BR,MATCH(N22,Data!$A:$A,0),1)=0,"",INDEX(Data!$BR:$BR,MATCH(N22,Data!$A:$A,0),1)))</f>
        <v/>
      </c>
      <c r="N22" s="43" t="str">
        <f ca="1">IFERROR(INDEX(Data!$A$1:M$1004,_xlfn.AGGREGATE(15,6,(OFFSET(Data!$A$1,0,MATCH(N$6,Data!$1:$1,0)-1,1000,1)=IF(N$7="","Yes",N$7))/(OFFSET(Data!$A$1,0,MATCH(N$6,Data!$1:$1,0)-1,1000,1)=IF(N$7="","Yes",N$7))*ROW(Data!$C$1:$C$1004),ROW(N22)-ROW(N$7)),1),"")</f>
        <v>Cartoon Network</v>
      </c>
      <c r="O22" s="43" t="str">
        <f ca="1">IF(P22="","",IF(INDEX(Data!$BR:$BR,MATCH(P22,Data!$A:$A,0),1)=0,"",INDEX(Data!$BR:$BR,MATCH(P22,Data!$A:$A,0),1)))</f>
        <v/>
      </c>
      <c r="P22" s="43" t="str">
        <f ca="1">IFERROR(INDEX(Data!$A$1:O$1004,_xlfn.AGGREGATE(15,6,(OFFSET(Data!$A$1,0,MATCH(P$6,Data!$1:$1,0)-1,1000,1)=IF(P$7="","Yes",P$7))/(OFFSET(Data!$A$1,0,MATCH(P$6,Data!$1:$1,0)-1,1000,1)=IF(P$7="","Yes",P$7))*ROW(Data!$C$1:$C$1004),ROW(P22)-ROW(P$7)),1),"")</f>
        <v>BET Her</v>
      </c>
      <c r="Q22" s="43" t="str">
        <f ca="1">IF(R22="","",IF(INDEX(Data!$BR:$BR,MATCH(R22,Data!$A:$A,0),1)=0,"",INDEX(Data!$BR:$BR,MATCH(R22,Data!$A:$A,0),1)))</f>
        <v/>
      </c>
      <c r="R22" s="43" t="str">
        <f ca="1">IFERROR(INDEX(Data!$A$1:Q$1004,_xlfn.AGGREGATE(15,6,(OFFSET(Data!$A$1,0,MATCH(R$6,Data!$1:$1,0)-1,1000,1)=IF(R$7="","Yes",R$7))/(OFFSET(Data!$A$1,0,MATCH(R$6,Data!$1:$1,0)-1,1000,1)=IF(R$7="","Yes",R$7))*ROW(Data!$C$1:$C$1004),ROW(R22)-ROW(R$7)),1),"")</f>
        <v>BET Her</v>
      </c>
      <c r="S22" s="43" t="str">
        <f ca="1">IF(T22="","",IF(INDEX(Data!$BR:$BR,MATCH(T22,Data!$A:$A,0),1)=0,"",INDEX(Data!$BR:$BR,MATCH(T22,Data!$A:$A,0),1)))</f>
        <v/>
      </c>
      <c r="T22" s="43" t="str">
        <f ca="1">IFERROR(INDEX(Data!$A$1:R$1004,_xlfn.AGGREGATE(15,6,(OFFSET(Data!$A$1,0,MATCH(T$6,Data!$1:$1,0)-1,1000,1)=IF(T$7="","Yes",T$7))/(OFFSET(Data!$A$1,0,MATCH(T$6,Data!$1:$1,0)-1,1000,1)=IF(T$7="","Yes",T$7))*ROW(Data!$C$1:$C$1004),ROW(T22)-ROW(T$7)),1),"")</f>
        <v>Bandamax</v>
      </c>
      <c r="U22" s="43" t="str">
        <f ca="1">IF(V22="","",IF(INDEX(Data!$BR:$BR,MATCH(V22,Data!$A:$A,0),1)=0,"",INDEX(Data!$BR:$BR,MATCH(V22,Data!$A:$A,0),1)))</f>
        <v/>
      </c>
      <c r="V22" s="43" t="str">
        <f ca="1">IFERROR(INDEX(Data!$A$1:T$1004,_xlfn.AGGREGATE(15,6,(OFFSET(Data!$A$1,0,MATCH(V$6,Data!$1:$1,0)-1,1000,1)=IF(V$7="","Yes",V$7))/(OFFSET(Data!$A$1,0,MATCH(V$6,Data!$1:$1,0)-1,1000,1)=IF(V$7="","Yes",V$7))*ROW(Data!$C$1:$C$1004),ROW(V22)-ROW(V$7)),1),"")</f>
        <v>CNBC</v>
      </c>
      <c r="W22" s="43" t="str">
        <f ca="1">IF(X22="","",IF(INDEX(Data!$BR:$BR,MATCH(X22,Data!$A:$A,0),1)=0,"",INDEX(Data!$BR:$BR,MATCH(X22,Data!$A:$A,0),1)))</f>
        <v/>
      </c>
      <c r="X22" s="43" t="str">
        <f ca="1">IFERROR(INDEX(Data!$A$1:Y$1004,_xlfn.AGGREGATE(15,6,(OFFSET(Data!$A$1,0,MATCH(X$6,Data!$1:$1,0)-1,1000,1)=IF(X$7="","Yes",X$7))/(OFFSET(Data!$A$1,0,MATCH(X$6,Data!$1:$1,0)-1,1000,1)=IF(X$7="","Yes",X$7))*ROW(Data!$C$1:$C$1004),ROW(X22)-ROW(X$7)),1),"")</f>
        <v>CNBC</v>
      </c>
      <c r="Y22" s="43" t="str">
        <f ca="1">IF(Z22="","",IF(INDEX(Data!$BR:$BR,MATCH(Z22,Data!$A:$A,0),1)=0,"",INDEX(Data!$BR:$BR,MATCH(Z22,Data!$A:$A,0),1)))</f>
        <v/>
      </c>
      <c r="Z22" s="43" t="str">
        <f ca="1">IFERROR(INDEX(Data!$A$1:AA$1004,_xlfn.AGGREGATE(15,6,(OFFSET(Data!$A$1,0,MATCH(Z$6,Data!$1:$1,0)-1,1000,1)=IF(Z$7="","Yes",Z$7))/(OFFSET(Data!$A$1,0,MATCH(Z$6,Data!$1:$1,0)-1,1000,1)=IF(Z$7="","Yes",Z$7))*ROW(Data!$C$1:$C$1004),ROW(Z22)-ROW(Z$7)),1),"")</f>
        <v>COZI</v>
      </c>
      <c r="AA22" s="43" t="str">
        <f ca="1">IF(AB22="","",IF(INDEX(Data!$BR:$BR,MATCH(AB22,Data!$A:$A,0),1)=0,"",INDEX(Data!$BR:$BR,MATCH(AB22,Data!$A:$A,0),1)))</f>
        <v/>
      </c>
      <c r="AB22" s="43" t="str">
        <f ca="1">IFERROR(INDEX(Data!$A$1:AC$1004,_xlfn.AGGREGATE(15,6,(OFFSET(Data!$A$1,0,MATCH(AB$6,Data!$1:$1,0)-1,1000,1)=IF(AB$7="","Yes",AB$7))/(OFFSET(Data!$A$1,0,MATCH(AB$6,Data!$1:$1,0)-1,1000,1)=IF(AB$7="","Yes",AB$7))*ROW(Data!$C$1:$C$1004),ROW(AB22)-ROW(AB$7)),1),"")</f>
        <v>Big Ten Network</v>
      </c>
      <c r="AC22" s="43" t="str">
        <f ca="1">IF(AD22="","",IF(INDEX(Data!$BR:$BR,MATCH(AD22,Data!$A:$A,0),1)=0,"",INDEX(Data!$BR:$BR,MATCH(AD22,Data!$A:$A,0),1)))</f>
        <v/>
      </c>
      <c r="AD22" s="43" t="str">
        <f ca="1">IFERROR(INDEX(Data!$A$1:AE$1004,_xlfn.AGGREGATE(15,6,(OFFSET(Data!$A$1,0,MATCH(AD$6,Data!$1:$1,0)-1,1000,1)=IF(AD$7="","Yes",AD$7))/(OFFSET(Data!$A$1,0,MATCH(AD$6,Data!$1:$1,0)-1,1000,1)=IF(AD$7="","Yes",AD$7))*ROW(Data!$C$1:$C$1004),ROW(AD22)-ROW(AD$7)),1),"")</f>
        <v>Hallmark</v>
      </c>
      <c r="AE22" s="43" t="str">
        <f ca="1">IF(AF22="","",IF(INDEX(Data!$BR:$BR,MATCH(AF22,Data!$A:$A,0),1)=0,"",INDEX(Data!$BR:$BR,MATCH(AF22,Data!$A:$A,0),1)))</f>
        <v/>
      </c>
      <c r="AF22" s="43" t="str">
        <f ca="1">IFERROR(INDEX(Data!$A$1:AM$1004,_xlfn.AGGREGATE(15,6,(OFFSET(Data!$A$1,0,MATCH(AF$6,Data!$1:$1,0)-1,1000,1)=IF(AF$7="","Yes",AF$7))/(OFFSET(Data!$A$1,0,MATCH(AF$6,Data!$1:$1,0)-1,1000,1)=IF(AF$7="","Yes",AF$7))*ROW(Data!$C$1:$C$1004),ROW(AF22)-ROW(AF$7)),1),"")</f>
        <v/>
      </c>
      <c r="AG22" s="43" t="str">
        <f ca="1">IF(AH22="","",IF(INDEX(Data!$BR:$BR,MATCH(AH22,Data!$A:$A,0),1)=0,"",INDEX(Data!$BR:$BR,MATCH(AH22,Data!$A:$A,0),1)))</f>
        <v/>
      </c>
      <c r="AH22" s="43" t="str">
        <f ca="1">IFERROR(INDEX(Data!$A$1:AO$1004,_xlfn.AGGREGATE(15,6,(OFFSET(Data!$A$1,0,MATCH(AH$6,Data!$1:$1,0)-1,1000,1)=IF(AH$7="","Yes",AH$7))/(OFFSET(Data!$A$1,0,MATCH(AH$6,Data!$1:$1,0)-1,1000,1)=IF(AH$7="","Yes",AH$7))*ROW(Data!$C$1:$C$1004),ROW(AH22)-ROW(AH$7)),1),"")</f>
        <v/>
      </c>
      <c r="AI22" s="43" t="str">
        <f ca="1">IF(AJ22="","",IF(INDEX(Data!$BR:$BR,MATCH(AJ22,Data!$A:$A,0),1)=0,"",INDEX(Data!$BR:$BR,MATCH(AJ22,Data!$A:$A,0),1)))</f>
        <v/>
      </c>
      <c r="AJ22" s="43" t="str">
        <f ca="1">IFERROR(INDEX(Data!$A$1:AQ$1004,_xlfn.AGGREGATE(15,6,(OFFSET(Data!$A$1,0,MATCH(AJ$6,Data!$1:$1,0)-1,1000,1)=IF(AJ$7="","Yes",AJ$7))/(OFFSET(Data!$A$1,0,MATCH(AJ$6,Data!$1:$1,0)-1,1000,1)=IF(AJ$7="","Yes",AJ$7))*ROW(Data!$C$1:$C$1004),ROW(AJ22)-ROW(AJ$7)),1),"")</f>
        <v>Disney Junior</v>
      </c>
      <c r="AK22" s="43" t="str">
        <f ca="1">IF(AL22="","",IF(INDEX(Data!$BR:$BR,MATCH(AL22,Data!$A:$A,0),1)=0,"",INDEX(Data!$BR:$BR,MATCH(AL22,Data!$A:$A,0),1)))</f>
        <v/>
      </c>
      <c r="AL22" s="43" t="str">
        <f ca="1">IFERROR(INDEX(Data!$A$1:AS$1004,_xlfn.AGGREGATE(15,6,(OFFSET(Data!$A$1,0,MATCH(AL$6,Data!$1:$1,0)-1,1000,1)=IF(AL$7="","Yes",AL$7))/(OFFSET(Data!$A$1,0,MATCH(AL$6,Data!$1:$1,0)-1,1000,1)=IF(AL$7="","Yes",AL$7))*ROW(Data!$C$1:$C$1004),ROW(AL22)-ROW(AL$7)),1),"")</f>
        <v>NTN24</v>
      </c>
      <c r="AM22" s="43" t="str">
        <f ca="1">IF(AN22="","",IF(INDEX(Data!$BR:$BR,MATCH(AN22,Data!$A:$A,0),1)=0,"",INDEX(Data!$BR:$BR,MATCH(AN22,Data!$A:$A,0),1)))</f>
        <v/>
      </c>
      <c r="AN22" s="43" t="str">
        <f ca="1">IFERROR(INDEX(Data!$A$1:AU$1004,_xlfn.AGGREGATE(15,6,(OFFSET(Data!$A$1,0,MATCH(AN$6,Data!$1:$1,0)-1,1000,1)=IF(AN$7="","Yes",AN$7))/(OFFSET(Data!$A$1,0,MATCH(AN$6,Data!$1:$1,0)-1,1000,1)=IF(AN$7="","Yes",AN$7))*ROW(Data!$C$1:$C$1004),ROW(AN22)-ROW(AN$7)),1),"")</f>
        <v>CMT</v>
      </c>
    </row>
    <row r="23" spans="1:40" ht="24" x14ac:dyDescent="0.4">
      <c r="A23" s="43" t="str">
        <f ca="1">IF(B23="","",IF(INDEX(Data!$BR:$BR,MATCH(B23,Data!$A:$A,0),1)=0,"",INDEX(Data!$BR:$BR,MATCH(B23,Data!$A:$A,0),1)))</f>
        <v/>
      </c>
      <c r="B23" s="43" t="str">
        <f ca="1">IFERROR(INDEX(Data!A$1:$A$1004,_xlfn.AGGREGATE(15,6,(OFFSET(Data!$A$1,0,MATCH(B$6,Data!$1:$1,0)-1,1000,1)=IF(B$7="","Yes",B$7))/(OFFSET(Data!$A$1,0,MATCH(B$6,Data!$1:$1,0)-1,1000,1)=IF(B$7="","Yes",B$7))*ROW(Data!$C$1:$C$1004),ROW(B23)-ROW(B$7)),1),"")</f>
        <v>Comedy Central</v>
      </c>
      <c r="C23" s="43" t="str">
        <f ca="1">IF(D23="","",IF(INDEX(Data!$BR:$BR,MATCH(D23,Data!$A:$A,0),1)=0,"",INDEX(Data!$BR:$BR,MATCH(D23,Data!$A:$A,0),1)))</f>
        <v/>
      </c>
      <c r="D23" s="43" t="str">
        <f ca="1">IFERROR(INDEX(Data!$A$1:C$1004,_xlfn.AGGREGATE(15,6,(OFFSET(Data!$A$1,0,MATCH(D$6,Data!$1:$1,0)-1,1000,1)=IF(D$7="","Yes",D$7))/(OFFSET(Data!$A$1,0,MATCH(D$6,Data!$1:$1,0)-1,1000,1)=IF(D$7="","Yes",D$7))*ROW(Data!$C$1:$C$1004),ROW(D23)-ROW(D$7)),1),"")</f>
        <v>ESPN 2</v>
      </c>
      <c r="E23" s="43" t="str">
        <f ca="1">IF(F23="","",IF(INDEX(Data!$BR:$BR,MATCH(F23,Data!$A:$A,0),1)=0,"",INDEX(Data!$BR:$BR,MATCH(F23,Data!$A:$A,0),1)))</f>
        <v/>
      </c>
      <c r="F23" s="43" t="str">
        <f ca="1">IFERROR(INDEX(Data!$A$1:E$1004,_xlfn.AGGREGATE(15,6,(OFFSET(Data!$A$1,0,MATCH(F$6,Data!$1:$1,0)-1,1000,1)=IF(F$7="","Yes",F$7))/(OFFSET(Data!$A$1,0,MATCH(F$6,Data!$1:$1,0)-1,1000,1)=IF(F$7="","Yes",F$7))*ROW(Data!$C$1:$C$1004),ROW(F23)-ROW(F$7)),1),"")</f>
        <v>E!</v>
      </c>
      <c r="G23" s="43" t="str">
        <f ca="1">IF(H23="","",IF(INDEX(Data!$BR:$BR,MATCH(H23,Data!$A:$A,0),1)=0,"",INDEX(Data!$BR:$BR,MATCH(H23,Data!$A:$A,0),1)))</f>
        <v/>
      </c>
      <c r="H23" s="43" t="str">
        <f ca="1">IFERROR(INDEX(Data!$A$1:G$1004,_xlfn.AGGREGATE(15,6,(OFFSET(Data!$A$1,0,MATCH(H$6,Data!$1:$1,0)-1,1000,1)=IF(H$7="","Yes",H$7))/(OFFSET(Data!$A$1,0,MATCH(H$6,Data!$1:$1,0)-1,1000,1)=IF(H$7="","Yes",H$7))*ROW(Data!$C$1:$C$1004),ROW(H23)-ROW(H$7)),1),"")</f>
        <v>Disney Junior</v>
      </c>
      <c r="I23" s="43" t="str">
        <f ca="1">IF(J23="","",IF(INDEX(Data!$BR:$BR,MATCH(J23,Data!$A:$A,0),1)=0,"",INDEX(Data!$BR:$BR,MATCH(J23,Data!$A:$A,0),1)))</f>
        <v/>
      </c>
      <c r="J23" s="43" t="str">
        <f ca="1">IFERROR(INDEX(Data!$A$1:I$1004,_xlfn.AGGREGATE(15,6,(OFFSET(Data!$A$1,0,MATCH(J$6,Data!$1:$1,0)-1,1000,1)=IF(J$7="","Yes",J$7))/(OFFSET(Data!$A$1,0,MATCH(J$6,Data!$1:$1,0)-1,1000,1)=IF(J$7="","Yes",J$7))*ROW(Data!$C$1:$C$1004),ROW(J23)-ROW(J$7)),1),"")</f>
        <v>CNBC World</v>
      </c>
      <c r="K23" s="43" t="str">
        <f ca="1">IF(L23="","",IF(INDEX(Data!$BR:$BR,MATCH(L23,Data!$A:$A,0),1)=0,"",INDEX(Data!$BR:$BR,MATCH(L23,Data!$A:$A,0),1)))</f>
        <v/>
      </c>
      <c r="L23" s="43" t="str">
        <f ca="1">IFERROR(INDEX(Data!$A$1:K$1004,_xlfn.AGGREGATE(15,6,(OFFSET(Data!$A$1,0,MATCH(L$6,Data!$1:$1,0)-1,1000,1)=IF(L$7="","Yes",L$7))/(OFFSET(Data!$A$1,0,MATCH(L$6,Data!$1:$1,0)-1,1000,1)=IF(L$7="","Yes",L$7))*ROW(Data!$C$1:$C$1004),ROW(L23)-ROW(L$7)),1),"")</f>
        <v>CNBC</v>
      </c>
      <c r="M23" s="43">
        <f ca="1">IF(N23="","",IF(INDEX(Data!$BR:$BR,MATCH(N23,Data!$A:$A,0),1)=0,"",INDEX(Data!$BR:$BR,MATCH(N23,Data!$A:$A,0),1)))</f>
        <v>1</v>
      </c>
      <c r="N23" s="43" t="str">
        <f ca="1">IFERROR(INDEX(Data!$A$1:M$1004,_xlfn.AGGREGATE(15,6,(OFFSET(Data!$A$1,0,MATCH(N$6,Data!$1:$1,0)-1,1000,1)=IF(N$7="","Yes",N$7))/(OFFSET(Data!$A$1,0,MATCH(N$6,Data!$1:$1,0)-1,1000,1)=IF(N$7="","Yes",N$7))*ROW(Data!$C$1:$C$1004),ROW(N23)-ROW(N$7)),1),"")</f>
        <v>CBS</v>
      </c>
      <c r="O23" s="43" t="str">
        <f ca="1">IF(P23="","",IF(INDEX(Data!$BR:$BR,MATCH(P23,Data!$A:$A,0),1)=0,"",INDEX(Data!$BR:$BR,MATCH(P23,Data!$A:$A,0),1)))</f>
        <v/>
      </c>
      <c r="P23" s="43" t="str">
        <f ca="1">IFERROR(INDEX(Data!$A$1:O$1004,_xlfn.AGGREGATE(15,6,(OFFSET(Data!$A$1,0,MATCH(P$6,Data!$1:$1,0)-1,1000,1)=IF(P$7="","Yes",P$7))/(OFFSET(Data!$A$1,0,MATCH(P$6,Data!$1:$1,0)-1,1000,1)=IF(P$7="","Yes",P$7))*ROW(Data!$C$1:$C$1004),ROW(P23)-ROW(P$7)),1),"")</f>
        <v>Big Ten Network</v>
      </c>
      <c r="Q23" s="43" t="str">
        <f ca="1">IF(R23="","",IF(INDEX(Data!$BR:$BR,MATCH(R23,Data!$A:$A,0),1)=0,"",INDEX(Data!$BR:$BR,MATCH(R23,Data!$A:$A,0),1)))</f>
        <v/>
      </c>
      <c r="R23" s="43" t="str">
        <f ca="1">IFERROR(INDEX(Data!$A$1:Q$1004,_xlfn.AGGREGATE(15,6,(OFFSET(Data!$A$1,0,MATCH(R$6,Data!$1:$1,0)-1,1000,1)=IF(R$7="","Yes",R$7))/(OFFSET(Data!$A$1,0,MATCH(R$6,Data!$1:$1,0)-1,1000,1)=IF(R$7="","Yes",R$7))*ROW(Data!$C$1:$C$1004),ROW(R23)-ROW(R$7)),1),"")</f>
        <v>Big Ten Network</v>
      </c>
      <c r="S23" s="43">
        <f ca="1">IF(T23="","",IF(INDEX(Data!$BR:$BR,MATCH(T23,Data!$A:$A,0),1)=0,"",INDEX(Data!$BR:$BR,MATCH(T23,Data!$A:$A,0),1)))</f>
        <v>3</v>
      </c>
      <c r="T23" s="43" t="str">
        <f ca="1">IFERROR(INDEX(Data!$A$1:R$1004,_xlfn.AGGREGATE(15,6,(OFFSET(Data!$A$1,0,MATCH(T$6,Data!$1:$1,0)-1,1000,1)=IF(T$7="","Yes",T$7))/(OFFSET(Data!$A$1,0,MATCH(T$6,Data!$1:$1,0)-1,1000,1)=IF(T$7="","Yes",T$7))*ROW(Data!$C$1:$C$1004),ROW(T23)-ROW(T$7)),1),"")</f>
        <v>Boomerang</v>
      </c>
      <c r="U23" s="43" t="str">
        <f ca="1">IF(V23="","",IF(INDEX(Data!$BR:$BR,MATCH(V23,Data!$A:$A,0),1)=0,"",INDEX(Data!$BR:$BR,MATCH(V23,Data!$A:$A,0),1)))</f>
        <v/>
      </c>
      <c r="V23" s="43" t="str">
        <f ca="1">IFERROR(INDEX(Data!$A$1:T$1004,_xlfn.AGGREGATE(15,6,(OFFSET(Data!$A$1,0,MATCH(V$6,Data!$1:$1,0)-1,1000,1)=IF(V$7="","Yes",V$7))/(OFFSET(Data!$A$1,0,MATCH(V$6,Data!$1:$1,0)-1,1000,1)=IF(V$7="","Yes",V$7))*ROW(Data!$C$1:$C$1004),ROW(V23)-ROW(V$7)),1),"")</f>
        <v>CNBC World</v>
      </c>
      <c r="W23" s="43" t="str">
        <f ca="1">IF(X23="","",IF(INDEX(Data!$BR:$BR,MATCH(X23,Data!$A:$A,0),1)=0,"",INDEX(Data!$BR:$BR,MATCH(X23,Data!$A:$A,0),1)))</f>
        <v/>
      </c>
      <c r="X23" s="43" t="str">
        <f ca="1">IFERROR(INDEX(Data!$A$1:Y$1004,_xlfn.AGGREGATE(15,6,(OFFSET(Data!$A$1,0,MATCH(X$6,Data!$1:$1,0)-1,1000,1)=IF(X$7="","Yes",X$7))/(OFFSET(Data!$A$1,0,MATCH(X$6,Data!$1:$1,0)-1,1000,1)=IF(X$7="","Yes",X$7))*ROW(Data!$C$1:$C$1004),ROW(X23)-ROW(X$7)),1),"")</f>
        <v>CNN</v>
      </c>
      <c r="Y23" s="43" t="str">
        <f ca="1">IF(Z23="","",IF(INDEX(Data!$BR:$BR,MATCH(Z23,Data!$A:$A,0),1)=0,"",INDEX(Data!$BR:$BR,MATCH(Z23,Data!$A:$A,0),1)))</f>
        <v/>
      </c>
      <c r="Z23" s="43" t="str">
        <f ca="1">IFERROR(INDEX(Data!$A$1:AA$1004,_xlfn.AGGREGATE(15,6,(OFFSET(Data!$A$1,0,MATCH(Z$6,Data!$1:$1,0)-1,1000,1)=IF(Z$7="","Yes",Z$7))/(OFFSET(Data!$A$1,0,MATCH(Z$6,Data!$1:$1,0)-1,1000,1)=IF(Z$7="","Yes",Z$7))*ROW(Data!$C$1:$C$1004),ROW(Z23)-ROW(Z$7)),1),"")</f>
        <v>Discovery Channel</v>
      </c>
      <c r="AA23" s="43" t="str">
        <f ca="1">IF(AB23="","",IF(INDEX(Data!$BR:$BR,MATCH(AB23,Data!$A:$A,0),1)=0,"",INDEX(Data!$BR:$BR,MATCH(AB23,Data!$A:$A,0),1)))</f>
        <v/>
      </c>
      <c r="AB23" s="43" t="str">
        <f ca="1">IFERROR(INDEX(Data!$A$1:AC$1004,_xlfn.AGGREGATE(15,6,(OFFSET(Data!$A$1,0,MATCH(AB$6,Data!$1:$1,0)-1,1000,1)=IF(AB$7="","Yes",AB$7))/(OFFSET(Data!$A$1,0,MATCH(AB$6,Data!$1:$1,0)-1,1000,1)=IF(AB$7="","Yes",AB$7))*ROW(Data!$C$1:$C$1004),ROW(AB23)-ROW(AB$7)),1),"")</f>
        <v>Bravo</v>
      </c>
      <c r="AC23" s="43" t="str">
        <f ca="1">IF(AD23="","",IF(INDEX(Data!$BR:$BR,MATCH(AD23,Data!$A:$A,0),1)=0,"",INDEX(Data!$BR:$BR,MATCH(AD23,Data!$A:$A,0),1)))</f>
        <v/>
      </c>
      <c r="AD23" s="43" t="str">
        <f ca="1">IFERROR(INDEX(Data!$A$1:AE$1004,_xlfn.AGGREGATE(15,6,(OFFSET(Data!$A$1,0,MATCH(AD$6,Data!$1:$1,0)-1,1000,1)=IF(AD$7="","Yes",AD$7))/(OFFSET(Data!$A$1,0,MATCH(AD$6,Data!$1:$1,0)-1,1000,1)=IF(AD$7="","Yes",AD$7))*ROW(Data!$C$1:$C$1004),ROW(AD23)-ROW(AD$7)),1),"")</f>
        <v>Hallmark Movies &amp; Mysteries</v>
      </c>
      <c r="AE23" s="43" t="str">
        <f ca="1">IF(AF23="","",IF(INDEX(Data!$BR:$BR,MATCH(AF23,Data!$A:$A,0),1)=0,"",INDEX(Data!$BR:$BR,MATCH(AF23,Data!$A:$A,0),1)))</f>
        <v/>
      </c>
      <c r="AF23" s="43" t="str">
        <f ca="1">IFERROR(INDEX(Data!$A$1:AM$1004,_xlfn.AGGREGATE(15,6,(OFFSET(Data!$A$1,0,MATCH(AF$6,Data!$1:$1,0)-1,1000,1)=IF(AF$7="","Yes",AF$7))/(OFFSET(Data!$A$1,0,MATCH(AF$6,Data!$1:$1,0)-1,1000,1)=IF(AF$7="","Yes",AF$7))*ROW(Data!$C$1:$C$1004),ROW(AF23)-ROW(AF$7)),1),"")</f>
        <v/>
      </c>
      <c r="AG23" s="43" t="str">
        <f ca="1">IF(AH23="","",IF(INDEX(Data!$BR:$BR,MATCH(AH23,Data!$A:$A,0),1)=0,"",INDEX(Data!$BR:$BR,MATCH(AH23,Data!$A:$A,0),1)))</f>
        <v/>
      </c>
      <c r="AH23" s="43" t="str">
        <f ca="1">IFERROR(INDEX(Data!$A$1:AO$1004,_xlfn.AGGREGATE(15,6,(OFFSET(Data!$A$1,0,MATCH(AH$6,Data!$1:$1,0)-1,1000,1)=IF(AH$7="","Yes",AH$7))/(OFFSET(Data!$A$1,0,MATCH(AH$6,Data!$1:$1,0)-1,1000,1)=IF(AH$7="","Yes",AH$7))*ROW(Data!$C$1:$C$1004),ROW(AH23)-ROW(AH$7)),1),"")</f>
        <v/>
      </c>
      <c r="AI23" s="43" t="str">
        <f ca="1">IF(AJ23="","",IF(INDEX(Data!$BR:$BR,MATCH(AJ23,Data!$A:$A,0),1)=0,"",INDEX(Data!$BR:$BR,MATCH(AJ23,Data!$A:$A,0),1)))</f>
        <v/>
      </c>
      <c r="AJ23" s="43" t="str">
        <f ca="1">IFERROR(INDEX(Data!$A$1:AQ$1004,_xlfn.AGGREGATE(15,6,(OFFSET(Data!$A$1,0,MATCH(AJ$6,Data!$1:$1,0)-1,1000,1)=IF(AJ$7="","Yes",AJ$7))/(OFFSET(Data!$A$1,0,MATCH(AJ$6,Data!$1:$1,0)-1,1000,1)=IF(AJ$7="","Yes",AJ$7))*ROW(Data!$C$1:$C$1004),ROW(AJ23)-ROW(AJ$7)),1),"")</f>
        <v>Disney XD</v>
      </c>
      <c r="AK23" s="43" t="str">
        <f ca="1">IF(AL23="","",IF(INDEX(Data!$BR:$BR,MATCH(AL23,Data!$A:$A,0),1)=0,"",INDEX(Data!$BR:$BR,MATCH(AL23,Data!$A:$A,0),1)))</f>
        <v/>
      </c>
      <c r="AL23" s="43" t="str">
        <f ca="1">IFERROR(INDEX(Data!$A$1:AS$1004,_xlfn.AGGREGATE(15,6,(OFFSET(Data!$A$1,0,MATCH(AL$6,Data!$1:$1,0)-1,1000,1)=IF(AL$7="","Yes",AL$7))/(OFFSET(Data!$A$1,0,MATCH(AL$6,Data!$1:$1,0)-1,1000,1)=IF(AL$7="","Yes",AL$7))*ROW(Data!$C$1:$C$1004),ROW(AL23)-ROW(AL$7)),1),"")</f>
        <v>Nuestra Tele</v>
      </c>
      <c r="AM23" s="43" t="str">
        <f ca="1">IF(AN23="","",IF(INDEX(Data!$BR:$BR,MATCH(AN23,Data!$A:$A,0),1)=0,"",INDEX(Data!$BR:$BR,MATCH(AN23,Data!$A:$A,0),1)))</f>
        <v/>
      </c>
      <c r="AN23" s="43" t="str">
        <f ca="1">IFERROR(INDEX(Data!$A$1:AU$1004,_xlfn.AGGREGATE(15,6,(OFFSET(Data!$A$1,0,MATCH(AN$6,Data!$1:$1,0)-1,1000,1)=IF(AN$7="","Yes",AN$7))/(OFFSET(Data!$A$1,0,MATCH(AN$6,Data!$1:$1,0)-1,1000,1)=IF(AN$7="","Yes",AN$7))*ROW(Data!$C$1:$C$1004),ROW(AN23)-ROW(AN$7)),1),"")</f>
        <v>CMT Music</v>
      </c>
    </row>
    <row r="24" spans="1:40" x14ac:dyDescent="0.4">
      <c r="A24" s="43">
        <f ca="1">IF(B24="","",IF(INDEX(Data!$BR:$BR,MATCH(B24,Data!$A:$A,0),1)=0,"",INDEX(Data!$BR:$BR,MATCH(B24,Data!$A:$A,0),1)))</f>
        <v>3</v>
      </c>
      <c r="B24" s="43" t="str">
        <f ca="1">IFERROR(INDEX(Data!A$1:$A$1004,_xlfn.AGGREGATE(15,6,(OFFSET(Data!$A$1,0,MATCH(B$6,Data!$1:$1,0)-1,1000,1)=IF(B$7="","Yes",B$7))/(OFFSET(Data!$A$1,0,MATCH(B$6,Data!$1:$1,0)-1,1000,1)=IF(B$7="","Yes",B$7))*ROW(Data!$C$1:$C$1004),ROW(B24)-ROW(B$7)),1),"")</f>
        <v>Cooking Channel</v>
      </c>
      <c r="C24" s="43" t="str">
        <f ca="1">IF(D24="","",IF(INDEX(Data!$BR:$BR,MATCH(D24,Data!$A:$A,0),1)=0,"",INDEX(Data!$BR:$BR,MATCH(D24,Data!$A:$A,0),1)))</f>
        <v/>
      </c>
      <c r="D24" s="43" t="str">
        <f ca="1">IFERROR(INDEX(Data!$A$1:C$1004,_xlfn.AGGREGATE(15,6,(OFFSET(Data!$A$1,0,MATCH(D$6,Data!$1:$1,0)-1,1000,1)=IF(D$7="","Yes",D$7))/(OFFSET(Data!$A$1,0,MATCH(D$6,Data!$1:$1,0)-1,1000,1)=IF(D$7="","Yes",D$7))*ROW(Data!$C$1:$C$1004),ROW(D24)-ROW(D$7)),1),"")</f>
        <v>ESPN 3</v>
      </c>
      <c r="E24" s="43" t="str">
        <f ca="1">IF(F24="","",IF(INDEX(Data!$BR:$BR,MATCH(F24,Data!$A:$A,0),1)=0,"",INDEX(Data!$BR:$BR,MATCH(F24,Data!$A:$A,0),1)))</f>
        <v/>
      </c>
      <c r="F24" s="43" t="str">
        <f ca="1">IFERROR(INDEX(Data!$A$1:E$1004,_xlfn.AGGREGATE(15,6,(OFFSET(Data!$A$1,0,MATCH(F$6,Data!$1:$1,0)-1,1000,1)=IF(F$7="","Yes",F$7))/(OFFSET(Data!$A$1,0,MATCH(F$6,Data!$1:$1,0)-1,1000,1)=IF(F$7="","Yes",F$7))*ROW(Data!$C$1:$C$1004),ROW(F24)-ROW(F$7)),1),"")</f>
        <v>Epix Drive-In</v>
      </c>
      <c r="G24" s="43" t="str">
        <f ca="1">IF(H24="","",IF(INDEX(Data!$BR:$BR,MATCH(H24,Data!$A:$A,0),1)=0,"",INDEX(Data!$BR:$BR,MATCH(H24,Data!$A:$A,0),1)))</f>
        <v/>
      </c>
      <c r="H24" s="43" t="str">
        <f ca="1">IFERROR(INDEX(Data!$A$1:G$1004,_xlfn.AGGREGATE(15,6,(OFFSET(Data!$A$1,0,MATCH(H$6,Data!$1:$1,0)-1,1000,1)=IF(H$7="","Yes",H$7))/(OFFSET(Data!$A$1,0,MATCH(H$6,Data!$1:$1,0)-1,1000,1)=IF(H$7="","Yes",H$7))*ROW(Data!$C$1:$C$1004),ROW(H24)-ROW(H$7)),1),"")</f>
        <v>Disney XD</v>
      </c>
      <c r="I24" s="43" t="str">
        <f ca="1">IF(J24="","",IF(INDEX(Data!$BR:$BR,MATCH(J24,Data!$A:$A,0),1)=0,"",INDEX(Data!$BR:$BR,MATCH(J24,Data!$A:$A,0),1)))</f>
        <v/>
      </c>
      <c r="J24" s="43" t="str">
        <f ca="1">IFERROR(INDEX(Data!$A$1:I$1004,_xlfn.AGGREGATE(15,6,(OFFSET(Data!$A$1,0,MATCH(J$6,Data!$1:$1,0)-1,1000,1)=IF(J$7="","Yes",J$7))/(OFFSET(Data!$A$1,0,MATCH(J$6,Data!$1:$1,0)-1,1000,1)=IF(J$7="","Yes",J$7))*ROW(Data!$C$1:$C$1004),ROW(J24)-ROW(J$7)),1),"")</f>
        <v>CNN</v>
      </c>
      <c r="K24" s="43" t="str">
        <f ca="1">IF(L24="","",IF(INDEX(Data!$BR:$BR,MATCH(L24,Data!$A:$A,0),1)=0,"",INDEX(Data!$BR:$BR,MATCH(L24,Data!$A:$A,0),1)))</f>
        <v/>
      </c>
      <c r="L24" s="43" t="str">
        <f ca="1">IFERROR(INDEX(Data!$A$1:K$1004,_xlfn.AGGREGATE(15,6,(OFFSET(Data!$A$1,0,MATCH(L$6,Data!$1:$1,0)-1,1000,1)=IF(L$7="","Yes",L$7))/(OFFSET(Data!$A$1,0,MATCH(L$6,Data!$1:$1,0)-1,1000,1)=IF(L$7="","Yes",L$7))*ROW(Data!$C$1:$C$1004),ROW(L24)-ROW(L$7)),1),"")</f>
        <v>CNN</v>
      </c>
      <c r="M24" s="43" t="str">
        <f ca="1">IF(N24="","",IF(INDEX(Data!$BR:$BR,MATCH(N24,Data!$A:$A,0),1)=0,"",INDEX(Data!$BR:$BR,MATCH(N24,Data!$A:$A,0),1)))</f>
        <v/>
      </c>
      <c r="N24" s="43" t="str">
        <f ca="1">IFERROR(INDEX(Data!$A$1:M$1004,_xlfn.AGGREGATE(15,6,(OFFSET(Data!$A$1,0,MATCH(N$6,Data!$1:$1,0)-1,1000,1)=IF(N$7="","Yes",N$7))/(OFFSET(Data!$A$1,0,MATCH(N$6,Data!$1:$1,0)-1,1000,1)=IF(N$7="","Yes",N$7))*ROW(Data!$C$1:$C$1004),ROW(N24)-ROW(N$7)),1),"")</f>
        <v>Cheddar</v>
      </c>
      <c r="O24" s="43" t="str">
        <f ca="1">IF(P24="","",IF(INDEX(Data!$BR:$BR,MATCH(P24,Data!$A:$A,0),1)=0,"",INDEX(Data!$BR:$BR,MATCH(P24,Data!$A:$A,0),1)))</f>
        <v/>
      </c>
      <c r="P24" s="43" t="str">
        <f ca="1">IFERROR(INDEX(Data!$A$1:O$1004,_xlfn.AGGREGATE(15,6,(OFFSET(Data!$A$1,0,MATCH(P$6,Data!$1:$1,0)-1,1000,1)=IF(P$7="","Yes",P$7))/(OFFSET(Data!$A$1,0,MATCH(P$6,Data!$1:$1,0)-1,1000,1)=IF(P$7="","Yes",P$7))*ROW(Data!$C$1:$C$1004),ROW(P24)-ROW(P$7)),1),"")</f>
        <v>Bloomberg TV</v>
      </c>
      <c r="Q24" s="43" t="str">
        <f ca="1">IF(R24="","",IF(INDEX(Data!$BR:$BR,MATCH(R24,Data!$A:$A,0),1)=0,"",INDEX(Data!$BR:$BR,MATCH(R24,Data!$A:$A,0),1)))</f>
        <v/>
      </c>
      <c r="R24" s="43" t="str">
        <f ca="1">IFERROR(INDEX(Data!$A$1:Q$1004,_xlfn.AGGREGATE(15,6,(OFFSET(Data!$A$1,0,MATCH(R$6,Data!$1:$1,0)-1,1000,1)=IF(R$7="","Yes",R$7))/(OFFSET(Data!$A$1,0,MATCH(R$6,Data!$1:$1,0)-1,1000,1)=IF(R$7="","Yes",R$7))*ROW(Data!$C$1:$C$1004),ROW(R24)-ROW(R$7)),1),"")</f>
        <v>Bloomberg TV</v>
      </c>
      <c r="S24" s="43" t="str">
        <f ca="1">IF(T24="","",IF(INDEX(Data!$BR:$BR,MATCH(T24,Data!$A:$A,0),1)=0,"",INDEX(Data!$BR:$BR,MATCH(T24,Data!$A:$A,0),1)))</f>
        <v/>
      </c>
      <c r="T24" s="43" t="str">
        <f ca="1">IFERROR(INDEX(Data!$A$1:R$1004,_xlfn.AGGREGATE(15,6,(OFFSET(Data!$A$1,0,MATCH(T$6,Data!$1:$1,0)-1,1000,1)=IF(T$7="","Yes",T$7))/(OFFSET(Data!$A$1,0,MATCH(T$6,Data!$1:$1,0)-1,1000,1)=IF(T$7="","Yes",T$7))*ROW(Data!$C$1:$C$1004),ROW(T24)-ROW(T$7)),1),"")</f>
        <v>Bravo</v>
      </c>
      <c r="U24" s="43" t="str">
        <f ca="1">IF(V24="","",IF(INDEX(Data!$BR:$BR,MATCH(V24,Data!$A:$A,0),1)=0,"",INDEX(Data!$BR:$BR,MATCH(V24,Data!$A:$A,0),1)))</f>
        <v/>
      </c>
      <c r="V24" s="43" t="str">
        <f ca="1">IFERROR(INDEX(Data!$A$1:T$1004,_xlfn.AGGREGATE(15,6,(OFFSET(Data!$A$1,0,MATCH(V$6,Data!$1:$1,0)-1,1000,1)=IF(V$7="","Yes",V$7))/(OFFSET(Data!$A$1,0,MATCH(V$6,Data!$1:$1,0)-1,1000,1)=IF(V$7="","Yes",V$7))*ROW(Data!$C$1:$C$1004),ROW(V24)-ROW(V$7)),1),"")</f>
        <v>CNN</v>
      </c>
      <c r="W24" s="43" t="str">
        <f ca="1">IF(X24="","",IF(INDEX(Data!$BR:$BR,MATCH(X24,Data!$A:$A,0),1)=0,"",INDEX(Data!$BR:$BR,MATCH(X24,Data!$A:$A,0),1)))</f>
        <v/>
      </c>
      <c r="X24" s="43" t="str">
        <f ca="1">IFERROR(INDEX(Data!$A$1:Y$1004,_xlfn.AGGREGATE(15,6,(OFFSET(Data!$A$1,0,MATCH(X$6,Data!$1:$1,0)-1,1000,1)=IF(X$7="","Yes",X$7))/(OFFSET(Data!$A$1,0,MATCH(X$6,Data!$1:$1,0)-1,1000,1)=IF(X$7="","Yes",X$7))*ROW(Data!$C$1:$C$1004),ROW(X24)-ROW(X$7)),1),"")</f>
        <v>CNN International</v>
      </c>
      <c r="Y24" s="43" t="str">
        <f ca="1">IF(Z24="","",IF(INDEX(Data!$BR:$BR,MATCH(Z24,Data!$A:$A,0),1)=0,"",INDEX(Data!$BR:$BR,MATCH(Z24,Data!$A:$A,0),1)))</f>
        <v/>
      </c>
      <c r="Z24" s="43" t="str">
        <f ca="1">IFERROR(INDEX(Data!$A$1:AA$1004,_xlfn.AGGREGATE(15,6,(OFFSET(Data!$A$1,0,MATCH(Z$6,Data!$1:$1,0)-1,1000,1)=IF(Z$7="","Yes",Z$7))/(OFFSET(Data!$A$1,0,MATCH(Z$6,Data!$1:$1,0)-1,1000,1)=IF(Z$7="","Yes",Z$7))*ROW(Data!$C$1:$C$1004),ROW(Z24)-ROW(Z$7)),1),"")</f>
        <v>Disney Channel</v>
      </c>
      <c r="AA24" s="43" t="str">
        <f ca="1">IF(AB24="","",IF(INDEX(Data!$BR:$BR,MATCH(AB24,Data!$A:$A,0),1)=0,"",INDEX(Data!$BR:$BR,MATCH(AB24,Data!$A:$A,0),1)))</f>
        <v/>
      </c>
      <c r="AB24" s="43" t="str">
        <f ca="1">IFERROR(INDEX(Data!$A$1:AC$1004,_xlfn.AGGREGATE(15,6,(OFFSET(Data!$A$1,0,MATCH(AB$6,Data!$1:$1,0)-1,1000,1)=IF(AB$7="","Yes",AB$7))/(OFFSET(Data!$A$1,0,MATCH(AB$6,Data!$1:$1,0)-1,1000,1)=IF(AB$7="","Yes",AB$7))*ROW(Data!$C$1:$C$1004),ROW(AB24)-ROW(AB$7)),1),"")</f>
        <v>Cartoon Network</v>
      </c>
      <c r="AC24" s="43" t="str">
        <f ca="1">IF(AD24="","",IF(INDEX(Data!$BR:$BR,MATCH(AD24,Data!$A:$A,0),1)=0,"",INDEX(Data!$BR:$BR,MATCH(AD24,Data!$A:$A,0),1)))</f>
        <v/>
      </c>
      <c r="AD24" s="43" t="str">
        <f ca="1">IFERROR(INDEX(Data!$A$1:AE$1004,_xlfn.AGGREGATE(15,6,(OFFSET(Data!$A$1,0,MATCH(AD$6,Data!$1:$1,0)-1,1000,1)=IF(AD$7="","Yes",AD$7))/(OFFSET(Data!$A$1,0,MATCH(AD$6,Data!$1:$1,0)-1,1000,1)=IF(AD$7="","Yes",AD$7))*ROW(Data!$C$1:$C$1004),ROW(AD24)-ROW(AD$7)),1),"")</f>
        <v>HGTV</v>
      </c>
      <c r="AE24" s="43" t="str">
        <f ca="1">IF(AF24="","",IF(INDEX(Data!$BR:$BR,MATCH(AF24,Data!$A:$A,0),1)=0,"",INDEX(Data!$BR:$BR,MATCH(AF24,Data!$A:$A,0),1)))</f>
        <v/>
      </c>
      <c r="AF24" s="43" t="str">
        <f ca="1">IFERROR(INDEX(Data!$A$1:AM$1004,_xlfn.AGGREGATE(15,6,(OFFSET(Data!$A$1,0,MATCH(AF$6,Data!$1:$1,0)-1,1000,1)=IF(AF$7="","Yes",AF$7))/(OFFSET(Data!$A$1,0,MATCH(AF$6,Data!$1:$1,0)-1,1000,1)=IF(AF$7="","Yes",AF$7))*ROW(Data!$C$1:$C$1004),ROW(AF24)-ROW(AF$7)),1),"")</f>
        <v/>
      </c>
      <c r="AG24" s="43" t="str">
        <f ca="1">IF(AH24="","",IF(INDEX(Data!$BR:$BR,MATCH(AH24,Data!$A:$A,0),1)=0,"",INDEX(Data!$BR:$BR,MATCH(AH24,Data!$A:$A,0),1)))</f>
        <v/>
      </c>
      <c r="AH24" s="43" t="str">
        <f ca="1">IFERROR(INDEX(Data!$A$1:AO$1004,_xlfn.AGGREGATE(15,6,(OFFSET(Data!$A$1,0,MATCH(AH$6,Data!$1:$1,0)-1,1000,1)=IF(AH$7="","Yes",AH$7))/(OFFSET(Data!$A$1,0,MATCH(AH$6,Data!$1:$1,0)-1,1000,1)=IF(AH$7="","Yes",AH$7))*ROW(Data!$C$1:$C$1004),ROW(AH24)-ROW(AH$7)),1),"")</f>
        <v/>
      </c>
      <c r="AI24" s="43" t="str">
        <f ca="1">IF(AJ24="","",IF(INDEX(Data!$BR:$BR,MATCH(AJ24,Data!$A:$A,0),1)=0,"",INDEX(Data!$BR:$BR,MATCH(AJ24,Data!$A:$A,0),1)))</f>
        <v/>
      </c>
      <c r="AJ24" s="43" t="str">
        <f ca="1">IFERROR(INDEX(Data!$A$1:AQ$1004,_xlfn.AGGREGATE(15,6,(OFFSET(Data!$A$1,0,MATCH(AJ$6,Data!$1:$1,0)-1,1000,1)=IF(AJ$7="","Yes",AJ$7))/(OFFSET(Data!$A$1,0,MATCH(AJ$6,Data!$1:$1,0)-1,1000,1)=IF(AJ$7="","Yes",AJ$7))*ROW(Data!$C$1:$C$1004),ROW(AJ24)-ROW(AJ$7)),1),"")</f>
        <v>DIY</v>
      </c>
      <c r="AK24" s="43" t="str">
        <f ca="1">IF(AL24="","",IF(INDEX(Data!$BR:$BR,MATCH(AL24,Data!$A:$A,0),1)=0,"",INDEX(Data!$BR:$BR,MATCH(AL24,Data!$A:$A,0),1)))</f>
        <v/>
      </c>
      <c r="AL24" s="43" t="str">
        <f ca="1">IFERROR(INDEX(Data!$A$1:AS$1004,_xlfn.AGGREGATE(15,6,(OFFSET(Data!$A$1,0,MATCH(AL$6,Data!$1:$1,0)-1,1000,1)=IF(AL$7="","Yes",AL$7))/(OFFSET(Data!$A$1,0,MATCH(AL$6,Data!$1:$1,0)-1,1000,1)=IF(AL$7="","Yes",AL$7))*ROW(Data!$C$1:$C$1004),ROW(AL24)-ROW(AL$7)),1),"")</f>
        <v>Pasiones</v>
      </c>
      <c r="AM24" s="43" t="str">
        <f ca="1">IF(AN24="","",IF(INDEX(Data!$BR:$BR,MATCH(AN24,Data!$A:$A,0),1)=0,"",INDEX(Data!$BR:$BR,MATCH(AN24,Data!$A:$A,0),1)))</f>
        <v/>
      </c>
      <c r="AN24" s="43" t="str">
        <f ca="1">IFERROR(INDEX(Data!$A$1:AU$1004,_xlfn.AGGREGATE(15,6,(OFFSET(Data!$A$1,0,MATCH(AN$6,Data!$1:$1,0)-1,1000,1)=IF(AN$7="","Yes",AN$7))/(OFFSET(Data!$A$1,0,MATCH(AN$6,Data!$1:$1,0)-1,1000,1)=IF(AN$7="","Yes",AN$7))*ROW(Data!$C$1:$C$1004),ROW(AN24)-ROW(AN$7)),1),"")</f>
        <v>Comedy Central</v>
      </c>
    </row>
    <row r="25" spans="1:40" ht="24" x14ac:dyDescent="0.4">
      <c r="A25" s="43" t="str">
        <f ca="1">IF(B25="","",IF(INDEX(Data!$BR:$BR,MATCH(B25,Data!$A:$A,0),1)=0,"",INDEX(Data!$BR:$BR,MATCH(B25,Data!$A:$A,0),1)))</f>
        <v/>
      </c>
      <c r="B25" s="43" t="str">
        <f ca="1">IFERROR(INDEX(Data!A$1:$A$1004,_xlfn.AGGREGATE(15,6,(OFFSET(Data!$A$1,0,MATCH(B$6,Data!$1:$1,0)-1,1000,1)=IF(B$7="","Yes",B$7))/(OFFSET(Data!$A$1,0,MATCH(B$6,Data!$1:$1,0)-1,1000,1)=IF(B$7="","Yes",B$7))*ROW(Data!$C$1:$C$1004),ROW(B25)-ROW(B$7)),1),"")</f>
        <v>Destination America</v>
      </c>
      <c r="C25" s="43" t="str">
        <f ca="1">IF(D25="","",IF(INDEX(Data!$BR:$BR,MATCH(D25,Data!$A:$A,0),1)=0,"",INDEX(Data!$BR:$BR,MATCH(D25,Data!$A:$A,0),1)))</f>
        <v/>
      </c>
      <c r="D25" s="43" t="str">
        <f ca="1">IFERROR(INDEX(Data!$A$1:C$1004,_xlfn.AGGREGATE(15,6,(OFFSET(Data!$A$1,0,MATCH(D$6,Data!$1:$1,0)-1,1000,1)=IF(D$7="","Yes",D$7))/(OFFSET(Data!$A$1,0,MATCH(D$6,Data!$1:$1,0)-1,1000,1)=IF(D$7="","Yes",D$7))*ROW(Data!$C$1:$C$1004),ROW(D25)-ROW(D$7)),1),"")</f>
        <v>Food Network</v>
      </c>
      <c r="E25" s="43" t="str">
        <f ca="1">IF(F25="","",IF(INDEX(Data!$BR:$BR,MATCH(F25,Data!$A:$A,0),1)=0,"",INDEX(Data!$BR:$BR,MATCH(F25,Data!$A:$A,0),1)))</f>
        <v/>
      </c>
      <c r="F25" s="43" t="str">
        <f ca="1">IFERROR(INDEX(Data!$A$1:E$1004,_xlfn.AGGREGATE(15,6,(OFFSET(Data!$A$1,0,MATCH(F$6,Data!$1:$1,0)-1,1000,1)=IF(F$7="","Yes",F$7))/(OFFSET(Data!$A$1,0,MATCH(F$6,Data!$1:$1,0)-1,1000,1)=IF(F$7="","Yes",F$7))*ROW(Data!$C$1:$C$1004),ROW(F25)-ROW(F$7)),1),"")</f>
        <v>Food Network</v>
      </c>
      <c r="G25" s="43" t="str">
        <f ca="1">IF(H25="","",IF(INDEX(Data!$BR:$BR,MATCH(H25,Data!$A:$A,0),1)=0,"",INDEX(Data!$BR:$BR,MATCH(H25,Data!$A:$A,0),1)))</f>
        <v/>
      </c>
      <c r="H25" s="43" t="str">
        <f ca="1">IFERROR(INDEX(Data!$A$1:G$1004,_xlfn.AGGREGATE(15,6,(OFFSET(Data!$A$1,0,MATCH(H$6,Data!$1:$1,0)-1,1000,1)=IF(H$7="","Yes",H$7))/(OFFSET(Data!$A$1,0,MATCH(H$6,Data!$1:$1,0)-1,1000,1)=IF(H$7="","Yes",H$7))*ROW(Data!$C$1:$C$1004),ROW(H25)-ROW(H$7)),1),"")</f>
        <v>E!</v>
      </c>
      <c r="I25" s="43" t="str">
        <f ca="1">IF(J25="","",IF(INDEX(Data!$BR:$BR,MATCH(J25,Data!$A:$A,0),1)=0,"",INDEX(Data!$BR:$BR,MATCH(J25,Data!$A:$A,0),1)))</f>
        <v/>
      </c>
      <c r="J25" s="43" t="str">
        <f ca="1">IFERROR(INDEX(Data!$A$1:I$1004,_xlfn.AGGREGATE(15,6,(OFFSET(Data!$A$1,0,MATCH(J$6,Data!$1:$1,0)-1,1000,1)=IF(J$7="","Yes",J$7))/(OFFSET(Data!$A$1,0,MATCH(J$6,Data!$1:$1,0)-1,1000,1)=IF(J$7="","Yes",J$7))*ROW(Data!$C$1:$C$1004),ROW(J25)-ROW(J$7)),1),"")</f>
        <v>Comedy Central</v>
      </c>
      <c r="K25" s="43" t="str">
        <f ca="1">IF(L25="","",IF(INDEX(Data!$BR:$BR,MATCH(L25,Data!$A:$A,0),1)=0,"",INDEX(Data!$BR:$BR,MATCH(L25,Data!$A:$A,0),1)))</f>
        <v/>
      </c>
      <c r="L25" s="43" t="str">
        <f ca="1">IFERROR(INDEX(Data!$A$1:K$1004,_xlfn.AGGREGATE(15,6,(OFFSET(Data!$A$1,0,MATCH(L$6,Data!$1:$1,0)-1,1000,1)=IF(L$7="","Yes",L$7))/(OFFSET(Data!$A$1,0,MATCH(L$6,Data!$1:$1,0)-1,1000,1)=IF(L$7="","Yes",L$7))*ROW(Data!$C$1:$C$1004),ROW(L25)-ROW(L$7)),1),"")</f>
        <v>CNNe</v>
      </c>
      <c r="M25" s="43" t="str">
        <f ca="1">IF(N25="","",IF(INDEX(Data!$BR:$BR,MATCH(N25,Data!$A:$A,0),1)=0,"",INDEX(Data!$BR:$BR,MATCH(N25,Data!$A:$A,0),1)))</f>
        <v/>
      </c>
      <c r="N25" s="43" t="str">
        <f ca="1">IFERROR(INDEX(Data!$A$1:M$1004,_xlfn.AGGREGATE(15,6,(OFFSET(Data!$A$1,0,MATCH(N$6,Data!$1:$1,0)-1,1000,1)=IF(N$7="","Yes",N$7))/(OFFSET(Data!$A$1,0,MATCH(N$6,Data!$1:$1,0)-1,1000,1)=IF(N$7="","Yes",N$7))*ROW(Data!$C$1:$C$1004),ROW(N25)-ROW(N$7)),1),"")</f>
        <v>CMT</v>
      </c>
      <c r="O25" s="43" t="str">
        <f ca="1">IF(P25="","",IF(INDEX(Data!$BR:$BR,MATCH(P25,Data!$A:$A,0),1)=0,"",INDEX(Data!$BR:$BR,MATCH(P25,Data!$A:$A,0),1)))</f>
        <v/>
      </c>
      <c r="P25" s="43" t="str">
        <f ca="1">IFERROR(INDEX(Data!$A$1:O$1004,_xlfn.AGGREGATE(15,6,(OFFSET(Data!$A$1,0,MATCH(P$6,Data!$1:$1,0)-1,1000,1)=IF(P$7="","Yes",P$7))/(OFFSET(Data!$A$1,0,MATCH(P$6,Data!$1:$1,0)-1,1000,1)=IF(P$7="","Yes",P$7))*ROW(Data!$C$1:$C$1004),ROW(P25)-ROW(P$7)),1),"")</f>
        <v>Bravo</v>
      </c>
      <c r="Q25" s="43">
        <f ca="1">IF(R25="","",IF(INDEX(Data!$BR:$BR,MATCH(R25,Data!$A:$A,0),1)=0,"",INDEX(Data!$BR:$BR,MATCH(R25,Data!$A:$A,0),1)))</f>
        <v>3</v>
      </c>
      <c r="R25" s="43" t="str">
        <f ca="1">IFERROR(INDEX(Data!$A$1:Q$1004,_xlfn.AGGREGATE(15,6,(OFFSET(Data!$A$1,0,MATCH(R$6,Data!$1:$1,0)-1,1000,1)=IF(R$7="","Yes",R$7))/(OFFSET(Data!$A$1,0,MATCH(R$6,Data!$1:$1,0)-1,1000,1)=IF(R$7="","Yes",R$7))*ROW(Data!$C$1:$C$1004),ROW(R25)-ROW(R$7)),1),"")</f>
        <v>Boomerang</v>
      </c>
      <c r="S25" s="43" t="str">
        <f ca="1">IF(T25="","",IF(INDEX(Data!$BR:$BR,MATCH(T25,Data!$A:$A,0),1)=0,"",INDEX(Data!$BR:$BR,MATCH(T25,Data!$A:$A,0),1)))</f>
        <v/>
      </c>
      <c r="T25" s="43" t="str">
        <f ca="1">IFERROR(INDEX(Data!$A$1:R$1004,_xlfn.AGGREGATE(15,6,(OFFSET(Data!$A$1,0,MATCH(T$6,Data!$1:$1,0)-1,1000,1)=IF(T$7="","Yes",T$7))/(OFFSET(Data!$A$1,0,MATCH(T$6,Data!$1:$1,0)-1,1000,1)=IF(T$7="","Yes",T$7))*ROW(Data!$C$1:$C$1004),ROW(T25)-ROW(T$7)),1),"")</f>
        <v>Canal 22 Internacional</v>
      </c>
      <c r="U25" s="43" t="str">
        <f ca="1">IF(V25="","",IF(INDEX(Data!$BR:$BR,MATCH(V25,Data!$A:$A,0),1)=0,"",INDEX(Data!$BR:$BR,MATCH(V25,Data!$A:$A,0),1)))</f>
        <v/>
      </c>
      <c r="V25" s="43" t="str">
        <f ca="1">IFERROR(INDEX(Data!$A$1:T$1004,_xlfn.AGGREGATE(15,6,(OFFSET(Data!$A$1,0,MATCH(V$6,Data!$1:$1,0)-1,1000,1)=IF(V$7="","Yes",V$7))/(OFFSET(Data!$A$1,0,MATCH(V$6,Data!$1:$1,0)-1,1000,1)=IF(V$7="","Yes",V$7))*ROW(Data!$C$1:$C$1004),ROW(V25)-ROW(V$7)),1),"")</f>
        <v>Comet TV</v>
      </c>
      <c r="W25" s="43" t="str">
        <f ca="1">IF(X25="","",IF(INDEX(Data!$BR:$BR,MATCH(X25,Data!$A:$A,0),1)=0,"",INDEX(Data!$BR:$BR,MATCH(X25,Data!$A:$A,0),1)))</f>
        <v/>
      </c>
      <c r="X25" s="43" t="str">
        <f ca="1">IFERROR(INDEX(Data!$A$1:Y$1004,_xlfn.AGGREGATE(15,6,(OFFSET(Data!$A$1,0,MATCH(X$6,Data!$1:$1,0)-1,1000,1)=IF(X$7="","Yes",X$7))/(OFFSET(Data!$A$1,0,MATCH(X$6,Data!$1:$1,0)-1,1000,1)=IF(X$7="","Yes",X$7))*ROW(Data!$C$1:$C$1004),ROW(X25)-ROW(X$7)),1),"")</f>
        <v>COZI</v>
      </c>
      <c r="Y25" s="43" t="str">
        <f ca="1">IF(Z25="","",IF(INDEX(Data!$BR:$BR,MATCH(Z25,Data!$A:$A,0),1)=0,"",INDEX(Data!$BR:$BR,MATCH(Z25,Data!$A:$A,0),1)))</f>
        <v/>
      </c>
      <c r="Z25" s="43" t="str">
        <f ca="1">IFERROR(INDEX(Data!$A$1:AA$1004,_xlfn.AGGREGATE(15,6,(OFFSET(Data!$A$1,0,MATCH(Z$6,Data!$1:$1,0)-1,1000,1)=IF(Z$7="","Yes",Z$7))/(OFFSET(Data!$A$1,0,MATCH(Z$6,Data!$1:$1,0)-1,1000,1)=IF(Z$7="","Yes",Z$7))*ROW(Data!$C$1:$C$1004),ROW(Z25)-ROW(Z$7)),1),"")</f>
        <v>Disney Junior</v>
      </c>
      <c r="AA25" s="43">
        <f ca="1">IF(AB25="","",IF(INDEX(Data!$BR:$BR,MATCH(AB25,Data!$A:$A,0),1)=0,"",INDEX(Data!$BR:$BR,MATCH(AB25,Data!$A:$A,0),1)))</f>
        <v>1</v>
      </c>
      <c r="AB25" s="43" t="str">
        <f ca="1">IFERROR(INDEX(Data!$A$1:AC$1004,_xlfn.AGGREGATE(15,6,(OFFSET(Data!$A$1,0,MATCH(AB$6,Data!$1:$1,0)-1,1000,1)=IF(AB$7="","Yes",AB$7))/(OFFSET(Data!$A$1,0,MATCH(AB$6,Data!$1:$1,0)-1,1000,1)=IF(AB$7="","Yes",AB$7))*ROW(Data!$C$1:$C$1004),ROW(AB25)-ROW(AB$7)),1),"")</f>
        <v>CBS</v>
      </c>
      <c r="AC25" s="43" t="str">
        <f ca="1">IF(AD25="","",IF(INDEX(Data!$BR:$BR,MATCH(AD25,Data!$A:$A,0),1)=0,"",INDEX(Data!$BR:$BR,MATCH(AD25,Data!$A:$A,0),1)))</f>
        <v/>
      </c>
      <c r="AD25" s="43" t="str">
        <f ca="1">IFERROR(INDEX(Data!$A$1:AE$1004,_xlfn.AGGREGATE(15,6,(OFFSET(Data!$A$1,0,MATCH(AD$6,Data!$1:$1,0)-1,1000,1)=IF(AD$7="","Yes",AD$7))/(OFFSET(Data!$A$1,0,MATCH(AD$6,Data!$1:$1,0)-1,1000,1)=IF(AD$7="","Yes",AD$7))*ROW(Data!$C$1:$C$1004),ROW(AD25)-ROW(AD$7)),1),"")</f>
        <v>History</v>
      </c>
      <c r="AE25" s="43" t="str">
        <f ca="1">IF(AF25="","",IF(INDEX(Data!$BR:$BR,MATCH(AF25,Data!$A:$A,0),1)=0,"",INDEX(Data!$BR:$BR,MATCH(AF25,Data!$A:$A,0),1)))</f>
        <v/>
      </c>
      <c r="AF25" s="43" t="str">
        <f ca="1">IFERROR(INDEX(Data!$A$1:AM$1004,_xlfn.AGGREGATE(15,6,(OFFSET(Data!$A$1,0,MATCH(AF$6,Data!$1:$1,0)-1,1000,1)=IF(AF$7="","Yes",AF$7))/(OFFSET(Data!$A$1,0,MATCH(AF$6,Data!$1:$1,0)-1,1000,1)=IF(AF$7="","Yes",AF$7))*ROW(Data!$C$1:$C$1004),ROW(AF25)-ROW(AF$7)),1),"")</f>
        <v/>
      </c>
      <c r="AG25" s="43" t="str">
        <f ca="1">IF(AH25="","",IF(INDEX(Data!$BR:$BR,MATCH(AH25,Data!$A:$A,0),1)=0,"",INDEX(Data!$BR:$BR,MATCH(AH25,Data!$A:$A,0),1)))</f>
        <v/>
      </c>
      <c r="AH25" s="43" t="str">
        <f ca="1">IFERROR(INDEX(Data!$A$1:AO$1004,_xlfn.AGGREGATE(15,6,(OFFSET(Data!$A$1,0,MATCH(AH$6,Data!$1:$1,0)-1,1000,1)=IF(AH$7="","Yes",AH$7))/(OFFSET(Data!$A$1,0,MATCH(AH$6,Data!$1:$1,0)-1,1000,1)=IF(AH$7="","Yes",AH$7))*ROW(Data!$C$1:$C$1004),ROW(AH25)-ROW(AH$7)),1),"")</f>
        <v/>
      </c>
      <c r="AI25" s="43" t="str">
        <f ca="1">IF(AJ25="","",IF(INDEX(Data!$BR:$BR,MATCH(AJ25,Data!$A:$A,0),1)=0,"",INDEX(Data!$BR:$BR,MATCH(AJ25,Data!$A:$A,0),1)))</f>
        <v/>
      </c>
      <c r="AJ25" s="43" t="str">
        <f ca="1">IFERROR(INDEX(Data!$A$1:AQ$1004,_xlfn.AGGREGATE(15,6,(OFFSET(Data!$A$1,0,MATCH(AJ$6,Data!$1:$1,0)-1,1000,1)=IF(AJ$7="","Yes",AJ$7))/(OFFSET(Data!$A$1,0,MATCH(AJ$6,Data!$1:$1,0)-1,1000,1)=IF(AJ$7="","Yes",AJ$7))*ROW(Data!$C$1:$C$1004),ROW(AJ25)-ROW(AJ$7)),1),"")</f>
        <v>ESPN</v>
      </c>
      <c r="AK25" s="43" t="str">
        <f ca="1">IF(AL25="","",IF(INDEX(Data!$BR:$BR,MATCH(AL25,Data!$A:$A,0),1)=0,"",INDEX(Data!$BR:$BR,MATCH(AL25,Data!$A:$A,0),1)))</f>
        <v/>
      </c>
      <c r="AL25" s="43" t="str">
        <f ca="1">IFERROR(INDEX(Data!$A$1:AS$1004,_xlfn.AGGREGATE(15,6,(OFFSET(Data!$A$1,0,MATCH(AL$6,Data!$1:$1,0)-1,1000,1)=IF(AL$7="","Yes",AL$7))/(OFFSET(Data!$A$1,0,MATCH(AL$6,Data!$1:$1,0)-1,1000,1)=IF(AL$7="","Yes",AL$7))*ROW(Data!$C$1:$C$1004),ROW(AL25)-ROW(AL$7)),1),"")</f>
        <v>RCN Novelas</v>
      </c>
      <c r="AM25" s="43">
        <f ca="1">IF(AN25="","",IF(INDEX(Data!$BR:$BR,MATCH(AN25,Data!$A:$A,0),1)=0,"",INDEX(Data!$BR:$BR,MATCH(AN25,Data!$A:$A,0),1)))</f>
        <v>3</v>
      </c>
      <c r="AN25" s="43" t="str">
        <f ca="1">IFERROR(INDEX(Data!$A$1:AU$1004,_xlfn.AGGREGATE(15,6,(OFFSET(Data!$A$1,0,MATCH(AN$6,Data!$1:$1,0)-1,1000,1)=IF(AN$7="","Yes",AN$7))/(OFFSET(Data!$A$1,0,MATCH(AN$6,Data!$1:$1,0)-1,1000,1)=IF(AN$7="","Yes",AN$7))*ROW(Data!$C$1:$C$1004),ROW(AN25)-ROW(AN$7)),1),"")</f>
        <v>Cooking Channel</v>
      </c>
    </row>
    <row r="26" spans="1:40" ht="24" x14ac:dyDescent="0.4">
      <c r="A26" s="43" t="str">
        <f ca="1">IF(B26="","",IF(INDEX(Data!$BR:$BR,MATCH(B26,Data!$A:$A,0),1)=0,"",INDEX(Data!$BR:$BR,MATCH(B26,Data!$A:$A,0),1)))</f>
        <v/>
      </c>
      <c r="B26" s="43" t="str">
        <f ca="1">IFERROR(INDEX(Data!A$1:$A$1004,_xlfn.AGGREGATE(15,6,(OFFSET(Data!$A$1,0,MATCH(B$6,Data!$1:$1,0)-1,1000,1)=IF(B$7="","Yes",B$7))/(OFFSET(Data!$A$1,0,MATCH(B$6,Data!$1:$1,0)-1,1000,1)=IF(B$7="","Yes",B$7))*ROW(Data!$C$1:$C$1004),ROW(B26)-ROW(B$7)),1),"")</f>
        <v>Discovery Channel</v>
      </c>
      <c r="C26" s="43" t="str">
        <f ca="1">IF(D26="","",IF(INDEX(Data!$BR:$BR,MATCH(D26,Data!$A:$A,0),1)=0,"",INDEX(Data!$BR:$BR,MATCH(D26,Data!$A:$A,0),1)))</f>
        <v/>
      </c>
      <c r="D26" s="43" t="str">
        <f ca="1">IFERROR(INDEX(Data!$A$1:C$1004,_xlfn.AGGREGATE(15,6,(OFFSET(Data!$A$1,0,MATCH(D$6,Data!$1:$1,0)-1,1000,1)=IF(D$7="","Yes",D$7))/(OFFSET(Data!$A$1,0,MATCH(D$6,Data!$1:$1,0)-1,1000,1)=IF(D$7="","Yes",D$7))*ROW(Data!$C$1:$C$1004),ROW(D26)-ROW(D$7)),1),"")</f>
        <v>Freeform</v>
      </c>
      <c r="E26" s="43">
        <f ca="1">IF(F26="","",IF(INDEX(Data!$BR:$BR,MATCH(F26,Data!$A:$A,0),1)=0,"",INDEX(Data!$BR:$BR,MATCH(F26,Data!$A:$A,0),1)))</f>
        <v>1</v>
      </c>
      <c r="F26" s="43" t="str">
        <f ca="1">IFERROR(INDEX(Data!$A$1:E$1004,_xlfn.AGGREGATE(15,6,(OFFSET(Data!$A$1,0,MATCH(F$6,Data!$1:$1,0)-1,1000,1)=IF(F$7="","Yes",F$7))/(OFFSET(Data!$A$1,0,MATCH(F$6,Data!$1:$1,0)-1,1000,1)=IF(F$7="","Yes",F$7))*ROW(Data!$C$1:$C$1004),ROW(F26)-ROW(F$7)),1),"")</f>
        <v>FOX</v>
      </c>
      <c r="G26" s="43" t="str">
        <f ca="1">IF(H26="","",IF(INDEX(Data!$BR:$BR,MATCH(H26,Data!$A:$A,0),1)=0,"",INDEX(Data!$BR:$BR,MATCH(H26,Data!$A:$A,0),1)))</f>
        <v/>
      </c>
      <c r="H26" s="43" t="str">
        <f ca="1">IFERROR(INDEX(Data!$A$1:G$1004,_xlfn.AGGREGATE(15,6,(OFFSET(Data!$A$1,0,MATCH(H$6,Data!$1:$1,0)-1,1000,1)=IF(H$7="","Yes",H$7))/(OFFSET(Data!$A$1,0,MATCH(H$6,Data!$1:$1,0)-1,1000,1)=IF(H$7="","Yes",H$7))*ROW(Data!$C$1:$C$1004),ROW(H26)-ROW(H$7)),1),"")</f>
        <v>ESPN</v>
      </c>
      <c r="I26" s="43" t="str">
        <f ca="1">IF(J26="","",IF(INDEX(Data!$BR:$BR,MATCH(J26,Data!$A:$A,0),1)=0,"",INDEX(Data!$BR:$BR,MATCH(J26,Data!$A:$A,0),1)))</f>
        <v/>
      </c>
      <c r="J26" s="43" t="str">
        <f ca="1">IFERROR(INDEX(Data!$A$1:I$1004,_xlfn.AGGREGATE(15,6,(OFFSET(Data!$A$1,0,MATCH(J$6,Data!$1:$1,0)-1,1000,1)=IF(J$7="","Yes",J$7))/(OFFSET(Data!$A$1,0,MATCH(J$6,Data!$1:$1,0)-1,1000,1)=IF(J$7="","Yes",J$7))*ROW(Data!$C$1:$C$1004),ROW(J26)-ROW(J$7)),1),"")</f>
        <v>CW</v>
      </c>
      <c r="K26" s="43" t="str">
        <f ca="1">IF(L26="","",IF(INDEX(Data!$BR:$BR,MATCH(L26,Data!$A:$A,0),1)=0,"",INDEX(Data!$BR:$BR,MATCH(L26,Data!$A:$A,0),1)))</f>
        <v/>
      </c>
      <c r="L26" s="43" t="str">
        <f ca="1">IFERROR(INDEX(Data!$A$1:K$1004,_xlfn.AGGREGATE(15,6,(OFFSET(Data!$A$1,0,MATCH(L$6,Data!$1:$1,0)-1,1000,1)=IF(L$7="","Yes",L$7))/(OFFSET(Data!$A$1,0,MATCH(L$6,Data!$1:$1,0)-1,1000,1)=IF(L$7="","Yes",L$7))*ROW(Data!$C$1:$C$1004),ROW(L26)-ROW(L$7)),1),"")</f>
        <v>Comedy Central</v>
      </c>
      <c r="M26" s="43" t="str">
        <f ca="1">IF(N26="","",IF(INDEX(Data!$BR:$BR,MATCH(N26,Data!$A:$A,0),1)=0,"",INDEX(Data!$BR:$BR,MATCH(N26,Data!$A:$A,0),1)))</f>
        <v/>
      </c>
      <c r="N26" s="43" t="str">
        <f ca="1">IFERROR(INDEX(Data!$A$1:M$1004,_xlfn.AGGREGATE(15,6,(OFFSET(Data!$A$1,0,MATCH(N$6,Data!$1:$1,0)-1,1000,1)=IF(N$7="","Yes",N$7))/(OFFSET(Data!$A$1,0,MATCH(N$6,Data!$1:$1,0)-1,1000,1)=IF(N$7="","Yes",N$7))*ROW(Data!$C$1:$C$1004),ROW(N26)-ROW(N$7)),1),"")</f>
        <v>CNBC</v>
      </c>
      <c r="O26" s="43" t="str">
        <f ca="1">IF(P26="","",IF(INDEX(Data!$BR:$BR,MATCH(P26,Data!$A:$A,0),1)=0,"",INDEX(Data!$BR:$BR,MATCH(P26,Data!$A:$A,0),1)))</f>
        <v/>
      </c>
      <c r="P26" s="43" t="str">
        <f ca="1">IFERROR(INDEX(Data!$A$1:O$1004,_xlfn.AGGREGATE(15,6,(OFFSET(Data!$A$1,0,MATCH(P$6,Data!$1:$1,0)-1,1000,1)=IF(P$7="","Yes",P$7))/(OFFSET(Data!$A$1,0,MATCH(P$6,Data!$1:$1,0)-1,1000,1)=IF(P$7="","Yes",P$7))*ROW(Data!$C$1:$C$1004),ROW(P26)-ROW(P$7)),1),"")</f>
        <v>Cartoon Network</v>
      </c>
      <c r="Q26" s="43" t="str">
        <f ca="1">IF(R26="","",IF(INDEX(Data!$BR:$BR,MATCH(R26,Data!$A:$A,0),1)=0,"",INDEX(Data!$BR:$BR,MATCH(R26,Data!$A:$A,0),1)))</f>
        <v/>
      </c>
      <c r="R26" s="43" t="str">
        <f ca="1">IFERROR(INDEX(Data!$A$1:Q$1004,_xlfn.AGGREGATE(15,6,(OFFSET(Data!$A$1,0,MATCH(R$6,Data!$1:$1,0)-1,1000,1)=IF(R$7="","Yes",R$7))/(OFFSET(Data!$A$1,0,MATCH(R$6,Data!$1:$1,0)-1,1000,1)=IF(R$7="","Yes",R$7))*ROW(Data!$C$1:$C$1004),ROW(R26)-ROW(R$7)),1),"")</f>
        <v>Bravo</v>
      </c>
      <c r="S26" s="43" t="str">
        <f ca="1">IF(T26="","",IF(INDEX(Data!$BR:$BR,MATCH(T26,Data!$A:$A,0),1)=0,"",INDEX(Data!$BR:$BR,MATCH(T26,Data!$A:$A,0),1)))</f>
        <v/>
      </c>
      <c r="T26" s="43" t="str">
        <f ca="1">IFERROR(INDEX(Data!$A$1:R$1004,_xlfn.AGGREGATE(15,6,(OFFSET(Data!$A$1,0,MATCH(T$6,Data!$1:$1,0)-1,1000,1)=IF(T$7="","Yes",T$7))/(OFFSET(Data!$A$1,0,MATCH(T$6,Data!$1:$1,0)-1,1000,1)=IF(T$7="","Yes",T$7))*ROW(Data!$C$1:$C$1004),ROW(T26)-ROW(T$7)),1),"")</f>
        <v>Canal Once</v>
      </c>
      <c r="U26" s="43" t="str">
        <f ca="1">IF(V26="","",IF(INDEX(Data!$BR:$BR,MATCH(V26,Data!$A:$A,0),1)=0,"",INDEX(Data!$BR:$BR,MATCH(V26,Data!$A:$A,0),1)))</f>
        <v/>
      </c>
      <c r="V26" s="43" t="str">
        <f ca="1">IFERROR(INDEX(Data!$A$1:T$1004,_xlfn.AGGREGATE(15,6,(OFFSET(Data!$A$1,0,MATCH(V$6,Data!$1:$1,0)-1,1000,1)=IF(V$7="","Yes",V$7))/(OFFSET(Data!$A$1,0,MATCH(V$6,Data!$1:$1,0)-1,1000,1)=IF(V$7="","Yes",V$7))*ROW(Data!$C$1:$C$1004),ROW(V26)-ROW(V$7)),1),"")</f>
        <v>COZI</v>
      </c>
      <c r="W26" s="43" t="str">
        <f ca="1">IF(X26="","",IF(INDEX(Data!$BR:$BR,MATCH(X26,Data!$A:$A,0),1)=0,"",INDEX(Data!$BR:$BR,MATCH(X26,Data!$A:$A,0),1)))</f>
        <v/>
      </c>
      <c r="X26" s="43" t="str">
        <f ca="1">IFERROR(INDEX(Data!$A$1:Y$1004,_xlfn.AGGREGATE(15,6,(OFFSET(Data!$A$1,0,MATCH(X$6,Data!$1:$1,0)-1,1000,1)=IF(X$7="","Yes",X$7))/(OFFSET(Data!$A$1,0,MATCH(X$6,Data!$1:$1,0)-1,1000,1)=IF(X$7="","Yes",X$7))*ROW(Data!$C$1:$C$1004),ROW(X26)-ROW(X$7)),1),"")</f>
        <v>CW</v>
      </c>
      <c r="Y26" s="43" t="str">
        <f ca="1">IF(Z26="","",IF(INDEX(Data!$BR:$BR,MATCH(Z26,Data!$A:$A,0),1)=0,"",INDEX(Data!$BR:$BR,MATCH(Z26,Data!$A:$A,0),1)))</f>
        <v/>
      </c>
      <c r="Z26" s="43" t="str">
        <f ca="1">IFERROR(INDEX(Data!$A$1:AA$1004,_xlfn.AGGREGATE(15,6,(OFFSET(Data!$A$1,0,MATCH(Z$6,Data!$1:$1,0)-1,1000,1)=IF(Z$7="","Yes",Z$7))/(OFFSET(Data!$A$1,0,MATCH(Z$6,Data!$1:$1,0)-1,1000,1)=IF(Z$7="","Yes",Z$7))*ROW(Data!$C$1:$C$1004),ROW(Z26)-ROW(Z$7)),1),"")</f>
        <v>Disney XD</v>
      </c>
      <c r="AA26" s="43" t="str">
        <f ca="1">IF(AB26="","",IF(INDEX(Data!$BR:$BR,MATCH(AB26,Data!$A:$A,0),1)=0,"",INDEX(Data!$BR:$BR,MATCH(AB26,Data!$A:$A,0),1)))</f>
        <v/>
      </c>
      <c r="AB26" s="43" t="str">
        <f ca="1">IFERROR(INDEX(Data!$A$1:AC$1004,_xlfn.AGGREGATE(15,6,(OFFSET(Data!$A$1,0,MATCH(AB$6,Data!$1:$1,0)-1,1000,1)=IF(AB$7="","Yes",AB$7))/(OFFSET(Data!$A$1,0,MATCH(AB$6,Data!$1:$1,0)-1,1000,1)=IF(AB$7="","Yes",AB$7))*ROW(Data!$C$1:$C$1004),ROW(AB26)-ROW(AB$7)),1),"")</f>
        <v>CBS News Live</v>
      </c>
      <c r="AC26" s="43" t="str">
        <f ca="1">IF(AD26="","",IF(INDEX(Data!$BR:$BR,MATCH(AD26,Data!$A:$A,0),1)=0,"",INDEX(Data!$BR:$BR,MATCH(AD26,Data!$A:$A,0),1)))</f>
        <v/>
      </c>
      <c r="AD26" s="43" t="str">
        <f ca="1">IFERROR(INDEX(Data!$A$1:AE$1004,_xlfn.AGGREGATE(15,6,(OFFSET(Data!$A$1,0,MATCH(AD$6,Data!$1:$1,0)-1,1000,1)=IF(AD$7="","Yes",AD$7))/(OFFSET(Data!$A$1,0,MATCH(AD$6,Data!$1:$1,0)-1,1000,1)=IF(AD$7="","Yes",AD$7))*ROW(Data!$C$1:$C$1004),ROW(AD26)-ROW(AD$7)),1),"")</f>
        <v>HLN</v>
      </c>
      <c r="AE26" s="43" t="str">
        <f ca="1">IF(AF26="","",IF(INDEX(Data!$BR:$BR,MATCH(AF26,Data!$A:$A,0),1)=0,"",INDEX(Data!$BR:$BR,MATCH(AF26,Data!$A:$A,0),1)))</f>
        <v/>
      </c>
      <c r="AF26" s="43" t="str">
        <f ca="1">IFERROR(INDEX(Data!$A$1:AM$1004,_xlfn.AGGREGATE(15,6,(OFFSET(Data!$A$1,0,MATCH(AF$6,Data!$1:$1,0)-1,1000,1)=IF(AF$7="","Yes",AF$7))/(OFFSET(Data!$A$1,0,MATCH(AF$6,Data!$1:$1,0)-1,1000,1)=IF(AF$7="","Yes",AF$7))*ROW(Data!$C$1:$C$1004),ROW(AF26)-ROW(AF$7)),1),"")</f>
        <v/>
      </c>
      <c r="AG26" s="43" t="str">
        <f ca="1">IF(AH26="","",IF(INDEX(Data!$BR:$BR,MATCH(AH26,Data!$A:$A,0),1)=0,"",INDEX(Data!$BR:$BR,MATCH(AH26,Data!$A:$A,0),1)))</f>
        <v/>
      </c>
      <c r="AH26" s="43" t="str">
        <f ca="1">IFERROR(INDEX(Data!$A$1:AO$1004,_xlfn.AGGREGATE(15,6,(OFFSET(Data!$A$1,0,MATCH(AH$6,Data!$1:$1,0)-1,1000,1)=IF(AH$7="","Yes",AH$7))/(OFFSET(Data!$A$1,0,MATCH(AH$6,Data!$1:$1,0)-1,1000,1)=IF(AH$7="","Yes",AH$7))*ROW(Data!$C$1:$C$1004),ROW(AH26)-ROW(AH$7)),1),"")</f>
        <v/>
      </c>
      <c r="AI26" s="43" t="str">
        <f ca="1">IF(AJ26="","",IF(INDEX(Data!$BR:$BR,MATCH(AJ26,Data!$A:$A,0),1)=0,"",INDEX(Data!$BR:$BR,MATCH(AJ26,Data!$A:$A,0),1)))</f>
        <v/>
      </c>
      <c r="AJ26" s="43" t="str">
        <f ca="1">IFERROR(INDEX(Data!$A$1:AQ$1004,_xlfn.AGGREGATE(15,6,(OFFSET(Data!$A$1,0,MATCH(AJ$6,Data!$1:$1,0)-1,1000,1)=IF(AJ$7="","Yes",AJ$7))/(OFFSET(Data!$A$1,0,MATCH(AJ$6,Data!$1:$1,0)-1,1000,1)=IF(AJ$7="","Yes",AJ$7))*ROW(Data!$C$1:$C$1004),ROW(AJ26)-ROW(AJ$7)),1),"")</f>
        <v>ESPN 2</v>
      </c>
      <c r="AK26" s="43" t="str">
        <f ca="1">IF(AL26="","",IF(INDEX(Data!$BR:$BR,MATCH(AL26,Data!$A:$A,0),1)=0,"",INDEX(Data!$BR:$BR,MATCH(AL26,Data!$A:$A,0),1)))</f>
        <v/>
      </c>
      <c r="AL26" s="43" t="str">
        <f ca="1">IFERROR(INDEX(Data!$A$1:AS$1004,_xlfn.AGGREGATE(15,6,(OFFSET(Data!$A$1,0,MATCH(AL$6,Data!$1:$1,0)-1,1000,1)=IF(AL$7="","Yes",AL$7))/(OFFSET(Data!$A$1,0,MATCH(AL$6,Data!$1:$1,0)-1,1000,1)=IF(AL$7="","Yes",AL$7))*ROW(Data!$C$1:$C$1004),ROW(AL26)-ROW(AL$7)),1),"")</f>
        <v>Telefe</v>
      </c>
      <c r="AM26" s="43" t="str">
        <f ca="1">IF(AN26="","",IF(INDEX(Data!$BR:$BR,MATCH(AN26,Data!$A:$A,0),1)=0,"",INDEX(Data!$BR:$BR,MATCH(AN26,Data!$A:$A,0),1)))</f>
        <v/>
      </c>
      <c r="AN26" s="43" t="str">
        <f ca="1">IFERROR(INDEX(Data!$A$1:AU$1004,_xlfn.AGGREGATE(15,6,(OFFSET(Data!$A$1,0,MATCH(AN$6,Data!$1:$1,0)-1,1000,1)=IF(AN$7="","Yes",AN$7))/(OFFSET(Data!$A$1,0,MATCH(AN$6,Data!$1:$1,0)-1,1000,1)=IF(AN$7="","Yes",AN$7))*ROW(Data!$C$1:$C$1004),ROW(AN26)-ROW(AN$7)),1),"")</f>
        <v>Destination America</v>
      </c>
    </row>
    <row r="27" spans="1:40" ht="24" x14ac:dyDescent="0.4">
      <c r="A27" s="43" t="str">
        <f ca="1">IF(B27="","",IF(INDEX(Data!$BR:$BR,MATCH(B27,Data!$A:$A,0),1)=0,"",INDEX(Data!$BR:$BR,MATCH(B27,Data!$A:$A,0),1)))</f>
        <v/>
      </c>
      <c r="B27" s="43" t="str">
        <f ca="1">IFERROR(INDEX(Data!A$1:$A$1004,_xlfn.AGGREGATE(15,6,(OFFSET(Data!$A$1,0,MATCH(B$6,Data!$1:$1,0)-1,1000,1)=IF(B$7="","Yes",B$7))/(OFFSET(Data!$A$1,0,MATCH(B$6,Data!$1:$1,0)-1,1000,1)=IF(B$7="","Yes",B$7))*ROW(Data!$C$1:$C$1004),ROW(B27)-ROW(B$7)),1),"")</f>
        <v>Discovery Family</v>
      </c>
      <c r="C27" s="43" t="str">
        <f ca="1">IF(D27="","",IF(INDEX(Data!$BR:$BR,MATCH(D27,Data!$A:$A,0),1)=0,"",INDEX(Data!$BR:$BR,MATCH(D27,Data!$A:$A,0),1)))</f>
        <v/>
      </c>
      <c r="D27" s="43" t="str">
        <f ca="1">IFERROR(INDEX(Data!$A$1:C$1004,_xlfn.AGGREGATE(15,6,(OFFSET(Data!$A$1,0,MATCH(D$6,Data!$1:$1,0)-1,1000,1)=IF(D$7="","Yes",D$7))/(OFFSET(Data!$A$1,0,MATCH(D$6,Data!$1:$1,0)-1,1000,1)=IF(D$7="","Yes",D$7))*ROW(Data!$C$1:$C$1004),ROW(D27)-ROW(D$7)),1),"")</f>
        <v>Fuse</v>
      </c>
      <c r="E27" s="43" t="str">
        <f ca="1">IF(F27="","",IF(INDEX(Data!$BR:$BR,MATCH(F27,Data!$A:$A,0),1)=0,"",INDEX(Data!$BR:$BR,MATCH(F27,Data!$A:$A,0),1)))</f>
        <v/>
      </c>
      <c r="F27" s="43" t="str">
        <f ca="1">IFERROR(INDEX(Data!$A$1:E$1004,_xlfn.AGGREGATE(15,6,(OFFSET(Data!$A$1,0,MATCH(F$6,Data!$1:$1,0)-1,1000,1)=IF(F$7="","Yes",F$7))/(OFFSET(Data!$A$1,0,MATCH(F$6,Data!$1:$1,0)-1,1000,1)=IF(F$7="","Yes",F$7))*ROW(Data!$C$1:$C$1004),ROW(F27)-ROW(F$7)),1),"")</f>
        <v>Fox News</v>
      </c>
      <c r="G27" s="43" t="str">
        <f ca="1">IF(H27="","",IF(INDEX(Data!$BR:$BR,MATCH(H27,Data!$A:$A,0),1)=0,"",INDEX(Data!$BR:$BR,MATCH(H27,Data!$A:$A,0),1)))</f>
        <v/>
      </c>
      <c r="H27" s="43" t="str">
        <f ca="1">IFERROR(INDEX(Data!$A$1:G$1004,_xlfn.AGGREGATE(15,6,(OFFSET(Data!$A$1,0,MATCH(H$6,Data!$1:$1,0)-1,1000,1)=IF(H$7="","Yes",H$7))/(OFFSET(Data!$A$1,0,MATCH(H$6,Data!$1:$1,0)-1,1000,1)=IF(H$7="","Yes",H$7))*ROW(Data!$C$1:$C$1004),ROW(H27)-ROW(H$7)),1),"")</f>
        <v>ESPN 2</v>
      </c>
      <c r="I27" s="43" t="str">
        <f ca="1">IF(J27="","",IF(INDEX(Data!$BR:$BR,MATCH(J27,Data!$A:$A,0),1)=0,"",INDEX(Data!$BR:$BR,MATCH(J27,Data!$A:$A,0),1)))</f>
        <v/>
      </c>
      <c r="J27" s="43" t="str">
        <f ca="1">IFERROR(INDEX(Data!$A$1:I$1004,_xlfn.AGGREGATE(15,6,(OFFSET(Data!$A$1,0,MATCH(J$6,Data!$1:$1,0)-1,1000,1)=IF(J$7="","Yes",J$7))/(OFFSET(Data!$A$1,0,MATCH(J$6,Data!$1:$1,0)-1,1000,1)=IF(J$7="","Yes",J$7))*ROW(Data!$C$1:$C$1004),ROW(J27)-ROW(J$7)),1),"")</f>
        <v>Disney Channel</v>
      </c>
      <c r="K27" s="43" t="str">
        <f ca="1">IF(L27="","",IF(INDEX(Data!$BR:$BR,MATCH(L27,Data!$A:$A,0),1)=0,"",INDEX(Data!$BR:$BR,MATCH(L27,Data!$A:$A,0),1)))</f>
        <v/>
      </c>
      <c r="L27" s="43" t="str">
        <f ca="1">IFERROR(INDEX(Data!$A$1:K$1004,_xlfn.AGGREGATE(15,6,(OFFSET(Data!$A$1,0,MATCH(L$6,Data!$1:$1,0)-1,1000,1)=IF(L$7="","Yes",L$7))/(OFFSET(Data!$A$1,0,MATCH(L$6,Data!$1:$1,0)-1,1000,1)=IF(L$7="","Yes",L$7))*ROW(Data!$C$1:$C$1004),ROW(L27)-ROW(L$7)),1),"")</f>
        <v>C-SPAN</v>
      </c>
      <c r="M27" s="43" t="str">
        <f ca="1">IF(N27="","",IF(INDEX(Data!$BR:$BR,MATCH(N27,Data!$A:$A,0),1)=0,"",INDEX(Data!$BR:$BR,MATCH(N27,Data!$A:$A,0),1)))</f>
        <v/>
      </c>
      <c r="N27" s="43" t="str">
        <f ca="1">IFERROR(INDEX(Data!$A$1:M$1004,_xlfn.AGGREGATE(15,6,(OFFSET(Data!$A$1,0,MATCH(N$6,Data!$1:$1,0)-1,1000,1)=IF(N$7="","Yes",N$7))/(OFFSET(Data!$A$1,0,MATCH(N$6,Data!$1:$1,0)-1,1000,1)=IF(N$7="","Yes",N$7))*ROW(Data!$C$1:$C$1004),ROW(N27)-ROW(N$7)),1),"")</f>
        <v>CNBC World</v>
      </c>
      <c r="O27" s="43">
        <f ca="1">IF(P27="","",IF(INDEX(Data!$BR:$BR,MATCH(P27,Data!$A:$A,0),1)=0,"",INDEX(Data!$BR:$BR,MATCH(P27,Data!$A:$A,0),1)))</f>
        <v>1</v>
      </c>
      <c r="P27" s="43" t="str">
        <f ca="1">IFERROR(INDEX(Data!$A$1:O$1004,_xlfn.AGGREGATE(15,6,(OFFSET(Data!$A$1,0,MATCH(P$6,Data!$1:$1,0)-1,1000,1)=IF(P$7="","Yes",P$7))/(OFFSET(Data!$A$1,0,MATCH(P$6,Data!$1:$1,0)-1,1000,1)=IF(P$7="","Yes",P$7))*ROW(Data!$C$1:$C$1004),ROW(P27)-ROW(P$7)),1),"")</f>
        <v>CBS</v>
      </c>
      <c r="Q27" s="43" t="str">
        <f ca="1">IF(R27="","",IF(INDEX(Data!$BR:$BR,MATCH(R27,Data!$A:$A,0),1)=0,"",INDEX(Data!$BR:$BR,MATCH(R27,Data!$A:$A,0),1)))</f>
        <v/>
      </c>
      <c r="R27" s="43" t="str">
        <f ca="1">IFERROR(INDEX(Data!$A$1:Q$1004,_xlfn.AGGREGATE(15,6,(OFFSET(Data!$A$1,0,MATCH(R$6,Data!$1:$1,0)-1,1000,1)=IF(R$7="","Yes",R$7))/(OFFSET(Data!$A$1,0,MATCH(R$6,Data!$1:$1,0)-1,1000,1)=IF(R$7="","Yes",R$7))*ROW(Data!$C$1:$C$1004),ROW(R27)-ROW(R$7)),1),"")</f>
        <v>Cartoon Network</v>
      </c>
      <c r="S27" s="43" t="str">
        <f ca="1">IF(T27="","",IF(INDEX(Data!$BR:$BR,MATCH(T27,Data!$A:$A,0),1)=0,"",INDEX(Data!$BR:$BR,MATCH(T27,Data!$A:$A,0),1)))</f>
        <v/>
      </c>
      <c r="T27" s="43" t="str">
        <f ca="1">IFERROR(INDEX(Data!$A$1:R$1004,_xlfn.AGGREGATE(15,6,(OFFSET(Data!$A$1,0,MATCH(T$6,Data!$1:$1,0)-1,1000,1)=IF(T$7="","Yes",T$7))/(OFFSET(Data!$A$1,0,MATCH(T$6,Data!$1:$1,0)-1,1000,1)=IF(T$7="","Yes",T$7))*ROW(Data!$C$1:$C$1004),ROW(T27)-ROW(T$7)),1),"")</f>
        <v>Caracol</v>
      </c>
      <c r="U27" s="43" t="str">
        <f ca="1">IF(V27="","",IF(INDEX(Data!$BR:$BR,MATCH(V27,Data!$A:$A,0),1)=0,"",INDEX(Data!$BR:$BR,MATCH(V27,Data!$A:$A,0),1)))</f>
        <v/>
      </c>
      <c r="V27" s="43" t="str">
        <f ca="1">IFERROR(INDEX(Data!$A$1:T$1004,_xlfn.AGGREGATE(15,6,(OFFSET(Data!$A$1,0,MATCH(V$6,Data!$1:$1,0)-1,1000,1)=IF(V$7="","Yes",V$7))/(OFFSET(Data!$A$1,0,MATCH(V$6,Data!$1:$1,0)-1,1000,1)=IF(V$7="","Yes",V$7))*ROW(Data!$C$1:$C$1004),ROW(V27)-ROW(V$7)),1),"")</f>
        <v>CW</v>
      </c>
      <c r="W27" s="43" t="str">
        <f ca="1">IF(X27="","",IF(INDEX(Data!$BR:$BR,MATCH(X27,Data!$A:$A,0),1)=0,"",INDEX(Data!$BR:$BR,MATCH(X27,Data!$A:$A,0),1)))</f>
        <v/>
      </c>
      <c r="X27" s="43" t="str">
        <f ca="1">IFERROR(INDEX(Data!$A$1:Y$1004,_xlfn.AGGREGATE(15,6,(OFFSET(Data!$A$1,0,MATCH(X$6,Data!$1:$1,0)-1,1000,1)=IF(X$7="","Yes",X$7))/(OFFSET(Data!$A$1,0,MATCH(X$6,Data!$1:$1,0)-1,1000,1)=IF(X$7="","Yes",X$7))*ROW(Data!$C$1:$C$1004),ROW(X27)-ROW(X$7)),1),"")</f>
        <v>Discovery Channel</v>
      </c>
      <c r="Y27" s="43" t="str">
        <f ca="1">IF(Z27="","",IF(INDEX(Data!$BR:$BR,MATCH(Z27,Data!$A:$A,0),1)=0,"",INDEX(Data!$BR:$BR,MATCH(Z27,Data!$A:$A,0),1)))</f>
        <v/>
      </c>
      <c r="Z27" s="43" t="str">
        <f ca="1">IFERROR(INDEX(Data!$A$1:AA$1004,_xlfn.AGGREGATE(15,6,(OFFSET(Data!$A$1,0,MATCH(Z$6,Data!$1:$1,0)-1,1000,1)=IF(Z$7="","Yes",Z$7))/(OFFSET(Data!$A$1,0,MATCH(Z$6,Data!$1:$1,0)-1,1000,1)=IF(Z$7="","Yes",Z$7))*ROW(Data!$C$1:$C$1004),ROW(Z27)-ROW(Z$7)),1),"")</f>
        <v>E!</v>
      </c>
      <c r="AA27" s="43" t="str">
        <f ca="1">IF(AB27="","",IF(INDEX(Data!$BR:$BR,MATCH(AB27,Data!$A:$A,0),1)=0,"",INDEX(Data!$BR:$BR,MATCH(AB27,Data!$A:$A,0),1)))</f>
        <v/>
      </c>
      <c r="AB27" s="43" t="str">
        <f ca="1">IFERROR(INDEX(Data!$A$1:AC$1004,_xlfn.AGGREGATE(15,6,(OFFSET(Data!$A$1,0,MATCH(AB$6,Data!$1:$1,0)-1,1000,1)=IF(AB$7="","Yes",AB$7))/(OFFSET(Data!$A$1,0,MATCH(AB$6,Data!$1:$1,0)-1,1000,1)=IF(AB$7="","Yes",AB$7))*ROW(Data!$C$1:$C$1004),ROW(AB27)-ROW(AB$7)),1),"")</f>
        <v>CBS Sports Network</v>
      </c>
      <c r="AC27" s="43" t="str">
        <f ca="1">IF(AD27="","",IF(INDEX(Data!$BR:$BR,MATCH(AD27,Data!$A:$A,0),1)=0,"",INDEX(Data!$BR:$BR,MATCH(AD27,Data!$A:$A,0),1)))</f>
        <v/>
      </c>
      <c r="AD27" s="43" t="str">
        <f ca="1">IFERROR(INDEX(Data!$A$1:AE$1004,_xlfn.AGGREGATE(15,6,(OFFSET(Data!$A$1,0,MATCH(AD$6,Data!$1:$1,0)-1,1000,1)=IF(AD$7="","Yes",AD$7))/(OFFSET(Data!$A$1,0,MATCH(AD$6,Data!$1:$1,0)-1,1000,1)=IF(AD$7="","Yes",AD$7))*ROW(Data!$C$1:$C$1004),ROW(AD27)-ROW(AD$7)),1),"")</f>
        <v>IFC</v>
      </c>
      <c r="AE27" s="43" t="str">
        <f ca="1">IF(AF27="","",IF(INDEX(Data!$BR:$BR,MATCH(AF27,Data!$A:$A,0),1)=0,"",INDEX(Data!$BR:$BR,MATCH(AF27,Data!$A:$A,0),1)))</f>
        <v/>
      </c>
      <c r="AF27" s="43" t="str">
        <f ca="1">IFERROR(INDEX(Data!$A$1:AM$1004,_xlfn.AGGREGATE(15,6,(OFFSET(Data!$A$1,0,MATCH(AF$6,Data!$1:$1,0)-1,1000,1)=IF(AF$7="","Yes",AF$7))/(OFFSET(Data!$A$1,0,MATCH(AF$6,Data!$1:$1,0)-1,1000,1)=IF(AF$7="","Yes",AF$7))*ROW(Data!$C$1:$C$1004),ROW(AF27)-ROW(AF$7)),1),"")</f>
        <v/>
      </c>
      <c r="AG27" s="43" t="str">
        <f ca="1">IF(AH27="","",IF(INDEX(Data!$BR:$BR,MATCH(AH27,Data!$A:$A,0),1)=0,"",INDEX(Data!$BR:$BR,MATCH(AH27,Data!$A:$A,0),1)))</f>
        <v/>
      </c>
      <c r="AH27" s="43" t="str">
        <f ca="1">IFERROR(INDEX(Data!$A$1:AO$1004,_xlfn.AGGREGATE(15,6,(OFFSET(Data!$A$1,0,MATCH(AH$6,Data!$1:$1,0)-1,1000,1)=IF(AH$7="","Yes",AH$7))/(OFFSET(Data!$A$1,0,MATCH(AH$6,Data!$1:$1,0)-1,1000,1)=IF(AH$7="","Yes",AH$7))*ROW(Data!$C$1:$C$1004),ROW(AH27)-ROW(AH$7)),1),"")</f>
        <v/>
      </c>
      <c r="AI27" s="43" t="str">
        <f ca="1">IF(AJ27="","",IF(INDEX(Data!$BR:$BR,MATCH(AJ27,Data!$A:$A,0),1)=0,"",INDEX(Data!$BR:$BR,MATCH(AJ27,Data!$A:$A,0),1)))</f>
        <v/>
      </c>
      <c r="AJ27" s="43" t="str">
        <f ca="1">IFERROR(INDEX(Data!$A$1:AQ$1004,_xlfn.AGGREGATE(15,6,(OFFSET(Data!$A$1,0,MATCH(AJ$6,Data!$1:$1,0)-1,1000,1)=IF(AJ$7="","Yes",AJ$7))/(OFFSET(Data!$A$1,0,MATCH(AJ$6,Data!$1:$1,0)-1,1000,1)=IF(AJ$7="","Yes",AJ$7))*ROW(Data!$C$1:$C$1004),ROW(AJ27)-ROW(AJ$7)),1),"")</f>
        <v>ESPN Deportes</v>
      </c>
      <c r="AK27" s="43" t="str">
        <f ca="1">IF(AL27="","",IF(INDEX(Data!$BR:$BR,MATCH(AL27,Data!$A:$A,0),1)=0,"",INDEX(Data!$BR:$BR,MATCH(AL27,Data!$A:$A,0),1)))</f>
        <v/>
      </c>
      <c r="AL27" s="43" t="str">
        <f ca="1">IFERROR(INDEX(Data!$A$1:AS$1004,_xlfn.AGGREGATE(15,6,(OFFSET(Data!$A$1,0,MATCH(AL$6,Data!$1:$1,0)-1,1000,1)=IF(AL$7="","Yes",AL$7))/(OFFSET(Data!$A$1,0,MATCH(AL$6,Data!$1:$1,0)-1,1000,1)=IF(AL$7="","Yes",AL$7))*ROW(Data!$C$1:$C$1004),ROW(AL27)-ROW(AL$7)),1),"")</f>
        <v>Teleformula</v>
      </c>
      <c r="AM27" s="43" t="str">
        <f ca="1">IF(AN27="","",IF(INDEX(Data!$BR:$BR,MATCH(AN27,Data!$A:$A,0),1)=0,"",INDEX(Data!$BR:$BR,MATCH(AN27,Data!$A:$A,0),1)))</f>
        <v/>
      </c>
      <c r="AN27" s="43" t="str">
        <f ca="1">IFERROR(INDEX(Data!$A$1:AU$1004,_xlfn.AGGREGATE(15,6,(OFFSET(Data!$A$1,0,MATCH(AN$6,Data!$1:$1,0)-1,1000,1)=IF(AN$7="","Yes",AN$7))/(OFFSET(Data!$A$1,0,MATCH(AN$6,Data!$1:$1,0)-1,1000,1)=IF(AN$7="","Yes",AN$7))*ROW(Data!$C$1:$C$1004),ROW(AN27)-ROW(AN$7)),1),"")</f>
        <v>Discovery Channel</v>
      </c>
    </row>
    <row r="28" spans="1:40" ht="24" x14ac:dyDescent="0.4">
      <c r="A28" s="43" t="str">
        <f ca="1">IF(B28="","",IF(INDEX(Data!$BR:$BR,MATCH(B28,Data!$A:$A,0),1)=0,"",INDEX(Data!$BR:$BR,MATCH(B28,Data!$A:$A,0),1)))</f>
        <v/>
      </c>
      <c r="B28" s="43" t="str">
        <f ca="1">IFERROR(INDEX(Data!A$1:$A$1004,_xlfn.AGGREGATE(15,6,(OFFSET(Data!$A$1,0,MATCH(B$6,Data!$1:$1,0)-1,1000,1)=IF(B$7="","Yes",B$7))/(OFFSET(Data!$A$1,0,MATCH(B$6,Data!$1:$1,0)-1,1000,1)=IF(B$7="","Yes",B$7))*ROW(Data!$C$1:$C$1004),ROW(B28)-ROW(B$7)),1),"")</f>
        <v>Discovery Life</v>
      </c>
      <c r="C28" s="43" t="str">
        <f ca="1">IF(D28="","",IF(INDEX(Data!$BR:$BR,MATCH(D28,Data!$A:$A,0),1)=0,"",INDEX(Data!$BR:$BR,MATCH(D28,Data!$A:$A,0),1)))</f>
        <v/>
      </c>
      <c r="D28" s="43" t="str">
        <f ca="1">IFERROR(INDEX(Data!$A$1:C$1004,_xlfn.AGGREGATE(15,6,(OFFSET(Data!$A$1,0,MATCH(D$6,Data!$1:$1,0)-1,1000,1)=IF(D$7="","Yes",D$7))/(OFFSET(Data!$A$1,0,MATCH(D$6,Data!$1:$1,0)-1,1000,1)=IF(D$7="","Yes",D$7))*ROW(Data!$C$1:$C$1004),ROW(D28)-ROW(D$7)),1),"")</f>
        <v>HGTV</v>
      </c>
      <c r="E28" s="43" t="str">
        <f ca="1">IF(F28="","",IF(INDEX(Data!$BR:$BR,MATCH(F28,Data!$A:$A,0),1)=0,"",INDEX(Data!$BR:$BR,MATCH(F28,Data!$A:$A,0),1)))</f>
        <v/>
      </c>
      <c r="F28" s="43" t="str">
        <f ca="1">IFERROR(INDEX(Data!$A$1:E$1004,_xlfn.AGGREGATE(15,6,(OFFSET(Data!$A$1,0,MATCH(F$6,Data!$1:$1,0)-1,1000,1)=IF(F$7="","Yes",F$7))/(OFFSET(Data!$A$1,0,MATCH(F$6,Data!$1:$1,0)-1,1000,1)=IF(F$7="","Yes",F$7))*ROW(Data!$C$1:$C$1004),ROW(F28)-ROW(F$7)),1),"")</f>
        <v>Fox Sports 1</v>
      </c>
      <c r="G28" s="43">
        <f ca="1">IF(H28="","",IF(INDEX(Data!$BR:$BR,MATCH(H28,Data!$A:$A,0),1)=0,"",INDEX(Data!$BR:$BR,MATCH(H28,Data!$A:$A,0),1)))</f>
        <v>1</v>
      </c>
      <c r="H28" s="43" t="str">
        <f ca="1">IFERROR(INDEX(Data!$A$1:G$1004,_xlfn.AGGREGATE(15,6,(OFFSET(Data!$A$1,0,MATCH(H$6,Data!$1:$1,0)-1,1000,1)=IF(H$7="","Yes",H$7))/(OFFSET(Data!$A$1,0,MATCH(H$6,Data!$1:$1,0)-1,1000,1)=IF(H$7="","Yes",H$7))*ROW(Data!$C$1:$C$1004),ROW(H28)-ROW(H$7)),1),"")</f>
        <v>FOX</v>
      </c>
      <c r="I28" s="43" t="str">
        <f ca="1">IF(J28="","",IF(INDEX(Data!$BR:$BR,MATCH(J28,Data!$A:$A,0),1)=0,"",INDEX(Data!$BR:$BR,MATCH(J28,Data!$A:$A,0),1)))</f>
        <v/>
      </c>
      <c r="J28" s="43" t="str">
        <f ca="1">IFERROR(INDEX(Data!$A$1:I$1004,_xlfn.AGGREGATE(15,6,(OFFSET(Data!$A$1,0,MATCH(J$6,Data!$1:$1,0)-1,1000,1)=IF(J$7="","Yes",J$7))/(OFFSET(Data!$A$1,0,MATCH(J$6,Data!$1:$1,0)-1,1000,1)=IF(J$7="","Yes",J$7))*ROW(Data!$C$1:$C$1004),ROW(J28)-ROW(J$7)),1),"")</f>
        <v>Disney Junior</v>
      </c>
      <c r="K28" s="43" t="str">
        <f ca="1">IF(L28="","",IF(INDEX(Data!$BR:$BR,MATCH(L28,Data!$A:$A,0),1)=0,"",INDEX(Data!$BR:$BR,MATCH(L28,Data!$A:$A,0),1)))</f>
        <v/>
      </c>
      <c r="L28" s="43" t="str">
        <f ca="1">IFERROR(INDEX(Data!$A$1:K$1004,_xlfn.AGGREGATE(15,6,(OFFSET(Data!$A$1,0,MATCH(L$6,Data!$1:$1,0)-1,1000,1)=IF(L$7="","Yes",L$7))/(OFFSET(Data!$A$1,0,MATCH(L$6,Data!$1:$1,0)-1,1000,1)=IF(L$7="","Yes",L$7))*ROW(Data!$C$1:$C$1004),ROW(L28)-ROW(L$7)),1),"")</f>
        <v>C-SPAN2</v>
      </c>
      <c r="M28" s="43" t="str">
        <f ca="1">IF(N28="","",IF(INDEX(Data!$BR:$BR,MATCH(N28,Data!$A:$A,0),1)=0,"",INDEX(Data!$BR:$BR,MATCH(N28,Data!$A:$A,0),1)))</f>
        <v/>
      </c>
      <c r="N28" s="43" t="str">
        <f ca="1">IFERROR(INDEX(Data!$A$1:M$1004,_xlfn.AGGREGATE(15,6,(OFFSET(Data!$A$1,0,MATCH(N$6,Data!$1:$1,0)-1,1000,1)=IF(N$7="","Yes",N$7))/(OFFSET(Data!$A$1,0,MATCH(N$6,Data!$1:$1,0)-1,1000,1)=IF(N$7="","Yes",N$7))*ROW(Data!$C$1:$C$1004),ROW(N28)-ROW(N$7)),1),"")</f>
        <v>CNN</v>
      </c>
      <c r="O28" s="43" t="str">
        <f ca="1">IF(P28="","",IF(INDEX(Data!$BR:$BR,MATCH(P28,Data!$A:$A,0),1)=0,"",INDEX(Data!$BR:$BR,MATCH(P28,Data!$A:$A,0),1)))</f>
        <v/>
      </c>
      <c r="P28" s="43" t="str">
        <f ca="1">IFERROR(INDEX(Data!$A$1:O$1004,_xlfn.AGGREGATE(15,6,(OFFSET(Data!$A$1,0,MATCH(P$6,Data!$1:$1,0)-1,1000,1)=IF(P$7="","Yes",P$7))/(OFFSET(Data!$A$1,0,MATCH(P$6,Data!$1:$1,0)-1,1000,1)=IF(P$7="","Yes",P$7))*ROW(Data!$C$1:$C$1004),ROW(P28)-ROW(P$7)),1),"")</f>
        <v>CBS Sports Network</v>
      </c>
      <c r="Q28" s="43">
        <f ca="1">IF(R28="","",IF(INDEX(Data!$BR:$BR,MATCH(R28,Data!$A:$A,0),1)=0,"",INDEX(Data!$BR:$BR,MATCH(R28,Data!$A:$A,0),1)))</f>
        <v>1</v>
      </c>
      <c r="R28" s="43" t="str">
        <f ca="1">IFERROR(INDEX(Data!$A$1:Q$1004,_xlfn.AGGREGATE(15,6,(OFFSET(Data!$A$1,0,MATCH(R$6,Data!$1:$1,0)-1,1000,1)=IF(R$7="","Yes",R$7))/(OFFSET(Data!$A$1,0,MATCH(R$6,Data!$1:$1,0)-1,1000,1)=IF(R$7="","Yes",R$7))*ROW(Data!$C$1:$C$1004),ROW(R28)-ROW(R$7)),1),"")</f>
        <v>CBS</v>
      </c>
      <c r="S28" s="43" t="str">
        <f ca="1">IF(T28="","",IF(INDEX(Data!$BR:$BR,MATCH(T28,Data!$A:$A,0),1)=0,"",INDEX(Data!$BR:$BR,MATCH(T28,Data!$A:$A,0),1)))</f>
        <v/>
      </c>
      <c r="T28" s="43" t="str">
        <f ca="1">IFERROR(INDEX(Data!$A$1:R$1004,_xlfn.AGGREGATE(15,6,(OFFSET(Data!$A$1,0,MATCH(T$6,Data!$1:$1,0)-1,1000,1)=IF(T$7="","Yes",T$7))/(OFFSET(Data!$A$1,0,MATCH(T$6,Data!$1:$1,0)-1,1000,1)=IF(T$7="","Yes",T$7))*ROW(Data!$C$1:$C$1004),ROW(T28)-ROW(T$7)),1),"")</f>
        <v>Cartoon Network East</v>
      </c>
      <c r="U28" s="43" t="str">
        <f ca="1">IF(V28="","",IF(INDEX(Data!$BR:$BR,MATCH(V28,Data!$A:$A,0),1)=0,"",INDEX(Data!$BR:$BR,MATCH(V28,Data!$A:$A,0),1)))</f>
        <v/>
      </c>
      <c r="V28" s="43" t="str">
        <f ca="1">IFERROR(INDEX(Data!$A$1:T$1004,_xlfn.AGGREGATE(15,6,(OFFSET(Data!$A$1,0,MATCH(V$6,Data!$1:$1,0)-1,1000,1)=IF(V$7="","Yes",V$7))/(OFFSET(Data!$A$1,0,MATCH(V$6,Data!$1:$1,0)-1,1000,1)=IF(V$7="","Yes",V$7))*ROW(Data!$C$1:$C$1004),ROW(V28)-ROW(V$7)),1),"")</f>
        <v>Discovery Channel</v>
      </c>
      <c r="W28" s="43" t="str">
        <f ca="1">IF(X28="","",IF(INDEX(Data!$BR:$BR,MATCH(X28,Data!$A:$A,0),1)=0,"",INDEX(Data!$BR:$BR,MATCH(X28,Data!$A:$A,0),1)))</f>
        <v/>
      </c>
      <c r="X28" s="43" t="str">
        <f ca="1">IFERROR(INDEX(Data!$A$1:Y$1004,_xlfn.AGGREGATE(15,6,(OFFSET(Data!$A$1,0,MATCH(X$6,Data!$1:$1,0)-1,1000,1)=IF(X$7="","Yes",X$7))/(OFFSET(Data!$A$1,0,MATCH(X$6,Data!$1:$1,0)-1,1000,1)=IF(X$7="","Yes",X$7))*ROW(Data!$C$1:$C$1004),ROW(X28)-ROW(X$7)),1),"")</f>
        <v>Disney Channel</v>
      </c>
      <c r="Y28" s="43" t="str">
        <f ca="1">IF(Z28="","",IF(INDEX(Data!$BR:$BR,MATCH(Z28,Data!$A:$A,0),1)=0,"",INDEX(Data!$BR:$BR,MATCH(Z28,Data!$A:$A,0),1)))</f>
        <v/>
      </c>
      <c r="Z28" s="43" t="str">
        <f ca="1">IFERROR(INDEX(Data!$A$1:AA$1004,_xlfn.AGGREGATE(15,6,(OFFSET(Data!$A$1,0,MATCH(Z$6,Data!$1:$1,0)-1,1000,1)=IF(Z$7="","Yes",Z$7))/(OFFSET(Data!$A$1,0,MATCH(Z$6,Data!$1:$1,0)-1,1000,1)=IF(Z$7="","Yes",Z$7))*ROW(Data!$C$1:$C$1004),ROW(Z28)-ROW(Z$7)),1),"")</f>
        <v>ESPN</v>
      </c>
      <c r="AA28" s="43" t="str">
        <f ca="1">IF(AB28="","",IF(INDEX(Data!$BR:$BR,MATCH(AB28,Data!$A:$A,0),1)=0,"",INDEX(Data!$BR:$BR,MATCH(AB28,Data!$A:$A,0),1)))</f>
        <v/>
      </c>
      <c r="AB28" s="43" t="str">
        <f ca="1">IFERROR(INDEX(Data!$A$1:AC$1004,_xlfn.AGGREGATE(15,6,(OFFSET(Data!$A$1,0,MATCH(AB$6,Data!$1:$1,0)-1,1000,1)=IF(AB$7="","Yes",AB$7))/(OFFSET(Data!$A$1,0,MATCH(AB$6,Data!$1:$1,0)-1,1000,1)=IF(AB$7="","Yes",AB$7))*ROW(Data!$C$1:$C$1004),ROW(AB28)-ROW(AB$7)),1),"")</f>
        <v>Cheddar</v>
      </c>
      <c r="AC28" s="43" t="str">
        <f ca="1">IF(AD28="","",IF(INDEX(Data!$BR:$BR,MATCH(AD28,Data!$A:$A,0),1)=0,"",INDEX(Data!$BR:$BR,MATCH(AD28,Data!$A:$A,0),1)))</f>
        <v/>
      </c>
      <c r="AD28" s="43" t="str">
        <f ca="1">IFERROR(INDEX(Data!$A$1:AE$1004,_xlfn.AGGREGATE(15,6,(OFFSET(Data!$A$1,0,MATCH(AD$6,Data!$1:$1,0)-1,1000,1)=IF(AD$7="","Yes",AD$7))/(OFFSET(Data!$A$1,0,MATCH(AD$6,Data!$1:$1,0)-1,1000,1)=IF(AD$7="","Yes",AD$7))*ROW(Data!$C$1:$C$1004),ROW(AD28)-ROW(AD$7)),1),"")</f>
        <v>Investigation Discovery</v>
      </c>
      <c r="AE28" s="43" t="str">
        <f ca="1">IF(AF28="","",IF(INDEX(Data!$BR:$BR,MATCH(AF28,Data!$A:$A,0),1)=0,"",INDEX(Data!$BR:$BR,MATCH(AF28,Data!$A:$A,0),1)))</f>
        <v/>
      </c>
      <c r="AF28" s="43" t="str">
        <f ca="1">IFERROR(INDEX(Data!$A$1:AM$1004,_xlfn.AGGREGATE(15,6,(OFFSET(Data!$A$1,0,MATCH(AF$6,Data!$1:$1,0)-1,1000,1)=IF(AF$7="","Yes",AF$7))/(OFFSET(Data!$A$1,0,MATCH(AF$6,Data!$1:$1,0)-1,1000,1)=IF(AF$7="","Yes",AF$7))*ROW(Data!$C$1:$C$1004),ROW(AF28)-ROW(AF$7)),1),"")</f>
        <v/>
      </c>
      <c r="AG28" s="43" t="str">
        <f ca="1">IF(AH28="","",IF(INDEX(Data!$BR:$BR,MATCH(AH28,Data!$A:$A,0),1)=0,"",INDEX(Data!$BR:$BR,MATCH(AH28,Data!$A:$A,0),1)))</f>
        <v/>
      </c>
      <c r="AH28" s="43" t="str">
        <f ca="1">IFERROR(INDEX(Data!$A$1:AO$1004,_xlfn.AGGREGATE(15,6,(OFFSET(Data!$A$1,0,MATCH(AH$6,Data!$1:$1,0)-1,1000,1)=IF(AH$7="","Yes",AH$7))/(OFFSET(Data!$A$1,0,MATCH(AH$6,Data!$1:$1,0)-1,1000,1)=IF(AH$7="","Yes",AH$7))*ROW(Data!$C$1:$C$1004),ROW(AH28)-ROW(AH$7)),1),"")</f>
        <v/>
      </c>
      <c r="AI28" s="43" t="str">
        <f ca="1">IF(AJ28="","",IF(INDEX(Data!$BR:$BR,MATCH(AJ28,Data!$A:$A,0),1)=0,"",INDEX(Data!$BR:$BR,MATCH(AJ28,Data!$A:$A,0),1)))</f>
        <v/>
      </c>
      <c r="AJ28" s="43" t="str">
        <f ca="1">IFERROR(INDEX(Data!$A$1:AQ$1004,_xlfn.AGGREGATE(15,6,(OFFSET(Data!$A$1,0,MATCH(AJ$6,Data!$1:$1,0)-1,1000,1)=IF(AJ$7="","Yes",AJ$7))/(OFFSET(Data!$A$1,0,MATCH(AJ$6,Data!$1:$1,0)-1,1000,1)=IF(AJ$7="","Yes",AJ$7))*ROW(Data!$C$1:$C$1004),ROW(AJ28)-ROW(AJ$7)),1),"")</f>
        <v>ESPN Goal Line</v>
      </c>
      <c r="AK28" s="43" t="str">
        <f ca="1">IF(AL28="","",IF(INDEX(Data!$BR:$BR,MATCH(AL28,Data!$A:$A,0),1)=0,"",INDEX(Data!$BR:$BR,MATCH(AL28,Data!$A:$A,0),1)))</f>
        <v/>
      </c>
      <c r="AL28" s="43" t="str">
        <f ca="1">IFERROR(INDEX(Data!$A$1:AS$1004,_xlfn.AGGREGATE(15,6,(OFFSET(Data!$A$1,0,MATCH(AL$6,Data!$1:$1,0)-1,1000,1)=IF(AL$7="","Yes",AL$7))/(OFFSET(Data!$A$1,0,MATCH(AL$6,Data!$1:$1,0)-1,1000,1)=IF(AL$7="","Yes",AL$7))*ROW(Data!$C$1:$C$1004),ROW(AL28)-ROW(AL$7)),1),"")</f>
        <v>TV Dominicana</v>
      </c>
      <c r="AM28" s="43" t="str">
        <f ca="1">IF(AN28="","",IF(INDEX(Data!$BR:$BR,MATCH(AN28,Data!$A:$A,0),1)=0,"",INDEX(Data!$BR:$BR,MATCH(AN28,Data!$A:$A,0),1)))</f>
        <v/>
      </c>
      <c r="AN28" s="43" t="str">
        <f ca="1">IFERROR(INDEX(Data!$A$1:AU$1004,_xlfn.AGGREGATE(15,6,(OFFSET(Data!$A$1,0,MATCH(AN$6,Data!$1:$1,0)-1,1000,1)=IF(AN$7="","Yes",AN$7))/(OFFSET(Data!$A$1,0,MATCH(AN$6,Data!$1:$1,0)-1,1000,1)=IF(AN$7="","Yes",AN$7))*ROW(Data!$C$1:$C$1004),ROW(AN28)-ROW(AN$7)),1),"")</f>
        <v>Discovery Family</v>
      </c>
    </row>
    <row r="29" spans="1:40" ht="24" x14ac:dyDescent="0.4">
      <c r="A29" s="43" t="str">
        <f ca="1">IF(B29="","",IF(INDEX(Data!$BR:$BR,MATCH(B29,Data!$A:$A,0),1)=0,"",INDEX(Data!$BR:$BR,MATCH(B29,Data!$A:$A,0),1)))</f>
        <v/>
      </c>
      <c r="B29" s="43" t="str">
        <f ca="1">IFERROR(INDEX(Data!A$1:$A$1004,_xlfn.AGGREGATE(15,6,(OFFSET(Data!$A$1,0,MATCH(B$6,Data!$1:$1,0)-1,1000,1)=IF(B$7="","Yes",B$7))/(OFFSET(Data!$A$1,0,MATCH(B$6,Data!$1:$1,0)-1,1000,1)=IF(B$7="","Yes",B$7))*ROW(Data!$C$1:$C$1004),ROW(B29)-ROW(B$7)),1),"")</f>
        <v>DIY</v>
      </c>
      <c r="C29" s="43" t="str">
        <f ca="1">IF(D29="","",IF(INDEX(Data!$BR:$BR,MATCH(D29,Data!$A:$A,0),1)=0,"",INDEX(Data!$BR:$BR,MATCH(D29,Data!$A:$A,0),1)))</f>
        <v/>
      </c>
      <c r="D29" s="43" t="str">
        <f ca="1">IFERROR(INDEX(Data!$A$1:C$1004,_xlfn.AGGREGATE(15,6,(OFFSET(Data!$A$1,0,MATCH(D$6,Data!$1:$1,0)-1,1000,1)=IF(D$7="","Yes",D$7))/(OFFSET(Data!$A$1,0,MATCH(D$6,Data!$1:$1,0)-1,1000,1)=IF(D$7="","Yes",D$7))*ROW(Data!$C$1:$C$1004),ROW(D29)-ROW(D$7)),1),"")</f>
        <v>History</v>
      </c>
      <c r="E29" s="43" t="str">
        <f ca="1">IF(F29="","",IF(INDEX(Data!$BR:$BR,MATCH(F29,Data!$A:$A,0),1)=0,"",INDEX(Data!$BR:$BR,MATCH(F29,Data!$A:$A,0),1)))</f>
        <v/>
      </c>
      <c r="F29" s="43" t="str">
        <f ca="1">IFERROR(INDEX(Data!$A$1:E$1004,_xlfn.AGGREGATE(15,6,(OFFSET(Data!$A$1,0,MATCH(F$6,Data!$1:$1,0)-1,1000,1)=IF(F$7="","Yes",F$7))/(OFFSET(Data!$A$1,0,MATCH(F$6,Data!$1:$1,0)-1,1000,1)=IF(F$7="","Yes",F$7))*ROW(Data!$C$1:$C$1004),ROW(F29)-ROW(F$7)),1),"")</f>
        <v>Fuse</v>
      </c>
      <c r="G29" s="43" t="str">
        <f ca="1">IF(H29="","",IF(INDEX(Data!$BR:$BR,MATCH(H29,Data!$A:$A,0),1)=0,"",INDEX(Data!$BR:$BR,MATCH(H29,Data!$A:$A,0),1)))</f>
        <v/>
      </c>
      <c r="H29" s="43" t="str">
        <f ca="1">IFERROR(INDEX(Data!$A$1:G$1004,_xlfn.AGGREGATE(15,6,(OFFSET(Data!$A$1,0,MATCH(H$6,Data!$1:$1,0)-1,1000,1)=IF(H$7="","Yes",H$7))/(OFFSET(Data!$A$1,0,MATCH(H$6,Data!$1:$1,0)-1,1000,1)=IF(H$7="","Yes",H$7))*ROW(Data!$C$1:$C$1004),ROW(H29)-ROW(H$7)),1),"")</f>
        <v>Fox Business</v>
      </c>
      <c r="I29" s="43" t="str">
        <f ca="1">IF(J29="","",IF(INDEX(Data!$BR:$BR,MATCH(J29,Data!$A:$A,0),1)=0,"",INDEX(Data!$BR:$BR,MATCH(J29,Data!$A:$A,0),1)))</f>
        <v/>
      </c>
      <c r="J29" s="43" t="str">
        <f ca="1">IFERROR(INDEX(Data!$A$1:I$1004,_xlfn.AGGREGATE(15,6,(OFFSET(Data!$A$1,0,MATCH(J$6,Data!$1:$1,0)-1,1000,1)=IF(J$7="","Yes",J$7))/(OFFSET(Data!$A$1,0,MATCH(J$6,Data!$1:$1,0)-1,1000,1)=IF(J$7="","Yes",J$7))*ROW(Data!$C$1:$C$1004),ROW(J29)-ROW(J$7)),1),"")</f>
        <v>Disney XD</v>
      </c>
      <c r="K29" s="43" t="str">
        <f ca="1">IF(L29="","",IF(INDEX(Data!$BR:$BR,MATCH(L29,Data!$A:$A,0),1)=0,"",INDEX(Data!$BR:$BR,MATCH(L29,Data!$A:$A,0),1)))</f>
        <v/>
      </c>
      <c r="L29" s="43" t="str">
        <f ca="1">IFERROR(INDEX(Data!$A$1:K$1004,_xlfn.AGGREGATE(15,6,(OFFSET(Data!$A$1,0,MATCH(L$6,Data!$1:$1,0)-1,1000,1)=IF(L$7="","Yes",L$7))/(OFFSET(Data!$A$1,0,MATCH(L$6,Data!$1:$1,0)-1,1000,1)=IF(L$7="","Yes",L$7))*ROW(Data!$C$1:$C$1004),ROW(L29)-ROW(L$7)),1),"")</f>
        <v>CW</v>
      </c>
      <c r="M29" s="43" t="str">
        <f ca="1">IF(N29="","",IF(INDEX(Data!$BR:$BR,MATCH(N29,Data!$A:$A,0),1)=0,"",INDEX(Data!$BR:$BR,MATCH(N29,Data!$A:$A,0),1)))</f>
        <v/>
      </c>
      <c r="N29" s="43" t="str">
        <f ca="1">IFERROR(INDEX(Data!$A$1:M$1004,_xlfn.AGGREGATE(15,6,(OFFSET(Data!$A$1,0,MATCH(N$6,Data!$1:$1,0)-1,1000,1)=IF(N$7="","Yes",N$7))/(OFFSET(Data!$A$1,0,MATCH(N$6,Data!$1:$1,0)-1,1000,1)=IF(N$7="","Yes",N$7))*ROW(Data!$C$1:$C$1004),ROW(N29)-ROW(N$7)),1),"")</f>
        <v>CNNe</v>
      </c>
      <c r="O29" s="43" t="str">
        <f ca="1">IF(P29="","",IF(INDEX(Data!$BR:$BR,MATCH(P29,Data!$A:$A,0),1)=0,"",INDEX(Data!$BR:$BR,MATCH(P29,Data!$A:$A,0),1)))</f>
        <v/>
      </c>
      <c r="P29" s="43" t="str">
        <f ca="1">IFERROR(INDEX(Data!$A$1:O$1004,_xlfn.AGGREGATE(15,6,(OFFSET(Data!$A$1,0,MATCH(P$6,Data!$1:$1,0)-1,1000,1)=IF(P$7="","Yes",P$7))/(OFFSET(Data!$A$1,0,MATCH(P$6,Data!$1:$1,0)-1,1000,1)=IF(P$7="","Yes",P$7))*ROW(Data!$C$1:$C$1004),ROW(P29)-ROW(P$7)),1),"")</f>
        <v>Cheddar</v>
      </c>
      <c r="Q29" s="43" t="str">
        <f ca="1">IF(R29="","",IF(INDEX(Data!$BR:$BR,MATCH(R29,Data!$A:$A,0),1)=0,"",INDEX(Data!$BR:$BR,MATCH(R29,Data!$A:$A,0),1)))</f>
        <v/>
      </c>
      <c r="R29" s="43" t="str">
        <f ca="1">IFERROR(INDEX(Data!$A$1:Q$1004,_xlfn.AGGREGATE(15,6,(OFFSET(Data!$A$1,0,MATCH(R$6,Data!$1:$1,0)-1,1000,1)=IF(R$7="","Yes",R$7))/(OFFSET(Data!$A$1,0,MATCH(R$6,Data!$1:$1,0)-1,1000,1)=IF(R$7="","Yes",R$7))*ROW(Data!$C$1:$C$1004),ROW(R29)-ROW(R$7)),1),"")</f>
        <v>CBS Sports Network</v>
      </c>
      <c r="S29" s="43">
        <f ca="1">IF(T29="","",IF(INDEX(Data!$BR:$BR,MATCH(T29,Data!$A:$A,0),1)=0,"",INDEX(Data!$BR:$BR,MATCH(T29,Data!$A:$A,0),1)))</f>
        <v>1</v>
      </c>
      <c r="T29" s="43" t="str">
        <f ca="1">IFERROR(INDEX(Data!$A$1:R$1004,_xlfn.AGGREGATE(15,6,(OFFSET(Data!$A$1,0,MATCH(T$6,Data!$1:$1,0)-1,1000,1)=IF(T$7="","Yes",T$7))/(OFFSET(Data!$A$1,0,MATCH(T$6,Data!$1:$1,0)-1,1000,1)=IF(T$7="","Yes",T$7))*ROW(Data!$C$1:$C$1004),ROW(T29)-ROW(T$7)),1),"")</f>
        <v>CBS</v>
      </c>
      <c r="U29" s="43" t="str">
        <f ca="1">IF(V29="","",IF(INDEX(Data!$BR:$BR,MATCH(V29,Data!$A:$A,0),1)=0,"",INDEX(Data!$BR:$BR,MATCH(V29,Data!$A:$A,0),1)))</f>
        <v/>
      </c>
      <c r="V29" s="43" t="str">
        <f ca="1">IFERROR(INDEX(Data!$A$1:T$1004,_xlfn.AGGREGATE(15,6,(OFFSET(Data!$A$1,0,MATCH(V$6,Data!$1:$1,0)-1,1000,1)=IF(V$7="","Yes",V$7))/(OFFSET(Data!$A$1,0,MATCH(V$6,Data!$1:$1,0)-1,1000,1)=IF(V$7="","Yes",V$7))*ROW(Data!$C$1:$C$1004),ROW(V29)-ROW(V$7)),1),"")</f>
        <v>Disney Channel</v>
      </c>
      <c r="W29" s="43" t="str">
        <f ca="1">IF(X29="","",IF(INDEX(Data!$BR:$BR,MATCH(X29,Data!$A:$A,0),1)=0,"",INDEX(Data!$BR:$BR,MATCH(X29,Data!$A:$A,0),1)))</f>
        <v/>
      </c>
      <c r="X29" s="43" t="str">
        <f ca="1">IFERROR(INDEX(Data!$A$1:Y$1004,_xlfn.AGGREGATE(15,6,(OFFSET(Data!$A$1,0,MATCH(X$6,Data!$1:$1,0)-1,1000,1)=IF(X$7="","Yes",X$7))/(OFFSET(Data!$A$1,0,MATCH(X$6,Data!$1:$1,0)-1,1000,1)=IF(X$7="","Yes",X$7))*ROW(Data!$C$1:$C$1004),ROW(X29)-ROW(X$7)),1),"")</f>
        <v>Disney Junior</v>
      </c>
      <c r="Y29" s="43" t="str">
        <f ca="1">IF(Z29="","",IF(INDEX(Data!$BR:$BR,MATCH(Z29,Data!$A:$A,0),1)=0,"",INDEX(Data!$BR:$BR,MATCH(Z29,Data!$A:$A,0),1)))</f>
        <v/>
      </c>
      <c r="Z29" s="43" t="str">
        <f ca="1">IFERROR(INDEX(Data!$A$1:AA$1004,_xlfn.AGGREGATE(15,6,(OFFSET(Data!$A$1,0,MATCH(Z$6,Data!$1:$1,0)-1,1000,1)=IF(Z$7="","Yes",Z$7))/(OFFSET(Data!$A$1,0,MATCH(Z$6,Data!$1:$1,0)-1,1000,1)=IF(Z$7="","Yes",Z$7))*ROW(Data!$C$1:$C$1004),ROW(Z29)-ROW(Z$7)),1),"")</f>
        <v>ESPN 2</v>
      </c>
      <c r="AA29" s="43" t="str">
        <f ca="1">IF(AB29="","",IF(INDEX(Data!$BR:$BR,MATCH(AB29,Data!$A:$A,0),1)=0,"",INDEX(Data!$BR:$BR,MATCH(AB29,Data!$A:$A,0),1)))</f>
        <v/>
      </c>
      <c r="AB29" s="43" t="str">
        <f ca="1">IFERROR(INDEX(Data!$A$1:AC$1004,_xlfn.AGGREGATE(15,6,(OFFSET(Data!$A$1,0,MATCH(AB$6,Data!$1:$1,0)-1,1000,1)=IF(AB$7="","Yes",AB$7))/(OFFSET(Data!$A$1,0,MATCH(AB$6,Data!$1:$1,0)-1,1000,1)=IF(AB$7="","Yes",AB$7))*ROW(Data!$C$1:$C$1004),ROW(AB29)-ROW(AB$7)),1),"")</f>
        <v>CMT</v>
      </c>
      <c r="AC29" s="43" t="str">
        <f ca="1">IF(AD29="","",IF(INDEX(Data!$BR:$BR,MATCH(AD29,Data!$A:$A,0),1)=0,"",INDEX(Data!$BR:$BR,MATCH(AD29,Data!$A:$A,0),1)))</f>
        <v/>
      </c>
      <c r="AD29" s="43" t="str">
        <f ca="1">IFERROR(INDEX(Data!$A$1:AE$1004,_xlfn.AGGREGATE(15,6,(OFFSET(Data!$A$1,0,MATCH(AD$6,Data!$1:$1,0)-1,1000,1)=IF(AD$7="","Yes",AD$7))/(OFFSET(Data!$A$1,0,MATCH(AD$6,Data!$1:$1,0)-1,1000,1)=IF(AD$7="","Yes",AD$7))*ROW(Data!$C$1:$C$1004),ROW(AD29)-ROW(AD$7)),1),"")</f>
        <v>Lifetime</v>
      </c>
      <c r="AE29" s="43" t="str">
        <f ca="1">IF(AF29="","",IF(INDEX(Data!$BR:$BR,MATCH(AF29,Data!$A:$A,0),1)=0,"",INDEX(Data!$BR:$BR,MATCH(AF29,Data!$A:$A,0),1)))</f>
        <v/>
      </c>
      <c r="AF29" s="43" t="str">
        <f ca="1">IFERROR(INDEX(Data!$A$1:AM$1004,_xlfn.AGGREGATE(15,6,(OFFSET(Data!$A$1,0,MATCH(AF$6,Data!$1:$1,0)-1,1000,1)=IF(AF$7="","Yes",AF$7))/(OFFSET(Data!$A$1,0,MATCH(AF$6,Data!$1:$1,0)-1,1000,1)=IF(AF$7="","Yes",AF$7))*ROW(Data!$C$1:$C$1004),ROW(AF29)-ROW(AF$7)),1),"")</f>
        <v/>
      </c>
      <c r="AG29" s="43" t="str">
        <f ca="1">IF(AH29="","",IF(INDEX(Data!$BR:$BR,MATCH(AH29,Data!$A:$A,0),1)=0,"",INDEX(Data!$BR:$BR,MATCH(AH29,Data!$A:$A,0),1)))</f>
        <v/>
      </c>
      <c r="AH29" s="43" t="str">
        <f ca="1">IFERROR(INDEX(Data!$A$1:AO$1004,_xlfn.AGGREGATE(15,6,(OFFSET(Data!$A$1,0,MATCH(AH$6,Data!$1:$1,0)-1,1000,1)=IF(AH$7="","Yes",AH$7))/(OFFSET(Data!$A$1,0,MATCH(AH$6,Data!$1:$1,0)-1,1000,1)=IF(AH$7="","Yes",AH$7))*ROW(Data!$C$1:$C$1004),ROW(AH29)-ROW(AH$7)),1),"")</f>
        <v/>
      </c>
      <c r="AI29" s="43" t="str">
        <f ca="1">IF(AJ29="","",IF(INDEX(Data!$BR:$BR,MATCH(AJ29,Data!$A:$A,0),1)=0,"",INDEX(Data!$BR:$BR,MATCH(AJ29,Data!$A:$A,0),1)))</f>
        <v/>
      </c>
      <c r="AJ29" s="43" t="str">
        <f ca="1">IFERROR(INDEX(Data!$A$1:AQ$1004,_xlfn.AGGREGATE(15,6,(OFFSET(Data!$A$1,0,MATCH(AJ$6,Data!$1:$1,0)-1,1000,1)=IF(AJ$7="","Yes",AJ$7))/(OFFSET(Data!$A$1,0,MATCH(AJ$6,Data!$1:$1,0)-1,1000,1)=IF(AJ$7="","Yes",AJ$7))*ROW(Data!$C$1:$C$1004),ROW(AJ29)-ROW(AJ$7)),1),"")</f>
        <v>ESPNews</v>
      </c>
      <c r="AK29" s="43" t="str">
        <f ca="1">IF(AL29="","",IF(INDEX(Data!$BR:$BR,MATCH(AL29,Data!$A:$A,0),1)=0,"",INDEX(Data!$BR:$BR,MATCH(AL29,Data!$A:$A,0),1)))</f>
        <v/>
      </c>
      <c r="AL29" s="43" t="str">
        <f ca="1">IFERROR(INDEX(Data!$A$1:AS$1004,_xlfn.AGGREGATE(15,6,(OFFSET(Data!$A$1,0,MATCH(AL$6,Data!$1:$1,0)-1,1000,1)=IF(AL$7="","Yes",AL$7))/(OFFSET(Data!$A$1,0,MATCH(AL$6,Data!$1:$1,0)-1,1000,1)=IF(AL$7="","Yes",AL$7))*ROW(Data!$C$1:$C$1004),ROW(AL29)-ROW(AL$7)),1),"")</f>
        <v>Ty C TV</v>
      </c>
      <c r="AM29" s="43" t="str">
        <f ca="1">IF(AN29="","",IF(INDEX(Data!$BR:$BR,MATCH(AN29,Data!$A:$A,0),1)=0,"",INDEX(Data!$BR:$BR,MATCH(AN29,Data!$A:$A,0),1)))</f>
        <v/>
      </c>
      <c r="AN29" s="43" t="str">
        <f ca="1">IFERROR(INDEX(Data!$A$1:AU$1004,_xlfn.AGGREGATE(15,6,(OFFSET(Data!$A$1,0,MATCH(AN$6,Data!$1:$1,0)-1,1000,1)=IF(AN$7="","Yes",AN$7))/(OFFSET(Data!$A$1,0,MATCH(AN$6,Data!$1:$1,0)-1,1000,1)=IF(AN$7="","Yes",AN$7))*ROW(Data!$C$1:$C$1004),ROW(AN29)-ROW(AN$7)),1),"")</f>
        <v>Discovery Life</v>
      </c>
    </row>
    <row r="30" spans="1:40" ht="24" x14ac:dyDescent="0.4">
      <c r="A30" s="43" t="str">
        <f ca="1">IF(B30="","",IF(INDEX(Data!$BR:$BR,MATCH(B30,Data!$A:$A,0),1)=0,"",INDEX(Data!$BR:$BR,MATCH(B30,Data!$A:$A,0),1)))</f>
        <v/>
      </c>
      <c r="B30" s="43" t="str">
        <f ca="1">IFERROR(INDEX(Data!A$1:$A$1004,_xlfn.AGGREGATE(15,6,(OFFSET(Data!$A$1,0,MATCH(B$6,Data!$1:$1,0)-1,1000,1)=IF(B$7="","Yes",B$7))/(OFFSET(Data!$A$1,0,MATCH(B$6,Data!$1:$1,0)-1,1000,1)=IF(B$7="","Yes",B$7))*ROW(Data!$C$1:$C$1004),ROW(B30)-ROW(B$7)),1),"")</f>
        <v>Food Network</v>
      </c>
      <c r="C30" s="43" t="str">
        <f ca="1">IF(D30="","",IF(INDEX(Data!$BR:$BR,MATCH(D30,Data!$A:$A,0),1)=0,"",INDEX(Data!$BR:$BR,MATCH(D30,Data!$A:$A,0),1)))</f>
        <v/>
      </c>
      <c r="D30" s="43" t="str">
        <f ca="1">IFERROR(INDEX(Data!$A$1:C$1004,_xlfn.AGGREGATE(15,6,(OFFSET(Data!$A$1,0,MATCH(D$6,Data!$1:$1,0)-1,1000,1)=IF(D$7="","Yes",D$7))/(OFFSET(Data!$A$1,0,MATCH(D$6,Data!$1:$1,0)-1,1000,1)=IF(D$7="","Yes",D$7))*ROW(Data!$C$1:$C$1004),ROW(D30)-ROW(D$7)),1),"")</f>
        <v>IFC</v>
      </c>
      <c r="E30" s="43" t="str">
        <f ca="1">IF(F30="","",IF(INDEX(Data!$BR:$BR,MATCH(F30,Data!$A:$A,0),1)=0,"",INDEX(Data!$BR:$BR,MATCH(F30,Data!$A:$A,0),1)))</f>
        <v/>
      </c>
      <c r="F30" s="43" t="str">
        <f ca="1">IFERROR(INDEX(Data!$A$1:E$1004,_xlfn.AGGREGATE(15,6,(OFFSET(Data!$A$1,0,MATCH(F$6,Data!$1:$1,0)-1,1000,1)=IF(F$7="","Yes",F$7))/(OFFSET(Data!$A$1,0,MATCH(F$6,Data!$1:$1,0)-1,1000,1)=IF(F$7="","Yes",F$7))*ROW(Data!$C$1:$C$1004),ROW(F30)-ROW(F$7)),1),"")</f>
        <v>FX</v>
      </c>
      <c r="G30" s="43" t="str">
        <f ca="1">IF(H30="","",IF(INDEX(Data!$BR:$BR,MATCH(H30,Data!$A:$A,0),1)=0,"",INDEX(Data!$BR:$BR,MATCH(H30,Data!$A:$A,0),1)))</f>
        <v/>
      </c>
      <c r="H30" s="43" t="str">
        <f ca="1">IFERROR(INDEX(Data!$A$1:G$1004,_xlfn.AGGREGATE(15,6,(OFFSET(Data!$A$1,0,MATCH(H$6,Data!$1:$1,0)-1,1000,1)=IF(H$7="","Yes",H$7))/(OFFSET(Data!$A$1,0,MATCH(H$6,Data!$1:$1,0)-1,1000,1)=IF(H$7="","Yes",H$7))*ROW(Data!$C$1:$C$1004),ROW(H30)-ROW(H$7)),1),"")</f>
        <v>Fox News</v>
      </c>
      <c r="I30" s="43" t="str">
        <f ca="1">IF(J30="","",IF(INDEX(Data!$BR:$BR,MATCH(J30,Data!$A:$A,0),1)=0,"",INDEX(Data!$BR:$BR,MATCH(J30,Data!$A:$A,0),1)))</f>
        <v/>
      </c>
      <c r="J30" s="43" t="str">
        <f ca="1">IFERROR(INDEX(Data!$A$1:I$1004,_xlfn.AGGREGATE(15,6,(OFFSET(Data!$A$1,0,MATCH(J$6,Data!$1:$1,0)-1,1000,1)=IF(J$7="","Yes",J$7))/(OFFSET(Data!$A$1,0,MATCH(J$6,Data!$1:$1,0)-1,1000,1)=IF(J$7="","Yes",J$7))*ROW(Data!$C$1:$C$1004),ROW(J30)-ROW(J$7)),1),"")</f>
        <v>E!</v>
      </c>
      <c r="K30" s="43" t="str">
        <f ca="1">IF(L30="","",IF(INDEX(Data!$BR:$BR,MATCH(L30,Data!$A:$A,0),1)=0,"",INDEX(Data!$BR:$BR,MATCH(L30,Data!$A:$A,0),1)))</f>
        <v/>
      </c>
      <c r="L30" s="43" t="str">
        <f ca="1">IFERROR(INDEX(Data!$A$1:K$1004,_xlfn.AGGREGATE(15,6,(OFFSET(Data!$A$1,0,MATCH(L$6,Data!$1:$1,0)-1,1000,1)=IF(L$7="","Yes",L$7))/(OFFSET(Data!$A$1,0,MATCH(L$6,Data!$1:$1,0)-1,1000,1)=IF(L$7="","Yes",L$7))*ROW(Data!$C$1:$C$1004),ROW(L30)-ROW(L$7)),1),"")</f>
        <v>Discovery Channel</v>
      </c>
      <c r="M30" s="43" t="str">
        <f ca="1">IF(N30="","",IF(INDEX(Data!$BR:$BR,MATCH(N30,Data!$A:$A,0),1)=0,"",INDEX(Data!$BR:$BR,MATCH(N30,Data!$A:$A,0),1)))</f>
        <v/>
      </c>
      <c r="N30" s="43" t="str">
        <f ca="1">IFERROR(INDEX(Data!$A$1:M$1004,_xlfn.AGGREGATE(15,6,(OFFSET(Data!$A$1,0,MATCH(N$6,Data!$1:$1,0)-1,1000,1)=IF(N$7="","Yes",N$7))/(OFFSET(Data!$A$1,0,MATCH(N$6,Data!$1:$1,0)-1,1000,1)=IF(N$7="","Yes",N$7))*ROW(Data!$C$1:$C$1004),ROW(N30)-ROW(N$7)),1),"")</f>
        <v>Comedy Central</v>
      </c>
      <c r="O30" s="43" t="str">
        <f ca="1">IF(P30="","",IF(INDEX(Data!$BR:$BR,MATCH(P30,Data!$A:$A,0),1)=0,"",INDEX(Data!$BR:$BR,MATCH(P30,Data!$A:$A,0),1)))</f>
        <v/>
      </c>
      <c r="P30" s="43" t="str">
        <f ca="1">IFERROR(INDEX(Data!$A$1:O$1004,_xlfn.AGGREGATE(15,6,(OFFSET(Data!$A$1,0,MATCH(P$6,Data!$1:$1,0)-1,1000,1)=IF(P$7="","Yes",P$7))/(OFFSET(Data!$A$1,0,MATCH(P$6,Data!$1:$1,0)-1,1000,1)=IF(P$7="","Yes",P$7))*ROW(Data!$C$1:$C$1004),ROW(P30)-ROW(P$7)),1),"")</f>
        <v>CMT</v>
      </c>
      <c r="Q30" s="43" t="str">
        <f ca="1">IF(R30="","",IF(INDEX(Data!$BR:$BR,MATCH(R30,Data!$A:$A,0),1)=0,"",INDEX(Data!$BR:$BR,MATCH(R30,Data!$A:$A,0),1)))</f>
        <v/>
      </c>
      <c r="R30" s="43" t="str">
        <f ca="1">IFERROR(INDEX(Data!$A$1:Q$1004,_xlfn.AGGREGATE(15,6,(OFFSET(Data!$A$1,0,MATCH(R$6,Data!$1:$1,0)-1,1000,1)=IF(R$7="","Yes",R$7))/(OFFSET(Data!$A$1,0,MATCH(R$6,Data!$1:$1,0)-1,1000,1)=IF(R$7="","Yes",R$7))*ROW(Data!$C$1:$C$1004),ROW(R30)-ROW(R$7)),1),"")</f>
        <v>Cheddar</v>
      </c>
      <c r="S30" s="43" t="str">
        <f ca="1">IF(T30="","",IF(INDEX(Data!$BR:$BR,MATCH(T30,Data!$A:$A,0),1)=0,"",INDEX(Data!$BR:$BR,MATCH(T30,Data!$A:$A,0),1)))</f>
        <v/>
      </c>
      <c r="T30" s="43" t="str">
        <f ca="1">IFERROR(INDEX(Data!$A$1:R$1004,_xlfn.AGGREGATE(15,6,(OFFSET(Data!$A$1,0,MATCH(T$6,Data!$1:$1,0)-1,1000,1)=IF(T$7="","Yes",T$7))/(OFFSET(Data!$A$1,0,MATCH(T$6,Data!$1:$1,0)-1,1000,1)=IF(T$7="","Yes",T$7))*ROW(Data!$C$1:$C$1004),ROW(T30)-ROW(T$7)),1),"")</f>
        <v>Centroamérica TV</v>
      </c>
      <c r="U30" s="43" t="str">
        <f ca="1">IF(V30="","",IF(INDEX(Data!$BR:$BR,MATCH(V30,Data!$A:$A,0),1)=0,"",INDEX(Data!$BR:$BR,MATCH(V30,Data!$A:$A,0),1)))</f>
        <v/>
      </c>
      <c r="V30" s="43" t="str">
        <f ca="1">IFERROR(INDEX(Data!$A$1:T$1004,_xlfn.AGGREGATE(15,6,(OFFSET(Data!$A$1,0,MATCH(V$6,Data!$1:$1,0)-1,1000,1)=IF(V$7="","Yes",V$7))/(OFFSET(Data!$A$1,0,MATCH(V$6,Data!$1:$1,0)-1,1000,1)=IF(V$7="","Yes",V$7))*ROW(Data!$C$1:$C$1004),ROW(V30)-ROW(V$7)),1),"")</f>
        <v>Disney Junior</v>
      </c>
      <c r="W30" s="43" t="str">
        <f ca="1">IF(X30="","",IF(INDEX(Data!$BR:$BR,MATCH(X30,Data!$A:$A,0),1)=0,"",INDEX(Data!$BR:$BR,MATCH(X30,Data!$A:$A,0),1)))</f>
        <v/>
      </c>
      <c r="X30" s="43" t="str">
        <f ca="1">IFERROR(INDEX(Data!$A$1:Y$1004,_xlfn.AGGREGATE(15,6,(OFFSET(Data!$A$1,0,MATCH(X$6,Data!$1:$1,0)-1,1000,1)=IF(X$7="","Yes",X$7))/(OFFSET(Data!$A$1,0,MATCH(X$6,Data!$1:$1,0)-1,1000,1)=IF(X$7="","Yes",X$7))*ROW(Data!$C$1:$C$1004),ROW(X30)-ROW(X$7)),1),"")</f>
        <v>Disney XD</v>
      </c>
      <c r="Y30" s="43" t="str">
        <f ca="1">IF(Z30="","",IF(INDEX(Data!$BR:$BR,MATCH(Z30,Data!$A:$A,0),1)=0,"",INDEX(Data!$BR:$BR,MATCH(Z30,Data!$A:$A,0),1)))</f>
        <v/>
      </c>
      <c r="Z30" s="43" t="str">
        <f ca="1">IFERROR(INDEX(Data!$A$1:AA$1004,_xlfn.AGGREGATE(15,6,(OFFSET(Data!$A$1,0,MATCH(Z$6,Data!$1:$1,0)-1,1000,1)=IF(Z$7="","Yes",Z$7))/(OFFSET(Data!$A$1,0,MATCH(Z$6,Data!$1:$1,0)-1,1000,1)=IF(Z$7="","Yes",Z$7))*ROW(Data!$C$1:$C$1004),ROW(Z30)-ROW(Z$7)),1),"")</f>
        <v>Food Network</v>
      </c>
      <c r="AA30" s="43" t="str">
        <f ca="1">IF(AB30="","",IF(INDEX(Data!$BR:$BR,MATCH(AB30,Data!$A:$A,0),1)=0,"",INDEX(Data!$BR:$BR,MATCH(AB30,Data!$A:$A,0),1)))</f>
        <v/>
      </c>
      <c r="AB30" s="43" t="str">
        <f ca="1">IFERROR(INDEX(Data!$A$1:AC$1004,_xlfn.AGGREGATE(15,6,(OFFSET(Data!$A$1,0,MATCH(AB$6,Data!$1:$1,0)-1,1000,1)=IF(AB$7="","Yes",AB$7))/(OFFSET(Data!$A$1,0,MATCH(AB$6,Data!$1:$1,0)-1,1000,1)=IF(AB$7="","Yes",AB$7))*ROW(Data!$C$1:$C$1004),ROW(AB30)-ROW(AB$7)),1),"")</f>
        <v>CNBC</v>
      </c>
      <c r="AC30" s="43" t="str">
        <f ca="1">IF(AD30="","",IF(INDEX(Data!$BR:$BR,MATCH(AD30,Data!$A:$A,0),1)=0,"",INDEX(Data!$BR:$BR,MATCH(AD30,Data!$A:$A,0),1)))</f>
        <v/>
      </c>
      <c r="AD30" s="43" t="str">
        <f ca="1">IFERROR(INDEX(Data!$A$1:AE$1004,_xlfn.AGGREGATE(15,6,(OFFSET(Data!$A$1,0,MATCH(AD$6,Data!$1:$1,0)-1,1000,1)=IF(AD$7="","Yes",AD$7))/(OFFSET(Data!$A$1,0,MATCH(AD$6,Data!$1:$1,0)-1,1000,1)=IF(AD$7="","Yes",AD$7))*ROW(Data!$C$1:$C$1004),ROW(AD30)-ROW(AD$7)),1),"")</f>
        <v>Lifetime Movie Network</v>
      </c>
      <c r="AE30" s="43" t="str">
        <f ca="1">IF(AF30="","",IF(INDEX(Data!$BR:$BR,MATCH(AF30,Data!$A:$A,0),1)=0,"",INDEX(Data!$BR:$BR,MATCH(AF30,Data!$A:$A,0),1)))</f>
        <v/>
      </c>
      <c r="AF30" s="43" t="str">
        <f ca="1">IFERROR(INDEX(Data!$A$1:AM$1004,_xlfn.AGGREGATE(15,6,(OFFSET(Data!$A$1,0,MATCH(AF$6,Data!$1:$1,0)-1,1000,1)=IF(AF$7="","Yes",AF$7))/(OFFSET(Data!$A$1,0,MATCH(AF$6,Data!$1:$1,0)-1,1000,1)=IF(AF$7="","Yes",AF$7))*ROW(Data!$C$1:$C$1004),ROW(AF30)-ROW(AF$7)),1),"")</f>
        <v/>
      </c>
      <c r="AG30" s="43" t="str">
        <f ca="1">IF(AH30="","",IF(INDEX(Data!$BR:$BR,MATCH(AH30,Data!$A:$A,0),1)=0,"",INDEX(Data!$BR:$BR,MATCH(AH30,Data!$A:$A,0),1)))</f>
        <v/>
      </c>
      <c r="AH30" s="43" t="str">
        <f ca="1">IFERROR(INDEX(Data!$A$1:AO$1004,_xlfn.AGGREGATE(15,6,(OFFSET(Data!$A$1,0,MATCH(AH$6,Data!$1:$1,0)-1,1000,1)=IF(AH$7="","Yes",AH$7))/(OFFSET(Data!$A$1,0,MATCH(AH$6,Data!$1:$1,0)-1,1000,1)=IF(AH$7="","Yes",AH$7))*ROW(Data!$C$1:$C$1004),ROW(AH30)-ROW(AH$7)),1),"")</f>
        <v/>
      </c>
      <c r="AI30" s="43" t="str">
        <f ca="1">IF(AJ30="","",IF(INDEX(Data!$BR:$BR,MATCH(AJ30,Data!$A:$A,0),1)=0,"",INDEX(Data!$BR:$BR,MATCH(AJ30,Data!$A:$A,0),1)))</f>
        <v/>
      </c>
      <c r="AJ30" s="43" t="str">
        <f ca="1">IFERROR(INDEX(Data!$A$1:AQ$1004,_xlfn.AGGREGATE(15,6,(OFFSET(Data!$A$1,0,MATCH(AJ$6,Data!$1:$1,0)-1,1000,1)=IF(AJ$7="","Yes",AJ$7))/(OFFSET(Data!$A$1,0,MATCH(AJ$6,Data!$1:$1,0)-1,1000,1)=IF(AJ$7="","Yes",AJ$7))*ROW(Data!$C$1:$C$1004),ROW(AJ30)-ROW(AJ$7)),1),"")</f>
        <v>ESPNu</v>
      </c>
      <c r="AK30" s="43" t="str">
        <f ca="1">IF(AL30="","",IF(INDEX(Data!$BR:$BR,MATCH(AL30,Data!$A:$A,0),1)=0,"",INDEX(Data!$BR:$BR,MATCH(AL30,Data!$A:$A,0),1)))</f>
        <v/>
      </c>
      <c r="AL30" s="43" t="str">
        <f ca="1">IFERROR(INDEX(Data!$A$1:AS$1004,_xlfn.AGGREGATE(15,6,(OFFSET(Data!$A$1,0,MATCH(AL$6,Data!$1:$1,0)-1,1000,1)=IF(AL$7="","Yes",AL$7))/(OFFSET(Data!$A$1,0,MATCH(AL$6,Data!$1:$1,0)-1,1000,1)=IF(AL$7="","Yes",AL$7))*ROW(Data!$C$1:$C$1004),ROW(AL30)-ROW(AL$7)),1),"")</f>
        <v>Videorola</v>
      </c>
      <c r="AM30" s="43" t="str">
        <f ca="1">IF(AN30="","",IF(INDEX(Data!$BR:$BR,MATCH(AN30,Data!$A:$A,0),1)=0,"",INDEX(Data!$BR:$BR,MATCH(AN30,Data!$A:$A,0),1)))</f>
        <v/>
      </c>
      <c r="AN30" s="43" t="str">
        <f ca="1">IFERROR(INDEX(Data!$A$1:AU$1004,_xlfn.AGGREGATE(15,6,(OFFSET(Data!$A$1,0,MATCH(AN$6,Data!$1:$1,0)-1,1000,1)=IF(AN$7="","Yes",AN$7))/(OFFSET(Data!$A$1,0,MATCH(AN$6,Data!$1:$1,0)-1,1000,1)=IF(AN$7="","Yes",AN$7))*ROW(Data!$C$1:$C$1004),ROW(AN30)-ROW(AN$7)),1),"")</f>
        <v>DIY</v>
      </c>
    </row>
    <row r="31" spans="1:40" ht="24" x14ac:dyDescent="0.4">
      <c r="A31" s="43" t="str">
        <f ca="1">IF(B31="","",IF(INDEX(Data!$BR:$BR,MATCH(B31,Data!$A:$A,0),1)=0,"",INDEX(Data!$BR:$BR,MATCH(B31,Data!$A:$A,0),1)))</f>
        <v/>
      </c>
      <c r="B31" s="43" t="str">
        <f ca="1">IFERROR(INDEX(Data!A$1:$A$1004,_xlfn.AGGREGATE(15,6,(OFFSET(Data!$A$1,0,MATCH(B$6,Data!$1:$1,0)-1,1000,1)=IF(B$7="","Yes",B$7))/(OFFSET(Data!$A$1,0,MATCH(B$6,Data!$1:$1,0)-1,1000,1)=IF(B$7="","Yes",B$7))*ROW(Data!$C$1:$C$1004),ROW(B31)-ROW(B$7)),1),"")</f>
        <v>FYI</v>
      </c>
      <c r="C31" s="43" t="str">
        <f ca="1">IF(D31="","",IF(INDEX(Data!$BR:$BR,MATCH(D31,Data!$A:$A,0),1)=0,"",INDEX(Data!$BR:$BR,MATCH(D31,Data!$A:$A,0),1)))</f>
        <v/>
      </c>
      <c r="D31" s="43" t="str">
        <f ca="1">IFERROR(INDEX(Data!$A$1:C$1004,_xlfn.AGGREGATE(15,6,(OFFSET(Data!$A$1,0,MATCH(D$6,Data!$1:$1,0)-1,1000,1)=IF(D$7="","Yes",D$7))/(OFFSET(Data!$A$1,0,MATCH(D$6,Data!$1:$1,0)-1,1000,1)=IF(D$7="","Yes",D$7))*ROW(Data!$C$1:$C$1004),ROW(D31)-ROW(D$7)),1),"")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f ca="1">IFERROR(INDEX(Data!$A$1:E$1004,_xlfn.AGGREGATE(15,6,(OFFSET(Data!$A$1,0,MATCH(F$6,Data!$1:$1,0)-1,1000,1)=IF(F$7="","Yes",F$7))/(OFFSET(Data!$A$1,0,MATCH(F$6,Data!$1:$1,0)-1,1000,1)=IF(F$7="","Yes",F$7))*ROW(Data!$C$1:$C$1004),ROW(F31)-ROW(F$7)),1),"")</f>
        <v>HGTV</v>
      </c>
      <c r="G31" s="43" t="str">
        <f ca="1">IF(H31="","",IF(INDEX(Data!$BR:$BR,MATCH(H31,Data!$A:$A,0),1)=0,"",INDEX(Data!$BR:$BR,MATCH(H31,Data!$A:$A,0),1)))</f>
        <v/>
      </c>
      <c r="H31" s="43" t="str">
        <f ca="1">IFERROR(INDEX(Data!$A$1:G$1004,_xlfn.AGGREGATE(15,6,(OFFSET(Data!$A$1,0,MATCH(H$6,Data!$1:$1,0)-1,1000,1)=IF(H$7="","Yes",H$7))/(OFFSET(Data!$A$1,0,MATCH(H$6,Data!$1:$1,0)-1,1000,1)=IF(H$7="","Yes",H$7))*ROW(Data!$C$1:$C$1004),ROW(H31)-ROW(H$7)),1),"")</f>
        <v>Fox Sports 1</v>
      </c>
      <c r="I31" s="43" t="str">
        <f ca="1">IF(J31="","",IF(INDEX(Data!$BR:$BR,MATCH(J31,Data!$A:$A,0),1)=0,"",INDEX(Data!$BR:$BR,MATCH(J31,Data!$A:$A,0),1)))</f>
        <v/>
      </c>
      <c r="J31" s="43" t="str">
        <f ca="1">IFERROR(INDEX(Data!$A$1:I$1004,_xlfn.AGGREGATE(15,6,(OFFSET(Data!$A$1,0,MATCH(J$6,Data!$1:$1,0)-1,1000,1)=IF(J$7="","Yes",J$7))/(OFFSET(Data!$A$1,0,MATCH(J$6,Data!$1:$1,0)-1,1000,1)=IF(J$7="","Yes",J$7))*ROW(Data!$C$1:$C$1004),ROW(J31)-ROW(J$7)),1),"")</f>
        <v>ESPN</v>
      </c>
      <c r="K31" s="43" t="str">
        <f ca="1">IF(L31="","",IF(INDEX(Data!$BR:$BR,MATCH(L31,Data!$A:$A,0),1)=0,"",INDEX(Data!$BR:$BR,MATCH(L31,Data!$A:$A,0),1)))</f>
        <v/>
      </c>
      <c r="L31" s="43" t="str">
        <f ca="1">IFERROR(INDEX(Data!$A$1:K$1004,_xlfn.AGGREGATE(15,6,(OFFSET(Data!$A$1,0,MATCH(L$6,Data!$1:$1,0)-1,1000,1)=IF(L$7="","Yes",L$7))/(OFFSET(Data!$A$1,0,MATCH(L$6,Data!$1:$1,0)-1,1000,1)=IF(L$7="","Yes",L$7))*ROW(Data!$C$1:$C$1004),ROW(L31)-ROW(L$7)),1),"")</f>
        <v>Disney Channel</v>
      </c>
      <c r="M31" s="43" t="str">
        <f ca="1">IF(N31="","",IF(INDEX(Data!$BR:$BR,MATCH(N31,Data!$A:$A,0),1)=0,"",INDEX(Data!$BR:$BR,MATCH(N31,Data!$A:$A,0),1)))</f>
        <v/>
      </c>
      <c r="N31" s="43" t="str">
        <f ca="1">IFERROR(INDEX(Data!$A$1:M$1004,_xlfn.AGGREGATE(15,6,(OFFSET(Data!$A$1,0,MATCH(N$6,Data!$1:$1,0)-1,1000,1)=IF(N$7="","Yes",N$7))/(OFFSET(Data!$A$1,0,MATCH(N$6,Data!$1:$1,0)-1,1000,1)=IF(N$7="","Yes",N$7))*ROW(Data!$C$1:$C$1004),ROW(N31)-ROW(N$7)),1),"")</f>
        <v>Comedy TV</v>
      </c>
      <c r="O31" s="43" t="str">
        <f ca="1">IF(P31="","",IF(INDEX(Data!$BR:$BR,MATCH(P31,Data!$A:$A,0),1)=0,"",INDEX(Data!$BR:$BR,MATCH(P31,Data!$A:$A,0),1)))</f>
        <v/>
      </c>
      <c r="P31" s="43" t="str">
        <f ca="1">IFERROR(INDEX(Data!$A$1:O$1004,_xlfn.AGGREGATE(15,6,(OFFSET(Data!$A$1,0,MATCH(P$6,Data!$1:$1,0)-1,1000,1)=IF(P$7="","Yes",P$7))/(OFFSET(Data!$A$1,0,MATCH(P$6,Data!$1:$1,0)-1,1000,1)=IF(P$7="","Yes",P$7))*ROW(Data!$C$1:$C$1004),ROW(P31)-ROW(P$7)),1),"")</f>
        <v>CNBC</v>
      </c>
      <c r="Q31" s="43" t="str">
        <f ca="1">IF(R31="","",IF(INDEX(Data!$BR:$BR,MATCH(R31,Data!$A:$A,0),1)=0,"",INDEX(Data!$BR:$BR,MATCH(R31,Data!$A:$A,0),1)))</f>
        <v/>
      </c>
      <c r="R31" s="43" t="str">
        <f ca="1">IFERROR(INDEX(Data!$A$1:Q$1004,_xlfn.AGGREGATE(15,6,(OFFSET(Data!$A$1,0,MATCH(R$6,Data!$1:$1,0)-1,1000,1)=IF(R$7="","Yes",R$7))/(OFFSET(Data!$A$1,0,MATCH(R$6,Data!$1:$1,0)-1,1000,1)=IF(R$7="","Yes",R$7))*ROW(Data!$C$1:$C$1004),ROW(R31)-ROW(R$7)),1),"")</f>
        <v>CMT</v>
      </c>
      <c r="S31" s="43" t="str">
        <f ca="1">IF(T31="","",IF(INDEX(Data!$BR:$BR,MATCH(T31,Data!$A:$A,0),1)=0,"",INDEX(Data!$BR:$BR,MATCH(T31,Data!$A:$A,0),1)))</f>
        <v/>
      </c>
      <c r="T31" s="43" t="str">
        <f ca="1">IFERROR(INDEX(Data!$A$1:R$1004,_xlfn.AGGREGATE(15,6,(OFFSET(Data!$A$1,0,MATCH(T$6,Data!$1:$1,0)-1,1000,1)=IF(T$7="","Yes",T$7))/(OFFSET(Data!$A$1,0,MATCH(T$6,Data!$1:$1,0)-1,1000,1)=IF(T$7="","Yes",T$7))*ROW(Data!$C$1:$C$1004),ROW(T31)-ROW(T$7)),1),"")</f>
        <v>Cine Estelar</v>
      </c>
      <c r="U31" s="43" t="str">
        <f ca="1">IF(V31="","",IF(INDEX(Data!$BR:$BR,MATCH(V31,Data!$A:$A,0),1)=0,"",INDEX(Data!$BR:$BR,MATCH(V31,Data!$A:$A,0),1)))</f>
        <v/>
      </c>
      <c r="V31" s="43" t="str">
        <f ca="1">IFERROR(INDEX(Data!$A$1:T$1004,_xlfn.AGGREGATE(15,6,(OFFSET(Data!$A$1,0,MATCH(V$6,Data!$1:$1,0)-1,1000,1)=IF(V$7="","Yes",V$7))/(OFFSET(Data!$A$1,0,MATCH(V$6,Data!$1:$1,0)-1,1000,1)=IF(V$7="","Yes",V$7))*ROW(Data!$C$1:$C$1004),ROW(V31)-ROW(V$7)),1),"")</f>
        <v>Disney XD</v>
      </c>
      <c r="W31" s="43" t="str">
        <f ca="1">IF(X31="","",IF(INDEX(Data!$BR:$BR,MATCH(X31,Data!$A:$A,0),1)=0,"",INDEX(Data!$BR:$BR,MATCH(X31,Data!$A:$A,0),1)))</f>
        <v/>
      </c>
      <c r="X31" s="43" t="str">
        <f ca="1">IFERROR(INDEX(Data!$A$1:Y$1004,_xlfn.AGGREGATE(15,6,(OFFSET(Data!$A$1,0,MATCH(X$6,Data!$1:$1,0)-1,1000,1)=IF(X$7="","Yes",X$7))/(OFFSET(Data!$A$1,0,MATCH(X$6,Data!$1:$1,0)-1,1000,1)=IF(X$7="","Yes",X$7))*ROW(Data!$C$1:$C$1004),ROW(X31)-ROW(X$7)),1),"")</f>
        <v>E!</v>
      </c>
      <c r="Y31" s="43">
        <f ca="1">IF(Z31="","",IF(INDEX(Data!$BR:$BR,MATCH(Z31,Data!$A:$A,0),1)=0,"",INDEX(Data!$BR:$BR,MATCH(Z31,Data!$A:$A,0),1)))</f>
        <v>1</v>
      </c>
      <c r="Z31" s="43" t="str">
        <f ca="1">IFERROR(INDEX(Data!$A$1:AA$1004,_xlfn.AGGREGATE(15,6,(OFFSET(Data!$A$1,0,MATCH(Z$6,Data!$1:$1,0)-1,1000,1)=IF(Z$7="","Yes",Z$7))/(OFFSET(Data!$A$1,0,MATCH(Z$6,Data!$1:$1,0)-1,1000,1)=IF(Z$7="","Yes",Z$7))*ROW(Data!$C$1:$C$1004),ROW(Z31)-ROW(Z$7)),1),"")</f>
        <v>FOX</v>
      </c>
      <c r="AA31" s="43" t="str">
        <f ca="1">IF(AB31="","",IF(INDEX(Data!$BR:$BR,MATCH(AB31,Data!$A:$A,0),1)=0,"",INDEX(Data!$BR:$BR,MATCH(AB31,Data!$A:$A,0),1)))</f>
        <v/>
      </c>
      <c r="AB31" s="43" t="str">
        <f ca="1">IFERROR(INDEX(Data!$A$1:AC$1004,_xlfn.AGGREGATE(15,6,(OFFSET(Data!$A$1,0,MATCH(AB$6,Data!$1:$1,0)-1,1000,1)=IF(AB$7="","Yes",AB$7))/(OFFSET(Data!$A$1,0,MATCH(AB$6,Data!$1:$1,0)-1,1000,1)=IF(AB$7="","Yes",AB$7))*ROW(Data!$C$1:$C$1004),ROW(AB31)-ROW(AB$7)),1),"")</f>
        <v>CNN</v>
      </c>
      <c r="AC31" s="43" t="str">
        <f ca="1">IF(AD31="","",IF(INDEX(Data!$BR:$BR,MATCH(AD31,Data!$A:$A,0),1)=0,"",INDEX(Data!$BR:$BR,MATCH(AD31,Data!$A:$A,0),1)))</f>
        <v/>
      </c>
      <c r="AD31" s="43" t="str">
        <f ca="1">IFERROR(INDEX(Data!$A$1:AE$1004,_xlfn.AGGREGATE(15,6,(OFFSET(Data!$A$1,0,MATCH(AD$6,Data!$1:$1,0)-1,1000,1)=IF(AD$7="","Yes",AD$7))/(OFFSET(Data!$A$1,0,MATCH(AD$6,Data!$1:$1,0)-1,1000,1)=IF(AD$7="","Yes",AD$7))*ROW(Data!$C$1:$C$1004),ROW(AD31)-ROW(AD$7)),1),"")</f>
        <v>Motor Trend</v>
      </c>
      <c r="AE31" s="43" t="str">
        <f ca="1">IF(AF31="","",IF(INDEX(Data!$BR:$BR,MATCH(AF31,Data!$A:$A,0),1)=0,"",INDEX(Data!$BR:$BR,MATCH(AF31,Data!$A:$A,0),1)))</f>
        <v/>
      </c>
      <c r="AF31" s="43" t="str">
        <f ca="1">IFERROR(INDEX(Data!$A$1:AM$1004,_xlfn.AGGREGATE(15,6,(OFFSET(Data!$A$1,0,MATCH(AF$6,Data!$1:$1,0)-1,1000,1)=IF(AF$7="","Yes",AF$7))/(OFFSET(Data!$A$1,0,MATCH(AF$6,Data!$1:$1,0)-1,1000,1)=IF(AF$7="","Yes",AF$7))*ROW(Data!$C$1:$C$1004),ROW(AF31)-ROW(AF$7)),1),"")</f>
        <v/>
      </c>
      <c r="AG31" s="43" t="str">
        <f ca="1">IF(AH31="","",IF(INDEX(Data!$BR:$BR,MATCH(AH31,Data!$A:$A,0),1)=0,"",INDEX(Data!$BR:$BR,MATCH(AH31,Data!$A:$A,0),1)))</f>
        <v/>
      </c>
      <c r="AH31" s="43" t="str">
        <f ca="1">IFERROR(INDEX(Data!$A$1:AO$1004,_xlfn.AGGREGATE(15,6,(OFFSET(Data!$A$1,0,MATCH(AH$6,Data!$1:$1,0)-1,1000,1)=IF(AH$7="","Yes",AH$7))/(OFFSET(Data!$A$1,0,MATCH(AH$6,Data!$1:$1,0)-1,1000,1)=IF(AH$7="","Yes",AH$7))*ROW(Data!$C$1:$C$1004),ROW(AH31)-ROW(AH$7)),1),"")</f>
        <v/>
      </c>
      <c r="AI31" s="43" t="str">
        <f ca="1">IF(AJ31="","",IF(INDEX(Data!$BR:$BR,MATCH(AJ31,Data!$A:$A,0),1)=0,"",INDEX(Data!$BR:$BR,MATCH(AJ31,Data!$A:$A,0),1)))</f>
        <v/>
      </c>
      <c r="AJ31" s="43" t="str">
        <f ca="1">IFERROR(INDEX(Data!$A$1:AQ$1004,_xlfn.AGGREGATE(15,6,(OFFSET(Data!$A$1,0,MATCH(AJ$6,Data!$1:$1,0)-1,1000,1)=IF(AJ$7="","Yes",AJ$7))/(OFFSET(Data!$A$1,0,MATCH(AJ$6,Data!$1:$1,0)-1,1000,1)=IF(AJ$7="","Yes",AJ$7))*ROW(Data!$C$1:$C$1004),ROW(AJ31)-ROW(AJ$7)),1),"")</f>
        <v>Food Network</v>
      </c>
      <c r="AK31" s="43" t="str">
        <f ca="1">IF(AL31="","",IF(INDEX(Data!$BR:$BR,MATCH(AL31,Data!$A:$A,0),1)=0,"",INDEX(Data!$BR:$BR,MATCH(AL31,Data!$A:$A,0),1)))</f>
        <v/>
      </c>
      <c r="AL31" s="43" t="str">
        <f ca="1">IFERROR(INDEX(Data!$A$1:AS$1004,_xlfn.AGGREGATE(15,6,(OFFSET(Data!$A$1,0,MATCH(AL$6,Data!$1:$1,0)-1,1000,1)=IF(AL$7="","Yes",AL$7))/(OFFSET(Data!$A$1,0,MATCH(AL$6,Data!$1:$1,0)-1,1000,1)=IF(AL$7="","Yes",AL$7))*ROW(Data!$C$1:$C$1004),ROW(AL31)-ROW(AL$7)),1),"")</f>
        <v>WAPA America</v>
      </c>
      <c r="AM31" s="43" t="str">
        <f ca="1">IF(AN31="","",IF(INDEX(Data!$BR:$BR,MATCH(AN31,Data!$A:$A,0),1)=0,"",INDEX(Data!$BR:$BR,MATCH(AN31,Data!$A:$A,0),1)))</f>
        <v/>
      </c>
      <c r="AN31" s="43" t="str">
        <f ca="1">IFERROR(INDEX(Data!$A$1:AU$1004,_xlfn.AGGREGATE(15,6,(OFFSET(Data!$A$1,0,MATCH(AN$6,Data!$1:$1,0)-1,1000,1)=IF(AN$7="","Yes",AN$7))/(OFFSET(Data!$A$1,0,MATCH(AN$6,Data!$1:$1,0)-1,1000,1)=IF(AN$7="","Yes",AN$7))*ROW(Data!$C$1:$C$1004),ROW(AN31)-ROW(AN$7)),1),"")</f>
        <v>Food Network</v>
      </c>
    </row>
    <row r="32" spans="1:40" ht="24" x14ac:dyDescent="0.4">
      <c r="A32" s="43" t="str">
        <f ca="1">IF(B32="","",IF(INDEX(Data!$BR:$BR,MATCH(B32,Data!$A:$A,0),1)=0,"",INDEX(Data!$BR:$BR,MATCH(B32,Data!$A:$A,0),1)))</f>
        <v/>
      </c>
      <c r="B32" s="43" t="str">
        <f ca="1">IFERROR(INDEX(Data!A$1:$A$1004,_xlfn.AGGREGATE(15,6,(OFFSET(Data!$A$1,0,MATCH(B$6,Data!$1:$1,0)-1,1000,1)=IF(B$7="","Yes",B$7))/(OFFSET(Data!$A$1,0,MATCH(B$6,Data!$1:$1,0)-1,1000,1)=IF(B$7="","Yes",B$7))*ROW(Data!$C$1:$C$1004),ROW(B32)-ROW(B$7)),1),"")</f>
        <v>Game Show Network</v>
      </c>
      <c r="C32" s="43" t="str">
        <f ca="1">IF(D32="","",IF(INDEX(Data!$BR:$BR,MATCH(D32,Data!$A:$A,0),1)=0,"",INDEX(Data!$BR:$BR,MATCH(D32,Data!$A:$A,0),1)))</f>
        <v/>
      </c>
      <c r="D32" s="43" t="str">
        <f ca="1">IFERROR(INDEX(Data!$A$1:C$1004,_xlfn.AGGREGATE(15,6,(OFFSET(Data!$A$1,0,MATCH(D$6,Data!$1:$1,0)-1,1000,1)=IF(D$7="","Yes",D$7))/(OFFSET(Data!$A$1,0,MATCH(D$6,Data!$1:$1,0)-1,1000,1)=IF(D$7="","Yes",D$7))*ROW(Data!$C$1:$C$1004),ROW(D32)-ROW(D$7)),1),"")</f>
        <v>Lifetime</v>
      </c>
      <c r="E32" s="43" t="str">
        <f ca="1">IF(F32="","",IF(INDEX(Data!$BR:$BR,MATCH(F32,Data!$A:$A,0),1)=0,"",INDEX(Data!$BR:$BR,MATCH(F32,Data!$A:$A,0),1)))</f>
        <v/>
      </c>
      <c r="F32" s="43" t="str">
        <f ca="1">IFERROR(INDEX(Data!$A$1:E$1004,_xlfn.AGGREGATE(15,6,(OFFSET(Data!$A$1,0,MATCH(F$6,Data!$1:$1,0)-1,1000,1)=IF(F$7="","Yes",F$7))/(OFFSET(Data!$A$1,0,MATCH(F$6,Data!$1:$1,0)-1,1000,1)=IF(F$7="","Yes",F$7))*ROW(Data!$C$1:$C$1004),ROW(F32)-ROW(F$7)),1),"")</f>
        <v>History</v>
      </c>
      <c r="G32" s="43">
        <f ca="1">IF(H32="","",IF(INDEX(Data!$BR:$BR,MATCH(H32,Data!$A:$A,0),1)=0,"",INDEX(Data!$BR:$BR,MATCH(H32,Data!$A:$A,0),1)))</f>
        <v>2</v>
      </c>
      <c r="H32" s="43" t="str">
        <f ca="1">IFERROR(INDEX(Data!$A$1:G$1004,_xlfn.AGGREGATE(15,6,(OFFSET(Data!$A$1,0,MATCH(H$6,Data!$1:$1,0)-1,1000,1)=IF(H$7="","Yes",H$7))/(OFFSET(Data!$A$1,0,MATCH(H$6,Data!$1:$1,0)-1,1000,1)=IF(H$7="","Yes",H$7))*ROW(Data!$C$1:$C$1004),ROW(H32)-ROW(H$7)),1),"")</f>
        <v>Fox Sports Regionals</v>
      </c>
      <c r="I32" s="43" t="str">
        <f ca="1">IF(J32="","",IF(INDEX(Data!$BR:$BR,MATCH(J32,Data!$A:$A,0),1)=0,"",INDEX(Data!$BR:$BR,MATCH(J32,Data!$A:$A,0),1)))</f>
        <v/>
      </c>
      <c r="J32" s="43" t="str">
        <f ca="1">IFERROR(INDEX(Data!$A$1:I$1004,_xlfn.AGGREGATE(15,6,(OFFSET(Data!$A$1,0,MATCH(J$6,Data!$1:$1,0)-1,1000,1)=IF(J$7="","Yes",J$7))/(OFFSET(Data!$A$1,0,MATCH(J$6,Data!$1:$1,0)-1,1000,1)=IF(J$7="","Yes",J$7))*ROW(Data!$C$1:$C$1004),ROW(J32)-ROW(J$7)),1),"")</f>
        <v>ESPN 2</v>
      </c>
      <c r="K32" s="43" t="str">
        <f ca="1">IF(L32="","",IF(INDEX(Data!$BR:$BR,MATCH(L32,Data!$A:$A,0),1)=0,"",INDEX(Data!$BR:$BR,MATCH(L32,Data!$A:$A,0),1)))</f>
        <v/>
      </c>
      <c r="L32" s="43" t="str">
        <f ca="1">IFERROR(INDEX(Data!$A$1:K$1004,_xlfn.AGGREGATE(15,6,(OFFSET(Data!$A$1,0,MATCH(L$6,Data!$1:$1,0)-1,1000,1)=IF(L$7="","Yes",L$7))/(OFFSET(Data!$A$1,0,MATCH(L$6,Data!$1:$1,0)-1,1000,1)=IF(L$7="","Yes",L$7))*ROW(Data!$C$1:$C$1004),ROW(L32)-ROW(L$7)),1),"")</f>
        <v>Disney Junior</v>
      </c>
      <c r="M32" s="43">
        <f ca="1">IF(N32="","",IF(INDEX(Data!$BR:$BR,MATCH(N32,Data!$A:$A,0),1)=0,"",INDEX(Data!$BR:$BR,MATCH(N32,Data!$A:$A,0),1)))</f>
        <v>3</v>
      </c>
      <c r="N32" s="43" t="str">
        <f ca="1">IFERROR(INDEX(Data!$A$1:M$1004,_xlfn.AGGREGATE(15,6,(OFFSET(Data!$A$1,0,MATCH(N$6,Data!$1:$1,0)-1,1000,1)=IF(N$7="","Yes",N$7))/(OFFSET(Data!$A$1,0,MATCH(N$6,Data!$1:$1,0)-1,1000,1)=IF(N$7="","Yes",N$7))*ROW(Data!$C$1:$C$1004),ROW(N32)-ROW(N$7)),1),"")</f>
        <v>Cooking Channel</v>
      </c>
      <c r="O32" s="43" t="str">
        <f ca="1">IF(P32="","",IF(INDEX(Data!$BR:$BR,MATCH(P32,Data!$A:$A,0),1)=0,"",INDEX(Data!$BR:$BR,MATCH(P32,Data!$A:$A,0),1)))</f>
        <v/>
      </c>
      <c r="P32" s="43" t="str">
        <f ca="1">IFERROR(INDEX(Data!$A$1:O$1004,_xlfn.AGGREGATE(15,6,(OFFSET(Data!$A$1,0,MATCH(P$6,Data!$1:$1,0)-1,1000,1)=IF(P$7="","Yes",P$7))/(OFFSET(Data!$A$1,0,MATCH(P$6,Data!$1:$1,0)-1,1000,1)=IF(P$7="","Yes",P$7))*ROW(Data!$C$1:$C$1004),ROW(P32)-ROW(P$7)),1),"")</f>
        <v>CNBC World</v>
      </c>
      <c r="Q32" s="43" t="str">
        <f ca="1">IF(R32="","",IF(INDEX(Data!$BR:$BR,MATCH(R32,Data!$A:$A,0),1)=0,"",INDEX(Data!$BR:$BR,MATCH(R32,Data!$A:$A,0),1)))</f>
        <v/>
      </c>
      <c r="R32" s="43" t="str">
        <f ca="1">IFERROR(INDEX(Data!$A$1:Q$1004,_xlfn.AGGREGATE(15,6,(OFFSET(Data!$A$1,0,MATCH(R$6,Data!$1:$1,0)-1,1000,1)=IF(R$7="","Yes",R$7))/(OFFSET(Data!$A$1,0,MATCH(R$6,Data!$1:$1,0)-1,1000,1)=IF(R$7="","Yes",R$7))*ROW(Data!$C$1:$C$1004),ROW(R32)-ROW(R$7)),1),"")</f>
        <v>CNBC</v>
      </c>
      <c r="S32" s="43" t="str">
        <f ca="1">IF(T32="","",IF(INDEX(Data!$BR:$BR,MATCH(T32,Data!$A:$A,0),1)=0,"",INDEX(Data!$BR:$BR,MATCH(T32,Data!$A:$A,0),1)))</f>
        <v/>
      </c>
      <c r="T32" s="43" t="str">
        <f ca="1">IFERROR(INDEX(Data!$A$1:R$1004,_xlfn.AGGREGATE(15,6,(OFFSET(Data!$A$1,0,MATCH(T$6,Data!$1:$1,0)-1,1000,1)=IF(T$7="","Yes",T$7))/(OFFSET(Data!$A$1,0,MATCH(T$6,Data!$1:$1,0)-1,1000,1)=IF(T$7="","Yes",T$7))*ROW(Data!$C$1:$C$1004),ROW(T32)-ROW(T$7)),1),"")</f>
        <v>Cine Mexicano</v>
      </c>
      <c r="U32" s="43" t="str">
        <f ca="1">IF(V32="","",IF(INDEX(Data!$BR:$BR,MATCH(V32,Data!$A:$A,0),1)=0,"",INDEX(Data!$BR:$BR,MATCH(V32,Data!$A:$A,0),1)))</f>
        <v/>
      </c>
      <c r="V32" s="43" t="str">
        <f ca="1">IFERROR(INDEX(Data!$A$1:T$1004,_xlfn.AGGREGATE(15,6,(OFFSET(Data!$A$1,0,MATCH(V$6,Data!$1:$1,0)-1,1000,1)=IF(V$7="","Yes",V$7))/(OFFSET(Data!$A$1,0,MATCH(V$6,Data!$1:$1,0)-1,1000,1)=IF(V$7="","Yes",V$7))*ROW(Data!$C$1:$C$1004),ROW(V32)-ROW(V$7)),1),"")</f>
        <v>E!</v>
      </c>
      <c r="W32" s="43" t="str">
        <f ca="1">IF(X32="","",IF(INDEX(Data!$BR:$BR,MATCH(X32,Data!$A:$A,0),1)=0,"",INDEX(Data!$BR:$BR,MATCH(X32,Data!$A:$A,0),1)))</f>
        <v/>
      </c>
      <c r="X32" s="43" t="str">
        <f ca="1">IFERROR(INDEX(Data!$A$1:Y$1004,_xlfn.AGGREGATE(15,6,(OFFSET(Data!$A$1,0,MATCH(X$6,Data!$1:$1,0)-1,1000,1)=IF(X$7="","Yes",X$7))/(OFFSET(Data!$A$1,0,MATCH(X$6,Data!$1:$1,0)-1,1000,1)=IF(X$7="","Yes",X$7))*ROW(Data!$C$1:$C$1004),ROW(X32)-ROW(X$7)),1),"")</f>
        <v>ESPN</v>
      </c>
      <c r="Y32" s="43" t="str">
        <f ca="1">IF(Z32="","",IF(INDEX(Data!$BR:$BR,MATCH(Z32,Data!$A:$A,0),1)=0,"",INDEX(Data!$BR:$BR,MATCH(Z32,Data!$A:$A,0),1)))</f>
        <v/>
      </c>
      <c r="Z32" s="43" t="str">
        <f ca="1">IFERROR(INDEX(Data!$A$1:AA$1004,_xlfn.AGGREGATE(15,6,(OFFSET(Data!$A$1,0,MATCH(Z$6,Data!$1:$1,0)-1,1000,1)=IF(Z$7="","Yes",Z$7))/(OFFSET(Data!$A$1,0,MATCH(Z$6,Data!$1:$1,0)-1,1000,1)=IF(Z$7="","Yes",Z$7))*ROW(Data!$C$1:$C$1004),ROW(Z32)-ROW(Z$7)),1),"")</f>
        <v>Fox Business</v>
      </c>
      <c r="AA32" s="43" t="str">
        <f ca="1">IF(AB32="","",IF(INDEX(Data!$BR:$BR,MATCH(AB32,Data!$A:$A,0),1)=0,"",INDEX(Data!$BR:$BR,MATCH(AB32,Data!$A:$A,0),1)))</f>
        <v/>
      </c>
      <c r="AB32" s="43" t="str">
        <f ca="1">IFERROR(INDEX(Data!$A$1:AC$1004,_xlfn.AGGREGATE(15,6,(OFFSET(Data!$A$1,0,MATCH(AB$6,Data!$1:$1,0)-1,1000,1)=IF(AB$7="","Yes",AB$7))/(OFFSET(Data!$A$1,0,MATCH(AB$6,Data!$1:$1,0)-1,1000,1)=IF(AB$7="","Yes",AB$7))*ROW(Data!$C$1:$C$1004),ROW(AB32)-ROW(AB$7)),1),"")</f>
        <v>Comedy Central</v>
      </c>
      <c r="AC32" s="43" t="str">
        <f ca="1">IF(AD32="","",IF(INDEX(Data!$BR:$BR,MATCH(AD32,Data!$A:$A,0),1)=0,"",INDEX(Data!$BR:$BR,MATCH(AD32,Data!$A:$A,0),1)))</f>
        <v/>
      </c>
      <c r="AD32" s="43" t="str">
        <f ca="1">IFERROR(INDEX(Data!$A$1:AE$1004,_xlfn.AGGREGATE(15,6,(OFFSET(Data!$A$1,0,MATCH(AD$6,Data!$1:$1,0)-1,1000,1)=IF(AD$7="","Yes",AD$7))/(OFFSET(Data!$A$1,0,MATCH(AD$6,Data!$1:$1,0)-1,1000,1)=IF(AD$7="","Yes",AD$7))*ROW(Data!$C$1:$C$1004),ROW(AD32)-ROW(AD$7)),1),"")</f>
        <v>MTV</v>
      </c>
      <c r="AE32" s="43" t="str">
        <f ca="1">IF(AF32="","",IF(INDEX(Data!$BR:$BR,MATCH(AF32,Data!$A:$A,0),1)=0,"",INDEX(Data!$BR:$BR,MATCH(AF32,Data!$A:$A,0),1)))</f>
        <v/>
      </c>
      <c r="AF32" s="43" t="str">
        <f ca="1">IFERROR(INDEX(Data!$A$1:AM$1004,_xlfn.AGGREGATE(15,6,(OFFSET(Data!$A$1,0,MATCH(AF$6,Data!$1:$1,0)-1,1000,1)=IF(AF$7="","Yes",AF$7))/(OFFSET(Data!$A$1,0,MATCH(AF$6,Data!$1:$1,0)-1,1000,1)=IF(AF$7="","Yes",AF$7))*ROW(Data!$C$1:$C$1004),ROW(AF32)-ROW(AF$7)),1),"")</f>
        <v/>
      </c>
      <c r="AG32" s="43" t="str">
        <f ca="1">IF(AH32="","",IF(INDEX(Data!$BR:$BR,MATCH(AH32,Data!$A:$A,0),1)=0,"",INDEX(Data!$BR:$BR,MATCH(AH32,Data!$A:$A,0),1)))</f>
        <v/>
      </c>
      <c r="AH32" s="43" t="str">
        <f ca="1">IFERROR(INDEX(Data!$A$1:AO$1004,_xlfn.AGGREGATE(15,6,(OFFSET(Data!$A$1,0,MATCH(AH$6,Data!$1:$1,0)-1,1000,1)=IF(AH$7="","Yes",AH$7))/(OFFSET(Data!$A$1,0,MATCH(AH$6,Data!$1:$1,0)-1,1000,1)=IF(AH$7="","Yes",AH$7))*ROW(Data!$C$1:$C$1004),ROW(AH32)-ROW(AH$7)),1),"")</f>
        <v/>
      </c>
      <c r="AI32" s="43">
        <f ca="1">IF(AJ32="","",IF(INDEX(Data!$BR:$BR,MATCH(AJ32,Data!$A:$A,0),1)=0,"",INDEX(Data!$BR:$BR,MATCH(AJ32,Data!$A:$A,0),1)))</f>
        <v>1</v>
      </c>
      <c r="AJ32" s="43" t="str">
        <f ca="1">IFERROR(INDEX(Data!$A$1:AQ$1004,_xlfn.AGGREGATE(15,6,(OFFSET(Data!$A$1,0,MATCH(AJ$6,Data!$1:$1,0)-1,1000,1)=IF(AJ$7="","Yes",AJ$7))/(OFFSET(Data!$A$1,0,MATCH(AJ$6,Data!$1:$1,0)-1,1000,1)=IF(AJ$7="","Yes",AJ$7))*ROW(Data!$C$1:$C$1004),ROW(AJ32)-ROW(AJ$7)),1),"")</f>
        <v>FOX</v>
      </c>
      <c r="AK32" s="43" t="str">
        <f ca="1">IF(AL32="","",IF(INDEX(Data!$BR:$BR,MATCH(AL32,Data!$A:$A,0),1)=0,"",INDEX(Data!$BR:$BR,MATCH(AL32,Data!$A:$A,0),1)))</f>
        <v/>
      </c>
      <c r="AL32" s="43" t="str">
        <f ca="1">IFERROR(INDEX(Data!$A$1:AS$1004,_xlfn.AGGREGATE(15,6,(OFFSET(Data!$A$1,0,MATCH(AL$6,Data!$1:$1,0)-1,1000,1)=IF(AL$7="","Yes",AL$7))/(OFFSET(Data!$A$1,0,MATCH(AL$6,Data!$1:$1,0)-1,1000,1)=IF(AL$7="","Yes",AL$7))*ROW(Data!$C$1:$C$1004),ROW(AL32)-ROW(AL$7)),1),"")</f>
        <v/>
      </c>
      <c r="AM32" s="43" t="str">
        <f ca="1">IF(AN32="","",IF(INDEX(Data!$BR:$BR,MATCH(AN32,Data!$A:$A,0),1)=0,"",INDEX(Data!$BR:$BR,MATCH(AN32,Data!$A:$A,0),1)))</f>
        <v/>
      </c>
      <c r="AN32" s="43" t="str">
        <f ca="1">IFERROR(INDEX(Data!$A$1:AU$1004,_xlfn.AGGREGATE(15,6,(OFFSET(Data!$A$1,0,MATCH(AN$6,Data!$1:$1,0)-1,1000,1)=IF(AN$7="","Yes",AN$7))/(OFFSET(Data!$A$1,0,MATCH(AN$6,Data!$1:$1,0)-1,1000,1)=IF(AN$7="","Yes",AN$7))*ROW(Data!$C$1:$C$1004),ROW(AN32)-ROW(AN$7)),1),"")</f>
        <v>FYI</v>
      </c>
    </row>
    <row r="33" spans="1:40" ht="24" x14ac:dyDescent="0.4">
      <c r="A33" s="43" t="str">
        <f ca="1">IF(B33="","",IF(INDEX(Data!$BR:$BR,MATCH(B33,Data!$A:$A,0),1)=0,"",INDEX(Data!$BR:$BR,MATCH(B33,Data!$A:$A,0),1)))</f>
        <v/>
      </c>
      <c r="B33" s="43" t="str">
        <f ca="1">IFERROR(INDEX(Data!A$1:$A$1004,_xlfn.AGGREGATE(15,6,(OFFSET(Data!$A$1,0,MATCH(B$6,Data!$1:$1,0)-1,1000,1)=IF(B$7="","Yes",B$7))/(OFFSET(Data!$A$1,0,MATCH(B$6,Data!$1:$1,0)-1,1000,1)=IF(B$7="","Yes",B$7))*ROW(Data!$C$1:$C$1004),ROW(B33)-ROW(B$7)),1),"")</f>
        <v>Great American Country</v>
      </c>
      <c r="C33" s="43" t="str">
        <f ca="1">IF(D33="","",IF(INDEX(Data!$BR:$BR,MATCH(D33,Data!$A:$A,0),1)=0,"",INDEX(Data!$BR:$BR,MATCH(D33,Data!$A:$A,0),1)))</f>
        <v/>
      </c>
      <c r="D33" s="43" t="str">
        <f ca="1">IFERROR(INDEX(Data!$A$1:C$1004,_xlfn.AGGREGATE(15,6,(OFFSET(Data!$A$1,0,MATCH(D$6,Data!$1:$1,0)-1,1000,1)=IF(D$7="","Yes",D$7))/(OFFSET(Data!$A$1,0,MATCH(D$6,Data!$1:$1,0)-1,1000,1)=IF(D$7="","Yes",D$7))*ROW(Data!$C$1:$C$1004),ROW(D33)-ROW(D$7)),1),"")</f>
        <v>Local Now</v>
      </c>
      <c r="E33" s="43" t="str">
        <f ca="1">IF(F33="","",IF(INDEX(Data!$BR:$BR,MATCH(F33,Data!$A:$A,0),1)=0,"",INDEX(Data!$BR:$BR,MATCH(F33,Data!$A:$A,0),1)))</f>
        <v/>
      </c>
      <c r="F33" s="43" t="str">
        <f ca="1">IFERROR(INDEX(Data!$A$1:E$1004,_xlfn.AGGREGATE(15,6,(OFFSET(Data!$A$1,0,MATCH(F$6,Data!$1:$1,0)-1,1000,1)=IF(F$7="","Yes",F$7))/(OFFSET(Data!$A$1,0,MATCH(F$6,Data!$1:$1,0)-1,1000,1)=IF(F$7="","Yes",F$7))*ROW(Data!$C$1:$C$1004),ROW(F33)-ROW(F$7)),1),"")</f>
        <v>HLN</v>
      </c>
      <c r="G33" s="43" t="str">
        <f ca="1">IF(H33="","",IF(INDEX(Data!$BR:$BR,MATCH(H33,Data!$A:$A,0),1)=0,"",INDEX(Data!$BR:$BR,MATCH(H33,Data!$A:$A,0),1)))</f>
        <v/>
      </c>
      <c r="H33" s="43" t="str">
        <f ca="1">IFERROR(INDEX(Data!$A$1:G$1004,_xlfn.AGGREGATE(15,6,(OFFSET(Data!$A$1,0,MATCH(H$6,Data!$1:$1,0)-1,1000,1)=IF(H$7="","Yes",H$7))/(OFFSET(Data!$A$1,0,MATCH(H$6,Data!$1:$1,0)-1,1000,1)=IF(H$7="","Yes",H$7))*ROW(Data!$C$1:$C$1004),ROW(H33)-ROW(H$7)),1),"")</f>
        <v>Freeform</v>
      </c>
      <c r="I33" s="43" t="str">
        <f ca="1">IF(J33="","",IF(INDEX(Data!$BR:$BR,MATCH(J33,Data!$A:$A,0),1)=0,"",INDEX(Data!$BR:$BR,MATCH(J33,Data!$A:$A,0),1)))</f>
        <v/>
      </c>
      <c r="J33" s="43" t="str">
        <f ca="1">IFERROR(INDEX(Data!$A$1:I$1004,_xlfn.AGGREGATE(15,6,(OFFSET(Data!$A$1,0,MATCH(J$6,Data!$1:$1,0)-1,1000,1)=IF(J$7="","Yes",J$7))/(OFFSET(Data!$A$1,0,MATCH(J$6,Data!$1:$1,0)-1,1000,1)=IF(J$7="","Yes",J$7))*ROW(Data!$C$1:$C$1004),ROW(J33)-ROW(J$7)),1),"")</f>
        <v>ESPNews</v>
      </c>
      <c r="K33" s="43" t="str">
        <f ca="1">IF(L33="","",IF(INDEX(Data!$BR:$BR,MATCH(L33,Data!$A:$A,0),1)=0,"",INDEX(Data!$BR:$BR,MATCH(L33,Data!$A:$A,0),1)))</f>
        <v/>
      </c>
      <c r="L33" s="43" t="str">
        <f ca="1">IFERROR(INDEX(Data!$A$1:K$1004,_xlfn.AGGREGATE(15,6,(OFFSET(Data!$A$1,0,MATCH(L$6,Data!$1:$1,0)-1,1000,1)=IF(L$7="","Yes",L$7))/(OFFSET(Data!$A$1,0,MATCH(L$6,Data!$1:$1,0)-1,1000,1)=IF(L$7="","Yes",L$7))*ROW(Data!$C$1:$C$1004),ROW(L33)-ROW(L$7)),1),"")</f>
        <v>Disney XD</v>
      </c>
      <c r="M33" s="43" t="str">
        <f ca="1">IF(N33="","",IF(INDEX(Data!$BR:$BR,MATCH(N33,Data!$A:$A,0),1)=0,"",INDEX(Data!$BR:$BR,MATCH(N33,Data!$A:$A,0),1)))</f>
        <v/>
      </c>
      <c r="N33" s="43" t="str">
        <f ca="1">IFERROR(INDEX(Data!$A$1:M$1004,_xlfn.AGGREGATE(15,6,(OFFSET(Data!$A$1,0,MATCH(N$6,Data!$1:$1,0)-1,1000,1)=IF(N$7="","Yes",N$7))/(OFFSET(Data!$A$1,0,MATCH(N$6,Data!$1:$1,0)-1,1000,1)=IF(N$7="","Yes",N$7))*ROW(Data!$C$1:$C$1004),ROW(N33)-ROW(N$7)),1),"")</f>
        <v>C-SPAN</v>
      </c>
      <c r="O33" s="43" t="str">
        <f ca="1">IF(P33="","",IF(INDEX(Data!$BR:$BR,MATCH(P33,Data!$A:$A,0),1)=0,"",INDEX(Data!$BR:$BR,MATCH(P33,Data!$A:$A,0),1)))</f>
        <v/>
      </c>
      <c r="P33" s="43" t="str">
        <f ca="1">IFERROR(INDEX(Data!$A$1:O$1004,_xlfn.AGGREGATE(15,6,(OFFSET(Data!$A$1,0,MATCH(P$6,Data!$1:$1,0)-1,1000,1)=IF(P$7="","Yes",P$7))/(OFFSET(Data!$A$1,0,MATCH(P$6,Data!$1:$1,0)-1,1000,1)=IF(P$7="","Yes",P$7))*ROW(Data!$C$1:$C$1004),ROW(P33)-ROW(P$7)),1),"")</f>
        <v>CNN</v>
      </c>
      <c r="Q33" s="43" t="str">
        <f ca="1">IF(R33="","",IF(INDEX(Data!$BR:$BR,MATCH(R33,Data!$A:$A,0),1)=0,"",INDEX(Data!$BR:$BR,MATCH(R33,Data!$A:$A,0),1)))</f>
        <v/>
      </c>
      <c r="R33" s="43" t="str">
        <f ca="1">IFERROR(INDEX(Data!$A$1:Q$1004,_xlfn.AGGREGATE(15,6,(OFFSET(Data!$A$1,0,MATCH(R$6,Data!$1:$1,0)-1,1000,1)=IF(R$7="","Yes",R$7))/(OFFSET(Data!$A$1,0,MATCH(R$6,Data!$1:$1,0)-1,1000,1)=IF(R$7="","Yes",R$7))*ROW(Data!$C$1:$C$1004),ROW(R33)-ROW(R$7)),1),"")</f>
        <v>CNBC World</v>
      </c>
      <c r="S33" s="43" t="str">
        <f ca="1">IF(T33="","",IF(INDEX(Data!$BR:$BR,MATCH(T33,Data!$A:$A,0),1)=0,"",INDEX(Data!$BR:$BR,MATCH(T33,Data!$A:$A,0),1)))</f>
        <v/>
      </c>
      <c r="T33" s="43" t="str">
        <f ca="1">IFERROR(INDEX(Data!$A$1:R$1004,_xlfn.AGGREGATE(15,6,(OFFSET(Data!$A$1,0,MATCH(T$6,Data!$1:$1,0)-1,1000,1)=IF(T$7="","Yes",T$7))/(OFFSET(Data!$A$1,0,MATCH(T$6,Data!$1:$1,0)-1,1000,1)=IF(T$7="","Yes",T$7))*ROW(Data!$C$1:$C$1004),ROW(T33)-ROW(T$7)),1),"")</f>
        <v>Cine Nostalgia</v>
      </c>
      <c r="U33" s="43" t="str">
        <f ca="1">IF(V33="","",IF(INDEX(Data!$BR:$BR,MATCH(V33,Data!$A:$A,0),1)=0,"",INDEX(Data!$BR:$BR,MATCH(V33,Data!$A:$A,0),1)))</f>
        <v/>
      </c>
      <c r="V33" s="43" t="str">
        <f ca="1">IFERROR(INDEX(Data!$A$1:T$1004,_xlfn.AGGREGATE(15,6,(OFFSET(Data!$A$1,0,MATCH(V$6,Data!$1:$1,0)-1,1000,1)=IF(V$7="","Yes",V$7))/(OFFSET(Data!$A$1,0,MATCH(V$6,Data!$1:$1,0)-1,1000,1)=IF(V$7="","Yes",V$7))*ROW(Data!$C$1:$C$1004),ROW(V33)-ROW(V$7)),1),"")</f>
        <v>ESPN</v>
      </c>
      <c r="W33" s="43" t="str">
        <f ca="1">IF(X33="","",IF(INDEX(Data!$BR:$BR,MATCH(X33,Data!$A:$A,0),1)=0,"",INDEX(Data!$BR:$BR,MATCH(X33,Data!$A:$A,0),1)))</f>
        <v/>
      </c>
      <c r="X33" s="43" t="str">
        <f ca="1">IFERROR(INDEX(Data!$A$1:Y$1004,_xlfn.AGGREGATE(15,6,(OFFSET(Data!$A$1,0,MATCH(X$6,Data!$1:$1,0)-1,1000,1)=IF(X$7="","Yes",X$7))/(OFFSET(Data!$A$1,0,MATCH(X$6,Data!$1:$1,0)-1,1000,1)=IF(X$7="","Yes",X$7))*ROW(Data!$C$1:$C$1004),ROW(X33)-ROW(X$7)),1),"")</f>
        <v>ESPN 2</v>
      </c>
      <c r="Y33" s="43" t="str">
        <f ca="1">IF(Z33="","",IF(INDEX(Data!$BR:$BR,MATCH(Z33,Data!$A:$A,0),1)=0,"",INDEX(Data!$BR:$BR,MATCH(Z33,Data!$A:$A,0),1)))</f>
        <v/>
      </c>
      <c r="Z33" s="43" t="str">
        <f ca="1">IFERROR(INDEX(Data!$A$1:AA$1004,_xlfn.AGGREGATE(15,6,(OFFSET(Data!$A$1,0,MATCH(Z$6,Data!$1:$1,0)-1,1000,1)=IF(Z$7="","Yes",Z$7))/(OFFSET(Data!$A$1,0,MATCH(Z$6,Data!$1:$1,0)-1,1000,1)=IF(Z$7="","Yes",Z$7))*ROW(Data!$C$1:$C$1004),ROW(Z33)-ROW(Z$7)),1),"")</f>
        <v>Fox News</v>
      </c>
      <c r="AA33" s="43" t="str">
        <f ca="1">IF(AB33="","",IF(INDEX(Data!$BR:$BR,MATCH(AB33,Data!$A:$A,0),1)=0,"",INDEX(Data!$BR:$BR,MATCH(AB33,Data!$A:$A,0),1)))</f>
        <v/>
      </c>
      <c r="AB33" s="43" t="str">
        <f ca="1">IFERROR(INDEX(Data!$A$1:AC$1004,_xlfn.AGGREGATE(15,6,(OFFSET(Data!$A$1,0,MATCH(AB$6,Data!$1:$1,0)-1,1000,1)=IF(AB$7="","Yes",AB$7))/(OFFSET(Data!$A$1,0,MATCH(AB$6,Data!$1:$1,0)-1,1000,1)=IF(AB$7="","Yes",AB$7))*ROW(Data!$C$1:$C$1004),ROW(AB33)-ROW(AB$7)),1),"")</f>
        <v>Comet TV</v>
      </c>
      <c r="AC33" s="43" t="str">
        <f ca="1">IF(AD33="","",IF(INDEX(Data!$BR:$BR,MATCH(AD33,Data!$A:$A,0),1)=0,"",INDEX(Data!$BR:$BR,MATCH(AD33,Data!$A:$A,0),1)))</f>
        <v/>
      </c>
      <c r="AD33" s="43" t="str">
        <f ca="1">IFERROR(INDEX(Data!$A$1:AE$1004,_xlfn.AGGREGATE(15,6,(OFFSET(Data!$A$1,0,MATCH(AD$6,Data!$1:$1,0)-1,1000,1)=IF(AD$7="","Yes",AD$7))/(OFFSET(Data!$A$1,0,MATCH(AD$6,Data!$1:$1,0)-1,1000,1)=IF(AD$7="","Yes",AD$7))*ROW(Data!$C$1:$C$1004),ROW(AD33)-ROW(AD$7)),1),"")</f>
        <v>Nickelodeon</v>
      </c>
      <c r="AE33" s="43" t="str">
        <f ca="1">IF(AF33="","",IF(INDEX(Data!$BR:$BR,MATCH(AF33,Data!$A:$A,0),1)=0,"",INDEX(Data!$BR:$BR,MATCH(AF33,Data!$A:$A,0),1)))</f>
        <v/>
      </c>
      <c r="AF33" s="43" t="str">
        <f ca="1">IFERROR(INDEX(Data!$A$1:AM$1004,_xlfn.AGGREGATE(15,6,(OFFSET(Data!$A$1,0,MATCH(AF$6,Data!$1:$1,0)-1,1000,1)=IF(AF$7="","Yes",AF$7))/(OFFSET(Data!$A$1,0,MATCH(AF$6,Data!$1:$1,0)-1,1000,1)=IF(AF$7="","Yes",AF$7))*ROW(Data!$C$1:$C$1004),ROW(AF33)-ROW(AF$7)),1),"")</f>
        <v/>
      </c>
      <c r="AG33" s="43" t="str">
        <f ca="1">IF(AH33="","",IF(INDEX(Data!$BR:$BR,MATCH(AH33,Data!$A:$A,0),1)=0,"",INDEX(Data!$BR:$BR,MATCH(AH33,Data!$A:$A,0),1)))</f>
        <v/>
      </c>
      <c r="AH33" s="43" t="str">
        <f ca="1">IFERROR(INDEX(Data!$A$1:AO$1004,_xlfn.AGGREGATE(15,6,(OFFSET(Data!$A$1,0,MATCH(AH$6,Data!$1:$1,0)-1,1000,1)=IF(AH$7="","Yes",AH$7))/(OFFSET(Data!$A$1,0,MATCH(AH$6,Data!$1:$1,0)-1,1000,1)=IF(AH$7="","Yes",AH$7))*ROW(Data!$C$1:$C$1004),ROW(AH33)-ROW(AH$7)),1),"")</f>
        <v/>
      </c>
      <c r="AI33" s="43" t="str">
        <f ca="1">IF(AJ33="","",IF(INDEX(Data!$BR:$BR,MATCH(AJ33,Data!$A:$A,0),1)=0,"",INDEX(Data!$BR:$BR,MATCH(AJ33,Data!$A:$A,0),1)))</f>
        <v/>
      </c>
      <c r="AJ33" s="43" t="str">
        <f ca="1">IFERROR(INDEX(Data!$A$1:AQ$1004,_xlfn.AGGREGATE(15,6,(OFFSET(Data!$A$1,0,MATCH(AJ$6,Data!$1:$1,0)-1,1000,1)=IF(AJ$7="","Yes",AJ$7))/(OFFSET(Data!$A$1,0,MATCH(AJ$6,Data!$1:$1,0)-1,1000,1)=IF(AJ$7="","Yes",AJ$7))*ROW(Data!$C$1:$C$1004),ROW(AJ33)-ROW(AJ$7)),1),"")</f>
        <v>Fox Business</v>
      </c>
      <c r="AK33" s="43" t="str">
        <f ca="1">IF(AL33="","",IF(INDEX(Data!$BR:$BR,MATCH(AL33,Data!$A:$A,0),1)=0,"",INDEX(Data!$BR:$BR,MATCH(AL33,Data!$A:$A,0),1)))</f>
        <v/>
      </c>
      <c r="AL33" s="43" t="str">
        <f ca="1">IFERROR(INDEX(Data!$A$1:AS$1004,_xlfn.AGGREGATE(15,6,(OFFSET(Data!$A$1,0,MATCH(AL$6,Data!$1:$1,0)-1,1000,1)=IF(AL$7="","Yes",AL$7))/(OFFSET(Data!$A$1,0,MATCH(AL$6,Data!$1:$1,0)-1,1000,1)=IF(AL$7="","Yes",AL$7))*ROW(Data!$C$1:$C$1004),ROW(AL33)-ROW(AL$7)),1),"")</f>
        <v/>
      </c>
      <c r="AM33" s="43" t="str">
        <f ca="1">IF(AN33="","",IF(INDEX(Data!$BR:$BR,MATCH(AN33,Data!$A:$A,0),1)=0,"",INDEX(Data!$BR:$BR,MATCH(AN33,Data!$A:$A,0),1)))</f>
        <v/>
      </c>
      <c r="AN33" s="43" t="str">
        <f ca="1">IFERROR(INDEX(Data!$A$1:AU$1004,_xlfn.AGGREGATE(15,6,(OFFSET(Data!$A$1,0,MATCH(AN$6,Data!$1:$1,0)-1,1000,1)=IF(AN$7="","Yes",AN$7))/(OFFSET(Data!$A$1,0,MATCH(AN$6,Data!$1:$1,0)-1,1000,1)=IF(AN$7="","Yes",AN$7))*ROW(Data!$C$1:$C$1004),ROW(AN33)-ROW(AN$7)),1),"")</f>
        <v>Game Show Network</v>
      </c>
    </row>
    <row r="34" spans="1:40" x14ac:dyDescent="0.4">
      <c r="A34" s="43" t="str">
        <f ca="1">IF(B34="","",IF(INDEX(Data!$BR:$BR,MATCH(B34,Data!$A:$A,0),1)=0,"",INDEX(Data!$BR:$BR,MATCH(B34,Data!$A:$A,0),1)))</f>
        <v/>
      </c>
      <c r="B34" s="43" t="str">
        <f ca="1">IFERROR(INDEX(Data!A$1:$A$1004,_xlfn.AGGREGATE(15,6,(OFFSET(Data!$A$1,0,MATCH(B$6,Data!$1:$1,0)-1,1000,1)=IF(B$7="","Yes",B$7))/(OFFSET(Data!$A$1,0,MATCH(B$6,Data!$1:$1,0)-1,1000,1)=IF(B$7="","Yes",B$7))*ROW(Data!$C$1:$C$1004),ROW(B34)-ROW(B$7)),1),"")</f>
        <v>Hallmark</v>
      </c>
      <c r="C34" s="43" t="str">
        <f ca="1">IF(D34="","",IF(INDEX(Data!$BR:$BR,MATCH(D34,Data!$A:$A,0),1)=0,"",INDEX(Data!$BR:$BR,MATCH(D34,Data!$A:$A,0),1)))</f>
        <v/>
      </c>
      <c r="D34" s="43" t="str">
        <f ca="1">IFERROR(INDEX(Data!$A$1:C$1004,_xlfn.AGGREGATE(15,6,(OFFSET(Data!$A$1,0,MATCH(D$6,Data!$1:$1,0)-1,1000,1)=IF(D$7="","Yes",D$7))/(OFFSET(Data!$A$1,0,MATCH(D$6,Data!$1:$1,0)-1,1000,1)=IF(D$7="","Yes",D$7))*ROW(Data!$C$1:$C$1004),ROW(D34)-ROW(D$7)),1),"")</f>
        <v>Motor Trend</v>
      </c>
      <c r="E34" s="43" t="str">
        <f ca="1">IF(F34="","",IF(INDEX(Data!$BR:$BR,MATCH(F34,Data!$A:$A,0),1)=0,"",INDEX(Data!$BR:$BR,MATCH(F34,Data!$A:$A,0),1)))</f>
        <v/>
      </c>
      <c r="F34" s="43" t="str">
        <f ca="1">IFERROR(INDEX(Data!$A$1:E$1004,_xlfn.AGGREGATE(15,6,(OFFSET(Data!$A$1,0,MATCH(F$6,Data!$1:$1,0)-1,1000,1)=IF(F$7="","Yes",F$7))/(OFFSET(Data!$A$1,0,MATCH(F$6,Data!$1:$1,0)-1,1000,1)=IF(F$7="","Yes",F$7))*ROW(Data!$C$1:$C$1004),ROW(F34)-ROW(F$7)),1),"")</f>
        <v>IFC</v>
      </c>
      <c r="G34" s="43" t="str">
        <f ca="1">IF(H34="","",IF(INDEX(Data!$BR:$BR,MATCH(H34,Data!$A:$A,0),1)=0,"",INDEX(Data!$BR:$BR,MATCH(H34,Data!$A:$A,0),1)))</f>
        <v/>
      </c>
      <c r="H34" s="43" t="str">
        <f ca="1">IFERROR(INDEX(Data!$A$1:G$1004,_xlfn.AGGREGATE(15,6,(OFFSET(Data!$A$1,0,MATCH(H$6,Data!$1:$1,0)-1,1000,1)=IF(H$7="","Yes",H$7))/(OFFSET(Data!$A$1,0,MATCH(H$6,Data!$1:$1,0)-1,1000,1)=IF(H$7="","Yes",H$7))*ROW(Data!$C$1:$C$1004),ROW(H34)-ROW(H$7)),1),"")</f>
        <v>FX</v>
      </c>
      <c r="I34" s="43" t="str">
        <f ca="1">IF(J34="","",IF(INDEX(Data!$BR:$BR,MATCH(J34,Data!$A:$A,0),1)=0,"",INDEX(Data!$BR:$BR,MATCH(J34,Data!$A:$A,0),1)))</f>
        <v/>
      </c>
      <c r="J34" s="43" t="str">
        <f ca="1">IFERROR(INDEX(Data!$A$1:I$1004,_xlfn.AGGREGATE(15,6,(OFFSET(Data!$A$1,0,MATCH(J$6,Data!$1:$1,0)-1,1000,1)=IF(J$7="","Yes",J$7))/(OFFSET(Data!$A$1,0,MATCH(J$6,Data!$1:$1,0)-1,1000,1)=IF(J$7="","Yes",J$7))*ROW(Data!$C$1:$C$1004),ROW(J34)-ROW(J$7)),1),"")</f>
        <v>ESPNu</v>
      </c>
      <c r="K34" s="43" t="str">
        <f ca="1">IF(L34="","",IF(INDEX(Data!$BR:$BR,MATCH(L34,Data!$A:$A,0),1)=0,"",INDEX(Data!$BR:$BR,MATCH(L34,Data!$A:$A,0),1)))</f>
        <v/>
      </c>
      <c r="L34" s="43" t="str">
        <f ca="1">IFERROR(INDEX(Data!$A$1:K$1004,_xlfn.AGGREGATE(15,6,(OFFSET(Data!$A$1,0,MATCH(L$6,Data!$1:$1,0)-1,1000,1)=IF(L$7="","Yes",L$7))/(OFFSET(Data!$A$1,0,MATCH(L$6,Data!$1:$1,0)-1,1000,1)=IF(L$7="","Yes",L$7))*ROW(Data!$C$1:$C$1004),ROW(L34)-ROW(L$7)),1),"")</f>
        <v>E!</v>
      </c>
      <c r="M34" s="43" t="str">
        <f ca="1">IF(N34="","",IF(INDEX(Data!$BR:$BR,MATCH(N34,Data!$A:$A,0),1)=0,"",INDEX(Data!$BR:$BR,MATCH(N34,Data!$A:$A,0),1)))</f>
        <v/>
      </c>
      <c r="N34" s="43" t="str">
        <f ca="1">IFERROR(INDEX(Data!$A$1:M$1004,_xlfn.AGGREGATE(15,6,(OFFSET(Data!$A$1,0,MATCH(N$6,Data!$1:$1,0)-1,1000,1)=IF(N$7="","Yes",N$7))/(OFFSET(Data!$A$1,0,MATCH(N$6,Data!$1:$1,0)-1,1000,1)=IF(N$7="","Yes",N$7))*ROW(Data!$C$1:$C$1004),ROW(N34)-ROW(N$7)),1),"")</f>
        <v>C-SPAN2</v>
      </c>
      <c r="O34" s="43" t="str">
        <f ca="1">IF(P34="","",IF(INDEX(Data!$BR:$BR,MATCH(P34,Data!$A:$A,0),1)=0,"",INDEX(Data!$BR:$BR,MATCH(P34,Data!$A:$A,0),1)))</f>
        <v/>
      </c>
      <c r="P34" s="43" t="str">
        <f ca="1">IFERROR(INDEX(Data!$A$1:O$1004,_xlfn.AGGREGATE(15,6,(OFFSET(Data!$A$1,0,MATCH(P$6,Data!$1:$1,0)-1,1000,1)=IF(P$7="","Yes",P$7))/(OFFSET(Data!$A$1,0,MATCH(P$6,Data!$1:$1,0)-1,1000,1)=IF(P$7="","Yes",P$7))*ROW(Data!$C$1:$C$1004),ROW(P34)-ROW(P$7)),1),"")</f>
        <v>CNNe</v>
      </c>
      <c r="Q34" s="43" t="str">
        <f ca="1">IF(R34="","",IF(INDEX(Data!$BR:$BR,MATCH(R34,Data!$A:$A,0),1)=0,"",INDEX(Data!$BR:$BR,MATCH(R34,Data!$A:$A,0),1)))</f>
        <v/>
      </c>
      <c r="R34" s="43" t="str">
        <f ca="1">IFERROR(INDEX(Data!$A$1:Q$1004,_xlfn.AGGREGATE(15,6,(OFFSET(Data!$A$1,0,MATCH(R$6,Data!$1:$1,0)-1,1000,1)=IF(R$7="","Yes",R$7))/(OFFSET(Data!$A$1,0,MATCH(R$6,Data!$1:$1,0)-1,1000,1)=IF(R$7="","Yes",R$7))*ROW(Data!$C$1:$C$1004),ROW(R34)-ROW(R$7)),1),"")</f>
        <v>CNN</v>
      </c>
      <c r="S34" s="43" t="str">
        <f ca="1">IF(T34="","",IF(INDEX(Data!$BR:$BR,MATCH(T34,Data!$A:$A,0),1)=0,"",INDEX(Data!$BR:$BR,MATCH(T34,Data!$A:$A,0),1)))</f>
        <v/>
      </c>
      <c r="T34" s="43" t="str">
        <f ca="1">IFERROR(INDEX(Data!$A$1:R$1004,_xlfn.AGGREGATE(15,6,(OFFSET(Data!$A$1,0,MATCH(T$6,Data!$1:$1,0)-1,1000,1)=IF(T$7="","Yes",T$7))/(OFFSET(Data!$A$1,0,MATCH(T$6,Data!$1:$1,0)-1,1000,1)=IF(T$7="","Yes",T$7))*ROW(Data!$C$1:$C$1004),ROW(T34)-ROW(T$7)),1),"")</f>
        <v>Cine Sony</v>
      </c>
      <c r="U34" s="43" t="str">
        <f ca="1">IF(V34="","",IF(INDEX(Data!$BR:$BR,MATCH(V34,Data!$A:$A,0),1)=0,"",INDEX(Data!$BR:$BR,MATCH(V34,Data!$A:$A,0),1)))</f>
        <v/>
      </c>
      <c r="V34" s="43" t="str">
        <f ca="1">IFERROR(INDEX(Data!$A$1:T$1004,_xlfn.AGGREGATE(15,6,(OFFSET(Data!$A$1,0,MATCH(V$6,Data!$1:$1,0)-1,1000,1)=IF(V$7="","Yes",V$7))/(OFFSET(Data!$A$1,0,MATCH(V$6,Data!$1:$1,0)-1,1000,1)=IF(V$7="","Yes",V$7))*ROW(Data!$C$1:$C$1004),ROW(V34)-ROW(V$7)),1),"")</f>
        <v>ESPN 2</v>
      </c>
      <c r="W34" s="43" t="str">
        <f ca="1">IF(X34="","",IF(INDEX(Data!$BR:$BR,MATCH(X34,Data!$A:$A,0),1)=0,"",INDEX(Data!$BR:$BR,MATCH(X34,Data!$A:$A,0),1)))</f>
        <v/>
      </c>
      <c r="X34" s="43" t="str">
        <f ca="1">IFERROR(INDEX(Data!$A$1:Y$1004,_xlfn.AGGREGATE(15,6,(OFFSET(Data!$A$1,0,MATCH(X$6,Data!$1:$1,0)-1,1000,1)=IF(X$7="","Yes",X$7))/(OFFSET(Data!$A$1,0,MATCH(X$6,Data!$1:$1,0)-1,1000,1)=IF(X$7="","Yes",X$7))*ROW(Data!$C$1:$C$1004),ROW(X34)-ROW(X$7)),1),"")</f>
        <v>ESPN Bases Loaded</v>
      </c>
      <c r="Y34" s="43" t="str">
        <f ca="1">IF(Z34="","",IF(INDEX(Data!$BR:$BR,MATCH(Z34,Data!$A:$A,0),1)=0,"",INDEX(Data!$BR:$BR,MATCH(Z34,Data!$A:$A,0),1)))</f>
        <v/>
      </c>
      <c r="Z34" s="43" t="str">
        <f ca="1">IFERROR(INDEX(Data!$A$1:AA$1004,_xlfn.AGGREGATE(15,6,(OFFSET(Data!$A$1,0,MATCH(Z$6,Data!$1:$1,0)-1,1000,1)=IF(Z$7="","Yes",Z$7))/(OFFSET(Data!$A$1,0,MATCH(Z$6,Data!$1:$1,0)-1,1000,1)=IF(Z$7="","Yes",Z$7))*ROW(Data!$C$1:$C$1004),ROW(Z34)-ROW(Z$7)),1),"")</f>
        <v>Fox Sports 1</v>
      </c>
      <c r="AA34" s="43" t="str">
        <f ca="1">IF(AB34="","",IF(INDEX(Data!$BR:$BR,MATCH(AB34,Data!$A:$A,0),1)=0,"",INDEX(Data!$BR:$BR,MATCH(AB34,Data!$A:$A,0),1)))</f>
        <v/>
      </c>
      <c r="AB34" s="43" t="str">
        <f ca="1">IFERROR(INDEX(Data!$A$1:AC$1004,_xlfn.AGGREGATE(15,6,(OFFSET(Data!$A$1,0,MATCH(AB$6,Data!$1:$1,0)-1,1000,1)=IF(AB$7="","Yes",AB$7))/(OFFSET(Data!$A$1,0,MATCH(AB$6,Data!$1:$1,0)-1,1000,1)=IF(AB$7="","Yes",AB$7))*ROW(Data!$C$1:$C$1004),ROW(AB34)-ROW(AB$7)),1),"")</f>
        <v>Discovery Channel</v>
      </c>
      <c r="AC34" s="43" t="str">
        <f ca="1">IF(AD34="","",IF(INDEX(Data!$BR:$BR,MATCH(AD34,Data!$A:$A,0),1)=0,"",INDEX(Data!$BR:$BR,MATCH(AD34,Data!$A:$A,0),1)))</f>
        <v/>
      </c>
      <c r="AD34" s="43" t="str">
        <f ca="1">IFERROR(INDEX(Data!$A$1:AE$1004,_xlfn.AGGREGATE(15,6,(OFFSET(Data!$A$1,0,MATCH(AD$6,Data!$1:$1,0)-1,1000,1)=IF(AD$7="","Yes",AD$7))/(OFFSET(Data!$A$1,0,MATCH(AD$6,Data!$1:$1,0)-1,1000,1)=IF(AD$7="","Yes",AD$7))*ROW(Data!$C$1:$C$1004),ROW(AD34)-ROW(AD$7)),1),"")</f>
        <v>Nicktoons</v>
      </c>
      <c r="AE34" s="43" t="str">
        <f ca="1">IF(AF34="","",IF(INDEX(Data!$BR:$BR,MATCH(AF34,Data!$A:$A,0),1)=0,"",INDEX(Data!$BR:$BR,MATCH(AF34,Data!$A:$A,0),1)))</f>
        <v/>
      </c>
      <c r="AF34" s="43" t="str">
        <f ca="1">IFERROR(INDEX(Data!$A$1:AM$1004,_xlfn.AGGREGATE(15,6,(OFFSET(Data!$A$1,0,MATCH(AF$6,Data!$1:$1,0)-1,1000,1)=IF(AF$7="","Yes",AF$7))/(OFFSET(Data!$A$1,0,MATCH(AF$6,Data!$1:$1,0)-1,1000,1)=IF(AF$7="","Yes",AF$7))*ROW(Data!$C$1:$C$1004),ROW(AF34)-ROW(AF$7)),1),"")</f>
        <v/>
      </c>
      <c r="AG34" s="43" t="str">
        <f ca="1">IF(AH34="","",IF(INDEX(Data!$BR:$BR,MATCH(AH34,Data!$A:$A,0),1)=0,"",INDEX(Data!$BR:$BR,MATCH(AH34,Data!$A:$A,0),1)))</f>
        <v/>
      </c>
      <c r="AH34" s="43" t="str">
        <f ca="1">IFERROR(INDEX(Data!$A$1:AO$1004,_xlfn.AGGREGATE(15,6,(OFFSET(Data!$A$1,0,MATCH(AH$6,Data!$1:$1,0)-1,1000,1)=IF(AH$7="","Yes",AH$7))/(OFFSET(Data!$A$1,0,MATCH(AH$6,Data!$1:$1,0)-1,1000,1)=IF(AH$7="","Yes",AH$7))*ROW(Data!$C$1:$C$1004),ROW(AH34)-ROW(AH$7)),1),"")</f>
        <v/>
      </c>
      <c r="AI34" s="43" t="str">
        <f ca="1">IF(AJ34="","",IF(INDEX(Data!$BR:$BR,MATCH(AJ34,Data!$A:$A,0),1)=0,"",INDEX(Data!$BR:$BR,MATCH(AJ34,Data!$A:$A,0),1)))</f>
        <v/>
      </c>
      <c r="AJ34" s="43" t="str">
        <f ca="1">IFERROR(INDEX(Data!$A$1:AQ$1004,_xlfn.AGGREGATE(15,6,(OFFSET(Data!$A$1,0,MATCH(AJ$6,Data!$1:$1,0)-1,1000,1)=IF(AJ$7="","Yes",AJ$7))/(OFFSET(Data!$A$1,0,MATCH(AJ$6,Data!$1:$1,0)-1,1000,1)=IF(AJ$7="","Yes",AJ$7))*ROW(Data!$C$1:$C$1004),ROW(AJ34)-ROW(AJ$7)),1),"")</f>
        <v>Fox Deportes</v>
      </c>
      <c r="AK34" s="43" t="str">
        <f ca="1">IF(AL34="","",IF(INDEX(Data!$BR:$BR,MATCH(AL34,Data!$A:$A,0),1)=0,"",INDEX(Data!$BR:$BR,MATCH(AL34,Data!$A:$A,0),1)))</f>
        <v/>
      </c>
      <c r="AL34" s="43" t="str">
        <f ca="1">IFERROR(INDEX(Data!$A$1:AS$1004,_xlfn.AGGREGATE(15,6,(OFFSET(Data!$A$1,0,MATCH(AL$6,Data!$1:$1,0)-1,1000,1)=IF(AL$7="","Yes",AL$7))/(OFFSET(Data!$A$1,0,MATCH(AL$6,Data!$1:$1,0)-1,1000,1)=IF(AL$7="","Yes",AL$7))*ROW(Data!$C$1:$C$1004),ROW(AL34)-ROW(AL$7)),1),"")</f>
        <v/>
      </c>
      <c r="AM34" s="43" t="str">
        <f ca="1">IF(AN34="","",IF(INDEX(Data!$BR:$BR,MATCH(AN34,Data!$A:$A,0),1)=0,"",INDEX(Data!$BR:$BR,MATCH(AN34,Data!$A:$A,0),1)))</f>
        <v/>
      </c>
      <c r="AN34" s="43" t="str">
        <f ca="1">IFERROR(INDEX(Data!$A$1:AU$1004,_xlfn.AGGREGATE(15,6,(OFFSET(Data!$A$1,0,MATCH(AN$6,Data!$1:$1,0)-1,1000,1)=IF(AN$7="","Yes",AN$7))/(OFFSET(Data!$A$1,0,MATCH(AN$6,Data!$1:$1,0)-1,1000,1)=IF(AN$7="","Yes",AN$7))*ROW(Data!$C$1:$C$1004),ROW(AN34)-ROW(AN$7)),1),"")</f>
        <v>Hallmark</v>
      </c>
    </row>
    <row r="35" spans="1:40" ht="24" x14ac:dyDescent="0.4">
      <c r="A35" s="43" t="str">
        <f ca="1">IF(B35="","",IF(INDEX(Data!$BR:$BR,MATCH(B35,Data!$A:$A,0),1)=0,"",INDEX(Data!$BR:$BR,MATCH(B35,Data!$A:$A,0),1)))</f>
        <v/>
      </c>
      <c r="B35" s="43" t="str">
        <f ca="1">IFERROR(INDEX(Data!A$1:$A$1004,_xlfn.AGGREGATE(15,6,(OFFSET(Data!$A$1,0,MATCH(B$6,Data!$1:$1,0)-1,1000,1)=IF(B$7="","Yes",B$7))/(OFFSET(Data!$A$1,0,MATCH(B$6,Data!$1:$1,0)-1,1000,1)=IF(B$7="","Yes",B$7))*ROW(Data!$C$1:$C$1004),ROW(B35)-ROW(B$7)),1),"")</f>
        <v>Hallmark Drama</v>
      </c>
      <c r="C35" s="43" t="str">
        <f ca="1">IF(D35="","",IF(INDEX(Data!$BR:$BR,MATCH(D35,Data!$A:$A,0),1)=0,"",INDEX(Data!$BR:$BR,MATCH(D35,Data!$A:$A,0),1)))</f>
        <v/>
      </c>
      <c r="D35" s="43" t="str">
        <f ca="1">IFERROR(INDEX(Data!$A$1:C$1004,_xlfn.AGGREGATE(15,6,(OFFSET(Data!$A$1,0,MATCH(D$6,Data!$1:$1,0)-1,1000,1)=IF(D$7="","Yes",D$7))/(OFFSET(Data!$A$1,0,MATCH(D$6,Data!$1:$1,0)-1,1000,1)=IF(D$7="","Yes",D$7))*ROW(Data!$C$1:$C$1004),ROW(D35)-ROW(D$7)),1),"")</f>
        <v>Newsy</v>
      </c>
      <c r="E35" s="43" t="str">
        <f ca="1">IF(F35="","",IF(INDEX(Data!$BR:$BR,MATCH(F35,Data!$A:$A,0),1)=0,"",INDEX(Data!$BR:$BR,MATCH(F35,Data!$A:$A,0),1)))</f>
        <v/>
      </c>
      <c r="F35" s="43" t="str">
        <f ca="1">IFERROR(INDEX(Data!$A$1:E$1004,_xlfn.AGGREGATE(15,6,(OFFSET(Data!$A$1,0,MATCH(F$6,Data!$1:$1,0)-1,1000,1)=IF(F$7="","Yes",F$7))/(OFFSET(Data!$A$1,0,MATCH(F$6,Data!$1:$1,0)-1,1000,1)=IF(F$7="","Yes",F$7))*ROW(Data!$C$1:$C$1004),ROW(F35)-ROW(F$7)),1),"")</f>
        <v>Investigation Discovery</v>
      </c>
      <c r="G35" s="43" t="str">
        <f ca="1">IF(H35="","",IF(INDEX(Data!$BR:$BR,MATCH(H35,Data!$A:$A,0),1)=0,"",INDEX(Data!$BR:$BR,MATCH(H35,Data!$A:$A,0),1)))</f>
        <v/>
      </c>
      <c r="H35" s="43" t="str">
        <f ca="1">IFERROR(INDEX(Data!$A$1:G$1004,_xlfn.AGGREGATE(15,6,(OFFSET(Data!$A$1,0,MATCH(H$6,Data!$1:$1,0)-1,1000,1)=IF(H$7="","Yes",H$7))/(OFFSET(Data!$A$1,0,MATCH(H$6,Data!$1:$1,0)-1,1000,1)=IF(H$7="","Yes",H$7))*ROW(Data!$C$1:$C$1004),ROW(H35)-ROW(H$7)),1),"")</f>
        <v>FX Movie Channel</v>
      </c>
      <c r="I35" s="43">
        <f ca="1">IF(J35="","",IF(INDEX(Data!$BR:$BR,MATCH(J35,Data!$A:$A,0),1)=0,"",INDEX(Data!$BR:$BR,MATCH(J35,Data!$A:$A,0),1)))</f>
        <v>1</v>
      </c>
      <c r="J35" s="43" t="str">
        <f ca="1">IFERROR(INDEX(Data!$A$1:I$1004,_xlfn.AGGREGATE(15,6,(OFFSET(Data!$A$1,0,MATCH(J$6,Data!$1:$1,0)-1,1000,1)=IF(J$7="","Yes",J$7))/(OFFSET(Data!$A$1,0,MATCH(J$6,Data!$1:$1,0)-1,1000,1)=IF(J$7="","Yes",J$7))*ROW(Data!$C$1:$C$1004),ROW(J35)-ROW(J$7)),1),"")</f>
        <v>FOX</v>
      </c>
      <c r="K35" s="43" t="str">
        <f ca="1">IF(L35="","",IF(INDEX(Data!$BR:$BR,MATCH(L35,Data!$A:$A,0),1)=0,"",INDEX(Data!$BR:$BR,MATCH(L35,Data!$A:$A,0),1)))</f>
        <v/>
      </c>
      <c r="L35" s="43" t="str">
        <f ca="1">IFERROR(INDEX(Data!$A$1:K$1004,_xlfn.AGGREGATE(15,6,(OFFSET(Data!$A$1,0,MATCH(L$6,Data!$1:$1,0)-1,1000,1)=IF(L$7="","Yes",L$7))/(OFFSET(Data!$A$1,0,MATCH(L$6,Data!$1:$1,0)-1,1000,1)=IF(L$7="","Yes",L$7))*ROW(Data!$C$1:$C$1004),ROW(L35)-ROW(L$7)),1),"")</f>
        <v>ESPN</v>
      </c>
      <c r="M35" s="43" t="str">
        <f ca="1">IF(N35="","",IF(INDEX(Data!$BR:$BR,MATCH(N35,Data!$A:$A,0),1)=0,"",INDEX(Data!$BR:$BR,MATCH(N35,Data!$A:$A,0),1)))</f>
        <v/>
      </c>
      <c r="N35" s="43" t="str">
        <f ca="1">IFERROR(INDEX(Data!$A$1:M$1004,_xlfn.AGGREGATE(15,6,(OFFSET(Data!$A$1,0,MATCH(N$6,Data!$1:$1,0)-1,1000,1)=IF(N$7="","Yes",N$7))/(OFFSET(Data!$A$1,0,MATCH(N$6,Data!$1:$1,0)-1,1000,1)=IF(N$7="","Yes",N$7))*ROW(Data!$C$1:$C$1004),ROW(N35)-ROW(N$7)),1),"")</f>
        <v>CW</v>
      </c>
      <c r="O35" s="43" t="str">
        <f ca="1">IF(P35="","",IF(INDEX(Data!$BR:$BR,MATCH(P35,Data!$A:$A,0),1)=0,"",INDEX(Data!$BR:$BR,MATCH(P35,Data!$A:$A,0),1)))</f>
        <v/>
      </c>
      <c r="P35" s="43" t="str">
        <f ca="1">IFERROR(INDEX(Data!$A$1:O$1004,_xlfn.AGGREGATE(15,6,(OFFSET(Data!$A$1,0,MATCH(P$6,Data!$1:$1,0)-1,1000,1)=IF(P$7="","Yes",P$7))/(OFFSET(Data!$A$1,0,MATCH(P$6,Data!$1:$1,0)-1,1000,1)=IF(P$7="","Yes",P$7))*ROW(Data!$C$1:$C$1004),ROW(P35)-ROW(P$7)),1),"")</f>
        <v>Comedy Central</v>
      </c>
      <c r="Q35" s="43" t="str">
        <f ca="1">IF(R35="","",IF(INDEX(Data!$BR:$BR,MATCH(R35,Data!$A:$A,0),1)=0,"",INDEX(Data!$BR:$BR,MATCH(R35,Data!$A:$A,0),1)))</f>
        <v/>
      </c>
      <c r="R35" s="43" t="str">
        <f ca="1">IFERROR(INDEX(Data!$A$1:Q$1004,_xlfn.AGGREGATE(15,6,(OFFSET(Data!$A$1,0,MATCH(R$6,Data!$1:$1,0)-1,1000,1)=IF(R$7="","Yes",R$7))/(OFFSET(Data!$A$1,0,MATCH(R$6,Data!$1:$1,0)-1,1000,1)=IF(R$7="","Yes",R$7))*ROW(Data!$C$1:$C$1004),ROW(R35)-ROW(R$7)),1),"")</f>
        <v>CNNe</v>
      </c>
      <c r="S35" s="43" t="str">
        <f ca="1">IF(T35="","",IF(INDEX(Data!$BR:$BR,MATCH(T35,Data!$A:$A,0),1)=0,"",INDEX(Data!$BR:$BR,MATCH(T35,Data!$A:$A,0),1)))</f>
        <v/>
      </c>
      <c r="T35" s="43" t="str">
        <f ca="1">IFERROR(INDEX(Data!$A$1:R$1004,_xlfn.AGGREGATE(15,6,(OFFSET(Data!$A$1,0,MATCH(T$6,Data!$1:$1,0)-1,1000,1)=IF(T$7="","Yes",T$7))/(OFFSET(Data!$A$1,0,MATCH(T$6,Data!$1:$1,0)-1,1000,1)=IF(T$7="","Yes",T$7))*ROW(Data!$C$1:$C$1004),ROW(T35)-ROW(T$7)),1),"")</f>
        <v>Cinelatino</v>
      </c>
      <c r="U35" s="43" t="str">
        <f ca="1">IF(V35="","",IF(INDEX(Data!$BR:$BR,MATCH(V35,Data!$A:$A,0),1)=0,"",INDEX(Data!$BR:$BR,MATCH(V35,Data!$A:$A,0),1)))</f>
        <v/>
      </c>
      <c r="V35" s="43" t="str">
        <f ca="1">IFERROR(INDEX(Data!$A$1:T$1004,_xlfn.AGGREGATE(15,6,(OFFSET(Data!$A$1,0,MATCH(V$6,Data!$1:$1,0)-1,1000,1)=IF(V$7="","Yes",V$7))/(OFFSET(Data!$A$1,0,MATCH(V$6,Data!$1:$1,0)-1,1000,1)=IF(V$7="","Yes",V$7))*ROW(Data!$C$1:$C$1004),ROW(V35)-ROW(V$7)),1),"")</f>
        <v>ESPNews</v>
      </c>
      <c r="W35" s="43" t="str">
        <f ca="1">IF(X35="","",IF(INDEX(Data!$BR:$BR,MATCH(X35,Data!$A:$A,0),1)=0,"",INDEX(Data!$BR:$BR,MATCH(X35,Data!$A:$A,0),1)))</f>
        <v/>
      </c>
      <c r="X35" s="43" t="str">
        <f ca="1">IFERROR(INDEX(Data!$A$1:Y$1004,_xlfn.AGGREGATE(15,6,(OFFSET(Data!$A$1,0,MATCH(X$6,Data!$1:$1,0)-1,1000,1)=IF(X$7="","Yes",X$7))/(OFFSET(Data!$A$1,0,MATCH(X$6,Data!$1:$1,0)-1,1000,1)=IF(X$7="","Yes",X$7))*ROW(Data!$C$1:$C$1004),ROW(X35)-ROW(X$7)),1),"")</f>
        <v>ESPN College Extra</v>
      </c>
      <c r="Y35" s="43" t="str">
        <f ca="1">IF(Z35="","",IF(INDEX(Data!$BR:$BR,MATCH(Z35,Data!$A:$A,0),1)=0,"",INDEX(Data!$BR:$BR,MATCH(Z35,Data!$A:$A,0),1)))</f>
        <v/>
      </c>
      <c r="Z35" s="43" t="str">
        <f ca="1">IFERROR(INDEX(Data!$A$1:AA$1004,_xlfn.AGGREGATE(15,6,(OFFSET(Data!$A$1,0,MATCH(Z$6,Data!$1:$1,0)-1,1000,1)=IF(Z$7="","Yes",Z$7))/(OFFSET(Data!$A$1,0,MATCH(Z$6,Data!$1:$1,0)-1,1000,1)=IF(Z$7="","Yes",Z$7))*ROW(Data!$C$1:$C$1004),ROW(Z35)-ROW(Z$7)),1),"")</f>
        <v>Fox Sports 2</v>
      </c>
      <c r="AA35" s="43" t="str">
        <f ca="1">IF(AB35="","",IF(INDEX(Data!$BR:$BR,MATCH(AB35,Data!$A:$A,0),1)=0,"",INDEX(Data!$BR:$BR,MATCH(AB35,Data!$A:$A,0),1)))</f>
        <v/>
      </c>
      <c r="AB35" s="43" t="str">
        <f ca="1">IFERROR(INDEX(Data!$A$1:AC$1004,_xlfn.AGGREGATE(15,6,(OFFSET(Data!$A$1,0,MATCH(AB$6,Data!$1:$1,0)-1,1000,1)=IF(AB$7="","Yes",AB$7))/(OFFSET(Data!$A$1,0,MATCH(AB$6,Data!$1:$1,0)-1,1000,1)=IF(AB$7="","Yes",AB$7))*ROW(Data!$C$1:$C$1004),ROW(AB35)-ROW(AB$7)),1),"")</f>
        <v>E!</v>
      </c>
      <c r="AC35" s="43" t="str">
        <f ca="1">IF(AD35="","",IF(INDEX(Data!$BR:$BR,MATCH(AD35,Data!$A:$A,0),1)=0,"",INDEX(Data!$BR:$BR,MATCH(AD35,Data!$A:$A,0),1)))</f>
        <v/>
      </c>
      <c r="AD35" s="43" t="str">
        <f ca="1">IFERROR(INDEX(Data!$A$1:AE$1004,_xlfn.AGGREGATE(15,6,(OFFSET(Data!$A$1,0,MATCH(AD$6,Data!$1:$1,0)-1,1000,1)=IF(AD$7="","Yes",AD$7))/(OFFSET(Data!$A$1,0,MATCH(AD$6,Data!$1:$1,0)-1,1000,1)=IF(AD$7="","Yes",AD$7))*ROW(Data!$C$1:$C$1004),ROW(AD35)-ROW(AD$7)),1),"")</f>
        <v>Own</v>
      </c>
      <c r="AE35" s="43" t="str">
        <f ca="1">IF(AF35="","",IF(INDEX(Data!$BR:$BR,MATCH(AF35,Data!$A:$A,0),1)=0,"",INDEX(Data!$BR:$BR,MATCH(AF35,Data!$A:$A,0),1)))</f>
        <v/>
      </c>
      <c r="AF35" s="43" t="str">
        <f ca="1">IFERROR(INDEX(Data!$A$1:AM$1004,_xlfn.AGGREGATE(15,6,(OFFSET(Data!$A$1,0,MATCH(AF$6,Data!$1:$1,0)-1,1000,1)=IF(AF$7="","Yes",AF$7))/(OFFSET(Data!$A$1,0,MATCH(AF$6,Data!$1:$1,0)-1,1000,1)=IF(AF$7="","Yes",AF$7))*ROW(Data!$C$1:$C$1004),ROW(AF35)-ROW(AF$7)),1),"")</f>
        <v/>
      </c>
      <c r="AG35" s="43" t="str">
        <f ca="1">IF(AH35="","",IF(INDEX(Data!$BR:$BR,MATCH(AH35,Data!$A:$A,0),1)=0,"",INDEX(Data!$BR:$BR,MATCH(AH35,Data!$A:$A,0),1)))</f>
        <v/>
      </c>
      <c r="AH35" s="43" t="str">
        <f ca="1">IFERROR(INDEX(Data!$A$1:AO$1004,_xlfn.AGGREGATE(15,6,(OFFSET(Data!$A$1,0,MATCH(AH$6,Data!$1:$1,0)-1,1000,1)=IF(AH$7="","Yes",AH$7))/(OFFSET(Data!$A$1,0,MATCH(AH$6,Data!$1:$1,0)-1,1000,1)=IF(AH$7="","Yes",AH$7))*ROW(Data!$C$1:$C$1004),ROW(AH35)-ROW(AH$7)),1),"")</f>
        <v/>
      </c>
      <c r="AI35" s="43" t="str">
        <f ca="1">IF(AJ35="","",IF(INDEX(Data!$BR:$BR,MATCH(AJ35,Data!$A:$A,0),1)=0,"",INDEX(Data!$BR:$BR,MATCH(AJ35,Data!$A:$A,0),1)))</f>
        <v/>
      </c>
      <c r="AJ35" s="43" t="str">
        <f ca="1">IFERROR(INDEX(Data!$A$1:AQ$1004,_xlfn.AGGREGATE(15,6,(OFFSET(Data!$A$1,0,MATCH(AJ$6,Data!$1:$1,0)-1,1000,1)=IF(AJ$7="","Yes",AJ$7))/(OFFSET(Data!$A$1,0,MATCH(AJ$6,Data!$1:$1,0)-1,1000,1)=IF(AJ$7="","Yes",AJ$7))*ROW(Data!$C$1:$C$1004),ROW(AJ35)-ROW(AJ$7)),1),"")</f>
        <v>Fox News</v>
      </c>
      <c r="AK35" s="43" t="str">
        <f ca="1">IF(AL35="","",IF(INDEX(Data!$BR:$BR,MATCH(AL35,Data!$A:$A,0),1)=0,"",INDEX(Data!$BR:$BR,MATCH(AL35,Data!$A:$A,0),1)))</f>
        <v/>
      </c>
      <c r="AL35" s="43" t="str">
        <f ca="1">IFERROR(INDEX(Data!$A$1:AS$1004,_xlfn.AGGREGATE(15,6,(OFFSET(Data!$A$1,0,MATCH(AL$6,Data!$1:$1,0)-1,1000,1)=IF(AL$7="","Yes",AL$7))/(OFFSET(Data!$A$1,0,MATCH(AL$6,Data!$1:$1,0)-1,1000,1)=IF(AL$7="","Yes",AL$7))*ROW(Data!$C$1:$C$1004),ROW(AL35)-ROW(AL$7)),1),"")</f>
        <v/>
      </c>
      <c r="AM35" s="43" t="str">
        <f ca="1">IF(AN35="","",IF(INDEX(Data!$BR:$BR,MATCH(AN35,Data!$A:$A,0),1)=0,"",INDEX(Data!$BR:$BR,MATCH(AN35,Data!$A:$A,0),1)))</f>
        <v/>
      </c>
      <c r="AN35" s="43" t="str">
        <f ca="1">IFERROR(INDEX(Data!$A$1:AU$1004,_xlfn.AGGREGATE(15,6,(OFFSET(Data!$A$1,0,MATCH(AN$6,Data!$1:$1,0)-1,1000,1)=IF(AN$7="","Yes",AN$7))/(OFFSET(Data!$A$1,0,MATCH(AN$6,Data!$1:$1,0)-1,1000,1)=IF(AN$7="","Yes",AN$7))*ROW(Data!$C$1:$C$1004),ROW(AN35)-ROW(AN$7)),1),"")</f>
        <v>Hallmark Drama</v>
      </c>
    </row>
    <row r="36" spans="1:40" ht="24" x14ac:dyDescent="0.4">
      <c r="A36" s="43" t="str">
        <f ca="1">IF(B36="","",IF(INDEX(Data!$BR:$BR,MATCH(B36,Data!$A:$A,0),1)=0,"",INDEX(Data!$BR:$BR,MATCH(B36,Data!$A:$A,0),1)))</f>
        <v/>
      </c>
      <c r="B36" s="43" t="str">
        <f ca="1">IFERROR(INDEX(Data!A$1:$A$1004,_xlfn.AGGREGATE(15,6,(OFFSET(Data!$A$1,0,MATCH(B$6,Data!$1:$1,0)-1,1000,1)=IF(B$7="","Yes",B$7))/(OFFSET(Data!$A$1,0,MATCH(B$6,Data!$1:$1,0)-1,1000,1)=IF(B$7="","Yes",B$7))*ROW(Data!$C$1:$C$1004),ROW(B36)-ROW(B$7)),1),"")</f>
        <v>Hallmark Movies &amp; Mysteries</v>
      </c>
      <c r="C36" s="43" t="str">
        <f ca="1">IF(D36="","",IF(INDEX(Data!$BR:$BR,MATCH(D36,Data!$A:$A,0),1)=0,"",INDEX(Data!$BR:$BR,MATCH(D36,Data!$A:$A,0),1)))</f>
        <v/>
      </c>
      <c r="D36" s="43" t="str">
        <f ca="1">IFERROR(INDEX(Data!$A$1:C$1004,_xlfn.AGGREGATE(15,6,(OFFSET(Data!$A$1,0,MATCH(D$6,Data!$1:$1,0)-1,1000,1)=IF(D$7="","Yes",D$7))/(OFFSET(Data!$A$1,0,MATCH(D$6,Data!$1:$1,0)-1,1000,1)=IF(D$7="","Yes",D$7))*ROW(Data!$C$1:$C$1004),ROW(D36)-ROW(D$7)),1),"")</f>
        <v>Stadium</v>
      </c>
      <c r="E36" s="43" t="str">
        <f ca="1">IF(F36="","",IF(INDEX(Data!$BR:$BR,MATCH(F36,Data!$A:$A,0),1)=0,"",INDEX(Data!$BR:$BR,MATCH(F36,Data!$A:$A,0),1)))</f>
        <v/>
      </c>
      <c r="F36" s="43" t="str">
        <f ca="1">IFERROR(INDEX(Data!$A$1:E$1004,_xlfn.AGGREGATE(15,6,(OFFSET(Data!$A$1,0,MATCH(F$6,Data!$1:$1,0)-1,1000,1)=IF(F$7="","Yes",F$7))/(OFFSET(Data!$A$1,0,MATCH(F$6,Data!$1:$1,0)-1,1000,1)=IF(F$7="","Yes",F$7))*ROW(Data!$C$1:$C$1004),ROW(F36)-ROW(F$7)),1),"")</f>
        <v>Lifetime</v>
      </c>
      <c r="G36" s="43" t="str">
        <f ca="1">IF(H36="","",IF(INDEX(Data!$BR:$BR,MATCH(H36,Data!$A:$A,0),1)=0,"",INDEX(Data!$BR:$BR,MATCH(H36,Data!$A:$A,0),1)))</f>
        <v/>
      </c>
      <c r="H36" s="43" t="str">
        <f ca="1">IFERROR(INDEX(Data!$A$1:G$1004,_xlfn.AGGREGATE(15,6,(OFFSET(Data!$A$1,0,MATCH(H$6,Data!$1:$1,0)-1,1000,1)=IF(H$7="","Yes",H$7))/(OFFSET(Data!$A$1,0,MATCH(H$6,Data!$1:$1,0)-1,1000,1)=IF(H$7="","Yes",H$7))*ROW(Data!$C$1:$C$1004),ROW(H36)-ROW(H$7)),1),"")</f>
        <v>FXX</v>
      </c>
      <c r="I36" s="43" t="str">
        <f ca="1">IF(J36="","",IF(INDEX(Data!$BR:$BR,MATCH(J36,Data!$A:$A,0),1)=0,"",INDEX(Data!$BR:$BR,MATCH(J36,Data!$A:$A,0),1)))</f>
        <v/>
      </c>
      <c r="J36" s="43" t="str">
        <f ca="1">IFERROR(INDEX(Data!$A$1:I$1004,_xlfn.AGGREGATE(15,6,(OFFSET(Data!$A$1,0,MATCH(J$6,Data!$1:$1,0)-1,1000,1)=IF(J$7="","Yes",J$7))/(OFFSET(Data!$A$1,0,MATCH(J$6,Data!$1:$1,0)-1,1000,1)=IF(J$7="","Yes",J$7))*ROW(Data!$C$1:$C$1004),ROW(J36)-ROW(J$7)),1),"")</f>
        <v>Fox Business</v>
      </c>
      <c r="K36" s="43" t="str">
        <f ca="1">IF(L36="","",IF(INDEX(Data!$BR:$BR,MATCH(L36,Data!$A:$A,0),1)=0,"",INDEX(Data!$BR:$BR,MATCH(L36,Data!$A:$A,0),1)))</f>
        <v/>
      </c>
      <c r="L36" s="43" t="str">
        <f ca="1">IFERROR(INDEX(Data!$A$1:K$1004,_xlfn.AGGREGATE(15,6,(OFFSET(Data!$A$1,0,MATCH(L$6,Data!$1:$1,0)-1,1000,1)=IF(L$7="","Yes",L$7))/(OFFSET(Data!$A$1,0,MATCH(L$6,Data!$1:$1,0)-1,1000,1)=IF(L$7="","Yes",L$7))*ROW(Data!$C$1:$C$1004),ROW(L36)-ROW(L$7)),1),"")</f>
        <v>ESPN 2</v>
      </c>
      <c r="M36" s="43" t="str">
        <f ca="1">IF(N36="","",IF(INDEX(Data!$BR:$BR,MATCH(N36,Data!$A:$A,0),1)=0,"",INDEX(Data!$BR:$BR,MATCH(N36,Data!$A:$A,0),1)))</f>
        <v/>
      </c>
      <c r="N36" s="43" t="str">
        <f ca="1">IFERROR(INDEX(Data!$A$1:M$1004,_xlfn.AGGREGATE(15,6,(OFFSET(Data!$A$1,0,MATCH(N$6,Data!$1:$1,0)-1,1000,1)=IF(N$7="","Yes",N$7))/(OFFSET(Data!$A$1,0,MATCH(N$6,Data!$1:$1,0)-1,1000,1)=IF(N$7="","Yes",N$7))*ROW(Data!$C$1:$C$1004),ROW(N36)-ROW(N$7)),1),"")</f>
        <v>Discovery Channel</v>
      </c>
      <c r="O36" s="43" t="str">
        <f ca="1">IF(P36="","",IF(INDEX(Data!$BR:$BR,MATCH(P36,Data!$A:$A,0),1)=0,"",INDEX(Data!$BR:$BR,MATCH(P36,Data!$A:$A,0),1)))</f>
        <v/>
      </c>
      <c r="P36" s="43" t="str">
        <f ca="1">IFERROR(INDEX(Data!$A$1:O$1004,_xlfn.AGGREGATE(15,6,(OFFSET(Data!$A$1,0,MATCH(P$6,Data!$1:$1,0)-1,1000,1)=IF(P$7="","Yes",P$7))/(OFFSET(Data!$A$1,0,MATCH(P$6,Data!$1:$1,0)-1,1000,1)=IF(P$7="","Yes",P$7))*ROW(Data!$C$1:$C$1004),ROW(P36)-ROW(P$7)),1),"")</f>
        <v>Comedy TV</v>
      </c>
      <c r="Q36" s="43" t="str">
        <f ca="1">IF(R36="","",IF(INDEX(Data!$BR:$BR,MATCH(R36,Data!$A:$A,0),1)=0,"",INDEX(Data!$BR:$BR,MATCH(R36,Data!$A:$A,0),1)))</f>
        <v/>
      </c>
      <c r="R36" s="43" t="str">
        <f ca="1">IFERROR(INDEX(Data!$A$1:Q$1004,_xlfn.AGGREGATE(15,6,(OFFSET(Data!$A$1,0,MATCH(R$6,Data!$1:$1,0)-1,1000,1)=IF(R$7="","Yes",R$7))/(OFFSET(Data!$A$1,0,MATCH(R$6,Data!$1:$1,0)-1,1000,1)=IF(R$7="","Yes",R$7))*ROW(Data!$C$1:$C$1004),ROW(R36)-ROW(R$7)),1),"")</f>
        <v>Comedy Central</v>
      </c>
      <c r="S36" s="43" t="str">
        <f ca="1">IF(T36="","",IF(INDEX(Data!$BR:$BR,MATCH(T36,Data!$A:$A,0),1)=0,"",INDEX(Data!$BR:$BR,MATCH(T36,Data!$A:$A,0),1)))</f>
        <v/>
      </c>
      <c r="T36" s="43" t="str">
        <f ca="1">IFERROR(INDEX(Data!$A$1:R$1004,_xlfn.AGGREGATE(15,6,(OFFSET(Data!$A$1,0,MATCH(T$6,Data!$1:$1,0)-1,1000,1)=IF(T$7="","Yes",T$7))/(OFFSET(Data!$A$1,0,MATCH(T$6,Data!$1:$1,0)-1,1000,1)=IF(T$7="","Yes",T$7))*ROW(Data!$C$1:$C$1004),ROW(T36)-ROW(T$7)),1),"")</f>
        <v>CNN</v>
      </c>
      <c r="U36" s="43" t="str">
        <f ca="1">IF(V36="","",IF(INDEX(Data!$BR:$BR,MATCH(V36,Data!$A:$A,0),1)=0,"",INDEX(Data!$BR:$BR,MATCH(V36,Data!$A:$A,0),1)))</f>
        <v/>
      </c>
      <c r="V36" s="43" t="str">
        <f ca="1">IFERROR(INDEX(Data!$A$1:T$1004,_xlfn.AGGREGATE(15,6,(OFFSET(Data!$A$1,0,MATCH(V$6,Data!$1:$1,0)-1,1000,1)=IF(V$7="","Yes",V$7))/(OFFSET(Data!$A$1,0,MATCH(V$6,Data!$1:$1,0)-1,1000,1)=IF(V$7="","Yes",V$7))*ROW(Data!$C$1:$C$1004),ROW(V36)-ROW(V$7)),1),"")</f>
        <v>ESPNu</v>
      </c>
      <c r="W36" s="43" t="str">
        <f ca="1">IF(X36="","",IF(INDEX(Data!$BR:$BR,MATCH(X36,Data!$A:$A,0),1)=0,"",INDEX(Data!$BR:$BR,MATCH(X36,Data!$A:$A,0),1)))</f>
        <v/>
      </c>
      <c r="X36" s="43" t="str">
        <f ca="1">IFERROR(INDEX(Data!$A$1:Y$1004,_xlfn.AGGREGATE(15,6,(OFFSET(Data!$A$1,0,MATCH(X$6,Data!$1:$1,0)-1,1000,1)=IF(X$7="","Yes",X$7))/(OFFSET(Data!$A$1,0,MATCH(X$6,Data!$1:$1,0)-1,1000,1)=IF(X$7="","Yes",X$7))*ROW(Data!$C$1:$C$1004),ROW(X36)-ROW(X$7)),1),"")</f>
        <v>ESPN Goal Line</v>
      </c>
      <c r="Y36" s="43" t="str">
        <f ca="1">IF(Z36="","",IF(INDEX(Data!$BR:$BR,MATCH(Z36,Data!$A:$A,0),1)=0,"",INDEX(Data!$BR:$BR,MATCH(Z36,Data!$A:$A,0),1)))</f>
        <v/>
      </c>
      <c r="Z36" s="43" t="str">
        <f ca="1">IFERROR(INDEX(Data!$A$1:AA$1004,_xlfn.AGGREGATE(15,6,(OFFSET(Data!$A$1,0,MATCH(Z$6,Data!$1:$1,0)-1,1000,1)=IF(Z$7="","Yes",Z$7))/(OFFSET(Data!$A$1,0,MATCH(Z$6,Data!$1:$1,0)-1,1000,1)=IF(Z$7="","Yes",Z$7))*ROW(Data!$C$1:$C$1004),ROW(Z36)-ROW(Z$7)),1),"")</f>
        <v>Freeform</v>
      </c>
      <c r="AA36" s="43" t="str">
        <f ca="1">IF(AB36="","",IF(INDEX(Data!$BR:$BR,MATCH(AB36,Data!$A:$A,0),1)=0,"",INDEX(Data!$BR:$BR,MATCH(AB36,Data!$A:$A,0),1)))</f>
        <v/>
      </c>
      <c r="AB36" s="43" t="str">
        <f ca="1">IFERROR(INDEX(Data!$A$1:AC$1004,_xlfn.AGGREGATE(15,6,(OFFSET(Data!$A$1,0,MATCH(AB$6,Data!$1:$1,0)-1,1000,1)=IF(AB$7="","Yes",AB$7))/(OFFSET(Data!$A$1,0,MATCH(AB$6,Data!$1:$1,0)-1,1000,1)=IF(AB$7="","Yes",AB$7))*ROW(Data!$C$1:$C$1004),ROW(AB36)-ROW(AB$7)),1),"")</f>
        <v>Food Network</v>
      </c>
      <c r="AC36" s="43" t="str">
        <f ca="1">IF(AD36="","",IF(INDEX(Data!$BR:$BR,MATCH(AD36,Data!$A:$A,0),1)=0,"",INDEX(Data!$BR:$BR,MATCH(AD36,Data!$A:$A,0),1)))</f>
        <v/>
      </c>
      <c r="AD36" s="43" t="str">
        <f ca="1">IFERROR(INDEX(Data!$A$1:AE$1004,_xlfn.AGGREGATE(15,6,(OFFSET(Data!$A$1,0,MATCH(AD$6,Data!$1:$1,0)-1,1000,1)=IF(AD$7="","Yes",AD$7))/(OFFSET(Data!$A$1,0,MATCH(AD$6,Data!$1:$1,0)-1,1000,1)=IF(AD$7="","Yes",AD$7))*ROW(Data!$C$1:$C$1004),ROW(AD36)-ROW(AD$7)),1),"")</f>
        <v>Revolt</v>
      </c>
      <c r="AE36" s="43" t="str">
        <f ca="1">IF(AF36="","",IF(INDEX(Data!$BR:$BR,MATCH(AF36,Data!$A:$A,0),1)=0,"",INDEX(Data!$BR:$BR,MATCH(AF36,Data!$A:$A,0),1)))</f>
        <v/>
      </c>
      <c r="AF36" s="43" t="str">
        <f ca="1">IFERROR(INDEX(Data!$A$1:AM$1004,_xlfn.AGGREGATE(15,6,(OFFSET(Data!$A$1,0,MATCH(AF$6,Data!$1:$1,0)-1,1000,1)=IF(AF$7="","Yes",AF$7))/(OFFSET(Data!$A$1,0,MATCH(AF$6,Data!$1:$1,0)-1,1000,1)=IF(AF$7="","Yes",AF$7))*ROW(Data!$C$1:$C$1004),ROW(AF36)-ROW(AF$7)),1),"")</f>
        <v/>
      </c>
      <c r="AG36" s="43" t="str">
        <f ca="1">IF(AH36="","",IF(INDEX(Data!$BR:$BR,MATCH(AH36,Data!$A:$A,0),1)=0,"",INDEX(Data!$BR:$BR,MATCH(AH36,Data!$A:$A,0),1)))</f>
        <v/>
      </c>
      <c r="AH36" s="43" t="str">
        <f ca="1">IFERROR(INDEX(Data!$A$1:AO$1004,_xlfn.AGGREGATE(15,6,(OFFSET(Data!$A$1,0,MATCH(AH$6,Data!$1:$1,0)-1,1000,1)=IF(AH$7="","Yes",AH$7))/(OFFSET(Data!$A$1,0,MATCH(AH$6,Data!$1:$1,0)-1,1000,1)=IF(AH$7="","Yes",AH$7))*ROW(Data!$C$1:$C$1004),ROW(AH36)-ROW(AH$7)),1),"")</f>
        <v/>
      </c>
      <c r="AI36" s="43" t="str">
        <f ca="1">IF(AJ36="","",IF(INDEX(Data!$BR:$BR,MATCH(AJ36,Data!$A:$A,0),1)=0,"",INDEX(Data!$BR:$BR,MATCH(AJ36,Data!$A:$A,0),1)))</f>
        <v/>
      </c>
      <c r="AJ36" s="43" t="str">
        <f ca="1">IFERROR(INDEX(Data!$A$1:AQ$1004,_xlfn.AGGREGATE(15,6,(OFFSET(Data!$A$1,0,MATCH(AJ$6,Data!$1:$1,0)-1,1000,1)=IF(AJ$7="","Yes",AJ$7))/(OFFSET(Data!$A$1,0,MATCH(AJ$6,Data!$1:$1,0)-1,1000,1)=IF(AJ$7="","Yes",AJ$7))*ROW(Data!$C$1:$C$1004),ROW(AJ36)-ROW(AJ$7)),1),"")</f>
        <v>Fox Sports 1</v>
      </c>
      <c r="AK36" s="43" t="str">
        <f ca="1">IF(AL36="","",IF(INDEX(Data!$BR:$BR,MATCH(AL36,Data!$A:$A,0),1)=0,"",INDEX(Data!$BR:$BR,MATCH(AL36,Data!$A:$A,0),1)))</f>
        <v/>
      </c>
      <c r="AL36" s="43" t="str">
        <f ca="1">IFERROR(INDEX(Data!$A$1:AS$1004,_xlfn.AGGREGATE(15,6,(OFFSET(Data!$A$1,0,MATCH(AL$6,Data!$1:$1,0)-1,1000,1)=IF(AL$7="","Yes",AL$7))/(OFFSET(Data!$A$1,0,MATCH(AL$6,Data!$1:$1,0)-1,1000,1)=IF(AL$7="","Yes",AL$7))*ROW(Data!$C$1:$C$1004),ROW(AL36)-ROW(AL$7)),1),"")</f>
        <v/>
      </c>
      <c r="AM36" s="43" t="str">
        <f ca="1">IF(AN36="","",IF(INDEX(Data!$BR:$BR,MATCH(AN36,Data!$A:$A,0),1)=0,"",INDEX(Data!$BR:$BR,MATCH(AN36,Data!$A:$A,0),1)))</f>
        <v/>
      </c>
      <c r="AN36" s="43" t="str">
        <f ca="1">IFERROR(INDEX(Data!$A$1:AU$1004,_xlfn.AGGREGATE(15,6,(OFFSET(Data!$A$1,0,MATCH(AN$6,Data!$1:$1,0)-1,1000,1)=IF(AN$7="","Yes",AN$7))/(OFFSET(Data!$A$1,0,MATCH(AN$6,Data!$1:$1,0)-1,1000,1)=IF(AN$7="","Yes",AN$7))*ROW(Data!$C$1:$C$1004),ROW(AN36)-ROW(AN$7)),1),"")</f>
        <v>Hallmark Movies &amp; Mysteries</v>
      </c>
    </row>
    <row r="37" spans="1:40" x14ac:dyDescent="0.4">
      <c r="A37" s="43" t="str">
        <f ca="1">IF(B37="","",IF(INDEX(Data!$BR:$BR,MATCH(B37,Data!$A:$A,0),1)=0,"",INDEX(Data!$BR:$BR,MATCH(B37,Data!$A:$A,0),1)))</f>
        <v/>
      </c>
      <c r="B37" s="43" t="str">
        <f ca="1">IFERROR(INDEX(Data!A$1:$A$1004,_xlfn.AGGREGATE(15,6,(OFFSET(Data!$A$1,0,MATCH(B$6,Data!$1:$1,0)-1,1000,1)=IF(B$7="","Yes",B$7))/(OFFSET(Data!$A$1,0,MATCH(B$6,Data!$1:$1,0)-1,1000,1)=IF(B$7="","Yes",B$7))*ROW(Data!$C$1:$C$1004),ROW(B37)-ROW(B$7)),1),"")</f>
        <v>HGTV</v>
      </c>
      <c r="C37" s="43" t="str">
        <f ca="1">IF(D37="","",IF(INDEX(Data!$BR:$BR,MATCH(D37,Data!$A:$A,0),1)=0,"",INDEX(Data!$BR:$BR,MATCH(D37,Data!$A:$A,0),1)))</f>
        <v/>
      </c>
      <c r="D37" s="43" t="str">
        <f ca="1">IFERROR(INDEX(Data!$A$1:C$1004,_xlfn.AGGREGATE(15,6,(OFFSET(Data!$A$1,0,MATCH(D$6,Data!$1:$1,0)-1,1000,1)=IF(D$7="","Yes",D$7))/(OFFSET(Data!$A$1,0,MATCH(D$6,Data!$1:$1,0)-1,1000,1)=IF(D$7="","Yes",D$7))*ROW(Data!$C$1:$C$1004),ROW(D37)-ROW(D$7)),1),"")</f>
        <v>TBS</v>
      </c>
      <c r="E37" s="43" t="str">
        <f ca="1">IF(F37="","",IF(INDEX(Data!$BR:$BR,MATCH(F37,Data!$A:$A,0),1)=0,"",INDEX(Data!$BR:$BR,MATCH(F37,Data!$A:$A,0),1)))</f>
        <v/>
      </c>
      <c r="F37" s="43" t="str">
        <f ca="1">IFERROR(INDEX(Data!$A$1:E$1004,_xlfn.AGGREGATE(15,6,(OFFSET(Data!$A$1,0,MATCH(F$6,Data!$1:$1,0)-1,1000,1)=IF(F$7="","Yes",F$7))/(OFFSET(Data!$A$1,0,MATCH(F$6,Data!$1:$1,0)-1,1000,1)=IF(F$7="","Yes",F$7))*ROW(Data!$C$1:$C$1004),ROW(F37)-ROW(F$7)),1),"")</f>
        <v>Local Now</v>
      </c>
      <c r="G37" s="43" t="str">
        <f ca="1">IF(H37="","",IF(INDEX(Data!$BR:$BR,MATCH(H37,Data!$A:$A,0),1)=0,"",INDEX(Data!$BR:$BR,MATCH(H37,Data!$A:$A,0),1)))</f>
        <v/>
      </c>
      <c r="H37" s="43" t="str">
        <f ca="1">IFERROR(INDEX(Data!$A$1:G$1004,_xlfn.AGGREGATE(15,6,(OFFSET(Data!$A$1,0,MATCH(H$6,Data!$1:$1,0)-1,1000,1)=IF(H$7="","Yes",H$7))/(OFFSET(Data!$A$1,0,MATCH(H$6,Data!$1:$1,0)-1,1000,1)=IF(H$7="","Yes",H$7))*ROW(Data!$C$1:$C$1004),ROW(H37)-ROW(H$7)),1),"")</f>
        <v>Hallmark</v>
      </c>
      <c r="I37" s="43" t="str">
        <f ca="1">IF(J37="","",IF(INDEX(Data!$BR:$BR,MATCH(J37,Data!$A:$A,0),1)=0,"",INDEX(Data!$BR:$BR,MATCH(J37,Data!$A:$A,0),1)))</f>
        <v/>
      </c>
      <c r="J37" s="43" t="str">
        <f ca="1">IFERROR(INDEX(Data!$A$1:I$1004,_xlfn.AGGREGATE(15,6,(OFFSET(Data!$A$1,0,MATCH(J$6,Data!$1:$1,0)-1,1000,1)=IF(J$7="","Yes",J$7))/(OFFSET(Data!$A$1,0,MATCH(J$6,Data!$1:$1,0)-1,1000,1)=IF(J$7="","Yes",J$7))*ROW(Data!$C$1:$C$1004),ROW(J37)-ROW(J$7)),1),"")</f>
        <v>Fox News</v>
      </c>
      <c r="K37" s="43" t="str">
        <f ca="1">IF(L37="","",IF(INDEX(Data!$BR:$BR,MATCH(L37,Data!$A:$A,0),1)=0,"",INDEX(Data!$BR:$BR,MATCH(L37,Data!$A:$A,0),1)))</f>
        <v/>
      </c>
      <c r="L37" s="43" t="str">
        <f ca="1">IFERROR(INDEX(Data!$A$1:K$1004,_xlfn.AGGREGATE(15,6,(OFFSET(Data!$A$1,0,MATCH(L$6,Data!$1:$1,0)-1,1000,1)=IF(L$7="","Yes",L$7))/(OFFSET(Data!$A$1,0,MATCH(L$6,Data!$1:$1,0)-1,1000,1)=IF(L$7="","Yes",L$7))*ROW(Data!$C$1:$C$1004),ROW(L37)-ROW(L$7)),1),"")</f>
        <v>Food Network</v>
      </c>
      <c r="M37" s="43" t="str">
        <f ca="1">IF(N37="","",IF(INDEX(Data!$BR:$BR,MATCH(N37,Data!$A:$A,0),1)=0,"",INDEX(Data!$BR:$BR,MATCH(N37,Data!$A:$A,0),1)))</f>
        <v/>
      </c>
      <c r="N37" s="43" t="str">
        <f ca="1">IFERROR(INDEX(Data!$A$1:M$1004,_xlfn.AGGREGATE(15,6,(OFFSET(Data!$A$1,0,MATCH(N$6,Data!$1:$1,0)-1,1000,1)=IF(N$7="","Yes",N$7))/(OFFSET(Data!$A$1,0,MATCH(N$6,Data!$1:$1,0)-1,1000,1)=IF(N$7="","Yes",N$7))*ROW(Data!$C$1:$C$1004),ROW(N37)-ROW(N$7)),1),"")</f>
        <v>Disney Channel</v>
      </c>
      <c r="O37" s="43">
        <f ca="1">IF(P37="","",IF(INDEX(Data!$BR:$BR,MATCH(P37,Data!$A:$A,0),1)=0,"",INDEX(Data!$BR:$BR,MATCH(P37,Data!$A:$A,0),1)))</f>
        <v>3</v>
      </c>
      <c r="P37" s="43" t="str">
        <f ca="1">IFERROR(INDEX(Data!$A$1:O$1004,_xlfn.AGGREGATE(15,6,(OFFSET(Data!$A$1,0,MATCH(P$6,Data!$1:$1,0)-1,1000,1)=IF(P$7="","Yes",P$7))/(OFFSET(Data!$A$1,0,MATCH(P$6,Data!$1:$1,0)-1,1000,1)=IF(P$7="","Yes",P$7))*ROW(Data!$C$1:$C$1004),ROW(P37)-ROW(P$7)),1),"")</f>
        <v>Cooking Channel</v>
      </c>
      <c r="Q37" s="43" t="str">
        <f ca="1">IF(R37="","",IF(INDEX(Data!$BR:$BR,MATCH(R37,Data!$A:$A,0),1)=0,"",INDEX(Data!$BR:$BR,MATCH(R37,Data!$A:$A,0),1)))</f>
        <v/>
      </c>
      <c r="R37" s="43" t="str">
        <f ca="1">IFERROR(INDEX(Data!$A$1:Q$1004,_xlfn.AGGREGATE(15,6,(OFFSET(Data!$A$1,0,MATCH(R$6,Data!$1:$1,0)-1,1000,1)=IF(R$7="","Yes",R$7))/(OFFSET(Data!$A$1,0,MATCH(R$6,Data!$1:$1,0)-1,1000,1)=IF(R$7="","Yes",R$7))*ROW(Data!$C$1:$C$1004),ROW(R37)-ROW(R$7)),1),"")</f>
        <v>Comedy TV</v>
      </c>
      <c r="S37" s="43" t="str">
        <f ca="1">IF(T37="","",IF(INDEX(Data!$BR:$BR,MATCH(T37,Data!$A:$A,0),1)=0,"",INDEX(Data!$BR:$BR,MATCH(T37,Data!$A:$A,0),1)))</f>
        <v/>
      </c>
      <c r="T37" s="43" t="str">
        <f ca="1">IFERROR(INDEX(Data!$A$1:R$1004,_xlfn.AGGREGATE(15,6,(OFFSET(Data!$A$1,0,MATCH(T$6,Data!$1:$1,0)-1,1000,1)=IF(T$7="","Yes",T$7))/(OFFSET(Data!$A$1,0,MATCH(T$6,Data!$1:$1,0)-1,1000,1)=IF(T$7="","Yes",T$7))*ROW(Data!$C$1:$C$1004),ROW(T37)-ROW(T$7)),1),"")</f>
        <v>CNN En Español</v>
      </c>
      <c r="U37" s="43" t="str">
        <f ca="1">IF(V37="","",IF(INDEX(Data!$BR:$BR,MATCH(V37,Data!$A:$A,0),1)=0,"",INDEX(Data!$BR:$BR,MATCH(V37,Data!$A:$A,0),1)))</f>
        <v/>
      </c>
      <c r="V37" s="43" t="str">
        <f ca="1">IFERROR(INDEX(Data!$A$1:T$1004,_xlfn.AGGREGATE(15,6,(OFFSET(Data!$A$1,0,MATCH(V$6,Data!$1:$1,0)-1,1000,1)=IF(V$7="","Yes",V$7))/(OFFSET(Data!$A$1,0,MATCH(V$6,Data!$1:$1,0)-1,1000,1)=IF(V$7="","Yes",V$7))*ROW(Data!$C$1:$C$1004),ROW(V37)-ROW(V$7)),1),"")</f>
        <v>Food Network</v>
      </c>
      <c r="W37" s="43" t="str">
        <f ca="1">IF(X37="","",IF(INDEX(Data!$BR:$BR,MATCH(X37,Data!$A:$A,0),1)=0,"",INDEX(Data!$BR:$BR,MATCH(X37,Data!$A:$A,0),1)))</f>
        <v/>
      </c>
      <c r="X37" s="43" t="str">
        <f ca="1">IFERROR(INDEX(Data!$A$1:Y$1004,_xlfn.AGGREGATE(15,6,(OFFSET(Data!$A$1,0,MATCH(X$6,Data!$1:$1,0)-1,1000,1)=IF(X$7="","Yes",X$7))/(OFFSET(Data!$A$1,0,MATCH(X$6,Data!$1:$1,0)-1,1000,1)=IF(X$7="","Yes",X$7))*ROW(Data!$C$1:$C$1004),ROW(X37)-ROW(X$7)),1),"")</f>
        <v>ESPNews</v>
      </c>
      <c r="Y37" s="43" t="str">
        <f ca="1">IF(Z37="","",IF(INDEX(Data!$BR:$BR,MATCH(Z37,Data!$A:$A,0),1)=0,"",INDEX(Data!$BR:$BR,MATCH(Z37,Data!$A:$A,0),1)))</f>
        <v/>
      </c>
      <c r="Z37" s="43" t="str">
        <f ca="1">IFERROR(INDEX(Data!$A$1:AA$1004,_xlfn.AGGREGATE(15,6,(OFFSET(Data!$A$1,0,MATCH(Z$6,Data!$1:$1,0)-1,1000,1)=IF(Z$7="","Yes",Z$7))/(OFFSET(Data!$A$1,0,MATCH(Z$6,Data!$1:$1,0)-1,1000,1)=IF(Z$7="","Yes",Z$7))*ROW(Data!$C$1:$C$1004),ROW(Z37)-ROW(Z$7)),1),"")</f>
        <v>FX</v>
      </c>
      <c r="AA37" s="43">
        <f ca="1">IF(AB37="","",IF(INDEX(Data!$BR:$BR,MATCH(AB37,Data!$A:$A,0),1)=0,"",INDEX(Data!$BR:$BR,MATCH(AB37,Data!$A:$A,0),1)))</f>
        <v>1</v>
      </c>
      <c r="AB37" s="43" t="str">
        <f ca="1">IFERROR(INDEX(Data!$A$1:AC$1004,_xlfn.AGGREGATE(15,6,(OFFSET(Data!$A$1,0,MATCH(AB$6,Data!$1:$1,0)-1,1000,1)=IF(AB$7="","Yes",AB$7))/(OFFSET(Data!$A$1,0,MATCH(AB$6,Data!$1:$1,0)-1,1000,1)=IF(AB$7="","Yes",AB$7))*ROW(Data!$C$1:$C$1004),ROW(AB37)-ROW(AB$7)),1),"")</f>
        <v>FOX</v>
      </c>
      <c r="AC37" s="43" t="str">
        <f ca="1">IF(AD37="","",IF(INDEX(Data!$BR:$BR,MATCH(AD37,Data!$A:$A,0),1)=0,"",INDEX(Data!$BR:$BR,MATCH(AD37,Data!$A:$A,0),1)))</f>
        <v/>
      </c>
      <c r="AD37" s="43" t="str">
        <f ca="1">IFERROR(INDEX(Data!$A$1:AE$1004,_xlfn.AGGREGATE(15,6,(OFFSET(Data!$A$1,0,MATCH(AD$6,Data!$1:$1,0)-1,1000,1)=IF(AD$7="","Yes",AD$7))/(OFFSET(Data!$A$1,0,MATCH(AD$6,Data!$1:$1,0)-1,1000,1)=IF(AD$7="","Yes",AD$7))*ROW(Data!$C$1:$C$1004),ROW(AD37)-ROW(AD$7)),1),"")</f>
        <v>Sundance TV</v>
      </c>
      <c r="AE37" s="43" t="str">
        <f ca="1">IF(AF37="","",IF(INDEX(Data!$BR:$BR,MATCH(AF37,Data!$A:$A,0),1)=0,"",INDEX(Data!$BR:$BR,MATCH(AF37,Data!$A:$A,0),1)))</f>
        <v/>
      </c>
      <c r="AF37" s="43" t="str">
        <f ca="1">IFERROR(INDEX(Data!$A$1:AM$1004,_xlfn.AGGREGATE(15,6,(OFFSET(Data!$A$1,0,MATCH(AF$6,Data!$1:$1,0)-1,1000,1)=IF(AF$7="","Yes",AF$7))/(OFFSET(Data!$A$1,0,MATCH(AF$6,Data!$1:$1,0)-1,1000,1)=IF(AF$7="","Yes",AF$7))*ROW(Data!$C$1:$C$1004),ROW(AF37)-ROW(AF$7)),1),"")</f>
        <v/>
      </c>
      <c r="AG37" s="43" t="str">
        <f ca="1">IF(AH37="","",IF(INDEX(Data!$BR:$BR,MATCH(AH37,Data!$A:$A,0),1)=0,"",INDEX(Data!$BR:$BR,MATCH(AH37,Data!$A:$A,0),1)))</f>
        <v/>
      </c>
      <c r="AH37" s="43" t="str">
        <f ca="1">IFERROR(INDEX(Data!$A$1:AO$1004,_xlfn.AGGREGATE(15,6,(OFFSET(Data!$A$1,0,MATCH(AH$6,Data!$1:$1,0)-1,1000,1)=IF(AH$7="","Yes",AH$7))/(OFFSET(Data!$A$1,0,MATCH(AH$6,Data!$1:$1,0)-1,1000,1)=IF(AH$7="","Yes",AH$7))*ROW(Data!$C$1:$C$1004),ROW(AH37)-ROW(AH$7)),1),"")</f>
        <v/>
      </c>
      <c r="AI37" s="43" t="str">
        <f ca="1">IF(AJ37="","",IF(INDEX(Data!$BR:$BR,MATCH(AJ37,Data!$A:$A,0),1)=0,"",INDEX(Data!$BR:$BR,MATCH(AJ37,Data!$A:$A,0),1)))</f>
        <v/>
      </c>
      <c r="AJ37" s="43" t="str">
        <f ca="1">IFERROR(INDEX(Data!$A$1:AQ$1004,_xlfn.AGGREGATE(15,6,(OFFSET(Data!$A$1,0,MATCH(AJ$6,Data!$1:$1,0)-1,1000,1)=IF(AJ$7="","Yes",AJ$7))/(OFFSET(Data!$A$1,0,MATCH(AJ$6,Data!$1:$1,0)-1,1000,1)=IF(AJ$7="","Yes",AJ$7))*ROW(Data!$C$1:$C$1004),ROW(AJ37)-ROW(AJ$7)),1),"")</f>
        <v>Fox Sports 2</v>
      </c>
      <c r="AK37" s="43" t="str">
        <f ca="1">IF(AL37="","",IF(INDEX(Data!$BR:$BR,MATCH(AL37,Data!$A:$A,0),1)=0,"",INDEX(Data!$BR:$BR,MATCH(AL37,Data!$A:$A,0),1)))</f>
        <v/>
      </c>
      <c r="AL37" s="43" t="str">
        <f ca="1">IFERROR(INDEX(Data!$A$1:AS$1004,_xlfn.AGGREGATE(15,6,(OFFSET(Data!$A$1,0,MATCH(AL$6,Data!$1:$1,0)-1,1000,1)=IF(AL$7="","Yes",AL$7))/(OFFSET(Data!$A$1,0,MATCH(AL$6,Data!$1:$1,0)-1,1000,1)=IF(AL$7="","Yes",AL$7))*ROW(Data!$C$1:$C$1004),ROW(AL37)-ROW(AL$7)),1),"")</f>
        <v/>
      </c>
      <c r="AM37" s="43" t="str">
        <f ca="1">IF(AN37="","",IF(INDEX(Data!$BR:$BR,MATCH(AN37,Data!$A:$A,0),1)=0,"",INDEX(Data!$BR:$BR,MATCH(AN37,Data!$A:$A,0),1)))</f>
        <v/>
      </c>
      <c r="AN37" s="43" t="str">
        <f ca="1">IFERROR(INDEX(Data!$A$1:AU$1004,_xlfn.AGGREGATE(15,6,(OFFSET(Data!$A$1,0,MATCH(AN$6,Data!$1:$1,0)-1,1000,1)=IF(AN$7="","Yes",AN$7))/(OFFSET(Data!$A$1,0,MATCH(AN$6,Data!$1:$1,0)-1,1000,1)=IF(AN$7="","Yes",AN$7))*ROW(Data!$C$1:$C$1004),ROW(AN37)-ROW(AN$7)),1),"")</f>
        <v>HDnet Movies</v>
      </c>
    </row>
    <row r="38" spans="1:40" x14ac:dyDescent="0.4">
      <c r="A38" s="43" t="str">
        <f ca="1">IF(B38="","",IF(INDEX(Data!$BR:$BR,MATCH(B38,Data!$A:$A,0),1)=0,"",INDEX(Data!$BR:$BR,MATCH(B38,Data!$A:$A,0),1)))</f>
        <v/>
      </c>
      <c r="B38" s="43" t="str">
        <f ca="1">IFERROR(INDEX(Data!A$1:$A$1004,_xlfn.AGGREGATE(15,6,(OFFSET(Data!$A$1,0,MATCH(B$6,Data!$1:$1,0)-1,1000,1)=IF(B$7="","Yes",B$7))/(OFFSET(Data!$A$1,0,MATCH(B$6,Data!$1:$1,0)-1,1000,1)=IF(B$7="","Yes",B$7))*ROW(Data!$C$1:$C$1004),ROW(B38)-ROW(B$7)),1),"")</f>
        <v>History</v>
      </c>
      <c r="C38" s="43" t="str">
        <f ca="1">IF(D38="","",IF(INDEX(Data!$BR:$BR,MATCH(D38,Data!$A:$A,0),1)=0,"",INDEX(Data!$BR:$BR,MATCH(D38,Data!$A:$A,0),1)))</f>
        <v/>
      </c>
      <c r="D38" s="43" t="str">
        <f ca="1">IFERROR(INDEX(Data!$A$1:C$1004,_xlfn.AGGREGATE(15,6,(OFFSET(Data!$A$1,0,MATCH(D$6,Data!$1:$1,0)-1,1000,1)=IF(D$7="","Yes",D$7))/(OFFSET(Data!$A$1,0,MATCH(D$6,Data!$1:$1,0)-1,1000,1)=IF(D$7="","Yes",D$7))*ROW(Data!$C$1:$C$1004),ROW(D38)-ROW(D$7)),1),"")</f>
        <v>TNT</v>
      </c>
      <c r="E38" s="43" t="str">
        <f ca="1">IF(F38="","",IF(INDEX(Data!$BR:$BR,MATCH(F38,Data!$A:$A,0),1)=0,"",INDEX(Data!$BR:$BR,MATCH(F38,Data!$A:$A,0),1)))</f>
        <v/>
      </c>
      <c r="F38" s="43" t="str">
        <f ca="1">IFERROR(INDEX(Data!$A$1:E$1004,_xlfn.AGGREGATE(15,6,(OFFSET(Data!$A$1,0,MATCH(F$6,Data!$1:$1,0)-1,1000,1)=IF(F$7="","Yes",F$7))/(OFFSET(Data!$A$1,0,MATCH(F$6,Data!$1:$1,0)-1,1000,1)=IF(F$7="","Yes",F$7))*ROW(Data!$C$1:$C$1004),ROW(F38)-ROW(F$7)),1),"")</f>
        <v>MSNBC</v>
      </c>
      <c r="G38" s="43" t="str">
        <f ca="1">IF(H38="","",IF(INDEX(Data!$BR:$BR,MATCH(H38,Data!$A:$A,0),1)=0,"",INDEX(Data!$BR:$BR,MATCH(H38,Data!$A:$A,0),1)))</f>
        <v/>
      </c>
      <c r="H38" s="43" t="str">
        <f ca="1">IFERROR(INDEX(Data!$A$1:G$1004,_xlfn.AGGREGATE(15,6,(OFFSET(Data!$A$1,0,MATCH(H$6,Data!$1:$1,0)-1,1000,1)=IF(H$7="","Yes",H$7))/(OFFSET(Data!$A$1,0,MATCH(H$6,Data!$1:$1,0)-1,1000,1)=IF(H$7="","Yes",H$7))*ROW(Data!$C$1:$C$1004),ROW(H38)-ROW(H$7)),1),"")</f>
        <v>HBO</v>
      </c>
      <c r="I38" s="43" t="str">
        <f ca="1">IF(J38="","",IF(INDEX(Data!$BR:$BR,MATCH(J38,Data!$A:$A,0),1)=0,"",INDEX(Data!$BR:$BR,MATCH(J38,Data!$A:$A,0),1)))</f>
        <v/>
      </c>
      <c r="J38" s="43" t="str">
        <f ca="1">IFERROR(INDEX(Data!$A$1:I$1004,_xlfn.AGGREGATE(15,6,(OFFSET(Data!$A$1,0,MATCH(J$6,Data!$1:$1,0)-1,1000,1)=IF(J$7="","Yes",J$7))/(OFFSET(Data!$A$1,0,MATCH(J$6,Data!$1:$1,0)-1,1000,1)=IF(J$7="","Yes",J$7))*ROW(Data!$C$1:$C$1004),ROW(J38)-ROW(J$7)),1),"")</f>
        <v>Fox Sports 1</v>
      </c>
      <c r="K38" s="43">
        <f ca="1">IF(L38="","",IF(INDEX(Data!$BR:$BR,MATCH(L38,Data!$A:$A,0),1)=0,"",INDEX(Data!$BR:$BR,MATCH(L38,Data!$A:$A,0),1)))</f>
        <v>1</v>
      </c>
      <c r="L38" s="43" t="str">
        <f ca="1">IFERROR(INDEX(Data!$A$1:K$1004,_xlfn.AGGREGATE(15,6,(OFFSET(Data!$A$1,0,MATCH(L$6,Data!$1:$1,0)-1,1000,1)=IF(L$7="","Yes",L$7))/(OFFSET(Data!$A$1,0,MATCH(L$6,Data!$1:$1,0)-1,1000,1)=IF(L$7="","Yes",L$7))*ROW(Data!$C$1:$C$1004),ROW(L38)-ROW(L$7)),1),"")</f>
        <v>FOX</v>
      </c>
      <c r="M38" s="43" t="str">
        <f ca="1">IF(N38="","",IF(INDEX(Data!$BR:$BR,MATCH(N38,Data!$A:$A,0),1)=0,"",INDEX(Data!$BR:$BR,MATCH(N38,Data!$A:$A,0),1)))</f>
        <v/>
      </c>
      <c r="N38" s="43" t="str">
        <f ca="1">IFERROR(INDEX(Data!$A$1:M$1004,_xlfn.AGGREGATE(15,6,(OFFSET(Data!$A$1,0,MATCH(N$6,Data!$1:$1,0)-1,1000,1)=IF(N$7="","Yes",N$7))/(OFFSET(Data!$A$1,0,MATCH(N$6,Data!$1:$1,0)-1,1000,1)=IF(N$7="","Yes",N$7))*ROW(Data!$C$1:$C$1004),ROW(N38)-ROW(N$7)),1),"")</f>
        <v>Disney Junior</v>
      </c>
      <c r="O38" s="43" t="str">
        <f ca="1">IF(P38="","",IF(INDEX(Data!$BR:$BR,MATCH(P38,Data!$A:$A,0),1)=0,"",INDEX(Data!$BR:$BR,MATCH(P38,Data!$A:$A,0),1)))</f>
        <v/>
      </c>
      <c r="P38" s="43" t="str">
        <f ca="1">IFERROR(INDEX(Data!$A$1:O$1004,_xlfn.AGGREGATE(15,6,(OFFSET(Data!$A$1,0,MATCH(P$6,Data!$1:$1,0)-1,1000,1)=IF(P$7="","Yes",P$7))/(OFFSET(Data!$A$1,0,MATCH(P$6,Data!$1:$1,0)-1,1000,1)=IF(P$7="","Yes",P$7))*ROW(Data!$C$1:$C$1004),ROW(P38)-ROW(P$7)),1),"")</f>
        <v>C-SPAN</v>
      </c>
      <c r="Q38" s="43">
        <f ca="1">IF(R38="","",IF(INDEX(Data!$BR:$BR,MATCH(R38,Data!$A:$A,0),1)=0,"",INDEX(Data!$BR:$BR,MATCH(R38,Data!$A:$A,0),1)))</f>
        <v>3</v>
      </c>
      <c r="R38" s="43" t="str">
        <f ca="1">IFERROR(INDEX(Data!$A$1:Q$1004,_xlfn.AGGREGATE(15,6,(OFFSET(Data!$A$1,0,MATCH(R$6,Data!$1:$1,0)-1,1000,1)=IF(R$7="","Yes",R$7))/(OFFSET(Data!$A$1,0,MATCH(R$6,Data!$1:$1,0)-1,1000,1)=IF(R$7="","Yes",R$7))*ROW(Data!$C$1:$C$1004),ROW(R38)-ROW(R$7)),1),"")</f>
        <v>Cooking Channel</v>
      </c>
      <c r="S38" s="43" t="str">
        <f ca="1">IF(T38="","",IF(INDEX(Data!$BR:$BR,MATCH(T38,Data!$A:$A,0),1)=0,"",INDEX(Data!$BR:$BR,MATCH(T38,Data!$A:$A,0),1)))</f>
        <v/>
      </c>
      <c r="T38" s="43" t="str">
        <f ca="1">IFERROR(INDEX(Data!$A$1:R$1004,_xlfn.AGGREGATE(15,6,(OFFSET(Data!$A$1,0,MATCH(T$6,Data!$1:$1,0)-1,1000,1)=IF(T$7="","Yes",T$7))/(OFFSET(Data!$A$1,0,MATCH(T$6,Data!$1:$1,0)-1,1000,1)=IF(T$7="","Yes",T$7))*ROW(Data!$C$1:$C$1004),ROW(T38)-ROW(T$7)),1),"")</f>
        <v>C-SPAN</v>
      </c>
      <c r="U38" s="43">
        <f ca="1">IF(V38="","",IF(INDEX(Data!$BR:$BR,MATCH(V38,Data!$A:$A,0),1)=0,"",INDEX(Data!$BR:$BR,MATCH(V38,Data!$A:$A,0),1)))</f>
        <v>1</v>
      </c>
      <c r="V38" s="43" t="str">
        <f ca="1">IFERROR(INDEX(Data!$A$1:T$1004,_xlfn.AGGREGATE(15,6,(OFFSET(Data!$A$1,0,MATCH(V$6,Data!$1:$1,0)-1,1000,1)=IF(V$7="","Yes",V$7))/(OFFSET(Data!$A$1,0,MATCH(V$6,Data!$1:$1,0)-1,1000,1)=IF(V$7="","Yes",V$7))*ROW(Data!$C$1:$C$1004),ROW(V38)-ROW(V$7)),1),"")</f>
        <v>FOX</v>
      </c>
      <c r="W38" s="43" t="str">
        <f ca="1">IF(X38="","",IF(INDEX(Data!$BR:$BR,MATCH(X38,Data!$A:$A,0),1)=0,"",INDEX(Data!$BR:$BR,MATCH(X38,Data!$A:$A,0),1)))</f>
        <v/>
      </c>
      <c r="X38" s="43" t="str">
        <f ca="1">IFERROR(INDEX(Data!$A$1:Y$1004,_xlfn.AGGREGATE(15,6,(OFFSET(Data!$A$1,0,MATCH(X$6,Data!$1:$1,0)-1,1000,1)=IF(X$7="","Yes",X$7))/(OFFSET(Data!$A$1,0,MATCH(X$6,Data!$1:$1,0)-1,1000,1)=IF(X$7="","Yes",X$7))*ROW(Data!$C$1:$C$1004),ROW(X38)-ROW(X$7)),1),"")</f>
        <v>ESPNu</v>
      </c>
      <c r="Y38" s="43" t="str">
        <f ca="1">IF(Z38="","",IF(INDEX(Data!$BR:$BR,MATCH(Z38,Data!$A:$A,0),1)=0,"",INDEX(Data!$BR:$BR,MATCH(Z38,Data!$A:$A,0),1)))</f>
        <v/>
      </c>
      <c r="Z38" s="43" t="str">
        <f ca="1">IFERROR(INDEX(Data!$A$1:AA$1004,_xlfn.AGGREGATE(15,6,(OFFSET(Data!$A$1,0,MATCH(Z$6,Data!$1:$1,0)-1,1000,1)=IF(Z$7="","Yes",Z$7))/(OFFSET(Data!$A$1,0,MATCH(Z$6,Data!$1:$1,0)-1,1000,1)=IF(Z$7="","Yes",Z$7))*ROW(Data!$C$1:$C$1004),ROW(Z38)-ROW(Z$7)),1),"")</f>
        <v>FXX</v>
      </c>
      <c r="AA38" s="43" t="str">
        <f ca="1">IF(AB38="","",IF(INDEX(Data!$BR:$BR,MATCH(AB38,Data!$A:$A,0),1)=0,"",INDEX(Data!$BR:$BR,MATCH(AB38,Data!$A:$A,0),1)))</f>
        <v/>
      </c>
      <c r="AB38" s="43" t="str">
        <f ca="1">IFERROR(INDEX(Data!$A$1:AC$1004,_xlfn.AGGREGATE(15,6,(OFFSET(Data!$A$1,0,MATCH(AB$6,Data!$1:$1,0)-1,1000,1)=IF(AB$7="","Yes",AB$7))/(OFFSET(Data!$A$1,0,MATCH(AB$6,Data!$1:$1,0)-1,1000,1)=IF(AB$7="","Yes",AB$7))*ROW(Data!$C$1:$C$1004),ROW(AB38)-ROW(AB$7)),1),"")</f>
        <v>Fox Business</v>
      </c>
      <c r="AC38" s="43" t="str">
        <f ca="1">IF(AD38="","",IF(INDEX(Data!$BR:$BR,MATCH(AD38,Data!$A:$A,0),1)=0,"",INDEX(Data!$BR:$BR,MATCH(AD38,Data!$A:$A,0),1)))</f>
        <v/>
      </c>
      <c r="AD38" s="43" t="str">
        <f ca="1">IFERROR(INDEX(Data!$A$1:AE$1004,_xlfn.AGGREGATE(15,6,(OFFSET(Data!$A$1,0,MATCH(AD$6,Data!$1:$1,0)-1,1000,1)=IF(AD$7="","Yes",AD$7))/(OFFSET(Data!$A$1,0,MATCH(AD$6,Data!$1:$1,0)-1,1000,1)=IF(AD$7="","Yes",AD$7))*ROW(Data!$C$1:$C$1004),ROW(AD38)-ROW(AD$7)),1),"")</f>
        <v>TBS</v>
      </c>
      <c r="AE38" s="43" t="str">
        <f ca="1">IF(AF38="","",IF(INDEX(Data!$BR:$BR,MATCH(AF38,Data!$A:$A,0),1)=0,"",INDEX(Data!$BR:$BR,MATCH(AF38,Data!$A:$A,0),1)))</f>
        <v/>
      </c>
      <c r="AF38" s="43" t="str">
        <f ca="1">IFERROR(INDEX(Data!$A$1:AM$1004,_xlfn.AGGREGATE(15,6,(OFFSET(Data!$A$1,0,MATCH(AF$6,Data!$1:$1,0)-1,1000,1)=IF(AF$7="","Yes",AF$7))/(OFFSET(Data!$A$1,0,MATCH(AF$6,Data!$1:$1,0)-1,1000,1)=IF(AF$7="","Yes",AF$7))*ROW(Data!$C$1:$C$1004),ROW(AF38)-ROW(AF$7)),1),"")</f>
        <v/>
      </c>
      <c r="AG38" s="43" t="str">
        <f ca="1">IF(AH38="","",IF(INDEX(Data!$BR:$BR,MATCH(AH38,Data!$A:$A,0),1)=0,"",INDEX(Data!$BR:$BR,MATCH(AH38,Data!$A:$A,0),1)))</f>
        <v/>
      </c>
      <c r="AH38" s="43" t="str">
        <f ca="1">IFERROR(INDEX(Data!$A$1:AO$1004,_xlfn.AGGREGATE(15,6,(OFFSET(Data!$A$1,0,MATCH(AH$6,Data!$1:$1,0)-1,1000,1)=IF(AH$7="","Yes",AH$7))/(OFFSET(Data!$A$1,0,MATCH(AH$6,Data!$1:$1,0)-1,1000,1)=IF(AH$7="","Yes",AH$7))*ROW(Data!$C$1:$C$1004),ROW(AH38)-ROW(AH$7)),1),"")</f>
        <v/>
      </c>
      <c r="AI38" s="43" t="str">
        <f ca="1">IF(AJ38="","",IF(INDEX(Data!$BR:$BR,MATCH(AJ38,Data!$A:$A,0),1)=0,"",INDEX(Data!$BR:$BR,MATCH(AJ38,Data!$A:$A,0),1)))</f>
        <v/>
      </c>
      <c r="AJ38" s="43" t="str">
        <f ca="1">IFERROR(INDEX(Data!$A$1:AQ$1004,_xlfn.AGGREGATE(15,6,(OFFSET(Data!$A$1,0,MATCH(AJ$6,Data!$1:$1,0)-1,1000,1)=IF(AJ$7="","Yes",AJ$7))/(OFFSET(Data!$A$1,0,MATCH(AJ$6,Data!$1:$1,0)-1,1000,1)=IF(AJ$7="","Yes",AJ$7))*ROW(Data!$C$1:$C$1004),ROW(AJ38)-ROW(AJ$7)),1),"")</f>
        <v>Freeform</v>
      </c>
      <c r="AK38" s="43" t="str">
        <f ca="1">IF(AL38="","",IF(INDEX(Data!$BR:$BR,MATCH(AL38,Data!$A:$A,0),1)=0,"",INDEX(Data!$BR:$BR,MATCH(AL38,Data!$A:$A,0),1)))</f>
        <v/>
      </c>
      <c r="AL38" s="43" t="str">
        <f ca="1">IFERROR(INDEX(Data!$A$1:AS$1004,_xlfn.AGGREGATE(15,6,(OFFSET(Data!$A$1,0,MATCH(AL$6,Data!$1:$1,0)-1,1000,1)=IF(AL$7="","Yes",AL$7))/(OFFSET(Data!$A$1,0,MATCH(AL$6,Data!$1:$1,0)-1,1000,1)=IF(AL$7="","Yes",AL$7))*ROW(Data!$C$1:$C$1004),ROW(AL38)-ROW(AL$7)),1),"")</f>
        <v/>
      </c>
      <c r="AM38" s="43" t="str">
        <f ca="1">IF(AN38="","",IF(INDEX(Data!$BR:$BR,MATCH(AN38,Data!$A:$A,0),1)=0,"",INDEX(Data!$BR:$BR,MATCH(AN38,Data!$A:$A,0),1)))</f>
        <v/>
      </c>
      <c r="AN38" s="43" t="str">
        <f ca="1">IFERROR(INDEX(Data!$A$1:AU$1004,_xlfn.AGGREGATE(15,6,(OFFSET(Data!$A$1,0,MATCH(AN$6,Data!$1:$1,0)-1,1000,1)=IF(AN$7="","Yes",AN$7))/(OFFSET(Data!$A$1,0,MATCH(AN$6,Data!$1:$1,0)-1,1000,1)=IF(AN$7="","Yes",AN$7))*ROW(Data!$C$1:$C$1004),ROW(AN38)-ROW(AN$7)),1),"")</f>
        <v>HGTV</v>
      </c>
    </row>
    <row r="39" spans="1:40" ht="24" x14ac:dyDescent="0.4">
      <c r="A39" s="43" t="str">
        <f ca="1">IF(B39="","",IF(INDEX(Data!$BR:$BR,MATCH(B39,Data!$A:$A,0),1)=0,"",INDEX(Data!$BR:$BR,MATCH(B39,Data!$A:$A,0),1)))</f>
        <v/>
      </c>
      <c r="B39" s="43" t="str">
        <f ca="1">IFERROR(INDEX(Data!A$1:$A$1004,_xlfn.AGGREGATE(15,6,(OFFSET(Data!$A$1,0,MATCH(B$6,Data!$1:$1,0)-1,1000,1)=IF(B$7="","Yes",B$7))/(OFFSET(Data!$A$1,0,MATCH(B$6,Data!$1:$1,0)-1,1000,1)=IF(B$7="","Yes",B$7))*ROW(Data!$C$1:$C$1004),ROW(B39)-ROW(B$7)),1),"")</f>
        <v>IFC</v>
      </c>
      <c r="C39" s="43" t="str">
        <f ca="1">IF(D39="","",IF(INDEX(Data!$BR:$BR,MATCH(D39,Data!$A:$A,0),1)=0,"",INDEX(Data!$BR:$BR,MATCH(D39,Data!$A:$A,0),1)))</f>
        <v/>
      </c>
      <c r="D39" s="43" t="str">
        <f ca="1">IFERROR(INDEX(Data!$A$1:C$1004,_xlfn.AGGREGATE(15,6,(OFFSET(Data!$A$1,0,MATCH(D$6,Data!$1:$1,0)-1,1000,1)=IF(D$7="","Yes",D$7))/(OFFSET(Data!$A$1,0,MATCH(D$6,Data!$1:$1,0)-1,1000,1)=IF(D$7="","Yes",D$7))*ROW(Data!$C$1:$C$1004),ROW(D39)-ROW(D$7)),1),"")</f>
        <v>Travel Channel</v>
      </c>
      <c r="E39" s="43" t="str">
        <f ca="1">IF(F39="","",IF(INDEX(Data!$BR:$BR,MATCH(F39,Data!$A:$A,0),1)=0,"",INDEX(Data!$BR:$BR,MATCH(F39,Data!$A:$A,0),1)))</f>
        <v/>
      </c>
      <c r="F39" s="43" t="str">
        <f ca="1">IFERROR(INDEX(Data!$A$1:E$1004,_xlfn.AGGREGATE(15,6,(OFFSET(Data!$A$1,0,MATCH(F$6,Data!$1:$1,0)-1,1000,1)=IF(F$7="","Yes",F$7))/(OFFSET(Data!$A$1,0,MATCH(F$6,Data!$1:$1,0)-1,1000,1)=IF(F$7="","Yes",F$7))*ROW(Data!$C$1:$C$1004),ROW(F39)-ROW(F$7)),1),"")</f>
        <v>National Geographic</v>
      </c>
      <c r="G39" s="43" t="str">
        <f ca="1">IF(H39="","",IF(INDEX(Data!$BR:$BR,MATCH(H39,Data!$A:$A,0),1)=0,"",INDEX(Data!$BR:$BR,MATCH(H39,Data!$A:$A,0),1)))</f>
        <v/>
      </c>
      <c r="H39" s="43" t="str">
        <f ca="1">IFERROR(INDEX(Data!$A$1:G$1004,_xlfn.AGGREGATE(15,6,(OFFSET(Data!$A$1,0,MATCH(H$6,Data!$1:$1,0)-1,1000,1)=IF(H$7="","Yes",H$7))/(OFFSET(Data!$A$1,0,MATCH(H$6,Data!$1:$1,0)-1,1000,1)=IF(H$7="","Yes",H$7))*ROW(Data!$C$1:$C$1004),ROW(H39)-ROW(H$7)),1),"")</f>
        <v>HBO Family</v>
      </c>
      <c r="I39" s="43" t="str">
        <f ca="1">IF(J39="","",IF(INDEX(Data!$BR:$BR,MATCH(J39,Data!$A:$A,0),1)=0,"",INDEX(Data!$BR:$BR,MATCH(J39,Data!$A:$A,0),1)))</f>
        <v/>
      </c>
      <c r="J39" s="43" t="str">
        <f ca="1">IFERROR(INDEX(Data!$A$1:I$1004,_xlfn.AGGREGATE(15,6,(OFFSET(Data!$A$1,0,MATCH(J$6,Data!$1:$1,0)-1,1000,1)=IF(J$7="","Yes",J$7))/(OFFSET(Data!$A$1,0,MATCH(J$6,Data!$1:$1,0)-1,1000,1)=IF(J$7="","Yes",J$7))*ROW(Data!$C$1:$C$1004),ROW(J39)-ROW(J$7)),1),"")</f>
        <v>Fox Sports 2</v>
      </c>
      <c r="K39" s="43" t="str">
        <f ca="1">IF(L39="","",IF(INDEX(Data!$BR:$BR,MATCH(L39,Data!$A:$A,0),1)=0,"",INDEX(Data!$BR:$BR,MATCH(L39,Data!$A:$A,0),1)))</f>
        <v/>
      </c>
      <c r="L39" s="43" t="str">
        <f ca="1">IFERROR(INDEX(Data!$A$1:K$1004,_xlfn.AGGREGATE(15,6,(OFFSET(Data!$A$1,0,MATCH(L$6,Data!$1:$1,0)-1,1000,1)=IF(L$7="","Yes",L$7))/(OFFSET(Data!$A$1,0,MATCH(L$6,Data!$1:$1,0)-1,1000,1)=IF(L$7="","Yes",L$7))*ROW(Data!$C$1:$C$1004),ROW(L39)-ROW(L$7)),1),"")</f>
        <v>Fox Business</v>
      </c>
      <c r="M39" s="43" t="str">
        <f ca="1">IF(N39="","",IF(INDEX(Data!$BR:$BR,MATCH(N39,Data!$A:$A,0),1)=0,"",INDEX(Data!$BR:$BR,MATCH(N39,Data!$A:$A,0),1)))</f>
        <v/>
      </c>
      <c r="N39" s="43" t="str">
        <f ca="1">IFERROR(INDEX(Data!$A$1:M$1004,_xlfn.AGGREGATE(15,6,(OFFSET(Data!$A$1,0,MATCH(N$6,Data!$1:$1,0)-1,1000,1)=IF(N$7="","Yes",N$7))/(OFFSET(Data!$A$1,0,MATCH(N$6,Data!$1:$1,0)-1,1000,1)=IF(N$7="","Yes",N$7))*ROW(Data!$C$1:$C$1004),ROW(N39)-ROW(N$7)),1),"")</f>
        <v>Disney XD</v>
      </c>
      <c r="O39" s="43" t="str">
        <f ca="1">IF(P39="","",IF(INDEX(Data!$BR:$BR,MATCH(P39,Data!$A:$A,0),1)=0,"",INDEX(Data!$BR:$BR,MATCH(P39,Data!$A:$A,0),1)))</f>
        <v/>
      </c>
      <c r="P39" s="43" t="str">
        <f ca="1">IFERROR(INDEX(Data!$A$1:O$1004,_xlfn.AGGREGATE(15,6,(OFFSET(Data!$A$1,0,MATCH(P$6,Data!$1:$1,0)-1,1000,1)=IF(P$7="","Yes",P$7))/(OFFSET(Data!$A$1,0,MATCH(P$6,Data!$1:$1,0)-1,1000,1)=IF(P$7="","Yes",P$7))*ROW(Data!$C$1:$C$1004),ROW(P39)-ROW(P$7)),1),"")</f>
        <v>C-SPAN2</v>
      </c>
      <c r="Q39" s="43" t="str">
        <f ca="1">IF(R39="","",IF(INDEX(Data!$BR:$BR,MATCH(R39,Data!$A:$A,0),1)=0,"",INDEX(Data!$BR:$BR,MATCH(R39,Data!$A:$A,0),1)))</f>
        <v/>
      </c>
      <c r="R39" s="43" t="str">
        <f ca="1">IFERROR(INDEX(Data!$A$1:Q$1004,_xlfn.AGGREGATE(15,6,(OFFSET(Data!$A$1,0,MATCH(R$6,Data!$1:$1,0)-1,1000,1)=IF(R$7="","Yes",R$7))/(OFFSET(Data!$A$1,0,MATCH(R$6,Data!$1:$1,0)-1,1000,1)=IF(R$7="","Yes",R$7))*ROW(Data!$C$1:$C$1004),ROW(R39)-ROW(R$7)),1),"")</f>
        <v>C-SPAN</v>
      </c>
      <c r="S39" s="43" t="str">
        <f ca="1">IF(T39="","",IF(INDEX(Data!$BR:$BR,MATCH(T39,Data!$A:$A,0),1)=0,"",INDEX(Data!$BR:$BR,MATCH(T39,Data!$A:$A,0),1)))</f>
        <v/>
      </c>
      <c r="T39" s="43" t="str">
        <f ca="1">IFERROR(INDEX(Data!$A$1:R$1004,_xlfn.AGGREGATE(15,6,(OFFSET(Data!$A$1,0,MATCH(T$6,Data!$1:$1,0)-1,1000,1)=IF(T$7="","Yes",T$7))/(OFFSET(Data!$A$1,0,MATCH(T$6,Data!$1:$1,0)-1,1000,1)=IF(T$7="","Yes",T$7))*ROW(Data!$C$1:$C$1004),ROW(T39)-ROW(T$7)),1),"")</f>
        <v>C-SPAN2</v>
      </c>
      <c r="U39" s="43" t="str">
        <f ca="1">IF(V39="","",IF(INDEX(Data!$BR:$BR,MATCH(V39,Data!$A:$A,0),1)=0,"",INDEX(Data!$BR:$BR,MATCH(V39,Data!$A:$A,0),1)))</f>
        <v/>
      </c>
      <c r="V39" s="43" t="str">
        <f ca="1">IFERROR(INDEX(Data!$A$1:T$1004,_xlfn.AGGREGATE(15,6,(OFFSET(Data!$A$1,0,MATCH(V$6,Data!$1:$1,0)-1,1000,1)=IF(V$7="","Yes",V$7))/(OFFSET(Data!$A$1,0,MATCH(V$6,Data!$1:$1,0)-1,1000,1)=IF(V$7="","Yes",V$7))*ROW(Data!$C$1:$C$1004),ROW(V39)-ROW(V$7)),1),"")</f>
        <v>Fox Business</v>
      </c>
      <c r="W39" s="43" t="str">
        <f ca="1">IF(X39="","",IF(INDEX(Data!$BR:$BR,MATCH(X39,Data!$A:$A,0),1)=0,"",INDEX(Data!$BR:$BR,MATCH(X39,Data!$A:$A,0),1)))</f>
        <v/>
      </c>
      <c r="X39" s="43" t="str">
        <f ca="1">IFERROR(INDEX(Data!$A$1:Y$1004,_xlfn.AGGREGATE(15,6,(OFFSET(Data!$A$1,0,MATCH(X$6,Data!$1:$1,0)-1,1000,1)=IF(X$7="","Yes",X$7))/(OFFSET(Data!$A$1,0,MATCH(X$6,Data!$1:$1,0)-1,1000,1)=IF(X$7="","Yes",X$7))*ROW(Data!$C$1:$C$1004),ROW(X39)-ROW(X$7)),1),"")</f>
        <v>Food Network</v>
      </c>
      <c r="Y39" s="43" t="str">
        <f ca="1">IF(Z39="","",IF(INDEX(Data!$BR:$BR,MATCH(Z39,Data!$A:$A,0),1)=0,"",INDEX(Data!$BR:$BR,MATCH(Z39,Data!$A:$A,0),1)))</f>
        <v/>
      </c>
      <c r="Z39" s="43" t="str">
        <f ca="1">IFERROR(INDEX(Data!$A$1:AA$1004,_xlfn.AGGREGATE(15,6,(OFFSET(Data!$A$1,0,MATCH(Z$6,Data!$1:$1,0)-1,1000,1)=IF(Z$7="","Yes",Z$7))/(OFFSET(Data!$A$1,0,MATCH(Z$6,Data!$1:$1,0)-1,1000,1)=IF(Z$7="","Yes",Z$7))*ROW(Data!$C$1:$C$1004),ROW(Z39)-ROW(Z$7)),1),"")</f>
        <v>HGTV</v>
      </c>
      <c r="AA39" s="43" t="str">
        <f ca="1">IF(AB39="","",IF(INDEX(Data!$BR:$BR,MATCH(AB39,Data!$A:$A,0),1)=0,"",INDEX(Data!$BR:$BR,MATCH(AB39,Data!$A:$A,0),1)))</f>
        <v/>
      </c>
      <c r="AB39" s="43" t="str">
        <f ca="1">IFERROR(INDEX(Data!$A$1:AC$1004,_xlfn.AGGREGATE(15,6,(OFFSET(Data!$A$1,0,MATCH(AB$6,Data!$1:$1,0)-1,1000,1)=IF(AB$7="","Yes",AB$7))/(OFFSET(Data!$A$1,0,MATCH(AB$6,Data!$1:$1,0)-1,1000,1)=IF(AB$7="","Yes",AB$7))*ROW(Data!$C$1:$C$1004),ROW(AB39)-ROW(AB$7)),1),"")</f>
        <v>Fox News</v>
      </c>
      <c r="AC39" s="43" t="str">
        <f ca="1">IF(AD39="","",IF(INDEX(Data!$BR:$BR,MATCH(AD39,Data!$A:$A,0),1)=0,"",INDEX(Data!$BR:$BR,MATCH(AD39,Data!$A:$A,0),1)))</f>
        <v/>
      </c>
      <c r="AD39" s="43" t="str">
        <f ca="1">IFERROR(INDEX(Data!$A$1:AE$1004,_xlfn.AGGREGATE(15,6,(OFFSET(Data!$A$1,0,MATCH(AD$6,Data!$1:$1,0)-1,1000,1)=IF(AD$7="","Yes",AD$7))/(OFFSET(Data!$A$1,0,MATCH(AD$6,Data!$1:$1,0)-1,1000,1)=IF(AD$7="","Yes",AD$7))*ROW(Data!$C$1:$C$1004),ROW(AD39)-ROW(AD$7)),1),"")</f>
        <v>Teen Nick</v>
      </c>
      <c r="AE39" s="43" t="str">
        <f ca="1">IF(AF39="","",IF(INDEX(Data!$BR:$BR,MATCH(AF39,Data!$A:$A,0),1)=0,"",INDEX(Data!$BR:$BR,MATCH(AF39,Data!$A:$A,0),1)))</f>
        <v/>
      </c>
      <c r="AF39" s="43" t="str">
        <f ca="1">IFERROR(INDEX(Data!$A$1:AM$1004,_xlfn.AGGREGATE(15,6,(OFFSET(Data!$A$1,0,MATCH(AF$6,Data!$1:$1,0)-1,1000,1)=IF(AF$7="","Yes",AF$7))/(OFFSET(Data!$A$1,0,MATCH(AF$6,Data!$1:$1,0)-1,1000,1)=IF(AF$7="","Yes",AF$7))*ROW(Data!$C$1:$C$1004),ROW(AF39)-ROW(AF$7)),1),"")</f>
        <v/>
      </c>
      <c r="AG39" s="43" t="str">
        <f ca="1">IF(AH39="","",IF(INDEX(Data!$BR:$BR,MATCH(AH39,Data!$A:$A,0),1)=0,"",INDEX(Data!$BR:$BR,MATCH(AH39,Data!$A:$A,0),1)))</f>
        <v/>
      </c>
      <c r="AH39" s="43" t="str">
        <f ca="1">IFERROR(INDEX(Data!$A$1:AO$1004,_xlfn.AGGREGATE(15,6,(OFFSET(Data!$A$1,0,MATCH(AH$6,Data!$1:$1,0)-1,1000,1)=IF(AH$7="","Yes",AH$7))/(OFFSET(Data!$A$1,0,MATCH(AH$6,Data!$1:$1,0)-1,1000,1)=IF(AH$7="","Yes",AH$7))*ROW(Data!$C$1:$C$1004),ROW(AH39)-ROW(AH$7)),1),"")</f>
        <v/>
      </c>
      <c r="AI39" s="43" t="str">
        <f ca="1">IF(AJ39="","",IF(INDEX(Data!$BR:$BR,MATCH(AJ39,Data!$A:$A,0),1)=0,"",INDEX(Data!$BR:$BR,MATCH(AJ39,Data!$A:$A,0),1)))</f>
        <v/>
      </c>
      <c r="AJ39" s="43" t="str">
        <f ca="1">IFERROR(INDEX(Data!$A$1:AQ$1004,_xlfn.AGGREGATE(15,6,(OFFSET(Data!$A$1,0,MATCH(AJ$6,Data!$1:$1,0)-1,1000,1)=IF(AJ$7="","Yes",AJ$7))/(OFFSET(Data!$A$1,0,MATCH(AJ$6,Data!$1:$1,0)-1,1000,1)=IF(AJ$7="","Yes",AJ$7))*ROW(Data!$C$1:$C$1004),ROW(AJ39)-ROW(AJ$7)),1),"")</f>
        <v>FX</v>
      </c>
      <c r="AK39" s="43" t="str">
        <f ca="1">IF(AL39="","",IF(INDEX(Data!$BR:$BR,MATCH(AL39,Data!$A:$A,0),1)=0,"",INDEX(Data!$BR:$BR,MATCH(AL39,Data!$A:$A,0),1)))</f>
        <v/>
      </c>
      <c r="AL39" s="43" t="str">
        <f ca="1">IFERROR(INDEX(Data!$A$1:AS$1004,_xlfn.AGGREGATE(15,6,(OFFSET(Data!$A$1,0,MATCH(AL$6,Data!$1:$1,0)-1,1000,1)=IF(AL$7="","Yes",AL$7))/(OFFSET(Data!$A$1,0,MATCH(AL$6,Data!$1:$1,0)-1,1000,1)=IF(AL$7="","Yes",AL$7))*ROW(Data!$C$1:$C$1004),ROW(AL39)-ROW(AL$7)),1),"")</f>
        <v/>
      </c>
      <c r="AM39" s="43" t="str">
        <f ca="1">IF(AN39="","",IF(INDEX(Data!$BR:$BR,MATCH(AN39,Data!$A:$A,0),1)=0,"",INDEX(Data!$BR:$BR,MATCH(AN39,Data!$A:$A,0),1)))</f>
        <v/>
      </c>
      <c r="AN39" s="43" t="str">
        <f ca="1">IFERROR(INDEX(Data!$A$1:AU$1004,_xlfn.AGGREGATE(15,6,(OFFSET(Data!$A$1,0,MATCH(AN$6,Data!$1:$1,0)-1,1000,1)=IF(AN$7="","Yes",AN$7))/(OFFSET(Data!$A$1,0,MATCH(AN$6,Data!$1:$1,0)-1,1000,1)=IF(AN$7="","Yes",AN$7))*ROW(Data!$C$1:$C$1004),ROW(AN39)-ROW(AN$7)),1),"")</f>
        <v>History</v>
      </c>
    </row>
    <row r="40" spans="1:40" ht="24" x14ac:dyDescent="0.4">
      <c r="A40" s="43" t="str">
        <f ca="1">IF(B40="","",IF(INDEX(Data!$BR:$BR,MATCH(B40,Data!$A:$A,0),1)=0,"",INDEX(Data!$BR:$BR,MATCH(B40,Data!$A:$A,0),1)))</f>
        <v/>
      </c>
      <c r="B40" s="43" t="str">
        <f ca="1">IFERROR(INDEX(Data!A$1:$A$1004,_xlfn.AGGREGATE(15,6,(OFFSET(Data!$A$1,0,MATCH(B$6,Data!$1:$1,0)-1,1000,1)=IF(B$7="","Yes",B$7))/(OFFSET(Data!$A$1,0,MATCH(B$6,Data!$1:$1,0)-1,1000,1)=IF(B$7="","Yes",B$7))*ROW(Data!$C$1:$C$1004),ROW(B40)-ROW(B$7)),1),"")</f>
        <v>Investigation Discovery</v>
      </c>
      <c r="C40" s="43" t="str">
        <f ca="1">IF(D40="","",IF(INDEX(Data!$BR:$BR,MATCH(D40,Data!$A:$A,0),1)=0,"",INDEX(Data!$BR:$BR,MATCH(D40,Data!$A:$A,0),1)))</f>
        <v/>
      </c>
      <c r="D40" s="43" t="str">
        <f ca="1">IFERROR(INDEX(Data!$A$1:C$1004,_xlfn.AGGREGATE(15,6,(OFFSET(Data!$A$1,0,MATCH(D$6,Data!$1:$1,0)-1,1000,1)=IF(D$7="","Yes",D$7))/(OFFSET(Data!$A$1,0,MATCH(D$6,Data!$1:$1,0)-1,1000,1)=IF(D$7="","Yes",D$7))*ROW(Data!$C$1:$C$1004),ROW(D40)-ROW(D$7)),1),"")</f>
        <v>Viceland</v>
      </c>
      <c r="E40" s="43">
        <f ca="1">IF(F40="","",IF(INDEX(Data!$BR:$BR,MATCH(F40,Data!$A:$A,0),1)=0,"",INDEX(Data!$BR:$BR,MATCH(F40,Data!$A:$A,0),1)))</f>
        <v>1</v>
      </c>
      <c r="F40" s="43" t="str">
        <f ca="1">IFERROR(INDEX(Data!$A$1:E$1004,_xlfn.AGGREGATE(15,6,(OFFSET(Data!$A$1,0,MATCH(F$6,Data!$1:$1,0)-1,1000,1)=IF(F$7="","Yes",F$7))/(OFFSET(Data!$A$1,0,MATCH(F$6,Data!$1:$1,0)-1,1000,1)=IF(F$7="","Yes",F$7))*ROW(Data!$C$1:$C$1004),ROW(F40)-ROW(F$7)),1),"")</f>
        <v>NBC</v>
      </c>
      <c r="G40" s="43" t="str">
        <f ca="1">IF(H40="","",IF(INDEX(Data!$BR:$BR,MATCH(H40,Data!$A:$A,0),1)=0,"",INDEX(Data!$BR:$BR,MATCH(H40,Data!$A:$A,0),1)))</f>
        <v/>
      </c>
      <c r="H40" s="43" t="str">
        <f ca="1">IFERROR(INDEX(Data!$A$1:G$1004,_xlfn.AGGREGATE(15,6,(OFFSET(Data!$A$1,0,MATCH(H$6,Data!$1:$1,0)-1,1000,1)=IF(H$7="","Yes",H$7))/(OFFSET(Data!$A$1,0,MATCH(H$6,Data!$1:$1,0)-1,1000,1)=IF(H$7="","Yes",H$7))*ROW(Data!$C$1:$C$1004),ROW(H40)-ROW(H$7)),1),"")</f>
        <v>HBO Latino</v>
      </c>
      <c r="I40" s="43">
        <f ca="1">IF(J40="","",IF(INDEX(Data!$BR:$BR,MATCH(J40,Data!$A:$A,0),1)=0,"",INDEX(Data!$BR:$BR,MATCH(J40,Data!$A:$A,0),1)))</f>
        <v>2</v>
      </c>
      <c r="J40" s="43" t="str">
        <f ca="1">IFERROR(INDEX(Data!$A$1:I$1004,_xlfn.AGGREGATE(15,6,(OFFSET(Data!$A$1,0,MATCH(J$6,Data!$1:$1,0)-1,1000,1)=IF(J$7="","Yes",J$7))/(OFFSET(Data!$A$1,0,MATCH(J$6,Data!$1:$1,0)-1,1000,1)=IF(J$7="","Yes",J$7))*ROW(Data!$C$1:$C$1004),ROW(J40)-ROW(J$7)),1),"")</f>
        <v>Fox Sports Regionals</v>
      </c>
      <c r="K40" s="43" t="str">
        <f ca="1">IF(L40="","",IF(INDEX(Data!$BR:$BR,MATCH(L40,Data!$A:$A,0),1)=0,"",INDEX(Data!$BR:$BR,MATCH(L40,Data!$A:$A,0),1)))</f>
        <v/>
      </c>
      <c r="L40" s="43" t="str">
        <f ca="1">IFERROR(INDEX(Data!$A$1:K$1004,_xlfn.AGGREGATE(15,6,(OFFSET(Data!$A$1,0,MATCH(L$6,Data!$1:$1,0)-1,1000,1)=IF(L$7="","Yes",L$7))/(OFFSET(Data!$A$1,0,MATCH(L$6,Data!$1:$1,0)-1,1000,1)=IF(L$7="","Yes",L$7))*ROW(Data!$C$1:$C$1004),ROW(L40)-ROW(L$7)),1),"")</f>
        <v>Fox News</v>
      </c>
      <c r="M40" s="43" t="str">
        <f ca="1">IF(N40="","",IF(INDEX(Data!$BR:$BR,MATCH(N40,Data!$A:$A,0),1)=0,"",INDEX(Data!$BR:$BR,MATCH(N40,Data!$A:$A,0),1)))</f>
        <v/>
      </c>
      <c r="N40" s="43" t="str">
        <f ca="1">IFERROR(INDEX(Data!$A$1:M$1004,_xlfn.AGGREGATE(15,6,(OFFSET(Data!$A$1,0,MATCH(N$6,Data!$1:$1,0)-1,1000,1)=IF(N$7="","Yes",N$7))/(OFFSET(Data!$A$1,0,MATCH(N$6,Data!$1:$1,0)-1,1000,1)=IF(N$7="","Yes",N$7))*ROW(Data!$C$1:$C$1004),ROW(N40)-ROW(N$7)),1),"")</f>
        <v>E!</v>
      </c>
      <c r="O40" s="43" t="str">
        <f ca="1">IF(P40="","",IF(INDEX(Data!$BR:$BR,MATCH(P40,Data!$A:$A,0),1)=0,"",INDEX(Data!$BR:$BR,MATCH(P40,Data!$A:$A,0),1)))</f>
        <v/>
      </c>
      <c r="P40" s="43" t="str">
        <f ca="1">IFERROR(INDEX(Data!$A$1:O$1004,_xlfn.AGGREGATE(15,6,(OFFSET(Data!$A$1,0,MATCH(P$6,Data!$1:$1,0)-1,1000,1)=IF(P$7="","Yes",P$7))/(OFFSET(Data!$A$1,0,MATCH(P$6,Data!$1:$1,0)-1,1000,1)=IF(P$7="","Yes",P$7))*ROW(Data!$C$1:$C$1004),ROW(P40)-ROW(P$7)),1),"")</f>
        <v>CW</v>
      </c>
      <c r="Q40" s="43" t="str">
        <f ca="1">IF(R40="","",IF(INDEX(Data!$BR:$BR,MATCH(R40,Data!$A:$A,0),1)=0,"",INDEX(Data!$BR:$BR,MATCH(R40,Data!$A:$A,0),1)))</f>
        <v/>
      </c>
      <c r="R40" s="43" t="str">
        <f ca="1">IFERROR(INDEX(Data!$A$1:Q$1004,_xlfn.AGGREGATE(15,6,(OFFSET(Data!$A$1,0,MATCH(R$6,Data!$1:$1,0)-1,1000,1)=IF(R$7="","Yes",R$7))/(OFFSET(Data!$A$1,0,MATCH(R$6,Data!$1:$1,0)-1,1000,1)=IF(R$7="","Yes",R$7))*ROW(Data!$C$1:$C$1004),ROW(R40)-ROW(R$7)),1),"")</f>
        <v>C-SPAN2</v>
      </c>
      <c r="S40" s="43" t="str">
        <f ca="1">IF(T40="","",IF(INDEX(Data!$BR:$BR,MATCH(T40,Data!$A:$A,0),1)=0,"",INDEX(Data!$BR:$BR,MATCH(T40,Data!$A:$A,0),1)))</f>
        <v/>
      </c>
      <c r="T40" s="43" t="str">
        <f ca="1">IFERROR(INDEX(Data!$A$1:R$1004,_xlfn.AGGREGATE(15,6,(OFFSET(Data!$A$1,0,MATCH(T$6,Data!$1:$1,0)-1,1000,1)=IF(T$7="","Yes",T$7))/(OFFSET(Data!$A$1,0,MATCH(T$6,Data!$1:$1,0)-1,1000,1)=IF(T$7="","Yes",T$7))*ROW(Data!$C$1:$C$1004),ROW(T40)-ROW(T$7)),1),"")</f>
        <v>De Pelicula</v>
      </c>
      <c r="U40" s="43" t="str">
        <f ca="1">IF(V40="","",IF(INDEX(Data!$BR:$BR,MATCH(V40,Data!$A:$A,0),1)=0,"",INDEX(Data!$BR:$BR,MATCH(V40,Data!$A:$A,0),1)))</f>
        <v/>
      </c>
      <c r="V40" s="43" t="str">
        <f ca="1">IFERROR(INDEX(Data!$A$1:T$1004,_xlfn.AGGREGATE(15,6,(OFFSET(Data!$A$1,0,MATCH(V$6,Data!$1:$1,0)-1,1000,1)=IF(V$7="","Yes",V$7))/(OFFSET(Data!$A$1,0,MATCH(V$6,Data!$1:$1,0)-1,1000,1)=IF(V$7="","Yes",V$7))*ROW(Data!$C$1:$C$1004),ROW(V40)-ROW(V$7)),1),"")</f>
        <v>Fox News</v>
      </c>
      <c r="W40" s="43">
        <f ca="1">IF(X40="","",IF(INDEX(Data!$BR:$BR,MATCH(X40,Data!$A:$A,0),1)=0,"",INDEX(Data!$BR:$BR,MATCH(X40,Data!$A:$A,0),1)))</f>
        <v>1</v>
      </c>
      <c r="X40" s="43" t="str">
        <f ca="1">IFERROR(INDEX(Data!$A$1:Y$1004,_xlfn.AGGREGATE(15,6,(OFFSET(Data!$A$1,0,MATCH(X$6,Data!$1:$1,0)-1,1000,1)=IF(X$7="","Yes",X$7))/(OFFSET(Data!$A$1,0,MATCH(X$6,Data!$1:$1,0)-1,1000,1)=IF(X$7="","Yes",X$7))*ROW(Data!$C$1:$C$1004),ROW(X40)-ROW(X$7)),1),"")</f>
        <v>FOX</v>
      </c>
      <c r="Y40" s="43" t="str">
        <f ca="1">IF(Z40="","",IF(INDEX(Data!$BR:$BR,MATCH(Z40,Data!$A:$A,0),1)=0,"",INDEX(Data!$BR:$BR,MATCH(Z40,Data!$A:$A,0),1)))</f>
        <v/>
      </c>
      <c r="Z40" s="43" t="str">
        <f ca="1">IFERROR(INDEX(Data!$A$1:AA$1004,_xlfn.AGGREGATE(15,6,(OFFSET(Data!$A$1,0,MATCH(Z$6,Data!$1:$1,0)-1,1000,1)=IF(Z$7="","Yes",Z$7))/(OFFSET(Data!$A$1,0,MATCH(Z$6,Data!$1:$1,0)-1,1000,1)=IF(Z$7="","Yes",Z$7))*ROW(Data!$C$1:$C$1004),ROW(Z40)-ROW(Z$7)),1),"")</f>
        <v>HLN</v>
      </c>
      <c r="AA40" s="43" t="str">
        <f ca="1">IF(AB40="","",IF(INDEX(Data!$BR:$BR,MATCH(AB40,Data!$A:$A,0),1)=0,"",INDEX(Data!$BR:$BR,MATCH(AB40,Data!$A:$A,0),1)))</f>
        <v/>
      </c>
      <c r="AB40" s="43" t="str">
        <f ca="1">IFERROR(INDEX(Data!$A$1:AC$1004,_xlfn.AGGREGATE(15,6,(OFFSET(Data!$A$1,0,MATCH(AB$6,Data!$1:$1,0)-1,1000,1)=IF(AB$7="","Yes",AB$7))/(OFFSET(Data!$A$1,0,MATCH(AB$6,Data!$1:$1,0)-1,1000,1)=IF(AB$7="","Yes",AB$7))*ROW(Data!$C$1:$C$1004),ROW(AB40)-ROW(AB$7)),1),"")</f>
        <v>Fox Sports 1</v>
      </c>
      <c r="AC40" s="43" t="str">
        <f ca="1">IF(AD40="","",IF(INDEX(Data!$BR:$BR,MATCH(AD40,Data!$A:$A,0),1)=0,"",INDEX(Data!$BR:$BR,MATCH(AD40,Data!$A:$A,0),1)))</f>
        <v/>
      </c>
      <c r="AD40" s="43" t="str">
        <f ca="1">IFERROR(INDEX(Data!$A$1:AE$1004,_xlfn.AGGREGATE(15,6,(OFFSET(Data!$A$1,0,MATCH(AD$6,Data!$1:$1,0)-1,1000,1)=IF(AD$7="","Yes",AD$7))/(OFFSET(Data!$A$1,0,MATCH(AD$6,Data!$1:$1,0)-1,1000,1)=IF(AD$7="","Yes",AD$7))*ROW(Data!$C$1:$C$1004),ROW(AD40)-ROW(AD$7)),1),"")</f>
        <v>TLC</v>
      </c>
      <c r="AE40" s="43" t="str">
        <f ca="1">IF(AF40="","",IF(INDEX(Data!$BR:$BR,MATCH(AF40,Data!$A:$A,0),1)=0,"",INDEX(Data!$BR:$BR,MATCH(AF40,Data!$A:$A,0),1)))</f>
        <v/>
      </c>
      <c r="AF40" s="43" t="str">
        <f ca="1">IFERROR(INDEX(Data!$A$1:AM$1004,_xlfn.AGGREGATE(15,6,(OFFSET(Data!$A$1,0,MATCH(AF$6,Data!$1:$1,0)-1,1000,1)=IF(AF$7="","Yes",AF$7))/(OFFSET(Data!$A$1,0,MATCH(AF$6,Data!$1:$1,0)-1,1000,1)=IF(AF$7="","Yes",AF$7))*ROW(Data!$C$1:$C$1004),ROW(AF40)-ROW(AF$7)),1),"")</f>
        <v/>
      </c>
      <c r="AG40" s="43" t="str">
        <f ca="1">IF(AH40="","",IF(INDEX(Data!$BR:$BR,MATCH(AH40,Data!$A:$A,0),1)=0,"",INDEX(Data!$BR:$BR,MATCH(AH40,Data!$A:$A,0),1)))</f>
        <v/>
      </c>
      <c r="AH40" s="43" t="str">
        <f ca="1">IFERROR(INDEX(Data!$A$1:AO$1004,_xlfn.AGGREGATE(15,6,(OFFSET(Data!$A$1,0,MATCH(AH$6,Data!$1:$1,0)-1,1000,1)=IF(AH$7="","Yes",AH$7))/(OFFSET(Data!$A$1,0,MATCH(AH$6,Data!$1:$1,0)-1,1000,1)=IF(AH$7="","Yes",AH$7))*ROW(Data!$C$1:$C$1004),ROW(AH40)-ROW(AH$7)),1),"")</f>
        <v/>
      </c>
      <c r="AI40" s="43" t="str">
        <f ca="1">IF(AJ40="","",IF(INDEX(Data!$BR:$BR,MATCH(AJ40,Data!$A:$A,0),1)=0,"",INDEX(Data!$BR:$BR,MATCH(AJ40,Data!$A:$A,0),1)))</f>
        <v/>
      </c>
      <c r="AJ40" s="43" t="str">
        <f ca="1">IFERROR(INDEX(Data!$A$1:AQ$1004,_xlfn.AGGREGATE(15,6,(OFFSET(Data!$A$1,0,MATCH(AJ$6,Data!$1:$1,0)-1,1000,1)=IF(AJ$7="","Yes",AJ$7))/(OFFSET(Data!$A$1,0,MATCH(AJ$6,Data!$1:$1,0)-1,1000,1)=IF(AJ$7="","Yes",AJ$7))*ROW(Data!$C$1:$C$1004),ROW(AJ40)-ROW(AJ$7)),1),"")</f>
        <v>FX Movie Channel</v>
      </c>
      <c r="AK40" s="43" t="str">
        <f ca="1">IF(AL40="","",IF(INDEX(Data!$BR:$BR,MATCH(AL40,Data!$A:$A,0),1)=0,"",INDEX(Data!$BR:$BR,MATCH(AL40,Data!$A:$A,0),1)))</f>
        <v/>
      </c>
      <c r="AL40" s="43" t="str">
        <f ca="1">IFERROR(INDEX(Data!$A$1:AS$1004,_xlfn.AGGREGATE(15,6,(OFFSET(Data!$A$1,0,MATCH(AL$6,Data!$1:$1,0)-1,1000,1)=IF(AL$7="","Yes",AL$7))/(OFFSET(Data!$A$1,0,MATCH(AL$6,Data!$1:$1,0)-1,1000,1)=IF(AL$7="","Yes",AL$7))*ROW(Data!$C$1:$C$1004),ROW(AL40)-ROW(AL$7)),1),"")</f>
        <v/>
      </c>
      <c r="AM40" s="43" t="str">
        <f ca="1">IF(AN40="","",IF(INDEX(Data!$BR:$BR,MATCH(AN40,Data!$A:$A,0),1)=0,"",INDEX(Data!$BR:$BR,MATCH(AN40,Data!$A:$A,0),1)))</f>
        <v/>
      </c>
      <c r="AN40" s="43" t="str">
        <f ca="1">IFERROR(INDEX(Data!$A$1:AU$1004,_xlfn.AGGREGATE(15,6,(OFFSET(Data!$A$1,0,MATCH(AN$6,Data!$1:$1,0)-1,1000,1)=IF(AN$7="","Yes",AN$7))/(OFFSET(Data!$A$1,0,MATCH(AN$6,Data!$1:$1,0)-1,1000,1)=IF(AN$7="","Yes",AN$7))*ROW(Data!$C$1:$C$1004),ROW(AN40)-ROW(AN$7)),1),"")</f>
        <v>IFC</v>
      </c>
    </row>
    <row r="41" spans="1:40" ht="24" x14ac:dyDescent="0.4">
      <c r="A41" s="43" t="str">
        <f ca="1">IF(B41="","",IF(INDEX(Data!$BR:$BR,MATCH(B41,Data!$A:$A,0),1)=0,"",INDEX(Data!$BR:$BR,MATCH(B41,Data!$A:$A,0),1)))</f>
        <v/>
      </c>
      <c r="B41" s="43" t="str">
        <f ca="1">IFERROR(INDEX(Data!A$1:$A$1004,_xlfn.AGGREGATE(15,6,(OFFSET(Data!$A$1,0,MATCH(B$6,Data!$1:$1,0)-1,1000,1)=IF(B$7="","Yes",B$7))/(OFFSET(Data!$A$1,0,MATCH(B$6,Data!$1:$1,0)-1,1000,1)=IF(B$7="","Yes",B$7))*ROW(Data!$C$1:$C$1004),ROW(B41)-ROW(B$7)),1),"")</f>
        <v>Law And Crime</v>
      </c>
      <c r="C41" s="43" t="str">
        <f ca="1">IF(D41="","",IF(INDEX(Data!$BR:$BR,MATCH(D41,Data!$A:$A,0),1)=0,"",INDEX(Data!$BR:$BR,MATCH(D41,Data!$A:$A,0),1)))</f>
        <v/>
      </c>
      <c r="D41" s="43" t="str">
        <f ca="1">IFERROR(INDEX(Data!$A$1:C$1004,_xlfn.AGGREGATE(15,6,(OFFSET(Data!$A$1,0,MATCH(D$6,Data!$1:$1,0)-1,1000,1)=IF(D$7="","Yes",D$7))/(OFFSET(Data!$A$1,0,MATCH(D$6,Data!$1:$1,0)-1,1000,1)=IF(D$7="","Yes",D$7))*ROW(Data!$C$1:$C$1004),ROW(D41)-ROW(D$7)),1),"")</f>
        <v/>
      </c>
      <c r="E41" s="43" t="str">
        <f ca="1">IF(F41="","",IF(INDEX(Data!$BR:$BR,MATCH(F41,Data!$A:$A,0),1)=0,"",INDEX(Data!$BR:$BR,MATCH(F41,Data!$A:$A,0),1)))</f>
        <v/>
      </c>
      <c r="F41" s="43" t="str">
        <f ca="1">IFERROR(INDEX(Data!$A$1:E$1004,_xlfn.AGGREGATE(15,6,(OFFSET(Data!$A$1,0,MATCH(F$6,Data!$1:$1,0)-1,1000,1)=IF(F$7="","Yes",F$7))/(OFFSET(Data!$A$1,0,MATCH(F$6,Data!$1:$1,0)-1,1000,1)=IF(F$7="","Yes",F$7))*ROW(Data!$C$1:$C$1004),ROW(F41)-ROW(F$7)),1),"")</f>
        <v>NBC Sports Network</v>
      </c>
      <c r="G41" s="43" t="str">
        <f ca="1">IF(H41="","",IF(INDEX(Data!$BR:$BR,MATCH(H41,Data!$A:$A,0),1)=0,"",INDEX(Data!$BR:$BR,MATCH(H41,Data!$A:$A,0),1)))</f>
        <v/>
      </c>
      <c r="H41" s="43" t="str">
        <f ca="1">IFERROR(INDEX(Data!$A$1:G$1004,_xlfn.AGGREGATE(15,6,(OFFSET(Data!$A$1,0,MATCH(H$6,Data!$1:$1,0)-1,1000,1)=IF(H$7="","Yes",H$7))/(OFFSET(Data!$A$1,0,MATCH(H$6,Data!$1:$1,0)-1,1000,1)=IF(H$7="","Yes",H$7))*ROW(Data!$C$1:$C$1004),ROW(H41)-ROW(H$7)),1),"")</f>
        <v>HBO2</v>
      </c>
      <c r="I41" s="43" t="str">
        <f ca="1">IF(J41="","",IF(INDEX(Data!$BR:$BR,MATCH(J41,Data!$A:$A,0),1)=0,"",INDEX(Data!$BR:$BR,MATCH(J41,Data!$A:$A,0),1)))</f>
        <v/>
      </c>
      <c r="J41" s="43" t="str">
        <f ca="1">IFERROR(INDEX(Data!$A$1:I$1004,_xlfn.AGGREGATE(15,6,(OFFSET(Data!$A$1,0,MATCH(J$6,Data!$1:$1,0)-1,1000,1)=IF(J$7="","Yes",J$7))/(OFFSET(Data!$A$1,0,MATCH(J$6,Data!$1:$1,0)-1,1000,1)=IF(J$7="","Yes",J$7))*ROW(Data!$C$1:$C$1004),ROW(J41)-ROW(J$7)),1),"")</f>
        <v>Freeform</v>
      </c>
      <c r="K41" s="43" t="str">
        <f ca="1">IF(L41="","",IF(INDEX(Data!$BR:$BR,MATCH(L41,Data!$A:$A,0),1)=0,"",INDEX(Data!$BR:$BR,MATCH(L41,Data!$A:$A,0),1)))</f>
        <v/>
      </c>
      <c r="L41" s="43" t="str">
        <f ca="1">IFERROR(INDEX(Data!$A$1:K$1004,_xlfn.AGGREGATE(15,6,(OFFSET(Data!$A$1,0,MATCH(L$6,Data!$1:$1,0)-1,1000,1)=IF(L$7="","Yes",L$7))/(OFFSET(Data!$A$1,0,MATCH(L$6,Data!$1:$1,0)-1,1000,1)=IF(L$7="","Yes",L$7))*ROW(Data!$C$1:$C$1004),ROW(L41)-ROW(L$7)),1),"")</f>
        <v>Fox Sports 1</v>
      </c>
      <c r="M41" s="43" t="str">
        <f ca="1">IF(N41="","",IF(INDEX(Data!$BR:$BR,MATCH(N41,Data!$A:$A,0),1)=0,"",INDEX(Data!$BR:$BR,MATCH(N41,Data!$A:$A,0),1)))</f>
        <v/>
      </c>
      <c r="N41" s="43" t="str">
        <f ca="1">IFERROR(INDEX(Data!$A$1:M$1004,_xlfn.AGGREGATE(15,6,(OFFSET(Data!$A$1,0,MATCH(N$6,Data!$1:$1,0)-1,1000,1)=IF(N$7="","Yes",N$7))/(OFFSET(Data!$A$1,0,MATCH(N$6,Data!$1:$1,0)-1,1000,1)=IF(N$7="","Yes",N$7))*ROW(Data!$C$1:$C$1004),ROW(N41)-ROW(N$7)),1),"")</f>
        <v>ESPN</v>
      </c>
      <c r="O41" s="43" t="str">
        <f ca="1">IF(P41="","",IF(INDEX(Data!$BR:$BR,MATCH(P41,Data!$A:$A,0),1)=0,"",INDEX(Data!$BR:$BR,MATCH(P41,Data!$A:$A,0),1)))</f>
        <v/>
      </c>
      <c r="P41" s="43" t="str">
        <f ca="1">IFERROR(INDEX(Data!$A$1:O$1004,_xlfn.AGGREGATE(15,6,(OFFSET(Data!$A$1,0,MATCH(P$6,Data!$1:$1,0)-1,1000,1)=IF(P$7="","Yes",P$7))/(OFFSET(Data!$A$1,0,MATCH(P$6,Data!$1:$1,0)-1,1000,1)=IF(P$7="","Yes",P$7))*ROW(Data!$C$1:$C$1004),ROW(P41)-ROW(P$7)),1),"")</f>
        <v>Destination America</v>
      </c>
      <c r="Q41" s="43" t="str">
        <f ca="1">IF(R41="","",IF(INDEX(Data!$BR:$BR,MATCH(R41,Data!$A:$A,0),1)=0,"",INDEX(Data!$BR:$BR,MATCH(R41,Data!$A:$A,0),1)))</f>
        <v/>
      </c>
      <c r="R41" s="43" t="str">
        <f ca="1">IFERROR(INDEX(Data!$A$1:Q$1004,_xlfn.AGGREGATE(15,6,(OFFSET(Data!$A$1,0,MATCH(R$6,Data!$1:$1,0)-1,1000,1)=IF(R$7="","Yes",R$7))/(OFFSET(Data!$A$1,0,MATCH(R$6,Data!$1:$1,0)-1,1000,1)=IF(R$7="","Yes",R$7))*ROW(Data!$C$1:$C$1004),ROW(R41)-ROW(R$7)),1),"")</f>
        <v>CW</v>
      </c>
      <c r="S41" s="43" t="str">
        <f ca="1">IF(T41="","",IF(INDEX(Data!$BR:$BR,MATCH(T41,Data!$A:$A,0),1)=0,"",INDEX(Data!$BR:$BR,MATCH(T41,Data!$A:$A,0),1)))</f>
        <v/>
      </c>
      <c r="T41" s="43" t="str">
        <f ca="1">IFERROR(INDEX(Data!$A$1:R$1004,_xlfn.AGGREGATE(15,6,(OFFSET(Data!$A$1,0,MATCH(T$6,Data!$1:$1,0)-1,1000,1)=IF(T$7="","Yes",T$7))/(OFFSET(Data!$A$1,0,MATCH(T$6,Data!$1:$1,0)-1,1000,1)=IF(T$7="","Yes",T$7))*ROW(Data!$C$1:$C$1004),ROW(T41)-ROW(T$7)),1),"")</f>
        <v>De Pelicula Clásico</v>
      </c>
      <c r="U41" s="43" t="str">
        <f ca="1">IF(V41="","",IF(INDEX(Data!$BR:$BR,MATCH(V41,Data!$A:$A,0),1)=0,"",INDEX(Data!$BR:$BR,MATCH(V41,Data!$A:$A,0),1)))</f>
        <v/>
      </c>
      <c r="V41" s="43" t="str">
        <f ca="1">IFERROR(INDEX(Data!$A$1:T$1004,_xlfn.AGGREGATE(15,6,(OFFSET(Data!$A$1,0,MATCH(V$6,Data!$1:$1,0)-1,1000,1)=IF(V$7="","Yes",V$7))/(OFFSET(Data!$A$1,0,MATCH(V$6,Data!$1:$1,0)-1,1000,1)=IF(V$7="","Yes",V$7))*ROW(Data!$C$1:$C$1004),ROW(V41)-ROW(V$7)),1),"")</f>
        <v>Fox Sports 1</v>
      </c>
      <c r="W41" s="43" t="str">
        <f ca="1">IF(X41="","",IF(INDEX(Data!$BR:$BR,MATCH(X41,Data!$A:$A,0),1)=0,"",INDEX(Data!$BR:$BR,MATCH(X41,Data!$A:$A,0),1)))</f>
        <v/>
      </c>
      <c r="X41" s="43" t="str">
        <f ca="1">IFERROR(INDEX(Data!$A$1:Y$1004,_xlfn.AGGREGATE(15,6,(OFFSET(Data!$A$1,0,MATCH(X$6,Data!$1:$1,0)-1,1000,1)=IF(X$7="","Yes",X$7))/(OFFSET(Data!$A$1,0,MATCH(X$6,Data!$1:$1,0)-1,1000,1)=IF(X$7="","Yes",X$7))*ROW(Data!$C$1:$C$1004),ROW(X41)-ROW(X$7)),1),"")</f>
        <v>Fox Business</v>
      </c>
      <c r="Y41" s="43" t="str">
        <f ca="1">IF(Z41="","",IF(INDEX(Data!$BR:$BR,MATCH(Z41,Data!$A:$A,0),1)=0,"",INDEX(Data!$BR:$BR,MATCH(Z41,Data!$A:$A,0),1)))</f>
        <v/>
      </c>
      <c r="Z41" s="43" t="str">
        <f ca="1">IFERROR(INDEX(Data!$A$1:AA$1004,_xlfn.AGGREGATE(15,6,(OFFSET(Data!$A$1,0,MATCH(Z$6,Data!$1:$1,0)-1,1000,1)=IF(Z$7="","Yes",Z$7))/(OFFSET(Data!$A$1,0,MATCH(Z$6,Data!$1:$1,0)-1,1000,1)=IF(Z$7="","Yes",Z$7))*ROW(Data!$C$1:$C$1004),ROW(Z41)-ROW(Z$7)),1),"")</f>
        <v>Investigation Discovery</v>
      </c>
      <c r="AA41" s="43" t="str">
        <f ca="1">IF(AB41="","",IF(INDEX(Data!$BR:$BR,MATCH(AB41,Data!$A:$A,0),1)=0,"",INDEX(Data!$BR:$BR,MATCH(AB41,Data!$A:$A,0),1)))</f>
        <v/>
      </c>
      <c r="AB41" s="43" t="str">
        <f ca="1">IFERROR(INDEX(Data!$A$1:AC$1004,_xlfn.AGGREGATE(15,6,(OFFSET(Data!$A$1,0,MATCH(AB$6,Data!$1:$1,0)-1,1000,1)=IF(AB$7="","Yes",AB$7))/(OFFSET(Data!$A$1,0,MATCH(AB$6,Data!$1:$1,0)-1,1000,1)=IF(AB$7="","Yes",AB$7))*ROW(Data!$C$1:$C$1004),ROW(AB41)-ROW(AB$7)),1),"")</f>
        <v>Fox Sports 2</v>
      </c>
      <c r="AC41" s="43" t="str">
        <f ca="1">IF(AD41="","",IF(INDEX(Data!$BR:$BR,MATCH(AD41,Data!$A:$A,0),1)=0,"",INDEX(Data!$BR:$BR,MATCH(AD41,Data!$A:$A,0),1)))</f>
        <v/>
      </c>
      <c r="AD41" s="43" t="str">
        <f ca="1">IFERROR(INDEX(Data!$A$1:AE$1004,_xlfn.AGGREGATE(15,6,(OFFSET(Data!$A$1,0,MATCH(AD$6,Data!$1:$1,0)-1,1000,1)=IF(AD$7="","Yes",AD$7))/(OFFSET(Data!$A$1,0,MATCH(AD$6,Data!$1:$1,0)-1,1000,1)=IF(AD$7="","Yes",AD$7))*ROW(Data!$C$1:$C$1004),ROW(AD41)-ROW(AD$7)),1),"")</f>
        <v>TNT</v>
      </c>
      <c r="AE41" s="43" t="str">
        <f ca="1">IF(AF41="","",IF(INDEX(Data!$BR:$BR,MATCH(AF41,Data!$A:$A,0),1)=0,"",INDEX(Data!$BR:$BR,MATCH(AF41,Data!$A:$A,0),1)))</f>
        <v/>
      </c>
      <c r="AF41" s="43" t="str">
        <f ca="1">IFERROR(INDEX(Data!$A$1:AM$1004,_xlfn.AGGREGATE(15,6,(OFFSET(Data!$A$1,0,MATCH(AF$6,Data!$1:$1,0)-1,1000,1)=IF(AF$7="","Yes",AF$7))/(OFFSET(Data!$A$1,0,MATCH(AF$6,Data!$1:$1,0)-1,1000,1)=IF(AF$7="","Yes",AF$7))*ROW(Data!$C$1:$C$1004),ROW(AF41)-ROW(AF$7)),1),"")</f>
        <v/>
      </c>
      <c r="AG41" s="43" t="str">
        <f ca="1">IF(AH41="","",IF(INDEX(Data!$BR:$BR,MATCH(AH41,Data!$A:$A,0),1)=0,"",INDEX(Data!$BR:$BR,MATCH(AH41,Data!$A:$A,0),1)))</f>
        <v/>
      </c>
      <c r="AH41" s="43" t="str">
        <f ca="1">IFERROR(INDEX(Data!$A$1:AO$1004,_xlfn.AGGREGATE(15,6,(OFFSET(Data!$A$1,0,MATCH(AH$6,Data!$1:$1,0)-1,1000,1)=IF(AH$7="","Yes",AH$7))/(OFFSET(Data!$A$1,0,MATCH(AH$6,Data!$1:$1,0)-1,1000,1)=IF(AH$7="","Yes",AH$7))*ROW(Data!$C$1:$C$1004),ROW(AH41)-ROW(AH$7)),1),"")</f>
        <v/>
      </c>
      <c r="AI41" s="43" t="str">
        <f ca="1">IF(AJ41="","",IF(INDEX(Data!$BR:$BR,MATCH(AJ41,Data!$A:$A,0),1)=0,"",INDEX(Data!$BR:$BR,MATCH(AJ41,Data!$A:$A,0),1)))</f>
        <v/>
      </c>
      <c r="AJ41" s="43" t="str">
        <f ca="1">IFERROR(INDEX(Data!$A$1:AQ$1004,_xlfn.AGGREGATE(15,6,(OFFSET(Data!$A$1,0,MATCH(AJ$6,Data!$1:$1,0)-1,1000,1)=IF(AJ$7="","Yes",AJ$7))/(OFFSET(Data!$A$1,0,MATCH(AJ$6,Data!$1:$1,0)-1,1000,1)=IF(AJ$7="","Yes",AJ$7))*ROW(Data!$C$1:$C$1004),ROW(AJ41)-ROW(AJ$7)),1),"")</f>
        <v>FXX</v>
      </c>
      <c r="AK41" s="43" t="str">
        <f ca="1">IF(AL41="","",IF(INDEX(Data!$BR:$BR,MATCH(AL41,Data!$A:$A,0),1)=0,"",INDEX(Data!$BR:$BR,MATCH(AL41,Data!$A:$A,0),1)))</f>
        <v/>
      </c>
      <c r="AL41" s="43" t="str">
        <f ca="1">IFERROR(INDEX(Data!$A$1:AS$1004,_xlfn.AGGREGATE(15,6,(OFFSET(Data!$A$1,0,MATCH(AL$6,Data!$1:$1,0)-1,1000,1)=IF(AL$7="","Yes",AL$7))/(OFFSET(Data!$A$1,0,MATCH(AL$6,Data!$1:$1,0)-1,1000,1)=IF(AL$7="","Yes",AL$7))*ROW(Data!$C$1:$C$1004),ROW(AL41)-ROW(AL$7)),1),"")</f>
        <v/>
      </c>
      <c r="AM41" s="43" t="str">
        <f ca="1">IF(AN41="","",IF(INDEX(Data!$BR:$BR,MATCH(AN41,Data!$A:$A,0),1)=0,"",INDEX(Data!$BR:$BR,MATCH(AN41,Data!$A:$A,0),1)))</f>
        <v/>
      </c>
      <c r="AN41" s="43" t="str">
        <f ca="1">IFERROR(INDEX(Data!$A$1:AU$1004,_xlfn.AGGREGATE(15,6,(OFFSET(Data!$A$1,0,MATCH(AN$6,Data!$1:$1,0)-1,1000,1)=IF(AN$7="","Yes",AN$7))/(OFFSET(Data!$A$1,0,MATCH(AN$6,Data!$1:$1,0)-1,1000,1)=IF(AN$7="","Yes",AN$7))*ROW(Data!$C$1:$C$1004),ROW(AN41)-ROW(AN$7)),1),"")</f>
        <v>Lifetime</v>
      </c>
    </row>
    <row r="42" spans="1:40" ht="24" x14ac:dyDescent="0.4">
      <c r="A42" s="43" t="str">
        <f ca="1">IF(B42="","",IF(INDEX(Data!$BR:$BR,MATCH(B42,Data!$A:$A,0),1)=0,"",INDEX(Data!$BR:$BR,MATCH(B42,Data!$A:$A,0),1)))</f>
        <v/>
      </c>
      <c r="B42" s="43" t="str">
        <f ca="1">IFERROR(INDEX(Data!A$1:$A$1004,_xlfn.AGGREGATE(15,6,(OFFSET(Data!$A$1,0,MATCH(B$6,Data!$1:$1,0)-1,1000,1)=IF(B$7="","Yes",B$7))/(OFFSET(Data!$A$1,0,MATCH(B$6,Data!$1:$1,0)-1,1000,1)=IF(B$7="","Yes",B$7))*ROW(Data!$C$1:$C$1004),ROW(B42)-ROW(B$7)),1),"")</f>
        <v>Lifetime</v>
      </c>
      <c r="C42" s="43" t="str">
        <f ca="1">IF(D42="","",IF(INDEX(Data!$BR:$BR,MATCH(D42,Data!$A:$A,0),1)=0,"",INDEX(Data!$BR:$BR,MATCH(D42,Data!$A:$A,0),1)))</f>
        <v/>
      </c>
      <c r="D42" s="43" t="str">
        <f ca="1">IFERROR(INDEX(Data!$A$1:C$1004,_xlfn.AGGREGATE(15,6,(OFFSET(Data!$A$1,0,MATCH(D$6,Data!$1:$1,0)-1,1000,1)=IF(D$7="","Yes",D$7))/(OFFSET(Data!$A$1,0,MATCH(D$6,Data!$1:$1,0)-1,1000,1)=IF(D$7="","Yes",D$7))*ROW(Data!$C$1:$C$1004),ROW(D42)-ROW(D$7)),1),"")</f>
        <v/>
      </c>
      <c r="E42" s="43" t="str">
        <f ca="1">IF(F42="","",IF(INDEX(Data!$BR:$BR,MATCH(F42,Data!$A:$A,0),1)=0,"",INDEX(Data!$BR:$BR,MATCH(F42,Data!$A:$A,0),1)))</f>
        <v/>
      </c>
      <c r="F42" s="43" t="str">
        <f ca="1">IFERROR(INDEX(Data!$A$1:E$1004,_xlfn.AGGREGATE(15,6,(OFFSET(Data!$A$1,0,MATCH(F$6,Data!$1:$1,0)-1,1000,1)=IF(F$7="","Yes",F$7))/(OFFSET(Data!$A$1,0,MATCH(F$6,Data!$1:$1,0)-1,1000,1)=IF(F$7="","Yes",F$7))*ROW(Data!$C$1:$C$1004),ROW(F42)-ROW(F$7)),1),"")</f>
        <v>NBC Sports Regionals</v>
      </c>
      <c r="G42" s="43" t="str">
        <f ca="1">IF(H42="","",IF(INDEX(Data!$BR:$BR,MATCH(H42,Data!$A:$A,0),1)=0,"",INDEX(Data!$BR:$BR,MATCH(H42,Data!$A:$A,0),1)))</f>
        <v/>
      </c>
      <c r="H42" s="43" t="str">
        <f ca="1">IFERROR(INDEX(Data!$A$1:G$1004,_xlfn.AGGREGATE(15,6,(OFFSET(Data!$A$1,0,MATCH(H$6,Data!$1:$1,0)-1,1000,1)=IF(H$7="","Yes",H$7))/(OFFSET(Data!$A$1,0,MATCH(H$6,Data!$1:$1,0)-1,1000,1)=IF(H$7="","Yes",H$7))*ROW(Data!$C$1:$C$1004),ROW(H42)-ROW(H$7)),1),"")</f>
        <v>HLN</v>
      </c>
      <c r="I42" s="43" t="str">
        <f ca="1">IF(J42="","",IF(INDEX(Data!$BR:$BR,MATCH(J42,Data!$A:$A,0),1)=0,"",INDEX(Data!$BR:$BR,MATCH(J42,Data!$A:$A,0),1)))</f>
        <v/>
      </c>
      <c r="J42" s="43" t="str">
        <f ca="1">IFERROR(INDEX(Data!$A$1:I$1004,_xlfn.AGGREGATE(15,6,(OFFSET(Data!$A$1,0,MATCH(J$6,Data!$1:$1,0)-1,1000,1)=IF(J$7="","Yes",J$7))/(OFFSET(Data!$A$1,0,MATCH(J$6,Data!$1:$1,0)-1,1000,1)=IF(J$7="","Yes",J$7))*ROW(Data!$C$1:$C$1004),ROW(J42)-ROW(J$7)),1),"")</f>
        <v>FX</v>
      </c>
      <c r="K42" s="43">
        <f ca="1">IF(L42="","",IF(INDEX(Data!$BR:$BR,MATCH(L42,Data!$A:$A,0),1)=0,"",INDEX(Data!$BR:$BR,MATCH(L42,Data!$A:$A,0),1)))</f>
        <v>2</v>
      </c>
      <c r="L42" s="43" t="str">
        <f ca="1">IFERROR(INDEX(Data!$A$1:K$1004,_xlfn.AGGREGATE(15,6,(OFFSET(Data!$A$1,0,MATCH(L$6,Data!$1:$1,0)-1,1000,1)=IF(L$7="","Yes",L$7))/(OFFSET(Data!$A$1,0,MATCH(L$6,Data!$1:$1,0)-1,1000,1)=IF(L$7="","Yes",L$7))*ROW(Data!$C$1:$C$1004),ROW(L42)-ROW(L$7)),1),"")</f>
        <v>Fox Sports Regionals</v>
      </c>
      <c r="M42" s="43" t="str">
        <f ca="1">IF(N42="","",IF(INDEX(Data!$BR:$BR,MATCH(N42,Data!$A:$A,0),1)=0,"",INDEX(Data!$BR:$BR,MATCH(N42,Data!$A:$A,0),1)))</f>
        <v/>
      </c>
      <c r="N42" s="43" t="str">
        <f ca="1">IFERROR(INDEX(Data!$A$1:M$1004,_xlfn.AGGREGATE(15,6,(OFFSET(Data!$A$1,0,MATCH(N$6,Data!$1:$1,0)-1,1000,1)=IF(N$7="","Yes",N$7))/(OFFSET(Data!$A$1,0,MATCH(N$6,Data!$1:$1,0)-1,1000,1)=IF(N$7="","Yes",N$7))*ROW(Data!$C$1:$C$1004),ROW(N42)-ROW(N$7)),1),"")</f>
        <v>ESPN 2</v>
      </c>
      <c r="O42" s="43" t="str">
        <f ca="1">IF(P42="","",IF(INDEX(Data!$BR:$BR,MATCH(P42,Data!$A:$A,0),1)=0,"",INDEX(Data!$BR:$BR,MATCH(P42,Data!$A:$A,0),1)))</f>
        <v/>
      </c>
      <c r="P42" s="43" t="str">
        <f ca="1">IFERROR(INDEX(Data!$A$1:O$1004,_xlfn.AGGREGATE(15,6,(OFFSET(Data!$A$1,0,MATCH(P$6,Data!$1:$1,0)-1,1000,1)=IF(P$7="","Yes",P$7))/(OFFSET(Data!$A$1,0,MATCH(P$6,Data!$1:$1,0)-1,1000,1)=IF(P$7="","Yes",P$7))*ROW(Data!$C$1:$C$1004),ROW(P42)-ROW(P$7)),1),"")</f>
        <v>Discovery Channel</v>
      </c>
      <c r="Q42" s="43" t="str">
        <f ca="1">IF(R42="","",IF(INDEX(Data!$BR:$BR,MATCH(R42,Data!$A:$A,0),1)=0,"",INDEX(Data!$BR:$BR,MATCH(R42,Data!$A:$A,0),1)))</f>
        <v/>
      </c>
      <c r="R42" s="43" t="str">
        <f ca="1">IFERROR(INDEX(Data!$A$1:Q$1004,_xlfn.AGGREGATE(15,6,(OFFSET(Data!$A$1,0,MATCH(R$6,Data!$1:$1,0)-1,1000,1)=IF(R$7="","Yes",R$7))/(OFFSET(Data!$A$1,0,MATCH(R$6,Data!$1:$1,0)-1,1000,1)=IF(R$7="","Yes",R$7))*ROW(Data!$C$1:$C$1004),ROW(R42)-ROW(R$7)),1),"")</f>
        <v>Destination America</v>
      </c>
      <c r="S42" s="43" t="str">
        <f ca="1">IF(T42="","",IF(INDEX(Data!$BR:$BR,MATCH(T42,Data!$A:$A,0),1)=0,"",INDEX(Data!$BR:$BR,MATCH(T42,Data!$A:$A,0),1)))</f>
        <v/>
      </c>
      <c r="T42" s="43" t="str">
        <f ca="1">IFERROR(INDEX(Data!$A$1:R$1004,_xlfn.AGGREGATE(15,6,(OFFSET(Data!$A$1,0,MATCH(T$6,Data!$1:$1,0)-1,1000,1)=IF(T$7="","Yes",T$7))/(OFFSET(Data!$A$1,0,MATCH(T$6,Data!$1:$1,0)-1,1000,1)=IF(T$7="","Yes",T$7))*ROW(Data!$C$1:$C$1004),ROW(T42)-ROW(T$7)),1),"")</f>
        <v>Discovery Channel</v>
      </c>
      <c r="U42" s="43" t="str">
        <f ca="1">IF(V42="","",IF(INDEX(Data!$BR:$BR,MATCH(V42,Data!$A:$A,0),1)=0,"",INDEX(Data!$BR:$BR,MATCH(V42,Data!$A:$A,0),1)))</f>
        <v/>
      </c>
      <c r="V42" s="43" t="str">
        <f ca="1">IFERROR(INDEX(Data!$A$1:T$1004,_xlfn.AGGREGATE(15,6,(OFFSET(Data!$A$1,0,MATCH(V$6,Data!$1:$1,0)-1,1000,1)=IF(V$7="","Yes",V$7))/(OFFSET(Data!$A$1,0,MATCH(V$6,Data!$1:$1,0)-1,1000,1)=IF(V$7="","Yes",V$7))*ROW(Data!$C$1:$C$1004),ROW(V42)-ROW(V$7)),1),"")</f>
        <v>Fox Sports 2</v>
      </c>
      <c r="W42" s="43" t="str">
        <f ca="1">IF(X42="","",IF(INDEX(Data!$BR:$BR,MATCH(X42,Data!$A:$A,0),1)=0,"",INDEX(Data!$BR:$BR,MATCH(X42,Data!$A:$A,0),1)))</f>
        <v/>
      </c>
      <c r="X42" s="43" t="str">
        <f ca="1">IFERROR(INDEX(Data!$A$1:Y$1004,_xlfn.AGGREGATE(15,6,(OFFSET(Data!$A$1,0,MATCH(X$6,Data!$1:$1,0)-1,1000,1)=IF(X$7="","Yes",X$7))/(OFFSET(Data!$A$1,0,MATCH(X$6,Data!$1:$1,0)-1,1000,1)=IF(X$7="","Yes",X$7))*ROW(Data!$C$1:$C$1004),ROW(X42)-ROW(X$7)),1),"")</f>
        <v>Fox News</v>
      </c>
      <c r="Y42" s="43" t="str">
        <f ca="1">IF(Z42="","",IF(INDEX(Data!$BR:$BR,MATCH(Z42,Data!$A:$A,0),1)=0,"",INDEX(Data!$BR:$BR,MATCH(Z42,Data!$A:$A,0),1)))</f>
        <v/>
      </c>
      <c r="Z42" s="43" t="str">
        <f ca="1">IFERROR(INDEX(Data!$A$1:AA$1004,_xlfn.AGGREGATE(15,6,(OFFSET(Data!$A$1,0,MATCH(Z$6,Data!$1:$1,0)-1,1000,1)=IF(Z$7="","Yes",Z$7))/(OFFSET(Data!$A$1,0,MATCH(Z$6,Data!$1:$1,0)-1,1000,1)=IF(Z$7="","Yes",Z$7))*ROW(Data!$C$1:$C$1004),ROW(Z42)-ROW(Z$7)),1),"")</f>
        <v>Motor Trend</v>
      </c>
      <c r="AA42" s="43" t="str">
        <f ca="1">IF(AB42="","",IF(INDEX(Data!$BR:$BR,MATCH(AB42,Data!$A:$A,0),1)=0,"",INDEX(Data!$BR:$BR,MATCH(AB42,Data!$A:$A,0),1)))</f>
        <v/>
      </c>
      <c r="AB42" s="43" t="str">
        <f ca="1">IFERROR(INDEX(Data!$A$1:AC$1004,_xlfn.AGGREGATE(15,6,(OFFSET(Data!$A$1,0,MATCH(AB$6,Data!$1:$1,0)-1,1000,1)=IF(AB$7="","Yes",AB$7))/(OFFSET(Data!$A$1,0,MATCH(AB$6,Data!$1:$1,0)-1,1000,1)=IF(AB$7="","Yes",AB$7))*ROW(Data!$C$1:$C$1004),ROW(AB42)-ROW(AB$7)),1),"")</f>
        <v>Fubo Sports Network</v>
      </c>
      <c r="AC42" s="43" t="str">
        <f ca="1">IF(AD42="","",IF(INDEX(Data!$BR:$BR,MATCH(AD42,Data!$A:$A,0),1)=0,"",INDEX(Data!$BR:$BR,MATCH(AD42,Data!$A:$A,0),1)))</f>
        <v/>
      </c>
      <c r="AD42" s="43" t="str">
        <f ca="1">IFERROR(INDEX(Data!$A$1:AE$1004,_xlfn.AGGREGATE(15,6,(OFFSET(Data!$A$1,0,MATCH(AD$6,Data!$1:$1,0)-1,1000,1)=IF(AD$7="","Yes",AD$7))/(OFFSET(Data!$A$1,0,MATCH(AD$6,Data!$1:$1,0)-1,1000,1)=IF(AD$7="","Yes",AD$7))*ROW(Data!$C$1:$C$1004),ROW(AD42)-ROW(AD$7)),1),"")</f>
        <v>TruTV</v>
      </c>
      <c r="AE42" s="43" t="str">
        <f ca="1">IF(AF42="","",IF(INDEX(Data!$BR:$BR,MATCH(AF42,Data!$A:$A,0),1)=0,"",INDEX(Data!$BR:$BR,MATCH(AF42,Data!$A:$A,0),1)))</f>
        <v/>
      </c>
      <c r="AF42" s="43" t="str">
        <f ca="1">IFERROR(INDEX(Data!$A$1:AM$1004,_xlfn.AGGREGATE(15,6,(OFFSET(Data!$A$1,0,MATCH(AF$6,Data!$1:$1,0)-1,1000,1)=IF(AF$7="","Yes",AF$7))/(OFFSET(Data!$A$1,0,MATCH(AF$6,Data!$1:$1,0)-1,1000,1)=IF(AF$7="","Yes",AF$7))*ROW(Data!$C$1:$C$1004),ROW(AF42)-ROW(AF$7)),1),"")</f>
        <v/>
      </c>
      <c r="AG42" s="43" t="str">
        <f ca="1">IF(AH42="","",IF(INDEX(Data!$BR:$BR,MATCH(AH42,Data!$A:$A,0),1)=0,"",INDEX(Data!$BR:$BR,MATCH(AH42,Data!$A:$A,0),1)))</f>
        <v/>
      </c>
      <c r="AH42" s="43" t="str">
        <f ca="1">IFERROR(INDEX(Data!$A$1:AO$1004,_xlfn.AGGREGATE(15,6,(OFFSET(Data!$A$1,0,MATCH(AH$6,Data!$1:$1,0)-1,1000,1)=IF(AH$7="","Yes",AH$7))/(OFFSET(Data!$A$1,0,MATCH(AH$6,Data!$1:$1,0)-1,1000,1)=IF(AH$7="","Yes",AH$7))*ROW(Data!$C$1:$C$1004),ROW(AH42)-ROW(AH$7)),1),"")</f>
        <v/>
      </c>
      <c r="AI42" s="43" t="str">
        <f ca="1">IF(AJ42="","",IF(INDEX(Data!$BR:$BR,MATCH(AJ42,Data!$A:$A,0),1)=0,"",INDEX(Data!$BR:$BR,MATCH(AJ42,Data!$A:$A,0),1)))</f>
        <v/>
      </c>
      <c r="AJ42" s="43" t="str">
        <f ca="1">IFERROR(INDEX(Data!$A$1:AQ$1004,_xlfn.AGGREGATE(15,6,(OFFSET(Data!$A$1,0,MATCH(AJ$6,Data!$1:$1,0)-1,1000,1)=IF(AJ$7="","Yes",AJ$7))/(OFFSET(Data!$A$1,0,MATCH(AJ$6,Data!$1:$1,0)-1,1000,1)=IF(AJ$7="","Yes",AJ$7))*ROW(Data!$C$1:$C$1004),ROW(AJ42)-ROW(AJ$7)),1),"")</f>
        <v>FYI</v>
      </c>
      <c r="AK42" s="43" t="str">
        <f ca="1">IF(AL42="","",IF(INDEX(Data!$BR:$BR,MATCH(AL42,Data!$A:$A,0),1)=0,"",INDEX(Data!$BR:$BR,MATCH(AL42,Data!$A:$A,0),1)))</f>
        <v/>
      </c>
      <c r="AL42" s="43" t="str">
        <f ca="1">IFERROR(INDEX(Data!$A$1:AS$1004,_xlfn.AGGREGATE(15,6,(OFFSET(Data!$A$1,0,MATCH(AL$6,Data!$1:$1,0)-1,1000,1)=IF(AL$7="","Yes",AL$7))/(OFFSET(Data!$A$1,0,MATCH(AL$6,Data!$1:$1,0)-1,1000,1)=IF(AL$7="","Yes",AL$7))*ROW(Data!$C$1:$C$1004),ROW(AL42)-ROW(AL$7)),1),"")</f>
        <v/>
      </c>
      <c r="AM42" s="43" t="str">
        <f ca="1">IF(AN42="","",IF(INDEX(Data!$BR:$BR,MATCH(AN42,Data!$A:$A,0),1)=0,"",INDEX(Data!$BR:$BR,MATCH(AN42,Data!$A:$A,0),1)))</f>
        <v/>
      </c>
      <c r="AN42" s="43" t="str">
        <f ca="1">IFERROR(INDEX(Data!$A$1:AU$1004,_xlfn.AGGREGATE(15,6,(OFFSET(Data!$A$1,0,MATCH(AN$6,Data!$1:$1,0)-1,1000,1)=IF(AN$7="","Yes",AN$7))/(OFFSET(Data!$A$1,0,MATCH(AN$6,Data!$1:$1,0)-1,1000,1)=IF(AN$7="","Yes",AN$7))*ROW(Data!$C$1:$C$1004),ROW(AN42)-ROW(AN$7)),1),"")</f>
        <v>Lifetime Movie Network</v>
      </c>
    </row>
    <row r="43" spans="1:40" ht="24" x14ac:dyDescent="0.4">
      <c r="A43" s="43" t="str">
        <f ca="1">IF(B43="","",IF(INDEX(Data!$BR:$BR,MATCH(B43,Data!$A:$A,0),1)=0,"",INDEX(Data!$BR:$BR,MATCH(B43,Data!$A:$A,0),1)))</f>
        <v/>
      </c>
      <c r="B43" s="43" t="str">
        <f ca="1">IFERROR(INDEX(Data!A$1:$A$1004,_xlfn.AGGREGATE(15,6,(OFFSET(Data!$A$1,0,MATCH(B$6,Data!$1:$1,0)-1,1000,1)=IF(B$7="","Yes",B$7))/(OFFSET(Data!$A$1,0,MATCH(B$6,Data!$1:$1,0)-1,1000,1)=IF(B$7="","Yes",B$7))*ROW(Data!$C$1:$C$1004),ROW(B43)-ROW(B$7)),1),"")</f>
        <v>Lifetime Movie Network</v>
      </c>
      <c r="C43" s="43" t="str">
        <f ca="1">IF(D43="","",IF(INDEX(Data!$BR:$BR,MATCH(D43,Data!$A:$A,0),1)=0,"",INDEX(Data!$BR:$BR,MATCH(D43,Data!$A:$A,0),1)))</f>
        <v/>
      </c>
      <c r="D43" s="43" t="str">
        <f ca="1">IFERROR(INDEX(Data!$A$1:C$1004,_xlfn.AGGREGATE(15,6,(OFFSET(Data!$A$1,0,MATCH(D$6,Data!$1:$1,0)-1,1000,1)=IF(D$7="","Yes",D$7))/(OFFSET(Data!$A$1,0,MATCH(D$6,Data!$1:$1,0)-1,1000,1)=IF(D$7="","Yes",D$7))*ROW(Data!$C$1:$C$1004),ROW(D43)-ROW(D$7)),1),"")</f>
        <v/>
      </c>
      <c r="E43" s="43" t="str">
        <f ca="1">IF(F43="","",IF(INDEX(Data!$BR:$BR,MATCH(F43,Data!$A:$A,0),1)=0,"",INDEX(Data!$BR:$BR,MATCH(F43,Data!$A:$A,0),1)))</f>
        <v/>
      </c>
      <c r="F43" s="43" t="str">
        <f ca="1">IFERROR(INDEX(Data!$A$1:E$1004,_xlfn.AGGREGATE(15,6,(OFFSET(Data!$A$1,0,MATCH(F$6,Data!$1:$1,0)-1,1000,1)=IF(F$7="","Yes",F$7))/(OFFSET(Data!$A$1,0,MATCH(F$6,Data!$1:$1,0)-1,1000,1)=IF(F$7="","Yes",F$7))*ROW(Data!$C$1:$C$1004),ROW(F43)-ROW(F$7)),1),"")</f>
        <v>Newsy</v>
      </c>
      <c r="G43" s="43" t="str">
        <f ca="1">IF(H43="","",IF(INDEX(Data!$BR:$BR,MATCH(H43,Data!$A:$A,0),1)=0,"",INDEX(Data!$BR:$BR,MATCH(H43,Data!$A:$A,0),1)))</f>
        <v/>
      </c>
      <c r="H43" s="43" t="str">
        <f ca="1">IFERROR(INDEX(Data!$A$1:G$1004,_xlfn.AGGREGATE(15,6,(OFFSET(Data!$A$1,0,MATCH(H$6,Data!$1:$1,0)-1,1000,1)=IF(H$7="","Yes",H$7))/(OFFSET(Data!$A$1,0,MATCH(H$6,Data!$1:$1,0)-1,1000,1)=IF(H$7="","Yes",H$7))*ROW(Data!$C$1:$C$1004),ROW(H43)-ROW(H$7)),1),"")</f>
        <v>MSNBC</v>
      </c>
      <c r="I43" s="43" t="str">
        <f ca="1">IF(J43="","",IF(INDEX(Data!$BR:$BR,MATCH(J43,Data!$A:$A,0),1)=0,"",INDEX(Data!$BR:$BR,MATCH(J43,Data!$A:$A,0),1)))</f>
        <v/>
      </c>
      <c r="J43" s="43" t="str">
        <f ca="1">IFERROR(INDEX(Data!$A$1:I$1004,_xlfn.AGGREGATE(15,6,(OFFSET(Data!$A$1,0,MATCH(J$6,Data!$1:$1,0)-1,1000,1)=IF(J$7="","Yes",J$7))/(OFFSET(Data!$A$1,0,MATCH(J$6,Data!$1:$1,0)-1,1000,1)=IF(J$7="","Yes",J$7))*ROW(Data!$C$1:$C$1004),ROW(J43)-ROW(J$7)),1),"")</f>
        <v>FX Movie Channel</v>
      </c>
      <c r="K43" s="43" t="str">
        <f ca="1">IF(L43="","",IF(INDEX(Data!$BR:$BR,MATCH(L43,Data!$A:$A,0),1)=0,"",INDEX(Data!$BR:$BR,MATCH(L43,Data!$A:$A,0),1)))</f>
        <v/>
      </c>
      <c r="L43" s="43" t="str">
        <f ca="1">IFERROR(INDEX(Data!$A$1:K$1004,_xlfn.AGGREGATE(15,6,(OFFSET(Data!$A$1,0,MATCH(L$6,Data!$1:$1,0)-1,1000,1)=IF(L$7="","Yes",L$7))/(OFFSET(Data!$A$1,0,MATCH(L$6,Data!$1:$1,0)-1,1000,1)=IF(L$7="","Yes",L$7))*ROW(Data!$C$1:$C$1004),ROW(L43)-ROW(L$7)),1),"")</f>
        <v>Freeform</v>
      </c>
      <c r="M43" s="43" t="str">
        <f ca="1">IF(N43="","",IF(INDEX(Data!$BR:$BR,MATCH(N43,Data!$A:$A,0),1)=0,"",INDEX(Data!$BR:$BR,MATCH(N43,Data!$A:$A,0),1)))</f>
        <v/>
      </c>
      <c r="N43" s="43" t="str">
        <f ca="1">IFERROR(INDEX(Data!$A$1:M$1004,_xlfn.AGGREGATE(15,6,(OFFSET(Data!$A$1,0,MATCH(N$6,Data!$1:$1,0)-1,1000,1)=IF(N$7="","Yes",N$7))/(OFFSET(Data!$A$1,0,MATCH(N$6,Data!$1:$1,0)-1,1000,1)=IF(N$7="","Yes",N$7))*ROW(Data!$C$1:$C$1004),ROW(N43)-ROW(N$7)),1),"")</f>
        <v>ESPNews</v>
      </c>
      <c r="O43" s="43" t="str">
        <f ca="1">IF(P43="","",IF(INDEX(Data!$BR:$BR,MATCH(P43,Data!$A:$A,0),1)=0,"",INDEX(Data!$BR:$BR,MATCH(P43,Data!$A:$A,0),1)))</f>
        <v/>
      </c>
      <c r="P43" s="43" t="str">
        <f ca="1">IFERROR(INDEX(Data!$A$1:O$1004,_xlfn.AGGREGATE(15,6,(OFFSET(Data!$A$1,0,MATCH(P$6,Data!$1:$1,0)-1,1000,1)=IF(P$7="","Yes",P$7))/(OFFSET(Data!$A$1,0,MATCH(P$6,Data!$1:$1,0)-1,1000,1)=IF(P$7="","Yes",P$7))*ROW(Data!$C$1:$C$1004),ROW(P43)-ROW(P$7)),1),"")</f>
        <v>Discovery Family</v>
      </c>
      <c r="Q43" s="43" t="str">
        <f ca="1">IF(R43="","",IF(INDEX(Data!$BR:$BR,MATCH(R43,Data!$A:$A,0),1)=0,"",INDEX(Data!$BR:$BR,MATCH(R43,Data!$A:$A,0),1)))</f>
        <v/>
      </c>
      <c r="R43" s="43" t="str">
        <f ca="1">IFERROR(INDEX(Data!$A$1:Q$1004,_xlfn.AGGREGATE(15,6,(OFFSET(Data!$A$1,0,MATCH(R$6,Data!$1:$1,0)-1,1000,1)=IF(R$7="","Yes",R$7))/(OFFSET(Data!$A$1,0,MATCH(R$6,Data!$1:$1,0)-1,1000,1)=IF(R$7="","Yes",R$7))*ROW(Data!$C$1:$C$1004),ROW(R43)-ROW(R$7)),1),"")</f>
        <v>Discovery Channel</v>
      </c>
      <c r="S43" s="43" t="str">
        <f ca="1">IF(T43="","",IF(INDEX(Data!$BR:$BR,MATCH(T43,Data!$A:$A,0),1)=0,"",INDEX(Data!$BR:$BR,MATCH(T43,Data!$A:$A,0),1)))</f>
        <v/>
      </c>
      <c r="T43" s="43" t="str">
        <f ca="1">IFERROR(INDEX(Data!$A$1:R$1004,_xlfn.AGGREGATE(15,6,(OFFSET(Data!$A$1,0,MATCH(T$6,Data!$1:$1,0)-1,1000,1)=IF(T$7="","Yes",T$7))/(OFFSET(Data!$A$1,0,MATCH(T$6,Data!$1:$1,0)-1,1000,1)=IF(T$7="","Yes",T$7))*ROW(Data!$C$1:$C$1004),ROW(T43)-ROW(T$7)),1),"")</f>
        <v>Discovery En Espanol</v>
      </c>
      <c r="U43" s="43">
        <f ca="1">IF(V43="","",IF(INDEX(Data!$BR:$BR,MATCH(V43,Data!$A:$A,0),1)=0,"",INDEX(Data!$BR:$BR,MATCH(V43,Data!$A:$A,0),1)))</f>
        <v>2</v>
      </c>
      <c r="V43" s="43" t="str">
        <f ca="1">IFERROR(INDEX(Data!$A$1:T$1004,_xlfn.AGGREGATE(15,6,(OFFSET(Data!$A$1,0,MATCH(V$6,Data!$1:$1,0)-1,1000,1)=IF(V$7="","Yes",V$7))/(OFFSET(Data!$A$1,0,MATCH(V$6,Data!$1:$1,0)-1,1000,1)=IF(V$7="","Yes",V$7))*ROW(Data!$C$1:$C$1004),ROW(V43)-ROW(V$7)),1),"")</f>
        <v>Fox Sports Regionals</v>
      </c>
      <c r="W43" s="43" t="str">
        <f ca="1">IF(X43="","",IF(INDEX(Data!$BR:$BR,MATCH(X43,Data!$A:$A,0),1)=0,"",INDEX(Data!$BR:$BR,MATCH(X43,Data!$A:$A,0),1)))</f>
        <v/>
      </c>
      <c r="X43" s="43" t="str">
        <f ca="1">IFERROR(INDEX(Data!$A$1:Y$1004,_xlfn.AGGREGATE(15,6,(OFFSET(Data!$A$1,0,MATCH(X$6,Data!$1:$1,0)-1,1000,1)=IF(X$7="","Yes",X$7))/(OFFSET(Data!$A$1,0,MATCH(X$6,Data!$1:$1,0)-1,1000,1)=IF(X$7="","Yes",X$7))*ROW(Data!$C$1:$C$1004),ROW(X43)-ROW(X$7)),1),"")</f>
        <v>Fox Sports 1</v>
      </c>
      <c r="Y43" s="43" t="str">
        <f ca="1">IF(Z43="","",IF(INDEX(Data!$BR:$BR,MATCH(Z43,Data!$A:$A,0),1)=0,"",INDEX(Data!$BR:$BR,MATCH(Z43,Data!$A:$A,0),1)))</f>
        <v/>
      </c>
      <c r="Z43" s="43" t="str">
        <f ca="1">IFERROR(INDEX(Data!$A$1:AA$1004,_xlfn.AGGREGATE(15,6,(OFFSET(Data!$A$1,0,MATCH(Z$6,Data!$1:$1,0)-1,1000,1)=IF(Z$7="","Yes",Z$7))/(OFFSET(Data!$A$1,0,MATCH(Z$6,Data!$1:$1,0)-1,1000,1)=IF(Z$7="","Yes",Z$7))*ROW(Data!$C$1:$C$1004),ROW(Z43)-ROW(Z$7)),1),"")</f>
        <v>MSNBC</v>
      </c>
      <c r="AA43" s="43" t="str">
        <f ca="1">IF(AB43="","",IF(INDEX(Data!$BR:$BR,MATCH(AB43,Data!$A:$A,0),1)=0,"",INDEX(Data!$BR:$BR,MATCH(AB43,Data!$A:$A,0),1)))</f>
        <v/>
      </c>
      <c r="AB43" s="43" t="str">
        <f ca="1">IFERROR(INDEX(Data!$A$1:AC$1004,_xlfn.AGGREGATE(15,6,(OFFSET(Data!$A$1,0,MATCH(AB$6,Data!$1:$1,0)-1,1000,1)=IF(AB$7="","Yes",AB$7))/(OFFSET(Data!$A$1,0,MATCH(AB$6,Data!$1:$1,0)-1,1000,1)=IF(AB$7="","Yes",AB$7))*ROW(Data!$C$1:$C$1004),ROW(AB43)-ROW(AB$7)),1),"")</f>
        <v>FYI</v>
      </c>
      <c r="AC43" s="43" t="str">
        <f ca="1">IF(AD43="","",IF(INDEX(Data!$BR:$BR,MATCH(AD43,Data!$A:$A,0),1)=0,"",INDEX(Data!$BR:$BR,MATCH(AD43,Data!$A:$A,0),1)))</f>
        <v/>
      </c>
      <c r="AD43" s="43" t="str">
        <f ca="1">IFERROR(INDEX(Data!$A$1:AE$1004,_xlfn.AGGREGATE(15,6,(OFFSET(Data!$A$1,0,MATCH(AD$6,Data!$1:$1,0)-1,1000,1)=IF(AD$7="","Yes",AD$7))/(OFFSET(Data!$A$1,0,MATCH(AD$6,Data!$1:$1,0)-1,1000,1)=IF(AD$7="","Yes",AD$7))*ROW(Data!$C$1:$C$1004),ROW(AD43)-ROW(AD$7)),1),"")</f>
        <v>Turner Classic Movies</v>
      </c>
      <c r="AE43" s="43" t="str">
        <f ca="1">IF(AF43="","",IF(INDEX(Data!$BR:$BR,MATCH(AF43,Data!$A:$A,0),1)=0,"",INDEX(Data!$BR:$BR,MATCH(AF43,Data!$A:$A,0),1)))</f>
        <v/>
      </c>
      <c r="AF43" s="43" t="str">
        <f ca="1">IFERROR(INDEX(Data!$A$1:AM$1004,_xlfn.AGGREGATE(15,6,(OFFSET(Data!$A$1,0,MATCH(AF$6,Data!$1:$1,0)-1,1000,1)=IF(AF$7="","Yes",AF$7))/(OFFSET(Data!$A$1,0,MATCH(AF$6,Data!$1:$1,0)-1,1000,1)=IF(AF$7="","Yes",AF$7))*ROW(Data!$C$1:$C$1004),ROW(AF43)-ROW(AF$7)),1),"")</f>
        <v/>
      </c>
      <c r="AG43" s="43" t="str">
        <f ca="1">IF(AH43="","",IF(INDEX(Data!$BR:$BR,MATCH(AH43,Data!$A:$A,0),1)=0,"",INDEX(Data!$BR:$BR,MATCH(AH43,Data!$A:$A,0),1)))</f>
        <v/>
      </c>
      <c r="AH43" s="43" t="str">
        <f ca="1">IFERROR(INDEX(Data!$A$1:AO$1004,_xlfn.AGGREGATE(15,6,(OFFSET(Data!$A$1,0,MATCH(AH$6,Data!$1:$1,0)-1,1000,1)=IF(AH$7="","Yes",AH$7))/(OFFSET(Data!$A$1,0,MATCH(AH$6,Data!$1:$1,0)-1,1000,1)=IF(AH$7="","Yes",AH$7))*ROW(Data!$C$1:$C$1004),ROW(AH43)-ROW(AH$7)),1),"")</f>
        <v/>
      </c>
      <c r="AI43" s="43" t="str">
        <f ca="1">IF(AJ43="","",IF(INDEX(Data!$BR:$BR,MATCH(AJ43,Data!$A:$A,0),1)=0,"",INDEX(Data!$BR:$BR,MATCH(AJ43,Data!$A:$A,0),1)))</f>
        <v/>
      </c>
      <c r="AJ43" s="43" t="str">
        <f ca="1">IFERROR(INDEX(Data!$A$1:AQ$1004,_xlfn.AGGREGATE(15,6,(OFFSET(Data!$A$1,0,MATCH(AJ$6,Data!$1:$1,0)-1,1000,1)=IF(AJ$7="","Yes",AJ$7))/(OFFSET(Data!$A$1,0,MATCH(AJ$6,Data!$1:$1,0)-1,1000,1)=IF(AJ$7="","Yes",AJ$7))*ROW(Data!$C$1:$C$1004),ROW(AJ43)-ROW(AJ$7)),1),"")</f>
        <v>Game Show Network</v>
      </c>
      <c r="AK43" s="43" t="str">
        <f ca="1">IF(AL43="","",IF(INDEX(Data!$BR:$BR,MATCH(AL43,Data!$A:$A,0),1)=0,"",INDEX(Data!$BR:$BR,MATCH(AL43,Data!$A:$A,0),1)))</f>
        <v/>
      </c>
      <c r="AL43" s="43" t="str">
        <f ca="1">IFERROR(INDEX(Data!$A$1:AS$1004,_xlfn.AGGREGATE(15,6,(OFFSET(Data!$A$1,0,MATCH(AL$6,Data!$1:$1,0)-1,1000,1)=IF(AL$7="","Yes",AL$7))/(OFFSET(Data!$A$1,0,MATCH(AL$6,Data!$1:$1,0)-1,1000,1)=IF(AL$7="","Yes",AL$7))*ROW(Data!$C$1:$C$1004),ROW(AL43)-ROW(AL$7)),1),"")</f>
        <v/>
      </c>
      <c r="AM43" s="43" t="str">
        <f ca="1">IF(AN43="","",IF(INDEX(Data!$BR:$BR,MATCH(AN43,Data!$A:$A,0),1)=0,"",INDEX(Data!$BR:$BR,MATCH(AN43,Data!$A:$A,0),1)))</f>
        <v/>
      </c>
      <c r="AN43" s="43" t="str">
        <f ca="1">IFERROR(INDEX(Data!$A$1:AU$1004,_xlfn.AGGREGATE(15,6,(OFFSET(Data!$A$1,0,MATCH(AN$6,Data!$1:$1,0)-1,1000,1)=IF(AN$7="","Yes",AN$7))/(OFFSET(Data!$A$1,0,MATCH(AN$6,Data!$1:$1,0)-1,1000,1)=IF(AN$7="","Yes",AN$7))*ROW(Data!$C$1:$C$1004),ROW(AN43)-ROW(AN$7)),1),"")</f>
        <v>Logo</v>
      </c>
    </row>
    <row r="44" spans="1:40" x14ac:dyDescent="0.4">
      <c r="A44" s="43" t="str">
        <f ca="1">IF(B44="","",IF(INDEX(Data!$BR:$BR,MATCH(B44,Data!$A:$A,0),1)=0,"",INDEX(Data!$BR:$BR,MATCH(B44,Data!$A:$A,0),1)))</f>
        <v/>
      </c>
      <c r="B44" s="43" t="str">
        <f ca="1">IFERROR(INDEX(Data!A$1:$A$1004,_xlfn.AGGREGATE(15,6,(OFFSET(Data!$A$1,0,MATCH(B$6,Data!$1:$1,0)-1,1000,1)=IF(B$7="","Yes",B$7))/(OFFSET(Data!$A$1,0,MATCH(B$6,Data!$1:$1,0)-1,1000,1)=IF(B$7="","Yes",B$7))*ROW(Data!$C$1:$C$1004),ROW(B44)-ROW(B$7)),1),"")</f>
        <v>Logo</v>
      </c>
      <c r="C44" s="43" t="str">
        <f ca="1">IF(D44="","",IF(INDEX(Data!$BR:$BR,MATCH(D44,Data!$A:$A,0),1)=0,"",INDEX(Data!$BR:$BR,MATCH(D44,Data!$A:$A,0),1)))</f>
        <v/>
      </c>
      <c r="D44" s="43" t="str">
        <f ca="1">IFERROR(INDEX(Data!$A$1:C$1004,_xlfn.AGGREGATE(15,6,(OFFSET(Data!$A$1,0,MATCH(D$6,Data!$1:$1,0)-1,1000,1)=IF(D$7="","Yes",D$7))/(OFFSET(Data!$A$1,0,MATCH(D$6,Data!$1:$1,0)-1,1000,1)=IF(D$7="","Yes",D$7))*ROW(Data!$C$1:$C$1004),ROW(D44)-ROW(D$7)),1),"")</f>
        <v/>
      </c>
      <c r="E44" s="43" t="str">
        <f ca="1">IF(F44="","",IF(INDEX(Data!$BR:$BR,MATCH(F44,Data!$A:$A,0),1)=0,"",INDEX(Data!$BR:$BR,MATCH(F44,Data!$A:$A,0),1)))</f>
        <v/>
      </c>
      <c r="F44" s="43" t="str">
        <f ca="1">IFERROR(INDEX(Data!$A$1:E$1004,_xlfn.AGGREGATE(15,6,(OFFSET(Data!$A$1,0,MATCH(F$6,Data!$1:$1,0)-1,1000,1)=IF(F$7="","Yes",F$7))/(OFFSET(Data!$A$1,0,MATCH(F$6,Data!$1:$1,0)-1,1000,1)=IF(F$7="","Yes",F$7))*ROW(Data!$C$1:$C$1004),ROW(F44)-ROW(F$7)),1),"")</f>
        <v>NFL Network</v>
      </c>
      <c r="G44" s="43" t="str">
        <f ca="1">IF(H44="","",IF(INDEX(Data!$BR:$BR,MATCH(H44,Data!$A:$A,0),1)=0,"",INDEX(Data!$BR:$BR,MATCH(H44,Data!$A:$A,0),1)))</f>
        <v/>
      </c>
      <c r="H44" s="43" t="str">
        <f ca="1">IFERROR(INDEX(Data!$A$1:G$1004,_xlfn.AGGREGATE(15,6,(OFFSET(Data!$A$1,0,MATCH(H$6,Data!$1:$1,0)-1,1000,1)=IF(H$7="","Yes",H$7))/(OFFSET(Data!$A$1,0,MATCH(H$6,Data!$1:$1,0)-1,1000,1)=IF(H$7="","Yes",H$7))*ROW(Data!$C$1:$C$1004),ROW(H44)-ROW(H$7)),1),"")</f>
        <v>MTV</v>
      </c>
      <c r="I44" s="43" t="str">
        <f ca="1">IF(J44="","",IF(INDEX(Data!$BR:$BR,MATCH(J44,Data!$A:$A,0),1)=0,"",INDEX(Data!$BR:$BR,MATCH(J44,Data!$A:$A,0),1)))</f>
        <v/>
      </c>
      <c r="J44" s="43" t="str">
        <f ca="1">IFERROR(INDEX(Data!$A$1:I$1004,_xlfn.AGGREGATE(15,6,(OFFSET(Data!$A$1,0,MATCH(J$6,Data!$1:$1,0)-1,1000,1)=IF(J$7="","Yes",J$7))/(OFFSET(Data!$A$1,0,MATCH(J$6,Data!$1:$1,0)-1,1000,1)=IF(J$7="","Yes",J$7))*ROW(Data!$C$1:$C$1004),ROW(J44)-ROW(J$7)),1),"")</f>
        <v>FXX</v>
      </c>
      <c r="K44" s="43" t="str">
        <f ca="1">IF(L44="","",IF(INDEX(Data!$BR:$BR,MATCH(L44,Data!$A:$A,0),1)=0,"",INDEX(Data!$BR:$BR,MATCH(L44,Data!$A:$A,0),1)))</f>
        <v/>
      </c>
      <c r="L44" s="43" t="str">
        <f ca="1">IFERROR(INDEX(Data!$A$1:K$1004,_xlfn.AGGREGATE(15,6,(OFFSET(Data!$A$1,0,MATCH(L$6,Data!$1:$1,0)-1,1000,1)=IF(L$7="","Yes",L$7))/(OFFSET(Data!$A$1,0,MATCH(L$6,Data!$1:$1,0)-1,1000,1)=IF(L$7="","Yes",L$7))*ROW(Data!$C$1:$C$1004),ROW(L44)-ROW(L$7)),1),"")</f>
        <v>FX</v>
      </c>
      <c r="M44" s="43" t="str">
        <f ca="1">IF(N44="","",IF(INDEX(Data!$BR:$BR,MATCH(N44,Data!$A:$A,0),1)=0,"",INDEX(Data!$BR:$BR,MATCH(N44,Data!$A:$A,0),1)))</f>
        <v/>
      </c>
      <c r="N44" s="43" t="str">
        <f ca="1">IFERROR(INDEX(Data!$A$1:M$1004,_xlfn.AGGREGATE(15,6,(OFFSET(Data!$A$1,0,MATCH(N$6,Data!$1:$1,0)-1,1000,1)=IF(N$7="","Yes",N$7))/(OFFSET(Data!$A$1,0,MATCH(N$6,Data!$1:$1,0)-1,1000,1)=IF(N$7="","Yes",N$7))*ROW(Data!$C$1:$C$1004),ROW(N44)-ROW(N$7)),1),"")</f>
        <v>ESPNu</v>
      </c>
      <c r="O44" s="43" t="str">
        <f ca="1">IF(P44="","",IF(INDEX(Data!$BR:$BR,MATCH(P44,Data!$A:$A,0),1)=0,"",INDEX(Data!$BR:$BR,MATCH(P44,Data!$A:$A,0),1)))</f>
        <v/>
      </c>
      <c r="P44" s="43" t="str">
        <f ca="1">IFERROR(INDEX(Data!$A$1:O$1004,_xlfn.AGGREGATE(15,6,(OFFSET(Data!$A$1,0,MATCH(P$6,Data!$1:$1,0)-1,1000,1)=IF(P$7="","Yes",P$7))/(OFFSET(Data!$A$1,0,MATCH(P$6,Data!$1:$1,0)-1,1000,1)=IF(P$7="","Yes",P$7))*ROW(Data!$C$1:$C$1004),ROW(P44)-ROW(P$7)),1),"")</f>
        <v>Discovery Life</v>
      </c>
      <c r="Q44" s="43" t="str">
        <f ca="1">IF(R44="","",IF(INDEX(Data!$BR:$BR,MATCH(R44,Data!$A:$A,0),1)=0,"",INDEX(Data!$BR:$BR,MATCH(R44,Data!$A:$A,0),1)))</f>
        <v/>
      </c>
      <c r="R44" s="43" t="str">
        <f ca="1">IFERROR(INDEX(Data!$A$1:Q$1004,_xlfn.AGGREGATE(15,6,(OFFSET(Data!$A$1,0,MATCH(R$6,Data!$1:$1,0)-1,1000,1)=IF(R$7="","Yes",R$7))/(OFFSET(Data!$A$1,0,MATCH(R$6,Data!$1:$1,0)-1,1000,1)=IF(R$7="","Yes",R$7))*ROW(Data!$C$1:$C$1004),ROW(R44)-ROW(R$7)),1),"")</f>
        <v>Discovery Family</v>
      </c>
      <c r="S44" s="43" t="str">
        <f ca="1">IF(T44="","",IF(INDEX(Data!$BR:$BR,MATCH(T44,Data!$A:$A,0),1)=0,"",INDEX(Data!$BR:$BR,MATCH(T44,Data!$A:$A,0),1)))</f>
        <v/>
      </c>
      <c r="T44" s="43" t="str">
        <f ca="1">IFERROR(INDEX(Data!$A$1:R$1004,_xlfn.AGGREGATE(15,6,(OFFSET(Data!$A$1,0,MATCH(T$6,Data!$1:$1,0)-1,1000,1)=IF(T$7="","Yes",T$7))/(OFFSET(Data!$A$1,0,MATCH(T$6,Data!$1:$1,0)-1,1000,1)=IF(T$7="","Yes",T$7))*ROW(Data!$C$1:$C$1004),ROW(T44)-ROW(T$7)),1),"")</f>
        <v>Discovery Familia</v>
      </c>
      <c r="U44" s="43" t="str">
        <f ca="1">IF(V44="","",IF(INDEX(Data!$BR:$BR,MATCH(V44,Data!$A:$A,0),1)=0,"",INDEX(Data!$BR:$BR,MATCH(V44,Data!$A:$A,0),1)))</f>
        <v/>
      </c>
      <c r="V44" s="43" t="str">
        <f ca="1">IFERROR(INDEX(Data!$A$1:T$1004,_xlfn.AGGREGATE(15,6,(OFFSET(Data!$A$1,0,MATCH(V$6,Data!$1:$1,0)-1,1000,1)=IF(V$7="","Yes",V$7))/(OFFSET(Data!$A$1,0,MATCH(V$6,Data!$1:$1,0)-1,1000,1)=IF(V$7="","Yes",V$7))*ROW(Data!$C$1:$C$1004),ROW(V44)-ROW(V$7)),1),"")</f>
        <v>Freeform</v>
      </c>
      <c r="W44" s="43" t="str">
        <f ca="1">IF(X44="","",IF(INDEX(Data!$BR:$BR,MATCH(X44,Data!$A:$A,0),1)=0,"",INDEX(Data!$BR:$BR,MATCH(X44,Data!$A:$A,0),1)))</f>
        <v/>
      </c>
      <c r="X44" s="43" t="str">
        <f ca="1">IFERROR(INDEX(Data!$A$1:Y$1004,_xlfn.AGGREGATE(15,6,(OFFSET(Data!$A$1,0,MATCH(X$6,Data!$1:$1,0)-1,1000,1)=IF(X$7="","Yes",X$7))/(OFFSET(Data!$A$1,0,MATCH(X$6,Data!$1:$1,0)-1,1000,1)=IF(X$7="","Yes",X$7))*ROW(Data!$C$1:$C$1004),ROW(X44)-ROW(X$7)),1),"")</f>
        <v>Fox Sports 2</v>
      </c>
      <c r="Y44" s="43" t="str">
        <f ca="1">IF(Z44="","",IF(INDEX(Data!$BR:$BR,MATCH(Z44,Data!$A:$A,0),1)=0,"",INDEX(Data!$BR:$BR,MATCH(Z44,Data!$A:$A,0),1)))</f>
        <v/>
      </c>
      <c r="Z44" s="43" t="str">
        <f ca="1">IFERROR(INDEX(Data!$A$1:AA$1004,_xlfn.AGGREGATE(15,6,(OFFSET(Data!$A$1,0,MATCH(Z$6,Data!$1:$1,0)-1,1000,1)=IF(Z$7="","Yes",Z$7))/(OFFSET(Data!$A$1,0,MATCH(Z$6,Data!$1:$1,0)-1,1000,1)=IF(Z$7="","Yes",Z$7))*ROW(Data!$C$1:$C$1004),ROW(Z44)-ROW(Z$7)),1),"")</f>
        <v>MynetworkTV</v>
      </c>
      <c r="AA44" s="43" t="str">
        <f ca="1">IF(AB44="","",IF(INDEX(Data!$BR:$BR,MATCH(AB44,Data!$A:$A,0),1)=0,"",INDEX(Data!$BR:$BR,MATCH(AB44,Data!$A:$A,0),1)))</f>
        <v/>
      </c>
      <c r="AB44" s="43" t="str">
        <f ca="1">IFERROR(INDEX(Data!$A$1:AC$1004,_xlfn.AGGREGATE(15,6,(OFFSET(Data!$A$1,0,MATCH(AB$6,Data!$1:$1,0)-1,1000,1)=IF(AB$7="","Yes",AB$7))/(OFFSET(Data!$A$1,0,MATCH(AB$6,Data!$1:$1,0)-1,1000,1)=IF(AB$7="","Yes",AB$7))*ROW(Data!$C$1:$C$1004),ROW(AB44)-ROW(AB$7)),1),"")</f>
        <v>Galavision</v>
      </c>
      <c r="AC44" s="43" t="str">
        <f ca="1">IF(AD44="","",IF(INDEX(Data!$BR:$BR,MATCH(AD44,Data!$A:$A,0),1)=0,"",INDEX(Data!$BR:$BR,MATCH(AD44,Data!$A:$A,0),1)))</f>
        <v/>
      </c>
      <c r="AD44" s="43" t="str">
        <f ca="1">IFERROR(INDEX(Data!$A$1:AE$1004,_xlfn.AGGREGATE(15,6,(OFFSET(Data!$A$1,0,MATCH(AD$6,Data!$1:$1,0)-1,1000,1)=IF(AD$7="","Yes",AD$7))/(OFFSET(Data!$A$1,0,MATCH(AD$6,Data!$1:$1,0)-1,1000,1)=IF(AD$7="","Yes",AD$7))*ROW(Data!$C$1:$C$1004),ROW(AD44)-ROW(AD$7)),1),"")</f>
        <v>TV Land</v>
      </c>
      <c r="AE44" s="43" t="str">
        <f ca="1">IF(AF44="","",IF(INDEX(Data!$BR:$BR,MATCH(AF44,Data!$A:$A,0),1)=0,"",INDEX(Data!$BR:$BR,MATCH(AF44,Data!$A:$A,0),1)))</f>
        <v/>
      </c>
      <c r="AF44" s="43" t="str">
        <f ca="1">IFERROR(INDEX(Data!$A$1:AM$1004,_xlfn.AGGREGATE(15,6,(OFFSET(Data!$A$1,0,MATCH(AF$6,Data!$1:$1,0)-1,1000,1)=IF(AF$7="","Yes",AF$7))/(OFFSET(Data!$A$1,0,MATCH(AF$6,Data!$1:$1,0)-1,1000,1)=IF(AF$7="","Yes",AF$7))*ROW(Data!$C$1:$C$1004),ROW(AF44)-ROW(AF$7)),1),"")</f>
        <v/>
      </c>
      <c r="AG44" s="43" t="str">
        <f ca="1">IF(AH44="","",IF(INDEX(Data!$BR:$BR,MATCH(AH44,Data!$A:$A,0),1)=0,"",INDEX(Data!$BR:$BR,MATCH(AH44,Data!$A:$A,0),1)))</f>
        <v/>
      </c>
      <c r="AH44" s="43" t="str">
        <f ca="1">IFERROR(INDEX(Data!$A$1:AO$1004,_xlfn.AGGREGATE(15,6,(OFFSET(Data!$A$1,0,MATCH(AH$6,Data!$1:$1,0)-1,1000,1)=IF(AH$7="","Yes",AH$7))/(OFFSET(Data!$A$1,0,MATCH(AH$6,Data!$1:$1,0)-1,1000,1)=IF(AH$7="","Yes",AH$7))*ROW(Data!$C$1:$C$1004),ROW(AH44)-ROW(AH$7)),1),"")</f>
        <v/>
      </c>
      <c r="AI44" s="43" t="str">
        <f ca="1">IF(AJ44="","",IF(INDEX(Data!$BR:$BR,MATCH(AJ44,Data!$A:$A,0),1)=0,"",INDEX(Data!$BR:$BR,MATCH(AJ44,Data!$A:$A,0),1)))</f>
        <v/>
      </c>
      <c r="AJ44" s="43" t="str">
        <f ca="1">IFERROR(INDEX(Data!$A$1:AQ$1004,_xlfn.AGGREGATE(15,6,(OFFSET(Data!$A$1,0,MATCH(AJ$6,Data!$1:$1,0)-1,1000,1)=IF(AJ$7="","Yes",AJ$7))/(OFFSET(Data!$A$1,0,MATCH(AJ$6,Data!$1:$1,0)-1,1000,1)=IF(AJ$7="","Yes",AJ$7))*ROW(Data!$C$1:$C$1004),ROW(AJ44)-ROW(AJ$7)),1),"")</f>
        <v>Hallmark</v>
      </c>
      <c r="AK44" s="43" t="str">
        <f ca="1">IF(AL44="","",IF(INDEX(Data!$BR:$BR,MATCH(AL44,Data!$A:$A,0),1)=0,"",INDEX(Data!$BR:$BR,MATCH(AL44,Data!$A:$A,0),1)))</f>
        <v/>
      </c>
      <c r="AL44" s="43" t="str">
        <f ca="1">IFERROR(INDEX(Data!$A$1:AS$1004,_xlfn.AGGREGATE(15,6,(OFFSET(Data!$A$1,0,MATCH(AL$6,Data!$1:$1,0)-1,1000,1)=IF(AL$7="","Yes",AL$7))/(OFFSET(Data!$A$1,0,MATCH(AL$6,Data!$1:$1,0)-1,1000,1)=IF(AL$7="","Yes",AL$7))*ROW(Data!$C$1:$C$1004),ROW(AL44)-ROW(AL$7)),1),"")</f>
        <v/>
      </c>
      <c r="AM44" s="43" t="str">
        <f ca="1">IF(AN44="","",IF(INDEX(Data!$BR:$BR,MATCH(AN44,Data!$A:$A,0),1)=0,"",INDEX(Data!$BR:$BR,MATCH(AN44,Data!$A:$A,0),1)))</f>
        <v/>
      </c>
      <c r="AN44" s="43" t="str">
        <f ca="1">IFERROR(INDEX(Data!$A$1:AU$1004,_xlfn.AGGREGATE(15,6,(OFFSET(Data!$A$1,0,MATCH(AN$6,Data!$1:$1,0)-1,1000,1)=IF(AN$7="","Yes",AN$7))/(OFFSET(Data!$A$1,0,MATCH(AN$6,Data!$1:$1,0)-1,1000,1)=IF(AN$7="","Yes",AN$7))*ROW(Data!$C$1:$C$1004),ROW(AN44)-ROW(AN$7)),1),"")</f>
        <v>Motor Trend</v>
      </c>
    </row>
    <row r="45" spans="1:40" ht="24" x14ac:dyDescent="0.4">
      <c r="A45" s="43" t="str">
        <f ca="1">IF(B45="","",IF(INDEX(Data!$BR:$BR,MATCH(B45,Data!$A:$A,0),1)=0,"",INDEX(Data!$BR:$BR,MATCH(B45,Data!$A:$A,0),1)))</f>
        <v/>
      </c>
      <c r="B45" s="43" t="str">
        <f ca="1">IFERROR(INDEX(Data!A$1:$A$1004,_xlfn.AGGREGATE(15,6,(OFFSET(Data!$A$1,0,MATCH(B$6,Data!$1:$1,0)-1,1000,1)=IF(B$7="","Yes",B$7))/(OFFSET(Data!$A$1,0,MATCH(B$6,Data!$1:$1,0)-1,1000,1)=IF(B$7="","Yes",B$7))*ROW(Data!$C$1:$C$1004),ROW(B45)-ROW(B$7)),1),"")</f>
        <v>Motor Trend</v>
      </c>
      <c r="C45" s="43" t="str">
        <f ca="1">IF(D45="","",IF(INDEX(Data!$BR:$BR,MATCH(D45,Data!$A:$A,0),1)=0,"",INDEX(Data!$BR:$BR,MATCH(D45,Data!$A:$A,0),1)))</f>
        <v/>
      </c>
      <c r="D45" s="43" t="str">
        <f ca="1">IFERROR(INDEX(Data!$A$1:C$1004,_xlfn.AGGREGATE(15,6,(OFFSET(Data!$A$1,0,MATCH(D$6,Data!$1:$1,0)-1,1000,1)=IF(D$7="","Yes",D$7))/(OFFSET(Data!$A$1,0,MATCH(D$6,Data!$1:$1,0)-1,1000,1)=IF(D$7="","Yes",D$7))*ROW(Data!$C$1:$C$1004),ROW(D45)-ROW(D$7)),1),"")</f>
        <v/>
      </c>
      <c r="E45" s="43" t="str">
        <f ca="1">IF(F45="","",IF(INDEX(Data!$BR:$BR,MATCH(F45,Data!$A:$A,0),1)=0,"",INDEX(Data!$BR:$BR,MATCH(F45,Data!$A:$A,0),1)))</f>
        <v/>
      </c>
      <c r="F45" s="43" t="str">
        <f ca="1">IFERROR(INDEX(Data!$A$1:E$1004,_xlfn.AGGREGATE(15,6,(OFFSET(Data!$A$1,0,MATCH(F$6,Data!$1:$1,0)-1,1000,1)=IF(F$7="","Yes",F$7))/(OFFSET(Data!$A$1,0,MATCH(F$6,Data!$1:$1,0)-1,1000,1)=IF(F$7="","Yes",F$7))*ROW(Data!$C$1:$C$1004),ROW(F45)-ROW(F$7)),1),"")</f>
        <v>Nick Jr.</v>
      </c>
      <c r="G45" s="43" t="str">
        <f ca="1">IF(H45="","",IF(INDEX(Data!$BR:$BR,MATCH(H45,Data!$A:$A,0),1)=0,"",INDEX(Data!$BR:$BR,MATCH(H45,Data!$A:$A,0),1)))</f>
        <v/>
      </c>
      <c r="H45" s="43" t="str">
        <f ca="1">IFERROR(INDEX(Data!$A$1:G$1004,_xlfn.AGGREGATE(15,6,(OFFSET(Data!$A$1,0,MATCH(H$6,Data!$1:$1,0)-1,1000,1)=IF(H$7="","Yes",H$7))/(OFFSET(Data!$A$1,0,MATCH(H$6,Data!$1:$1,0)-1,1000,1)=IF(H$7="","Yes",H$7))*ROW(Data!$C$1:$C$1004),ROW(H45)-ROW(H$7)),1),"")</f>
        <v>MynetworkTV</v>
      </c>
      <c r="I45" s="43" t="str">
        <f ca="1">IF(J45="","",IF(INDEX(Data!$BR:$BR,MATCH(J45,Data!$A:$A,0),1)=0,"",INDEX(Data!$BR:$BR,MATCH(J45,Data!$A:$A,0),1)))</f>
        <v/>
      </c>
      <c r="J45" s="43" t="str">
        <f ca="1">IFERROR(INDEX(Data!$A$1:I$1004,_xlfn.AGGREGATE(15,6,(OFFSET(Data!$A$1,0,MATCH(J$6,Data!$1:$1,0)-1,1000,1)=IF(J$7="","Yes",J$7))/(OFFSET(Data!$A$1,0,MATCH(J$6,Data!$1:$1,0)-1,1000,1)=IF(J$7="","Yes",J$7))*ROW(Data!$C$1:$C$1004),ROW(J45)-ROW(J$7)),1),"")</f>
        <v>Golf Channel</v>
      </c>
      <c r="K45" s="43" t="str">
        <f ca="1">IF(L45="","",IF(INDEX(Data!$BR:$BR,MATCH(L45,Data!$A:$A,0),1)=0,"",INDEX(Data!$BR:$BR,MATCH(L45,Data!$A:$A,0),1)))</f>
        <v/>
      </c>
      <c r="L45" s="43" t="str">
        <f ca="1">IFERROR(INDEX(Data!$A$1:K$1004,_xlfn.AGGREGATE(15,6,(OFFSET(Data!$A$1,0,MATCH(L$6,Data!$1:$1,0)-1,1000,1)=IF(L$7="","Yes",L$7))/(OFFSET(Data!$A$1,0,MATCH(L$6,Data!$1:$1,0)-1,1000,1)=IF(L$7="","Yes",L$7))*ROW(Data!$C$1:$C$1004),ROW(L45)-ROW(L$7)),1),"")</f>
        <v>FXX</v>
      </c>
      <c r="M45" s="43" t="str">
        <f ca="1">IF(N45="","",IF(INDEX(Data!$BR:$BR,MATCH(N45,Data!$A:$A,0),1)=0,"",INDEX(Data!$BR:$BR,MATCH(N45,Data!$A:$A,0),1)))</f>
        <v/>
      </c>
      <c r="N45" s="43" t="str">
        <f ca="1">IFERROR(INDEX(Data!$A$1:M$1004,_xlfn.AGGREGATE(15,6,(OFFSET(Data!$A$1,0,MATCH(N$6,Data!$1:$1,0)-1,1000,1)=IF(N$7="","Yes",N$7))/(OFFSET(Data!$A$1,0,MATCH(N$6,Data!$1:$1,0)-1,1000,1)=IF(N$7="","Yes",N$7))*ROW(Data!$C$1:$C$1004),ROW(N45)-ROW(N$7)),1),"")</f>
        <v>Food Network</v>
      </c>
      <c r="O45" s="43" t="str">
        <f ca="1">IF(P45="","",IF(INDEX(Data!$BR:$BR,MATCH(P45,Data!$A:$A,0),1)=0,"",INDEX(Data!$BR:$BR,MATCH(P45,Data!$A:$A,0),1)))</f>
        <v/>
      </c>
      <c r="P45" s="43" t="str">
        <f ca="1">IFERROR(INDEX(Data!$A$1:O$1004,_xlfn.AGGREGATE(15,6,(OFFSET(Data!$A$1,0,MATCH(P$6,Data!$1:$1,0)-1,1000,1)=IF(P$7="","Yes",P$7))/(OFFSET(Data!$A$1,0,MATCH(P$6,Data!$1:$1,0)-1,1000,1)=IF(P$7="","Yes",P$7))*ROW(Data!$C$1:$C$1004),ROW(P45)-ROW(P$7)),1),"")</f>
        <v>Disney Channel</v>
      </c>
      <c r="Q45" s="43" t="str">
        <f ca="1">IF(R45="","",IF(INDEX(Data!$BR:$BR,MATCH(R45,Data!$A:$A,0),1)=0,"",INDEX(Data!$BR:$BR,MATCH(R45,Data!$A:$A,0),1)))</f>
        <v/>
      </c>
      <c r="R45" s="43" t="str">
        <f ca="1">IFERROR(INDEX(Data!$A$1:Q$1004,_xlfn.AGGREGATE(15,6,(OFFSET(Data!$A$1,0,MATCH(R$6,Data!$1:$1,0)-1,1000,1)=IF(R$7="","Yes",R$7))/(OFFSET(Data!$A$1,0,MATCH(R$6,Data!$1:$1,0)-1,1000,1)=IF(R$7="","Yes",R$7))*ROW(Data!$C$1:$C$1004),ROW(R45)-ROW(R$7)),1),"")</f>
        <v>Discovery Life</v>
      </c>
      <c r="S45" s="43" t="str">
        <f ca="1">IF(T45="","",IF(INDEX(Data!$BR:$BR,MATCH(T45,Data!$A:$A,0),1)=0,"",INDEX(Data!$BR:$BR,MATCH(T45,Data!$A:$A,0),1)))</f>
        <v/>
      </c>
      <c r="T45" s="43" t="str">
        <f ca="1">IFERROR(INDEX(Data!$A$1:R$1004,_xlfn.AGGREGATE(15,6,(OFFSET(Data!$A$1,0,MATCH(T$6,Data!$1:$1,0)-1,1000,1)=IF(T$7="","Yes",T$7))/(OFFSET(Data!$A$1,0,MATCH(T$6,Data!$1:$1,0)-1,1000,1)=IF(T$7="","Yes",T$7))*ROW(Data!$C$1:$C$1004),ROW(T45)-ROW(T$7)),1),"")</f>
        <v>Disney Channel</v>
      </c>
      <c r="U45" s="43" t="str">
        <f ca="1">IF(V45="","",IF(INDEX(Data!$BR:$BR,MATCH(V45,Data!$A:$A,0),1)=0,"",INDEX(Data!$BR:$BR,MATCH(V45,Data!$A:$A,0),1)))</f>
        <v/>
      </c>
      <c r="V45" s="43" t="str">
        <f ca="1">IFERROR(INDEX(Data!$A$1:T$1004,_xlfn.AGGREGATE(15,6,(OFFSET(Data!$A$1,0,MATCH(V$6,Data!$1:$1,0)-1,1000,1)=IF(V$7="","Yes",V$7))/(OFFSET(Data!$A$1,0,MATCH(V$6,Data!$1:$1,0)-1,1000,1)=IF(V$7="","Yes",V$7))*ROW(Data!$C$1:$C$1004),ROW(V45)-ROW(V$7)),1),"")</f>
        <v>FX</v>
      </c>
      <c r="W45" s="43" t="str">
        <f ca="1">IF(X45="","",IF(INDEX(Data!$BR:$BR,MATCH(X45,Data!$A:$A,0),1)=0,"",INDEX(Data!$BR:$BR,MATCH(X45,Data!$A:$A,0),1)))</f>
        <v/>
      </c>
      <c r="X45" s="43" t="str">
        <f ca="1">IFERROR(INDEX(Data!$A$1:Y$1004,_xlfn.AGGREGATE(15,6,(OFFSET(Data!$A$1,0,MATCH(X$6,Data!$1:$1,0)-1,1000,1)=IF(X$7="","Yes",X$7))/(OFFSET(Data!$A$1,0,MATCH(X$6,Data!$1:$1,0)-1,1000,1)=IF(X$7="","Yes",X$7))*ROW(Data!$C$1:$C$1004),ROW(X45)-ROW(X$7)),1),"")</f>
        <v>Freeform</v>
      </c>
      <c r="Y45" s="43" t="str">
        <f ca="1">IF(Z45="","",IF(INDEX(Data!$BR:$BR,MATCH(Z45,Data!$A:$A,0),1)=0,"",INDEX(Data!$BR:$BR,MATCH(Z45,Data!$A:$A,0),1)))</f>
        <v/>
      </c>
      <c r="Z45" s="43" t="str">
        <f ca="1">IFERROR(INDEX(Data!$A$1:AA$1004,_xlfn.AGGREGATE(15,6,(OFFSET(Data!$A$1,0,MATCH(Z$6,Data!$1:$1,0)-1,1000,1)=IF(Z$7="","Yes",Z$7))/(OFFSET(Data!$A$1,0,MATCH(Z$6,Data!$1:$1,0)-1,1000,1)=IF(Z$7="","Yes",Z$7))*ROW(Data!$C$1:$C$1004),ROW(Z45)-ROW(Z$7)),1),"")</f>
        <v>National Geographic</v>
      </c>
      <c r="AA45" s="43" t="str">
        <f ca="1">IF(AB45="","",IF(INDEX(Data!$BR:$BR,MATCH(AB45,Data!$A:$A,0),1)=0,"",INDEX(Data!$BR:$BR,MATCH(AB45,Data!$A:$A,0),1)))</f>
        <v/>
      </c>
      <c r="AB45" s="43" t="str">
        <f ca="1">IFERROR(INDEX(Data!$A$1:AC$1004,_xlfn.AGGREGATE(15,6,(OFFSET(Data!$A$1,0,MATCH(AB$6,Data!$1:$1,0)-1,1000,1)=IF(AB$7="","Yes",AB$7))/(OFFSET(Data!$A$1,0,MATCH(AB$6,Data!$1:$1,0)-1,1000,1)=IF(AB$7="","Yes",AB$7))*ROW(Data!$C$1:$C$1004),ROW(AB45)-ROW(AB$7)),1),"")</f>
        <v>GetTV</v>
      </c>
      <c r="AC45" s="43" t="str">
        <f ca="1">IF(AD45="","",IF(INDEX(Data!$BR:$BR,MATCH(AD45,Data!$A:$A,0),1)=0,"",INDEX(Data!$BR:$BR,MATCH(AD45,Data!$A:$A,0),1)))</f>
        <v/>
      </c>
      <c r="AD45" s="43" t="str">
        <f ca="1">IFERROR(INDEX(Data!$A$1:AE$1004,_xlfn.AGGREGATE(15,6,(OFFSET(Data!$A$1,0,MATCH(AD$6,Data!$1:$1,0)-1,1000,1)=IF(AD$7="","Yes",AD$7))/(OFFSET(Data!$A$1,0,MATCH(AD$6,Data!$1:$1,0)-1,1000,1)=IF(AD$7="","Yes",AD$7))*ROW(Data!$C$1:$C$1004),ROW(AD45)-ROW(AD$7)),1),"")</f>
        <v>VH1</v>
      </c>
      <c r="AE45" s="43" t="str">
        <f ca="1">IF(AF45="","",IF(INDEX(Data!$BR:$BR,MATCH(AF45,Data!$A:$A,0),1)=0,"",INDEX(Data!$BR:$BR,MATCH(AF45,Data!$A:$A,0),1)))</f>
        <v/>
      </c>
      <c r="AF45" s="43" t="str">
        <f ca="1">IFERROR(INDEX(Data!$A$1:AM$1004,_xlfn.AGGREGATE(15,6,(OFFSET(Data!$A$1,0,MATCH(AF$6,Data!$1:$1,0)-1,1000,1)=IF(AF$7="","Yes",AF$7))/(OFFSET(Data!$A$1,0,MATCH(AF$6,Data!$1:$1,0)-1,1000,1)=IF(AF$7="","Yes",AF$7))*ROW(Data!$C$1:$C$1004),ROW(AF45)-ROW(AF$7)),1),"")</f>
        <v/>
      </c>
      <c r="AG45" s="43" t="str">
        <f ca="1">IF(AH45="","",IF(INDEX(Data!$BR:$BR,MATCH(AH45,Data!$A:$A,0),1)=0,"",INDEX(Data!$BR:$BR,MATCH(AH45,Data!$A:$A,0),1)))</f>
        <v/>
      </c>
      <c r="AH45" s="43" t="str">
        <f ca="1">IFERROR(INDEX(Data!$A$1:AO$1004,_xlfn.AGGREGATE(15,6,(OFFSET(Data!$A$1,0,MATCH(AH$6,Data!$1:$1,0)-1,1000,1)=IF(AH$7="","Yes",AH$7))/(OFFSET(Data!$A$1,0,MATCH(AH$6,Data!$1:$1,0)-1,1000,1)=IF(AH$7="","Yes",AH$7))*ROW(Data!$C$1:$C$1004),ROW(AH45)-ROW(AH$7)),1),"")</f>
        <v/>
      </c>
      <c r="AI45" s="43" t="str">
        <f ca="1">IF(AJ45="","",IF(INDEX(Data!$BR:$BR,MATCH(AJ45,Data!$A:$A,0),1)=0,"",INDEX(Data!$BR:$BR,MATCH(AJ45,Data!$A:$A,0),1)))</f>
        <v/>
      </c>
      <c r="AJ45" s="43" t="str">
        <f ca="1">IFERROR(INDEX(Data!$A$1:AQ$1004,_xlfn.AGGREGATE(15,6,(OFFSET(Data!$A$1,0,MATCH(AJ$6,Data!$1:$1,0)-1,1000,1)=IF(AJ$7="","Yes",AJ$7))/(OFFSET(Data!$A$1,0,MATCH(AJ$6,Data!$1:$1,0)-1,1000,1)=IF(AJ$7="","Yes",AJ$7))*ROW(Data!$C$1:$C$1004),ROW(AJ45)-ROW(AJ$7)),1),"")</f>
        <v>Hallmark Drama</v>
      </c>
      <c r="AK45" s="43" t="str">
        <f ca="1">IF(AL45="","",IF(INDEX(Data!$BR:$BR,MATCH(AL45,Data!$A:$A,0),1)=0,"",INDEX(Data!$BR:$BR,MATCH(AL45,Data!$A:$A,0),1)))</f>
        <v/>
      </c>
      <c r="AL45" s="43" t="str">
        <f ca="1">IFERROR(INDEX(Data!$A$1:AS$1004,_xlfn.AGGREGATE(15,6,(OFFSET(Data!$A$1,0,MATCH(AL$6,Data!$1:$1,0)-1,1000,1)=IF(AL$7="","Yes",AL$7))/(OFFSET(Data!$A$1,0,MATCH(AL$6,Data!$1:$1,0)-1,1000,1)=IF(AL$7="","Yes",AL$7))*ROW(Data!$C$1:$C$1004),ROW(AL45)-ROW(AL$7)),1),"")</f>
        <v/>
      </c>
      <c r="AM45" s="43" t="str">
        <f ca="1">IF(AN45="","",IF(INDEX(Data!$BR:$BR,MATCH(AN45,Data!$A:$A,0),1)=0,"",INDEX(Data!$BR:$BR,MATCH(AN45,Data!$A:$A,0),1)))</f>
        <v/>
      </c>
      <c r="AN45" s="43" t="str">
        <f ca="1">IFERROR(INDEX(Data!$A$1:AU$1004,_xlfn.AGGREGATE(15,6,(OFFSET(Data!$A$1,0,MATCH(AN$6,Data!$1:$1,0)-1,1000,1)=IF(AN$7="","Yes",AN$7))/(OFFSET(Data!$A$1,0,MATCH(AN$6,Data!$1:$1,0)-1,1000,1)=IF(AN$7="","Yes",AN$7))*ROW(Data!$C$1:$C$1004),ROW(AN45)-ROW(AN$7)),1),"")</f>
        <v>MTV</v>
      </c>
    </row>
    <row r="46" spans="1:40" ht="24" x14ac:dyDescent="0.4">
      <c r="A46" s="43" t="str">
        <f ca="1">IF(B46="","",IF(INDEX(Data!$BR:$BR,MATCH(B46,Data!$A:$A,0),1)=0,"",INDEX(Data!$BR:$BR,MATCH(B46,Data!$A:$A,0),1)))</f>
        <v/>
      </c>
      <c r="B46" s="43" t="str">
        <f ca="1">IFERROR(INDEX(Data!A$1:$A$1004,_xlfn.AGGREGATE(15,6,(OFFSET(Data!$A$1,0,MATCH(B$6,Data!$1:$1,0)-1,1000,1)=IF(B$7="","Yes",B$7))/(OFFSET(Data!$A$1,0,MATCH(B$6,Data!$1:$1,0)-1,1000,1)=IF(B$7="","Yes",B$7))*ROW(Data!$C$1:$C$1004),ROW(B46)-ROW(B$7)),1),"")</f>
        <v>MTV</v>
      </c>
      <c r="C46" s="43" t="str">
        <f ca="1">IF(D46="","",IF(INDEX(Data!$BR:$BR,MATCH(D46,Data!$A:$A,0),1)=0,"",INDEX(Data!$BR:$BR,MATCH(D46,Data!$A:$A,0),1)))</f>
        <v/>
      </c>
      <c r="D46" s="43" t="str">
        <f ca="1">IFERROR(INDEX(Data!$A$1:C$1004,_xlfn.AGGREGATE(15,6,(OFFSET(Data!$A$1,0,MATCH(D$6,Data!$1:$1,0)-1,1000,1)=IF(D$7="","Yes",D$7))/(OFFSET(Data!$A$1,0,MATCH(D$6,Data!$1:$1,0)-1,1000,1)=IF(D$7="","Yes",D$7))*ROW(Data!$C$1:$C$1004),ROW(D46)-ROW(D$7)),1),"")</f>
        <v/>
      </c>
      <c r="E46" s="43" t="str">
        <f ca="1">IF(F46="","",IF(INDEX(Data!$BR:$BR,MATCH(F46,Data!$A:$A,0),1)=0,"",INDEX(Data!$BR:$BR,MATCH(F46,Data!$A:$A,0),1)))</f>
        <v/>
      </c>
      <c r="F46" s="43" t="str">
        <f ca="1">IFERROR(INDEX(Data!$A$1:E$1004,_xlfn.AGGREGATE(15,6,(OFFSET(Data!$A$1,0,MATCH(F$6,Data!$1:$1,0)-1,1000,1)=IF(F$7="","Yes",F$7))/(OFFSET(Data!$A$1,0,MATCH(F$6,Data!$1:$1,0)-1,1000,1)=IF(F$7="","Yes",F$7))*ROW(Data!$C$1:$C$1004),ROW(F46)-ROW(F$7)),1),"")</f>
        <v>Paramount Network</v>
      </c>
      <c r="G46" s="43" t="str">
        <f ca="1">IF(H46="","",IF(INDEX(Data!$BR:$BR,MATCH(H46,Data!$A:$A,0),1)=0,"",INDEX(Data!$BR:$BR,MATCH(H46,Data!$A:$A,0),1)))</f>
        <v/>
      </c>
      <c r="H46" s="43" t="str">
        <f ca="1">IFERROR(INDEX(Data!$A$1:G$1004,_xlfn.AGGREGATE(15,6,(OFFSET(Data!$A$1,0,MATCH(H$6,Data!$1:$1,0)-1,1000,1)=IF(H$7="","Yes",H$7))/(OFFSET(Data!$A$1,0,MATCH(H$6,Data!$1:$1,0)-1,1000,1)=IF(H$7="","Yes",H$7))*ROW(Data!$C$1:$C$1004),ROW(H46)-ROW(H$7)),1),"")</f>
        <v>Nat Geo Wild</v>
      </c>
      <c r="I46" s="43" t="str">
        <f ca="1">IF(J46="","",IF(INDEX(Data!$BR:$BR,MATCH(J46,Data!$A:$A,0),1)=0,"",INDEX(Data!$BR:$BR,MATCH(J46,Data!$A:$A,0),1)))</f>
        <v/>
      </c>
      <c r="J46" s="43" t="str">
        <f ca="1">IFERROR(INDEX(Data!$A$1:I$1004,_xlfn.AGGREGATE(15,6,(OFFSET(Data!$A$1,0,MATCH(J$6,Data!$1:$1,0)-1,1000,1)=IF(J$7="","Yes",J$7))/(OFFSET(Data!$A$1,0,MATCH(J$6,Data!$1:$1,0)-1,1000,1)=IF(J$7="","Yes",J$7))*ROW(Data!$C$1:$C$1004),ROW(J46)-ROW(J$7)),1),"")</f>
        <v>Hallmark</v>
      </c>
      <c r="K46" s="43" t="str">
        <f ca="1">IF(L46="","",IF(INDEX(Data!$BR:$BR,MATCH(L46,Data!$A:$A,0),1)=0,"",INDEX(Data!$BR:$BR,MATCH(L46,Data!$A:$A,0),1)))</f>
        <v/>
      </c>
      <c r="L46" s="43" t="str">
        <f ca="1">IFERROR(INDEX(Data!$A$1:K$1004,_xlfn.AGGREGATE(15,6,(OFFSET(Data!$A$1,0,MATCH(L$6,Data!$1:$1,0)-1,1000,1)=IF(L$7="","Yes",L$7))/(OFFSET(Data!$A$1,0,MATCH(L$6,Data!$1:$1,0)-1,1000,1)=IF(L$7="","Yes",L$7))*ROW(Data!$C$1:$C$1004),ROW(L46)-ROW(L$7)),1),"")</f>
        <v>Galavision</v>
      </c>
      <c r="M46" s="43">
        <f ca="1">IF(N46="","",IF(INDEX(Data!$BR:$BR,MATCH(N46,Data!$A:$A,0),1)=0,"",INDEX(Data!$BR:$BR,MATCH(N46,Data!$A:$A,0),1)))</f>
        <v>1</v>
      </c>
      <c r="N46" s="43" t="str">
        <f ca="1">IFERROR(INDEX(Data!$A$1:M$1004,_xlfn.AGGREGATE(15,6,(OFFSET(Data!$A$1,0,MATCH(N$6,Data!$1:$1,0)-1,1000,1)=IF(N$7="","Yes",N$7))/(OFFSET(Data!$A$1,0,MATCH(N$6,Data!$1:$1,0)-1,1000,1)=IF(N$7="","Yes",N$7))*ROW(Data!$C$1:$C$1004),ROW(N46)-ROW(N$7)),1),"")</f>
        <v>FOX</v>
      </c>
      <c r="O46" s="43" t="str">
        <f ca="1">IF(P46="","",IF(INDEX(Data!$BR:$BR,MATCH(P46,Data!$A:$A,0),1)=0,"",INDEX(Data!$BR:$BR,MATCH(P46,Data!$A:$A,0),1)))</f>
        <v/>
      </c>
      <c r="P46" s="43" t="str">
        <f ca="1">IFERROR(INDEX(Data!$A$1:O$1004,_xlfn.AGGREGATE(15,6,(OFFSET(Data!$A$1,0,MATCH(P$6,Data!$1:$1,0)-1,1000,1)=IF(P$7="","Yes",P$7))/(OFFSET(Data!$A$1,0,MATCH(P$6,Data!$1:$1,0)-1,1000,1)=IF(P$7="","Yes",P$7))*ROW(Data!$C$1:$C$1004),ROW(P46)-ROW(P$7)),1),"")</f>
        <v>Disney Junior</v>
      </c>
      <c r="Q46" s="43" t="str">
        <f ca="1">IF(R46="","",IF(INDEX(Data!$BR:$BR,MATCH(R46,Data!$A:$A,0),1)=0,"",INDEX(Data!$BR:$BR,MATCH(R46,Data!$A:$A,0),1)))</f>
        <v/>
      </c>
      <c r="R46" s="43" t="str">
        <f ca="1">IFERROR(INDEX(Data!$A$1:Q$1004,_xlfn.AGGREGATE(15,6,(OFFSET(Data!$A$1,0,MATCH(R$6,Data!$1:$1,0)-1,1000,1)=IF(R$7="","Yes",R$7))/(OFFSET(Data!$A$1,0,MATCH(R$6,Data!$1:$1,0)-1,1000,1)=IF(R$7="","Yes",R$7))*ROW(Data!$C$1:$C$1004),ROW(R46)-ROW(R$7)),1),"")</f>
        <v>Disney Channel</v>
      </c>
      <c r="S46" s="43" t="str">
        <f ca="1">IF(T46="","",IF(INDEX(Data!$BR:$BR,MATCH(T46,Data!$A:$A,0),1)=0,"",INDEX(Data!$BR:$BR,MATCH(T46,Data!$A:$A,0),1)))</f>
        <v/>
      </c>
      <c r="T46" s="43" t="str">
        <f ca="1">IFERROR(INDEX(Data!$A$1:R$1004,_xlfn.AGGREGATE(15,6,(OFFSET(Data!$A$1,0,MATCH(T$6,Data!$1:$1,0)-1,1000,1)=IF(T$7="","Yes",T$7))/(OFFSET(Data!$A$1,0,MATCH(T$6,Data!$1:$1,0)-1,1000,1)=IF(T$7="","Yes",T$7))*ROW(Data!$C$1:$C$1004),ROW(T46)-ROW(T$7)),1),"")</f>
        <v>Disney XD</v>
      </c>
      <c r="U46" s="43" t="str">
        <f ca="1">IF(V46="","",IF(INDEX(Data!$BR:$BR,MATCH(V46,Data!$A:$A,0),1)=0,"",INDEX(Data!$BR:$BR,MATCH(V46,Data!$A:$A,0),1)))</f>
        <v/>
      </c>
      <c r="V46" s="43" t="str">
        <f ca="1">IFERROR(INDEX(Data!$A$1:T$1004,_xlfn.AGGREGATE(15,6,(OFFSET(Data!$A$1,0,MATCH(V$6,Data!$1:$1,0)-1,1000,1)=IF(V$7="","Yes",V$7))/(OFFSET(Data!$A$1,0,MATCH(V$6,Data!$1:$1,0)-1,1000,1)=IF(V$7="","Yes",V$7))*ROW(Data!$C$1:$C$1004),ROW(V46)-ROW(V$7)),1),"")</f>
        <v>FX Movie Channel</v>
      </c>
      <c r="W46" s="43" t="str">
        <f ca="1">IF(X46="","",IF(INDEX(Data!$BR:$BR,MATCH(X46,Data!$A:$A,0),1)=0,"",INDEX(Data!$BR:$BR,MATCH(X46,Data!$A:$A,0),1)))</f>
        <v/>
      </c>
      <c r="X46" s="43" t="str">
        <f ca="1">IFERROR(INDEX(Data!$A$1:Y$1004,_xlfn.AGGREGATE(15,6,(OFFSET(Data!$A$1,0,MATCH(X$6,Data!$1:$1,0)-1,1000,1)=IF(X$7="","Yes",X$7))/(OFFSET(Data!$A$1,0,MATCH(X$6,Data!$1:$1,0)-1,1000,1)=IF(X$7="","Yes",X$7))*ROW(Data!$C$1:$C$1004),ROW(X46)-ROW(X$7)),1),"")</f>
        <v>FX</v>
      </c>
      <c r="Y46" s="43">
        <f ca="1">IF(Z46="","",IF(INDEX(Data!$BR:$BR,MATCH(Z46,Data!$A:$A,0),1)=0,"",INDEX(Data!$BR:$BR,MATCH(Z46,Data!$A:$A,0),1)))</f>
        <v>1</v>
      </c>
      <c r="Z46" s="43" t="str">
        <f ca="1">IFERROR(INDEX(Data!$A$1:AA$1004,_xlfn.AGGREGATE(15,6,(OFFSET(Data!$A$1,0,MATCH(Z$6,Data!$1:$1,0)-1,1000,1)=IF(Z$7="","Yes",Z$7))/(OFFSET(Data!$A$1,0,MATCH(Z$6,Data!$1:$1,0)-1,1000,1)=IF(Z$7="","Yes",Z$7))*ROW(Data!$C$1:$C$1004),ROW(Z46)-ROW(Z$7)),1),"")</f>
        <v>NBC</v>
      </c>
      <c r="AA46" s="43" t="str">
        <f ca="1">IF(AB46="","",IF(INDEX(Data!$BR:$BR,MATCH(AB46,Data!$A:$A,0),1)=0,"",INDEX(Data!$BR:$BR,MATCH(AB46,Data!$A:$A,0),1)))</f>
        <v/>
      </c>
      <c r="AB46" s="43" t="str">
        <f ca="1">IFERROR(INDEX(Data!$A$1:AC$1004,_xlfn.AGGREGATE(15,6,(OFFSET(Data!$A$1,0,MATCH(AB$6,Data!$1:$1,0)-1,1000,1)=IF(AB$7="","Yes",AB$7))/(OFFSET(Data!$A$1,0,MATCH(AB$6,Data!$1:$1,0)-1,1000,1)=IF(AB$7="","Yes",AB$7))*ROW(Data!$C$1:$C$1004),ROW(AB46)-ROW(AB$7)),1),"")</f>
        <v>Golf Channel</v>
      </c>
      <c r="AC46" s="43" t="str">
        <f ca="1">IF(AD46="","",IF(INDEX(Data!$BR:$BR,MATCH(AD46,Data!$A:$A,0),1)=0,"",INDEX(Data!$BR:$BR,MATCH(AD46,Data!$A:$A,0),1)))</f>
        <v/>
      </c>
      <c r="AD46" s="43" t="str">
        <f ca="1">IFERROR(INDEX(Data!$A$1:AE$1004,_xlfn.AGGREGATE(15,6,(OFFSET(Data!$A$1,0,MATCH(AD$6,Data!$1:$1,0)-1,1000,1)=IF(AD$7="","Yes",AD$7))/(OFFSET(Data!$A$1,0,MATCH(AD$6,Data!$1:$1,0)-1,1000,1)=IF(AD$7="","Yes",AD$7))*ROW(Data!$C$1:$C$1004),ROW(AD46)-ROW(AD$7)),1),"")</f>
        <v>Viceland</v>
      </c>
      <c r="AE46" s="43" t="str">
        <f ca="1">IF(AF46="","",IF(INDEX(Data!$BR:$BR,MATCH(AF46,Data!$A:$A,0),1)=0,"",INDEX(Data!$BR:$BR,MATCH(AF46,Data!$A:$A,0),1)))</f>
        <v/>
      </c>
      <c r="AF46" s="43" t="str">
        <f ca="1">IFERROR(INDEX(Data!$A$1:AM$1004,_xlfn.AGGREGATE(15,6,(OFFSET(Data!$A$1,0,MATCH(AF$6,Data!$1:$1,0)-1,1000,1)=IF(AF$7="","Yes",AF$7))/(OFFSET(Data!$A$1,0,MATCH(AF$6,Data!$1:$1,0)-1,1000,1)=IF(AF$7="","Yes",AF$7))*ROW(Data!$C$1:$C$1004),ROW(AF46)-ROW(AF$7)),1),"")</f>
        <v/>
      </c>
      <c r="AG46" s="43" t="str">
        <f ca="1">IF(AH46="","",IF(INDEX(Data!$BR:$BR,MATCH(AH46,Data!$A:$A,0),1)=0,"",INDEX(Data!$BR:$BR,MATCH(AH46,Data!$A:$A,0),1)))</f>
        <v/>
      </c>
      <c r="AH46" s="43" t="str">
        <f ca="1">IFERROR(INDEX(Data!$A$1:AO$1004,_xlfn.AGGREGATE(15,6,(OFFSET(Data!$A$1,0,MATCH(AH$6,Data!$1:$1,0)-1,1000,1)=IF(AH$7="","Yes",AH$7))/(OFFSET(Data!$A$1,0,MATCH(AH$6,Data!$1:$1,0)-1,1000,1)=IF(AH$7="","Yes",AH$7))*ROW(Data!$C$1:$C$1004),ROW(AH46)-ROW(AH$7)),1),"")</f>
        <v/>
      </c>
      <c r="AI46" s="43" t="str">
        <f ca="1">IF(AJ46="","",IF(INDEX(Data!$BR:$BR,MATCH(AJ46,Data!$A:$A,0),1)=0,"",INDEX(Data!$BR:$BR,MATCH(AJ46,Data!$A:$A,0),1)))</f>
        <v/>
      </c>
      <c r="AJ46" s="43" t="str">
        <f ca="1">IFERROR(INDEX(Data!$A$1:AQ$1004,_xlfn.AGGREGATE(15,6,(OFFSET(Data!$A$1,0,MATCH(AJ$6,Data!$1:$1,0)-1,1000,1)=IF(AJ$7="","Yes",AJ$7))/(OFFSET(Data!$A$1,0,MATCH(AJ$6,Data!$1:$1,0)-1,1000,1)=IF(AJ$7="","Yes",AJ$7))*ROW(Data!$C$1:$C$1004),ROW(AJ46)-ROW(AJ$7)),1),"")</f>
        <v>Hallmark Movies &amp; Mysteries</v>
      </c>
      <c r="AK46" s="43" t="str">
        <f ca="1">IF(AL46="","",IF(INDEX(Data!$BR:$BR,MATCH(AL46,Data!$A:$A,0),1)=0,"",INDEX(Data!$BR:$BR,MATCH(AL46,Data!$A:$A,0),1)))</f>
        <v/>
      </c>
      <c r="AL46" s="43" t="str">
        <f ca="1">IFERROR(INDEX(Data!$A$1:AS$1004,_xlfn.AGGREGATE(15,6,(OFFSET(Data!$A$1,0,MATCH(AL$6,Data!$1:$1,0)-1,1000,1)=IF(AL$7="","Yes",AL$7))/(OFFSET(Data!$A$1,0,MATCH(AL$6,Data!$1:$1,0)-1,1000,1)=IF(AL$7="","Yes",AL$7))*ROW(Data!$C$1:$C$1004),ROW(AL46)-ROW(AL$7)),1),"")</f>
        <v/>
      </c>
      <c r="AM46" s="43" t="str">
        <f ca="1">IF(AN46="","",IF(INDEX(Data!$BR:$BR,MATCH(AN46,Data!$A:$A,0),1)=0,"",INDEX(Data!$BR:$BR,MATCH(AN46,Data!$A:$A,0),1)))</f>
        <v/>
      </c>
      <c r="AN46" s="43" t="str">
        <f ca="1">IFERROR(INDEX(Data!$A$1:AU$1004,_xlfn.AGGREGATE(15,6,(OFFSET(Data!$A$1,0,MATCH(AN$6,Data!$1:$1,0)-1,1000,1)=IF(AN$7="","Yes",AN$7))/(OFFSET(Data!$A$1,0,MATCH(AN$6,Data!$1:$1,0)-1,1000,1)=IF(AN$7="","Yes",AN$7))*ROW(Data!$C$1:$C$1004),ROW(AN46)-ROW(AN$7)),1),"")</f>
        <v>MTV Classic</v>
      </c>
    </row>
    <row r="47" spans="1:40" ht="24" x14ac:dyDescent="0.4">
      <c r="A47" s="43" t="str">
        <f ca="1">IF(B47="","",IF(INDEX(Data!$BR:$BR,MATCH(B47,Data!$A:$A,0),1)=0,"",INDEX(Data!$BR:$BR,MATCH(B47,Data!$A:$A,0),1)))</f>
        <v/>
      </c>
      <c r="B47" s="43" t="str">
        <f ca="1">IFERROR(INDEX(Data!A$1:$A$1004,_xlfn.AGGREGATE(15,6,(OFFSET(Data!$A$1,0,MATCH(B$6,Data!$1:$1,0)-1,1000,1)=IF(B$7="","Yes",B$7))/(OFFSET(Data!$A$1,0,MATCH(B$6,Data!$1:$1,0)-1,1000,1)=IF(B$7="","Yes",B$7))*ROW(Data!$C$1:$C$1004),ROW(B47)-ROW(B$7)),1),"")</f>
        <v>MTV Classic</v>
      </c>
      <c r="C47" s="43" t="str">
        <f ca="1">IF(D47="","",IF(INDEX(Data!$BR:$BR,MATCH(D47,Data!$A:$A,0),1)=0,"",INDEX(Data!$BR:$BR,MATCH(D47,Data!$A:$A,0),1)))</f>
        <v/>
      </c>
      <c r="D47" s="43" t="str">
        <f ca="1">IFERROR(INDEX(Data!$A$1:C$1004,_xlfn.AGGREGATE(15,6,(OFFSET(Data!$A$1,0,MATCH(D$6,Data!$1:$1,0)-1,1000,1)=IF(D$7="","Yes",D$7))/(OFFSET(Data!$A$1,0,MATCH(D$6,Data!$1:$1,0)-1,1000,1)=IF(D$7="","Yes",D$7))*ROW(Data!$C$1:$C$1004),ROW(D47)-ROW(D$7)),1),"")</f>
        <v/>
      </c>
      <c r="E47" s="43" t="str">
        <f ca="1">IF(F47="","",IF(INDEX(Data!$BR:$BR,MATCH(F47,Data!$A:$A,0),1)=0,"",INDEX(Data!$BR:$BR,MATCH(F47,Data!$A:$A,0),1)))</f>
        <v/>
      </c>
      <c r="F47" s="43" t="str">
        <f ca="1">IFERROR(INDEX(Data!$A$1:E$1004,_xlfn.AGGREGATE(15,6,(OFFSET(Data!$A$1,0,MATCH(F$6,Data!$1:$1,0)-1,1000,1)=IF(F$7="","Yes",F$7))/(OFFSET(Data!$A$1,0,MATCH(F$6,Data!$1:$1,0)-1,1000,1)=IF(F$7="","Yes",F$7))*ROW(Data!$C$1:$C$1004),ROW(F47)-ROW(F$7)),1),"")</f>
        <v>Stadium</v>
      </c>
      <c r="G47" s="43" t="str">
        <f ca="1">IF(H47="","",IF(INDEX(Data!$BR:$BR,MATCH(H47,Data!$A:$A,0),1)=0,"",INDEX(Data!$BR:$BR,MATCH(H47,Data!$A:$A,0),1)))</f>
        <v/>
      </c>
      <c r="H47" s="43" t="str">
        <f ca="1">IFERROR(INDEX(Data!$A$1:G$1004,_xlfn.AGGREGATE(15,6,(OFFSET(Data!$A$1,0,MATCH(H$6,Data!$1:$1,0)-1,1000,1)=IF(H$7="","Yes",H$7))/(OFFSET(Data!$A$1,0,MATCH(H$6,Data!$1:$1,0)-1,1000,1)=IF(H$7="","Yes",H$7))*ROW(Data!$C$1:$C$1004),ROW(H47)-ROW(H$7)),1),"")</f>
        <v>National Geographic</v>
      </c>
      <c r="I47" s="43" t="str">
        <f ca="1">IF(J47="","",IF(INDEX(Data!$BR:$BR,MATCH(J47,Data!$A:$A,0),1)=0,"",INDEX(Data!$BR:$BR,MATCH(J47,Data!$A:$A,0),1)))</f>
        <v/>
      </c>
      <c r="J47" s="43" t="str">
        <f ca="1">IFERROR(INDEX(Data!$A$1:I$1004,_xlfn.AGGREGATE(15,6,(OFFSET(Data!$A$1,0,MATCH(J$6,Data!$1:$1,0)-1,1000,1)=IF(J$7="","Yes",J$7))/(OFFSET(Data!$A$1,0,MATCH(J$6,Data!$1:$1,0)-1,1000,1)=IF(J$7="","Yes",J$7))*ROW(Data!$C$1:$C$1004),ROW(J47)-ROW(J$7)),1),"")</f>
        <v>HBO</v>
      </c>
      <c r="K47" s="43" t="str">
        <f ca="1">IF(L47="","",IF(INDEX(Data!$BR:$BR,MATCH(L47,Data!$A:$A,0),1)=0,"",INDEX(Data!$BR:$BR,MATCH(L47,Data!$A:$A,0),1)))</f>
        <v/>
      </c>
      <c r="L47" s="43" t="str">
        <f ca="1">IFERROR(INDEX(Data!$A$1:K$1004,_xlfn.AGGREGATE(15,6,(OFFSET(Data!$A$1,0,MATCH(L$6,Data!$1:$1,0)-1,1000,1)=IF(L$7="","Yes",L$7))/(OFFSET(Data!$A$1,0,MATCH(L$6,Data!$1:$1,0)-1,1000,1)=IF(L$7="","Yes",L$7))*ROW(Data!$C$1:$C$1004),ROW(L47)-ROW(L$7)),1),"")</f>
        <v>Hallmark</v>
      </c>
      <c r="M47" s="43" t="str">
        <f ca="1">IF(N47="","",IF(INDEX(Data!$BR:$BR,MATCH(N47,Data!$A:$A,0),1)=0,"",INDEX(Data!$BR:$BR,MATCH(N47,Data!$A:$A,0),1)))</f>
        <v/>
      </c>
      <c r="N47" s="43" t="str">
        <f ca="1">IFERROR(INDEX(Data!$A$1:M$1004,_xlfn.AGGREGATE(15,6,(OFFSET(Data!$A$1,0,MATCH(N$6,Data!$1:$1,0)-1,1000,1)=IF(N$7="","Yes",N$7))/(OFFSET(Data!$A$1,0,MATCH(N$6,Data!$1:$1,0)-1,1000,1)=IF(N$7="","Yes",N$7))*ROW(Data!$C$1:$C$1004),ROW(N47)-ROW(N$7)),1),"")</f>
        <v>Fox Business</v>
      </c>
      <c r="O47" s="43" t="str">
        <f ca="1">IF(P47="","",IF(INDEX(Data!$BR:$BR,MATCH(P47,Data!$A:$A,0),1)=0,"",INDEX(Data!$BR:$BR,MATCH(P47,Data!$A:$A,0),1)))</f>
        <v/>
      </c>
      <c r="P47" s="43" t="str">
        <f ca="1">IFERROR(INDEX(Data!$A$1:O$1004,_xlfn.AGGREGATE(15,6,(OFFSET(Data!$A$1,0,MATCH(P$6,Data!$1:$1,0)-1,1000,1)=IF(P$7="","Yes",P$7))/(OFFSET(Data!$A$1,0,MATCH(P$6,Data!$1:$1,0)-1,1000,1)=IF(P$7="","Yes",P$7))*ROW(Data!$C$1:$C$1004),ROW(P47)-ROW(P$7)),1),"")</f>
        <v>Disney XD</v>
      </c>
      <c r="Q47" s="43" t="str">
        <f ca="1">IF(R47="","",IF(INDEX(Data!$BR:$BR,MATCH(R47,Data!$A:$A,0),1)=0,"",INDEX(Data!$BR:$BR,MATCH(R47,Data!$A:$A,0),1)))</f>
        <v/>
      </c>
      <c r="R47" s="43" t="str">
        <f ca="1">IFERROR(INDEX(Data!$A$1:Q$1004,_xlfn.AGGREGATE(15,6,(OFFSET(Data!$A$1,0,MATCH(R$6,Data!$1:$1,0)-1,1000,1)=IF(R$7="","Yes",R$7))/(OFFSET(Data!$A$1,0,MATCH(R$6,Data!$1:$1,0)-1,1000,1)=IF(R$7="","Yes",R$7))*ROW(Data!$C$1:$C$1004),ROW(R47)-ROW(R$7)),1),"")</f>
        <v>Disney Junior</v>
      </c>
      <c r="S47" s="43" t="str">
        <f ca="1">IF(T47="","",IF(INDEX(Data!$BR:$BR,MATCH(T47,Data!$A:$A,0),1)=0,"",INDEX(Data!$BR:$BR,MATCH(T47,Data!$A:$A,0),1)))</f>
        <v/>
      </c>
      <c r="T47" s="43" t="str">
        <f ca="1">IFERROR(INDEX(Data!$A$1:R$1004,_xlfn.AGGREGATE(15,6,(OFFSET(Data!$A$1,0,MATCH(T$6,Data!$1:$1,0)-1,1000,1)=IF(T$7="","Yes",T$7))/(OFFSET(Data!$A$1,0,MATCH(T$6,Data!$1:$1,0)-1,1000,1)=IF(T$7="","Yes",T$7))*ROW(Data!$C$1:$C$1004),ROW(T47)-ROW(T$7)),1),"")</f>
        <v>E!</v>
      </c>
      <c r="U47" s="43" t="str">
        <f ca="1">IF(V47="","",IF(INDEX(Data!$BR:$BR,MATCH(V47,Data!$A:$A,0),1)=0,"",INDEX(Data!$BR:$BR,MATCH(V47,Data!$A:$A,0),1)))</f>
        <v/>
      </c>
      <c r="V47" s="43" t="str">
        <f ca="1">IFERROR(INDEX(Data!$A$1:T$1004,_xlfn.AGGREGATE(15,6,(OFFSET(Data!$A$1,0,MATCH(V$6,Data!$1:$1,0)-1,1000,1)=IF(V$7="","Yes",V$7))/(OFFSET(Data!$A$1,0,MATCH(V$6,Data!$1:$1,0)-1,1000,1)=IF(V$7="","Yes",V$7))*ROW(Data!$C$1:$C$1004),ROW(V47)-ROW(V$7)),1),"")</f>
        <v>FXX</v>
      </c>
      <c r="W47" s="43" t="str">
        <f ca="1">IF(X47="","",IF(INDEX(Data!$BR:$BR,MATCH(X47,Data!$A:$A,0),1)=0,"",INDEX(Data!$BR:$BR,MATCH(X47,Data!$A:$A,0),1)))</f>
        <v/>
      </c>
      <c r="X47" s="43" t="str">
        <f ca="1">IFERROR(INDEX(Data!$A$1:Y$1004,_xlfn.AGGREGATE(15,6,(OFFSET(Data!$A$1,0,MATCH(X$6,Data!$1:$1,0)-1,1000,1)=IF(X$7="","Yes",X$7))/(OFFSET(Data!$A$1,0,MATCH(X$6,Data!$1:$1,0)-1,1000,1)=IF(X$7="","Yes",X$7))*ROW(Data!$C$1:$C$1004),ROW(X47)-ROW(X$7)),1),"")</f>
        <v>FX Movie Channel</v>
      </c>
      <c r="Y47" s="43" t="str">
        <f ca="1">IF(Z47="","",IF(INDEX(Data!$BR:$BR,MATCH(Z47,Data!$A:$A,0),1)=0,"",INDEX(Data!$BR:$BR,MATCH(Z47,Data!$A:$A,0),1)))</f>
        <v/>
      </c>
      <c r="Z47" s="43" t="str">
        <f ca="1">IFERROR(INDEX(Data!$A$1:AA$1004,_xlfn.AGGREGATE(15,6,(OFFSET(Data!$A$1,0,MATCH(Z$6,Data!$1:$1,0)-1,1000,1)=IF(Z$7="","Yes",Z$7))/(OFFSET(Data!$A$1,0,MATCH(Z$6,Data!$1:$1,0)-1,1000,1)=IF(Z$7="","Yes",Z$7))*ROW(Data!$C$1:$C$1004),ROW(Z47)-ROW(Z$7)),1),"")</f>
        <v>NBC Sports Network</v>
      </c>
      <c r="AA47" s="43" t="str">
        <f ca="1">IF(AB47="","",IF(INDEX(Data!$BR:$BR,MATCH(AB47,Data!$A:$A,0),1)=0,"",INDEX(Data!$BR:$BR,MATCH(AB47,Data!$A:$A,0),1)))</f>
        <v/>
      </c>
      <c r="AB47" s="43" t="str">
        <f ca="1">IFERROR(INDEX(Data!$A$1:AC$1004,_xlfn.AGGREGATE(15,6,(OFFSET(Data!$A$1,0,MATCH(AB$6,Data!$1:$1,0)-1,1000,1)=IF(AB$7="","Yes",AB$7))/(OFFSET(Data!$A$1,0,MATCH(AB$6,Data!$1:$1,0)-1,1000,1)=IF(AB$7="","Yes",AB$7))*ROW(Data!$C$1:$C$1004),ROW(AB47)-ROW(AB$7)),1),"")</f>
        <v>Hallmark</v>
      </c>
      <c r="AC47" s="43" t="str">
        <f ca="1">IF(AD47="","",IF(INDEX(Data!$BR:$BR,MATCH(AD47,Data!$A:$A,0),1)=0,"",INDEX(Data!$BR:$BR,MATCH(AD47,Data!$A:$A,0),1)))</f>
        <v/>
      </c>
      <c r="AD47" s="43" t="str">
        <f ca="1">IFERROR(INDEX(Data!$A$1:AE$1004,_xlfn.AGGREGATE(15,6,(OFFSET(Data!$A$1,0,MATCH(AD$6,Data!$1:$1,0)-1,1000,1)=IF(AD$7="","Yes",AD$7))/(OFFSET(Data!$A$1,0,MATCH(AD$6,Data!$1:$1,0)-1,1000,1)=IF(AD$7="","Yes",AD$7))*ROW(Data!$C$1:$C$1004),ROW(AD47)-ROW(AD$7)),1),"")</f>
        <v>We TV</v>
      </c>
      <c r="AE47" s="43" t="str">
        <f ca="1">IF(AF47="","",IF(INDEX(Data!$BR:$BR,MATCH(AF47,Data!$A:$A,0),1)=0,"",INDEX(Data!$BR:$BR,MATCH(AF47,Data!$A:$A,0),1)))</f>
        <v/>
      </c>
      <c r="AF47" s="43" t="str">
        <f ca="1">IFERROR(INDEX(Data!$A$1:AM$1004,_xlfn.AGGREGATE(15,6,(OFFSET(Data!$A$1,0,MATCH(AF$6,Data!$1:$1,0)-1,1000,1)=IF(AF$7="","Yes",AF$7))/(OFFSET(Data!$A$1,0,MATCH(AF$6,Data!$1:$1,0)-1,1000,1)=IF(AF$7="","Yes",AF$7))*ROW(Data!$C$1:$C$1004),ROW(AF47)-ROW(AF$7)),1),"")</f>
        <v/>
      </c>
      <c r="AG47" s="43" t="str">
        <f ca="1">IF(AH47="","",IF(INDEX(Data!$BR:$BR,MATCH(AH47,Data!$A:$A,0),1)=0,"",INDEX(Data!$BR:$BR,MATCH(AH47,Data!$A:$A,0),1)))</f>
        <v/>
      </c>
      <c r="AH47" s="43" t="str">
        <f ca="1">IFERROR(INDEX(Data!$A$1:AO$1004,_xlfn.AGGREGATE(15,6,(OFFSET(Data!$A$1,0,MATCH(AH$6,Data!$1:$1,0)-1,1000,1)=IF(AH$7="","Yes",AH$7))/(OFFSET(Data!$A$1,0,MATCH(AH$6,Data!$1:$1,0)-1,1000,1)=IF(AH$7="","Yes",AH$7))*ROW(Data!$C$1:$C$1004),ROW(AH47)-ROW(AH$7)),1),"")</f>
        <v/>
      </c>
      <c r="AI47" s="43" t="str">
        <f ca="1">IF(AJ47="","",IF(INDEX(Data!$BR:$BR,MATCH(AJ47,Data!$A:$A,0),1)=0,"",INDEX(Data!$BR:$BR,MATCH(AJ47,Data!$A:$A,0),1)))</f>
        <v/>
      </c>
      <c r="AJ47" s="43" t="str">
        <f ca="1">IFERROR(INDEX(Data!$A$1:AQ$1004,_xlfn.AGGREGATE(15,6,(OFFSET(Data!$A$1,0,MATCH(AJ$6,Data!$1:$1,0)-1,1000,1)=IF(AJ$7="","Yes",AJ$7))/(OFFSET(Data!$A$1,0,MATCH(AJ$6,Data!$1:$1,0)-1,1000,1)=IF(AJ$7="","Yes",AJ$7))*ROW(Data!$C$1:$C$1004),ROW(AJ47)-ROW(AJ$7)),1),"")</f>
        <v>HGTV</v>
      </c>
      <c r="AK47" s="43" t="str">
        <f ca="1">IF(AL47="","",IF(INDEX(Data!$BR:$BR,MATCH(AL47,Data!$A:$A,0),1)=0,"",INDEX(Data!$BR:$BR,MATCH(AL47,Data!$A:$A,0),1)))</f>
        <v/>
      </c>
      <c r="AL47" s="43" t="str">
        <f ca="1">IFERROR(INDEX(Data!$A$1:AS$1004,_xlfn.AGGREGATE(15,6,(OFFSET(Data!$A$1,0,MATCH(AL$6,Data!$1:$1,0)-1,1000,1)=IF(AL$7="","Yes",AL$7))/(OFFSET(Data!$A$1,0,MATCH(AL$6,Data!$1:$1,0)-1,1000,1)=IF(AL$7="","Yes",AL$7))*ROW(Data!$C$1:$C$1004),ROW(AL47)-ROW(AL$7)),1),"")</f>
        <v/>
      </c>
      <c r="AM47" s="43" t="str">
        <f ca="1">IF(AN47="","",IF(INDEX(Data!$BR:$BR,MATCH(AN47,Data!$A:$A,0),1)=0,"",INDEX(Data!$BR:$BR,MATCH(AN47,Data!$A:$A,0),1)))</f>
        <v/>
      </c>
      <c r="AN47" s="43" t="str">
        <f ca="1">IFERROR(INDEX(Data!$A$1:AU$1004,_xlfn.AGGREGATE(15,6,(OFFSET(Data!$A$1,0,MATCH(AN$6,Data!$1:$1,0)-1,1000,1)=IF(AN$7="","Yes",AN$7))/(OFFSET(Data!$A$1,0,MATCH(AN$6,Data!$1:$1,0)-1,1000,1)=IF(AN$7="","Yes",AN$7))*ROW(Data!$C$1:$C$1004),ROW(AN47)-ROW(AN$7)),1),"")</f>
        <v>MTV Live</v>
      </c>
    </row>
    <row r="48" spans="1:40" ht="24" x14ac:dyDescent="0.4">
      <c r="A48" s="43" t="str">
        <f ca="1">IF(B48="","",IF(INDEX(Data!$BR:$BR,MATCH(B48,Data!$A:$A,0),1)=0,"",INDEX(Data!$BR:$BR,MATCH(B48,Data!$A:$A,0),1)))</f>
        <v/>
      </c>
      <c r="B48" s="43" t="str">
        <f ca="1">IFERROR(INDEX(Data!A$1:$A$1004,_xlfn.AGGREGATE(15,6,(OFFSET(Data!$A$1,0,MATCH(B$6,Data!$1:$1,0)-1,1000,1)=IF(B$7="","Yes",B$7))/(OFFSET(Data!$A$1,0,MATCH(B$6,Data!$1:$1,0)-1,1000,1)=IF(B$7="","Yes",B$7))*ROW(Data!$C$1:$C$1004),ROW(B48)-ROW(B$7)),1),"")</f>
        <v>MTV Live</v>
      </c>
      <c r="C48" s="43" t="str">
        <f ca="1">IF(D48="","",IF(INDEX(Data!$BR:$BR,MATCH(D48,Data!$A:$A,0),1)=0,"",INDEX(Data!$BR:$BR,MATCH(D48,Data!$A:$A,0),1)))</f>
        <v/>
      </c>
      <c r="D48" s="43" t="str">
        <f ca="1">IFERROR(INDEX(Data!$A$1:C$1004,_xlfn.AGGREGATE(15,6,(OFFSET(Data!$A$1,0,MATCH(D$6,Data!$1:$1,0)-1,1000,1)=IF(D$7="","Yes",D$7))/(OFFSET(Data!$A$1,0,MATCH(D$6,Data!$1:$1,0)-1,1000,1)=IF(D$7="","Yes",D$7))*ROW(Data!$C$1:$C$1004),ROW(D48)-ROW(D$7)),1),"")</f>
        <v/>
      </c>
      <c r="E48" s="43" t="str">
        <f ca="1">IF(F48="","",IF(INDEX(Data!$BR:$BR,MATCH(F48,Data!$A:$A,0),1)=0,"",INDEX(Data!$BR:$BR,MATCH(F48,Data!$A:$A,0),1)))</f>
        <v/>
      </c>
      <c r="F48" s="43" t="str">
        <f ca="1">IFERROR(INDEX(Data!$A$1:E$1004,_xlfn.AGGREGATE(15,6,(OFFSET(Data!$A$1,0,MATCH(F$6,Data!$1:$1,0)-1,1000,1)=IF(F$7="","Yes",F$7))/(OFFSET(Data!$A$1,0,MATCH(F$6,Data!$1:$1,0)-1,1000,1)=IF(F$7="","Yes",F$7))*ROW(Data!$C$1:$C$1004),ROW(F48)-ROW(F$7)),1),"")</f>
        <v>Syfy</v>
      </c>
      <c r="G48" s="43">
        <f ca="1">IF(H48="","",IF(INDEX(Data!$BR:$BR,MATCH(H48,Data!$A:$A,0),1)=0,"",INDEX(Data!$BR:$BR,MATCH(H48,Data!$A:$A,0),1)))</f>
        <v>1</v>
      </c>
      <c r="H48" s="43" t="str">
        <f ca="1">IFERROR(INDEX(Data!$A$1:G$1004,_xlfn.AGGREGATE(15,6,(OFFSET(Data!$A$1,0,MATCH(H$6,Data!$1:$1,0)-1,1000,1)=IF(H$7="","Yes",H$7))/(OFFSET(Data!$A$1,0,MATCH(H$6,Data!$1:$1,0)-1,1000,1)=IF(H$7="","Yes",H$7))*ROW(Data!$C$1:$C$1004),ROW(H48)-ROW(H$7)),1),"")</f>
        <v>NBC</v>
      </c>
      <c r="I48" s="43" t="str">
        <f ca="1">IF(J48="","",IF(INDEX(Data!$BR:$BR,MATCH(J48,Data!$A:$A,0),1)=0,"",INDEX(Data!$BR:$BR,MATCH(J48,Data!$A:$A,0),1)))</f>
        <v/>
      </c>
      <c r="J48" s="43" t="str">
        <f ca="1">IFERROR(INDEX(Data!$A$1:I$1004,_xlfn.AGGREGATE(15,6,(OFFSET(Data!$A$1,0,MATCH(J$6,Data!$1:$1,0)-1,1000,1)=IF(J$7="","Yes",J$7))/(OFFSET(Data!$A$1,0,MATCH(J$6,Data!$1:$1,0)-1,1000,1)=IF(J$7="","Yes",J$7))*ROW(Data!$C$1:$C$1004),ROW(J48)-ROW(J$7)),1),"")</f>
        <v>HBO Family</v>
      </c>
      <c r="K48" s="43" t="str">
        <f ca="1">IF(L48="","",IF(INDEX(Data!$BR:$BR,MATCH(L48,Data!$A:$A,0),1)=0,"",INDEX(Data!$BR:$BR,MATCH(L48,Data!$A:$A,0),1)))</f>
        <v/>
      </c>
      <c r="L48" s="43" t="str">
        <f ca="1">IFERROR(INDEX(Data!$A$1:K$1004,_xlfn.AGGREGATE(15,6,(OFFSET(Data!$A$1,0,MATCH(L$6,Data!$1:$1,0)-1,1000,1)=IF(L$7="","Yes",L$7))/(OFFSET(Data!$A$1,0,MATCH(L$6,Data!$1:$1,0)-1,1000,1)=IF(L$7="","Yes",L$7))*ROW(Data!$C$1:$C$1004),ROW(L48)-ROW(L$7)),1),"")</f>
        <v>Hallmark Movies &amp; Mysteries</v>
      </c>
      <c r="M48" s="43" t="str">
        <f ca="1">IF(N48="","",IF(INDEX(Data!$BR:$BR,MATCH(N48,Data!$A:$A,0),1)=0,"",INDEX(Data!$BR:$BR,MATCH(N48,Data!$A:$A,0),1)))</f>
        <v/>
      </c>
      <c r="N48" s="43" t="str">
        <f ca="1">IFERROR(INDEX(Data!$A$1:M$1004,_xlfn.AGGREGATE(15,6,(OFFSET(Data!$A$1,0,MATCH(N$6,Data!$1:$1,0)-1,1000,1)=IF(N$7="","Yes",N$7))/(OFFSET(Data!$A$1,0,MATCH(N$6,Data!$1:$1,0)-1,1000,1)=IF(N$7="","Yes",N$7))*ROW(Data!$C$1:$C$1004),ROW(N48)-ROW(N$7)),1),"")</f>
        <v>Fox News</v>
      </c>
      <c r="O48" s="43" t="str">
        <f ca="1">IF(P48="","",IF(INDEX(Data!$BR:$BR,MATCH(P48,Data!$A:$A,0),1)=0,"",INDEX(Data!$BR:$BR,MATCH(P48,Data!$A:$A,0),1)))</f>
        <v/>
      </c>
      <c r="P48" s="43" t="str">
        <f ca="1">IFERROR(INDEX(Data!$A$1:O$1004,_xlfn.AGGREGATE(15,6,(OFFSET(Data!$A$1,0,MATCH(P$6,Data!$1:$1,0)-1,1000,1)=IF(P$7="","Yes",P$7))/(OFFSET(Data!$A$1,0,MATCH(P$6,Data!$1:$1,0)-1,1000,1)=IF(P$7="","Yes",P$7))*ROW(Data!$C$1:$C$1004),ROW(P48)-ROW(P$7)),1),"")</f>
        <v>DIY</v>
      </c>
      <c r="Q48" s="43" t="str">
        <f ca="1">IF(R48="","",IF(INDEX(Data!$BR:$BR,MATCH(R48,Data!$A:$A,0),1)=0,"",INDEX(Data!$BR:$BR,MATCH(R48,Data!$A:$A,0),1)))</f>
        <v/>
      </c>
      <c r="R48" s="43" t="str">
        <f ca="1">IFERROR(INDEX(Data!$A$1:Q$1004,_xlfn.AGGREGATE(15,6,(OFFSET(Data!$A$1,0,MATCH(R$6,Data!$1:$1,0)-1,1000,1)=IF(R$7="","Yes",R$7))/(OFFSET(Data!$A$1,0,MATCH(R$6,Data!$1:$1,0)-1,1000,1)=IF(R$7="","Yes",R$7))*ROW(Data!$C$1:$C$1004),ROW(R48)-ROW(R$7)),1),"")</f>
        <v>Disney XD</v>
      </c>
      <c r="S48" s="43" t="str">
        <f ca="1">IF(T48="","",IF(INDEX(Data!$BR:$BR,MATCH(T48,Data!$A:$A,0),1)=0,"",INDEX(Data!$BR:$BR,MATCH(T48,Data!$A:$A,0),1)))</f>
        <v/>
      </c>
      <c r="T48" s="43" t="str">
        <f ca="1">IFERROR(INDEX(Data!$A$1:R$1004,_xlfn.AGGREGATE(15,6,(OFFSET(Data!$A$1,0,MATCH(T$6,Data!$1:$1,0)-1,1000,1)=IF(T$7="","Yes",T$7))/(OFFSET(Data!$A$1,0,MATCH(T$6,Data!$1:$1,0)-1,1000,1)=IF(T$7="","Yes",T$7))*ROW(Data!$C$1:$C$1004),ROW(T48)-ROW(T$7)),1),"")</f>
        <v>Ecuador TV</v>
      </c>
      <c r="U48" s="43" t="str">
        <f ca="1">IF(V48="","",IF(INDEX(Data!$BR:$BR,MATCH(V48,Data!$A:$A,0),1)=0,"",INDEX(Data!$BR:$BR,MATCH(V48,Data!$A:$A,0),1)))</f>
        <v/>
      </c>
      <c r="V48" s="43" t="str">
        <f ca="1">IFERROR(INDEX(Data!$A$1:T$1004,_xlfn.AGGREGATE(15,6,(OFFSET(Data!$A$1,0,MATCH(V$6,Data!$1:$1,0)-1,1000,1)=IF(V$7="","Yes",V$7))/(OFFSET(Data!$A$1,0,MATCH(V$6,Data!$1:$1,0)-1,1000,1)=IF(V$7="","Yes",V$7))*ROW(Data!$C$1:$C$1004),ROW(V48)-ROW(V$7)),1),"")</f>
        <v>Golf Channel</v>
      </c>
      <c r="W48" s="43" t="str">
        <f ca="1">IF(X48="","",IF(INDEX(Data!$BR:$BR,MATCH(X48,Data!$A:$A,0),1)=0,"",INDEX(Data!$BR:$BR,MATCH(X48,Data!$A:$A,0),1)))</f>
        <v/>
      </c>
      <c r="X48" s="43" t="str">
        <f ca="1">IFERROR(INDEX(Data!$A$1:Y$1004,_xlfn.AGGREGATE(15,6,(OFFSET(Data!$A$1,0,MATCH(X$6,Data!$1:$1,0)-1,1000,1)=IF(X$7="","Yes",X$7))/(OFFSET(Data!$A$1,0,MATCH(X$6,Data!$1:$1,0)-1,1000,1)=IF(X$7="","Yes",X$7))*ROW(Data!$C$1:$C$1004),ROW(X48)-ROW(X$7)),1),"")</f>
        <v>FXX</v>
      </c>
      <c r="Y48" s="43" t="str">
        <f ca="1">IF(Z48="","",IF(INDEX(Data!$BR:$BR,MATCH(Z48,Data!$A:$A,0),1)=0,"",INDEX(Data!$BR:$BR,MATCH(Z48,Data!$A:$A,0),1)))</f>
        <v/>
      </c>
      <c r="Z48" s="43" t="str">
        <f ca="1">IFERROR(INDEX(Data!$A$1:AA$1004,_xlfn.AGGREGATE(15,6,(OFFSET(Data!$A$1,0,MATCH(Z$6,Data!$1:$1,0)-1,1000,1)=IF(Z$7="","Yes",Z$7))/(OFFSET(Data!$A$1,0,MATCH(Z$6,Data!$1:$1,0)-1,1000,1)=IF(Z$7="","Yes",Z$7))*ROW(Data!$C$1:$C$1004),ROW(Z48)-ROW(Z$7)),1),"")</f>
        <v>Own</v>
      </c>
      <c r="AA48" s="43" t="str">
        <f ca="1">IF(AB48="","",IF(INDEX(Data!$BR:$BR,MATCH(AB48,Data!$A:$A,0),1)=0,"",INDEX(Data!$BR:$BR,MATCH(AB48,Data!$A:$A,0),1)))</f>
        <v/>
      </c>
      <c r="AB48" s="43" t="str">
        <f ca="1">IFERROR(INDEX(Data!$A$1:AC$1004,_xlfn.AGGREGATE(15,6,(OFFSET(Data!$A$1,0,MATCH(AB$6,Data!$1:$1,0)-1,1000,1)=IF(AB$7="","Yes",AB$7))/(OFFSET(Data!$A$1,0,MATCH(AB$6,Data!$1:$1,0)-1,1000,1)=IF(AB$7="","Yes",AB$7))*ROW(Data!$C$1:$C$1004),ROW(AB48)-ROW(AB$7)),1),"")</f>
        <v>Hallmark Drama</v>
      </c>
      <c r="AC48" s="43" t="str">
        <f ca="1">IF(AD48="","",IF(INDEX(Data!$BR:$BR,MATCH(AD48,Data!$A:$A,0),1)=0,"",INDEX(Data!$BR:$BR,MATCH(AD48,Data!$A:$A,0),1)))</f>
        <v/>
      </c>
      <c r="AD48" s="43" t="str">
        <f ca="1">IFERROR(INDEX(Data!$A$1:AE$1004,_xlfn.AGGREGATE(15,6,(OFFSET(Data!$A$1,0,MATCH(AD$6,Data!$1:$1,0)-1,1000,1)=IF(AD$7="","Yes",AD$7))/(OFFSET(Data!$A$1,0,MATCH(AD$6,Data!$1:$1,0)-1,1000,1)=IF(AD$7="","Yes",AD$7))*ROW(Data!$C$1:$C$1004),ROW(AD48)-ROW(AD$7)),1),"")</f>
        <v/>
      </c>
      <c r="AE48" s="43" t="str">
        <f ca="1">IF(AF48="","",IF(INDEX(Data!$BR:$BR,MATCH(AF48,Data!$A:$A,0),1)=0,"",INDEX(Data!$BR:$BR,MATCH(AF48,Data!$A:$A,0),1)))</f>
        <v/>
      </c>
      <c r="AF48" s="43" t="str">
        <f ca="1">IFERROR(INDEX(Data!$A$1:AM$1004,_xlfn.AGGREGATE(15,6,(OFFSET(Data!$A$1,0,MATCH(AF$6,Data!$1:$1,0)-1,1000,1)=IF(AF$7="","Yes",AF$7))/(OFFSET(Data!$A$1,0,MATCH(AF$6,Data!$1:$1,0)-1,1000,1)=IF(AF$7="","Yes",AF$7))*ROW(Data!$C$1:$C$1004),ROW(AF48)-ROW(AF$7)),1),"")</f>
        <v/>
      </c>
      <c r="AG48" s="43" t="str">
        <f ca="1">IF(AH48="","",IF(INDEX(Data!$BR:$BR,MATCH(AH48,Data!$A:$A,0),1)=0,"",INDEX(Data!$BR:$BR,MATCH(AH48,Data!$A:$A,0),1)))</f>
        <v/>
      </c>
      <c r="AH48" s="43" t="str">
        <f ca="1">IFERROR(INDEX(Data!$A$1:AO$1004,_xlfn.AGGREGATE(15,6,(OFFSET(Data!$A$1,0,MATCH(AH$6,Data!$1:$1,0)-1,1000,1)=IF(AH$7="","Yes",AH$7))/(OFFSET(Data!$A$1,0,MATCH(AH$6,Data!$1:$1,0)-1,1000,1)=IF(AH$7="","Yes",AH$7))*ROW(Data!$C$1:$C$1004),ROW(AH48)-ROW(AH$7)),1),"")</f>
        <v/>
      </c>
      <c r="AI48" s="43" t="str">
        <f ca="1">IF(AJ48="","",IF(INDEX(Data!$BR:$BR,MATCH(AJ48,Data!$A:$A,0),1)=0,"",INDEX(Data!$BR:$BR,MATCH(AJ48,Data!$A:$A,0),1)))</f>
        <v/>
      </c>
      <c r="AJ48" s="43" t="str">
        <f ca="1">IFERROR(INDEX(Data!$A$1:AQ$1004,_xlfn.AGGREGATE(15,6,(OFFSET(Data!$A$1,0,MATCH(AJ$6,Data!$1:$1,0)-1,1000,1)=IF(AJ$7="","Yes",AJ$7))/(OFFSET(Data!$A$1,0,MATCH(AJ$6,Data!$1:$1,0)-1,1000,1)=IF(AJ$7="","Yes",AJ$7))*ROW(Data!$C$1:$C$1004),ROW(AJ48)-ROW(AJ$7)),1),"")</f>
        <v>History</v>
      </c>
      <c r="AK48" s="43" t="str">
        <f ca="1">IF(AL48="","",IF(INDEX(Data!$BR:$BR,MATCH(AL48,Data!$A:$A,0),1)=0,"",INDEX(Data!$BR:$BR,MATCH(AL48,Data!$A:$A,0),1)))</f>
        <v/>
      </c>
      <c r="AL48" s="43" t="str">
        <f ca="1">IFERROR(INDEX(Data!$A$1:AS$1004,_xlfn.AGGREGATE(15,6,(OFFSET(Data!$A$1,0,MATCH(AL$6,Data!$1:$1,0)-1,1000,1)=IF(AL$7="","Yes",AL$7))/(OFFSET(Data!$A$1,0,MATCH(AL$6,Data!$1:$1,0)-1,1000,1)=IF(AL$7="","Yes",AL$7))*ROW(Data!$C$1:$C$1004),ROW(AL48)-ROW(AL$7)),1),"")</f>
        <v/>
      </c>
      <c r="AM48" s="43" t="str">
        <f ca="1">IF(AN48="","",IF(INDEX(Data!$BR:$BR,MATCH(AN48,Data!$A:$A,0),1)=0,"",INDEX(Data!$BR:$BR,MATCH(AN48,Data!$A:$A,0),1)))</f>
        <v/>
      </c>
      <c r="AN48" s="43" t="str">
        <f ca="1">IFERROR(INDEX(Data!$A$1:AU$1004,_xlfn.AGGREGATE(15,6,(OFFSET(Data!$A$1,0,MATCH(AN$6,Data!$1:$1,0)-1,1000,1)=IF(AN$7="","Yes",AN$7))/(OFFSET(Data!$A$1,0,MATCH(AN$6,Data!$1:$1,0)-1,1000,1)=IF(AN$7="","Yes",AN$7))*ROW(Data!$C$1:$C$1004),ROW(AN48)-ROW(AN$7)),1),"")</f>
        <v>MTV2</v>
      </c>
    </row>
    <row r="49" spans="1:40" ht="24" x14ac:dyDescent="0.4">
      <c r="A49" s="43" t="str">
        <f ca="1">IF(B49="","",IF(INDEX(Data!$BR:$BR,MATCH(B49,Data!$A:$A,0),1)=0,"",INDEX(Data!$BR:$BR,MATCH(B49,Data!$A:$A,0),1)))</f>
        <v/>
      </c>
      <c r="B49" s="43" t="str">
        <f ca="1">IFERROR(INDEX(Data!A$1:$A$1004,_xlfn.AGGREGATE(15,6,(OFFSET(Data!$A$1,0,MATCH(B$6,Data!$1:$1,0)-1,1000,1)=IF(B$7="","Yes",B$7))/(OFFSET(Data!$A$1,0,MATCH(B$6,Data!$1:$1,0)-1,1000,1)=IF(B$7="","Yes",B$7))*ROW(Data!$C$1:$C$1004),ROW(B49)-ROW(B$7)),1),"")</f>
        <v>MTV2</v>
      </c>
      <c r="C49" s="43" t="str">
        <f ca="1">IF(D49="","",IF(INDEX(Data!$BR:$BR,MATCH(D49,Data!$A:$A,0),1)=0,"",INDEX(Data!$BR:$BR,MATCH(D49,Data!$A:$A,0),1)))</f>
        <v/>
      </c>
      <c r="D49" s="43" t="str">
        <f ca="1">IFERROR(INDEX(Data!$A$1:C$1004,_xlfn.AGGREGATE(15,6,(OFFSET(Data!$A$1,0,MATCH(D$6,Data!$1:$1,0)-1,1000,1)=IF(D$7="","Yes",D$7))/(OFFSET(Data!$A$1,0,MATCH(D$6,Data!$1:$1,0)-1,1000,1)=IF(D$7="","Yes",D$7))*ROW(Data!$C$1:$C$1004),ROW(D49)-ROW(D$7)),1),"")</f>
        <v/>
      </c>
      <c r="E49" s="43" t="str">
        <f ca="1">IF(F49="","",IF(INDEX(Data!$BR:$BR,MATCH(F49,Data!$A:$A,0),1)=0,"",INDEX(Data!$BR:$BR,MATCH(F49,Data!$A:$A,0),1)))</f>
        <v/>
      </c>
      <c r="F49" s="43" t="str">
        <f ca="1">IFERROR(INDEX(Data!$A$1:E$1004,_xlfn.AGGREGATE(15,6,(OFFSET(Data!$A$1,0,MATCH(F$6,Data!$1:$1,0)-1,1000,1)=IF(F$7="","Yes",F$7))/(OFFSET(Data!$A$1,0,MATCH(F$6,Data!$1:$1,0)-1,1000,1)=IF(F$7="","Yes",F$7))*ROW(Data!$C$1:$C$1004),ROW(F49)-ROW(F$7)),1),"")</f>
        <v>TBS</v>
      </c>
      <c r="G49" s="43" t="str">
        <f ca="1">IF(H49="","",IF(INDEX(Data!$BR:$BR,MATCH(H49,Data!$A:$A,0),1)=0,"",INDEX(Data!$BR:$BR,MATCH(H49,Data!$A:$A,0),1)))</f>
        <v/>
      </c>
      <c r="H49" s="43" t="str">
        <f ca="1">IFERROR(INDEX(Data!$A$1:G$1004,_xlfn.AGGREGATE(15,6,(OFFSET(Data!$A$1,0,MATCH(H$6,Data!$1:$1,0)-1,1000,1)=IF(H$7="","Yes",H$7))/(OFFSET(Data!$A$1,0,MATCH(H$6,Data!$1:$1,0)-1,1000,1)=IF(H$7="","Yes",H$7))*ROW(Data!$C$1:$C$1004),ROW(H49)-ROW(H$7)),1),"")</f>
        <v>NBC Sports Network</v>
      </c>
      <c r="I49" s="43" t="str">
        <f ca="1">IF(J49="","",IF(INDEX(Data!$BR:$BR,MATCH(J49,Data!$A:$A,0),1)=0,"",INDEX(Data!$BR:$BR,MATCH(J49,Data!$A:$A,0),1)))</f>
        <v/>
      </c>
      <c r="J49" s="43" t="str">
        <f ca="1">IFERROR(INDEX(Data!$A$1:I$1004,_xlfn.AGGREGATE(15,6,(OFFSET(Data!$A$1,0,MATCH(J$6,Data!$1:$1,0)-1,1000,1)=IF(J$7="","Yes",J$7))/(OFFSET(Data!$A$1,0,MATCH(J$6,Data!$1:$1,0)-1,1000,1)=IF(J$7="","Yes",J$7))*ROW(Data!$C$1:$C$1004),ROW(J49)-ROW(J$7)),1),"")</f>
        <v>HBO Latino</v>
      </c>
      <c r="K49" s="43" t="str">
        <f ca="1">IF(L49="","",IF(INDEX(Data!$BR:$BR,MATCH(L49,Data!$A:$A,0),1)=0,"",INDEX(Data!$BR:$BR,MATCH(L49,Data!$A:$A,0),1)))</f>
        <v/>
      </c>
      <c r="L49" s="43" t="str">
        <f ca="1">IFERROR(INDEX(Data!$A$1:K$1004,_xlfn.AGGREGATE(15,6,(OFFSET(Data!$A$1,0,MATCH(L$6,Data!$1:$1,0)-1,1000,1)=IF(L$7="","Yes",L$7))/(OFFSET(Data!$A$1,0,MATCH(L$6,Data!$1:$1,0)-1,1000,1)=IF(L$7="","Yes",L$7))*ROW(Data!$C$1:$C$1004),ROW(L49)-ROW(L$7)),1),"")</f>
        <v>HGTV</v>
      </c>
      <c r="M49" s="43" t="str">
        <f ca="1">IF(N49="","",IF(INDEX(Data!$BR:$BR,MATCH(N49,Data!$A:$A,0),1)=0,"",INDEX(Data!$BR:$BR,MATCH(N49,Data!$A:$A,0),1)))</f>
        <v/>
      </c>
      <c r="N49" s="43" t="str">
        <f ca="1">IFERROR(INDEX(Data!$A$1:M$1004,_xlfn.AGGREGATE(15,6,(OFFSET(Data!$A$1,0,MATCH(N$6,Data!$1:$1,0)-1,1000,1)=IF(N$7="","Yes",N$7))/(OFFSET(Data!$A$1,0,MATCH(N$6,Data!$1:$1,0)-1,1000,1)=IF(N$7="","Yes",N$7))*ROW(Data!$C$1:$C$1004),ROW(N49)-ROW(N$7)),1),"")</f>
        <v>Fox Sports 1</v>
      </c>
      <c r="O49" s="43" t="str">
        <f ca="1">IF(P49="","",IF(INDEX(Data!$BR:$BR,MATCH(P49,Data!$A:$A,0),1)=0,"",INDEX(Data!$BR:$BR,MATCH(P49,Data!$A:$A,0),1)))</f>
        <v/>
      </c>
      <c r="P49" s="43" t="str">
        <f ca="1">IFERROR(INDEX(Data!$A$1:O$1004,_xlfn.AGGREGATE(15,6,(OFFSET(Data!$A$1,0,MATCH(P$6,Data!$1:$1,0)-1,1000,1)=IF(P$7="","Yes",P$7))/(OFFSET(Data!$A$1,0,MATCH(P$6,Data!$1:$1,0)-1,1000,1)=IF(P$7="","Yes",P$7))*ROW(Data!$C$1:$C$1004),ROW(P49)-ROW(P$7)),1),"")</f>
        <v>E!</v>
      </c>
      <c r="Q49" s="43" t="str">
        <f ca="1">IF(R49="","",IF(INDEX(Data!$BR:$BR,MATCH(R49,Data!$A:$A,0),1)=0,"",INDEX(Data!$BR:$BR,MATCH(R49,Data!$A:$A,0),1)))</f>
        <v/>
      </c>
      <c r="R49" s="43" t="str">
        <f ca="1">IFERROR(INDEX(Data!$A$1:Q$1004,_xlfn.AGGREGATE(15,6,(OFFSET(Data!$A$1,0,MATCH(R$6,Data!$1:$1,0)-1,1000,1)=IF(R$7="","Yes",R$7))/(OFFSET(Data!$A$1,0,MATCH(R$6,Data!$1:$1,0)-1,1000,1)=IF(R$7="","Yes",R$7))*ROW(Data!$C$1:$C$1004),ROW(R49)-ROW(R$7)),1),"")</f>
        <v>DIY</v>
      </c>
      <c r="S49" s="43" t="str">
        <f ca="1">IF(T49="","",IF(INDEX(Data!$BR:$BR,MATCH(T49,Data!$A:$A,0),1)=0,"",INDEX(Data!$BR:$BR,MATCH(T49,Data!$A:$A,0),1)))</f>
        <v/>
      </c>
      <c r="T49" s="43" t="str">
        <f ca="1">IFERROR(INDEX(Data!$A$1:R$1004,_xlfn.AGGREGATE(15,6,(OFFSET(Data!$A$1,0,MATCH(T$6,Data!$1:$1,0)-1,1000,1)=IF(T$7="","Yes",T$7))/(OFFSET(Data!$A$1,0,MATCH(T$6,Data!$1:$1,0)-1,1000,1)=IF(T$7="","Yes",T$7))*ROW(Data!$C$1:$C$1004),ROW(T49)-ROW(T$7)),1),"")</f>
        <v>Ecuavisa Internacional</v>
      </c>
      <c r="U49" s="43" t="str">
        <f ca="1">IF(V49="","",IF(INDEX(Data!$BR:$BR,MATCH(V49,Data!$A:$A,0),1)=0,"",INDEX(Data!$BR:$BR,MATCH(V49,Data!$A:$A,0),1)))</f>
        <v/>
      </c>
      <c r="V49" s="43" t="str">
        <f ca="1">IFERROR(INDEX(Data!$A$1:T$1004,_xlfn.AGGREGATE(15,6,(OFFSET(Data!$A$1,0,MATCH(V$6,Data!$1:$1,0)-1,1000,1)=IF(V$7="","Yes",V$7))/(OFFSET(Data!$A$1,0,MATCH(V$6,Data!$1:$1,0)-1,1000,1)=IF(V$7="","Yes",V$7))*ROW(Data!$C$1:$C$1004),ROW(V49)-ROW(V$7)),1),"")</f>
        <v>HGTV</v>
      </c>
      <c r="W49" s="43" t="str">
        <f ca="1">IF(X49="","",IF(INDEX(Data!$BR:$BR,MATCH(X49,Data!$A:$A,0),1)=0,"",INDEX(Data!$BR:$BR,MATCH(X49,Data!$A:$A,0),1)))</f>
        <v/>
      </c>
      <c r="X49" s="43" t="str">
        <f ca="1">IFERROR(INDEX(Data!$A$1:Y$1004,_xlfn.AGGREGATE(15,6,(OFFSET(Data!$A$1,0,MATCH(X$6,Data!$1:$1,0)-1,1000,1)=IF(X$7="","Yes",X$7))/(OFFSET(Data!$A$1,0,MATCH(X$6,Data!$1:$1,0)-1,1000,1)=IF(X$7="","Yes",X$7))*ROW(Data!$C$1:$C$1004),ROW(X49)-ROW(X$7)),1),"")</f>
        <v>Golf Channel</v>
      </c>
      <c r="Y49" s="43" t="str">
        <f ca="1">IF(Z49="","",IF(INDEX(Data!$BR:$BR,MATCH(Z49,Data!$A:$A,0),1)=0,"",INDEX(Data!$BR:$BR,MATCH(Z49,Data!$A:$A,0),1)))</f>
        <v/>
      </c>
      <c r="Z49" s="43" t="str">
        <f ca="1">IFERROR(INDEX(Data!$A$1:AA$1004,_xlfn.AGGREGATE(15,6,(OFFSET(Data!$A$1,0,MATCH(Z$6,Data!$1:$1,0)-1,1000,1)=IF(Z$7="","Yes",Z$7))/(OFFSET(Data!$A$1,0,MATCH(Z$6,Data!$1:$1,0)-1,1000,1)=IF(Z$7="","Yes",Z$7))*ROW(Data!$C$1:$C$1004),ROW(Z49)-ROW(Z$7)),1),"")</f>
        <v>Oxygen</v>
      </c>
      <c r="AA49" s="43" t="str">
        <f ca="1">IF(AB49="","",IF(INDEX(Data!$BR:$BR,MATCH(AB49,Data!$A:$A,0),1)=0,"",INDEX(Data!$BR:$BR,MATCH(AB49,Data!$A:$A,0),1)))</f>
        <v/>
      </c>
      <c r="AB49" s="43" t="str">
        <f ca="1">IFERROR(INDEX(Data!$A$1:AC$1004,_xlfn.AGGREGATE(15,6,(OFFSET(Data!$A$1,0,MATCH(AB$6,Data!$1:$1,0)-1,1000,1)=IF(AB$7="","Yes",AB$7))/(OFFSET(Data!$A$1,0,MATCH(AB$6,Data!$1:$1,0)-1,1000,1)=IF(AB$7="","Yes",AB$7))*ROW(Data!$C$1:$C$1004),ROW(AB49)-ROW(AB$7)),1),"")</f>
        <v>Hallmark Movies &amp; Mysteries</v>
      </c>
      <c r="AC49" s="43" t="str">
        <f ca="1">IF(AD49="","",IF(INDEX(Data!$BR:$BR,MATCH(AD49,Data!$A:$A,0),1)=0,"",INDEX(Data!$BR:$BR,MATCH(AD49,Data!$A:$A,0),1)))</f>
        <v/>
      </c>
      <c r="AD49" s="43" t="str">
        <f ca="1">IFERROR(INDEX(Data!$A$1:AE$1004,_xlfn.AGGREGATE(15,6,(OFFSET(Data!$A$1,0,MATCH(AD$6,Data!$1:$1,0)-1,1000,1)=IF(AD$7="","Yes",AD$7))/(OFFSET(Data!$A$1,0,MATCH(AD$6,Data!$1:$1,0)-1,1000,1)=IF(AD$7="","Yes",AD$7))*ROW(Data!$C$1:$C$1004),ROW(AD49)-ROW(AD$7)),1),"")</f>
        <v/>
      </c>
      <c r="AE49" s="43" t="str">
        <f ca="1">IF(AF49="","",IF(INDEX(Data!$BR:$BR,MATCH(AF49,Data!$A:$A,0),1)=0,"",INDEX(Data!$BR:$BR,MATCH(AF49,Data!$A:$A,0),1)))</f>
        <v/>
      </c>
      <c r="AF49" s="43" t="str">
        <f ca="1">IFERROR(INDEX(Data!$A$1:AM$1004,_xlfn.AGGREGATE(15,6,(OFFSET(Data!$A$1,0,MATCH(AF$6,Data!$1:$1,0)-1,1000,1)=IF(AF$7="","Yes",AF$7))/(OFFSET(Data!$A$1,0,MATCH(AF$6,Data!$1:$1,0)-1,1000,1)=IF(AF$7="","Yes",AF$7))*ROW(Data!$C$1:$C$1004),ROW(AF49)-ROW(AF$7)),1),"")</f>
        <v/>
      </c>
      <c r="AG49" s="43" t="str">
        <f ca="1">IF(AH49="","",IF(INDEX(Data!$BR:$BR,MATCH(AH49,Data!$A:$A,0),1)=0,"",INDEX(Data!$BR:$BR,MATCH(AH49,Data!$A:$A,0),1)))</f>
        <v/>
      </c>
      <c r="AH49" s="43" t="str">
        <f ca="1">IFERROR(INDEX(Data!$A$1:AO$1004,_xlfn.AGGREGATE(15,6,(OFFSET(Data!$A$1,0,MATCH(AH$6,Data!$1:$1,0)-1,1000,1)=IF(AH$7="","Yes",AH$7))/(OFFSET(Data!$A$1,0,MATCH(AH$6,Data!$1:$1,0)-1,1000,1)=IF(AH$7="","Yes",AH$7))*ROW(Data!$C$1:$C$1004),ROW(AH49)-ROW(AH$7)),1),"")</f>
        <v/>
      </c>
      <c r="AI49" s="43" t="str">
        <f ca="1">IF(AJ49="","",IF(INDEX(Data!$BR:$BR,MATCH(AJ49,Data!$A:$A,0),1)=0,"",INDEX(Data!$BR:$BR,MATCH(AJ49,Data!$A:$A,0),1)))</f>
        <v/>
      </c>
      <c r="AJ49" s="43" t="str">
        <f ca="1">IFERROR(INDEX(Data!$A$1:AQ$1004,_xlfn.AGGREGATE(15,6,(OFFSET(Data!$A$1,0,MATCH(AJ$6,Data!$1:$1,0)-1,1000,1)=IF(AJ$7="","Yes",AJ$7))/(OFFSET(Data!$A$1,0,MATCH(AJ$6,Data!$1:$1,0)-1,1000,1)=IF(AJ$7="","Yes",AJ$7))*ROW(Data!$C$1:$C$1004),ROW(AJ49)-ROW(AJ$7)),1),"")</f>
        <v>Insp</v>
      </c>
      <c r="AK49" s="43" t="str">
        <f ca="1">IF(AL49="","",IF(INDEX(Data!$BR:$BR,MATCH(AL49,Data!$A:$A,0),1)=0,"",INDEX(Data!$BR:$BR,MATCH(AL49,Data!$A:$A,0),1)))</f>
        <v/>
      </c>
      <c r="AL49" s="43" t="str">
        <f ca="1">IFERROR(INDEX(Data!$A$1:AS$1004,_xlfn.AGGREGATE(15,6,(OFFSET(Data!$A$1,0,MATCH(AL$6,Data!$1:$1,0)-1,1000,1)=IF(AL$7="","Yes",AL$7))/(OFFSET(Data!$A$1,0,MATCH(AL$6,Data!$1:$1,0)-1,1000,1)=IF(AL$7="","Yes",AL$7))*ROW(Data!$C$1:$C$1004),ROW(AL49)-ROW(AL$7)),1),"")</f>
        <v/>
      </c>
      <c r="AM49" s="43" t="str">
        <f ca="1">IF(AN49="","",IF(INDEX(Data!$BR:$BR,MATCH(AN49,Data!$A:$A,0),1)=0,"",INDEX(Data!$BR:$BR,MATCH(AN49,Data!$A:$A,0),1)))</f>
        <v/>
      </c>
      <c r="AN49" s="43" t="str">
        <f ca="1">IFERROR(INDEX(Data!$A$1:AU$1004,_xlfn.AGGREGATE(15,6,(OFFSET(Data!$A$1,0,MATCH(AN$6,Data!$1:$1,0)-1,1000,1)=IF(AN$7="","Yes",AN$7))/(OFFSET(Data!$A$1,0,MATCH(AN$6,Data!$1:$1,0)-1,1000,1)=IF(AN$7="","Yes",AN$7))*ROW(Data!$C$1:$C$1004),ROW(AN49)-ROW(AN$7)),1),"")</f>
        <v>MTVu</v>
      </c>
    </row>
    <row r="50" spans="1:40" ht="48" x14ac:dyDescent="0.4">
      <c r="A50" s="43" t="str">
        <f ca="1">IF(B50="","",IF(INDEX(Data!$BR:$BR,MATCH(B50,Data!$A:$A,0),1)=0,"",INDEX(Data!$BR:$BR,MATCH(B50,Data!$A:$A,0),1)))</f>
        <v/>
      </c>
      <c r="B50" s="43" t="str">
        <f ca="1">IFERROR(INDEX(Data!A$1:$A$1004,_xlfn.AGGREGATE(15,6,(OFFSET(Data!$A$1,0,MATCH(B$6,Data!$1:$1,0)-1,1000,1)=IF(B$7="","Yes",B$7))/(OFFSET(Data!$A$1,0,MATCH(B$6,Data!$1:$1,0)-1,1000,1)=IF(B$7="","Yes",B$7))*ROW(Data!$C$1:$C$1004),ROW(B50)-ROW(B$7)),1),"")</f>
        <v>Nick Jr.</v>
      </c>
      <c r="C50" s="43" t="str">
        <f ca="1">IF(D50="","",IF(INDEX(Data!$BR:$BR,MATCH(D50,Data!$A:$A,0),1)=0,"",INDEX(Data!$BR:$BR,MATCH(D50,Data!$A:$A,0),1)))</f>
        <v/>
      </c>
      <c r="D50" s="43" t="str">
        <f ca="1">IFERROR(INDEX(Data!$A$1:C$1004,_xlfn.AGGREGATE(15,6,(OFFSET(Data!$A$1,0,MATCH(D$6,Data!$1:$1,0)-1,1000,1)=IF(D$7="","Yes",D$7))/(OFFSET(Data!$A$1,0,MATCH(D$6,Data!$1:$1,0)-1,1000,1)=IF(D$7="","Yes",D$7))*ROW(Data!$C$1:$C$1004),ROW(D50)-ROW(D$7)),1),"")</f>
        <v/>
      </c>
      <c r="E50" s="43" t="str">
        <f ca="1">IF(F50="","",IF(INDEX(Data!$BR:$BR,MATCH(F50,Data!$A:$A,0),1)=0,"",INDEX(Data!$BR:$BR,MATCH(F50,Data!$A:$A,0),1)))</f>
        <v/>
      </c>
      <c r="F50" s="43" t="str">
        <f ca="1">IFERROR(INDEX(Data!$A$1:E$1004,_xlfn.AGGREGATE(15,6,(OFFSET(Data!$A$1,0,MATCH(F$6,Data!$1:$1,0)-1,1000,1)=IF(F$7="","Yes",F$7))/(OFFSET(Data!$A$1,0,MATCH(F$6,Data!$1:$1,0)-1,1000,1)=IF(F$7="","Yes",F$7))*ROW(Data!$C$1:$C$1004),ROW(F50)-ROW(F$7)),1),"")</f>
        <v>TLC</v>
      </c>
      <c r="G50" s="43" t="str">
        <f ca="1">IF(H50="","",IF(INDEX(Data!$BR:$BR,MATCH(H50,Data!$A:$A,0),1)=0,"",INDEX(Data!$BR:$BR,MATCH(H50,Data!$A:$A,0),1)))</f>
        <v/>
      </c>
      <c r="H50" s="43" t="str">
        <f ca="1">IFERROR(INDEX(Data!$A$1:G$1004,_xlfn.AGGREGATE(15,6,(OFFSET(Data!$A$1,0,MATCH(H$6,Data!$1:$1,0)-1,1000,1)=IF(H$7="","Yes",H$7))/(OFFSET(Data!$A$1,0,MATCH(H$6,Data!$1:$1,0)-1,1000,1)=IF(H$7="","Yes",H$7))*ROW(Data!$C$1:$C$1004),ROW(H50)-ROW(H$7)),1),"")</f>
        <v>Nick Jr.</v>
      </c>
      <c r="I50" s="43" t="str">
        <f ca="1">IF(J50="","",IF(INDEX(Data!$BR:$BR,MATCH(J50,Data!$A:$A,0),1)=0,"",INDEX(Data!$BR:$BR,MATCH(J50,Data!$A:$A,0),1)))</f>
        <v/>
      </c>
      <c r="J50" s="43" t="str">
        <f ca="1">IFERROR(INDEX(Data!$A$1:I$1004,_xlfn.AGGREGATE(15,6,(OFFSET(Data!$A$1,0,MATCH(J$6,Data!$1:$1,0)-1,1000,1)=IF(J$7="","Yes",J$7))/(OFFSET(Data!$A$1,0,MATCH(J$6,Data!$1:$1,0)-1,1000,1)=IF(J$7="","Yes",J$7))*ROW(Data!$C$1:$C$1004),ROW(J50)-ROW(J$7)),1),"")</f>
        <v>HBO2</v>
      </c>
      <c r="K50" s="43" t="str">
        <f ca="1">IF(L50="","",IF(INDEX(Data!$BR:$BR,MATCH(L50,Data!$A:$A,0),1)=0,"",INDEX(Data!$BR:$BR,MATCH(L50,Data!$A:$A,0),1)))</f>
        <v/>
      </c>
      <c r="L50" s="43" t="str">
        <f ca="1">IFERROR(INDEX(Data!$A$1:K$1004,_xlfn.AGGREGATE(15,6,(OFFSET(Data!$A$1,0,MATCH(L$6,Data!$1:$1,0)-1,1000,1)=IF(L$7="","Yes",L$7))/(OFFSET(Data!$A$1,0,MATCH(L$6,Data!$1:$1,0)-1,1000,1)=IF(L$7="","Yes",L$7))*ROW(Data!$C$1:$C$1004),ROW(L50)-ROW(L$7)),1),"")</f>
        <v>History</v>
      </c>
      <c r="M50" s="43">
        <f ca="1">IF(N50="","",IF(INDEX(Data!$BR:$BR,MATCH(N50,Data!$A:$A,0),1)=0,"",INDEX(Data!$BR:$BR,MATCH(N50,Data!$A:$A,0),1)))</f>
        <v>2</v>
      </c>
      <c r="N50" s="43" t="str">
        <f ca="1">IFERROR(INDEX(Data!$A$1:M$1004,_xlfn.AGGREGATE(15,6,(OFFSET(Data!$A$1,0,MATCH(N$6,Data!$1:$1,0)-1,1000,1)=IF(N$7="","Yes",N$7))/(OFFSET(Data!$A$1,0,MATCH(N$6,Data!$1:$1,0)-1,1000,1)=IF(N$7="","Yes",N$7))*ROW(Data!$C$1:$C$1004),ROW(N50)-ROW(N$7)),1),"")</f>
        <v>Fox Sports Regionals</v>
      </c>
      <c r="O50" s="43" t="str">
        <f ca="1">IF(P50="","",IF(INDEX(Data!$BR:$BR,MATCH(P50,Data!$A:$A,0),1)=0,"",INDEX(Data!$BR:$BR,MATCH(P50,Data!$A:$A,0),1)))</f>
        <v/>
      </c>
      <c r="P50" s="43" t="str">
        <f ca="1">IFERROR(INDEX(Data!$A$1:O$1004,_xlfn.AGGREGATE(15,6,(OFFSET(Data!$A$1,0,MATCH(P$6,Data!$1:$1,0)-1,1000,1)=IF(P$7="","Yes",P$7))/(OFFSET(Data!$A$1,0,MATCH(P$6,Data!$1:$1,0)-1,1000,1)=IF(P$7="","Yes",P$7))*ROW(Data!$C$1:$C$1004),ROW(P50)-ROW(P$7)),1),"")</f>
        <v>ESPN</v>
      </c>
      <c r="Q50" s="43" t="str">
        <f ca="1">IF(R50="","",IF(INDEX(Data!$BR:$BR,MATCH(R50,Data!$A:$A,0),1)=0,"",INDEX(Data!$BR:$BR,MATCH(R50,Data!$A:$A,0),1)))</f>
        <v/>
      </c>
      <c r="R50" s="43" t="str">
        <f ca="1">IFERROR(INDEX(Data!$A$1:Q$1004,_xlfn.AGGREGATE(15,6,(OFFSET(Data!$A$1,0,MATCH(R$6,Data!$1:$1,0)-1,1000,1)=IF(R$7="","Yes",R$7))/(OFFSET(Data!$A$1,0,MATCH(R$6,Data!$1:$1,0)-1,1000,1)=IF(R$7="","Yes",R$7))*ROW(Data!$C$1:$C$1004),ROW(R50)-ROW(R$7)),1),"")</f>
        <v>E!</v>
      </c>
      <c r="S50" s="43" t="str">
        <f ca="1">IF(T50="","",IF(INDEX(Data!$BR:$BR,MATCH(T50,Data!$A:$A,0),1)=0,"",INDEX(Data!$BR:$BR,MATCH(T50,Data!$A:$A,0),1)))</f>
        <v/>
      </c>
      <c r="T50" s="43" t="str">
        <f ca="1">IFERROR(INDEX(Data!$A$1:R$1004,_xlfn.AGGREGATE(15,6,(OFFSET(Data!$A$1,0,MATCH(T$6,Data!$1:$1,0)-1,1000,1)=IF(T$7="","Yes",T$7))/(OFFSET(Data!$A$1,0,MATCH(T$6,Data!$1:$1,0)-1,1000,1)=IF(T$7="","Yes",T$7))*ROW(Data!$C$1:$C$1004),ROW(T50)-ROW(T$7)),1),"")</f>
        <v>Enlace</v>
      </c>
      <c r="U50" s="43" t="str">
        <f ca="1">IF(V50="","",IF(INDEX(Data!$BR:$BR,MATCH(V50,Data!$A:$A,0),1)=0,"",INDEX(Data!$BR:$BR,MATCH(V50,Data!$A:$A,0),1)))</f>
        <v/>
      </c>
      <c r="V50" s="43" t="str">
        <f ca="1">IFERROR(INDEX(Data!$A$1:T$1004,_xlfn.AGGREGATE(15,6,(OFFSET(Data!$A$1,0,MATCH(V$6,Data!$1:$1,0)-1,1000,1)=IF(V$7="","Yes",V$7))/(OFFSET(Data!$A$1,0,MATCH(V$6,Data!$1:$1,0)-1,1000,1)=IF(V$7="","Yes",V$7))*ROW(Data!$C$1:$C$1004),ROW(V50)-ROW(V$7)),1),"")</f>
        <v>HLN</v>
      </c>
      <c r="W50" s="43" t="str">
        <f ca="1">IF(X50="","",IF(INDEX(Data!$BR:$BR,MATCH(X50,Data!$A:$A,0),1)=0,"",INDEX(Data!$BR:$BR,MATCH(X50,Data!$A:$A,0),1)))</f>
        <v/>
      </c>
      <c r="X50" s="43" t="str">
        <f ca="1">IFERROR(INDEX(Data!$A$1:Y$1004,_xlfn.AGGREGATE(15,6,(OFFSET(Data!$A$1,0,MATCH(X$6,Data!$1:$1,0)-1,1000,1)=IF(X$7="","Yes",X$7))/(OFFSET(Data!$A$1,0,MATCH(X$6,Data!$1:$1,0)-1,1000,1)=IF(X$7="","Yes",X$7))*ROW(Data!$C$1:$C$1004),ROW(X50)-ROW(X$7)),1),"")</f>
        <v>HGTV</v>
      </c>
      <c r="Y50" s="43" t="str">
        <f ca="1">IF(Z50="","",IF(INDEX(Data!$BR:$BR,MATCH(Z50,Data!$A:$A,0),1)=0,"",INDEX(Data!$BR:$BR,MATCH(Z50,Data!$A:$A,0),1)))</f>
        <v/>
      </c>
      <c r="Z50" s="43" t="str">
        <f ca="1">IFERROR(INDEX(Data!$A$1:AA$1004,_xlfn.AGGREGATE(15,6,(OFFSET(Data!$A$1,0,MATCH(Z$6,Data!$1:$1,0)-1,1000,1)=IF(Z$7="","Yes",Z$7))/(OFFSET(Data!$A$1,0,MATCH(Z$6,Data!$1:$1,0)-1,1000,1)=IF(Z$7="","Yes",Z$7))*ROW(Data!$C$1:$C$1004),ROW(Z50)-ROW(Z$7)),1),"")</f>
        <v>Playstation Emerging Filmmakers Program</v>
      </c>
      <c r="AA50" s="43" t="str">
        <f ca="1">IF(AB50="","",IF(INDEX(Data!$BR:$BR,MATCH(AB50,Data!$A:$A,0),1)=0,"",INDEX(Data!$BR:$BR,MATCH(AB50,Data!$A:$A,0),1)))</f>
        <v/>
      </c>
      <c r="AB50" s="43" t="str">
        <f ca="1">IFERROR(INDEX(Data!$A$1:AC$1004,_xlfn.AGGREGATE(15,6,(OFFSET(Data!$A$1,0,MATCH(AB$6,Data!$1:$1,0)-1,1000,1)=IF(AB$7="","Yes",AB$7))/(OFFSET(Data!$A$1,0,MATCH(AB$6,Data!$1:$1,0)-1,1000,1)=IF(AB$7="","Yes",AB$7))*ROW(Data!$C$1:$C$1004),ROW(AB50)-ROW(AB$7)),1),"")</f>
        <v>HGTV</v>
      </c>
      <c r="AC50" s="43" t="str">
        <f ca="1">IF(AD50="","",IF(INDEX(Data!$BR:$BR,MATCH(AD50,Data!$A:$A,0),1)=0,"",INDEX(Data!$BR:$BR,MATCH(AD50,Data!$A:$A,0),1)))</f>
        <v/>
      </c>
      <c r="AD50" s="43" t="str">
        <f ca="1">IFERROR(INDEX(Data!$A$1:AE$1004,_xlfn.AGGREGATE(15,6,(OFFSET(Data!$A$1,0,MATCH(AD$6,Data!$1:$1,0)-1,1000,1)=IF(AD$7="","Yes",AD$7))/(OFFSET(Data!$A$1,0,MATCH(AD$6,Data!$1:$1,0)-1,1000,1)=IF(AD$7="","Yes",AD$7))*ROW(Data!$C$1:$C$1004),ROW(AD50)-ROW(AD$7)),1),"")</f>
        <v/>
      </c>
      <c r="AE50" s="43" t="str">
        <f ca="1">IF(AF50="","",IF(INDEX(Data!$BR:$BR,MATCH(AF50,Data!$A:$A,0),1)=0,"",INDEX(Data!$BR:$BR,MATCH(AF50,Data!$A:$A,0),1)))</f>
        <v/>
      </c>
      <c r="AF50" s="43" t="str">
        <f ca="1">IFERROR(INDEX(Data!$A$1:AM$1004,_xlfn.AGGREGATE(15,6,(OFFSET(Data!$A$1,0,MATCH(AF$6,Data!$1:$1,0)-1,1000,1)=IF(AF$7="","Yes",AF$7))/(OFFSET(Data!$A$1,0,MATCH(AF$6,Data!$1:$1,0)-1,1000,1)=IF(AF$7="","Yes",AF$7))*ROW(Data!$C$1:$C$1004),ROW(AF50)-ROW(AF$7)),1),"")</f>
        <v/>
      </c>
      <c r="AG50" s="43" t="str">
        <f ca="1">IF(AH50="","",IF(INDEX(Data!$BR:$BR,MATCH(AH50,Data!$A:$A,0),1)=0,"",INDEX(Data!$BR:$BR,MATCH(AH50,Data!$A:$A,0),1)))</f>
        <v/>
      </c>
      <c r="AH50" s="43" t="str">
        <f ca="1">IFERROR(INDEX(Data!$A$1:AO$1004,_xlfn.AGGREGATE(15,6,(OFFSET(Data!$A$1,0,MATCH(AH$6,Data!$1:$1,0)-1,1000,1)=IF(AH$7="","Yes",AH$7))/(OFFSET(Data!$A$1,0,MATCH(AH$6,Data!$1:$1,0)-1,1000,1)=IF(AH$7="","Yes",AH$7))*ROW(Data!$C$1:$C$1004),ROW(AH50)-ROW(AH$7)),1),"")</f>
        <v/>
      </c>
      <c r="AI50" s="43" t="str">
        <f ca="1">IF(AJ50="","",IF(INDEX(Data!$BR:$BR,MATCH(AJ50,Data!$A:$A,0),1)=0,"",INDEX(Data!$BR:$BR,MATCH(AJ50,Data!$A:$A,0),1)))</f>
        <v/>
      </c>
      <c r="AJ50" s="43" t="str">
        <f ca="1">IFERROR(INDEX(Data!$A$1:AQ$1004,_xlfn.AGGREGATE(15,6,(OFFSET(Data!$A$1,0,MATCH(AJ$6,Data!$1:$1,0)-1,1000,1)=IF(AJ$7="","Yes",AJ$7))/(OFFSET(Data!$A$1,0,MATCH(AJ$6,Data!$1:$1,0)-1,1000,1)=IF(AJ$7="","Yes",AJ$7))*ROW(Data!$C$1:$C$1004),ROW(AJ50)-ROW(AJ$7)),1),"")</f>
        <v>Investigation Discovery</v>
      </c>
      <c r="AK50" s="43" t="str">
        <f ca="1">IF(AL50="","",IF(INDEX(Data!$BR:$BR,MATCH(AL50,Data!$A:$A,0),1)=0,"",INDEX(Data!$BR:$BR,MATCH(AL50,Data!$A:$A,0),1)))</f>
        <v/>
      </c>
      <c r="AL50" s="43" t="str">
        <f ca="1">IFERROR(INDEX(Data!$A$1:AS$1004,_xlfn.AGGREGATE(15,6,(OFFSET(Data!$A$1,0,MATCH(AL$6,Data!$1:$1,0)-1,1000,1)=IF(AL$7="","Yes",AL$7))/(OFFSET(Data!$A$1,0,MATCH(AL$6,Data!$1:$1,0)-1,1000,1)=IF(AL$7="","Yes",AL$7))*ROW(Data!$C$1:$C$1004),ROW(AL50)-ROW(AL$7)),1),"")</f>
        <v/>
      </c>
      <c r="AM50" s="43" t="str">
        <f ca="1">IF(AN50="","",IF(INDEX(Data!$BR:$BR,MATCH(AN50,Data!$A:$A,0),1)=0,"",INDEX(Data!$BR:$BR,MATCH(AN50,Data!$A:$A,0),1)))</f>
        <v/>
      </c>
      <c r="AN50" s="43" t="str">
        <f ca="1">IFERROR(INDEX(Data!$A$1:AU$1004,_xlfn.AGGREGATE(15,6,(OFFSET(Data!$A$1,0,MATCH(AN$6,Data!$1:$1,0)-1,1000,1)=IF(AN$7="","Yes",AN$7))/(OFFSET(Data!$A$1,0,MATCH(AN$6,Data!$1:$1,0)-1,1000,1)=IF(AN$7="","Yes",AN$7))*ROW(Data!$C$1:$C$1004),ROW(AN50)-ROW(AN$7)),1),"")</f>
        <v>Newsmax</v>
      </c>
    </row>
    <row r="51" spans="1:40" x14ac:dyDescent="0.4">
      <c r="A51" s="43" t="str">
        <f ca="1">IF(B51="","",IF(INDEX(Data!$BR:$BR,MATCH(B51,Data!$A:$A,0),1)=0,"",INDEX(Data!$BR:$BR,MATCH(B51,Data!$A:$A,0),1)))</f>
        <v/>
      </c>
      <c r="B51" s="43" t="str">
        <f ca="1">IFERROR(INDEX(Data!A$1:$A$1004,_xlfn.AGGREGATE(15,6,(OFFSET(Data!$A$1,0,MATCH(B$6,Data!$1:$1,0)-1,1000,1)=IF(B$7="","Yes",B$7))/(OFFSET(Data!$A$1,0,MATCH(B$6,Data!$1:$1,0)-1,1000,1)=IF(B$7="","Yes",B$7))*ROW(Data!$C$1:$C$1004),ROW(B51)-ROW(B$7)),1),"")</f>
        <v>Nickelodeon</v>
      </c>
      <c r="C51" s="43" t="str">
        <f ca="1">IF(D51="","",IF(INDEX(Data!$BR:$BR,MATCH(D51,Data!$A:$A,0),1)=0,"",INDEX(Data!$BR:$BR,MATCH(D51,Data!$A:$A,0),1)))</f>
        <v/>
      </c>
      <c r="D51" s="43" t="str">
        <f ca="1">IFERROR(INDEX(Data!$A$1:C$1004,_xlfn.AGGREGATE(15,6,(OFFSET(Data!$A$1,0,MATCH(D$6,Data!$1:$1,0)-1,1000,1)=IF(D$7="","Yes",D$7))/(OFFSET(Data!$A$1,0,MATCH(D$6,Data!$1:$1,0)-1,1000,1)=IF(D$7="","Yes",D$7))*ROW(Data!$C$1:$C$1004),ROW(D51)-ROW(D$7)),1),"")</f>
        <v/>
      </c>
      <c r="E51" s="43" t="str">
        <f ca="1">IF(F51="","",IF(INDEX(Data!$BR:$BR,MATCH(F51,Data!$A:$A,0),1)=0,"",INDEX(Data!$BR:$BR,MATCH(F51,Data!$A:$A,0),1)))</f>
        <v/>
      </c>
      <c r="F51" s="43" t="str">
        <f ca="1">IFERROR(INDEX(Data!$A$1:E$1004,_xlfn.AGGREGATE(15,6,(OFFSET(Data!$A$1,0,MATCH(F$6,Data!$1:$1,0)-1,1000,1)=IF(F$7="","Yes",F$7))/(OFFSET(Data!$A$1,0,MATCH(F$6,Data!$1:$1,0)-1,1000,1)=IF(F$7="","Yes",F$7))*ROW(Data!$C$1:$C$1004),ROW(F51)-ROW(F$7)),1),"")</f>
        <v>TNT</v>
      </c>
      <c r="G51" s="43" t="str">
        <f ca="1">IF(H51="","",IF(INDEX(Data!$BR:$BR,MATCH(H51,Data!$A:$A,0),1)=0,"",INDEX(Data!$BR:$BR,MATCH(H51,Data!$A:$A,0),1)))</f>
        <v/>
      </c>
      <c r="H51" s="43" t="str">
        <f ca="1">IFERROR(INDEX(Data!$A$1:G$1004,_xlfn.AGGREGATE(15,6,(OFFSET(Data!$A$1,0,MATCH(H$6,Data!$1:$1,0)-1,1000,1)=IF(H$7="","Yes",H$7))/(OFFSET(Data!$A$1,0,MATCH(H$6,Data!$1:$1,0)-1,1000,1)=IF(H$7="","Yes",H$7))*ROW(Data!$C$1:$C$1004),ROW(H51)-ROW(H$7)),1),"")</f>
        <v>Nickelodeon</v>
      </c>
      <c r="I51" s="43" t="str">
        <f ca="1">IF(J51="","",IF(INDEX(Data!$BR:$BR,MATCH(J51,Data!$A:$A,0),1)=0,"",INDEX(Data!$BR:$BR,MATCH(J51,Data!$A:$A,0),1)))</f>
        <v/>
      </c>
      <c r="J51" s="43" t="str">
        <f ca="1">IFERROR(INDEX(Data!$A$1:I$1004,_xlfn.AGGREGATE(15,6,(OFFSET(Data!$A$1,0,MATCH(J$6,Data!$1:$1,0)-1,1000,1)=IF(J$7="","Yes",J$7))/(OFFSET(Data!$A$1,0,MATCH(J$6,Data!$1:$1,0)-1,1000,1)=IF(J$7="","Yes",J$7))*ROW(Data!$C$1:$C$1004),ROW(J51)-ROW(J$7)),1),"")</f>
        <v>HLN</v>
      </c>
      <c r="K51" s="43" t="str">
        <f ca="1">IF(L51="","",IF(INDEX(Data!$BR:$BR,MATCH(L51,Data!$A:$A,0),1)=0,"",INDEX(Data!$BR:$BR,MATCH(L51,Data!$A:$A,0),1)))</f>
        <v/>
      </c>
      <c r="L51" s="43" t="str">
        <f ca="1">IFERROR(INDEX(Data!$A$1:K$1004,_xlfn.AGGREGATE(15,6,(OFFSET(Data!$A$1,0,MATCH(L$6,Data!$1:$1,0)-1,1000,1)=IF(L$7="","Yes",L$7))/(OFFSET(Data!$A$1,0,MATCH(L$6,Data!$1:$1,0)-1,1000,1)=IF(L$7="","Yes",L$7))*ROW(Data!$C$1:$C$1004),ROW(L51)-ROW(L$7)),1),"")</f>
        <v>HLN</v>
      </c>
      <c r="M51" s="43" t="str">
        <f ca="1">IF(N51="","",IF(INDEX(Data!$BR:$BR,MATCH(N51,Data!$A:$A,0),1)=0,"",INDEX(Data!$BR:$BR,MATCH(N51,Data!$A:$A,0),1)))</f>
        <v/>
      </c>
      <c r="N51" s="43" t="str">
        <f ca="1">IFERROR(INDEX(Data!$A$1:M$1004,_xlfn.AGGREGATE(15,6,(OFFSET(Data!$A$1,0,MATCH(N$6,Data!$1:$1,0)-1,1000,1)=IF(N$7="","Yes",N$7))/(OFFSET(Data!$A$1,0,MATCH(N$6,Data!$1:$1,0)-1,1000,1)=IF(N$7="","Yes",N$7))*ROW(Data!$C$1:$C$1004),ROW(N51)-ROW(N$7)),1),"")</f>
        <v>Freeform</v>
      </c>
      <c r="O51" s="43" t="str">
        <f ca="1">IF(P51="","",IF(INDEX(Data!$BR:$BR,MATCH(P51,Data!$A:$A,0),1)=0,"",INDEX(Data!$BR:$BR,MATCH(P51,Data!$A:$A,0),1)))</f>
        <v/>
      </c>
      <c r="P51" s="43" t="str">
        <f ca="1">IFERROR(INDEX(Data!$A$1:O$1004,_xlfn.AGGREGATE(15,6,(OFFSET(Data!$A$1,0,MATCH(P$6,Data!$1:$1,0)-1,1000,1)=IF(P$7="","Yes",P$7))/(OFFSET(Data!$A$1,0,MATCH(P$6,Data!$1:$1,0)-1,1000,1)=IF(P$7="","Yes",P$7))*ROW(Data!$C$1:$C$1004),ROW(P51)-ROW(P$7)),1),"")</f>
        <v>ESPN 2</v>
      </c>
      <c r="Q51" s="43" t="str">
        <f ca="1">IF(R51="","",IF(INDEX(Data!$BR:$BR,MATCH(R51,Data!$A:$A,0),1)=0,"",INDEX(Data!$BR:$BR,MATCH(R51,Data!$A:$A,0),1)))</f>
        <v/>
      </c>
      <c r="R51" s="43" t="str">
        <f ca="1">IFERROR(INDEX(Data!$A$1:Q$1004,_xlfn.AGGREGATE(15,6,(OFFSET(Data!$A$1,0,MATCH(R$6,Data!$1:$1,0)-1,1000,1)=IF(R$7="","Yes",R$7))/(OFFSET(Data!$A$1,0,MATCH(R$6,Data!$1:$1,0)-1,1000,1)=IF(R$7="","Yes",R$7))*ROW(Data!$C$1:$C$1004),ROW(R51)-ROW(R$7)),1),"")</f>
        <v>ESPN</v>
      </c>
      <c r="S51" s="43" t="str">
        <f ca="1">IF(T51="","",IF(INDEX(Data!$BR:$BR,MATCH(T51,Data!$A:$A,0),1)=0,"",INDEX(Data!$BR:$BR,MATCH(T51,Data!$A:$A,0),1)))</f>
        <v/>
      </c>
      <c r="T51" s="43" t="str">
        <f ca="1">IFERROR(INDEX(Data!$A$1:R$1004,_xlfn.AGGREGATE(15,6,(OFFSET(Data!$A$1,0,MATCH(T$6,Data!$1:$1,0)-1,1000,1)=IF(T$7="","Yes",T$7))/(OFFSET(Data!$A$1,0,MATCH(T$6,Data!$1:$1,0)-1,1000,1)=IF(T$7="","Yes",T$7))*ROW(Data!$C$1:$C$1004),ROW(T51)-ROW(T$7)),1),"")</f>
        <v>ESPN Deportes</v>
      </c>
      <c r="U51" s="43" t="str">
        <f ca="1">IF(V51="","",IF(INDEX(Data!$BR:$BR,MATCH(V51,Data!$A:$A,0),1)=0,"",INDEX(Data!$BR:$BR,MATCH(V51,Data!$A:$A,0),1)))</f>
        <v/>
      </c>
      <c r="V51" s="43" t="str">
        <f ca="1">IFERROR(INDEX(Data!$A$1:T$1004,_xlfn.AGGREGATE(15,6,(OFFSET(Data!$A$1,0,MATCH(V$6,Data!$1:$1,0)-1,1000,1)=IF(V$7="","Yes",V$7))/(OFFSET(Data!$A$1,0,MATCH(V$6,Data!$1:$1,0)-1,1000,1)=IF(V$7="","Yes",V$7))*ROW(Data!$C$1:$C$1004),ROW(V51)-ROW(V$7)),1),"")</f>
        <v>IFC</v>
      </c>
      <c r="W51" s="43" t="str">
        <f ca="1">IF(X51="","",IF(INDEX(Data!$BR:$BR,MATCH(X51,Data!$A:$A,0),1)=0,"",INDEX(Data!$BR:$BR,MATCH(X51,Data!$A:$A,0),1)))</f>
        <v/>
      </c>
      <c r="X51" s="43" t="str">
        <f ca="1">IFERROR(INDEX(Data!$A$1:Y$1004,_xlfn.AGGREGATE(15,6,(OFFSET(Data!$A$1,0,MATCH(X$6,Data!$1:$1,0)-1,1000,1)=IF(X$7="","Yes",X$7))/(OFFSET(Data!$A$1,0,MATCH(X$6,Data!$1:$1,0)-1,1000,1)=IF(X$7="","Yes",X$7))*ROW(Data!$C$1:$C$1004),ROW(X51)-ROW(X$7)),1),"")</f>
        <v>History</v>
      </c>
      <c r="Y51" s="43" t="str">
        <f ca="1">IF(Z51="","",IF(INDEX(Data!$BR:$BR,MATCH(Z51,Data!$A:$A,0),1)=0,"",INDEX(Data!$BR:$BR,MATCH(Z51,Data!$A:$A,0),1)))</f>
        <v/>
      </c>
      <c r="Z51" s="43" t="str">
        <f ca="1">IFERROR(INDEX(Data!$A$1:AA$1004,_xlfn.AGGREGATE(15,6,(OFFSET(Data!$A$1,0,MATCH(Z$6,Data!$1:$1,0)-1,1000,1)=IF(Z$7="","Yes",Z$7))/(OFFSET(Data!$A$1,0,MATCH(Z$6,Data!$1:$1,0)-1,1000,1)=IF(Z$7="","Yes",Z$7))*ROW(Data!$C$1:$C$1004),ROW(Z51)-ROW(Z$7)),1),"")</f>
        <v>PS Vue Spotlight</v>
      </c>
      <c r="AA51" s="43" t="str">
        <f ca="1">IF(AB51="","",IF(INDEX(Data!$BR:$BR,MATCH(AB51,Data!$A:$A,0),1)=0,"",INDEX(Data!$BR:$BR,MATCH(AB51,Data!$A:$A,0),1)))</f>
        <v/>
      </c>
      <c r="AB51" s="43" t="str">
        <f ca="1">IFERROR(INDEX(Data!$A$1:AC$1004,_xlfn.AGGREGATE(15,6,(OFFSET(Data!$A$1,0,MATCH(AB$6,Data!$1:$1,0)-1,1000,1)=IF(AB$7="","Yes",AB$7))/(OFFSET(Data!$A$1,0,MATCH(AB$6,Data!$1:$1,0)-1,1000,1)=IF(AB$7="","Yes",AB$7))*ROW(Data!$C$1:$C$1004),ROW(AB51)-ROW(AB$7)),1),"")</f>
        <v>History</v>
      </c>
      <c r="AC51" s="43" t="str">
        <f ca="1">IF(AD51="","",IF(INDEX(Data!$BR:$BR,MATCH(AD51,Data!$A:$A,0),1)=0,"",INDEX(Data!$BR:$BR,MATCH(AD51,Data!$A:$A,0),1)))</f>
        <v/>
      </c>
      <c r="AD51" s="43" t="str">
        <f ca="1">IFERROR(INDEX(Data!$A$1:AE$1004,_xlfn.AGGREGATE(15,6,(OFFSET(Data!$A$1,0,MATCH(AD$6,Data!$1:$1,0)-1,1000,1)=IF(AD$7="","Yes",AD$7))/(OFFSET(Data!$A$1,0,MATCH(AD$6,Data!$1:$1,0)-1,1000,1)=IF(AD$7="","Yes",AD$7))*ROW(Data!$C$1:$C$1004),ROW(AD51)-ROW(AD$7)),1),"")</f>
        <v/>
      </c>
      <c r="AE51" s="43" t="str">
        <f ca="1">IF(AF51="","",IF(INDEX(Data!$BR:$BR,MATCH(AF51,Data!$A:$A,0),1)=0,"",INDEX(Data!$BR:$BR,MATCH(AF51,Data!$A:$A,0),1)))</f>
        <v/>
      </c>
      <c r="AF51" s="43" t="str">
        <f ca="1">IFERROR(INDEX(Data!$A$1:AM$1004,_xlfn.AGGREGATE(15,6,(OFFSET(Data!$A$1,0,MATCH(AF$6,Data!$1:$1,0)-1,1000,1)=IF(AF$7="","Yes",AF$7))/(OFFSET(Data!$A$1,0,MATCH(AF$6,Data!$1:$1,0)-1,1000,1)=IF(AF$7="","Yes",AF$7))*ROW(Data!$C$1:$C$1004),ROW(AF51)-ROW(AF$7)),1),"")</f>
        <v/>
      </c>
      <c r="AG51" s="43" t="str">
        <f ca="1">IF(AH51="","",IF(INDEX(Data!$BR:$BR,MATCH(AH51,Data!$A:$A,0),1)=0,"",INDEX(Data!$BR:$BR,MATCH(AH51,Data!$A:$A,0),1)))</f>
        <v/>
      </c>
      <c r="AH51" s="43" t="str">
        <f ca="1">IFERROR(INDEX(Data!$A$1:AO$1004,_xlfn.AGGREGATE(15,6,(OFFSET(Data!$A$1,0,MATCH(AH$6,Data!$1:$1,0)-1,1000,1)=IF(AH$7="","Yes",AH$7))/(OFFSET(Data!$A$1,0,MATCH(AH$6,Data!$1:$1,0)-1,1000,1)=IF(AH$7="","Yes",AH$7))*ROW(Data!$C$1:$C$1004),ROW(AH51)-ROW(AH$7)),1),"")</f>
        <v/>
      </c>
      <c r="AI51" s="43" t="str">
        <f ca="1">IF(AJ51="","",IF(INDEX(Data!$BR:$BR,MATCH(AJ51,Data!$A:$A,0),1)=0,"",INDEX(Data!$BR:$BR,MATCH(AJ51,Data!$A:$A,0),1)))</f>
        <v/>
      </c>
      <c r="AJ51" s="43" t="str">
        <f ca="1">IFERROR(INDEX(Data!$A$1:AQ$1004,_xlfn.AGGREGATE(15,6,(OFFSET(Data!$A$1,0,MATCH(AJ$6,Data!$1:$1,0)-1,1000,1)=IF(AJ$7="","Yes",AJ$7))/(OFFSET(Data!$A$1,0,MATCH(AJ$6,Data!$1:$1,0)-1,1000,1)=IF(AJ$7="","Yes",AJ$7))*ROW(Data!$C$1:$C$1004),ROW(AJ51)-ROW(AJ$7)),1),"")</f>
        <v>Lifetime</v>
      </c>
      <c r="AK51" s="43" t="str">
        <f ca="1">IF(AL51="","",IF(INDEX(Data!$BR:$BR,MATCH(AL51,Data!$A:$A,0),1)=0,"",INDEX(Data!$BR:$BR,MATCH(AL51,Data!$A:$A,0),1)))</f>
        <v/>
      </c>
      <c r="AL51" s="43" t="str">
        <f ca="1">IFERROR(INDEX(Data!$A$1:AS$1004,_xlfn.AGGREGATE(15,6,(OFFSET(Data!$A$1,0,MATCH(AL$6,Data!$1:$1,0)-1,1000,1)=IF(AL$7="","Yes",AL$7))/(OFFSET(Data!$A$1,0,MATCH(AL$6,Data!$1:$1,0)-1,1000,1)=IF(AL$7="","Yes",AL$7))*ROW(Data!$C$1:$C$1004),ROW(AL51)-ROW(AL$7)),1),"")</f>
        <v/>
      </c>
      <c r="AM51" s="43" t="str">
        <f ca="1">IF(AN51="","",IF(INDEX(Data!$BR:$BR,MATCH(AN51,Data!$A:$A,0),1)=0,"",INDEX(Data!$BR:$BR,MATCH(AN51,Data!$A:$A,0),1)))</f>
        <v/>
      </c>
      <c r="AN51" s="43" t="str">
        <f ca="1">IFERROR(INDEX(Data!$A$1:AU$1004,_xlfn.AGGREGATE(15,6,(OFFSET(Data!$A$1,0,MATCH(AN$6,Data!$1:$1,0)-1,1000,1)=IF(AN$7="","Yes",AN$7))/(OFFSET(Data!$A$1,0,MATCH(AN$6,Data!$1:$1,0)-1,1000,1)=IF(AN$7="","Yes",AN$7))*ROW(Data!$C$1:$C$1004),ROW(AN51)-ROW(AN$7)),1),"")</f>
        <v>Newsy</v>
      </c>
    </row>
    <row r="52" spans="1:40" ht="24" x14ac:dyDescent="0.4">
      <c r="A52" s="43" t="str">
        <f ca="1">IF(B52="","",IF(INDEX(Data!$BR:$BR,MATCH(B52,Data!$A:$A,0),1)=0,"",INDEX(Data!$BR:$BR,MATCH(B52,Data!$A:$A,0),1)))</f>
        <v/>
      </c>
      <c r="B52" s="43" t="str">
        <f ca="1">IFERROR(INDEX(Data!A$1:$A$1004,_xlfn.AGGREGATE(15,6,(OFFSET(Data!$A$1,0,MATCH(B$6,Data!$1:$1,0)-1,1000,1)=IF(B$7="","Yes",B$7))/(OFFSET(Data!$A$1,0,MATCH(B$6,Data!$1:$1,0)-1,1000,1)=IF(B$7="","Yes",B$7))*ROW(Data!$C$1:$C$1004),ROW(B52)-ROW(B$7)),1),"")</f>
        <v>Nicktoons</v>
      </c>
      <c r="C52" s="43" t="str">
        <f ca="1">IF(D52="","",IF(INDEX(Data!$BR:$BR,MATCH(D52,Data!$A:$A,0),1)=0,"",INDEX(Data!$BR:$BR,MATCH(D52,Data!$A:$A,0),1)))</f>
        <v/>
      </c>
      <c r="D52" s="43" t="str">
        <f ca="1">IFERROR(INDEX(Data!$A$1:C$1004,_xlfn.AGGREGATE(15,6,(OFFSET(Data!$A$1,0,MATCH(D$6,Data!$1:$1,0)-1,1000,1)=IF(D$7="","Yes",D$7))/(OFFSET(Data!$A$1,0,MATCH(D$6,Data!$1:$1,0)-1,1000,1)=IF(D$7="","Yes",D$7))*ROW(Data!$C$1:$C$1004),ROW(D52)-ROW(D$7)),1),"")</f>
        <v/>
      </c>
      <c r="E52" s="43" t="str">
        <f ca="1">IF(F52="","",IF(INDEX(Data!$BR:$BR,MATCH(F52,Data!$A:$A,0),1)=0,"",INDEX(Data!$BR:$BR,MATCH(F52,Data!$A:$A,0),1)))</f>
        <v/>
      </c>
      <c r="F52" s="43" t="str">
        <f ca="1">IFERROR(INDEX(Data!$A$1:E$1004,_xlfn.AGGREGATE(15,6,(OFFSET(Data!$A$1,0,MATCH(F$6,Data!$1:$1,0)-1,1000,1)=IF(F$7="","Yes",F$7))/(OFFSET(Data!$A$1,0,MATCH(F$6,Data!$1:$1,0)-1,1000,1)=IF(F$7="","Yes",F$7))*ROW(Data!$C$1:$C$1004),ROW(F52)-ROW(F$7)),1),"")</f>
        <v>Travel Channel</v>
      </c>
      <c r="G52" s="43" t="str">
        <f ca="1">IF(H52="","",IF(INDEX(Data!$BR:$BR,MATCH(H52,Data!$A:$A,0),1)=0,"",INDEX(Data!$BR:$BR,MATCH(H52,Data!$A:$A,0),1)))</f>
        <v/>
      </c>
      <c r="H52" s="43" t="str">
        <f ca="1">IFERROR(INDEX(Data!$A$1:G$1004,_xlfn.AGGREGATE(15,6,(OFFSET(Data!$A$1,0,MATCH(H$6,Data!$1:$1,0)-1,1000,1)=IF(H$7="","Yes",H$7))/(OFFSET(Data!$A$1,0,MATCH(H$6,Data!$1:$1,0)-1,1000,1)=IF(H$7="","Yes",H$7))*ROW(Data!$C$1:$C$1004),ROW(H52)-ROW(H$7)),1),"")</f>
        <v>Ovation</v>
      </c>
      <c r="I52" s="43" t="str">
        <f ca="1">IF(J52="","",IF(INDEX(Data!$BR:$BR,MATCH(J52,Data!$A:$A,0),1)=0,"",INDEX(Data!$BR:$BR,MATCH(J52,Data!$A:$A,0),1)))</f>
        <v/>
      </c>
      <c r="J52" s="43" t="str">
        <f ca="1">IFERROR(INDEX(Data!$A$1:I$1004,_xlfn.AGGREGATE(15,6,(OFFSET(Data!$A$1,0,MATCH(J$6,Data!$1:$1,0)-1,1000,1)=IF(J$7="","Yes",J$7))/(OFFSET(Data!$A$1,0,MATCH(J$6,Data!$1:$1,0)-1,1000,1)=IF(J$7="","Yes",J$7))*ROW(Data!$C$1:$C$1004),ROW(J52)-ROW(J$7)),1),"")</f>
        <v>Longhorn Network</v>
      </c>
      <c r="K52" s="43" t="str">
        <f ca="1">IF(L52="","",IF(INDEX(Data!$BR:$BR,MATCH(L52,Data!$A:$A,0),1)=0,"",INDEX(Data!$BR:$BR,MATCH(L52,Data!$A:$A,0),1)))</f>
        <v/>
      </c>
      <c r="L52" s="43" t="str">
        <f ca="1">IFERROR(INDEX(Data!$A$1:K$1004,_xlfn.AGGREGATE(15,6,(OFFSET(Data!$A$1,0,MATCH(L$6,Data!$1:$1,0)-1,1000,1)=IF(L$7="","Yes",L$7))/(OFFSET(Data!$A$1,0,MATCH(L$6,Data!$1:$1,0)-1,1000,1)=IF(L$7="","Yes",L$7))*ROW(Data!$C$1:$C$1004),ROW(L52)-ROW(L$7)),1),"")</f>
        <v>Investigation Discovery</v>
      </c>
      <c r="M52" s="43" t="str">
        <f ca="1">IF(N52="","",IF(INDEX(Data!$BR:$BR,MATCH(N52,Data!$A:$A,0),1)=0,"",INDEX(Data!$BR:$BR,MATCH(N52,Data!$A:$A,0),1)))</f>
        <v/>
      </c>
      <c r="N52" s="43" t="str">
        <f ca="1">IFERROR(INDEX(Data!$A$1:M$1004,_xlfn.AGGREGATE(15,6,(OFFSET(Data!$A$1,0,MATCH(N$6,Data!$1:$1,0)-1,1000,1)=IF(N$7="","Yes",N$7))/(OFFSET(Data!$A$1,0,MATCH(N$6,Data!$1:$1,0)-1,1000,1)=IF(N$7="","Yes",N$7))*ROW(Data!$C$1:$C$1004),ROW(N52)-ROW(N$7)),1),"")</f>
        <v>Fuse</v>
      </c>
      <c r="O52" s="43" t="str">
        <f ca="1">IF(P52="","",IF(INDEX(Data!$BR:$BR,MATCH(P52,Data!$A:$A,0),1)=0,"",INDEX(Data!$BR:$BR,MATCH(P52,Data!$A:$A,0),1)))</f>
        <v/>
      </c>
      <c r="P52" s="43" t="str">
        <f ca="1">IFERROR(INDEX(Data!$A$1:O$1004,_xlfn.AGGREGATE(15,6,(OFFSET(Data!$A$1,0,MATCH(P$6,Data!$1:$1,0)-1,1000,1)=IF(P$7="","Yes",P$7))/(OFFSET(Data!$A$1,0,MATCH(P$6,Data!$1:$1,0)-1,1000,1)=IF(P$7="","Yes",P$7))*ROW(Data!$C$1:$C$1004),ROW(P52)-ROW(P$7)),1),"")</f>
        <v>ESPNews</v>
      </c>
      <c r="Q52" s="43" t="str">
        <f ca="1">IF(R52="","",IF(INDEX(Data!$BR:$BR,MATCH(R52,Data!$A:$A,0),1)=0,"",INDEX(Data!$BR:$BR,MATCH(R52,Data!$A:$A,0),1)))</f>
        <v/>
      </c>
      <c r="R52" s="43" t="str">
        <f ca="1">IFERROR(INDEX(Data!$A$1:Q$1004,_xlfn.AGGREGATE(15,6,(OFFSET(Data!$A$1,0,MATCH(R$6,Data!$1:$1,0)-1,1000,1)=IF(R$7="","Yes",R$7))/(OFFSET(Data!$A$1,0,MATCH(R$6,Data!$1:$1,0)-1,1000,1)=IF(R$7="","Yes",R$7))*ROW(Data!$C$1:$C$1004),ROW(R52)-ROW(R$7)),1),"")</f>
        <v>ESPN 2</v>
      </c>
      <c r="S52" s="43" t="str">
        <f ca="1">IF(T52="","",IF(INDEX(Data!$BR:$BR,MATCH(T52,Data!$A:$A,0),1)=0,"",INDEX(Data!$BR:$BR,MATCH(T52,Data!$A:$A,0),1)))</f>
        <v/>
      </c>
      <c r="T52" s="43" t="str">
        <f ca="1">IFERROR(INDEX(Data!$A$1:R$1004,_xlfn.AGGREGATE(15,6,(OFFSET(Data!$A$1,0,MATCH(T$6,Data!$1:$1,0)-1,1000,1)=IF(T$7="","Yes",T$7))/(OFFSET(Data!$A$1,0,MATCH(T$6,Data!$1:$1,0)-1,1000,1)=IF(T$7="","Yes",T$7))*ROW(Data!$C$1:$C$1004),ROW(T52)-ROW(T$7)),1),"")</f>
        <v>Estrella TV</v>
      </c>
      <c r="U52" s="43" t="str">
        <f ca="1">IF(V52="","",IF(INDEX(Data!$BR:$BR,MATCH(V52,Data!$A:$A,0),1)=0,"",INDEX(Data!$BR:$BR,MATCH(V52,Data!$A:$A,0),1)))</f>
        <v/>
      </c>
      <c r="V52" s="43" t="str">
        <f ca="1">IFERROR(INDEX(Data!$A$1:T$1004,_xlfn.AGGREGATE(15,6,(OFFSET(Data!$A$1,0,MATCH(V$6,Data!$1:$1,0)-1,1000,1)=IF(V$7="","Yes",V$7))/(OFFSET(Data!$A$1,0,MATCH(V$6,Data!$1:$1,0)-1,1000,1)=IF(V$7="","Yes",V$7))*ROW(Data!$C$1:$C$1004),ROW(V52)-ROW(V$7)),1),"")</f>
        <v>Investigation Discovery</v>
      </c>
      <c r="W52" s="43" t="str">
        <f ca="1">IF(X52="","",IF(INDEX(Data!$BR:$BR,MATCH(X52,Data!$A:$A,0),1)=0,"",INDEX(Data!$BR:$BR,MATCH(X52,Data!$A:$A,0),1)))</f>
        <v/>
      </c>
      <c r="X52" s="43" t="str">
        <f ca="1">IFERROR(INDEX(Data!$A$1:Y$1004,_xlfn.AGGREGATE(15,6,(OFFSET(Data!$A$1,0,MATCH(X$6,Data!$1:$1,0)-1,1000,1)=IF(X$7="","Yes",X$7))/(OFFSET(Data!$A$1,0,MATCH(X$6,Data!$1:$1,0)-1,1000,1)=IF(X$7="","Yes",X$7))*ROW(Data!$C$1:$C$1004),ROW(X52)-ROW(X$7)),1),"")</f>
        <v>HLN</v>
      </c>
      <c r="Y52" s="43" t="str">
        <f ca="1">IF(Z52="","",IF(INDEX(Data!$BR:$BR,MATCH(Z52,Data!$A:$A,0),1)=0,"",INDEX(Data!$BR:$BR,MATCH(Z52,Data!$A:$A,0),1)))</f>
        <v/>
      </c>
      <c r="Z52" s="43" t="str">
        <f ca="1">IFERROR(INDEX(Data!$A$1:AA$1004,_xlfn.AGGREGATE(15,6,(OFFSET(Data!$A$1,0,MATCH(Z$6,Data!$1:$1,0)-1,1000,1)=IF(Z$7="","Yes",Z$7))/(OFFSET(Data!$A$1,0,MATCH(Z$6,Data!$1:$1,0)-1,1000,1)=IF(Z$7="","Yes",Z$7))*ROW(Data!$C$1:$C$1004),ROW(Z52)-ROW(Z$7)),1),"")</f>
        <v>Start TV</v>
      </c>
      <c r="AA52" s="43" t="str">
        <f ca="1">IF(AB52="","",IF(INDEX(Data!$BR:$BR,MATCH(AB52,Data!$A:$A,0),1)=0,"",INDEX(Data!$BR:$BR,MATCH(AB52,Data!$A:$A,0),1)))</f>
        <v/>
      </c>
      <c r="AB52" s="43" t="str">
        <f ca="1">IFERROR(INDEX(Data!$A$1:AC$1004,_xlfn.AGGREGATE(15,6,(OFFSET(Data!$A$1,0,MATCH(AB$6,Data!$1:$1,0)-1,1000,1)=IF(AB$7="","Yes",AB$7))/(OFFSET(Data!$A$1,0,MATCH(AB$6,Data!$1:$1,0)-1,1000,1)=IF(AB$7="","Yes",AB$7))*ROW(Data!$C$1:$C$1004),ROW(AB52)-ROW(AB$7)),1),"")</f>
        <v>HLN</v>
      </c>
      <c r="AC52" s="43" t="str">
        <f ca="1">IF(AD52="","",IF(INDEX(Data!$BR:$BR,MATCH(AD52,Data!$A:$A,0),1)=0,"",INDEX(Data!$BR:$BR,MATCH(AD52,Data!$A:$A,0),1)))</f>
        <v/>
      </c>
      <c r="AD52" s="43" t="str">
        <f ca="1">IFERROR(INDEX(Data!$A$1:AE$1004,_xlfn.AGGREGATE(15,6,(OFFSET(Data!$A$1,0,MATCH(AD$6,Data!$1:$1,0)-1,1000,1)=IF(AD$7="","Yes",AD$7))/(OFFSET(Data!$A$1,0,MATCH(AD$6,Data!$1:$1,0)-1,1000,1)=IF(AD$7="","Yes",AD$7))*ROW(Data!$C$1:$C$1004),ROW(AD52)-ROW(AD$7)),1),"")</f>
        <v/>
      </c>
      <c r="AE52" s="43" t="str">
        <f ca="1">IF(AF52="","",IF(INDEX(Data!$BR:$BR,MATCH(AF52,Data!$A:$A,0),1)=0,"",INDEX(Data!$BR:$BR,MATCH(AF52,Data!$A:$A,0),1)))</f>
        <v/>
      </c>
      <c r="AF52" s="43" t="str">
        <f ca="1">IFERROR(INDEX(Data!$A$1:AM$1004,_xlfn.AGGREGATE(15,6,(OFFSET(Data!$A$1,0,MATCH(AF$6,Data!$1:$1,0)-1,1000,1)=IF(AF$7="","Yes",AF$7))/(OFFSET(Data!$A$1,0,MATCH(AF$6,Data!$1:$1,0)-1,1000,1)=IF(AF$7="","Yes",AF$7))*ROW(Data!$C$1:$C$1004),ROW(AF52)-ROW(AF$7)),1),"")</f>
        <v/>
      </c>
      <c r="AG52" s="43" t="str">
        <f ca="1">IF(AH52="","",IF(INDEX(Data!$BR:$BR,MATCH(AH52,Data!$A:$A,0),1)=0,"",INDEX(Data!$BR:$BR,MATCH(AH52,Data!$A:$A,0),1)))</f>
        <v/>
      </c>
      <c r="AH52" s="43" t="str">
        <f ca="1">IFERROR(INDEX(Data!$A$1:AO$1004,_xlfn.AGGREGATE(15,6,(OFFSET(Data!$A$1,0,MATCH(AH$6,Data!$1:$1,0)-1,1000,1)=IF(AH$7="","Yes",AH$7))/(OFFSET(Data!$A$1,0,MATCH(AH$6,Data!$1:$1,0)-1,1000,1)=IF(AH$7="","Yes",AH$7))*ROW(Data!$C$1:$C$1004),ROW(AH52)-ROW(AH$7)),1),"")</f>
        <v/>
      </c>
      <c r="AI52" s="43" t="str">
        <f ca="1">IF(AJ52="","",IF(INDEX(Data!$BR:$BR,MATCH(AJ52,Data!$A:$A,0),1)=0,"",INDEX(Data!$BR:$BR,MATCH(AJ52,Data!$A:$A,0),1)))</f>
        <v/>
      </c>
      <c r="AJ52" s="43" t="str">
        <f ca="1">IFERROR(INDEX(Data!$A$1:AQ$1004,_xlfn.AGGREGATE(15,6,(OFFSET(Data!$A$1,0,MATCH(AJ$6,Data!$1:$1,0)-1,1000,1)=IF(AJ$7="","Yes",AJ$7))/(OFFSET(Data!$A$1,0,MATCH(AJ$6,Data!$1:$1,0)-1,1000,1)=IF(AJ$7="","Yes",AJ$7))*ROW(Data!$C$1:$C$1004),ROW(AJ52)-ROW(AJ$7)),1),"")</f>
        <v>Lifetime Movie Network</v>
      </c>
      <c r="AK52" s="43" t="str">
        <f ca="1">IF(AL52="","",IF(INDEX(Data!$BR:$BR,MATCH(AL52,Data!$A:$A,0),1)=0,"",INDEX(Data!$BR:$BR,MATCH(AL52,Data!$A:$A,0),1)))</f>
        <v/>
      </c>
      <c r="AL52" s="43" t="str">
        <f ca="1">IFERROR(INDEX(Data!$A$1:AS$1004,_xlfn.AGGREGATE(15,6,(OFFSET(Data!$A$1,0,MATCH(AL$6,Data!$1:$1,0)-1,1000,1)=IF(AL$7="","Yes",AL$7))/(OFFSET(Data!$A$1,0,MATCH(AL$6,Data!$1:$1,0)-1,1000,1)=IF(AL$7="","Yes",AL$7))*ROW(Data!$C$1:$C$1004),ROW(AL52)-ROW(AL$7)),1),"")</f>
        <v/>
      </c>
      <c r="AM52" s="43" t="str">
        <f ca="1">IF(AN52="","",IF(INDEX(Data!$BR:$BR,MATCH(AN52,Data!$A:$A,0),1)=0,"",INDEX(Data!$BR:$BR,MATCH(AN52,Data!$A:$A,0),1)))</f>
        <v/>
      </c>
      <c r="AN52" s="43" t="str">
        <f ca="1">IFERROR(INDEX(Data!$A$1:AU$1004,_xlfn.AGGREGATE(15,6,(OFFSET(Data!$A$1,0,MATCH(AN$6,Data!$1:$1,0)-1,1000,1)=IF(AN$7="","Yes",AN$7))/(OFFSET(Data!$A$1,0,MATCH(AN$6,Data!$1:$1,0)-1,1000,1)=IF(AN$7="","Yes",AN$7))*ROW(Data!$C$1:$C$1004),ROW(AN52)-ROW(AN$7)),1),"")</f>
        <v>Nick Jr.</v>
      </c>
    </row>
    <row r="53" spans="1:40" ht="24" x14ac:dyDescent="0.4">
      <c r="A53" s="43" t="str">
        <f ca="1">IF(B53="","",IF(INDEX(Data!$BR:$BR,MATCH(B53,Data!$A:$A,0),1)=0,"",INDEX(Data!$BR:$BR,MATCH(B53,Data!$A:$A,0),1)))</f>
        <v/>
      </c>
      <c r="B53" s="43" t="str">
        <f ca="1">IFERROR(INDEX(Data!A$1:$A$1004,_xlfn.AGGREGATE(15,6,(OFFSET(Data!$A$1,0,MATCH(B$6,Data!$1:$1,0)-1,1000,1)=IF(B$7="","Yes",B$7))/(OFFSET(Data!$A$1,0,MATCH(B$6,Data!$1:$1,0)-1,1000,1)=IF(B$7="","Yes",B$7))*ROW(Data!$C$1:$C$1004),ROW(B53)-ROW(B$7)),1),"")</f>
        <v>Own</v>
      </c>
      <c r="C53" s="43" t="str">
        <f ca="1">IF(D53="","",IF(INDEX(Data!$BR:$BR,MATCH(D53,Data!$A:$A,0),1)=0,"",INDEX(Data!$BR:$BR,MATCH(D53,Data!$A:$A,0),1)))</f>
        <v/>
      </c>
      <c r="D53" s="43" t="str">
        <f ca="1">IFERROR(INDEX(Data!$A$1:C$1004,_xlfn.AGGREGATE(15,6,(OFFSET(Data!$A$1,0,MATCH(D$6,Data!$1:$1,0)-1,1000,1)=IF(D$7="","Yes",D$7))/(OFFSET(Data!$A$1,0,MATCH(D$6,Data!$1:$1,0)-1,1000,1)=IF(D$7="","Yes",D$7))*ROW(Data!$C$1:$C$1004),ROW(D53)-ROW(D$7)),1),"")</f>
        <v/>
      </c>
      <c r="E53" s="43" t="str">
        <f ca="1">IF(F53="","",IF(INDEX(Data!$BR:$BR,MATCH(F53,Data!$A:$A,0),1)=0,"",INDEX(Data!$BR:$BR,MATCH(F53,Data!$A:$A,0),1)))</f>
        <v/>
      </c>
      <c r="F53" s="43" t="str">
        <f ca="1">IFERROR(INDEX(Data!$A$1:E$1004,_xlfn.AGGREGATE(15,6,(OFFSET(Data!$A$1,0,MATCH(F$6,Data!$1:$1,0)-1,1000,1)=IF(F$7="","Yes",F$7))/(OFFSET(Data!$A$1,0,MATCH(F$6,Data!$1:$1,0)-1,1000,1)=IF(F$7="","Yes",F$7))*ROW(Data!$C$1:$C$1004),ROW(F53)-ROW(F$7)),1),"")</f>
        <v>TruTV</v>
      </c>
      <c r="G53" s="43" t="str">
        <f ca="1">IF(H53="","",IF(INDEX(Data!$BR:$BR,MATCH(H53,Data!$A:$A,0),1)=0,"",INDEX(Data!$BR:$BR,MATCH(H53,Data!$A:$A,0),1)))</f>
        <v/>
      </c>
      <c r="H53" s="43" t="str">
        <f ca="1">IFERROR(INDEX(Data!$A$1:G$1004,_xlfn.AGGREGATE(15,6,(OFFSET(Data!$A$1,0,MATCH(H$6,Data!$1:$1,0)-1,1000,1)=IF(H$7="","Yes",H$7))/(OFFSET(Data!$A$1,0,MATCH(H$6,Data!$1:$1,0)-1,1000,1)=IF(H$7="","Yes",H$7))*ROW(Data!$C$1:$C$1004),ROW(H53)-ROW(H$7)),1),"")</f>
        <v>Oxygen</v>
      </c>
      <c r="I53" s="43" t="str">
        <f ca="1">IF(J53="","",IF(INDEX(Data!$BR:$BR,MATCH(J53,Data!$A:$A,0),1)=0,"",INDEX(Data!$BR:$BR,MATCH(J53,Data!$A:$A,0),1)))</f>
        <v/>
      </c>
      <c r="J53" s="43" t="str">
        <f ca="1">IFERROR(INDEX(Data!$A$1:I$1004,_xlfn.AGGREGATE(15,6,(OFFSET(Data!$A$1,0,MATCH(J$6,Data!$1:$1,0)-1,1000,1)=IF(J$7="","Yes",J$7))/(OFFSET(Data!$A$1,0,MATCH(J$6,Data!$1:$1,0)-1,1000,1)=IF(J$7="","Yes",J$7))*ROW(Data!$C$1:$C$1004),ROW(J53)-ROW(J$7)),1),"")</f>
        <v>MSG</v>
      </c>
      <c r="K53" s="43" t="str">
        <f ca="1">IF(L53="","",IF(INDEX(Data!$BR:$BR,MATCH(L53,Data!$A:$A,0),1)=0,"",INDEX(Data!$BR:$BR,MATCH(L53,Data!$A:$A,0),1)))</f>
        <v/>
      </c>
      <c r="L53" s="43" t="str">
        <f ca="1">IFERROR(INDEX(Data!$A$1:K$1004,_xlfn.AGGREGATE(15,6,(OFFSET(Data!$A$1,0,MATCH(L$6,Data!$1:$1,0)-1,1000,1)=IF(L$7="","Yes",L$7))/(OFFSET(Data!$A$1,0,MATCH(L$6,Data!$1:$1,0)-1,1000,1)=IF(L$7="","Yes",L$7))*ROW(Data!$C$1:$C$1004),ROW(L53)-ROW(L$7)),1),"")</f>
        <v>Lifetime</v>
      </c>
      <c r="M53" s="43" t="str">
        <f ca="1">IF(N53="","",IF(INDEX(Data!$BR:$BR,MATCH(N53,Data!$A:$A,0),1)=0,"",INDEX(Data!$BR:$BR,MATCH(N53,Data!$A:$A,0),1)))</f>
        <v/>
      </c>
      <c r="N53" s="43" t="str">
        <f ca="1">IFERROR(INDEX(Data!$A$1:M$1004,_xlfn.AGGREGATE(15,6,(OFFSET(Data!$A$1,0,MATCH(N$6,Data!$1:$1,0)-1,1000,1)=IF(N$7="","Yes",N$7))/(OFFSET(Data!$A$1,0,MATCH(N$6,Data!$1:$1,0)-1,1000,1)=IF(N$7="","Yes",N$7))*ROW(Data!$C$1:$C$1004),ROW(N53)-ROW(N$7)),1),"")</f>
        <v>FX</v>
      </c>
      <c r="O53" s="43" t="str">
        <f ca="1">IF(P53="","",IF(INDEX(Data!$BR:$BR,MATCH(P53,Data!$A:$A,0),1)=0,"",INDEX(Data!$BR:$BR,MATCH(P53,Data!$A:$A,0),1)))</f>
        <v/>
      </c>
      <c r="P53" s="43" t="str">
        <f ca="1">IFERROR(INDEX(Data!$A$1:O$1004,_xlfn.AGGREGATE(15,6,(OFFSET(Data!$A$1,0,MATCH(P$6,Data!$1:$1,0)-1,1000,1)=IF(P$7="","Yes",P$7))/(OFFSET(Data!$A$1,0,MATCH(P$6,Data!$1:$1,0)-1,1000,1)=IF(P$7="","Yes",P$7))*ROW(Data!$C$1:$C$1004),ROW(P53)-ROW(P$7)),1),"")</f>
        <v>ESPNu</v>
      </c>
      <c r="Q53" s="43" t="str">
        <f ca="1">IF(R53="","",IF(INDEX(Data!$BR:$BR,MATCH(R53,Data!$A:$A,0),1)=0,"",INDEX(Data!$BR:$BR,MATCH(R53,Data!$A:$A,0),1)))</f>
        <v/>
      </c>
      <c r="R53" s="43" t="str">
        <f ca="1">IFERROR(INDEX(Data!$A$1:Q$1004,_xlfn.AGGREGATE(15,6,(OFFSET(Data!$A$1,0,MATCH(R$6,Data!$1:$1,0)-1,1000,1)=IF(R$7="","Yes",R$7))/(OFFSET(Data!$A$1,0,MATCH(R$6,Data!$1:$1,0)-1,1000,1)=IF(R$7="","Yes",R$7))*ROW(Data!$C$1:$C$1004),ROW(R53)-ROW(R$7)),1),"")</f>
        <v>ESPNews</v>
      </c>
      <c r="S53" s="43" t="str">
        <f ca="1">IF(T53="","",IF(INDEX(Data!$BR:$BR,MATCH(T53,Data!$A:$A,0),1)=0,"",INDEX(Data!$BR:$BR,MATCH(T53,Data!$A:$A,0),1)))</f>
        <v/>
      </c>
      <c r="T53" s="43" t="str">
        <f ca="1">IFERROR(INDEX(Data!$A$1:R$1004,_xlfn.AGGREGATE(15,6,(OFFSET(Data!$A$1,0,MATCH(T$6,Data!$1:$1,0)-1,1000,1)=IF(T$7="","Yes",T$7))/(OFFSET(Data!$A$1,0,MATCH(T$6,Data!$1:$1,0)-1,1000,1)=IF(T$7="","Yes",T$7))*ROW(Data!$C$1:$C$1004),ROW(T53)-ROW(T$7)),1),"")</f>
        <v>Food Network</v>
      </c>
      <c r="U53" s="43" t="str">
        <f ca="1">IF(V53="","",IF(INDEX(Data!$BR:$BR,MATCH(V53,Data!$A:$A,0),1)=0,"",INDEX(Data!$BR:$BR,MATCH(V53,Data!$A:$A,0),1)))</f>
        <v/>
      </c>
      <c r="V53" s="43" t="str">
        <f ca="1">IFERROR(INDEX(Data!$A$1:T$1004,_xlfn.AGGREGATE(15,6,(OFFSET(Data!$A$1,0,MATCH(V$6,Data!$1:$1,0)-1,1000,1)=IF(V$7="","Yes",V$7))/(OFFSET(Data!$A$1,0,MATCH(V$6,Data!$1:$1,0)-1,1000,1)=IF(V$7="","Yes",V$7))*ROW(Data!$C$1:$C$1004),ROW(V53)-ROW(V$7)),1),"")</f>
        <v>Local Now</v>
      </c>
      <c r="W53" s="43" t="str">
        <f ca="1">IF(X53="","",IF(INDEX(Data!$BR:$BR,MATCH(X53,Data!$A:$A,0),1)=0,"",INDEX(Data!$BR:$BR,MATCH(X53,Data!$A:$A,0),1)))</f>
        <v/>
      </c>
      <c r="X53" s="43" t="str">
        <f ca="1">IFERROR(INDEX(Data!$A$1:Y$1004,_xlfn.AGGREGATE(15,6,(OFFSET(Data!$A$1,0,MATCH(X$6,Data!$1:$1,0)-1,1000,1)=IF(X$7="","Yes",X$7))/(OFFSET(Data!$A$1,0,MATCH(X$6,Data!$1:$1,0)-1,1000,1)=IF(X$7="","Yes",X$7))*ROW(Data!$C$1:$C$1004),ROW(X53)-ROW(X$7)),1),"")</f>
        <v>Investigation Discovery</v>
      </c>
      <c r="Y53" s="43" t="str">
        <f ca="1">IF(Z53="","",IF(INDEX(Data!$BR:$BR,MATCH(Z53,Data!$A:$A,0),1)=0,"",INDEX(Data!$BR:$BR,MATCH(Z53,Data!$A:$A,0),1)))</f>
        <v/>
      </c>
      <c r="Z53" s="43" t="str">
        <f ca="1">IFERROR(INDEX(Data!$A$1:AA$1004,_xlfn.AGGREGATE(15,6,(OFFSET(Data!$A$1,0,MATCH(Z$6,Data!$1:$1,0)-1,1000,1)=IF(Z$7="","Yes",Z$7))/(OFFSET(Data!$A$1,0,MATCH(Z$6,Data!$1:$1,0)-1,1000,1)=IF(Z$7="","Yes",Z$7))*ROW(Data!$C$1:$C$1004),ROW(Z53)-ROW(Z$7)),1),"")</f>
        <v>Syfy</v>
      </c>
      <c r="AA53" s="43" t="str">
        <f ca="1">IF(AB53="","",IF(INDEX(Data!$BR:$BR,MATCH(AB53,Data!$A:$A,0),1)=0,"",INDEX(Data!$BR:$BR,MATCH(AB53,Data!$A:$A,0),1)))</f>
        <v/>
      </c>
      <c r="AB53" s="43" t="str">
        <f ca="1">IFERROR(INDEX(Data!$A$1:AC$1004,_xlfn.AGGREGATE(15,6,(OFFSET(Data!$A$1,0,MATCH(AB$6,Data!$1:$1,0)-1,1000,1)=IF(AB$7="","Yes",AB$7))/(OFFSET(Data!$A$1,0,MATCH(AB$6,Data!$1:$1,0)-1,1000,1)=IF(AB$7="","Yes",AB$7))*ROW(Data!$C$1:$C$1004),ROW(AB53)-ROW(AB$7)),1),"")</f>
        <v>IFC</v>
      </c>
      <c r="AC53" s="43" t="str">
        <f ca="1">IF(AD53="","",IF(INDEX(Data!$BR:$BR,MATCH(AD53,Data!$A:$A,0),1)=0,"",INDEX(Data!$BR:$BR,MATCH(AD53,Data!$A:$A,0),1)))</f>
        <v/>
      </c>
      <c r="AD53" s="43" t="str">
        <f ca="1">IFERROR(INDEX(Data!$A$1:AE$1004,_xlfn.AGGREGATE(15,6,(OFFSET(Data!$A$1,0,MATCH(AD$6,Data!$1:$1,0)-1,1000,1)=IF(AD$7="","Yes",AD$7))/(OFFSET(Data!$A$1,0,MATCH(AD$6,Data!$1:$1,0)-1,1000,1)=IF(AD$7="","Yes",AD$7))*ROW(Data!$C$1:$C$1004),ROW(AD53)-ROW(AD$7)),1),"")</f>
        <v/>
      </c>
      <c r="AE53" s="43" t="str">
        <f ca="1">IF(AF53="","",IF(INDEX(Data!$BR:$BR,MATCH(AF53,Data!$A:$A,0),1)=0,"",INDEX(Data!$BR:$BR,MATCH(AF53,Data!$A:$A,0),1)))</f>
        <v/>
      </c>
      <c r="AF53" s="43" t="str">
        <f ca="1">IFERROR(INDEX(Data!$A$1:AM$1004,_xlfn.AGGREGATE(15,6,(OFFSET(Data!$A$1,0,MATCH(AF$6,Data!$1:$1,0)-1,1000,1)=IF(AF$7="","Yes",AF$7))/(OFFSET(Data!$A$1,0,MATCH(AF$6,Data!$1:$1,0)-1,1000,1)=IF(AF$7="","Yes",AF$7))*ROW(Data!$C$1:$C$1004),ROW(AF53)-ROW(AF$7)),1),"")</f>
        <v/>
      </c>
      <c r="AG53" s="43" t="str">
        <f ca="1">IF(AH53="","",IF(INDEX(Data!$BR:$BR,MATCH(AH53,Data!$A:$A,0),1)=0,"",INDEX(Data!$BR:$BR,MATCH(AH53,Data!$A:$A,0),1)))</f>
        <v/>
      </c>
      <c r="AH53" s="43" t="str">
        <f ca="1">IFERROR(INDEX(Data!$A$1:AO$1004,_xlfn.AGGREGATE(15,6,(OFFSET(Data!$A$1,0,MATCH(AH$6,Data!$1:$1,0)-1,1000,1)=IF(AH$7="","Yes",AH$7))/(OFFSET(Data!$A$1,0,MATCH(AH$6,Data!$1:$1,0)-1,1000,1)=IF(AH$7="","Yes",AH$7))*ROW(Data!$C$1:$C$1004),ROW(AH53)-ROW(AH$7)),1),"")</f>
        <v/>
      </c>
      <c r="AI53" s="43" t="str">
        <f ca="1">IF(AJ53="","",IF(INDEX(Data!$BR:$BR,MATCH(AJ53,Data!$A:$A,0),1)=0,"",INDEX(Data!$BR:$BR,MATCH(AJ53,Data!$A:$A,0),1)))</f>
        <v/>
      </c>
      <c r="AJ53" s="43" t="str">
        <f ca="1">IFERROR(INDEX(Data!$A$1:AQ$1004,_xlfn.AGGREGATE(15,6,(OFFSET(Data!$A$1,0,MATCH(AJ$6,Data!$1:$1,0)-1,1000,1)=IF(AJ$7="","Yes",AJ$7))/(OFFSET(Data!$A$1,0,MATCH(AJ$6,Data!$1:$1,0)-1,1000,1)=IF(AJ$7="","Yes",AJ$7))*ROW(Data!$C$1:$C$1004),ROW(AJ53)-ROW(AJ$7)),1),"")</f>
        <v>Longhorn Network</v>
      </c>
      <c r="AK53" s="43" t="str">
        <f ca="1">IF(AL53="","",IF(INDEX(Data!$BR:$BR,MATCH(AL53,Data!$A:$A,0),1)=0,"",INDEX(Data!$BR:$BR,MATCH(AL53,Data!$A:$A,0),1)))</f>
        <v/>
      </c>
      <c r="AL53" s="43" t="str">
        <f ca="1">IFERROR(INDEX(Data!$A$1:AS$1004,_xlfn.AGGREGATE(15,6,(OFFSET(Data!$A$1,0,MATCH(AL$6,Data!$1:$1,0)-1,1000,1)=IF(AL$7="","Yes",AL$7))/(OFFSET(Data!$A$1,0,MATCH(AL$6,Data!$1:$1,0)-1,1000,1)=IF(AL$7="","Yes",AL$7))*ROW(Data!$C$1:$C$1004),ROW(AL53)-ROW(AL$7)),1),"")</f>
        <v/>
      </c>
      <c r="AM53" s="43" t="str">
        <f ca="1">IF(AN53="","",IF(INDEX(Data!$BR:$BR,MATCH(AN53,Data!$A:$A,0),1)=0,"",INDEX(Data!$BR:$BR,MATCH(AN53,Data!$A:$A,0),1)))</f>
        <v/>
      </c>
      <c r="AN53" s="43" t="str">
        <f ca="1">IFERROR(INDEX(Data!$A$1:AU$1004,_xlfn.AGGREGATE(15,6,(OFFSET(Data!$A$1,0,MATCH(AN$6,Data!$1:$1,0)-1,1000,1)=IF(AN$7="","Yes",AN$7))/(OFFSET(Data!$A$1,0,MATCH(AN$6,Data!$1:$1,0)-1,1000,1)=IF(AN$7="","Yes",AN$7))*ROW(Data!$C$1:$C$1004),ROW(AN53)-ROW(AN$7)),1),"")</f>
        <v>Nick Music</v>
      </c>
    </row>
    <row r="54" spans="1:40" ht="24" x14ac:dyDescent="0.4">
      <c r="A54" s="43" t="str">
        <f ca="1">IF(B54="","",IF(INDEX(Data!$BR:$BR,MATCH(B54,Data!$A:$A,0),1)=0,"",INDEX(Data!$BR:$BR,MATCH(B54,Data!$A:$A,0),1)))</f>
        <v/>
      </c>
      <c r="B54" s="43" t="str">
        <f ca="1">IFERROR(INDEX(Data!A$1:$A$1004,_xlfn.AGGREGATE(15,6,(OFFSET(Data!$A$1,0,MATCH(B$6,Data!$1:$1,0)-1,1000,1)=IF(B$7="","Yes",B$7))/(OFFSET(Data!$A$1,0,MATCH(B$6,Data!$1:$1,0)-1,1000,1)=IF(B$7="","Yes",B$7))*ROW(Data!$C$1:$C$1004),ROW(B54)-ROW(B$7)),1),"")</f>
        <v>Paramount Network</v>
      </c>
      <c r="C54" s="43" t="str">
        <f ca="1">IF(D54="","",IF(INDEX(Data!$BR:$BR,MATCH(D54,Data!$A:$A,0),1)=0,"",INDEX(Data!$BR:$BR,MATCH(D54,Data!$A:$A,0),1)))</f>
        <v/>
      </c>
      <c r="D54" s="43" t="str">
        <f ca="1">IFERROR(INDEX(Data!$A$1:C$1004,_xlfn.AGGREGATE(15,6,(OFFSET(Data!$A$1,0,MATCH(D$6,Data!$1:$1,0)-1,1000,1)=IF(D$7="","Yes",D$7))/(OFFSET(Data!$A$1,0,MATCH(D$6,Data!$1:$1,0)-1,1000,1)=IF(D$7="","Yes",D$7))*ROW(Data!$C$1:$C$1004),ROW(D54)-ROW(D$7)),1),"")</f>
        <v/>
      </c>
      <c r="E54" s="43" t="str">
        <f ca="1">IF(F54="","",IF(INDEX(Data!$BR:$BR,MATCH(F54,Data!$A:$A,0),1)=0,"",INDEX(Data!$BR:$BR,MATCH(F54,Data!$A:$A,0),1)))</f>
        <v/>
      </c>
      <c r="F54" s="43" t="str">
        <f ca="1">IFERROR(INDEX(Data!$A$1:E$1004,_xlfn.AGGREGATE(15,6,(OFFSET(Data!$A$1,0,MATCH(F$6,Data!$1:$1,0)-1,1000,1)=IF(F$7="","Yes",F$7))/(OFFSET(Data!$A$1,0,MATCH(F$6,Data!$1:$1,0)-1,1000,1)=IF(F$7="","Yes",F$7))*ROW(Data!$C$1:$C$1004),ROW(F54)-ROW(F$7)),1),"")</f>
        <v>USA Network</v>
      </c>
      <c r="G54" s="43" t="str">
        <f ca="1">IF(H54="","",IF(INDEX(Data!$BR:$BR,MATCH(H54,Data!$A:$A,0),1)=0,"",INDEX(Data!$BR:$BR,MATCH(H54,Data!$A:$A,0),1)))</f>
        <v/>
      </c>
      <c r="H54" s="43" t="str">
        <f ca="1">IFERROR(INDEX(Data!$A$1:G$1004,_xlfn.AGGREGATE(15,6,(OFFSET(Data!$A$1,0,MATCH(H$6,Data!$1:$1,0)-1,1000,1)=IF(H$7="","Yes",H$7))/(OFFSET(Data!$A$1,0,MATCH(H$6,Data!$1:$1,0)-1,1000,1)=IF(H$7="","Yes",H$7))*ROW(Data!$C$1:$C$1004),ROW(H54)-ROW(H$7)),1),"")</f>
        <v>QVC</v>
      </c>
      <c r="I54" s="43" t="str">
        <f ca="1">IF(J54="","",IF(INDEX(Data!$BR:$BR,MATCH(J54,Data!$A:$A,0),1)=0,"",INDEX(Data!$BR:$BR,MATCH(J54,Data!$A:$A,0),1)))</f>
        <v/>
      </c>
      <c r="J54" s="43" t="str">
        <f ca="1">IFERROR(INDEX(Data!$A$1:I$1004,_xlfn.AGGREGATE(15,6,(OFFSET(Data!$A$1,0,MATCH(J$6,Data!$1:$1,0)-1,1000,1)=IF(J$7="","Yes",J$7))/(OFFSET(Data!$A$1,0,MATCH(J$6,Data!$1:$1,0)-1,1000,1)=IF(J$7="","Yes",J$7))*ROW(Data!$C$1:$C$1004),ROW(J54)-ROW(J$7)),1),"")</f>
        <v>MSG+</v>
      </c>
      <c r="K54" s="43" t="str">
        <f ca="1">IF(L54="","",IF(INDEX(Data!$BR:$BR,MATCH(L54,Data!$A:$A,0),1)=0,"",INDEX(Data!$BR:$BR,MATCH(L54,Data!$A:$A,0),1)))</f>
        <v/>
      </c>
      <c r="L54" s="43" t="str">
        <f ca="1">IFERROR(INDEX(Data!$A$1:K$1004,_xlfn.AGGREGATE(15,6,(OFFSET(Data!$A$1,0,MATCH(L$6,Data!$1:$1,0)-1,1000,1)=IF(L$7="","Yes",L$7))/(OFFSET(Data!$A$1,0,MATCH(L$6,Data!$1:$1,0)-1,1000,1)=IF(L$7="","Yes",L$7))*ROW(Data!$C$1:$C$1004),ROW(L54)-ROW(L$7)),1),"")</f>
        <v>Motor Trend</v>
      </c>
      <c r="M54" s="43" t="str">
        <f ca="1">IF(N54="","",IF(INDEX(Data!$BR:$BR,MATCH(N54,Data!$A:$A,0),1)=0,"",INDEX(Data!$BR:$BR,MATCH(N54,Data!$A:$A,0),1)))</f>
        <v/>
      </c>
      <c r="N54" s="43" t="str">
        <f ca="1">IFERROR(INDEX(Data!$A$1:M$1004,_xlfn.AGGREGATE(15,6,(OFFSET(Data!$A$1,0,MATCH(N$6,Data!$1:$1,0)-1,1000,1)=IF(N$7="","Yes",N$7))/(OFFSET(Data!$A$1,0,MATCH(N$6,Data!$1:$1,0)-1,1000,1)=IF(N$7="","Yes",N$7))*ROW(Data!$C$1:$C$1004),ROW(N54)-ROW(N$7)),1),"")</f>
        <v>FXX</v>
      </c>
      <c r="O54" s="43" t="str">
        <f ca="1">IF(P54="","",IF(INDEX(Data!$BR:$BR,MATCH(P54,Data!$A:$A,0),1)=0,"",INDEX(Data!$BR:$BR,MATCH(P54,Data!$A:$A,0),1)))</f>
        <v/>
      </c>
      <c r="P54" s="43" t="str">
        <f ca="1">IFERROR(INDEX(Data!$A$1:O$1004,_xlfn.AGGREGATE(15,6,(OFFSET(Data!$A$1,0,MATCH(P$6,Data!$1:$1,0)-1,1000,1)=IF(P$7="","Yes",P$7))/(OFFSET(Data!$A$1,0,MATCH(P$6,Data!$1:$1,0)-1,1000,1)=IF(P$7="","Yes",P$7))*ROW(Data!$C$1:$C$1004),ROW(P54)-ROW(P$7)),1),"")</f>
        <v>FM</v>
      </c>
      <c r="Q54" s="43" t="str">
        <f ca="1">IF(R54="","",IF(INDEX(Data!$BR:$BR,MATCH(R54,Data!$A:$A,0),1)=0,"",INDEX(Data!$BR:$BR,MATCH(R54,Data!$A:$A,0),1)))</f>
        <v/>
      </c>
      <c r="R54" s="43" t="str">
        <f ca="1">IFERROR(INDEX(Data!$A$1:Q$1004,_xlfn.AGGREGATE(15,6,(OFFSET(Data!$A$1,0,MATCH(R$6,Data!$1:$1,0)-1,1000,1)=IF(R$7="","Yes",R$7))/(OFFSET(Data!$A$1,0,MATCH(R$6,Data!$1:$1,0)-1,1000,1)=IF(R$7="","Yes",R$7))*ROW(Data!$C$1:$C$1004),ROW(R54)-ROW(R$7)),1),"")</f>
        <v>ESPNu</v>
      </c>
      <c r="S54" s="43" t="str">
        <f ca="1">IF(T54="","",IF(INDEX(Data!$BR:$BR,MATCH(T54,Data!$A:$A,0),1)=0,"",INDEX(Data!$BR:$BR,MATCH(T54,Data!$A:$A,0),1)))</f>
        <v/>
      </c>
      <c r="T54" s="43" t="str">
        <f ca="1">IFERROR(INDEX(Data!$A$1:R$1004,_xlfn.AGGREGATE(15,6,(OFFSET(Data!$A$1,0,MATCH(T$6,Data!$1:$1,0)-1,1000,1)=IF(T$7="","Yes",T$7))/(OFFSET(Data!$A$1,0,MATCH(T$6,Data!$1:$1,0)-1,1000,1)=IF(T$7="","Yes",T$7))*ROW(Data!$C$1:$C$1004),ROW(T54)-ROW(T$7)),1),"")</f>
        <v>ForoTV</v>
      </c>
      <c r="U54" s="43" t="str">
        <f ca="1">IF(V54="","",IF(INDEX(Data!$BR:$BR,MATCH(V54,Data!$A:$A,0),1)=0,"",INDEX(Data!$BR:$BR,MATCH(V54,Data!$A:$A,0),1)))</f>
        <v/>
      </c>
      <c r="V54" s="43" t="str">
        <f ca="1">IFERROR(INDEX(Data!$A$1:T$1004,_xlfn.AGGREGATE(15,6,(OFFSET(Data!$A$1,0,MATCH(V$6,Data!$1:$1,0)-1,1000,1)=IF(V$7="","Yes",V$7))/(OFFSET(Data!$A$1,0,MATCH(V$6,Data!$1:$1,0)-1,1000,1)=IF(V$7="","Yes",V$7))*ROW(Data!$C$1:$C$1004),ROW(V54)-ROW(V$7)),1),"")</f>
        <v>Los Angeles Football Club</v>
      </c>
      <c r="W54" s="43" t="str">
        <f ca="1">IF(X54="","",IF(INDEX(Data!$BR:$BR,MATCH(X54,Data!$A:$A,0),1)=0,"",INDEX(Data!$BR:$BR,MATCH(X54,Data!$A:$A,0),1)))</f>
        <v/>
      </c>
      <c r="X54" s="43" t="str">
        <f ca="1">IFERROR(INDEX(Data!$A$1:Y$1004,_xlfn.AGGREGATE(15,6,(OFFSET(Data!$A$1,0,MATCH(X$6,Data!$1:$1,0)-1,1000,1)=IF(X$7="","Yes",X$7))/(OFFSET(Data!$A$1,0,MATCH(X$6,Data!$1:$1,0)-1,1000,1)=IF(X$7="","Yes",X$7))*ROW(Data!$C$1:$C$1004),ROW(X54)-ROW(X$7)),1),"")</f>
        <v>Lifetime</v>
      </c>
      <c r="Y54" s="43" t="str">
        <f ca="1">IF(Z54="","",IF(INDEX(Data!$BR:$BR,MATCH(Z54,Data!$A:$A,0),1)=0,"",INDEX(Data!$BR:$BR,MATCH(Z54,Data!$A:$A,0),1)))</f>
        <v/>
      </c>
      <c r="Z54" s="43" t="str">
        <f ca="1">IFERROR(INDEX(Data!$A$1:AA$1004,_xlfn.AGGREGATE(15,6,(OFFSET(Data!$A$1,0,MATCH(Z$6,Data!$1:$1,0)-1,1000,1)=IF(Z$7="","Yes",Z$7))/(OFFSET(Data!$A$1,0,MATCH(Z$6,Data!$1:$1,0)-1,1000,1)=IF(Z$7="","Yes",Z$7))*ROW(Data!$C$1:$C$1004),ROW(Z54)-ROW(Z$7)),1),"")</f>
        <v>TBS</v>
      </c>
      <c r="AA54" s="43" t="str">
        <f ca="1">IF(AB54="","",IF(INDEX(Data!$BR:$BR,MATCH(AB54,Data!$A:$A,0),1)=0,"",INDEX(Data!$BR:$BR,MATCH(AB54,Data!$A:$A,0),1)))</f>
        <v/>
      </c>
      <c r="AB54" s="43" t="str">
        <f ca="1">IFERROR(INDEX(Data!$A$1:AC$1004,_xlfn.AGGREGATE(15,6,(OFFSET(Data!$A$1,0,MATCH(AB$6,Data!$1:$1,0)-1,1000,1)=IF(AB$7="","Yes",AB$7))/(OFFSET(Data!$A$1,0,MATCH(AB$6,Data!$1:$1,0)-1,1000,1)=IF(AB$7="","Yes",AB$7))*ROW(Data!$C$1:$C$1004),ROW(AB54)-ROW(AB$7)),1),"")</f>
        <v>Investigation Discovery</v>
      </c>
      <c r="AC54" s="43" t="str">
        <f ca="1">IF(AD54="","",IF(INDEX(Data!$BR:$BR,MATCH(AD54,Data!$A:$A,0),1)=0,"",INDEX(Data!$BR:$BR,MATCH(AD54,Data!$A:$A,0),1)))</f>
        <v/>
      </c>
      <c r="AD54" s="43" t="str">
        <f ca="1">IFERROR(INDEX(Data!$A$1:AE$1004,_xlfn.AGGREGATE(15,6,(OFFSET(Data!$A$1,0,MATCH(AD$6,Data!$1:$1,0)-1,1000,1)=IF(AD$7="","Yes",AD$7))/(OFFSET(Data!$A$1,0,MATCH(AD$6,Data!$1:$1,0)-1,1000,1)=IF(AD$7="","Yes",AD$7))*ROW(Data!$C$1:$C$1004),ROW(AD54)-ROW(AD$7)),1),"")</f>
        <v/>
      </c>
      <c r="AE54" s="43" t="str">
        <f ca="1">IF(AF54="","",IF(INDEX(Data!$BR:$BR,MATCH(AF54,Data!$A:$A,0),1)=0,"",INDEX(Data!$BR:$BR,MATCH(AF54,Data!$A:$A,0),1)))</f>
        <v/>
      </c>
      <c r="AF54" s="43" t="str">
        <f ca="1">IFERROR(INDEX(Data!$A$1:AM$1004,_xlfn.AGGREGATE(15,6,(OFFSET(Data!$A$1,0,MATCH(AF$6,Data!$1:$1,0)-1,1000,1)=IF(AF$7="","Yes",AF$7))/(OFFSET(Data!$A$1,0,MATCH(AF$6,Data!$1:$1,0)-1,1000,1)=IF(AF$7="","Yes",AF$7))*ROW(Data!$C$1:$C$1004),ROW(AF54)-ROW(AF$7)),1),"")</f>
        <v/>
      </c>
      <c r="AG54" s="43" t="str">
        <f ca="1">IF(AH54="","",IF(INDEX(Data!$BR:$BR,MATCH(AH54,Data!$A:$A,0),1)=0,"",INDEX(Data!$BR:$BR,MATCH(AH54,Data!$A:$A,0),1)))</f>
        <v/>
      </c>
      <c r="AH54" s="43" t="str">
        <f ca="1">IFERROR(INDEX(Data!$A$1:AO$1004,_xlfn.AGGREGATE(15,6,(OFFSET(Data!$A$1,0,MATCH(AH$6,Data!$1:$1,0)-1,1000,1)=IF(AH$7="","Yes",AH$7))/(OFFSET(Data!$A$1,0,MATCH(AH$6,Data!$1:$1,0)-1,1000,1)=IF(AH$7="","Yes",AH$7))*ROW(Data!$C$1:$C$1004),ROW(AH54)-ROW(AH$7)),1),"")</f>
        <v/>
      </c>
      <c r="AI54" s="43" t="str">
        <f ca="1">IF(AJ54="","",IF(INDEX(Data!$BR:$BR,MATCH(AJ54,Data!$A:$A,0),1)=0,"",INDEX(Data!$BR:$BR,MATCH(AJ54,Data!$A:$A,0),1)))</f>
        <v/>
      </c>
      <c r="AJ54" s="43" t="str">
        <f ca="1">IFERROR(INDEX(Data!$A$1:AQ$1004,_xlfn.AGGREGATE(15,6,(OFFSET(Data!$A$1,0,MATCH(AJ$6,Data!$1:$1,0)-1,1000,1)=IF(AJ$7="","Yes",AJ$7))/(OFFSET(Data!$A$1,0,MATCH(AJ$6,Data!$1:$1,0)-1,1000,1)=IF(AJ$7="","Yes",AJ$7))*ROW(Data!$C$1:$C$1004),ROW(AJ54)-ROW(AJ$7)),1),"")</f>
        <v>Mav TV</v>
      </c>
      <c r="AK54" s="43" t="str">
        <f ca="1">IF(AL54="","",IF(INDEX(Data!$BR:$BR,MATCH(AL54,Data!$A:$A,0),1)=0,"",INDEX(Data!$BR:$BR,MATCH(AL54,Data!$A:$A,0),1)))</f>
        <v/>
      </c>
      <c r="AL54" s="43" t="str">
        <f ca="1">IFERROR(INDEX(Data!$A$1:AS$1004,_xlfn.AGGREGATE(15,6,(OFFSET(Data!$A$1,0,MATCH(AL$6,Data!$1:$1,0)-1,1000,1)=IF(AL$7="","Yes",AL$7))/(OFFSET(Data!$A$1,0,MATCH(AL$6,Data!$1:$1,0)-1,1000,1)=IF(AL$7="","Yes",AL$7))*ROW(Data!$C$1:$C$1004),ROW(AL54)-ROW(AL$7)),1),"")</f>
        <v/>
      </c>
      <c r="AM54" s="43" t="str">
        <f ca="1">IF(AN54="","",IF(INDEX(Data!$BR:$BR,MATCH(AN54,Data!$A:$A,0),1)=0,"",INDEX(Data!$BR:$BR,MATCH(AN54,Data!$A:$A,0),1)))</f>
        <v/>
      </c>
      <c r="AN54" s="43" t="str">
        <f ca="1">IFERROR(INDEX(Data!$A$1:AU$1004,_xlfn.AGGREGATE(15,6,(OFFSET(Data!$A$1,0,MATCH(AN$6,Data!$1:$1,0)-1,1000,1)=IF(AN$7="","Yes",AN$7))/(OFFSET(Data!$A$1,0,MATCH(AN$6,Data!$1:$1,0)-1,1000,1)=IF(AN$7="","Yes",AN$7))*ROW(Data!$C$1:$C$1004),ROW(AN54)-ROW(AN$7)),1),"")</f>
        <v>Nickelodeon</v>
      </c>
    </row>
    <row r="55" spans="1:40" ht="24" x14ac:dyDescent="0.4">
      <c r="A55" s="43" t="str">
        <f ca="1">IF(B55="","",IF(INDEX(Data!$BR:$BR,MATCH(B55,Data!$A:$A,0),1)=0,"",INDEX(Data!$BR:$BR,MATCH(B55,Data!$A:$A,0),1)))</f>
        <v/>
      </c>
      <c r="B55" s="43" t="str">
        <f ca="1">IFERROR(INDEX(Data!A$1:$A$1004,_xlfn.AGGREGATE(15,6,(OFFSET(Data!$A$1,0,MATCH(B$6,Data!$1:$1,0)-1,1000,1)=IF(B$7="","Yes",B$7))/(OFFSET(Data!$A$1,0,MATCH(B$6,Data!$1:$1,0)-1,1000,1)=IF(B$7="","Yes",B$7))*ROW(Data!$C$1:$C$1004),ROW(B55)-ROW(B$7)),1),"")</f>
        <v>People TV</v>
      </c>
      <c r="C55" s="43" t="str">
        <f ca="1">IF(D55="","",IF(INDEX(Data!$BR:$BR,MATCH(D55,Data!$A:$A,0),1)=0,"",INDEX(Data!$BR:$BR,MATCH(D55,Data!$A:$A,0),1)))</f>
        <v/>
      </c>
      <c r="D55" s="43" t="str">
        <f ca="1">IFERROR(INDEX(Data!$A$1:C$1004,_xlfn.AGGREGATE(15,6,(OFFSET(Data!$A$1,0,MATCH(D$6,Data!$1:$1,0)-1,1000,1)=IF(D$7="","Yes",D$7))/(OFFSET(Data!$A$1,0,MATCH(D$6,Data!$1:$1,0)-1,1000,1)=IF(D$7="","Yes",D$7))*ROW(Data!$C$1:$C$1004),ROW(D55)-ROW(D$7)),1),"")</f>
        <v/>
      </c>
      <c r="E55" s="43" t="str">
        <f ca="1">IF(F55="","",IF(INDEX(Data!$BR:$BR,MATCH(F55,Data!$A:$A,0),1)=0,"",INDEX(Data!$BR:$BR,MATCH(F55,Data!$A:$A,0),1)))</f>
        <v/>
      </c>
      <c r="F55" s="43" t="str">
        <f ca="1">IFERROR(INDEX(Data!$A$1:E$1004,_xlfn.AGGREGATE(15,6,(OFFSET(Data!$A$1,0,MATCH(F$6,Data!$1:$1,0)-1,1000,1)=IF(F$7="","Yes",F$7))/(OFFSET(Data!$A$1,0,MATCH(F$6,Data!$1:$1,0)-1,1000,1)=IF(F$7="","Yes",F$7))*ROW(Data!$C$1:$C$1004),ROW(F55)-ROW(F$7)),1),"")</f>
        <v>Viceland</v>
      </c>
      <c r="G55" s="43" t="str">
        <f ca="1">IF(H55="","",IF(INDEX(Data!$BR:$BR,MATCH(H55,Data!$A:$A,0),1)=0,"",INDEX(Data!$BR:$BR,MATCH(H55,Data!$A:$A,0),1)))</f>
        <v/>
      </c>
      <c r="H55" s="43" t="str">
        <f ca="1">IFERROR(INDEX(Data!$A$1:G$1004,_xlfn.AGGREGATE(15,6,(OFFSET(Data!$A$1,0,MATCH(H$6,Data!$1:$1,0)-1,1000,1)=IF(H$7="","Yes",H$7))/(OFFSET(Data!$A$1,0,MATCH(H$6,Data!$1:$1,0)-1,1000,1)=IF(H$7="","Yes",H$7))*ROW(Data!$C$1:$C$1004),ROW(H55)-ROW(H$7)),1),"")</f>
        <v>QVC 2</v>
      </c>
      <c r="I55" s="43" t="str">
        <f ca="1">IF(J55="","",IF(INDEX(Data!$BR:$BR,MATCH(J55,Data!$A:$A,0),1)=0,"",INDEX(Data!$BR:$BR,MATCH(J55,Data!$A:$A,0),1)))</f>
        <v/>
      </c>
      <c r="J55" s="43" t="str">
        <f ca="1">IFERROR(INDEX(Data!$A$1:I$1004,_xlfn.AGGREGATE(15,6,(OFFSET(Data!$A$1,0,MATCH(J$6,Data!$1:$1,0)-1,1000,1)=IF(J$7="","Yes",J$7))/(OFFSET(Data!$A$1,0,MATCH(J$6,Data!$1:$1,0)-1,1000,1)=IF(J$7="","Yes",J$7))*ROW(Data!$C$1:$C$1004),ROW(J55)-ROW(J$7)),1),"")</f>
        <v>MSNBC</v>
      </c>
      <c r="K55" s="43" t="str">
        <f ca="1">IF(L55="","",IF(INDEX(Data!$BR:$BR,MATCH(L55,Data!$A:$A,0),1)=0,"",INDEX(Data!$BR:$BR,MATCH(L55,Data!$A:$A,0),1)))</f>
        <v/>
      </c>
      <c r="L55" s="43" t="str">
        <f ca="1">IFERROR(INDEX(Data!$A$1:K$1004,_xlfn.AGGREGATE(15,6,(OFFSET(Data!$A$1,0,MATCH(L$6,Data!$1:$1,0)-1,1000,1)=IF(L$7="","Yes",L$7))/(OFFSET(Data!$A$1,0,MATCH(L$6,Data!$1:$1,0)-1,1000,1)=IF(L$7="","Yes",L$7))*ROW(Data!$C$1:$C$1004),ROW(L55)-ROW(L$7)),1),"")</f>
        <v>MSNBC</v>
      </c>
      <c r="M55" s="43" t="str">
        <f ca="1">IF(N55="","",IF(INDEX(Data!$BR:$BR,MATCH(N55,Data!$A:$A,0),1)=0,"",INDEX(Data!$BR:$BR,MATCH(N55,Data!$A:$A,0),1)))</f>
        <v/>
      </c>
      <c r="N55" s="43" t="str">
        <f ca="1">IFERROR(INDEX(Data!$A$1:M$1004,_xlfn.AGGREGATE(15,6,(OFFSET(Data!$A$1,0,MATCH(N$6,Data!$1:$1,0)-1,1000,1)=IF(N$7="","Yes",N$7))/(OFFSET(Data!$A$1,0,MATCH(N$6,Data!$1:$1,0)-1,1000,1)=IF(N$7="","Yes",N$7))*ROW(Data!$C$1:$C$1004),ROW(N55)-ROW(N$7)),1),"")</f>
        <v>Galavision</v>
      </c>
      <c r="O55" s="43" t="str">
        <f ca="1">IF(P55="","",IF(INDEX(Data!$BR:$BR,MATCH(P55,Data!$A:$A,0),1)=0,"",INDEX(Data!$BR:$BR,MATCH(P55,Data!$A:$A,0),1)))</f>
        <v/>
      </c>
      <c r="P55" s="43" t="str">
        <f ca="1">IFERROR(INDEX(Data!$A$1:O$1004,_xlfn.AGGREGATE(15,6,(OFFSET(Data!$A$1,0,MATCH(P$6,Data!$1:$1,0)-1,1000,1)=IF(P$7="","Yes",P$7))/(OFFSET(Data!$A$1,0,MATCH(P$6,Data!$1:$1,0)-1,1000,1)=IF(P$7="","Yes",P$7))*ROW(Data!$C$1:$C$1004),ROW(P55)-ROW(P$7)),1),"")</f>
        <v>Food Network</v>
      </c>
      <c r="Q55" s="43" t="str">
        <f ca="1">IF(R55="","",IF(INDEX(Data!$BR:$BR,MATCH(R55,Data!$A:$A,0),1)=0,"",INDEX(Data!$BR:$BR,MATCH(R55,Data!$A:$A,0),1)))</f>
        <v/>
      </c>
      <c r="R55" s="43" t="str">
        <f ca="1">IFERROR(INDEX(Data!$A$1:Q$1004,_xlfn.AGGREGATE(15,6,(OFFSET(Data!$A$1,0,MATCH(R$6,Data!$1:$1,0)-1,1000,1)=IF(R$7="","Yes",R$7))/(OFFSET(Data!$A$1,0,MATCH(R$6,Data!$1:$1,0)-1,1000,1)=IF(R$7="","Yes",R$7))*ROW(Data!$C$1:$C$1004),ROW(R55)-ROW(R$7)),1),"")</f>
        <v>FM</v>
      </c>
      <c r="S55" s="43">
        <f ca="1">IF(T55="","",IF(INDEX(Data!$BR:$BR,MATCH(T55,Data!$A:$A,0),1)=0,"",INDEX(Data!$BR:$BR,MATCH(T55,Data!$A:$A,0),1)))</f>
        <v>1</v>
      </c>
      <c r="T55" s="43" t="str">
        <f ca="1">IFERROR(INDEX(Data!$A$1:R$1004,_xlfn.AGGREGATE(15,6,(OFFSET(Data!$A$1,0,MATCH(T$6,Data!$1:$1,0)-1,1000,1)=IF(T$7="","Yes",T$7))/(OFFSET(Data!$A$1,0,MATCH(T$6,Data!$1:$1,0)-1,1000,1)=IF(T$7="","Yes",T$7))*ROW(Data!$C$1:$C$1004),ROW(T55)-ROW(T$7)),1),"")</f>
        <v>FOX</v>
      </c>
      <c r="U55" s="43" t="str">
        <f ca="1">IF(V55="","",IF(INDEX(Data!$BR:$BR,MATCH(V55,Data!$A:$A,0),1)=0,"",INDEX(Data!$BR:$BR,MATCH(V55,Data!$A:$A,0),1)))</f>
        <v/>
      </c>
      <c r="V55" s="43" t="str">
        <f ca="1">IFERROR(INDEX(Data!$A$1:T$1004,_xlfn.AGGREGATE(15,6,(OFFSET(Data!$A$1,0,MATCH(V$6,Data!$1:$1,0)-1,1000,1)=IF(V$7="","Yes",V$7))/(OFFSET(Data!$A$1,0,MATCH(V$6,Data!$1:$1,0)-1,1000,1)=IF(V$7="","Yes",V$7))*ROW(Data!$C$1:$C$1004),ROW(V55)-ROW(V$7)),1),"")</f>
        <v>MLB Game of the Week</v>
      </c>
      <c r="W55" s="43" t="str">
        <f ca="1">IF(X55="","",IF(INDEX(Data!$BR:$BR,MATCH(X55,Data!$A:$A,0),1)=0,"",INDEX(Data!$BR:$BR,MATCH(X55,Data!$A:$A,0),1)))</f>
        <v/>
      </c>
      <c r="X55" s="43" t="str">
        <f ca="1">IFERROR(INDEX(Data!$A$1:Y$1004,_xlfn.AGGREGATE(15,6,(OFFSET(Data!$A$1,0,MATCH(X$6,Data!$1:$1,0)-1,1000,1)=IF(X$7="","Yes",X$7))/(OFFSET(Data!$A$1,0,MATCH(X$6,Data!$1:$1,0)-1,1000,1)=IF(X$7="","Yes",X$7))*ROW(Data!$C$1:$C$1004),ROW(X55)-ROW(X$7)),1),"")</f>
        <v>Motor Trend</v>
      </c>
      <c r="Y55" s="43" t="str">
        <f ca="1">IF(Z55="","",IF(INDEX(Data!$BR:$BR,MATCH(Z55,Data!$A:$A,0),1)=0,"",INDEX(Data!$BR:$BR,MATCH(Z55,Data!$A:$A,0),1)))</f>
        <v/>
      </c>
      <c r="Z55" s="43" t="str">
        <f ca="1">IFERROR(INDEX(Data!$A$1:AA$1004,_xlfn.AGGREGATE(15,6,(OFFSET(Data!$A$1,0,MATCH(Z$6,Data!$1:$1,0)-1,1000,1)=IF(Z$7="","Yes",Z$7))/(OFFSET(Data!$A$1,0,MATCH(Z$6,Data!$1:$1,0)-1,1000,1)=IF(Z$7="","Yes",Z$7))*ROW(Data!$C$1:$C$1004),ROW(Z55)-ROW(Z$7)),1),"")</f>
        <v>Telemundo</v>
      </c>
      <c r="AA55" s="43" t="str">
        <f ca="1">IF(AB55="","",IF(INDEX(Data!$BR:$BR,MATCH(AB55,Data!$A:$A,0),1)=0,"",INDEX(Data!$BR:$BR,MATCH(AB55,Data!$A:$A,0),1)))</f>
        <v/>
      </c>
      <c r="AB55" s="43" t="str">
        <f ca="1">IFERROR(INDEX(Data!$A$1:AC$1004,_xlfn.AGGREGATE(15,6,(OFFSET(Data!$A$1,0,MATCH(AB$6,Data!$1:$1,0)-1,1000,1)=IF(AB$7="","Yes",AB$7))/(OFFSET(Data!$A$1,0,MATCH(AB$6,Data!$1:$1,0)-1,1000,1)=IF(AB$7="","Yes",AB$7))*ROW(Data!$C$1:$C$1004),ROW(AB55)-ROW(AB$7)),1),"")</f>
        <v>Lifetime</v>
      </c>
      <c r="AC55" s="43" t="str">
        <f ca="1">IF(AD55="","",IF(INDEX(Data!$BR:$BR,MATCH(AD55,Data!$A:$A,0),1)=0,"",INDEX(Data!$BR:$BR,MATCH(AD55,Data!$A:$A,0),1)))</f>
        <v/>
      </c>
      <c r="AD55" s="43" t="str">
        <f ca="1">IFERROR(INDEX(Data!$A$1:AE$1004,_xlfn.AGGREGATE(15,6,(OFFSET(Data!$A$1,0,MATCH(AD$6,Data!$1:$1,0)-1,1000,1)=IF(AD$7="","Yes",AD$7))/(OFFSET(Data!$A$1,0,MATCH(AD$6,Data!$1:$1,0)-1,1000,1)=IF(AD$7="","Yes",AD$7))*ROW(Data!$C$1:$C$1004),ROW(AD55)-ROW(AD$7)),1),"")</f>
        <v/>
      </c>
      <c r="AE55" s="43" t="str">
        <f ca="1">IF(AF55="","",IF(INDEX(Data!$BR:$BR,MATCH(AF55,Data!$A:$A,0),1)=0,"",INDEX(Data!$BR:$BR,MATCH(AF55,Data!$A:$A,0),1)))</f>
        <v/>
      </c>
      <c r="AF55" s="43" t="str">
        <f ca="1">IFERROR(INDEX(Data!$A$1:AM$1004,_xlfn.AGGREGATE(15,6,(OFFSET(Data!$A$1,0,MATCH(AF$6,Data!$1:$1,0)-1,1000,1)=IF(AF$7="","Yes",AF$7))/(OFFSET(Data!$A$1,0,MATCH(AF$6,Data!$1:$1,0)-1,1000,1)=IF(AF$7="","Yes",AF$7))*ROW(Data!$C$1:$C$1004),ROW(AF55)-ROW(AF$7)),1),"")</f>
        <v/>
      </c>
      <c r="AG55" s="43" t="str">
        <f ca="1">IF(AH55="","",IF(INDEX(Data!$BR:$BR,MATCH(AH55,Data!$A:$A,0),1)=0,"",INDEX(Data!$BR:$BR,MATCH(AH55,Data!$A:$A,0),1)))</f>
        <v/>
      </c>
      <c r="AH55" s="43" t="str">
        <f ca="1">IFERROR(INDEX(Data!$A$1:AO$1004,_xlfn.AGGREGATE(15,6,(OFFSET(Data!$A$1,0,MATCH(AH$6,Data!$1:$1,0)-1,1000,1)=IF(AH$7="","Yes",AH$7))/(OFFSET(Data!$A$1,0,MATCH(AH$6,Data!$1:$1,0)-1,1000,1)=IF(AH$7="","Yes",AH$7))*ROW(Data!$C$1:$C$1004),ROW(AH55)-ROW(AH$7)),1),"")</f>
        <v/>
      </c>
      <c r="AI55" s="43" t="str">
        <f ca="1">IF(AJ55="","",IF(INDEX(Data!$BR:$BR,MATCH(AJ55,Data!$A:$A,0),1)=0,"",INDEX(Data!$BR:$BR,MATCH(AJ55,Data!$A:$A,0),1)))</f>
        <v/>
      </c>
      <c r="AJ55" s="43" t="str">
        <f ca="1">IFERROR(INDEX(Data!$A$1:AQ$1004,_xlfn.AGGREGATE(15,6,(OFFSET(Data!$A$1,0,MATCH(AJ$6,Data!$1:$1,0)-1,1000,1)=IF(AJ$7="","Yes",AJ$7))/(OFFSET(Data!$A$1,0,MATCH(AJ$6,Data!$1:$1,0)-1,1000,1)=IF(AJ$7="","Yes",AJ$7))*ROW(Data!$C$1:$C$1004),ROW(AJ55)-ROW(AJ$7)),1),"")</f>
        <v>Motor Trend</v>
      </c>
      <c r="AK55" s="43" t="str">
        <f ca="1">IF(AL55="","",IF(INDEX(Data!$BR:$BR,MATCH(AL55,Data!$A:$A,0),1)=0,"",INDEX(Data!$BR:$BR,MATCH(AL55,Data!$A:$A,0),1)))</f>
        <v/>
      </c>
      <c r="AL55" s="43" t="str">
        <f ca="1">IFERROR(INDEX(Data!$A$1:AS$1004,_xlfn.AGGREGATE(15,6,(OFFSET(Data!$A$1,0,MATCH(AL$6,Data!$1:$1,0)-1,1000,1)=IF(AL$7="","Yes",AL$7))/(OFFSET(Data!$A$1,0,MATCH(AL$6,Data!$1:$1,0)-1,1000,1)=IF(AL$7="","Yes",AL$7))*ROW(Data!$C$1:$C$1004),ROW(AL55)-ROW(AL$7)),1),"")</f>
        <v/>
      </c>
      <c r="AM55" s="43" t="str">
        <f ca="1">IF(AN55="","",IF(INDEX(Data!$BR:$BR,MATCH(AN55,Data!$A:$A,0),1)=0,"",INDEX(Data!$BR:$BR,MATCH(AN55,Data!$A:$A,0),1)))</f>
        <v/>
      </c>
      <c r="AN55" s="43" t="str">
        <f ca="1">IFERROR(INDEX(Data!$A$1:AU$1004,_xlfn.AGGREGATE(15,6,(OFFSET(Data!$A$1,0,MATCH(AN$6,Data!$1:$1,0)-1,1000,1)=IF(AN$7="","Yes",AN$7))/(OFFSET(Data!$A$1,0,MATCH(AN$6,Data!$1:$1,0)-1,1000,1)=IF(AN$7="","Yes",AN$7))*ROW(Data!$C$1:$C$1004),ROW(AN55)-ROW(AN$7)),1),"")</f>
        <v>Nicktoons</v>
      </c>
    </row>
    <row r="56" spans="1:40" ht="24" x14ac:dyDescent="0.4">
      <c r="A56" s="43" t="str">
        <f ca="1">IF(B56="","",IF(INDEX(Data!$BR:$BR,MATCH(B56,Data!$A:$A,0),1)=0,"",INDEX(Data!$BR:$BR,MATCH(B56,Data!$A:$A,0),1)))</f>
        <v/>
      </c>
      <c r="B56" s="43" t="str">
        <f ca="1">IFERROR(INDEX(Data!A$1:$A$1004,_xlfn.AGGREGATE(15,6,(OFFSET(Data!$A$1,0,MATCH(B$6,Data!$1:$1,0)-1,1000,1)=IF(B$7="","Yes",B$7))/(OFFSET(Data!$A$1,0,MATCH(B$6,Data!$1:$1,0)-1,1000,1)=IF(B$7="","Yes",B$7))*ROW(Data!$C$1:$C$1004),ROW(B56)-ROW(B$7)),1),"")</f>
        <v>Revolt</v>
      </c>
      <c r="C56" s="43" t="str">
        <f ca="1">IF(D56="","",IF(INDEX(Data!$BR:$BR,MATCH(D56,Data!$A:$A,0),1)=0,"",INDEX(Data!$BR:$BR,MATCH(D56,Data!$A:$A,0),1)))</f>
        <v/>
      </c>
      <c r="D56" s="43" t="str">
        <f ca="1">IFERROR(INDEX(Data!$A$1:C$1004,_xlfn.AGGREGATE(15,6,(OFFSET(Data!$A$1,0,MATCH(D$6,Data!$1:$1,0)-1,1000,1)=IF(D$7="","Yes",D$7))/(OFFSET(Data!$A$1,0,MATCH(D$6,Data!$1:$1,0)-1,1000,1)=IF(D$7="","Yes",D$7))*ROW(Data!$C$1:$C$1004),ROW(D56)-ROW(D$7)),1),"")</f>
        <v/>
      </c>
      <c r="E56" s="43" t="str">
        <f ca="1">IF(F56="","",IF(INDEX(Data!$BR:$BR,MATCH(F56,Data!$A:$A,0),1)=0,"",INDEX(Data!$BR:$BR,MATCH(F56,Data!$A:$A,0),1)))</f>
        <v/>
      </c>
      <c r="F56" s="43" t="str">
        <f ca="1">IFERROR(INDEX(Data!$A$1:E$1004,_xlfn.AGGREGATE(15,6,(OFFSET(Data!$A$1,0,MATCH(F$6,Data!$1:$1,0)-1,1000,1)=IF(F$7="","Yes",F$7))/(OFFSET(Data!$A$1,0,MATCH(F$6,Data!$1:$1,0)-1,1000,1)=IF(F$7="","Yes",F$7))*ROW(Data!$C$1:$C$1004),ROW(F56)-ROW(F$7)),1),"")</f>
        <v/>
      </c>
      <c r="G56" s="43" t="str">
        <f ca="1">IF(H56="","",IF(INDEX(Data!$BR:$BR,MATCH(H56,Data!$A:$A,0),1)=0,"",INDEX(Data!$BR:$BR,MATCH(H56,Data!$A:$A,0),1)))</f>
        <v/>
      </c>
      <c r="H56" s="43" t="str">
        <f ca="1">IFERROR(INDEX(Data!$A$1:G$1004,_xlfn.AGGREGATE(15,6,(OFFSET(Data!$A$1,0,MATCH(H$6,Data!$1:$1,0)-1,1000,1)=IF(H$7="","Yes",H$7))/(OFFSET(Data!$A$1,0,MATCH(H$6,Data!$1:$1,0)-1,1000,1)=IF(H$7="","Yes",H$7))*ROW(Data!$C$1:$C$1004),ROW(H56)-ROW(H$7)),1),"")</f>
        <v>Revolt</v>
      </c>
      <c r="I56" s="43" t="str">
        <f ca="1">IF(J56="","",IF(INDEX(Data!$BR:$BR,MATCH(J56,Data!$A:$A,0),1)=0,"",INDEX(Data!$BR:$BR,MATCH(J56,Data!$A:$A,0),1)))</f>
        <v/>
      </c>
      <c r="J56" s="43" t="str">
        <f ca="1">IFERROR(INDEX(Data!$A$1:I$1004,_xlfn.AGGREGATE(15,6,(OFFSET(Data!$A$1,0,MATCH(J$6,Data!$1:$1,0)-1,1000,1)=IF(J$7="","Yes",J$7))/(OFFSET(Data!$A$1,0,MATCH(J$6,Data!$1:$1,0)-1,1000,1)=IF(J$7="","Yes",J$7))*ROW(Data!$C$1:$C$1004),ROW(J56)-ROW(J$7)),1),"")</f>
        <v>MTV</v>
      </c>
      <c r="K56" s="43" t="str">
        <f ca="1">IF(L56="","",IF(INDEX(Data!$BR:$BR,MATCH(L56,Data!$A:$A,0),1)=0,"",INDEX(Data!$BR:$BR,MATCH(L56,Data!$A:$A,0),1)))</f>
        <v/>
      </c>
      <c r="L56" s="43" t="str">
        <f ca="1">IFERROR(INDEX(Data!$A$1:K$1004,_xlfn.AGGREGATE(15,6,(OFFSET(Data!$A$1,0,MATCH(L$6,Data!$1:$1,0)-1,1000,1)=IF(L$7="","Yes",L$7))/(OFFSET(Data!$A$1,0,MATCH(L$6,Data!$1:$1,0)-1,1000,1)=IF(L$7="","Yes",L$7))*ROW(Data!$C$1:$C$1004),ROW(L56)-ROW(L$7)),1),"")</f>
        <v>MTV</v>
      </c>
      <c r="M56" s="43" t="str">
        <f ca="1">IF(N56="","",IF(INDEX(Data!$BR:$BR,MATCH(N56,Data!$A:$A,0),1)=0,"",INDEX(Data!$BR:$BR,MATCH(N56,Data!$A:$A,0),1)))</f>
        <v/>
      </c>
      <c r="N56" s="43" t="str">
        <f ca="1">IFERROR(INDEX(Data!$A$1:M$1004,_xlfn.AGGREGATE(15,6,(OFFSET(Data!$A$1,0,MATCH(N$6,Data!$1:$1,0)-1,1000,1)=IF(N$7="","Yes",N$7))/(OFFSET(Data!$A$1,0,MATCH(N$6,Data!$1:$1,0)-1,1000,1)=IF(N$7="","Yes",N$7))*ROW(Data!$C$1:$C$1004),ROW(N56)-ROW(N$7)),1),"")</f>
        <v>Game Show Network</v>
      </c>
      <c r="O56" s="43">
        <f ca="1">IF(P56="","",IF(INDEX(Data!$BR:$BR,MATCH(P56,Data!$A:$A,0),1)=0,"",INDEX(Data!$BR:$BR,MATCH(P56,Data!$A:$A,0),1)))</f>
        <v>1</v>
      </c>
      <c r="P56" s="43" t="str">
        <f ca="1">IFERROR(INDEX(Data!$A$1:O$1004,_xlfn.AGGREGATE(15,6,(OFFSET(Data!$A$1,0,MATCH(P$6,Data!$1:$1,0)-1,1000,1)=IF(P$7="","Yes",P$7))/(OFFSET(Data!$A$1,0,MATCH(P$6,Data!$1:$1,0)-1,1000,1)=IF(P$7="","Yes",P$7))*ROW(Data!$C$1:$C$1004),ROW(P56)-ROW(P$7)),1),"")</f>
        <v>FOX</v>
      </c>
      <c r="Q56" s="43" t="str">
        <f ca="1">IF(R56="","",IF(INDEX(Data!$BR:$BR,MATCH(R56,Data!$A:$A,0),1)=0,"",INDEX(Data!$BR:$BR,MATCH(R56,Data!$A:$A,0),1)))</f>
        <v/>
      </c>
      <c r="R56" s="43" t="str">
        <f ca="1">IFERROR(INDEX(Data!$A$1:Q$1004,_xlfn.AGGREGATE(15,6,(OFFSET(Data!$A$1,0,MATCH(R$6,Data!$1:$1,0)-1,1000,1)=IF(R$7="","Yes",R$7))/(OFFSET(Data!$A$1,0,MATCH(R$6,Data!$1:$1,0)-1,1000,1)=IF(R$7="","Yes",R$7))*ROW(Data!$C$1:$C$1004),ROW(R56)-ROW(R$7)),1),"")</f>
        <v>Food Network</v>
      </c>
      <c r="S56" s="43" t="str">
        <f ca="1">IF(T56="","",IF(INDEX(Data!$BR:$BR,MATCH(T56,Data!$A:$A,0),1)=0,"",INDEX(Data!$BR:$BR,MATCH(T56,Data!$A:$A,0),1)))</f>
        <v/>
      </c>
      <c r="T56" s="43" t="str">
        <f ca="1">IFERROR(INDEX(Data!$A$1:R$1004,_xlfn.AGGREGATE(15,6,(OFFSET(Data!$A$1,0,MATCH(T$6,Data!$1:$1,0)-1,1000,1)=IF(T$7="","Yes",T$7))/(OFFSET(Data!$A$1,0,MATCH(T$6,Data!$1:$1,0)-1,1000,1)=IF(T$7="","Yes",T$7))*ROW(Data!$C$1:$C$1004),ROW(T56)-ROW(T$7)),1),"")</f>
        <v>Fox Deportes</v>
      </c>
      <c r="U56" s="43" t="str">
        <f ca="1">IF(V56="","",IF(INDEX(Data!$BR:$BR,MATCH(V56,Data!$A:$A,0),1)=0,"",INDEX(Data!$BR:$BR,MATCH(V56,Data!$A:$A,0),1)))</f>
        <v/>
      </c>
      <c r="V56" s="43" t="str">
        <f ca="1">IFERROR(INDEX(Data!$A$1:T$1004,_xlfn.AGGREGATE(15,6,(OFFSET(Data!$A$1,0,MATCH(V$6,Data!$1:$1,0)-1,1000,1)=IF(V$7="","Yes",V$7))/(OFFSET(Data!$A$1,0,MATCH(V$6,Data!$1:$1,0)-1,1000,1)=IF(V$7="","Yes",V$7))*ROW(Data!$C$1:$C$1004),ROW(V56)-ROW(V$7)),1),"")</f>
        <v>MLB Network</v>
      </c>
      <c r="W56" s="43" t="str">
        <f ca="1">IF(X56="","",IF(INDEX(Data!$BR:$BR,MATCH(X56,Data!$A:$A,0),1)=0,"",INDEX(Data!$BR:$BR,MATCH(X56,Data!$A:$A,0),1)))</f>
        <v/>
      </c>
      <c r="X56" s="43" t="str">
        <f ca="1">IFERROR(INDEX(Data!$A$1:Y$1004,_xlfn.AGGREGATE(15,6,(OFFSET(Data!$A$1,0,MATCH(X$6,Data!$1:$1,0)-1,1000,1)=IF(X$7="","Yes",X$7))/(OFFSET(Data!$A$1,0,MATCH(X$6,Data!$1:$1,0)-1,1000,1)=IF(X$7="","Yes",X$7))*ROW(Data!$C$1:$C$1004),ROW(X56)-ROW(X$7)),1),"")</f>
        <v>MSNBC</v>
      </c>
      <c r="Y56" s="43" t="str">
        <f ca="1">IF(Z56="","",IF(INDEX(Data!$BR:$BR,MATCH(Z56,Data!$A:$A,0),1)=0,"",INDEX(Data!$BR:$BR,MATCH(Z56,Data!$A:$A,0),1)))</f>
        <v/>
      </c>
      <c r="Z56" s="43" t="str">
        <f ca="1">IFERROR(INDEX(Data!$A$1:AA$1004,_xlfn.AGGREGATE(15,6,(OFFSET(Data!$A$1,0,MATCH(Z$6,Data!$1:$1,0)-1,1000,1)=IF(Z$7="","Yes",Z$7))/(OFFSET(Data!$A$1,0,MATCH(Z$6,Data!$1:$1,0)-1,1000,1)=IF(Z$7="","Yes",Z$7))*ROW(Data!$C$1:$C$1004),ROW(Z56)-ROW(Z$7)),1),"")</f>
        <v>TLC</v>
      </c>
      <c r="AA56" s="43" t="str">
        <f ca="1">IF(AB56="","",IF(INDEX(Data!$BR:$BR,MATCH(AB56,Data!$A:$A,0),1)=0,"",INDEX(Data!$BR:$BR,MATCH(AB56,Data!$A:$A,0),1)))</f>
        <v/>
      </c>
      <c r="AB56" s="43" t="str">
        <f ca="1">IFERROR(INDEX(Data!$A$1:AC$1004,_xlfn.AGGREGATE(15,6,(OFFSET(Data!$A$1,0,MATCH(AB$6,Data!$1:$1,0)-1,1000,1)=IF(AB$7="","Yes",AB$7))/(OFFSET(Data!$A$1,0,MATCH(AB$6,Data!$1:$1,0)-1,1000,1)=IF(AB$7="","Yes",AB$7))*ROW(Data!$C$1:$C$1004),ROW(AB56)-ROW(AB$7)),1),"")</f>
        <v>Lifetime Movie Network</v>
      </c>
      <c r="AC56" s="43" t="str">
        <f ca="1">IF(AD56="","",IF(INDEX(Data!$BR:$BR,MATCH(AD56,Data!$A:$A,0),1)=0,"",INDEX(Data!$BR:$BR,MATCH(AD56,Data!$A:$A,0),1)))</f>
        <v/>
      </c>
      <c r="AD56" s="43" t="str">
        <f ca="1">IFERROR(INDEX(Data!$A$1:AE$1004,_xlfn.AGGREGATE(15,6,(OFFSET(Data!$A$1,0,MATCH(AD$6,Data!$1:$1,0)-1,1000,1)=IF(AD$7="","Yes",AD$7))/(OFFSET(Data!$A$1,0,MATCH(AD$6,Data!$1:$1,0)-1,1000,1)=IF(AD$7="","Yes",AD$7))*ROW(Data!$C$1:$C$1004),ROW(AD56)-ROW(AD$7)),1),"")</f>
        <v/>
      </c>
      <c r="AE56" s="43" t="str">
        <f ca="1">IF(AF56="","",IF(INDEX(Data!$BR:$BR,MATCH(AF56,Data!$A:$A,0),1)=0,"",INDEX(Data!$BR:$BR,MATCH(AF56,Data!$A:$A,0),1)))</f>
        <v/>
      </c>
      <c r="AF56" s="43" t="str">
        <f ca="1">IFERROR(INDEX(Data!$A$1:AM$1004,_xlfn.AGGREGATE(15,6,(OFFSET(Data!$A$1,0,MATCH(AF$6,Data!$1:$1,0)-1,1000,1)=IF(AF$7="","Yes",AF$7))/(OFFSET(Data!$A$1,0,MATCH(AF$6,Data!$1:$1,0)-1,1000,1)=IF(AF$7="","Yes",AF$7))*ROW(Data!$C$1:$C$1004),ROW(AF56)-ROW(AF$7)),1),"")</f>
        <v/>
      </c>
      <c r="AG56" s="43" t="str">
        <f ca="1">IF(AH56="","",IF(INDEX(Data!$BR:$BR,MATCH(AH56,Data!$A:$A,0),1)=0,"",INDEX(Data!$BR:$BR,MATCH(AH56,Data!$A:$A,0),1)))</f>
        <v/>
      </c>
      <c r="AH56" s="43" t="str">
        <f ca="1">IFERROR(INDEX(Data!$A$1:AO$1004,_xlfn.AGGREGATE(15,6,(OFFSET(Data!$A$1,0,MATCH(AH$6,Data!$1:$1,0)-1,1000,1)=IF(AH$7="","Yes",AH$7))/(OFFSET(Data!$A$1,0,MATCH(AH$6,Data!$1:$1,0)-1,1000,1)=IF(AH$7="","Yes",AH$7))*ROW(Data!$C$1:$C$1004),ROW(AH56)-ROW(AH$7)),1),"")</f>
        <v/>
      </c>
      <c r="AI56" s="43" t="str">
        <f ca="1">IF(AJ56="","",IF(INDEX(Data!$BR:$BR,MATCH(AJ56,Data!$A:$A,0),1)=0,"",INDEX(Data!$BR:$BR,MATCH(AJ56,Data!$A:$A,0),1)))</f>
        <v/>
      </c>
      <c r="AJ56" s="43" t="str">
        <f ca="1">IFERROR(INDEX(Data!$A$1:AQ$1004,_xlfn.AGGREGATE(15,6,(OFFSET(Data!$A$1,0,MATCH(AJ$6,Data!$1:$1,0)-1,1000,1)=IF(AJ$7="","Yes",AJ$7))/(OFFSET(Data!$A$1,0,MATCH(AJ$6,Data!$1:$1,0)-1,1000,1)=IF(AJ$7="","Yes",AJ$7))*ROW(Data!$C$1:$C$1004),ROW(AJ56)-ROW(AJ$7)),1),"")</f>
        <v>MTV</v>
      </c>
      <c r="AK56" s="43" t="str">
        <f ca="1">IF(AL56="","",IF(INDEX(Data!$BR:$BR,MATCH(AL56,Data!$A:$A,0),1)=0,"",INDEX(Data!$BR:$BR,MATCH(AL56,Data!$A:$A,0),1)))</f>
        <v/>
      </c>
      <c r="AL56" s="43" t="str">
        <f ca="1">IFERROR(INDEX(Data!$A$1:AS$1004,_xlfn.AGGREGATE(15,6,(OFFSET(Data!$A$1,0,MATCH(AL$6,Data!$1:$1,0)-1,1000,1)=IF(AL$7="","Yes",AL$7))/(OFFSET(Data!$A$1,0,MATCH(AL$6,Data!$1:$1,0)-1,1000,1)=IF(AL$7="","Yes",AL$7))*ROW(Data!$C$1:$C$1004),ROW(AL56)-ROW(AL$7)),1),"")</f>
        <v/>
      </c>
      <c r="AM56" s="43" t="str">
        <f ca="1">IF(AN56="","",IF(INDEX(Data!$BR:$BR,MATCH(AN56,Data!$A:$A,0),1)=0,"",INDEX(Data!$BR:$BR,MATCH(AN56,Data!$A:$A,0),1)))</f>
        <v/>
      </c>
      <c r="AN56" s="43" t="str">
        <f ca="1">IFERROR(INDEX(Data!$A$1:AU$1004,_xlfn.AGGREGATE(15,6,(OFFSET(Data!$A$1,0,MATCH(AN$6,Data!$1:$1,0)-1,1000,1)=IF(AN$7="","Yes",AN$7))/(OFFSET(Data!$A$1,0,MATCH(AN$6,Data!$1:$1,0)-1,1000,1)=IF(AN$7="","Yes",AN$7))*ROW(Data!$C$1:$C$1004),ROW(AN56)-ROW(AN$7)),1),"")</f>
        <v>Outdoor Channel</v>
      </c>
    </row>
    <row r="57" spans="1:40" x14ac:dyDescent="0.4">
      <c r="A57" s="43" t="str">
        <f ca="1">IF(B57="","",IF(INDEX(Data!$BR:$BR,MATCH(B57,Data!$A:$A,0),1)=0,"",INDEX(Data!$BR:$BR,MATCH(B57,Data!$A:$A,0),1)))</f>
        <v/>
      </c>
      <c r="B57" s="43" t="str">
        <f ca="1">IFERROR(INDEX(Data!A$1:$A$1004,_xlfn.AGGREGATE(15,6,(OFFSET(Data!$A$1,0,MATCH(B$6,Data!$1:$1,0)-1,1000,1)=IF(B$7="","Yes",B$7))/(OFFSET(Data!$A$1,0,MATCH(B$6,Data!$1:$1,0)-1,1000,1)=IF(B$7="","Yes",B$7))*ROW(Data!$C$1:$C$1004),ROW(B57)-ROW(B$7)),1),"")</f>
        <v>Science</v>
      </c>
      <c r="C57" s="43" t="str">
        <f ca="1">IF(D57="","",IF(INDEX(Data!$BR:$BR,MATCH(D57,Data!$A:$A,0),1)=0,"",INDEX(Data!$BR:$BR,MATCH(D57,Data!$A:$A,0),1)))</f>
        <v/>
      </c>
      <c r="D57" s="43" t="str">
        <f ca="1">IFERROR(INDEX(Data!$A$1:C$1004,_xlfn.AGGREGATE(15,6,(OFFSET(Data!$A$1,0,MATCH(D$6,Data!$1:$1,0)-1,1000,1)=IF(D$7="","Yes",D$7))/(OFFSET(Data!$A$1,0,MATCH(D$6,Data!$1:$1,0)-1,1000,1)=IF(D$7="","Yes",D$7))*ROW(Data!$C$1:$C$1004),ROW(D57)-ROW(D$7)),1),"")</f>
        <v/>
      </c>
      <c r="E57" s="43" t="str">
        <f ca="1">IF(F57="","",IF(INDEX(Data!$BR:$BR,MATCH(F57,Data!$A:$A,0),1)=0,"",INDEX(Data!$BR:$BR,MATCH(F57,Data!$A:$A,0),1)))</f>
        <v/>
      </c>
      <c r="F57" s="43" t="str">
        <f ca="1">IFERROR(INDEX(Data!$A$1:E$1004,_xlfn.AGGREGATE(15,6,(OFFSET(Data!$A$1,0,MATCH(F$6,Data!$1:$1,0)-1,1000,1)=IF(F$7="","Yes",F$7))/(OFFSET(Data!$A$1,0,MATCH(F$6,Data!$1:$1,0)-1,1000,1)=IF(F$7="","Yes",F$7))*ROW(Data!$C$1:$C$1004),ROW(F57)-ROW(F$7)),1),"")</f>
        <v/>
      </c>
      <c r="G57" s="43" t="str">
        <f ca="1">IF(H57="","",IF(INDEX(Data!$BR:$BR,MATCH(H57,Data!$A:$A,0),1)=0,"",INDEX(Data!$BR:$BR,MATCH(H57,Data!$A:$A,0),1)))</f>
        <v/>
      </c>
      <c r="H57" s="43" t="str">
        <f ca="1">IFERROR(INDEX(Data!$A$1:G$1004,_xlfn.AGGREGATE(15,6,(OFFSET(Data!$A$1,0,MATCH(H$6,Data!$1:$1,0)-1,1000,1)=IF(H$7="","Yes",H$7))/(OFFSET(Data!$A$1,0,MATCH(H$6,Data!$1:$1,0)-1,1000,1)=IF(H$7="","Yes",H$7))*ROW(Data!$C$1:$C$1004),ROW(H57)-ROW(H$7)),1),"")</f>
        <v>Syfy</v>
      </c>
      <c r="I57" s="43" t="str">
        <f ca="1">IF(J57="","",IF(INDEX(Data!$BR:$BR,MATCH(J57,Data!$A:$A,0),1)=0,"",INDEX(Data!$BR:$BR,MATCH(J57,Data!$A:$A,0),1)))</f>
        <v/>
      </c>
      <c r="J57" s="43" t="str">
        <f ca="1">IFERROR(INDEX(Data!$A$1:I$1004,_xlfn.AGGREGATE(15,6,(OFFSET(Data!$A$1,0,MATCH(J$6,Data!$1:$1,0)-1,1000,1)=IF(J$7="","Yes",J$7))/(OFFSET(Data!$A$1,0,MATCH(J$6,Data!$1:$1,0)-1,1000,1)=IF(J$7="","Yes",J$7))*ROW(Data!$C$1:$C$1004),ROW(J57)-ROW(J$7)),1),"")</f>
        <v>MynetworkTV</v>
      </c>
      <c r="K57" s="43" t="str">
        <f ca="1">IF(L57="","",IF(INDEX(Data!$BR:$BR,MATCH(L57,Data!$A:$A,0),1)=0,"",INDEX(Data!$BR:$BR,MATCH(L57,Data!$A:$A,0),1)))</f>
        <v/>
      </c>
      <c r="L57" s="43" t="str">
        <f ca="1">IFERROR(INDEX(Data!$A$1:K$1004,_xlfn.AGGREGATE(15,6,(OFFSET(Data!$A$1,0,MATCH(L$6,Data!$1:$1,0)-1,1000,1)=IF(L$7="","Yes",L$7))/(OFFSET(Data!$A$1,0,MATCH(L$6,Data!$1:$1,0)-1,1000,1)=IF(L$7="","Yes",L$7))*ROW(Data!$C$1:$C$1004),ROW(L57)-ROW(L$7)),1),"")</f>
        <v>MTV2</v>
      </c>
      <c r="M57" s="43" t="str">
        <f ca="1">IF(N57="","",IF(INDEX(Data!$BR:$BR,MATCH(N57,Data!$A:$A,0),1)=0,"",INDEX(Data!$BR:$BR,MATCH(N57,Data!$A:$A,0),1)))</f>
        <v/>
      </c>
      <c r="N57" s="43" t="str">
        <f ca="1">IFERROR(INDEX(Data!$A$1:M$1004,_xlfn.AGGREGATE(15,6,(OFFSET(Data!$A$1,0,MATCH(N$6,Data!$1:$1,0)-1,1000,1)=IF(N$7="","Yes",N$7))/(OFFSET(Data!$A$1,0,MATCH(N$6,Data!$1:$1,0)-1,1000,1)=IF(N$7="","Yes",N$7))*ROW(Data!$C$1:$C$1004),ROW(N57)-ROW(N$7)),1),"")</f>
        <v>Hallmark</v>
      </c>
      <c r="O57" s="43" t="str">
        <f ca="1">IF(P57="","",IF(INDEX(Data!$BR:$BR,MATCH(P57,Data!$A:$A,0),1)=0,"",INDEX(Data!$BR:$BR,MATCH(P57,Data!$A:$A,0),1)))</f>
        <v/>
      </c>
      <c r="P57" s="43" t="str">
        <f ca="1">IFERROR(INDEX(Data!$A$1:O$1004,_xlfn.AGGREGATE(15,6,(OFFSET(Data!$A$1,0,MATCH(P$6,Data!$1:$1,0)-1,1000,1)=IF(P$7="","Yes",P$7))/(OFFSET(Data!$A$1,0,MATCH(P$6,Data!$1:$1,0)-1,1000,1)=IF(P$7="","Yes",P$7))*ROW(Data!$C$1:$C$1004),ROW(P57)-ROW(P$7)),1),"")</f>
        <v>Fox Business</v>
      </c>
      <c r="Q57" s="43">
        <f ca="1">IF(R57="","",IF(INDEX(Data!$BR:$BR,MATCH(R57,Data!$A:$A,0),1)=0,"",INDEX(Data!$BR:$BR,MATCH(R57,Data!$A:$A,0),1)))</f>
        <v>1</v>
      </c>
      <c r="R57" s="43" t="str">
        <f ca="1">IFERROR(INDEX(Data!$A$1:Q$1004,_xlfn.AGGREGATE(15,6,(OFFSET(Data!$A$1,0,MATCH(R$6,Data!$1:$1,0)-1,1000,1)=IF(R$7="","Yes",R$7))/(OFFSET(Data!$A$1,0,MATCH(R$6,Data!$1:$1,0)-1,1000,1)=IF(R$7="","Yes",R$7))*ROW(Data!$C$1:$C$1004),ROW(R57)-ROW(R$7)),1),"")</f>
        <v>FOX</v>
      </c>
      <c r="S57" s="43" t="str">
        <f ca="1">IF(T57="","",IF(INDEX(Data!$BR:$BR,MATCH(T57,Data!$A:$A,0),1)=0,"",INDEX(Data!$BR:$BR,MATCH(T57,Data!$A:$A,0),1)))</f>
        <v/>
      </c>
      <c r="T57" s="43" t="str">
        <f ca="1">IFERROR(INDEX(Data!$A$1:R$1004,_xlfn.AGGREGATE(15,6,(OFFSET(Data!$A$1,0,MATCH(T$6,Data!$1:$1,0)-1,1000,1)=IF(T$7="","Yes",T$7))/(OFFSET(Data!$A$1,0,MATCH(T$6,Data!$1:$1,0)-1,1000,1)=IF(T$7="","Yes",T$7))*ROW(Data!$C$1:$C$1004),ROW(T57)-ROW(T$7)),1),"")</f>
        <v>Fox Sports 1</v>
      </c>
      <c r="U57" s="43" t="str">
        <f ca="1">IF(V57="","",IF(INDEX(Data!$BR:$BR,MATCH(V57,Data!$A:$A,0),1)=0,"",INDEX(Data!$BR:$BR,MATCH(V57,Data!$A:$A,0),1)))</f>
        <v/>
      </c>
      <c r="V57" s="43" t="str">
        <f ca="1">IFERROR(INDEX(Data!$A$1:T$1004,_xlfn.AGGREGATE(15,6,(OFFSET(Data!$A$1,0,MATCH(V$6,Data!$1:$1,0)-1,1000,1)=IF(V$7="","Yes",V$7))/(OFFSET(Data!$A$1,0,MATCH(V$6,Data!$1:$1,0)-1,1000,1)=IF(V$7="","Yes",V$7))*ROW(Data!$C$1:$C$1004),ROW(V57)-ROW(V$7)),1),"")</f>
        <v>Motor Trend</v>
      </c>
      <c r="W57" s="43" t="str">
        <f ca="1">IF(X57="","",IF(INDEX(Data!$BR:$BR,MATCH(X57,Data!$A:$A,0),1)=0,"",INDEX(Data!$BR:$BR,MATCH(X57,Data!$A:$A,0),1)))</f>
        <v/>
      </c>
      <c r="X57" s="43" t="str">
        <f ca="1">IFERROR(INDEX(Data!$A$1:Y$1004,_xlfn.AGGREGATE(15,6,(OFFSET(Data!$A$1,0,MATCH(X$6,Data!$1:$1,0)-1,1000,1)=IF(X$7="","Yes",X$7))/(OFFSET(Data!$A$1,0,MATCH(X$6,Data!$1:$1,0)-1,1000,1)=IF(X$7="","Yes",X$7))*ROW(Data!$C$1:$C$1004),ROW(X57)-ROW(X$7)),1),"")</f>
        <v>NASA TV</v>
      </c>
      <c r="Y57" s="43" t="str">
        <f ca="1">IF(Z57="","",IF(INDEX(Data!$BR:$BR,MATCH(Z57,Data!$A:$A,0),1)=0,"",INDEX(Data!$BR:$BR,MATCH(Z57,Data!$A:$A,0),1)))</f>
        <v/>
      </c>
      <c r="Z57" s="43" t="str">
        <f ca="1">IFERROR(INDEX(Data!$A$1:AA$1004,_xlfn.AGGREGATE(15,6,(OFFSET(Data!$A$1,0,MATCH(Z$6,Data!$1:$1,0)-1,1000,1)=IF(Z$7="","Yes",Z$7))/(OFFSET(Data!$A$1,0,MATCH(Z$6,Data!$1:$1,0)-1,1000,1)=IF(Z$7="","Yes",Z$7))*ROW(Data!$C$1:$C$1004),ROW(Z57)-ROW(Z$7)),1),"")</f>
        <v>TNT</v>
      </c>
      <c r="AA57" s="43" t="str">
        <f ca="1">IF(AB57="","",IF(INDEX(Data!$BR:$BR,MATCH(AB57,Data!$A:$A,0),1)=0,"",INDEX(Data!$BR:$BR,MATCH(AB57,Data!$A:$A,0),1)))</f>
        <v/>
      </c>
      <c r="AB57" s="43" t="str">
        <f ca="1">IFERROR(INDEX(Data!$A$1:AC$1004,_xlfn.AGGREGATE(15,6,(OFFSET(Data!$A$1,0,MATCH(AB$6,Data!$1:$1,0)-1,1000,1)=IF(AB$7="","Yes",AB$7))/(OFFSET(Data!$A$1,0,MATCH(AB$6,Data!$1:$1,0)-1,1000,1)=IF(AB$7="","Yes",AB$7))*ROW(Data!$C$1:$C$1004),ROW(AB57)-ROW(AB$7)),1),"")</f>
        <v>Local Now</v>
      </c>
      <c r="AC57" s="43" t="str">
        <f ca="1">IF(AD57="","",IF(INDEX(Data!$BR:$BR,MATCH(AD57,Data!$A:$A,0),1)=0,"",INDEX(Data!$BR:$BR,MATCH(AD57,Data!$A:$A,0),1)))</f>
        <v/>
      </c>
      <c r="AD57" s="43" t="str">
        <f ca="1">IFERROR(INDEX(Data!$A$1:AE$1004,_xlfn.AGGREGATE(15,6,(OFFSET(Data!$A$1,0,MATCH(AD$6,Data!$1:$1,0)-1,1000,1)=IF(AD$7="","Yes",AD$7))/(OFFSET(Data!$A$1,0,MATCH(AD$6,Data!$1:$1,0)-1,1000,1)=IF(AD$7="","Yes",AD$7))*ROW(Data!$C$1:$C$1004),ROW(AD57)-ROW(AD$7)),1),"")</f>
        <v/>
      </c>
      <c r="AE57" s="43" t="str">
        <f ca="1">IF(AF57="","",IF(INDEX(Data!$BR:$BR,MATCH(AF57,Data!$A:$A,0),1)=0,"",INDEX(Data!$BR:$BR,MATCH(AF57,Data!$A:$A,0),1)))</f>
        <v/>
      </c>
      <c r="AF57" s="43" t="str">
        <f ca="1">IFERROR(INDEX(Data!$A$1:AM$1004,_xlfn.AGGREGATE(15,6,(OFFSET(Data!$A$1,0,MATCH(AF$6,Data!$1:$1,0)-1,1000,1)=IF(AF$7="","Yes",AF$7))/(OFFSET(Data!$A$1,0,MATCH(AF$6,Data!$1:$1,0)-1,1000,1)=IF(AF$7="","Yes",AF$7))*ROW(Data!$C$1:$C$1004),ROW(AF57)-ROW(AF$7)),1),"")</f>
        <v/>
      </c>
      <c r="AG57" s="43" t="str">
        <f ca="1">IF(AH57="","",IF(INDEX(Data!$BR:$BR,MATCH(AH57,Data!$A:$A,0),1)=0,"",INDEX(Data!$BR:$BR,MATCH(AH57,Data!$A:$A,0),1)))</f>
        <v/>
      </c>
      <c r="AH57" s="43" t="str">
        <f ca="1">IFERROR(INDEX(Data!$A$1:AO$1004,_xlfn.AGGREGATE(15,6,(OFFSET(Data!$A$1,0,MATCH(AH$6,Data!$1:$1,0)-1,1000,1)=IF(AH$7="","Yes",AH$7))/(OFFSET(Data!$A$1,0,MATCH(AH$6,Data!$1:$1,0)-1,1000,1)=IF(AH$7="","Yes",AH$7))*ROW(Data!$C$1:$C$1004),ROW(AH57)-ROW(AH$7)),1),"")</f>
        <v/>
      </c>
      <c r="AI57" s="43" t="str">
        <f ca="1">IF(AJ57="","",IF(INDEX(Data!$BR:$BR,MATCH(AJ57,Data!$A:$A,0),1)=0,"",INDEX(Data!$BR:$BR,MATCH(AJ57,Data!$A:$A,0),1)))</f>
        <v/>
      </c>
      <c r="AJ57" s="43" t="str">
        <f ca="1">IFERROR(INDEX(Data!$A$1:AQ$1004,_xlfn.AGGREGATE(15,6,(OFFSET(Data!$A$1,0,MATCH(AJ$6,Data!$1:$1,0)-1,1000,1)=IF(AJ$7="","Yes",AJ$7))/(OFFSET(Data!$A$1,0,MATCH(AJ$6,Data!$1:$1,0)-1,1000,1)=IF(AJ$7="","Yes",AJ$7))*ROW(Data!$C$1:$C$1004),ROW(AJ57)-ROW(AJ$7)),1),"")</f>
        <v>Nat Geo Wild</v>
      </c>
      <c r="AK57" s="43" t="str">
        <f ca="1">IF(AL57="","",IF(INDEX(Data!$BR:$BR,MATCH(AL57,Data!$A:$A,0),1)=0,"",INDEX(Data!$BR:$BR,MATCH(AL57,Data!$A:$A,0),1)))</f>
        <v/>
      </c>
      <c r="AL57" s="43" t="str">
        <f ca="1">IFERROR(INDEX(Data!$A$1:AS$1004,_xlfn.AGGREGATE(15,6,(OFFSET(Data!$A$1,0,MATCH(AL$6,Data!$1:$1,0)-1,1000,1)=IF(AL$7="","Yes",AL$7))/(OFFSET(Data!$A$1,0,MATCH(AL$6,Data!$1:$1,0)-1,1000,1)=IF(AL$7="","Yes",AL$7))*ROW(Data!$C$1:$C$1004),ROW(AL57)-ROW(AL$7)),1),"")</f>
        <v/>
      </c>
      <c r="AM57" s="43" t="str">
        <f ca="1">IF(AN57="","",IF(INDEX(Data!$BR:$BR,MATCH(AN57,Data!$A:$A,0),1)=0,"",INDEX(Data!$BR:$BR,MATCH(AN57,Data!$A:$A,0),1)))</f>
        <v/>
      </c>
      <c r="AN57" s="43" t="str">
        <f ca="1">IFERROR(INDEX(Data!$A$1:AU$1004,_xlfn.AGGREGATE(15,6,(OFFSET(Data!$A$1,0,MATCH(AN$6,Data!$1:$1,0)-1,1000,1)=IF(AN$7="","Yes",AN$7))/(OFFSET(Data!$A$1,0,MATCH(AN$6,Data!$1:$1,0)-1,1000,1)=IF(AN$7="","Yes",AN$7))*ROW(Data!$C$1:$C$1004),ROW(AN57)-ROW(AN$7)),1),"")</f>
        <v>Own</v>
      </c>
    </row>
    <row r="58" spans="1:40" ht="24" x14ac:dyDescent="0.4">
      <c r="A58" s="43" t="str">
        <f ca="1">IF(B58="","",IF(INDEX(Data!$BR:$BR,MATCH(B58,Data!$A:$A,0),1)=0,"",INDEX(Data!$BR:$BR,MATCH(B58,Data!$A:$A,0),1)))</f>
        <v/>
      </c>
      <c r="B58" s="43" t="str">
        <f ca="1">IFERROR(INDEX(Data!A$1:$A$1004,_xlfn.AGGREGATE(15,6,(OFFSET(Data!$A$1,0,MATCH(B$6,Data!$1:$1,0)-1,1000,1)=IF(B$7="","Yes",B$7))/(OFFSET(Data!$A$1,0,MATCH(B$6,Data!$1:$1,0)-1,1000,1)=IF(B$7="","Yes",B$7))*ROW(Data!$C$1:$C$1004),ROW(B58)-ROW(B$7)),1),"")</f>
        <v>Sundance TV</v>
      </c>
      <c r="C58" s="43" t="str">
        <f ca="1">IF(D58="","",IF(INDEX(Data!$BR:$BR,MATCH(D58,Data!$A:$A,0),1)=0,"",INDEX(Data!$BR:$BR,MATCH(D58,Data!$A:$A,0),1)))</f>
        <v/>
      </c>
      <c r="D58" s="43" t="str">
        <f ca="1">IFERROR(INDEX(Data!$A$1:C$1004,_xlfn.AGGREGATE(15,6,(OFFSET(Data!$A$1,0,MATCH(D$6,Data!$1:$1,0)-1,1000,1)=IF(D$7="","Yes",D$7))/(OFFSET(Data!$A$1,0,MATCH(D$6,Data!$1:$1,0)-1,1000,1)=IF(D$7="","Yes",D$7))*ROW(Data!$C$1:$C$1004),ROW(D58)-ROW(D$7)),1),"")</f>
        <v/>
      </c>
      <c r="E58" s="43" t="str">
        <f ca="1">IF(F58="","",IF(INDEX(Data!$BR:$BR,MATCH(F58,Data!$A:$A,0),1)=0,"",INDEX(Data!$BR:$BR,MATCH(F58,Data!$A:$A,0),1)))</f>
        <v/>
      </c>
      <c r="F58" s="43" t="str">
        <f ca="1">IFERROR(INDEX(Data!$A$1:E$1004,_xlfn.AGGREGATE(15,6,(OFFSET(Data!$A$1,0,MATCH(F$6,Data!$1:$1,0)-1,1000,1)=IF(F$7="","Yes",F$7))/(OFFSET(Data!$A$1,0,MATCH(F$6,Data!$1:$1,0)-1,1000,1)=IF(F$7="","Yes",F$7))*ROW(Data!$C$1:$C$1004),ROW(F58)-ROW(F$7)),1),"")</f>
        <v/>
      </c>
      <c r="G58" s="43" t="str">
        <f ca="1">IF(H58="","",IF(INDEX(Data!$BR:$BR,MATCH(H58,Data!$A:$A,0),1)=0,"",INDEX(Data!$BR:$BR,MATCH(H58,Data!$A:$A,0),1)))</f>
        <v/>
      </c>
      <c r="H58" s="43" t="str">
        <f ca="1">IFERROR(INDEX(Data!$A$1:G$1004,_xlfn.AGGREGATE(15,6,(OFFSET(Data!$A$1,0,MATCH(H$6,Data!$1:$1,0)-1,1000,1)=IF(H$7="","Yes",H$7))/(OFFSET(Data!$A$1,0,MATCH(H$6,Data!$1:$1,0)-1,1000,1)=IF(H$7="","Yes",H$7))*ROW(Data!$C$1:$C$1004),ROW(H58)-ROW(H$7)),1),"")</f>
        <v>TBS</v>
      </c>
      <c r="I58" s="43" t="str">
        <f ca="1">IF(J58="","",IF(INDEX(Data!$BR:$BR,MATCH(J58,Data!$A:$A,0),1)=0,"",INDEX(Data!$BR:$BR,MATCH(J58,Data!$A:$A,0),1)))</f>
        <v/>
      </c>
      <c r="J58" s="43" t="str">
        <f ca="1">IFERROR(INDEX(Data!$A$1:I$1004,_xlfn.AGGREGATE(15,6,(OFFSET(Data!$A$1,0,MATCH(J$6,Data!$1:$1,0)-1,1000,1)=IF(J$7="","Yes",J$7))/(OFFSET(Data!$A$1,0,MATCH(J$6,Data!$1:$1,0)-1,1000,1)=IF(J$7="","Yes",J$7))*ROW(Data!$C$1:$C$1004),ROW(J58)-ROW(J$7)),1),"")</f>
        <v>Nat Geo Wild</v>
      </c>
      <c r="K58" s="43" t="str">
        <f ca="1">IF(L58="","",IF(INDEX(Data!$BR:$BR,MATCH(L58,Data!$A:$A,0),1)=0,"",INDEX(Data!$BR:$BR,MATCH(L58,Data!$A:$A,0),1)))</f>
        <v/>
      </c>
      <c r="L58" s="43" t="str">
        <f ca="1">IFERROR(INDEX(Data!$A$1:K$1004,_xlfn.AGGREGATE(15,6,(OFFSET(Data!$A$1,0,MATCH(L$6,Data!$1:$1,0)-1,1000,1)=IF(L$7="","Yes",L$7))/(OFFSET(Data!$A$1,0,MATCH(L$6,Data!$1:$1,0)-1,1000,1)=IF(L$7="","Yes",L$7))*ROW(Data!$C$1:$C$1004),ROW(L58)-ROW(L$7)),1),"")</f>
        <v>National Geographic</v>
      </c>
      <c r="M58" s="43" t="str">
        <f ca="1">IF(N58="","",IF(INDEX(Data!$BR:$BR,MATCH(N58,Data!$A:$A,0),1)=0,"",INDEX(Data!$BR:$BR,MATCH(N58,Data!$A:$A,0),1)))</f>
        <v/>
      </c>
      <c r="N58" s="43" t="str">
        <f ca="1">IFERROR(INDEX(Data!$A$1:M$1004,_xlfn.AGGREGATE(15,6,(OFFSET(Data!$A$1,0,MATCH(N$6,Data!$1:$1,0)-1,1000,1)=IF(N$7="","Yes",N$7))/(OFFSET(Data!$A$1,0,MATCH(N$6,Data!$1:$1,0)-1,1000,1)=IF(N$7="","Yes",N$7))*ROW(Data!$C$1:$C$1004),ROW(N58)-ROW(N$7)),1),"")</f>
        <v>HGTV</v>
      </c>
      <c r="O58" s="43" t="str">
        <f ca="1">IF(P58="","",IF(INDEX(Data!$BR:$BR,MATCH(P58,Data!$A:$A,0),1)=0,"",INDEX(Data!$BR:$BR,MATCH(P58,Data!$A:$A,0),1)))</f>
        <v/>
      </c>
      <c r="P58" s="43" t="str">
        <f ca="1">IFERROR(INDEX(Data!$A$1:O$1004,_xlfn.AGGREGATE(15,6,(OFFSET(Data!$A$1,0,MATCH(P$6,Data!$1:$1,0)-1,1000,1)=IF(P$7="","Yes",P$7))/(OFFSET(Data!$A$1,0,MATCH(P$6,Data!$1:$1,0)-1,1000,1)=IF(P$7="","Yes",P$7))*ROW(Data!$C$1:$C$1004),ROW(P58)-ROW(P$7)),1),"")</f>
        <v>Fox News</v>
      </c>
      <c r="Q58" s="43" t="str">
        <f ca="1">IF(R58="","",IF(INDEX(Data!$BR:$BR,MATCH(R58,Data!$A:$A,0),1)=0,"",INDEX(Data!$BR:$BR,MATCH(R58,Data!$A:$A,0),1)))</f>
        <v/>
      </c>
      <c r="R58" s="43" t="str">
        <f ca="1">IFERROR(INDEX(Data!$A$1:Q$1004,_xlfn.AGGREGATE(15,6,(OFFSET(Data!$A$1,0,MATCH(R$6,Data!$1:$1,0)-1,1000,1)=IF(R$7="","Yes",R$7))/(OFFSET(Data!$A$1,0,MATCH(R$6,Data!$1:$1,0)-1,1000,1)=IF(R$7="","Yes",R$7))*ROW(Data!$C$1:$C$1004),ROW(R58)-ROW(R$7)),1),"")</f>
        <v>Fox Business</v>
      </c>
      <c r="S58" s="43">
        <f ca="1">IF(T58="","",IF(INDEX(Data!$BR:$BR,MATCH(T58,Data!$A:$A,0),1)=0,"",INDEX(Data!$BR:$BR,MATCH(T58,Data!$A:$A,0),1)))</f>
        <v>2</v>
      </c>
      <c r="T58" s="43" t="str">
        <f ca="1">IFERROR(INDEX(Data!$A$1:R$1004,_xlfn.AGGREGATE(15,6,(OFFSET(Data!$A$1,0,MATCH(T$6,Data!$1:$1,0)-1,1000,1)=IF(T$7="","Yes",T$7))/(OFFSET(Data!$A$1,0,MATCH(T$6,Data!$1:$1,0)-1,1000,1)=IF(T$7="","Yes",T$7))*ROW(Data!$C$1:$C$1004),ROW(T58)-ROW(T$7)),1),"")</f>
        <v>Fox Sports Regionals</v>
      </c>
      <c r="U58" s="43" t="str">
        <f ca="1">IF(V58="","",IF(INDEX(Data!$BR:$BR,MATCH(V58,Data!$A:$A,0),1)=0,"",INDEX(Data!$BR:$BR,MATCH(V58,Data!$A:$A,0),1)))</f>
        <v/>
      </c>
      <c r="V58" s="43" t="str">
        <f ca="1">IFERROR(INDEX(Data!$A$1:T$1004,_xlfn.AGGREGATE(15,6,(OFFSET(Data!$A$1,0,MATCH(V$6,Data!$1:$1,0)-1,1000,1)=IF(V$7="","Yes",V$7))/(OFFSET(Data!$A$1,0,MATCH(V$6,Data!$1:$1,0)-1,1000,1)=IF(V$7="","Yes",V$7))*ROW(Data!$C$1:$C$1004),ROW(V58)-ROW(V$7)),1),"")</f>
        <v>MSNBC</v>
      </c>
      <c r="W58" s="43" t="str">
        <f ca="1">IF(X58="","",IF(INDEX(Data!$BR:$BR,MATCH(X58,Data!$A:$A,0),1)=0,"",INDEX(Data!$BR:$BR,MATCH(X58,Data!$A:$A,0),1)))</f>
        <v/>
      </c>
      <c r="X58" s="43" t="str">
        <f ca="1">IFERROR(INDEX(Data!$A$1:Y$1004,_xlfn.AGGREGATE(15,6,(OFFSET(Data!$A$1,0,MATCH(X$6,Data!$1:$1,0)-1,1000,1)=IF(X$7="","Yes",X$7))/(OFFSET(Data!$A$1,0,MATCH(X$6,Data!$1:$1,0)-1,1000,1)=IF(X$7="","Yes",X$7))*ROW(Data!$C$1:$C$1004),ROW(X58)-ROW(X$7)),1),"")</f>
        <v>Nat Geo Wild</v>
      </c>
      <c r="Y58" s="43" t="str">
        <f ca="1">IF(Z58="","",IF(INDEX(Data!$BR:$BR,MATCH(Z58,Data!$A:$A,0),1)=0,"",INDEX(Data!$BR:$BR,MATCH(Z58,Data!$A:$A,0),1)))</f>
        <v/>
      </c>
      <c r="Z58" s="43" t="str">
        <f ca="1">IFERROR(INDEX(Data!$A$1:AA$1004,_xlfn.AGGREGATE(15,6,(OFFSET(Data!$A$1,0,MATCH(Z$6,Data!$1:$1,0)-1,1000,1)=IF(Z$7="","Yes",Z$7))/(OFFSET(Data!$A$1,0,MATCH(Z$6,Data!$1:$1,0)-1,1000,1)=IF(Z$7="","Yes",Z$7))*ROW(Data!$C$1:$C$1004),ROW(Z58)-ROW(Z$7)),1),"")</f>
        <v>Travel Channel</v>
      </c>
      <c r="AA58" s="43" t="str">
        <f ca="1">IF(AB58="","",IF(INDEX(Data!$BR:$BR,MATCH(AB58,Data!$A:$A,0),1)=0,"",INDEX(Data!$BR:$BR,MATCH(AB58,Data!$A:$A,0),1)))</f>
        <v/>
      </c>
      <c r="AB58" s="43" t="str">
        <f ca="1">IFERROR(INDEX(Data!$A$1:AC$1004,_xlfn.AGGREGATE(15,6,(OFFSET(Data!$A$1,0,MATCH(AB$6,Data!$1:$1,0)-1,1000,1)=IF(AB$7="","Yes",AB$7))/(OFFSET(Data!$A$1,0,MATCH(AB$6,Data!$1:$1,0)-1,1000,1)=IF(AB$7="","Yes",AB$7))*ROW(Data!$C$1:$C$1004),ROW(AB58)-ROW(AB$7)),1),"")</f>
        <v>Motor Trend</v>
      </c>
      <c r="AC58" s="43" t="str">
        <f ca="1">IF(AD58="","",IF(INDEX(Data!$BR:$BR,MATCH(AD58,Data!$A:$A,0),1)=0,"",INDEX(Data!$BR:$BR,MATCH(AD58,Data!$A:$A,0),1)))</f>
        <v/>
      </c>
      <c r="AD58" s="43" t="str">
        <f ca="1">IFERROR(INDEX(Data!$A$1:AE$1004,_xlfn.AGGREGATE(15,6,(OFFSET(Data!$A$1,0,MATCH(AD$6,Data!$1:$1,0)-1,1000,1)=IF(AD$7="","Yes",AD$7))/(OFFSET(Data!$A$1,0,MATCH(AD$6,Data!$1:$1,0)-1,1000,1)=IF(AD$7="","Yes",AD$7))*ROW(Data!$C$1:$C$1004),ROW(AD58)-ROW(AD$7)),1),"")</f>
        <v/>
      </c>
      <c r="AE58" s="43" t="str">
        <f ca="1">IF(AF58="","",IF(INDEX(Data!$BR:$BR,MATCH(AF58,Data!$A:$A,0),1)=0,"",INDEX(Data!$BR:$BR,MATCH(AF58,Data!$A:$A,0),1)))</f>
        <v/>
      </c>
      <c r="AF58" s="43" t="str">
        <f ca="1">IFERROR(INDEX(Data!$A$1:AM$1004,_xlfn.AGGREGATE(15,6,(OFFSET(Data!$A$1,0,MATCH(AF$6,Data!$1:$1,0)-1,1000,1)=IF(AF$7="","Yes",AF$7))/(OFFSET(Data!$A$1,0,MATCH(AF$6,Data!$1:$1,0)-1,1000,1)=IF(AF$7="","Yes",AF$7))*ROW(Data!$C$1:$C$1004),ROW(AF58)-ROW(AF$7)),1),"")</f>
        <v/>
      </c>
      <c r="AG58" s="43" t="str">
        <f ca="1">IF(AH58="","",IF(INDEX(Data!$BR:$BR,MATCH(AH58,Data!$A:$A,0),1)=0,"",INDEX(Data!$BR:$BR,MATCH(AH58,Data!$A:$A,0),1)))</f>
        <v/>
      </c>
      <c r="AH58" s="43" t="str">
        <f ca="1">IFERROR(INDEX(Data!$A$1:AO$1004,_xlfn.AGGREGATE(15,6,(OFFSET(Data!$A$1,0,MATCH(AH$6,Data!$1:$1,0)-1,1000,1)=IF(AH$7="","Yes",AH$7))/(OFFSET(Data!$A$1,0,MATCH(AH$6,Data!$1:$1,0)-1,1000,1)=IF(AH$7="","Yes",AH$7))*ROW(Data!$C$1:$C$1004),ROW(AH58)-ROW(AH$7)),1),"")</f>
        <v/>
      </c>
      <c r="AI58" s="43" t="str">
        <f ca="1">IF(AJ58="","",IF(INDEX(Data!$BR:$BR,MATCH(AJ58,Data!$A:$A,0),1)=0,"",INDEX(Data!$BR:$BR,MATCH(AJ58,Data!$A:$A,0),1)))</f>
        <v/>
      </c>
      <c r="AJ58" s="43" t="str">
        <f ca="1">IFERROR(INDEX(Data!$A$1:AQ$1004,_xlfn.AGGREGATE(15,6,(OFFSET(Data!$A$1,0,MATCH(AJ$6,Data!$1:$1,0)-1,1000,1)=IF(AJ$7="","Yes",AJ$7))/(OFFSET(Data!$A$1,0,MATCH(AJ$6,Data!$1:$1,0)-1,1000,1)=IF(AJ$7="","Yes",AJ$7))*ROW(Data!$C$1:$C$1004),ROW(AJ58)-ROW(AJ$7)),1),"")</f>
        <v>National Geographic</v>
      </c>
      <c r="AK58" s="43" t="str">
        <f ca="1">IF(AL58="","",IF(INDEX(Data!$BR:$BR,MATCH(AL58,Data!$A:$A,0),1)=0,"",INDEX(Data!$BR:$BR,MATCH(AL58,Data!$A:$A,0),1)))</f>
        <v/>
      </c>
      <c r="AL58" s="43" t="str">
        <f ca="1">IFERROR(INDEX(Data!$A$1:AS$1004,_xlfn.AGGREGATE(15,6,(OFFSET(Data!$A$1,0,MATCH(AL$6,Data!$1:$1,0)-1,1000,1)=IF(AL$7="","Yes",AL$7))/(OFFSET(Data!$A$1,0,MATCH(AL$6,Data!$1:$1,0)-1,1000,1)=IF(AL$7="","Yes",AL$7))*ROW(Data!$C$1:$C$1004),ROW(AL58)-ROW(AL$7)),1),"")</f>
        <v/>
      </c>
      <c r="AM58" s="43" t="str">
        <f ca="1">IF(AN58="","",IF(INDEX(Data!$BR:$BR,MATCH(AN58,Data!$A:$A,0),1)=0,"",INDEX(Data!$BR:$BR,MATCH(AN58,Data!$A:$A,0),1)))</f>
        <v/>
      </c>
      <c r="AN58" s="43" t="str">
        <f ca="1">IFERROR(INDEX(Data!$A$1:AU$1004,_xlfn.AGGREGATE(15,6,(OFFSET(Data!$A$1,0,MATCH(AN$6,Data!$1:$1,0)-1,1000,1)=IF(AN$7="","Yes",AN$7))/(OFFSET(Data!$A$1,0,MATCH(AN$6,Data!$1:$1,0)-1,1000,1)=IF(AN$7="","Yes",AN$7))*ROW(Data!$C$1:$C$1004),ROW(AN58)-ROW(AN$7)),1),"")</f>
        <v>Paramount Network</v>
      </c>
    </row>
    <row r="59" spans="1:40" ht="24" x14ac:dyDescent="0.4">
      <c r="A59" s="43" t="str">
        <f ca="1">IF(B59="","",IF(INDEX(Data!$BR:$BR,MATCH(B59,Data!$A:$A,0),1)=0,"",INDEX(Data!$BR:$BR,MATCH(B59,Data!$A:$A,0),1)))</f>
        <v/>
      </c>
      <c r="B59" s="43" t="str">
        <f ca="1">IFERROR(INDEX(Data!A$1:$A$1004,_xlfn.AGGREGATE(15,6,(OFFSET(Data!$A$1,0,MATCH(B$6,Data!$1:$1,0)-1,1000,1)=IF(B$7="","Yes",B$7))/(OFFSET(Data!$A$1,0,MATCH(B$6,Data!$1:$1,0)-1,1000,1)=IF(B$7="","Yes",B$7))*ROW(Data!$C$1:$C$1004),ROW(B59)-ROW(B$7)),1),"")</f>
        <v>Tastemade</v>
      </c>
      <c r="C59" s="43" t="str">
        <f ca="1">IF(D59="","",IF(INDEX(Data!$BR:$BR,MATCH(D59,Data!$A:$A,0),1)=0,"",INDEX(Data!$BR:$BR,MATCH(D59,Data!$A:$A,0),1)))</f>
        <v/>
      </c>
      <c r="D59" s="43" t="str">
        <f ca="1">IFERROR(INDEX(Data!$A$1:C$1004,_xlfn.AGGREGATE(15,6,(OFFSET(Data!$A$1,0,MATCH(D$6,Data!$1:$1,0)-1,1000,1)=IF(D$7="","Yes",D$7))/(OFFSET(Data!$A$1,0,MATCH(D$6,Data!$1:$1,0)-1,1000,1)=IF(D$7="","Yes",D$7))*ROW(Data!$C$1:$C$1004),ROW(D59)-ROW(D$7)),1),"")</f>
        <v/>
      </c>
      <c r="E59" s="43" t="str">
        <f ca="1">IF(F59="","",IF(INDEX(Data!$BR:$BR,MATCH(F59,Data!$A:$A,0),1)=0,"",INDEX(Data!$BR:$BR,MATCH(F59,Data!$A:$A,0),1)))</f>
        <v/>
      </c>
      <c r="F59" s="43" t="str">
        <f ca="1">IFERROR(INDEX(Data!$A$1:E$1004,_xlfn.AGGREGATE(15,6,(OFFSET(Data!$A$1,0,MATCH(F$6,Data!$1:$1,0)-1,1000,1)=IF(F$7="","Yes",F$7))/(OFFSET(Data!$A$1,0,MATCH(F$6,Data!$1:$1,0)-1,1000,1)=IF(F$7="","Yes",F$7))*ROW(Data!$C$1:$C$1004),ROW(F59)-ROW(F$7)),1),"")</f>
        <v/>
      </c>
      <c r="G59" s="43" t="str">
        <f ca="1">IF(H59="","",IF(INDEX(Data!$BR:$BR,MATCH(H59,Data!$A:$A,0),1)=0,"",INDEX(Data!$BR:$BR,MATCH(H59,Data!$A:$A,0),1)))</f>
        <v/>
      </c>
      <c r="H59" s="43" t="str">
        <f ca="1">IFERROR(INDEX(Data!$A$1:G$1004,_xlfn.AGGREGATE(15,6,(OFFSET(Data!$A$1,0,MATCH(H$6,Data!$1:$1,0)-1,1000,1)=IF(H$7="","Yes",H$7))/(OFFSET(Data!$A$1,0,MATCH(H$6,Data!$1:$1,0)-1,1000,1)=IF(H$7="","Yes",H$7))*ROW(Data!$C$1:$C$1004),ROW(H59)-ROW(H$7)),1),"")</f>
        <v>Telemundo</v>
      </c>
      <c r="I59" s="43" t="str">
        <f ca="1">IF(J59="","",IF(INDEX(Data!$BR:$BR,MATCH(J59,Data!$A:$A,0),1)=0,"",INDEX(Data!$BR:$BR,MATCH(J59,Data!$A:$A,0),1)))</f>
        <v/>
      </c>
      <c r="J59" s="43" t="str">
        <f ca="1">IFERROR(INDEX(Data!$A$1:I$1004,_xlfn.AGGREGATE(15,6,(OFFSET(Data!$A$1,0,MATCH(J$6,Data!$1:$1,0)-1,1000,1)=IF(J$7="","Yes",J$7))/(OFFSET(Data!$A$1,0,MATCH(J$6,Data!$1:$1,0)-1,1000,1)=IF(J$7="","Yes",J$7))*ROW(Data!$C$1:$C$1004),ROW(J59)-ROW(J$7)),1),"")</f>
        <v>National Geographic</v>
      </c>
      <c r="K59" s="43">
        <f ca="1">IF(L59="","",IF(INDEX(Data!$BR:$BR,MATCH(L59,Data!$A:$A,0),1)=0,"",INDEX(Data!$BR:$BR,MATCH(L59,Data!$A:$A,0),1)))</f>
        <v>1</v>
      </c>
      <c r="L59" s="43" t="str">
        <f ca="1">IFERROR(INDEX(Data!$A$1:K$1004,_xlfn.AGGREGATE(15,6,(OFFSET(Data!$A$1,0,MATCH(L$6,Data!$1:$1,0)-1,1000,1)=IF(L$7="","Yes",L$7))/(OFFSET(Data!$A$1,0,MATCH(L$6,Data!$1:$1,0)-1,1000,1)=IF(L$7="","Yes",L$7))*ROW(Data!$C$1:$C$1004),ROW(L59)-ROW(L$7)),1),"")</f>
        <v>NBC</v>
      </c>
      <c r="M59" s="43" t="str">
        <f ca="1">IF(N59="","",IF(INDEX(Data!$BR:$BR,MATCH(N59,Data!$A:$A,0),1)=0,"",INDEX(Data!$BR:$BR,MATCH(N59,Data!$A:$A,0),1)))</f>
        <v/>
      </c>
      <c r="N59" s="43" t="str">
        <f ca="1">IFERROR(INDEX(Data!$A$1:M$1004,_xlfn.AGGREGATE(15,6,(OFFSET(Data!$A$1,0,MATCH(N$6,Data!$1:$1,0)-1,1000,1)=IF(N$7="","Yes",N$7))/(OFFSET(Data!$A$1,0,MATCH(N$6,Data!$1:$1,0)-1,1000,1)=IF(N$7="","Yes",N$7))*ROW(Data!$C$1:$C$1004),ROW(N59)-ROW(N$7)),1),"")</f>
        <v>History</v>
      </c>
      <c r="O59" s="43" t="str">
        <f ca="1">IF(P59="","",IF(INDEX(Data!$BR:$BR,MATCH(P59,Data!$A:$A,0),1)=0,"",INDEX(Data!$BR:$BR,MATCH(P59,Data!$A:$A,0),1)))</f>
        <v/>
      </c>
      <c r="P59" s="43" t="str">
        <f ca="1">IFERROR(INDEX(Data!$A$1:O$1004,_xlfn.AGGREGATE(15,6,(OFFSET(Data!$A$1,0,MATCH(P$6,Data!$1:$1,0)-1,1000,1)=IF(P$7="","Yes",P$7))/(OFFSET(Data!$A$1,0,MATCH(P$6,Data!$1:$1,0)-1,1000,1)=IF(P$7="","Yes",P$7))*ROW(Data!$C$1:$C$1004),ROW(P59)-ROW(P$7)),1),"")</f>
        <v>Fox Sports 1</v>
      </c>
      <c r="Q59" s="43" t="str">
        <f ca="1">IF(R59="","",IF(INDEX(Data!$BR:$BR,MATCH(R59,Data!$A:$A,0),1)=0,"",INDEX(Data!$BR:$BR,MATCH(R59,Data!$A:$A,0),1)))</f>
        <v/>
      </c>
      <c r="R59" s="43" t="str">
        <f ca="1">IFERROR(INDEX(Data!$A$1:Q$1004,_xlfn.AGGREGATE(15,6,(OFFSET(Data!$A$1,0,MATCH(R$6,Data!$1:$1,0)-1,1000,1)=IF(R$7="","Yes",R$7))/(OFFSET(Data!$A$1,0,MATCH(R$6,Data!$1:$1,0)-1,1000,1)=IF(R$7="","Yes",R$7))*ROW(Data!$C$1:$C$1004),ROW(R59)-ROW(R$7)),1),"")</f>
        <v>Fox News</v>
      </c>
      <c r="S59" s="43" t="str">
        <f ca="1">IF(T59="","",IF(INDEX(Data!$BR:$BR,MATCH(T59,Data!$A:$A,0),1)=0,"",INDEX(Data!$BR:$BR,MATCH(T59,Data!$A:$A,0),1)))</f>
        <v/>
      </c>
      <c r="T59" s="43" t="str">
        <f ca="1">IFERROR(INDEX(Data!$A$1:R$1004,_xlfn.AGGREGATE(15,6,(OFFSET(Data!$A$1,0,MATCH(T$6,Data!$1:$1,0)-1,1000,1)=IF(T$7="","Yes",T$7))/(OFFSET(Data!$A$1,0,MATCH(T$6,Data!$1:$1,0)-1,1000,1)=IF(T$7="","Yes",T$7))*ROW(Data!$C$1:$C$1004),ROW(T59)-ROW(T$7)),1),"")</f>
        <v>Foxlife</v>
      </c>
      <c r="U59" s="43" t="str">
        <f ca="1">IF(V59="","",IF(INDEX(Data!$BR:$BR,MATCH(V59,Data!$A:$A,0),1)=0,"",INDEX(Data!$BR:$BR,MATCH(V59,Data!$A:$A,0),1)))</f>
        <v/>
      </c>
      <c r="V59" s="43" t="str">
        <f ca="1">IFERROR(INDEX(Data!$A$1:T$1004,_xlfn.AGGREGATE(15,6,(OFFSET(Data!$A$1,0,MATCH(V$6,Data!$1:$1,0)-1,1000,1)=IF(V$7="","Yes",V$7))/(OFFSET(Data!$A$1,0,MATCH(V$6,Data!$1:$1,0)-1,1000,1)=IF(V$7="","Yes",V$7))*ROW(Data!$C$1:$C$1004),ROW(V59)-ROW(V$7)),1),"")</f>
        <v>MynetworkTV</v>
      </c>
      <c r="W59" s="43">
        <f ca="1">IF(X59="","",IF(INDEX(Data!$BR:$BR,MATCH(X59,Data!$A:$A,0),1)=0,"",INDEX(Data!$BR:$BR,MATCH(X59,Data!$A:$A,0),1)))</f>
        <v>1</v>
      </c>
      <c r="X59" s="43" t="str">
        <f ca="1">IFERROR(INDEX(Data!$A$1:Y$1004,_xlfn.AGGREGATE(15,6,(OFFSET(Data!$A$1,0,MATCH(X$6,Data!$1:$1,0)-1,1000,1)=IF(X$7="","Yes",X$7))/(OFFSET(Data!$A$1,0,MATCH(X$6,Data!$1:$1,0)-1,1000,1)=IF(X$7="","Yes",X$7))*ROW(Data!$C$1:$C$1004),ROW(X59)-ROW(X$7)),1),"")</f>
        <v>NBC</v>
      </c>
      <c r="Y59" s="43" t="str">
        <f ca="1">IF(Z59="","",IF(INDEX(Data!$BR:$BR,MATCH(Z59,Data!$A:$A,0),1)=0,"",INDEX(Data!$BR:$BR,MATCH(Z59,Data!$A:$A,0),1)))</f>
        <v/>
      </c>
      <c r="Z59" s="43" t="str">
        <f ca="1">IFERROR(INDEX(Data!$A$1:AA$1004,_xlfn.AGGREGATE(15,6,(OFFSET(Data!$A$1,0,MATCH(Z$6,Data!$1:$1,0)-1,1000,1)=IF(Z$7="","Yes",Z$7))/(OFFSET(Data!$A$1,0,MATCH(Z$6,Data!$1:$1,0)-1,1000,1)=IF(Z$7="","Yes",Z$7))*ROW(Data!$C$1:$C$1004),ROW(Z59)-ROW(Z$7)),1),"")</f>
        <v>TruTV</v>
      </c>
      <c r="AA59" s="43" t="str">
        <f ca="1">IF(AB59="","",IF(INDEX(Data!$BR:$BR,MATCH(AB59,Data!$A:$A,0),1)=0,"",INDEX(Data!$BR:$BR,MATCH(AB59,Data!$A:$A,0),1)))</f>
        <v/>
      </c>
      <c r="AB59" s="43" t="str">
        <f ca="1">IFERROR(INDEX(Data!$A$1:AC$1004,_xlfn.AGGREGATE(15,6,(OFFSET(Data!$A$1,0,MATCH(AB$6,Data!$1:$1,0)-1,1000,1)=IF(AB$7="","Yes",AB$7))/(OFFSET(Data!$A$1,0,MATCH(AB$6,Data!$1:$1,0)-1,1000,1)=IF(AB$7="","Yes",AB$7))*ROW(Data!$C$1:$C$1004),ROW(AB59)-ROW(AB$7)),1),"")</f>
        <v>MSNBC</v>
      </c>
      <c r="AC59" s="43" t="str">
        <f ca="1">IF(AD59="","",IF(INDEX(Data!$BR:$BR,MATCH(AD59,Data!$A:$A,0),1)=0,"",INDEX(Data!$BR:$BR,MATCH(AD59,Data!$A:$A,0),1)))</f>
        <v/>
      </c>
      <c r="AD59" s="43" t="str">
        <f ca="1">IFERROR(INDEX(Data!$A$1:AE$1004,_xlfn.AGGREGATE(15,6,(OFFSET(Data!$A$1,0,MATCH(AD$6,Data!$1:$1,0)-1,1000,1)=IF(AD$7="","Yes",AD$7))/(OFFSET(Data!$A$1,0,MATCH(AD$6,Data!$1:$1,0)-1,1000,1)=IF(AD$7="","Yes",AD$7))*ROW(Data!$C$1:$C$1004),ROW(AD59)-ROW(AD$7)),1),"")</f>
        <v/>
      </c>
      <c r="AE59" s="43" t="str">
        <f ca="1">IF(AF59="","",IF(INDEX(Data!$BR:$BR,MATCH(AF59,Data!$A:$A,0),1)=0,"",INDEX(Data!$BR:$BR,MATCH(AF59,Data!$A:$A,0),1)))</f>
        <v/>
      </c>
      <c r="AF59" s="43" t="str">
        <f ca="1">IFERROR(INDEX(Data!$A$1:AM$1004,_xlfn.AGGREGATE(15,6,(OFFSET(Data!$A$1,0,MATCH(AF$6,Data!$1:$1,0)-1,1000,1)=IF(AF$7="","Yes",AF$7))/(OFFSET(Data!$A$1,0,MATCH(AF$6,Data!$1:$1,0)-1,1000,1)=IF(AF$7="","Yes",AF$7))*ROW(Data!$C$1:$C$1004),ROW(AF59)-ROW(AF$7)),1),"")</f>
        <v/>
      </c>
      <c r="AG59" s="43" t="str">
        <f ca="1">IF(AH59="","",IF(INDEX(Data!$BR:$BR,MATCH(AH59,Data!$A:$A,0),1)=0,"",INDEX(Data!$BR:$BR,MATCH(AH59,Data!$A:$A,0),1)))</f>
        <v/>
      </c>
      <c r="AH59" s="43" t="str">
        <f ca="1">IFERROR(INDEX(Data!$A$1:AO$1004,_xlfn.AGGREGATE(15,6,(OFFSET(Data!$A$1,0,MATCH(AH$6,Data!$1:$1,0)-1,1000,1)=IF(AH$7="","Yes",AH$7))/(OFFSET(Data!$A$1,0,MATCH(AH$6,Data!$1:$1,0)-1,1000,1)=IF(AH$7="","Yes",AH$7))*ROW(Data!$C$1:$C$1004),ROW(AH59)-ROW(AH$7)),1),"")</f>
        <v/>
      </c>
      <c r="AI59" s="43" t="str">
        <f ca="1">IF(AJ59="","",IF(INDEX(Data!$BR:$BR,MATCH(AJ59,Data!$A:$A,0),1)=0,"",INDEX(Data!$BR:$BR,MATCH(AJ59,Data!$A:$A,0),1)))</f>
        <v/>
      </c>
      <c r="AJ59" s="43" t="str">
        <f ca="1">IFERROR(INDEX(Data!$A$1:AQ$1004,_xlfn.AGGREGATE(15,6,(OFFSET(Data!$A$1,0,MATCH(AJ$6,Data!$1:$1,0)-1,1000,1)=IF(AJ$7="","Yes",AJ$7))/(OFFSET(Data!$A$1,0,MATCH(AJ$6,Data!$1:$1,0)-1,1000,1)=IF(AJ$7="","Yes",AJ$7))*ROW(Data!$C$1:$C$1004),ROW(AJ59)-ROW(AJ$7)),1),"")</f>
        <v>NFL Network</v>
      </c>
      <c r="AK59" s="43" t="str">
        <f ca="1">IF(AL59="","",IF(INDEX(Data!$BR:$BR,MATCH(AL59,Data!$A:$A,0),1)=0,"",INDEX(Data!$BR:$BR,MATCH(AL59,Data!$A:$A,0),1)))</f>
        <v/>
      </c>
      <c r="AL59" s="43" t="str">
        <f ca="1">IFERROR(INDEX(Data!$A$1:AS$1004,_xlfn.AGGREGATE(15,6,(OFFSET(Data!$A$1,0,MATCH(AL$6,Data!$1:$1,0)-1,1000,1)=IF(AL$7="","Yes",AL$7))/(OFFSET(Data!$A$1,0,MATCH(AL$6,Data!$1:$1,0)-1,1000,1)=IF(AL$7="","Yes",AL$7))*ROW(Data!$C$1:$C$1004),ROW(AL59)-ROW(AL$7)),1),"")</f>
        <v/>
      </c>
      <c r="AM59" s="43" t="str">
        <f ca="1">IF(AN59="","",IF(INDEX(Data!$BR:$BR,MATCH(AN59,Data!$A:$A,0),1)=0,"",INDEX(Data!$BR:$BR,MATCH(AN59,Data!$A:$A,0),1)))</f>
        <v/>
      </c>
      <c r="AN59" s="43" t="str">
        <f ca="1">IFERROR(INDEX(Data!$A$1:AU$1004,_xlfn.AGGREGATE(15,6,(OFFSET(Data!$A$1,0,MATCH(AN$6,Data!$1:$1,0)-1,1000,1)=IF(AN$7="","Yes",AN$7))/(OFFSET(Data!$A$1,0,MATCH(AN$6,Data!$1:$1,0)-1,1000,1)=IF(AN$7="","Yes",AN$7))*ROW(Data!$C$1:$C$1004),ROW(AN59)-ROW(AN$7)),1),"")</f>
        <v>Science</v>
      </c>
    </row>
    <row r="60" spans="1:40" ht="24" x14ac:dyDescent="0.4">
      <c r="A60" s="43" t="str">
        <f ca="1">IF(B60="","",IF(INDEX(Data!$BR:$BR,MATCH(B60,Data!$A:$A,0),1)=0,"",INDEX(Data!$BR:$BR,MATCH(B60,Data!$A:$A,0),1)))</f>
        <v/>
      </c>
      <c r="B60" s="43" t="str">
        <f ca="1">IFERROR(INDEX(Data!A$1:$A$1004,_xlfn.AGGREGATE(15,6,(OFFSET(Data!$A$1,0,MATCH(B$6,Data!$1:$1,0)-1,1000,1)=IF(B$7="","Yes",B$7))/(OFFSET(Data!$A$1,0,MATCH(B$6,Data!$1:$1,0)-1,1000,1)=IF(B$7="","Yes",B$7))*ROW(Data!$C$1:$C$1004),ROW(B60)-ROW(B$7)),1),"")</f>
        <v>Teen Nick</v>
      </c>
      <c r="C60" s="43" t="str">
        <f ca="1">IF(D60="","",IF(INDEX(Data!$BR:$BR,MATCH(D60,Data!$A:$A,0),1)=0,"",INDEX(Data!$BR:$BR,MATCH(D60,Data!$A:$A,0),1)))</f>
        <v/>
      </c>
      <c r="D60" s="43" t="str">
        <f ca="1">IFERROR(INDEX(Data!$A$1:C$1004,_xlfn.AGGREGATE(15,6,(OFFSET(Data!$A$1,0,MATCH(D$6,Data!$1:$1,0)-1,1000,1)=IF(D$7="","Yes",D$7))/(OFFSET(Data!$A$1,0,MATCH(D$6,Data!$1:$1,0)-1,1000,1)=IF(D$7="","Yes",D$7))*ROW(Data!$C$1:$C$1004),ROW(D60)-ROW(D$7)),1),"")</f>
        <v/>
      </c>
      <c r="E60" s="43" t="str">
        <f ca="1">IF(F60="","",IF(INDEX(Data!$BR:$BR,MATCH(F60,Data!$A:$A,0),1)=0,"",INDEX(Data!$BR:$BR,MATCH(F60,Data!$A:$A,0),1)))</f>
        <v/>
      </c>
      <c r="F60" s="43" t="str">
        <f ca="1">IFERROR(INDEX(Data!$A$1:E$1004,_xlfn.AGGREGATE(15,6,(OFFSET(Data!$A$1,0,MATCH(F$6,Data!$1:$1,0)-1,1000,1)=IF(F$7="","Yes",F$7))/(OFFSET(Data!$A$1,0,MATCH(F$6,Data!$1:$1,0)-1,1000,1)=IF(F$7="","Yes",F$7))*ROW(Data!$C$1:$C$1004),ROW(F60)-ROW(F$7)),1),"")</f>
        <v/>
      </c>
      <c r="G60" s="43" t="str">
        <f ca="1">IF(H60="","",IF(INDEX(Data!$BR:$BR,MATCH(H60,Data!$A:$A,0),1)=0,"",INDEX(Data!$BR:$BR,MATCH(H60,Data!$A:$A,0),1)))</f>
        <v/>
      </c>
      <c r="H60" s="43" t="str">
        <f ca="1">IFERROR(INDEX(Data!$A$1:G$1004,_xlfn.AGGREGATE(15,6,(OFFSET(Data!$A$1,0,MATCH(H$6,Data!$1:$1,0)-1,1000,1)=IF(H$7="","Yes",H$7))/(OFFSET(Data!$A$1,0,MATCH(H$6,Data!$1:$1,0)-1,1000,1)=IF(H$7="","Yes",H$7))*ROW(Data!$C$1:$C$1004),ROW(H60)-ROW(H$7)),1),"")</f>
        <v>TNT</v>
      </c>
      <c r="I60" s="43">
        <f ca="1">IF(J60="","",IF(INDEX(Data!$BR:$BR,MATCH(J60,Data!$A:$A,0),1)=0,"",INDEX(Data!$BR:$BR,MATCH(J60,Data!$A:$A,0),1)))</f>
        <v>1</v>
      </c>
      <c r="J60" s="43" t="str">
        <f ca="1">IFERROR(INDEX(Data!$A$1:I$1004,_xlfn.AGGREGATE(15,6,(OFFSET(Data!$A$1,0,MATCH(J$6,Data!$1:$1,0)-1,1000,1)=IF(J$7="","Yes",J$7))/(OFFSET(Data!$A$1,0,MATCH(J$6,Data!$1:$1,0)-1,1000,1)=IF(J$7="","Yes",J$7))*ROW(Data!$C$1:$C$1004),ROW(J60)-ROW(J$7)),1),"")</f>
        <v>NBC</v>
      </c>
      <c r="K60" s="43" t="str">
        <f ca="1">IF(L60="","",IF(INDEX(Data!$BR:$BR,MATCH(L60,Data!$A:$A,0),1)=0,"",INDEX(Data!$BR:$BR,MATCH(L60,Data!$A:$A,0),1)))</f>
        <v/>
      </c>
      <c r="L60" s="43" t="str">
        <f ca="1">IFERROR(INDEX(Data!$A$1:K$1004,_xlfn.AGGREGATE(15,6,(OFFSET(Data!$A$1,0,MATCH(L$6,Data!$1:$1,0)-1,1000,1)=IF(L$7="","Yes",L$7))/(OFFSET(Data!$A$1,0,MATCH(L$6,Data!$1:$1,0)-1,1000,1)=IF(L$7="","Yes",L$7))*ROW(Data!$C$1:$C$1004),ROW(L60)-ROW(L$7)),1),"")</f>
        <v>NBC Sports Network</v>
      </c>
      <c r="M60" s="43" t="str">
        <f ca="1">IF(N60="","",IF(INDEX(Data!$BR:$BR,MATCH(N60,Data!$A:$A,0),1)=0,"",INDEX(Data!$BR:$BR,MATCH(N60,Data!$A:$A,0),1)))</f>
        <v/>
      </c>
      <c r="N60" s="43" t="str">
        <f ca="1">IFERROR(INDEX(Data!$A$1:M$1004,_xlfn.AGGREGATE(15,6,(OFFSET(Data!$A$1,0,MATCH(N$6,Data!$1:$1,0)-1,1000,1)=IF(N$7="","Yes",N$7))/(OFFSET(Data!$A$1,0,MATCH(N$6,Data!$1:$1,0)-1,1000,1)=IF(N$7="","Yes",N$7))*ROW(Data!$C$1:$C$1004),ROW(N60)-ROW(N$7)),1),"")</f>
        <v>HLN</v>
      </c>
      <c r="O60" s="43" t="str">
        <f ca="1">IF(P60="","",IF(INDEX(Data!$BR:$BR,MATCH(P60,Data!$A:$A,0),1)=0,"",INDEX(Data!$BR:$BR,MATCH(P60,Data!$A:$A,0),1)))</f>
        <v/>
      </c>
      <c r="P60" s="43" t="str">
        <f ca="1">IFERROR(INDEX(Data!$A$1:O$1004,_xlfn.AGGREGATE(15,6,(OFFSET(Data!$A$1,0,MATCH(P$6,Data!$1:$1,0)-1,1000,1)=IF(P$7="","Yes",P$7))/(OFFSET(Data!$A$1,0,MATCH(P$6,Data!$1:$1,0)-1,1000,1)=IF(P$7="","Yes",P$7))*ROW(Data!$C$1:$C$1004),ROW(P60)-ROW(P$7)),1),"")</f>
        <v>Fox Sports 2</v>
      </c>
      <c r="Q60" s="43" t="str">
        <f ca="1">IF(R60="","",IF(INDEX(Data!$BR:$BR,MATCH(R60,Data!$A:$A,0),1)=0,"",INDEX(Data!$BR:$BR,MATCH(R60,Data!$A:$A,0),1)))</f>
        <v/>
      </c>
      <c r="R60" s="43" t="str">
        <f ca="1">IFERROR(INDEX(Data!$A$1:Q$1004,_xlfn.AGGREGATE(15,6,(OFFSET(Data!$A$1,0,MATCH(R$6,Data!$1:$1,0)-1,1000,1)=IF(R$7="","Yes",R$7))/(OFFSET(Data!$A$1,0,MATCH(R$6,Data!$1:$1,0)-1,1000,1)=IF(R$7="","Yes",R$7))*ROW(Data!$C$1:$C$1004),ROW(R60)-ROW(R$7)),1),"")</f>
        <v>Fox Sports 1</v>
      </c>
      <c r="S60" s="43" t="str">
        <f ca="1">IF(T60="","",IF(INDEX(Data!$BR:$BR,MATCH(T60,Data!$A:$A,0),1)=0,"",INDEX(Data!$BR:$BR,MATCH(T60,Data!$A:$A,0),1)))</f>
        <v/>
      </c>
      <c r="T60" s="43" t="str">
        <f ca="1">IFERROR(INDEX(Data!$A$1:R$1004,_xlfn.AGGREGATE(15,6,(OFFSET(Data!$A$1,0,MATCH(T$6,Data!$1:$1,0)-1,1000,1)=IF(T$7="","Yes",T$7))/(OFFSET(Data!$A$1,0,MATCH(T$6,Data!$1:$1,0)-1,1000,1)=IF(T$7="","Yes",T$7))*ROW(Data!$C$1:$C$1004),ROW(T60)-ROW(T$7)),1),"")</f>
        <v>Freeform</v>
      </c>
      <c r="U60" s="43" t="str">
        <f ca="1">IF(V60="","",IF(INDEX(Data!$BR:$BR,MATCH(V60,Data!$A:$A,0),1)=0,"",INDEX(Data!$BR:$BR,MATCH(V60,Data!$A:$A,0),1)))</f>
        <v/>
      </c>
      <c r="V60" s="43" t="str">
        <f ca="1">IFERROR(INDEX(Data!$A$1:T$1004,_xlfn.AGGREGATE(15,6,(OFFSET(Data!$A$1,0,MATCH(V$6,Data!$1:$1,0)-1,1000,1)=IF(V$7="","Yes",V$7))/(OFFSET(Data!$A$1,0,MATCH(V$6,Data!$1:$1,0)-1,1000,1)=IF(V$7="","Yes",V$7))*ROW(Data!$C$1:$C$1004),ROW(V60)-ROW(V$7)),1),"")</f>
        <v>Nat Geo Wild</v>
      </c>
      <c r="W60" s="43" t="str">
        <f ca="1">IF(X60="","",IF(INDEX(Data!$BR:$BR,MATCH(X60,Data!$A:$A,0),1)=0,"",INDEX(Data!$BR:$BR,MATCH(X60,Data!$A:$A,0),1)))</f>
        <v/>
      </c>
      <c r="X60" s="43" t="str">
        <f ca="1">IFERROR(INDEX(Data!$A$1:Y$1004,_xlfn.AGGREGATE(15,6,(OFFSET(Data!$A$1,0,MATCH(X$6,Data!$1:$1,0)-1,1000,1)=IF(X$7="","Yes",X$7))/(OFFSET(Data!$A$1,0,MATCH(X$6,Data!$1:$1,0)-1,1000,1)=IF(X$7="","Yes",X$7))*ROW(Data!$C$1:$C$1004),ROW(X60)-ROW(X$7)),1),"")</f>
        <v>NBC Sports Network</v>
      </c>
      <c r="Y60" s="43" t="str">
        <f ca="1">IF(Z60="","",IF(INDEX(Data!$BR:$BR,MATCH(Z60,Data!$A:$A,0),1)=0,"",INDEX(Data!$BR:$BR,MATCH(Z60,Data!$A:$A,0),1)))</f>
        <v/>
      </c>
      <c r="Z60" s="43" t="str">
        <f ca="1">IFERROR(INDEX(Data!$A$1:AA$1004,_xlfn.AGGREGATE(15,6,(OFFSET(Data!$A$1,0,MATCH(Z$6,Data!$1:$1,0)-1,1000,1)=IF(Z$7="","Yes",Z$7))/(OFFSET(Data!$A$1,0,MATCH(Z$6,Data!$1:$1,0)-1,1000,1)=IF(Z$7="","Yes",Z$7))*ROW(Data!$C$1:$C$1004),ROW(Z60)-ROW(Z$7)),1),"")</f>
        <v>USA Network</v>
      </c>
      <c r="AA60" s="43" t="str">
        <f ca="1">IF(AB60="","",IF(INDEX(Data!$BR:$BR,MATCH(AB60,Data!$A:$A,0),1)=0,"",INDEX(Data!$BR:$BR,MATCH(AB60,Data!$A:$A,0),1)))</f>
        <v/>
      </c>
      <c r="AB60" s="43" t="str">
        <f ca="1">IFERROR(INDEX(Data!$A$1:AC$1004,_xlfn.AGGREGATE(15,6,(OFFSET(Data!$A$1,0,MATCH(AB$6,Data!$1:$1,0)-1,1000,1)=IF(AB$7="","Yes",AB$7))/(OFFSET(Data!$A$1,0,MATCH(AB$6,Data!$1:$1,0)-1,1000,1)=IF(AB$7="","Yes",AB$7))*ROW(Data!$C$1:$C$1004),ROW(AB60)-ROW(AB$7)),1),"")</f>
        <v>MTV</v>
      </c>
      <c r="AC60" s="43" t="str">
        <f ca="1">IF(AD60="","",IF(INDEX(Data!$BR:$BR,MATCH(AD60,Data!$A:$A,0),1)=0,"",INDEX(Data!$BR:$BR,MATCH(AD60,Data!$A:$A,0),1)))</f>
        <v/>
      </c>
      <c r="AD60" s="43" t="str">
        <f ca="1">IFERROR(INDEX(Data!$A$1:AE$1004,_xlfn.AGGREGATE(15,6,(OFFSET(Data!$A$1,0,MATCH(AD$6,Data!$1:$1,0)-1,1000,1)=IF(AD$7="","Yes",AD$7))/(OFFSET(Data!$A$1,0,MATCH(AD$6,Data!$1:$1,0)-1,1000,1)=IF(AD$7="","Yes",AD$7))*ROW(Data!$C$1:$C$1004),ROW(AD60)-ROW(AD$7)),1),"")</f>
        <v/>
      </c>
      <c r="AE60" s="43" t="str">
        <f ca="1">IF(AF60="","",IF(INDEX(Data!$BR:$BR,MATCH(AF60,Data!$A:$A,0),1)=0,"",INDEX(Data!$BR:$BR,MATCH(AF60,Data!$A:$A,0),1)))</f>
        <v/>
      </c>
      <c r="AF60" s="43" t="str">
        <f ca="1">IFERROR(INDEX(Data!$A$1:AM$1004,_xlfn.AGGREGATE(15,6,(OFFSET(Data!$A$1,0,MATCH(AF$6,Data!$1:$1,0)-1,1000,1)=IF(AF$7="","Yes",AF$7))/(OFFSET(Data!$A$1,0,MATCH(AF$6,Data!$1:$1,0)-1,1000,1)=IF(AF$7="","Yes",AF$7))*ROW(Data!$C$1:$C$1004),ROW(AF60)-ROW(AF$7)),1),"")</f>
        <v/>
      </c>
      <c r="AG60" s="43" t="str">
        <f ca="1">IF(AH60="","",IF(INDEX(Data!$BR:$BR,MATCH(AH60,Data!$A:$A,0),1)=0,"",INDEX(Data!$BR:$BR,MATCH(AH60,Data!$A:$A,0),1)))</f>
        <v/>
      </c>
      <c r="AH60" s="43" t="str">
        <f ca="1">IFERROR(INDEX(Data!$A$1:AO$1004,_xlfn.AGGREGATE(15,6,(OFFSET(Data!$A$1,0,MATCH(AH$6,Data!$1:$1,0)-1,1000,1)=IF(AH$7="","Yes",AH$7))/(OFFSET(Data!$A$1,0,MATCH(AH$6,Data!$1:$1,0)-1,1000,1)=IF(AH$7="","Yes",AH$7))*ROW(Data!$C$1:$C$1004),ROW(AH60)-ROW(AH$7)),1),"")</f>
        <v/>
      </c>
      <c r="AI60" s="43" t="str">
        <f ca="1">IF(AJ60="","",IF(INDEX(Data!$BR:$BR,MATCH(AJ60,Data!$A:$A,0),1)=0,"",INDEX(Data!$BR:$BR,MATCH(AJ60,Data!$A:$A,0),1)))</f>
        <v/>
      </c>
      <c r="AJ60" s="43" t="str">
        <f ca="1">IFERROR(INDEX(Data!$A$1:AQ$1004,_xlfn.AGGREGATE(15,6,(OFFSET(Data!$A$1,0,MATCH(AJ$6,Data!$1:$1,0)-1,1000,1)=IF(AJ$7="","Yes",AJ$7))/(OFFSET(Data!$A$1,0,MATCH(AJ$6,Data!$1:$1,0)-1,1000,1)=IF(AJ$7="","Yes",AJ$7))*ROW(Data!$C$1:$C$1004),ROW(AJ60)-ROW(AJ$7)),1),"")</f>
        <v>Nick Jr.</v>
      </c>
      <c r="AK60" s="43" t="str">
        <f ca="1">IF(AL60="","",IF(INDEX(Data!$BR:$BR,MATCH(AL60,Data!$A:$A,0),1)=0,"",INDEX(Data!$BR:$BR,MATCH(AL60,Data!$A:$A,0),1)))</f>
        <v/>
      </c>
      <c r="AL60" s="43" t="str">
        <f ca="1">IFERROR(INDEX(Data!$A$1:AS$1004,_xlfn.AGGREGATE(15,6,(OFFSET(Data!$A$1,0,MATCH(AL$6,Data!$1:$1,0)-1,1000,1)=IF(AL$7="","Yes",AL$7))/(OFFSET(Data!$A$1,0,MATCH(AL$6,Data!$1:$1,0)-1,1000,1)=IF(AL$7="","Yes",AL$7))*ROW(Data!$C$1:$C$1004),ROW(AL60)-ROW(AL$7)),1),"")</f>
        <v/>
      </c>
      <c r="AM60" s="43" t="str">
        <f ca="1">IF(AN60="","",IF(INDEX(Data!$BR:$BR,MATCH(AN60,Data!$A:$A,0),1)=0,"",INDEX(Data!$BR:$BR,MATCH(AN60,Data!$A:$A,0),1)))</f>
        <v/>
      </c>
      <c r="AN60" s="43" t="str">
        <f ca="1">IFERROR(INDEX(Data!$A$1:AU$1004,_xlfn.AGGREGATE(15,6,(OFFSET(Data!$A$1,0,MATCH(AN$6,Data!$1:$1,0)-1,1000,1)=IF(AN$7="","Yes",AN$7))/(OFFSET(Data!$A$1,0,MATCH(AN$6,Data!$1:$1,0)-1,1000,1)=IF(AN$7="","Yes",AN$7))*ROW(Data!$C$1:$C$1004),ROW(AN60)-ROW(AN$7)),1),"")</f>
        <v>Teen Nick</v>
      </c>
    </row>
    <row r="61" spans="1:40" ht="24" x14ac:dyDescent="0.4">
      <c r="A61" s="43" t="str">
        <f ca="1">IF(B61="","",IF(INDEX(Data!$BR:$BR,MATCH(B61,Data!$A:$A,0),1)=0,"",INDEX(Data!$BR:$BR,MATCH(B61,Data!$A:$A,0),1)))</f>
        <v/>
      </c>
      <c r="B61" s="43" t="str">
        <f ca="1">IFERROR(INDEX(Data!A$1:$A$1004,_xlfn.AGGREGATE(15,6,(OFFSET(Data!$A$1,0,MATCH(B$6,Data!$1:$1,0)-1,1000,1)=IF(B$7="","Yes",B$7))/(OFFSET(Data!$A$1,0,MATCH(B$6,Data!$1:$1,0)-1,1000,1)=IF(B$7="","Yes",B$7))*ROW(Data!$C$1:$C$1004),ROW(B61)-ROW(B$7)),1),"")</f>
        <v>TLC</v>
      </c>
      <c r="C61" s="43" t="str">
        <f ca="1">IF(D61="","",IF(INDEX(Data!$BR:$BR,MATCH(D61,Data!$A:$A,0),1)=0,"",INDEX(Data!$BR:$BR,MATCH(D61,Data!$A:$A,0),1)))</f>
        <v/>
      </c>
      <c r="D61" s="43" t="str">
        <f ca="1">IFERROR(INDEX(Data!$A$1:C$1004,_xlfn.AGGREGATE(15,6,(OFFSET(Data!$A$1,0,MATCH(D$6,Data!$1:$1,0)-1,1000,1)=IF(D$7="","Yes",D$7))/(OFFSET(Data!$A$1,0,MATCH(D$6,Data!$1:$1,0)-1,1000,1)=IF(D$7="","Yes",D$7))*ROW(Data!$C$1:$C$1004),ROW(D61)-ROW(D$7)),1),"")</f>
        <v/>
      </c>
      <c r="E61" s="43" t="str">
        <f ca="1">IF(F61="","",IF(INDEX(Data!$BR:$BR,MATCH(F61,Data!$A:$A,0),1)=0,"",INDEX(Data!$BR:$BR,MATCH(F61,Data!$A:$A,0),1)))</f>
        <v/>
      </c>
      <c r="F61" s="43" t="str">
        <f ca="1">IFERROR(INDEX(Data!$A$1:E$1004,_xlfn.AGGREGATE(15,6,(OFFSET(Data!$A$1,0,MATCH(F$6,Data!$1:$1,0)-1,1000,1)=IF(F$7="","Yes",F$7))/(OFFSET(Data!$A$1,0,MATCH(F$6,Data!$1:$1,0)-1,1000,1)=IF(F$7="","Yes",F$7))*ROW(Data!$C$1:$C$1004),ROW(F61)-ROW(F$7)),1),"")</f>
        <v/>
      </c>
      <c r="G61" s="43" t="str">
        <f ca="1">IF(H61="","",IF(INDEX(Data!$BR:$BR,MATCH(H61,Data!$A:$A,0),1)=0,"",INDEX(Data!$BR:$BR,MATCH(H61,Data!$A:$A,0),1)))</f>
        <v/>
      </c>
      <c r="H61" s="43" t="str">
        <f ca="1">IFERROR(INDEX(Data!$A$1:G$1004,_xlfn.AGGREGATE(15,6,(OFFSET(Data!$A$1,0,MATCH(H$6,Data!$1:$1,0)-1,1000,1)=IF(H$7="","Yes",H$7))/(OFFSET(Data!$A$1,0,MATCH(H$6,Data!$1:$1,0)-1,1000,1)=IF(H$7="","Yes",H$7))*ROW(Data!$C$1:$C$1004),ROW(H61)-ROW(H$7)),1),"")</f>
        <v>TruTV</v>
      </c>
      <c r="I61" s="43" t="str">
        <f ca="1">IF(J61="","",IF(INDEX(Data!$BR:$BR,MATCH(J61,Data!$A:$A,0),1)=0,"",INDEX(Data!$BR:$BR,MATCH(J61,Data!$A:$A,0),1)))</f>
        <v/>
      </c>
      <c r="J61" s="43" t="str">
        <f ca="1">IFERROR(INDEX(Data!$A$1:I$1004,_xlfn.AGGREGATE(15,6,(OFFSET(Data!$A$1,0,MATCH(J$6,Data!$1:$1,0)-1,1000,1)=IF(J$7="","Yes",J$7))/(OFFSET(Data!$A$1,0,MATCH(J$6,Data!$1:$1,0)-1,1000,1)=IF(J$7="","Yes",J$7))*ROW(Data!$C$1:$C$1004),ROW(J61)-ROW(J$7)),1),"")</f>
        <v>NBC Sports Network</v>
      </c>
      <c r="K61" s="43" t="str">
        <f ca="1">IF(L61="","",IF(INDEX(Data!$BR:$BR,MATCH(L61,Data!$A:$A,0),1)=0,"",INDEX(Data!$BR:$BR,MATCH(L61,Data!$A:$A,0),1)))</f>
        <v/>
      </c>
      <c r="L61" s="43" t="str">
        <f ca="1">IFERROR(INDEX(Data!$A$1:K$1004,_xlfn.AGGREGATE(15,6,(OFFSET(Data!$A$1,0,MATCH(L$6,Data!$1:$1,0)-1,1000,1)=IF(L$7="","Yes",L$7))/(OFFSET(Data!$A$1,0,MATCH(L$6,Data!$1:$1,0)-1,1000,1)=IF(L$7="","Yes",L$7))*ROW(Data!$C$1:$C$1004),ROW(L61)-ROW(L$7)),1),"")</f>
        <v>Nickelodeon</v>
      </c>
      <c r="M61" s="43" t="str">
        <f ca="1">IF(N61="","",IF(INDEX(Data!$BR:$BR,MATCH(N61,Data!$A:$A,0),1)=0,"",INDEX(Data!$BR:$BR,MATCH(N61,Data!$A:$A,0),1)))</f>
        <v/>
      </c>
      <c r="N61" s="43" t="str">
        <f ca="1">IFERROR(INDEX(Data!$A$1:M$1004,_xlfn.AGGREGATE(15,6,(OFFSET(Data!$A$1,0,MATCH(N$6,Data!$1:$1,0)-1,1000,1)=IF(N$7="","Yes",N$7))/(OFFSET(Data!$A$1,0,MATCH(N$6,Data!$1:$1,0)-1,1000,1)=IF(N$7="","Yes",N$7))*ROW(Data!$C$1:$C$1004),ROW(N61)-ROW(N$7)),1),"")</f>
        <v>IFC</v>
      </c>
      <c r="O61" s="43">
        <f ca="1">IF(P61="","",IF(INDEX(Data!$BR:$BR,MATCH(P61,Data!$A:$A,0),1)=0,"",INDEX(Data!$BR:$BR,MATCH(P61,Data!$A:$A,0),1)))</f>
        <v>2</v>
      </c>
      <c r="P61" s="43" t="str">
        <f ca="1">IFERROR(INDEX(Data!$A$1:O$1004,_xlfn.AGGREGATE(15,6,(OFFSET(Data!$A$1,0,MATCH(P$6,Data!$1:$1,0)-1,1000,1)=IF(P$7="","Yes",P$7))/(OFFSET(Data!$A$1,0,MATCH(P$6,Data!$1:$1,0)-1,1000,1)=IF(P$7="","Yes",P$7))*ROW(Data!$C$1:$C$1004),ROW(P61)-ROW(P$7)),1),"")</f>
        <v>Fox Sports Regionals</v>
      </c>
      <c r="Q61" s="43" t="str">
        <f ca="1">IF(R61="","",IF(INDEX(Data!$BR:$BR,MATCH(R61,Data!$A:$A,0),1)=0,"",INDEX(Data!$BR:$BR,MATCH(R61,Data!$A:$A,0),1)))</f>
        <v/>
      </c>
      <c r="R61" s="43" t="str">
        <f ca="1">IFERROR(INDEX(Data!$A$1:Q$1004,_xlfn.AGGREGATE(15,6,(OFFSET(Data!$A$1,0,MATCH(R$6,Data!$1:$1,0)-1,1000,1)=IF(R$7="","Yes",R$7))/(OFFSET(Data!$A$1,0,MATCH(R$6,Data!$1:$1,0)-1,1000,1)=IF(R$7="","Yes",R$7))*ROW(Data!$C$1:$C$1004),ROW(R61)-ROW(R$7)),1),"")</f>
        <v>Fox Sports 2</v>
      </c>
      <c r="S61" s="43" t="str">
        <f ca="1">IF(T61="","",IF(INDEX(Data!$BR:$BR,MATCH(T61,Data!$A:$A,0),1)=0,"",INDEX(Data!$BR:$BR,MATCH(T61,Data!$A:$A,0),1)))</f>
        <v/>
      </c>
      <c r="T61" s="43" t="str">
        <f ca="1">IFERROR(INDEX(Data!$A$1:R$1004,_xlfn.AGGREGATE(15,6,(OFFSET(Data!$A$1,0,MATCH(T$6,Data!$1:$1,0)-1,1000,1)=IF(T$7="","Yes",T$7))/(OFFSET(Data!$A$1,0,MATCH(T$6,Data!$1:$1,0)-1,1000,1)=IF(T$7="","Yes",T$7))*ROW(Data!$C$1:$C$1004),ROW(T61)-ROW(T$7)),1),"")</f>
        <v>FX</v>
      </c>
      <c r="U61" s="43" t="str">
        <f ca="1">IF(V61="","",IF(INDEX(Data!$BR:$BR,MATCH(V61,Data!$A:$A,0),1)=0,"",INDEX(Data!$BR:$BR,MATCH(V61,Data!$A:$A,0),1)))</f>
        <v/>
      </c>
      <c r="V61" s="43" t="str">
        <f ca="1">IFERROR(INDEX(Data!$A$1:T$1004,_xlfn.AGGREGATE(15,6,(OFFSET(Data!$A$1,0,MATCH(V$6,Data!$1:$1,0)-1,1000,1)=IF(V$7="","Yes",V$7))/(OFFSET(Data!$A$1,0,MATCH(V$6,Data!$1:$1,0)-1,1000,1)=IF(V$7="","Yes",V$7))*ROW(Data!$C$1:$C$1004),ROW(V61)-ROW(V$7)),1),"")</f>
        <v>National Geographic</v>
      </c>
      <c r="W61" s="43" t="str">
        <f ca="1">IF(X61="","",IF(INDEX(Data!$BR:$BR,MATCH(X61,Data!$A:$A,0),1)=0,"",INDEX(Data!$BR:$BR,MATCH(X61,Data!$A:$A,0),1)))</f>
        <v/>
      </c>
      <c r="X61" s="43" t="str">
        <f ca="1">IFERROR(INDEX(Data!$A$1:Y$1004,_xlfn.AGGREGATE(15,6,(OFFSET(Data!$A$1,0,MATCH(X$6,Data!$1:$1,0)-1,1000,1)=IF(X$7="","Yes",X$7))/(OFFSET(Data!$A$1,0,MATCH(X$6,Data!$1:$1,0)-1,1000,1)=IF(X$7="","Yes",X$7))*ROW(Data!$C$1:$C$1004),ROW(X61)-ROW(X$7)),1),"")</f>
        <v>Olympic Channel</v>
      </c>
      <c r="Y61" s="43" t="str">
        <f ca="1">IF(Z61="","",IF(INDEX(Data!$BR:$BR,MATCH(Z61,Data!$A:$A,0),1)=0,"",INDEX(Data!$BR:$BR,MATCH(Z61,Data!$A:$A,0),1)))</f>
        <v/>
      </c>
      <c r="Z61" s="43" t="str">
        <f ca="1">IFERROR(INDEX(Data!$A$1:AA$1004,_xlfn.AGGREGATE(15,6,(OFFSET(Data!$A$1,0,MATCH(Z$6,Data!$1:$1,0)-1,1000,1)=IF(Z$7="","Yes",Z$7))/(OFFSET(Data!$A$1,0,MATCH(Z$6,Data!$1:$1,0)-1,1000,1)=IF(Z$7="","Yes",Z$7))*ROW(Data!$C$1:$C$1004),ROW(Z61)-ROW(Z$7)),1),"")</f>
        <v>We TV</v>
      </c>
      <c r="AA61" s="43" t="str">
        <f ca="1">IF(AB61="","",IF(INDEX(Data!$BR:$BR,MATCH(AB61,Data!$A:$A,0),1)=0,"",INDEX(Data!$BR:$BR,MATCH(AB61,Data!$A:$A,0),1)))</f>
        <v/>
      </c>
      <c r="AB61" s="43" t="str">
        <f ca="1">IFERROR(INDEX(Data!$A$1:AC$1004,_xlfn.AGGREGATE(15,6,(OFFSET(Data!$A$1,0,MATCH(AB$6,Data!$1:$1,0)-1,1000,1)=IF(AB$7="","Yes",AB$7))/(OFFSET(Data!$A$1,0,MATCH(AB$6,Data!$1:$1,0)-1,1000,1)=IF(AB$7="","Yes",AB$7))*ROW(Data!$C$1:$C$1004),ROW(AB61)-ROW(AB$7)),1),"")</f>
        <v>NBA TV</v>
      </c>
      <c r="AC61" s="43" t="str">
        <f ca="1">IF(AD61="","",IF(INDEX(Data!$BR:$BR,MATCH(AD61,Data!$A:$A,0),1)=0,"",INDEX(Data!$BR:$BR,MATCH(AD61,Data!$A:$A,0),1)))</f>
        <v/>
      </c>
      <c r="AD61" s="43" t="str">
        <f ca="1">IFERROR(INDEX(Data!$A$1:AE$1004,_xlfn.AGGREGATE(15,6,(OFFSET(Data!$A$1,0,MATCH(AD$6,Data!$1:$1,0)-1,1000,1)=IF(AD$7="","Yes",AD$7))/(OFFSET(Data!$A$1,0,MATCH(AD$6,Data!$1:$1,0)-1,1000,1)=IF(AD$7="","Yes",AD$7))*ROW(Data!$C$1:$C$1004),ROW(AD61)-ROW(AD$7)),1),"")</f>
        <v/>
      </c>
      <c r="AE61" s="43" t="str">
        <f ca="1">IF(AF61="","",IF(INDEX(Data!$BR:$BR,MATCH(AF61,Data!$A:$A,0),1)=0,"",INDEX(Data!$BR:$BR,MATCH(AF61,Data!$A:$A,0),1)))</f>
        <v/>
      </c>
      <c r="AF61" s="43" t="str">
        <f ca="1">IFERROR(INDEX(Data!$A$1:AM$1004,_xlfn.AGGREGATE(15,6,(OFFSET(Data!$A$1,0,MATCH(AF$6,Data!$1:$1,0)-1,1000,1)=IF(AF$7="","Yes",AF$7))/(OFFSET(Data!$A$1,0,MATCH(AF$6,Data!$1:$1,0)-1,1000,1)=IF(AF$7="","Yes",AF$7))*ROW(Data!$C$1:$C$1004),ROW(AF61)-ROW(AF$7)),1),"")</f>
        <v/>
      </c>
      <c r="AG61" s="43" t="str">
        <f ca="1">IF(AH61="","",IF(INDEX(Data!$BR:$BR,MATCH(AH61,Data!$A:$A,0),1)=0,"",INDEX(Data!$BR:$BR,MATCH(AH61,Data!$A:$A,0),1)))</f>
        <v/>
      </c>
      <c r="AH61" s="43" t="str">
        <f ca="1">IFERROR(INDEX(Data!$A$1:AO$1004,_xlfn.AGGREGATE(15,6,(OFFSET(Data!$A$1,0,MATCH(AH$6,Data!$1:$1,0)-1,1000,1)=IF(AH$7="","Yes",AH$7))/(OFFSET(Data!$A$1,0,MATCH(AH$6,Data!$1:$1,0)-1,1000,1)=IF(AH$7="","Yes",AH$7))*ROW(Data!$C$1:$C$1004),ROW(AH61)-ROW(AH$7)),1),"")</f>
        <v/>
      </c>
      <c r="AI61" s="43" t="str">
        <f ca="1">IF(AJ61="","",IF(INDEX(Data!$BR:$BR,MATCH(AJ61,Data!$A:$A,0),1)=0,"",INDEX(Data!$BR:$BR,MATCH(AJ61,Data!$A:$A,0),1)))</f>
        <v/>
      </c>
      <c r="AJ61" s="43" t="str">
        <f ca="1">IFERROR(INDEX(Data!$A$1:AQ$1004,_xlfn.AGGREGATE(15,6,(OFFSET(Data!$A$1,0,MATCH(AJ$6,Data!$1:$1,0)-1,1000,1)=IF(AJ$7="","Yes",AJ$7))/(OFFSET(Data!$A$1,0,MATCH(AJ$6,Data!$1:$1,0)-1,1000,1)=IF(AJ$7="","Yes",AJ$7))*ROW(Data!$C$1:$C$1004),ROW(AJ61)-ROW(AJ$7)),1),"")</f>
        <v>Nickelodeon</v>
      </c>
      <c r="AK61" s="43" t="str">
        <f ca="1">IF(AL61="","",IF(INDEX(Data!$BR:$BR,MATCH(AL61,Data!$A:$A,0),1)=0,"",INDEX(Data!$BR:$BR,MATCH(AL61,Data!$A:$A,0),1)))</f>
        <v/>
      </c>
      <c r="AL61" s="43" t="str">
        <f ca="1">IFERROR(INDEX(Data!$A$1:AS$1004,_xlfn.AGGREGATE(15,6,(OFFSET(Data!$A$1,0,MATCH(AL$6,Data!$1:$1,0)-1,1000,1)=IF(AL$7="","Yes",AL$7))/(OFFSET(Data!$A$1,0,MATCH(AL$6,Data!$1:$1,0)-1,1000,1)=IF(AL$7="","Yes",AL$7))*ROW(Data!$C$1:$C$1004),ROW(AL61)-ROW(AL$7)),1),"")</f>
        <v/>
      </c>
      <c r="AM61" s="43" t="str">
        <f ca="1">IF(AN61="","",IF(INDEX(Data!$BR:$BR,MATCH(AN61,Data!$A:$A,0),1)=0,"",INDEX(Data!$BR:$BR,MATCH(AN61,Data!$A:$A,0),1)))</f>
        <v/>
      </c>
      <c r="AN61" s="43" t="str">
        <f ca="1">IFERROR(INDEX(Data!$A$1:AU$1004,_xlfn.AGGREGATE(15,6,(OFFSET(Data!$A$1,0,MATCH(AN$6,Data!$1:$1,0)-1,1000,1)=IF(AN$7="","Yes",AN$7))/(OFFSET(Data!$A$1,0,MATCH(AN$6,Data!$1:$1,0)-1,1000,1)=IF(AN$7="","Yes",AN$7))*ROW(Data!$C$1:$C$1004),ROW(AN61)-ROW(AN$7)),1),"")</f>
        <v>TLC</v>
      </c>
    </row>
    <row r="62" spans="1:40" ht="24" x14ac:dyDescent="0.4">
      <c r="A62" s="43" t="str">
        <f ca="1">IF(B62="","",IF(INDEX(Data!$BR:$BR,MATCH(B62,Data!$A:$A,0),1)=0,"",INDEX(Data!$BR:$BR,MATCH(B62,Data!$A:$A,0),1)))</f>
        <v/>
      </c>
      <c r="B62" s="43" t="str">
        <f ca="1">IFERROR(INDEX(Data!A$1:$A$1004,_xlfn.AGGREGATE(15,6,(OFFSET(Data!$A$1,0,MATCH(B$6,Data!$1:$1,0)-1,1000,1)=IF(B$7="","Yes",B$7))/(OFFSET(Data!$A$1,0,MATCH(B$6,Data!$1:$1,0)-1,1000,1)=IF(B$7="","Yes",B$7))*ROW(Data!$C$1:$C$1004),ROW(B62)-ROW(B$7)),1),"")</f>
        <v>Travel Channel</v>
      </c>
      <c r="C62" s="43" t="str">
        <f ca="1">IF(D62="","",IF(INDEX(Data!$BR:$BR,MATCH(D62,Data!$A:$A,0),1)=0,"",INDEX(Data!$BR:$BR,MATCH(D62,Data!$A:$A,0),1)))</f>
        <v/>
      </c>
      <c r="D62" s="43" t="str">
        <f ca="1">IFERROR(INDEX(Data!$A$1:C$1004,_xlfn.AGGREGATE(15,6,(OFFSET(Data!$A$1,0,MATCH(D$6,Data!$1:$1,0)-1,1000,1)=IF(D$7="","Yes",D$7))/(OFFSET(Data!$A$1,0,MATCH(D$6,Data!$1:$1,0)-1,1000,1)=IF(D$7="","Yes",D$7))*ROW(Data!$C$1:$C$1004),ROW(D62)-ROW(D$7)),1),"")</f>
        <v/>
      </c>
      <c r="E62" s="43" t="str">
        <f ca="1">IF(F62="","",IF(INDEX(Data!$BR:$BR,MATCH(F62,Data!$A:$A,0),1)=0,"",INDEX(Data!$BR:$BR,MATCH(F62,Data!$A:$A,0),1)))</f>
        <v/>
      </c>
      <c r="F62" s="43" t="str">
        <f ca="1">IFERROR(INDEX(Data!$A$1:E$1004,_xlfn.AGGREGATE(15,6,(OFFSET(Data!$A$1,0,MATCH(F$6,Data!$1:$1,0)-1,1000,1)=IF(F$7="","Yes",F$7))/(OFFSET(Data!$A$1,0,MATCH(F$6,Data!$1:$1,0)-1,1000,1)=IF(F$7="","Yes",F$7))*ROW(Data!$C$1:$C$1004),ROW(F62)-ROW(F$7)),1),"")</f>
        <v/>
      </c>
      <c r="G62" s="43" t="str">
        <f ca="1">IF(H62="","",IF(INDEX(Data!$BR:$BR,MATCH(H62,Data!$A:$A,0),1)=0,"",INDEX(Data!$BR:$BR,MATCH(H62,Data!$A:$A,0),1)))</f>
        <v/>
      </c>
      <c r="H62" s="43" t="str">
        <f ca="1">IFERROR(INDEX(Data!$A$1:G$1004,_xlfn.AGGREGATE(15,6,(OFFSET(Data!$A$1,0,MATCH(H$6,Data!$1:$1,0)-1,1000,1)=IF(H$7="","Yes",H$7))/(OFFSET(Data!$A$1,0,MATCH(H$6,Data!$1:$1,0)-1,1000,1)=IF(H$7="","Yes",H$7))*ROW(Data!$C$1:$C$1004),ROW(H62)-ROW(H$7)),1),"")</f>
        <v>Turner Classic Movies</v>
      </c>
      <c r="I62" s="43" t="str">
        <f ca="1">IF(J62="","",IF(INDEX(Data!$BR:$BR,MATCH(J62,Data!$A:$A,0),1)=0,"",INDEX(Data!$BR:$BR,MATCH(J62,Data!$A:$A,0),1)))</f>
        <v/>
      </c>
      <c r="J62" s="43" t="str">
        <f ca="1">IFERROR(INDEX(Data!$A$1:I$1004,_xlfn.AGGREGATE(15,6,(OFFSET(Data!$A$1,0,MATCH(J$6,Data!$1:$1,0)-1,1000,1)=IF(J$7="","Yes",J$7))/(OFFSET(Data!$A$1,0,MATCH(J$6,Data!$1:$1,0)-1,1000,1)=IF(J$7="","Yes",J$7))*ROW(Data!$C$1:$C$1004),ROW(J62)-ROW(J$7)),1),"")</f>
        <v>Nick Jr.</v>
      </c>
      <c r="K62" s="43" t="str">
        <f ca="1">IF(L62="","",IF(INDEX(Data!$BR:$BR,MATCH(L62,Data!$A:$A,0),1)=0,"",INDEX(Data!$BR:$BR,MATCH(L62,Data!$A:$A,0),1)))</f>
        <v/>
      </c>
      <c r="L62" s="43" t="str">
        <f ca="1">IFERROR(INDEX(Data!$A$1:K$1004,_xlfn.AGGREGATE(15,6,(OFFSET(Data!$A$1,0,MATCH(L$6,Data!$1:$1,0)-1,1000,1)=IF(L$7="","Yes",L$7))/(OFFSET(Data!$A$1,0,MATCH(L$6,Data!$1:$1,0)-1,1000,1)=IF(L$7="","Yes",L$7))*ROW(Data!$C$1:$C$1004),ROW(L62)-ROW(L$7)),1),"")</f>
        <v>One American News</v>
      </c>
      <c r="M62" s="43" t="str">
        <f ca="1">IF(N62="","",IF(INDEX(Data!$BR:$BR,MATCH(N62,Data!$A:$A,0),1)=0,"",INDEX(Data!$BR:$BR,MATCH(N62,Data!$A:$A,0),1)))</f>
        <v/>
      </c>
      <c r="N62" s="43" t="str">
        <f ca="1">IFERROR(INDEX(Data!$A$1:M$1004,_xlfn.AGGREGATE(15,6,(OFFSET(Data!$A$1,0,MATCH(N$6,Data!$1:$1,0)-1,1000,1)=IF(N$7="","Yes",N$7))/(OFFSET(Data!$A$1,0,MATCH(N$6,Data!$1:$1,0)-1,1000,1)=IF(N$7="","Yes",N$7))*ROW(Data!$C$1:$C$1004),ROW(N62)-ROW(N$7)),1),"")</f>
        <v>Investigation Discovery</v>
      </c>
      <c r="O62" s="43" t="str">
        <f ca="1">IF(P62="","",IF(INDEX(Data!$BR:$BR,MATCH(P62,Data!$A:$A,0),1)=0,"",INDEX(Data!$BR:$BR,MATCH(P62,Data!$A:$A,0),1)))</f>
        <v/>
      </c>
      <c r="P62" s="43" t="str">
        <f ca="1">IFERROR(INDEX(Data!$A$1:O$1004,_xlfn.AGGREGATE(15,6,(OFFSET(Data!$A$1,0,MATCH(P$6,Data!$1:$1,0)-1,1000,1)=IF(P$7="","Yes",P$7))/(OFFSET(Data!$A$1,0,MATCH(P$6,Data!$1:$1,0)-1,1000,1)=IF(P$7="","Yes",P$7))*ROW(Data!$C$1:$C$1004),ROW(P62)-ROW(P$7)),1),"")</f>
        <v>Freeform</v>
      </c>
      <c r="Q62" s="43">
        <f ca="1">IF(R62="","",IF(INDEX(Data!$BR:$BR,MATCH(R62,Data!$A:$A,0),1)=0,"",INDEX(Data!$BR:$BR,MATCH(R62,Data!$A:$A,0),1)))</f>
        <v>2</v>
      </c>
      <c r="R62" s="43" t="str">
        <f ca="1">IFERROR(INDEX(Data!$A$1:Q$1004,_xlfn.AGGREGATE(15,6,(OFFSET(Data!$A$1,0,MATCH(R$6,Data!$1:$1,0)-1,1000,1)=IF(R$7="","Yes",R$7))/(OFFSET(Data!$A$1,0,MATCH(R$6,Data!$1:$1,0)-1,1000,1)=IF(R$7="","Yes",R$7))*ROW(Data!$C$1:$C$1004),ROW(R62)-ROW(R$7)),1),"")</f>
        <v>Fox Sports Regionals</v>
      </c>
      <c r="S62" s="43" t="str">
        <f ca="1">IF(T62="","",IF(INDEX(Data!$BR:$BR,MATCH(T62,Data!$A:$A,0),1)=0,"",INDEX(Data!$BR:$BR,MATCH(T62,Data!$A:$A,0),1)))</f>
        <v/>
      </c>
      <c r="T62" s="43" t="str">
        <f ca="1">IFERROR(INDEX(Data!$A$1:R$1004,_xlfn.AGGREGATE(15,6,(OFFSET(Data!$A$1,0,MATCH(T$6,Data!$1:$1,0)-1,1000,1)=IF(T$7="","Yes",T$7))/(OFFSET(Data!$A$1,0,MATCH(T$6,Data!$1:$1,0)-1,1000,1)=IF(T$7="","Yes",T$7))*ROW(Data!$C$1:$C$1004),ROW(T62)-ROW(T$7)),1),"")</f>
        <v>FXX</v>
      </c>
      <c r="U62" s="43" t="str">
        <f ca="1">IF(V62="","",IF(INDEX(Data!$BR:$BR,MATCH(V62,Data!$A:$A,0),1)=0,"",INDEX(Data!$BR:$BR,MATCH(V62,Data!$A:$A,0),1)))</f>
        <v/>
      </c>
      <c r="V62" s="43" t="str">
        <f ca="1">IFERROR(INDEX(Data!$A$1:T$1004,_xlfn.AGGREGATE(15,6,(OFFSET(Data!$A$1,0,MATCH(V$6,Data!$1:$1,0)-1,1000,1)=IF(V$7="","Yes",V$7))/(OFFSET(Data!$A$1,0,MATCH(V$6,Data!$1:$1,0)-1,1000,1)=IF(V$7="","Yes",V$7))*ROW(Data!$C$1:$C$1004),ROW(V62)-ROW(V$7)),1),"")</f>
        <v>NBA TV</v>
      </c>
      <c r="W62" s="43" t="str">
        <f ca="1">IF(X62="","",IF(INDEX(Data!$BR:$BR,MATCH(X62,Data!$A:$A,0),1)=0,"",INDEX(Data!$BR:$BR,MATCH(X62,Data!$A:$A,0),1)))</f>
        <v/>
      </c>
      <c r="X62" s="43" t="str">
        <f ca="1">IFERROR(INDEX(Data!$A$1:Y$1004,_xlfn.AGGREGATE(15,6,(OFFSET(Data!$A$1,0,MATCH(X$6,Data!$1:$1,0)-1,1000,1)=IF(X$7="","Yes",X$7))/(OFFSET(Data!$A$1,0,MATCH(X$6,Data!$1:$1,0)-1,1000,1)=IF(X$7="","Yes",X$7))*ROW(Data!$C$1:$C$1004),ROW(X62)-ROW(X$7)),1),"")</f>
        <v>Oxygen</v>
      </c>
      <c r="Y62" s="43" t="str">
        <f ca="1">IF(Z62="","",IF(INDEX(Data!$BR:$BR,MATCH(Z62,Data!$A:$A,0),1)=0,"",INDEX(Data!$BR:$BR,MATCH(Z62,Data!$A:$A,0),1)))</f>
        <v/>
      </c>
      <c r="Z62" s="43" t="str">
        <f ca="1">IFERROR(INDEX(Data!$A$1:AA$1004,_xlfn.AGGREGATE(15,6,(OFFSET(Data!$A$1,0,MATCH(Z$6,Data!$1:$1,0)-1,1000,1)=IF(Z$7="","Yes",Z$7))/(OFFSET(Data!$A$1,0,MATCH(Z$6,Data!$1:$1,0)-1,1000,1)=IF(Z$7="","Yes",Z$7))*ROW(Data!$C$1:$C$1004),ROW(Z62)-ROW(Z$7)),1),"")</f>
        <v/>
      </c>
      <c r="AA62" s="43">
        <f ca="1">IF(AB62="","",IF(INDEX(Data!$BR:$BR,MATCH(AB62,Data!$A:$A,0),1)=0,"",INDEX(Data!$BR:$BR,MATCH(AB62,Data!$A:$A,0),1)))</f>
        <v>1</v>
      </c>
      <c r="AB62" s="43" t="str">
        <f ca="1">IFERROR(INDEX(Data!$A$1:AC$1004,_xlfn.AGGREGATE(15,6,(OFFSET(Data!$A$1,0,MATCH(AB$6,Data!$1:$1,0)-1,1000,1)=IF(AB$7="","Yes",AB$7))/(OFFSET(Data!$A$1,0,MATCH(AB$6,Data!$1:$1,0)-1,1000,1)=IF(AB$7="","Yes",AB$7))*ROW(Data!$C$1:$C$1004),ROW(AB62)-ROW(AB$7)),1),"")</f>
        <v>NBC</v>
      </c>
      <c r="AC62" s="43" t="str">
        <f ca="1">IF(AD62="","",IF(INDEX(Data!$BR:$BR,MATCH(AD62,Data!$A:$A,0),1)=0,"",INDEX(Data!$BR:$BR,MATCH(AD62,Data!$A:$A,0),1)))</f>
        <v/>
      </c>
      <c r="AD62" s="43" t="str">
        <f ca="1">IFERROR(INDEX(Data!$A$1:AE$1004,_xlfn.AGGREGATE(15,6,(OFFSET(Data!$A$1,0,MATCH(AD$6,Data!$1:$1,0)-1,1000,1)=IF(AD$7="","Yes",AD$7))/(OFFSET(Data!$A$1,0,MATCH(AD$6,Data!$1:$1,0)-1,1000,1)=IF(AD$7="","Yes",AD$7))*ROW(Data!$C$1:$C$1004),ROW(AD62)-ROW(AD$7)),1),"")</f>
        <v/>
      </c>
      <c r="AE62" s="43" t="str">
        <f ca="1">IF(AF62="","",IF(INDEX(Data!$BR:$BR,MATCH(AF62,Data!$A:$A,0),1)=0,"",INDEX(Data!$BR:$BR,MATCH(AF62,Data!$A:$A,0),1)))</f>
        <v/>
      </c>
      <c r="AF62" s="43" t="str">
        <f ca="1">IFERROR(INDEX(Data!$A$1:AM$1004,_xlfn.AGGREGATE(15,6,(OFFSET(Data!$A$1,0,MATCH(AF$6,Data!$1:$1,0)-1,1000,1)=IF(AF$7="","Yes",AF$7))/(OFFSET(Data!$A$1,0,MATCH(AF$6,Data!$1:$1,0)-1,1000,1)=IF(AF$7="","Yes",AF$7))*ROW(Data!$C$1:$C$1004),ROW(AF62)-ROW(AF$7)),1),"")</f>
        <v/>
      </c>
      <c r="AG62" s="43" t="str">
        <f ca="1">IF(AH62="","",IF(INDEX(Data!$BR:$BR,MATCH(AH62,Data!$A:$A,0),1)=0,"",INDEX(Data!$BR:$BR,MATCH(AH62,Data!$A:$A,0),1)))</f>
        <v/>
      </c>
      <c r="AH62" s="43" t="str">
        <f ca="1">IFERROR(INDEX(Data!$A$1:AO$1004,_xlfn.AGGREGATE(15,6,(OFFSET(Data!$A$1,0,MATCH(AH$6,Data!$1:$1,0)-1,1000,1)=IF(AH$7="","Yes",AH$7))/(OFFSET(Data!$A$1,0,MATCH(AH$6,Data!$1:$1,0)-1,1000,1)=IF(AH$7="","Yes",AH$7))*ROW(Data!$C$1:$C$1004),ROW(AH62)-ROW(AH$7)),1),"")</f>
        <v/>
      </c>
      <c r="AI62" s="43" t="str">
        <f ca="1">IF(AJ62="","",IF(INDEX(Data!$BR:$BR,MATCH(AJ62,Data!$A:$A,0),1)=0,"",INDEX(Data!$BR:$BR,MATCH(AJ62,Data!$A:$A,0),1)))</f>
        <v/>
      </c>
      <c r="AJ62" s="43" t="str">
        <f ca="1">IFERROR(INDEX(Data!$A$1:AQ$1004,_xlfn.AGGREGATE(15,6,(OFFSET(Data!$A$1,0,MATCH(AJ$6,Data!$1:$1,0)-1,1000,1)=IF(AJ$7="","Yes",AJ$7))/(OFFSET(Data!$A$1,0,MATCH(AJ$6,Data!$1:$1,0)-1,1000,1)=IF(AJ$7="","Yes",AJ$7))*ROW(Data!$C$1:$C$1004),ROW(AJ62)-ROW(AJ$7)),1),"")</f>
        <v>Own</v>
      </c>
      <c r="AK62" s="43" t="str">
        <f ca="1">IF(AL62="","",IF(INDEX(Data!$BR:$BR,MATCH(AL62,Data!$A:$A,0),1)=0,"",INDEX(Data!$BR:$BR,MATCH(AL62,Data!$A:$A,0),1)))</f>
        <v/>
      </c>
      <c r="AL62" s="43" t="str">
        <f ca="1">IFERROR(INDEX(Data!$A$1:AS$1004,_xlfn.AGGREGATE(15,6,(OFFSET(Data!$A$1,0,MATCH(AL$6,Data!$1:$1,0)-1,1000,1)=IF(AL$7="","Yes",AL$7))/(OFFSET(Data!$A$1,0,MATCH(AL$6,Data!$1:$1,0)-1,1000,1)=IF(AL$7="","Yes",AL$7))*ROW(Data!$C$1:$C$1004),ROW(AL62)-ROW(AL$7)),1),"")</f>
        <v/>
      </c>
      <c r="AM62" s="43" t="str">
        <f ca="1">IF(AN62="","",IF(INDEX(Data!$BR:$BR,MATCH(AN62,Data!$A:$A,0),1)=0,"",INDEX(Data!$BR:$BR,MATCH(AN62,Data!$A:$A,0),1)))</f>
        <v/>
      </c>
      <c r="AN62" s="43" t="str">
        <f ca="1">IFERROR(INDEX(Data!$A$1:AU$1004,_xlfn.AGGREGATE(15,6,(OFFSET(Data!$A$1,0,MATCH(AN$6,Data!$1:$1,0)-1,1000,1)=IF(AN$7="","Yes",AN$7))/(OFFSET(Data!$A$1,0,MATCH(AN$6,Data!$1:$1,0)-1,1000,1)=IF(AN$7="","Yes",AN$7))*ROW(Data!$C$1:$C$1004),ROW(AN62)-ROW(AN$7)),1),"")</f>
        <v>Travel Channel</v>
      </c>
    </row>
    <row r="63" spans="1:40" ht="24" x14ac:dyDescent="0.4">
      <c r="A63" s="43" t="str">
        <f ca="1">IF(B63="","",IF(INDEX(Data!$BR:$BR,MATCH(B63,Data!$A:$A,0),1)=0,"",INDEX(Data!$BR:$BR,MATCH(B63,Data!$A:$A,0),1)))</f>
        <v/>
      </c>
      <c r="B63" s="43" t="str">
        <f ca="1">IFERROR(INDEX(Data!A$1:$A$1004,_xlfn.AGGREGATE(15,6,(OFFSET(Data!$A$1,0,MATCH(B$6,Data!$1:$1,0)-1,1000,1)=IF(B$7="","Yes",B$7))/(OFFSET(Data!$A$1,0,MATCH(B$6,Data!$1:$1,0)-1,1000,1)=IF(B$7="","Yes",B$7))*ROW(Data!$C$1:$C$1004),ROW(B63)-ROW(B$7)),1),"")</f>
        <v>TV Land</v>
      </c>
      <c r="C63" s="43" t="str">
        <f ca="1">IF(D63="","",IF(INDEX(Data!$BR:$BR,MATCH(D63,Data!$A:$A,0),1)=0,"",INDEX(Data!$BR:$BR,MATCH(D63,Data!$A:$A,0),1)))</f>
        <v/>
      </c>
      <c r="D63" s="43" t="str">
        <f ca="1">IFERROR(INDEX(Data!$A$1:C$1004,_xlfn.AGGREGATE(15,6,(OFFSET(Data!$A$1,0,MATCH(D$6,Data!$1:$1,0)-1,1000,1)=IF(D$7="","Yes",D$7))/(OFFSET(Data!$A$1,0,MATCH(D$6,Data!$1:$1,0)-1,1000,1)=IF(D$7="","Yes",D$7))*ROW(Data!$C$1:$C$1004),ROW(D63)-ROW(D$7)),1),"")</f>
        <v/>
      </c>
      <c r="E63" s="43" t="str">
        <f ca="1">IF(F63="","",IF(INDEX(Data!$BR:$BR,MATCH(F63,Data!$A:$A,0),1)=0,"",INDEX(Data!$BR:$BR,MATCH(F63,Data!$A:$A,0),1)))</f>
        <v/>
      </c>
      <c r="F63" s="43" t="str">
        <f ca="1">IFERROR(INDEX(Data!$A$1:E$1004,_xlfn.AGGREGATE(15,6,(OFFSET(Data!$A$1,0,MATCH(F$6,Data!$1:$1,0)-1,1000,1)=IF(F$7="","Yes",F$7))/(OFFSET(Data!$A$1,0,MATCH(F$6,Data!$1:$1,0)-1,1000,1)=IF(F$7="","Yes",F$7))*ROW(Data!$C$1:$C$1004),ROW(F63)-ROW(F$7)),1),"")</f>
        <v/>
      </c>
      <c r="G63" s="43" t="str">
        <f ca="1">IF(H63="","",IF(INDEX(Data!$BR:$BR,MATCH(H63,Data!$A:$A,0),1)=0,"",INDEX(Data!$BR:$BR,MATCH(H63,Data!$A:$A,0),1)))</f>
        <v/>
      </c>
      <c r="H63" s="43" t="str">
        <f ca="1">IFERROR(INDEX(Data!$A$1:G$1004,_xlfn.AGGREGATE(15,6,(OFFSET(Data!$A$1,0,MATCH(H$6,Data!$1:$1,0)-1,1000,1)=IF(H$7="","Yes",H$7))/(OFFSET(Data!$A$1,0,MATCH(H$6,Data!$1:$1,0)-1,1000,1)=IF(H$7="","Yes",H$7))*ROW(Data!$C$1:$C$1004),ROW(H63)-ROW(H$7)),1),"")</f>
        <v>Universal Kids</v>
      </c>
      <c r="I63" s="43" t="str">
        <f ca="1">IF(J63="","",IF(INDEX(Data!$BR:$BR,MATCH(J63,Data!$A:$A,0),1)=0,"",INDEX(Data!$BR:$BR,MATCH(J63,Data!$A:$A,0),1)))</f>
        <v/>
      </c>
      <c r="J63" s="43" t="str">
        <f ca="1">IFERROR(INDEX(Data!$A$1:I$1004,_xlfn.AGGREGATE(15,6,(OFFSET(Data!$A$1,0,MATCH(J$6,Data!$1:$1,0)-1,1000,1)=IF(J$7="","Yes",J$7))/(OFFSET(Data!$A$1,0,MATCH(J$6,Data!$1:$1,0)-1,1000,1)=IF(J$7="","Yes",J$7))*ROW(Data!$C$1:$C$1004),ROW(J63)-ROW(J$7)),1),"")</f>
        <v>Nickelodeon</v>
      </c>
      <c r="K63" s="43" t="str">
        <f ca="1">IF(L63="","",IF(INDEX(Data!$BR:$BR,MATCH(L63,Data!$A:$A,0),1)=0,"",INDEX(Data!$BR:$BR,MATCH(L63,Data!$A:$A,0),1)))</f>
        <v/>
      </c>
      <c r="L63" s="43" t="str">
        <f ca="1">IFERROR(INDEX(Data!$A$1:K$1004,_xlfn.AGGREGATE(15,6,(OFFSET(Data!$A$1,0,MATCH(L$6,Data!$1:$1,0)-1,1000,1)=IF(L$7="","Yes",L$7))/(OFFSET(Data!$A$1,0,MATCH(L$6,Data!$1:$1,0)-1,1000,1)=IF(L$7="","Yes",L$7))*ROW(Data!$C$1:$C$1004),ROW(L63)-ROW(L$7)),1),"")</f>
        <v>Ovation</v>
      </c>
      <c r="M63" s="43" t="str">
        <f ca="1">IF(N63="","",IF(INDEX(Data!$BR:$BR,MATCH(N63,Data!$A:$A,0),1)=0,"",INDEX(Data!$BR:$BR,MATCH(N63,Data!$A:$A,0),1)))</f>
        <v/>
      </c>
      <c r="N63" s="43" t="str">
        <f ca="1">IFERROR(INDEX(Data!$A$1:M$1004,_xlfn.AGGREGATE(15,6,(OFFSET(Data!$A$1,0,MATCH(N$6,Data!$1:$1,0)-1,1000,1)=IF(N$7="","Yes",N$7))/(OFFSET(Data!$A$1,0,MATCH(N$6,Data!$1:$1,0)-1,1000,1)=IF(N$7="","Yes",N$7))*ROW(Data!$C$1:$C$1004),ROW(N63)-ROW(N$7)),1),"")</f>
        <v>Justice Central</v>
      </c>
      <c r="O63" s="43" t="str">
        <f ca="1">IF(P63="","",IF(INDEX(Data!$BR:$BR,MATCH(P63,Data!$A:$A,0),1)=0,"",INDEX(Data!$BR:$BR,MATCH(P63,Data!$A:$A,0),1)))</f>
        <v/>
      </c>
      <c r="P63" s="43" t="str">
        <f ca="1">IFERROR(INDEX(Data!$A$1:O$1004,_xlfn.AGGREGATE(15,6,(OFFSET(Data!$A$1,0,MATCH(P$6,Data!$1:$1,0)-1,1000,1)=IF(P$7="","Yes",P$7))/(OFFSET(Data!$A$1,0,MATCH(P$6,Data!$1:$1,0)-1,1000,1)=IF(P$7="","Yes",P$7))*ROW(Data!$C$1:$C$1004),ROW(P63)-ROW(P$7)),1),"")</f>
        <v>Fuse</v>
      </c>
      <c r="Q63" s="43" t="str">
        <f ca="1">IF(R63="","",IF(INDEX(Data!$BR:$BR,MATCH(R63,Data!$A:$A,0),1)=0,"",INDEX(Data!$BR:$BR,MATCH(R63,Data!$A:$A,0),1)))</f>
        <v/>
      </c>
      <c r="R63" s="43" t="str">
        <f ca="1">IFERROR(INDEX(Data!$A$1:Q$1004,_xlfn.AGGREGATE(15,6,(OFFSET(Data!$A$1,0,MATCH(R$6,Data!$1:$1,0)-1,1000,1)=IF(R$7="","Yes",R$7))/(OFFSET(Data!$A$1,0,MATCH(R$6,Data!$1:$1,0)-1,1000,1)=IF(R$7="","Yes",R$7))*ROW(Data!$C$1:$C$1004),ROW(R63)-ROW(R$7)),1),"")</f>
        <v>Freeform</v>
      </c>
      <c r="S63" s="43" t="str">
        <f ca="1">IF(T63="","",IF(INDEX(Data!$BR:$BR,MATCH(T63,Data!$A:$A,0),1)=0,"",INDEX(Data!$BR:$BR,MATCH(T63,Data!$A:$A,0),1)))</f>
        <v/>
      </c>
      <c r="T63" s="43" t="str">
        <f ca="1">IFERROR(INDEX(Data!$A$1:R$1004,_xlfn.AGGREGATE(15,6,(OFFSET(Data!$A$1,0,MATCH(T$6,Data!$1:$1,0)-1,1000,1)=IF(T$7="","Yes",T$7))/(OFFSET(Data!$A$1,0,MATCH(T$6,Data!$1:$1,0)-1,1000,1)=IF(T$7="","Yes",T$7))*ROW(Data!$C$1:$C$1004),ROW(T63)-ROW(T$7)),1),"")</f>
        <v>Galavision</v>
      </c>
      <c r="U63" s="43">
        <f ca="1">IF(V63="","",IF(INDEX(Data!$BR:$BR,MATCH(V63,Data!$A:$A,0),1)=0,"",INDEX(Data!$BR:$BR,MATCH(V63,Data!$A:$A,0),1)))</f>
        <v>1</v>
      </c>
      <c r="V63" s="43" t="str">
        <f ca="1">IFERROR(INDEX(Data!$A$1:T$1004,_xlfn.AGGREGATE(15,6,(OFFSET(Data!$A$1,0,MATCH(V$6,Data!$1:$1,0)-1,1000,1)=IF(V$7="","Yes",V$7))/(OFFSET(Data!$A$1,0,MATCH(V$6,Data!$1:$1,0)-1,1000,1)=IF(V$7="","Yes",V$7))*ROW(Data!$C$1:$C$1004),ROW(V63)-ROW(V$7)),1),"")</f>
        <v>NBC</v>
      </c>
      <c r="W63" s="43" t="str">
        <f ca="1">IF(X63="","",IF(INDEX(Data!$BR:$BR,MATCH(X63,Data!$A:$A,0),1)=0,"",INDEX(Data!$BR:$BR,MATCH(X63,Data!$A:$A,0),1)))</f>
        <v/>
      </c>
      <c r="X63" s="43" t="str">
        <f ca="1">IFERROR(INDEX(Data!$A$1:Y$1004,_xlfn.AGGREGATE(15,6,(OFFSET(Data!$A$1,0,MATCH(X$6,Data!$1:$1,0)-1,1000,1)=IF(X$7="","Yes",X$7))/(OFFSET(Data!$A$1,0,MATCH(X$6,Data!$1:$1,0)-1,1000,1)=IF(X$7="","Yes",X$7))*ROW(Data!$C$1:$C$1004),ROW(X63)-ROW(X$7)),1),"")</f>
        <v>POP</v>
      </c>
      <c r="Y63" s="43" t="str">
        <f ca="1">IF(Z63="","",IF(INDEX(Data!$BR:$BR,MATCH(Z63,Data!$A:$A,0),1)=0,"",INDEX(Data!$BR:$BR,MATCH(Z63,Data!$A:$A,0),1)))</f>
        <v/>
      </c>
      <c r="Z63" s="43" t="str">
        <f ca="1">IFERROR(INDEX(Data!$A$1:AA$1004,_xlfn.AGGREGATE(15,6,(OFFSET(Data!$A$1,0,MATCH(Z$6,Data!$1:$1,0)-1,1000,1)=IF(Z$7="","Yes",Z$7))/(OFFSET(Data!$A$1,0,MATCH(Z$6,Data!$1:$1,0)-1,1000,1)=IF(Z$7="","Yes",Z$7))*ROW(Data!$C$1:$C$1004),ROW(Z63)-ROW(Z$7)),1),"")</f>
        <v/>
      </c>
      <c r="AA63" s="43" t="str">
        <f ca="1">IF(AB63="","",IF(INDEX(Data!$BR:$BR,MATCH(AB63,Data!$A:$A,0),1)=0,"",INDEX(Data!$BR:$BR,MATCH(AB63,Data!$A:$A,0),1)))</f>
        <v/>
      </c>
      <c r="AB63" s="43" t="str">
        <f ca="1">IFERROR(INDEX(Data!$A$1:AC$1004,_xlfn.AGGREGATE(15,6,(OFFSET(Data!$A$1,0,MATCH(AB$6,Data!$1:$1,0)-1,1000,1)=IF(AB$7="","Yes",AB$7))/(OFFSET(Data!$A$1,0,MATCH(AB$6,Data!$1:$1,0)-1,1000,1)=IF(AB$7="","Yes",AB$7))*ROW(Data!$C$1:$C$1004),ROW(AB63)-ROW(AB$7)),1),"")</f>
        <v>NBC Sports Network</v>
      </c>
      <c r="AC63" s="43" t="str">
        <f ca="1">IF(AD63="","",IF(INDEX(Data!$BR:$BR,MATCH(AD63,Data!$A:$A,0),1)=0,"",INDEX(Data!$BR:$BR,MATCH(AD63,Data!$A:$A,0),1)))</f>
        <v/>
      </c>
      <c r="AD63" s="43" t="str">
        <f ca="1">IFERROR(INDEX(Data!$A$1:AE$1004,_xlfn.AGGREGATE(15,6,(OFFSET(Data!$A$1,0,MATCH(AD$6,Data!$1:$1,0)-1,1000,1)=IF(AD$7="","Yes",AD$7))/(OFFSET(Data!$A$1,0,MATCH(AD$6,Data!$1:$1,0)-1,1000,1)=IF(AD$7="","Yes",AD$7))*ROW(Data!$C$1:$C$1004),ROW(AD63)-ROW(AD$7)),1),"")</f>
        <v/>
      </c>
      <c r="AE63" s="43" t="str">
        <f ca="1">IF(AF63="","",IF(INDEX(Data!$BR:$BR,MATCH(AF63,Data!$A:$A,0),1)=0,"",INDEX(Data!$BR:$BR,MATCH(AF63,Data!$A:$A,0),1)))</f>
        <v/>
      </c>
      <c r="AF63" s="43" t="str">
        <f ca="1">IFERROR(INDEX(Data!$A$1:AM$1004,_xlfn.AGGREGATE(15,6,(OFFSET(Data!$A$1,0,MATCH(AF$6,Data!$1:$1,0)-1,1000,1)=IF(AF$7="","Yes",AF$7))/(OFFSET(Data!$A$1,0,MATCH(AF$6,Data!$1:$1,0)-1,1000,1)=IF(AF$7="","Yes",AF$7))*ROW(Data!$C$1:$C$1004),ROW(AF63)-ROW(AF$7)),1),"")</f>
        <v/>
      </c>
      <c r="AG63" s="43" t="str">
        <f ca="1">IF(AH63="","",IF(INDEX(Data!$BR:$BR,MATCH(AH63,Data!$A:$A,0),1)=0,"",INDEX(Data!$BR:$BR,MATCH(AH63,Data!$A:$A,0),1)))</f>
        <v/>
      </c>
      <c r="AH63" s="43" t="str">
        <f ca="1">IFERROR(INDEX(Data!$A$1:AO$1004,_xlfn.AGGREGATE(15,6,(OFFSET(Data!$A$1,0,MATCH(AH$6,Data!$1:$1,0)-1,1000,1)=IF(AH$7="","Yes",AH$7))/(OFFSET(Data!$A$1,0,MATCH(AH$6,Data!$1:$1,0)-1,1000,1)=IF(AH$7="","Yes",AH$7))*ROW(Data!$C$1:$C$1004),ROW(AH63)-ROW(AH$7)),1),"")</f>
        <v/>
      </c>
      <c r="AI63" s="43" t="str">
        <f ca="1">IF(AJ63="","",IF(INDEX(Data!$BR:$BR,MATCH(AJ63,Data!$A:$A,0),1)=0,"",INDEX(Data!$BR:$BR,MATCH(AJ63,Data!$A:$A,0),1)))</f>
        <v/>
      </c>
      <c r="AJ63" s="43" t="str">
        <f ca="1">IFERROR(INDEX(Data!$A$1:AQ$1004,_xlfn.AGGREGATE(15,6,(OFFSET(Data!$A$1,0,MATCH(AJ$6,Data!$1:$1,0)-1,1000,1)=IF(AJ$7="","Yes",AJ$7))/(OFFSET(Data!$A$1,0,MATCH(AJ$6,Data!$1:$1,0)-1,1000,1)=IF(AJ$7="","Yes",AJ$7))*ROW(Data!$C$1:$C$1004),ROW(AJ63)-ROW(AJ$7)),1),"")</f>
        <v>Pac-12 National Feed</v>
      </c>
      <c r="AK63" s="43" t="str">
        <f ca="1">IF(AL63="","",IF(INDEX(Data!$BR:$BR,MATCH(AL63,Data!$A:$A,0),1)=0,"",INDEX(Data!$BR:$BR,MATCH(AL63,Data!$A:$A,0),1)))</f>
        <v/>
      </c>
      <c r="AL63" s="43" t="str">
        <f ca="1">IFERROR(INDEX(Data!$A$1:AS$1004,_xlfn.AGGREGATE(15,6,(OFFSET(Data!$A$1,0,MATCH(AL$6,Data!$1:$1,0)-1,1000,1)=IF(AL$7="","Yes",AL$7))/(OFFSET(Data!$A$1,0,MATCH(AL$6,Data!$1:$1,0)-1,1000,1)=IF(AL$7="","Yes",AL$7))*ROW(Data!$C$1:$C$1004),ROW(AL63)-ROW(AL$7)),1),"")</f>
        <v/>
      </c>
      <c r="AM63" s="43" t="str">
        <f ca="1">IF(AN63="","",IF(INDEX(Data!$BR:$BR,MATCH(AN63,Data!$A:$A,0),1)=0,"",INDEX(Data!$BR:$BR,MATCH(AN63,Data!$A:$A,0),1)))</f>
        <v/>
      </c>
      <c r="AN63" s="43" t="str">
        <f ca="1">IFERROR(INDEX(Data!$A$1:AU$1004,_xlfn.AGGREGATE(15,6,(OFFSET(Data!$A$1,0,MATCH(AN$6,Data!$1:$1,0)-1,1000,1)=IF(AN$7="","Yes",AN$7))/(OFFSET(Data!$A$1,0,MATCH(AN$6,Data!$1:$1,0)-1,1000,1)=IF(AN$7="","Yes",AN$7))*ROW(Data!$C$1:$C$1004),ROW(AN63)-ROW(AN$7)),1),"")</f>
        <v>TV Land</v>
      </c>
    </row>
    <row r="64" spans="1:40" ht="24" x14ac:dyDescent="0.4">
      <c r="A64" s="43" t="str">
        <f ca="1">IF(B64="","",IF(INDEX(Data!$BR:$BR,MATCH(B64,Data!$A:$A,0),1)=0,"",INDEX(Data!$BR:$BR,MATCH(B64,Data!$A:$A,0),1)))</f>
        <v/>
      </c>
      <c r="B64" s="43" t="str">
        <f ca="1">IFERROR(INDEX(Data!A$1:$A$1004,_xlfn.AGGREGATE(15,6,(OFFSET(Data!$A$1,0,MATCH(B$6,Data!$1:$1,0)-1,1000,1)=IF(B$7="","Yes",B$7))/(OFFSET(Data!$A$1,0,MATCH(B$6,Data!$1:$1,0)-1,1000,1)=IF(B$7="","Yes",B$7))*ROW(Data!$C$1:$C$1004),ROW(B64)-ROW(B$7)),1),"")</f>
        <v>Up</v>
      </c>
      <c r="C64" s="43" t="str">
        <f ca="1">IF(D64="","",IF(INDEX(Data!$BR:$BR,MATCH(D64,Data!$A:$A,0),1)=0,"",INDEX(Data!$BR:$BR,MATCH(D64,Data!$A:$A,0),1)))</f>
        <v/>
      </c>
      <c r="D64" s="43" t="str">
        <f ca="1">IFERROR(INDEX(Data!$A$1:C$1004,_xlfn.AGGREGATE(15,6,(OFFSET(Data!$A$1,0,MATCH(D$6,Data!$1:$1,0)-1,1000,1)=IF(D$7="","Yes",D$7))/(OFFSET(Data!$A$1,0,MATCH(D$6,Data!$1:$1,0)-1,1000,1)=IF(D$7="","Yes",D$7))*ROW(Data!$C$1:$C$1004),ROW(D64)-ROW(D$7)),1),"")</f>
        <v/>
      </c>
      <c r="E64" s="43" t="str">
        <f ca="1">IF(F64="","",IF(INDEX(Data!$BR:$BR,MATCH(F64,Data!$A:$A,0),1)=0,"",INDEX(Data!$BR:$BR,MATCH(F64,Data!$A:$A,0),1)))</f>
        <v/>
      </c>
      <c r="F64" s="43" t="str">
        <f ca="1">IFERROR(INDEX(Data!$A$1:E$1004,_xlfn.AGGREGATE(15,6,(OFFSET(Data!$A$1,0,MATCH(F$6,Data!$1:$1,0)-1,1000,1)=IF(F$7="","Yes",F$7))/(OFFSET(Data!$A$1,0,MATCH(F$6,Data!$1:$1,0)-1,1000,1)=IF(F$7="","Yes",F$7))*ROW(Data!$C$1:$C$1004),ROW(F64)-ROW(F$7)),1),"")</f>
        <v/>
      </c>
      <c r="G64" s="43" t="str">
        <f ca="1">IF(H64="","",IF(INDEX(Data!$BR:$BR,MATCH(H64,Data!$A:$A,0),1)=0,"",INDEX(Data!$BR:$BR,MATCH(H64,Data!$A:$A,0),1)))</f>
        <v/>
      </c>
      <c r="H64" s="43" t="str">
        <f ca="1">IFERROR(INDEX(Data!$A$1:G$1004,_xlfn.AGGREGATE(15,6,(OFFSET(Data!$A$1,0,MATCH(H$6,Data!$1:$1,0)-1,1000,1)=IF(H$7="","Yes",H$7))/(OFFSET(Data!$A$1,0,MATCH(H$6,Data!$1:$1,0)-1,1000,1)=IF(H$7="","Yes",H$7))*ROW(Data!$C$1:$C$1004),ROW(H64)-ROW(H$7)),1),"")</f>
        <v>USA Network</v>
      </c>
      <c r="I64" s="43" t="str">
        <f ca="1">IF(J64="","",IF(INDEX(Data!$BR:$BR,MATCH(J64,Data!$A:$A,0),1)=0,"",INDEX(Data!$BR:$BR,MATCH(J64,Data!$A:$A,0),1)))</f>
        <v/>
      </c>
      <c r="J64" s="43" t="str">
        <f ca="1">IFERROR(INDEX(Data!$A$1:I$1004,_xlfn.AGGREGATE(15,6,(OFFSET(Data!$A$1,0,MATCH(J$6,Data!$1:$1,0)-1,1000,1)=IF(J$7="","Yes",J$7))/(OFFSET(Data!$A$1,0,MATCH(J$6,Data!$1:$1,0)-1,1000,1)=IF(J$7="","Yes",J$7))*ROW(Data!$C$1:$C$1004),ROW(J64)-ROW(J$7)),1),"")</f>
        <v>Olympic Channel</v>
      </c>
      <c r="K64" s="43" t="str">
        <f ca="1">IF(L64="","",IF(INDEX(Data!$BR:$BR,MATCH(L64,Data!$A:$A,0),1)=0,"",INDEX(Data!$BR:$BR,MATCH(L64,Data!$A:$A,0),1)))</f>
        <v/>
      </c>
      <c r="L64" s="43" t="str">
        <f ca="1">IFERROR(INDEX(Data!$A$1:K$1004,_xlfn.AGGREGATE(15,6,(OFFSET(Data!$A$1,0,MATCH(L$6,Data!$1:$1,0)-1,1000,1)=IF(L$7="","Yes",L$7))/(OFFSET(Data!$A$1,0,MATCH(L$6,Data!$1:$1,0)-1,1000,1)=IF(L$7="","Yes",L$7))*ROW(Data!$C$1:$C$1004),ROW(L64)-ROW(L$7)),1),"")</f>
        <v>Paramount Network</v>
      </c>
      <c r="M64" s="43" t="str">
        <f ca="1">IF(N64="","",IF(INDEX(Data!$BR:$BR,MATCH(N64,Data!$A:$A,0),1)=0,"",INDEX(Data!$BR:$BR,MATCH(N64,Data!$A:$A,0),1)))</f>
        <v/>
      </c>
      <c r="N64" s="43" t="str">
        <f ca="1">IFERROR(INDEX(Data!$A$1:M$1004,_xlfn.AGGREGATE(15,6,(OFFSET(Data!$A$1,0,MATCH(N$6,Data!$1:$1,0)-1,1000,1)=IF(N$7="","Yes",N$7))/(OFFSET(Data!$A$1,0,MATCH(N$6,Data!$1:$1,0)-1,1000,1)=IF(N$7="","Yes",N$7))*ROW(Data!$C$1:$C$1004),ROW(N64)-ROW(N$7)),1),"")</f>
        <v>Lifetime</v>
      </c>
      <c r="O64" s="43" t="str">
        <f ca="1">IF(P64="","",IF(INDEX(Data!$BR:$BR,MATCH(P64,Data!$A:$A,0),1)=0,"",INDEX(Data!$BR:$BR,MATCH(P64,Data!$A:$A,0),1)))</f>
        <v/>
      </c>
      <c r="P64" s="43" t="str">
        <f ca="1">IFERROR(INDEX(Data!$A$1:O$1004,_xlfn.AGGREGATE(15,6,(OFFSET(Data!$A$1,0,MATCH(P$6,Data!$1:$1,0)-1,1000,1)=IF(P$7="","Yes",P$7))/(OFFSET(Data!$A$1,0,MATCH(P$6,Data!$1:$1,0)-1,1000,1)=IF(P$7="","Yes",P$7))*ROW(Data!$C$1:$C$1004),ROW(P64)-ROW(P$7)),1),"")</f>
        <v>FX</v>
      </c>
      <c r="Q64" s="43" t="str">
        <f ca="1">IF(R64="","",IF(INDEX(Data!$BR:$BR,MATCH(R64,Data!$A:$A,0),1)=0,"",INDEX(Data!$BR:$BR,MATCH(R64,Data!$A:$A,0),1)))</f>
        <v/>
      </c>
      <c r="R64" s="43" t="str">
        <f ca="1">IFERROR(INDEX(Data!$A$1:Q$1004,_xlfn.AGGREGATE(15,6,(OFFSET(Data!$A$1,0,MATCH(R$6,Data!$1:$1,0)-1,1000,1)=IF(R$7="","Yes",R$7))/(OFFSET(Data!$A$1,0,MATCH(R$6,Data!$1:$1,0)-1,1000,1)=IF(R$7="","Yes",R$7))*ROW(Data!$C$1:$C$1004),ROW(R64)-ROW(R$7)),1),"")</f>
        <v>Fuse</v>
      </c>
      <c r="S64" s="43" t="str">
        <f ca="1">IF(T64="","",IF(INDEX(Data!$BR:$BR,MATCH(T64,Data!$A:$A,0),1)=0,"",INDEX(Data!$BR:$BR,MATCH(T64,Data!$A:$A,0),1)))</f>
        <v/>
      </c>
      <c r="T64" s="43" t="str">
        <f ca="1">IFERROR(INDEX(Data!$A$1:R$1004,_xlfn.AGGREGATE(15,6,(OFFSET(Data!$A$1,0,MATCH(T$6,Data!$1:$1,0)-1,1000,1)=IF(T$7="","Yes",T$7))/(OFFSET(Data!$A$1,0,MATCH(T$6,Data!$1:$1,0)-1,1000,1)=IF(T$7="","Yes",T$7))*ROW(Data!$C$1:$C$1004),ROW(T64)-ROW(T$7)),1),"")</f>
        <v>GolTV</v>
      </c>
      <c r="U64" s="43" t="str">
        <f ca="1">IF(V64="","",IF(INDEX(Data!$BR:$BR,MATCH(V64,Data!$A:$A,0),1)=0,"",INDEX(Data!$BR:$BR,MATCH(V64,Data!$A:$A,0),1)))</f>
        <v/>
      </c>
      <c r="V64" s="43" t="str">
        <f ca="1">IFERROR(INDEX(Data!$A$1:T$1004,_xlfn.AGGREGATE(15,6,(OFFSET(Data!$A$1,0,MATCH(V$6,Data!$1:$1,0)-1,1000,1)=IF(V$7="","Yes",V$7))/(OFFSET(Data!$A$1,0,MATCH(V$6,Data!$1:$1,0)-1,1000,1)=IF(V$7="","Yes",V$7))*ROW(Data!$C$1:$C$1004),ROW(V64)-ROW(V$7)),1),"")</f>
        <v>NBC Sports Network</v>
      </c>
      <c r="W64" s="43" t="str">
        <f ca="1">IF(X64="","",IF(INDEX(Data!$BR:$BR,MATCH(X64,Data!$A:$A,0),1)=0,"",INDEX(Data!$BR:$BR,MATCH(X64,Data!$A:$A,0),1)))</f>
        <v/>
      </c>
      <c r="X64" s="43" t="str">
        <f ca="1">IFERROR(INDEX(Data!$A$1:Y$1004,_xlfn.AGGREGATE(15,6,(OFFSET(Data!$A$1,0,MATCH(X$6,Data!$1:$1,0)-1,1000,1)=IF(X$7="","Yes",X$7))/(OFFSET(Data!$A$1,0,MATCH(X$6,Data!$1:$1,0)-1,1000,1)=IF(X$7="","Yes",X$7))*ROW(Data!$C$1:$C$1004),ROW(X64)-ROW(X$7)),1),"")</f>
        <v>SEC Network</v>
      </c>
      <c r="Y64" s="43" t="str">
        <f ca="1">IF(Z64="","",IF(INDEX(Data!$BR:$BR,MATCH(Z64,Data!$A:$A,0),1)=0,"",INDEX(Data!$BR:$BR,MATCH(Z64,Data!$A:$A,0),1)))</f>
        <v/>
      </c>
      <c r="Z64" s="43" t="str">
        <f ca="1">IFERROR(INDEX(Data!$A$1:AA$1004,_xlfn.AGGREGATE(15,6,(OFFSET(Data!$A$1,0,MATCH(Z$6,Data!$1:$1,0)-1,1000,1)=IF(Z$7="","Yes",Z$7))/(OFFSET(Data!$A$1,0,MATCH(Z$6,Data!$1:$1,0)-1,1000,1)=IF(Z$7="","Yes",Z$7))*ROW(Data!$C$1:$C$1004),ROW(Z64)-ROW(Z$7)),1),"")</f>
        <v/>
      </c>
      <c r="AA64" s="43" t="str">
        <f ca="1">IF(AB64="","",IF(INDEX(Data!$BR:$BR,MATCH(AB64,Data!$A:$A,0),1)=0,"",INDEX(Data!$BR:$BR,MATCH(AB64,Data!$A:$A,0),1)))</f>
        <v/>
      </c>
      <c r="AB64" s="43" t="str">
        <f ca="1">IFERROR(INDEX(Data!$A$1:AC$1004,_xlfn.AGGREGATE(15,6,(OFFSET(Data!$A$1,0,MATCH(AB$6,Data!$1:$1,0)-1,1000,1)=IF(AB$7="","Yes",AB$7))/(OFFSET(Data!$A$1,0,MATCH(AB$6,Data!$1:$1,0)-1,1000,1)=IF(AB$7="","Yes",AB$7))*ROW(Data!$C$1:$C$1004),ROW(AB64)-ROW(AB$7)),1),"")</f>
        <v>NFL Network</v>
      </c>
      <c r="AC64" s="43" t="str">
        <f ca="1">IF(AD64="","",IF(INDEX(Data!$BR:$BR,MATCH(AD64,Data!$A:$A,0),1)=0,"",INDEX(Data!$BR:$BR,MATCH(AD64,Data!$A:$A,0),1)))</f>
        <v/>
      </c>
      <c r="AD64" s="43" t="str">
        <f ca="1">IFERROR(INDEX(Data!$A$1:AE$1004,_xlfn.AGGREGATE(15,6,(OFFSET(Data!$A$1,0,MATCH(AD$6,Data!$1:$1,0)-1,1000,1)=IF(AD$7="","Yes",AD$7))/(OFFSET(Data!$A$1,0,MATCH(AD$6,Data!$1:$1,0)-1,1000,1)=IF(AD$7="","Yes",AD$7))*ROW(Data!$C$1:$C$1004),ROW(AD64)-ROW(AD$7)),1),"")</f>
        <v/>
      </c>
      <c r="AE64" s="43" t="str">
        <f ca="1">IF(AF64="","",IF(INDEX(Data!$BR:$BR,MATCH(AF64,Data!$A:$A,0),1)=0,"",INDEX(Data!$BR:$BR,MATCH(AF64,Data!$A:$A,0),1)))</f>
        <v/>
      </c>
      <c r="AF64" s="43" t="str">
        <f ca="1">IFERROR(INDEX(Data!$A$1:AM$1004,_xlfn.AGGREGATE(15,6,(OFFSET(Data!$A$1,0,MATCH(AF$6,Data!$1:$1,0)-1,1000,1)=IF(AF$7="","Yes",AF$7))/(OFFSET(Data!$A$1,0,MATCH(AF$6,Data!$1:$1,0)-1,1000,1)=IF(AF$7="","Yes",AF$7))*ROW(Data!$C$1:$C$1004),ROW(AF64)-ROW(AF$7)),1),"")</f>
        <v/>
      </c>
      <c r="AG64" s="43" t="str">
        <f ca="1">IF(AH64="","",IF(INDEX(Data!$BR:$BR,MATCH(AH64,Data!$A:$A,0),1)=0,"",INDEX(Data!$BR:$BR,MATCH(AH64,Data!$A:$A,0),1)))</f>
        <v/>
      </c>
      <c r="AH64" s="43" t="str">
        <f ca="1">IFERROR(INDEX(Data!$A$1:AO$1004,_xlfn.AGGREGATE(15,6,(OFFSET(Data!$A$1,0,MATCH(AH$6,Data!$1:$1,0)-1,1000,1)=IF(AH$7="","Yes",AH$7))/(OFFSET(Data!$A$1,0,MATCH(AH$6,Data!$1:$1,0)-1,1000,1)=IF(AH$7="","Yes",AH$7))*ROW(Data!$C$1:$C$1004),ROW(AH64)-ROW(AH$7)),1),"")</f>
        <v/>
      </c>
      <c r="AI64" s="43" t="str">
        <f ca="1">IF(AJ64="","",IF(INDEX(Data!$BR:$BR,MATCH(AJ64,Data!$A:$A,0),1)=0,"",INDEX(Data!$BR:$BR,MATCH(AJ64,Data!$A:$A,0),1)))</f>
        <v/>
      </c>
      <c r="AJ64" s="43" t="str">
        <f ca="1">IFERROR(INDEX(Data!$A$1:AQ$1004,_xlfn.AGGREGATE(15,6,(OFFSET(Data!$A$1,0,MATCH(AJ$6,Data!$1:$1,0)-1,1000,1)=IF(AJ$7="","Yes",AJ$7))/(OFFSET(Data!$A$1,0,MATCH(AJ$6,Data!$1:$1,0)-1,1000,1)=IF(AJ$7="","Yes",AJ$7))*ROW(Data!$C$1:$C$1004),ROW(AJ64)-ROW(AJ$7)),1),"")</f>
        <v>Paramount Network</v>
      </c>
      <c r="AK64" s="43" t="str">
        <f ca="1">IF(AL64="","",IF(INDEX(Data!$BR:$BR,MATCH(AL64,Data!$A:$A,0),1)=0,"",INDEX(Data!$BR:$BR,MATCH(AL64,Data!$A:$A,0),1)))</f>
        <v/>
      </c>
      <c r="AL64" s="43" t="str">
        <f ca="1">IFERROR(INDEX(Data!$A$1:AS$1004,_xlfn.AGGREGATE(15,6,(OFFSET(Data!$A$1,0,MATCH(AL$6,Data!$1:$1,0)-1,1000,1)=IF(AL$7="","Yes",AL$7))/(OFFSET(Data!$A$1,0,MATCH(AL$6,Data!$1:$1,0)-1,1000,1)=IF(AL$7="","Yes",AL$7))*ROW(Data!$C$1:$C$1004),ROW(AL64)-ROW(AL$7)),1),"")</f>
        <v/>
      </c>
      <c r="AM64" s="43" t="str">
        <f ca="1">IF(AN64="","",IF(INDEX(Data!$BR:$BR,MATCH(AN64,Data!$A:$A,0),1)=0,"",INDEX(Data!$BR:$BR,MATCH(AN64,Data!$A:$A,0),1)))</f>
        <v/>
      </c>
      <c r="AN64" s="43" t="str">
        <f ca="1">IFERROR(INDEX(Data!$A$1:AU$1004,_xlfn.AGGREGATE(15,6,(OFFSET(Data!$A$1,0,MATCH(AN$6,Data!$1:$1,0)-1,1000,1)=IF(AN$7="","Yes",AN$7))/(OFFSET(Data!$A$1,0,MATCH(AN$6,Data!$1:$1,0)-1,1000,1)=IF(AN$7="","Yes",AN$7))*ROW(Data!$C$1:$C$1004),ROW(AN64)-ROW(AN$7)),1),"")</f>
        <v>VH1</v>
      </c>
    </row>
    <row r="65" spans="1:40" ht="24" x14ac:dyDescent="0.4">
      <c r="A65" s="43" t="str">
        <f ca="1">IF(B65="","",IF(INDEX(Data!$BR:$BR,MATCH(B65,Data!$A:$A,0),1)=0,"",INDEX(Data!$BR:$BR,MATCH(B65,Data!$A:$A,0),1)))</f>
        <v/>
      </c>
      <c r="B65" s="43" t="str">
        <f ca="1">IFERROR(INDEX(Data!A$1:$A$1004,_xlfn.AGGREGATE(15,6,(OFFSET(Data!$A$1,0,MATCH(B$6,Data!$1:$1,0)-1,1000,1)=IF(B$7="","Yes",B$7))/(OFFSET(Data!$A$1,0,MATCH(B$6,Data!$1:$1,0)-1,1000,1)=IF(B$7="","Yes",B$7))*ROW(Data!$C$1:$C$1004),ROW(B65)-ROW(B$7)),1),"")</f>
        <v>VH1</v>
      </c>
      <c r="C65" s="43" t="str">
        <f ca="1">IF(D65="","",IF(INDEX(Data!$BR:$BR,MATCH(D65,Data!$A:$A,0),1)=0,"",INDEX(Data!$BR:$BR,MATCH(D65,Data!$A:$A,0),1)))</f>
        <v/>
      </c>
      <c r="D65" s="43" t="str">
        <f ca="1">IFERROR(INDEX(Data!$A$1:C$1004,_xlfn.AGGREGATE(15,6,(OFFSET(Data!$A$1,0,MATCH(D$6,Data!$1:$1,0)-1,1000,1)=IF(D$7="","Yes",D$7))/(OFFSET(Data!$A$1,0,MATCH(D$6,Data!$1:$1,0)-1,1000,1)=IF(D$7="","Yes",D$7))*ROW(Data!$C$1:$C$1004),ROW(D65)-ROW(D$7)),1),"")</f>
        <v/>
      </c>
      <c r="E65" s="43" t="str">
        <f ca="1">IF(F65="","",IF(INDEX(Data!$BR:$BR,MATCH(F65,Data!$A:$A,0),1)=0,"",INDEX(Data!$BR:$BR,MATCH(F65,Data!$A:$A,0),1)))</f>
        <v/>
      </c>
      <c r="F65" s="43" t="str">
        <f ca="1">IFERROR(INDEX(Data!$A$1:E$1004,_xlfn.AGGREGATE(15,6,(OFFSET(Data!$A$1,0,MATCH(F$6,Data!$1:$1,0)-1,1000,1)=IF(F$7="","Yes",F$7))/(OFFSET(Data!$A$1,0,MATCH(F$6,Data!$1:$1,0)-1,1000,1)=IF(F$7="","Yes",F$7))*ROW(Data!$C$1:$C$1004),ROW(F65)-ROW(F$7)),1),"")</f>
        <v/>
      </c>
      <c r="G65" s="43" t="str">
        <f ca="1">IF(H65="","",IF(INDEX(Data!$BR:$BR,MATCH(H65,Data!$A:$A,0),1)=0,"",INDEX(Data!$BR:$BR,MATCH(H65,Data!$A:$A,0),1)))</f>
        <v/>
      </c>
      <c r="H65" s="43" t="str">
        <f ca="1">IFERROR(INDEX(Data!$A$1:G$1004,_xlfn.AGGREGATE(15,6,(OFFSET(Data!$A$1,0,MATCH(H$6,Data!$1:$1,0)-1,1000,1)=IF(H$7="","Yes",H$7))/(OFFSET(Data!$A$1,0,MATCH(H$6,Data!$1:$1,0)-1,1000,1)=IF(H$7="","Yes",H$7))*ROW(Data!$C$1:$C$1004),ROW(H65)-ROW(H$7)),1),"")</f>
        <v>VH1</v>
      </c>
      <c r="I65" s="43" t="str">
        <f ca="1">IF(J65="","",IF(INDEX(Data!$BR:$BR,MATCH(J65,Data!$A:$A,0),1)=0,"",INDEX(Data!$BR:$BR,MATCH(J65,Data!$A:$A,0),1)))</f>
        <v/>
      </c>
      <c r="J65" s="43" t="str">
        <f ca="1">IFERROR(INDEX(Data!$A$1:I$1004,_xlfn.AGGREGATE(15,6,(OFFSET(Data!$A$1,0,MATCH(J$6,Data!$1:$1,0)-1,1000,1)=IF(J$7="","Yes",J$7))/(OFFSET(Data!$A$1,0,MATCH(J$6,Data!$1:$1,0)-1,1000,1)=IF(J$7="","Yes",J$7))*ROW(Data!$C$1:$C$1004),ROW(J65)-ROW(J$7)),1),"")</f>
        <v>Ovation</v>
      </c>
      <c r="K65" s="43" t="str">
        <f ca="1">IF(L65="","",IF(INDEX(Data!$BR:$BR,MATCH(L65,Data!$A:$A,0),1)=0,"",INDEX(Data!$BR:$BR,MATCH(L65,Data!$A:$A,0),1)))</f>
        <v/>
      </c>
      <c r="L65" s="43" t="str">
        <f ca="1">IFERROR(INDEX(Data!$A$1:K$1004,_xlfn.AGGREGATE(15,6,(OFFSET(Data!$A$1,0,MATCH(L$6,Data!$1:$1,0)-1,1000,1)=IF(L$7="","Yes",L$7))/(OFFSET(Data!$A$1,0,MATCH(L$6,Data!$1:$1,0)-1,1000,1)=IF(L$7="","Yes",L$7))*ROW(Data!$C$1:$C$1004),ROW(L65)-ROW(L$7)),1),"")</f>
        <v>QVC</v>
      </c>
      <c r="M65" s="43" t="str">
        <f ca="1">IF(N65="","",IF(INDEX(Data!$BR:$BR,MATCH(N65,Data!$A:$A,0),1)=0,"",INDEX(Data!$BR:$BR,MATCH(N65,Data!$A:$A,0),1)))</f>
        <v/>
      </c>
      <c r="N65" s="43" t="str">
        <f ca="1">IFERROR(INDEX(Data!$A$1:M$1004,_xlfn.AGGREGATE(15,6,(OFFSET(Data!$A$1,0,MATCH(N$6,Data!$1:$1,0)-1,1000,1)=IF(N$7="","Yes",N$7))/(OFFSET(Data!$A$1,0,MATCH(N$6,Data!$1:$1,0)-1,1000,1)=IF(N$7="","Yes",N$7))*ROW(Data!$C$1:$C$1004),ROW(N65)-ROW(N$7)),1),"")</f>
        <v>MLB Network</v>
      </c>
      <c r="O65" s="43" t="str">
        <f ca="1">IF(P65="","",IF(INDEX(Data!$BR:$BR,MATCH(P65,Data!$A:$A,0),1)=0,"",INDEX(Data!$BR:$BR,MATCH(P65,Data!$A:$A,0),1)))</f>
        <v/>
      </c>
      <c r="P65" s="43" t="str">
        <f ca="1">IFERROR(INDEX(Data!$A$1:O$1004,_xlfn.AGGREGATE(15,6,(OFFSET(Data!$A$1,0,MATCH(P$6,Data!$1:$1,0)-1,1000,1)=IF(P$7="","Yes",P$7))/(OFFSET(Data!$A$1,0,MATCH(P$6,Data!$1:$1,0)-1,1000,1)=IF(P$7="","Yes",P$7))*ROW(Data!$C$1:$C$1004),ROW(P65)-ROW(P$7)),1),"")</f>
        <v>FX Movie Channel</v>
      </c>
      <c r="Q65" s="43" t="str">
        <f ca="1">IF(R65="","",IF(INDEX(Data!$BR:$BR,MATCH(R65,Data!$A:$A,0),1)=0,"",INDEX(Data!$BR:$BR,MATCH(R65,Data!$A:$A,0),1)))</f>
        <v/>
      </c>
      <c r="R65" s="43" t="str">
        <f ca="1">IFERROR(INDEX(Data!$A$1:Q$1004,_xlfn.AGGREGATE(15,6,(OFFSET(Data!$A$1,0,MATCH(R$6,Data!$1:$1,0)-1,1000,1)=IF(R$7="","Yes",R$7))/(OFFSET(Data!$A$1,0,MATCH(R$6,Data!$1:$1,0)-1,1000,1)=IF(R$7="","Yes",R$7))*ROW(Data!$C$1:$C$1004),ROW(R65)-ROW(R$7)),1),"")</f>
        <v>FX</v>
      </c>
      <c r="S65" s="43" t="str">
        <f ca="1">IF(T65="","",IF(INDEX(Data!$BR:$BR,MATCH(T65,Data!$A:$A,0),1)=0,"",INDEX(Data!$BR:$BR,MATCH(T65,Data!$A:$A,0),1)))</f>
        <v/>
      </c>
      <c r="T65" s="43" t="str">
        <f ca="1">IFERROR(INDEX(Data!$A$1:R$1004,_xlfn.AGGREGATE(15,6,(OFFSET(Data!$A$1,0,MATCH(T$6,Data!$1:$1,0)-1,1000,1)=IF(T$7="","Yes",T$7))/(OFFSET(Data!$A$1,0,MATCH(T$6,Data!$1:$1,0)-1,1000,1)=IF(T$7="","Yes",T$7))*ROW(Data!$C$1:$C$1004),ROW(T65)-ROW(T$7)),1),"")</f>
        <v>Great American Country</v>
      </c>
      <c r="U65" s="43" t="str">
        <f ca="1">IF(V65="","",IF(INDEX(Data!$BR:$BR,MATCH(V65,Data!$A:$A,0),1)=0,"",INDEX(Data!$BR:$BR,MATCH(V65,Data!$A:$A,0),1)))</f>
        <v/>
      </c>
      <c r="V65" s="43" t="str">
        <f ca="1">IFERROR(INDEX(Data!$A$1:T$1004,_xlfn.AGGREGATE(15,6,(OFFSET(Data!$A$1,0,MATCH(V$6,Data!$1:$1,0)-1,1000,1)=IF(V$7="","Yes",V$7))/(OFFSET(Data!$A$1,0,MATCH(V$6,Data!$1:$1,0)-1,1000,1)=IF(V$7="","Yes",V$7))*ROW(Data!$C$1:$C$1004),ROW(V65)-ROW(V$7)),1),"")</f>
        <v>NECN</v>
      </c>
      <c r="W65" s="43" t="str">
        <f ca="1">IF(X65="","",IF(INDEX(Data!$BR:$BR,MATCH(X65,Data!$A:$A,0),1)=0,"",INDEX(Data!$BR:$BR,MATCH(X65,Data!$A:$A,0),1)))</f>
        <v/>
      </c>
      <c r="X65" s="43" t="str">
        <f ca="1">IFERROR(INDEX(Data!$A$1:Y$1004,_xlfn.AGGREGATE(15,6,(OFFSET(Data!$A$1,0,MATCH(X$6,Data!$1:$1,0)-1,1000,1)=IF(X$7="","Yes",X$7))/(OFFSET(Data!$A$1,0,MATCH(X$6,Data!$1:$1,0)-1,1000,1)=IF(X$7="","Yes",X$7))*ROW(Data!$C$1:$C$1004),ROW(X65)-ROW(X$7)),1),"")</f>
        <v>Smithsonian</v>
      </c>
      <c r="Y65" s="43" t="str">
        <f ca="1">IF(Z65="","",IF(INDEX(Data!$BR:$BR,MATCH(Z65,Data!$A:$A,0),1)=0,"",INDEX(Data!$BR:$BR,MATCH(Z65,Data!$A:$A,0),1)))</f>
        <v/>
      </c>
      <c r="Z65" s="43" t="str">
        <f ca="1">IFERROR(INDEX(Data!$A$1:AA$1004,_xlfn.AGGREGATE(15,6,(OFFSET(Data!$A$1,0,MATCH(Z$6,Data!$1:$1,0)-1,1000,1)=IF(Z$7="","Yes",Z$7))/(OFFSET(Data!$A$1,0,MATCH(Z$6,Data!$1:$1,0)-1,1000,1)=IF(Z$7="","Yes",Z$7))*ROW(Data!$C$1:$C$1004),ROW(Z65)-ROW(Z$7)),1),"")</f>
        <v/>
      </c>
      <c r="AA65" s="43" t="str">
        <f ca="1">IF(AB65="","",IF(INDEX(Data!$BR:$BR,MATCH(AB65,Data!$A:$A,0),1)=0,"",INDEX(Data!$BR:$BR,MATCH(AB65,Data!$A:$A,0),1)))</f>
        <v/>
      </c>
      <c r="AB65" s="43" t="str">
        <f ca="1">IFERROR(INDEX(Data!$A$1:AC$1004,_xlfn.AGGREGATE(15,6,(OFFSET(Data!$A$1,0,MATCH(AB$6,Data!$1:$1,0)-1,1000,1)=IF(AB$7="","Yes",AB$7))/(OFFSET(Data!$A$1,0,MATCH(AB$6,Data!$1:$1,0)-1,1000,1)=IF(AB$7="","Yes",AB$7))*ROW(Data!$C$1:$C$1004),ROW(AB65)-ROW(AB$7)),1),"")</f>
        <v>Nick Jr.</v>
      </c>
      <c r="AC65" s="43" t="str">
        <f ca="1">IF(AD65="","",IF(INDEX(Data!$BR:$BR,MATCH(AD65,Data!$A:$A,0),1)=0,"",INDEX(Data!$BR:$BR,MATCH(AD65,Data!$A:$A,0),1)))</f>
        <v/>
      </c>
      <c r="AD65" s="43" t="str">
        <f ca="1">IFERROR(INDEX(Data!$A$1:AE$1004,_xlfn.AGGREGATE(15,6,(OFFSET(Data!$A$1,0,MATCH(AD$6,Data!$1:$1,0)-1,1000,1)=IF(AD$7="","Yes",AD$7))/(OFFSET(Data!$A$1,0,MATCH(AD$6,Data!$1:$1,0)-1,1000,1)=IF(AD$7="","Yes",AD$7))*ROW(Data!$C$1:$C$1004),ROW(AD65)-ROW(AD$7)),1),"")</f>
        <v/>
      </c>
      <c r="AE65" s="43" t="str">
        <f ca="1">IF(AF65="","",IF(INDEX(Data!$BR:$BR,MATCH(AF65,Data!$A:$A,0),1)=0,"",INDEX(Data!$BR:$BR,MATCH(AF65,Data!$A:$A,0),1)))</f>
        <v/>
      </c>
      <c r="AF65" s="43" t="str">
        <f ca="1">IFERROR(INDEX(Data!$A$1:AM$1004,_xlfn.AGGREGATE(15,6,(OFFSET(Data!$A$1,0,MATCH(AF$6,Data!$1:$1,0)-1,1000,1)=IF(AF$7="","Yes",AF$7))/(OFFSET(Data!$A$1,0,MATCH(AF$6,Data!$1:$1,0)-1,1000,1)=IF(AF$7="","Yes",AF$7))*ROW(Data!$C$1:$C$1004),ROW(AF65)-ROW(AF$7)),1),"")</f>
        <v/>
      </c>
      <c r="AG65" s="43" t="str">
        <f ca="1">IF(AH65="","",IF(INDEX(Data!$BR:$BR,MATCH(AH65,Data!$A:$A,0),1)=0,"",INDEX(Data!$BR:$BR,MATCH(AH65,Data!$A:$A,0),1)))</f>
        <v/>
      </c>
      <c r="AH65" s="43" t="str">
        <f ca="1">IFERROR(INDEX(Data!$A$1:AO$1004,_xlfn.AGGREGATE(15,6,(OFFSET(Data!$A$1,0,MATCH(AH$6,Data!$1:$1,0)-1,1000,1)=IF(AH$7="","Yes",AH$7))/(OFFSET(Data!$A$1,0,MATCH(AH$6,Data!$1:$1,0)-1,1000,1)=IF(AH$7="","Yes",AH$7))*ROW(Data!$C$1:$C$1004),ROW(AH65)-ROW(AH$7)),1),"")</f>
        <v/>
      </c>
      <c r="AI65" s="43" t="str">
        <f ca="1">IF(AJ65="","",IF(INDEX(Data!$BR:$BR,MATCH(AJ65,Data!$A:$A,0),1)=0,"",INDEX(Data!$BR:$BR,MATCH(AJ65,Data!$A:$A,0),1)))</f>
        <v/>
      </c>
      <c r="AJ65" s="43" t="str">
        <f ca="1">IFERROR(INDEX(Data!$A$1:AQ$1004,_xlfn.AGGREGATE(15,6,(OFFSET(Data!$A$1,0,MATCH(AJ$6,Data!$1:$1,0)-1,1000,1)=IF(AJ$7="","Yes",AJ$7))/(OFFSET(Data!$A$1,0,MATCH(AJ$6,Data!$1:$1,0)-1,1000,1)=IF(AJ$7="","Yes",AJ$7))*ROW(Data!$C$1:$C$1004),ROW(AJ65)-ROW(AJ$7)),1),"")</f>
        <v>Science</v>
      </c>
      <c r="AK65" s="43" t="str">
        <f ca="1">IF(AL65="","",IF(INDEX(Data!$BR:$BR,MATCH(AL65,Data!$A:$A,0),1)=0,"",INDEX(Data!$BR:$BR,MATCH(AL65,Data!$A:$A,0),1)))</f>
        <v/>
      </c>
      <c r="AL65" s="43" t="str">
        <f ca="1">IFERROR(INDEX(Data!$A$1:AS$1004,_xlfn.AGGREGATE(15,6,(OFFSET(Data!$A$1,0,MATCH(AL$6,Data!$1:$1,0)-1,1000,1)=IF(AL$7="","Yes",AL$7))/(OFFSET(Data!$A$1,0,MATCH(AL$6,Data!$1:$1,0)-1,1000,1)=IF(AL$7="","Yes",AL$7))*ROW(Data!$C$1:$C$1004),ROW(AL65)-ROW(AL$7)),1),"")</f>
        <v/>
      </c>
      <c r="AM65" s="43" t="str">
        <f ca="1">IF(AN65="","",IF(INDEX(Data!$BR:$BR,MATCH(AN65,Data!$A:$A,0),1)=0,"",INDEX(Data!$BR:$BR,MATCH(AN65,Data!$A:$A,0),1)))</f>
        <v/>
      </c>
      <c r="AN65" s="43" t="str">
        <f ca="1">IFERROR(INDEX(Data!$A$1:AU$1004,_xlfn.AGGREGATE(15,6,(OFFSET(Data!$A$1,0,MATCH(AN$6,Data!$1:$1,0)-1,1000,1)=IF(AN$7="","Yes",AN$7))/(OFFSET(Data!$A$1,0,MATCH(AN$6,Data!$1:$1,0)-1,1000,1)=IF(AN$7="","Yes",AN$7))*ROW(Data!$C$1:$C$1004),ROW(AN65)-ROW(AN$7)),1),"")</f>
        <v>Viceland</v>
      </c>
    </row>
    <row r="66" spans="1:40" x14ac:dyDescent="0.4">
      <c r="A66" s="43" t="str">
        <f ca="1">IF(B66="","",IF(INDEX(Data!$BR:$BR,MATCH(B66,Data!$A:$A,0),1)=0,"",INDEX(Data!$BR:$BR,MATCH(B66,Data!$A:$A,0),1)))</f>
        <v/>
      </c>
      <c r="B66" s="43" t="str">
        <f ca="1">IFERROR(INDEX(Data!A$1:$A$1004,_xlfn.AGGREGATE(15,6,(OFFSET(Data!$A$1,0,MATCH(B$6,Data!$1:$1,0)-1,1000,1)=IF(B$7="","Yes",B$7))/(OFFSET(Data!$A$1,0,MATCH(B$6,Data!$1:$1,0)-1,1000,1)=IF(B$7="","Yes",B$7))*ROW(Data!$C$1:$C$1004),ROW(B66)-ROW(B$7)),1),"")</f>
        <v>Viceland</v>
      </c>
      <c r="C66" s="43" t="str">
        <f ca="1">IF(D66="","",IF(INDEX(Data!$BR:$BR,MATCH(D66,Data!$A:$A,0),1)=0,"",INDEX(Data!$BR:$BR,MATCH(D66,Data!$A:$A,0),1)))</f>
        <v/>
      </c>
      <c r="D66" s="43" t="str">
        <f ca="1">IFERROR(INDEX(Data!$A$1:C$1004,_xlfn.AGGREGATE(15,6,(OFFSET(Data!$A$1,0,MATCH(D$6,Data!$1:$1,0)-1,1000,1)=IF(D$7="","Yes",D$7))/(OFFSET(Data!$A$1,0,MATCH(D$6,Data!$1:$1,0)-1,1000,1)=IF(D$7="","Yes",D$7))*ROW(Data!$C$1:$C$1004),ROW(D66)-ROW(D$7)),1),"")</f>
        <v/>
      </c>
      <c r="E66" s="43" t="str">
        <f ca="1">IF(F66="","",IF(INDEX(Data!$BR:$BR,MATCH(F66,Data!$A:$A,0),1)=0,"",INDEX(Data!$BR:$BR,MATCH(F66,Data!$A:$A,0),1)))</f>
        <v/>
      </c>
      <c r="F66" s="43" t="str">
        <f ca="1">IFERROR(INDEX(Data!$A$1:E$1004,_xlfn.AGGREGATE(15,6,(OFFSET(Data!$A$1,0,MATCH(F$6,Data!$1:$1,0)-1,1000,1)=IF(F$7="","Yes",F$7))/(OFFSET(Data!$A$1,0,MATCH(F$6,Data!$1:$1,0)-1,1000,1)=IF(F$7="","Yes",F$7))*ROW(Data!$C$1:$C$1004),ROW(F66)-ROW(F$7)),1),"")</f>
        <v/>
      </c>
      <c r="G66" s="43" t="str">
        <f ca="1">IF(H66="","",IF(INDEX(Data!$BR:$BR,MATCH(H66,Data!$A:$A,0),1)=0,"",INDEX(Data!$BR:$BR,MATCH(H66,Data!$A:$A,0),1)))</f>
        <v/>
      </c>
      <c r="H66" s="43" t="str">
        <f ca="1">IFERROR(INDEX(Data!$A$1:G$1004,_xlfn.AGGREGATE(15,6,(OFFSET(Data!$A$1,0,MATCH(H$6,Data!$1:$1,0)-1,1000,1)=IF(H$7="","Yes",H$7))/(OFFSET(Data!$A$1,0,MATCH(H$6,Data!$1:$1,0)-1,1000,1)=IF(H$7="","Yes",H$7))*ROW(Data!$C$1:$C$1004),ROW(H66)-ROW(H$7)),1),"")</f>
        <v/>
      </c>
      <c r="I66" s="43" t="str">
        <f ca="1">IF(J66="","",IF(INDEX(Data!$BR:$BR,MATCH(J66,Data!$A:$A,0),1)=0,"",INDEX(Data!$BR:$BR,MATCH(J66,Data!$A:$A,0),1)))</f>
        <v/>
      </c>
      <c r="J66" s="43" t="str">
        <f ca="1">IFERROR(INDEX(Data!$A$1:I$1004,_xlfn.AGGREGATE(15,6,(OFFSET(Data!$A$1,0,MATCH(J$6,Data!$1:$1,0)-1,1000,1)=IF(J$7="","Yes",J$7))/(OFFSET(Data!$A$1,0,MATCH(J$6,Data!$1:$1,0)-1,1000,1)=IF(J$7="","Yes",J$7))*ROW(Data!$C$1:$C$1004),ROW(J66)-ROW(J$7)),1),"")</f>
        <v>Oxygen</v>
      </c>
      <c r="K66" s="43" t="str">
        <f ca="1">IF(L66="","",IF(INDEX(Data!$BR:$BR,MATCH(L66,Data!$A:$A,0),1)=0,"",INDEX(Data!$BR:$BR,MATCH(L66,Data!$A:$A,0),1)))</f>
        <v/>
      </c>
      <c r="L66" s="43" t="str">
        <f ca="1">IFERROR(INDEX(Data!$A$1:K$1004,_xlfn.AGGREGATE(15,6,(OFFSET(Data!$A$1,0,MATCH(L$6,Data!$1:$1,0)-1,1000,1)=IF(L$7="","Yes",L$7))/(OFFSET(Data!$A$1,0,MATCH(L$6,Data!$1:$1,0)-1,1000,1)=IF(L$7="","Yes",L$7))*ROW(Data!$C$1:$C$1004),ROW(L66)-ROW(L$7)),1),"")</f>
        <v>QVC 2</v>
      </c>
      <c r="M66" s="43" t="str">
        <f ca="1">IF(N66="","",IF(INDEX(Data!$BR:$BR,MATCH(N66,Data!$A:$A,0),1)=0,"",INDEX(Data!$BR:$BR,MATCH(N66,Data!$A:$A,0),1)))</f>
        <v/>
      </c>
      <c r="N66" s="43" t="str">
        <f ca="1">IFERROR(INDEX(Data!$A$1:M$1004,_xlfn.AGGREGATE(15,6,(OFFSET(Data!$A$1,0,MATCH(N$6,Data!$1:$1,0)-1,1000,1)=IF(N$7="","Yes",N$7))/(OFFSET(Data!$A$1,0,MATCH(N$6,Data!$1:$1,0)-1,1000,1)=IF(N$7="","Yes",N$7))*ROW(Data!$C$1:$C$1004),ROW(N66)-ROW(N$7)),1),"")</f>
        <v>Motor Trend</v>
      </c>
      <c r="O66" s="43" t="str">
        <f ca="1">IF(P66="","",IF(INDEX(Data!$BR:$BR,MATCH(P66,Data!$A:$A,0),1)=0,"",INDEX(Data!$BR:$BR,MATCH(P66,Data!$A:$A,0),1)))</f>
        <v/>
      </c>
      <c r="P66" s="43" t="str">
        <f ca="1">IFERROR(INDEX(Data!$A$1:O$1004,_xlfn.AGGREGATE(15,6,(OFFSET(Data!$A$1,0,MATCH(P$6,Data!$1:$1,0)-1,1000,1)=IF(P$7="","Yes",P$7))/(OFFSET(Data!$A$1,0,MATCH(P$6,Data!$1:$1,0)-1,1000,1)=IF(P$7="","Yes",P$7))*ROW(Data!$C$1:$C$1004),ROW(P66)-ROW(P$7)),1),"")</f>
        <v>FXX</v>
      </c>
      <c r="Q66" s="43" t="str">
        <f ca="1">IF(R66="","",IF(INDEX(Data!$BR:$BR,MATCH(R66,Data!$A:$A,0),1)=0,"",INDEX(Data!$BR:$BR,MATCH(R66,Data!$A:$A,0),1)))</f>
        <v/>
      </c>
      <c r="R66" s="43" t="str">
        <f ca="1">IFERROR(INDEX(Data!$A$1:Q$1004,_xlfn.AGGREGATE(15,6,(OFFSET(Data!$A$1,0,MATCH(R$6,Data!$1:$1,0)-1,1000,1)=IF(R$7="","Yes",R$7))/(OFFSET(Data!$A$1,0,MATCH(R$6,Data!$1:$1,0)-1,1000,1)=IF(R$7="","Yes",R$7))*ROW(Data!$C$1:$C$1004),ROW(R66)-ROW(R$7)),1),"")</f>
        <v>FX Movie Channel</v>
      </c>
      <c r="S66" s="43" t="str">
        <f ca="1">IF(T66="","",IF(INDEX(Data!$BR:$BR,MATCH(T66,Data!$A:$A,0),1)=0,"",INDEX(Data!$BR:$BR,MATCH(T66,Data!$A:$A,0),1)))</f>
        <v/>
      </c>
      <c r="T66" s="43" t="str">
        <f ca="1">IFERROR(INDEX(Data!$A$1:R$1004,_xlfn.AGGREGATE(15,6,(OFFSET(Data!$A$1,0,MATCH(T$6,Data!$1:$1,0)-1,1000,1)=IF(T$7="","Yes",T$7))/(OFFSET(Data!$A$1,0,MATCH(T$6,Data!$1:$1,0)-1,1000,1)=IF(T$7="","Yes",T$7))*ROW(Data!$C$1:$C$1004),ROW(T66)-ROW(T$7)),1),"")</f>
        <v>History</v>
      </c>
      <c r="U66" s="43" t="str">
        <f ca="1">IF(V66="","",IF(INDEX(Data!$BR:$BR,MATCH(V66,Data!$A:$A,0),1)=0,"",INDEX(Data!$BR:$BR,MATCH(V66,Data!$A:$A,0),1)))</f>
        <v/>
      </c>
      <c r="V66" s="43" t="str">
        <f ca="1">IFERROR(INDEX(Data!$A$1:T$1004,_xlfn.AGGREGATE(15,6,(OFFSET(Data!$A$1,0,MATCH(V$6,Data!$1:$1,0)-1,1000,1)=IF(V$7="","Yes",V$7))/(OFFSET(Data!$A$1,0,MATCH(V$6,Data!$1:$1,0)-1,1000,1)=IF(V$7="","Yes",V$7))*ROW(Data!$C$1:$C$1004),ROW(V66)-ROW(V$7)),1),"")</f>
        <v>NESN National</v>
      </c>
      <c r="W66" s="43" t="str">
        <f ca="1">IF(X66="","",IF(INDEX(Data!$BR:$BR,MATCH(X66,Data!$A:$A,0),1)=0,"",INDEX(Data!$BR:$BR,MATCH(X66,Data!$A:$A,0),1)))</f>
        <v/>
      </c>
      <c r="X66" s="43" t="str">
        <f ca="1">IFERROR(INDEX(Data!$A$1:Y$1004,_xlfn.AGGREGATE(15,6,(OFFSET(Data!$A$1,0,MATCH(X$6,Data!$1:$1,0)-1,1000,1)=IF(X$7="","Yes",X$7))/(OFFSET(Data!$A$1,0,MATCH(X$6,Data!$1:$1,0)-1,1000,1)=IF(X$7="","Yes",X$7))*ROW(Data!$C$1:$C$1004),ROW(X66)-ROW(X$7)),1),"")</f>
        <v>Syfy</v>
      </c>
      <c r="Y66" s="43" t="str">
        <f ca="1">IF(Z66="","",IF(INDEX(Data!$BR:$BR,MATCH(Z66,Data!$A:$A,0),1)=0,"",INDEX(Data!$BR:$BR,MATCH(Z66,Data!$A:$A,0),1)))</f>
        <v/>
      </c>
      <c r="Z66" s="43" t="str">
        <f ca="1">IFERROR(INDEX(Data!$A$1:AA$1004,_xlfn.AGGREGATE(15,6,(OFFSET(Data!$A$1,0,MATCH(Z$6,Data!$1:$1,0)-1,1000,1)=IF(Z$7="","Yes",Z$7))/(OFFSET(Data!$A$1,0,MATCH(Z$6,Data!$1:$1,0)-1,1000,1)=IF(Z$7="","Yes",Z$7))*ROW(Data!$C$1:$C$1004),ROW(Z66)-ROW(Z$7)),1),"")</f>
        <v/>
      </c>
      <c r="AA66" s="43" t="str">
        <f ca="1">IF(AB66="","",IF(INDEX(Data!$BR:$BR,MATCH(AB66,Data!$A:$A,0),1)=0,"",INDEX(Data!$BR:$BR,MATCH(AB66,Data!$A:$A,0),1)))</f>
        <v/>
      </c>
      <c r="AB66" s="43" t="str">
        <f ca="1">IFERROR(INDEX(Data!$A$1:AC$1004,_xlfn.AGGREGATE(15,6,(OFFSET(Data!$A$1,0,MATCH(AB$6,Data!$1:$1,0)-1,1000,1)=IF(AB$7="","Yes",AB$7))/(OFFSET(Data!$A$1,0,MATCH(AB$6,Data!$1:$1,0)-1,1000,1)=IF(AB$7="","Yes",AB$7))*ROW(Data!$C$1:$C$1004),ROW(AB66)-ROW(AB$7)),1),"")</f>
        <v>Nickelodeon</v>
      </c>
      <c r="AC66" s="43" t="str">
        <f ca="1">IF(AD66="","",IF(INDEX(Data!$BR:$BR,MATCH(AD66,Data!$A:$A,0),1)=0,"",INDEX(Data!$BR:$BR,MATCH(AD66,Data!$A:$A,0),1)))</f>
        <v/>
      </c>
      <c r="AD66" s="43" t="str">
        <f ca="1">IFERROR(INDEX(Data!$A$1:AE$1004,_xlfn.AGGREGATE(15,6,(OFFSET(Data!$A$1,0,MATCH(AD$6,Data!$1:$1,0)-1,1000,1)=IF(AD$7="","Yes",AD$7))/(OFFSET(Data!$A$1,0,MATCH(AD$6,Data!$1:$1,0)-1,1000,1)=IF(AD$7="","Yes",AD$7))*ROW(Data!$C$1:$C$1004),ROW(AD66)-ROW(AD$7)),1),"")</f>
        <v/>
      </c>
      <c r="AE66" s="43" t="str">
        <f ca="1">IF(AF66="","",IF(INDEX(Data!$BR:$BR,MATCH(AF66,Data!$A:$A,0),1)=0,"",INDEX(Data!$BR:$BR,MATCH(AF66,Data!$A:$A,0),1)))</f>
        <v/>
      </c>
      <c r="AF66" s="43" t="str">
        <f ca="1">IFERROR(INDEX(Data!$A$1:AM$1004,_xlfn.AGGREGATE(15,6,(OFFSET(Data!$A$1,0,MATCH(AF$6,Data!$1:$1,0)-1,1000,1)=IF(AF$7="","Yes",AF$7))/(OFFSET(Data!$A$1,0,MATCH(AF$6,Data!$1:$1,0)-1,1000,1)=IF(AF$7="","Yes",AF$7))*ROW(Data!$C$1:$C$1004),ROW(AF66)-ROW(AF$7)),1),"")</f>
        <v/>
      </c>
      <c r="AG66" s="43" t="str">
        <f ca="1">IF(AH66="","",IF(INDEX(Data!$BR:$BR,MATCH(AH66,Data!$A:$A,0),1)=0,"",INDEX(Data!$BR:$BR,MATCH(AH66,Data!$A:$A,0),1)))</f>
        <v/>
      </c>
      <c r="AH66" s="43" t="str">
        <f ca="1">IFERROR(INDEX(Data!$A$1:AO$1004,_xlfn.AGGREGATE(15,6,(OFFSET(Data!$A$1,0,MATCH(AH$6,Data!$1:$1,0)-1,1000,1)=IF(AH$7="","Yes",AH$7))/(OFFSET(Data!$A$1,0,MATCH(AH$6,Data!$1:$1,0)-1,1000,1)=IF(AH$7="","Yes",AH$7))*ROW(Data!$C$1:$C$1004),ROW(AH66)-ROW(AH$7)),1),"")</f>
        <v/>
      </c>
      <c r="AI66" s="43" t="str">
        <f ca="1">IF(AJ66="","",IF(INDEX(Data!$BR:$BR,MATCH(AJ66,Data!$A:$A,0),1)=0,"",INDEX(Data!$BR:$BR,MATCH(AJ66,Data!$A:$A,0),1)))</f>
        <v/>
      </c>
      <c r="AJ66" s="43" t="str">
        <f ca="1">IFERROR(INDEX(Data!$A$1:AQ$1004,_xlfn.AGGREGATE(15,6,(OFFSET(Data!$A$1,0,MATCH(AJ$6,Data!$1:$1,0)-1,1000,1)=IF(AJ$7="","Yes",AJ$7))/(OFFSET(Data!$A$1,0,MATCH(AJ$6,Data!$1:$1,0)-1,1000,1)=IF(AJ$7="","Yes",AJ$7))*ROW(Data!$C$1:$C$1004),ROW(AJ66)-ROW(AJ$7)),1),"")</f>
        <v>SEC Network</v>
      </c>
      <c r="AK66" s="43" t="str">
        <f ca="1">IF(AL66="","",IF(INDEX(Data!$BR:$BR,MATCH(AL66,Data!$A:$A,0),1)=0,"",INDEX(Data!$BR:$BR,MATCH(AL66,Data!$A:$A,0),1)))</f>
        <v/>
      </c>
      <c r="AL66" s="43" t="str">
        <f ca="1">IFERROR(INDEX(Data!$A$1:AS$1004,_xlfn.AGGREGATE(15,6,(OFFSET(Data!$A$1,0,MATCH(AL$6,Data!$1:$1,0)-1,1000,1)=IF(AL$7="","Yes",AL$7))/(OFFSET(Data!$A$1,0,MATCH(AL$6,Data!$1:$1,0)-1,1000,1)=IF(AL$7="","Yes",AL$7))*ROW(Data!$C$1:$C$1004),ROW(AL66)-ROW(AL$7)),1),"")</f>
        <v/>
      </c>
      <c r="AM66" s="43" t="str">
        <f ca="1">IF(AN66="","",IF(INDEX(Data!$BR:$BR,MATCH(AN66,Data!$A:$A,0),1)=0,"",INDEX(Data!$BR:$BR,MATCH(AN66,Data!$A:$A,0),1)))</f>
        <v/>
      </c>
      <c r="AN66" s="43" t="str">
        <f ca="1">IFERROR(INDEX(Data!$A$1:AU$1004,_xlfn.AGGREGATE(15,6,(OFFSET(Data!$A$1,0,MATCH(AN$6,Data!$1:$1,0)-1,1000,1)=IF(AN$7="","Yes",AN$7))/(OFFSET(Data!$A$1,0,MATCH(AN$6,Data!$1:$1,0)-1,1000,1)=IF(AN$7="","Yes",AN$7))*ROW(Data!$C$1:$C$1004),ROW(AN66)-ROW(AN$7)),1),"")</f>
        <v>We TV</v>
      </c>
    </row>
    <row r="67" spans="1:40" ht="24" x14ac:dyDescent="0.4">
      <c r="A67" s="43" t="str">
        <f ca="1">IF(B67="","",IF(INDEX(Data!$BR:$BR,MATCH(B67,Data!$A:$A,0),1)=0,"",INDEX(Data!$BR:$BR,MATCH(B67,Data!$A:$A,0),1)))</f>
        <v/>
      </c>
      <c r="B67" s="43" t="str">
        <f ca="1">IFERROR(INDEX(Data!A$1:$A$1004,_xlfn.AGGREGATE(15,6,(OFFSET(Data!$A$1,0,MATCH(B$6,Data!$1:$1,0)-1,1000,1)=IF(B$7="","Yes",B$7))/(OFFSET(Data!$A$1,0,MATCH(B$6,Data!$1:$1,0)-1,1000,1)=IF(B$7="","Yes",B$7))*ROW(Data!$C$1:$C$1004),ROW(B67)-ROW(B$7)),1),"")</f>
        <v>We TV</v>
      </c>
      <c r="C67" s="43" t="str">
        <f ca="1">IF(D67="","",IF(INDEX(Data!$BR:$BR,MATCH(D67,Data!$A:$A,0),1)=0,"",INDEX(Data!$BR:$BR,MATCH(D67,Data!$A:$A,0),1)))</f>
        <v/>
      </c>
      <c r="D67" s="43" t="str">
        <f ca="1">IFERROR(INDEX(Data!$A$1:C$1004,_xlfn.AGGREGATE(15,6,(OFFSET(Data!$A$1,0,MATCH(D$6,Data!$1:$1,0)-1,1000,1)=IF(D$7="","Yes",D$7))/(OFFSET(Data!$A$1,0,MATCH(D$6,Data!$1:$1,0)-1,1000,1)=IF(D$7="","Yes",D$7))*ROW(Data!$C$1:$C$1004),ROW(D67)-ROW(D$7)),1),"")</f>
        <v/>
      </c>
      <c r="E67" s="43" t="str">
        <f ca="1">IF(F67="","",IF(INDEX(Data!$BR:$BR,MATCH(F67,Data!$A:$A,0),1)=0,"",INDEX(Data!$BR:$BR,MATCH(F67,Data!$A:$A,0),1)))</f>
        <v/>
      </c>
      <c r="F67" s="43" t="str">
        <f ca="1">IFERROR(INDEX(Data!$A$1:E$1004,_xlfn.AGGREGATE(15,6,(OFFSET(Data!$A$1,0,MATCH(F$6,Data!$1:$1,0)-1,1000,1)=IF(F$7="","Yes",F$7))/(OFFSET(Data!$A$1,0,MATCH(F$6,Data!$1:$1,0)-1,1000,1)=IF(F$7="","Yes",F$7))*ROW(Data!$C$1:$C$1004),ROW(F67)-ROW(F$7)),1),"")</f>
        <v/>
      </c>
      <c r="G67" s="43" t="str">
        <f ca="1">IF(H67="","",IF(INDEX(Data!$BR:$BR,MATCH(H67,Data!$A:$A,0),1)=0,"",INDEX(Data!$BR:$BR,MATCH(H67,Data!$A:$A,0),1)))</f>
        <v/>
      </c>
      <c r="H67" s="43" t="str">
        <f ca="1">IFERROR(INDEX(Data!$A$1:G$1004,_xlfn.AGGREGATE(15,6,(OFFSET(Data!$A$1,0,MATCH(H$6,Data!$1:$1,0)-1,1000,1)=IF(H$7="","Yes",H$7))/(OFFSET(Data!$A$1,0,MATCH(H$6,Data!$1:$1,0)-1,1000,1)=IF(H$7="","Yes",H$7))*ROW(Data!$C$1:$C$1004),ROW(H67)-ROW(H$7)),1),"")</f>
        <v/>
      </c>
      <c r="I67" s="43" t="str">
        <f ca="1">IF(J67="","",IF(INDEX(Data!$BR:$BR,MATCH(J67,Data!$A:$A,0),1)=0,"",INDEX(Data!$BR:$BR,MATCH(J67,Data!$A:$A,0),1)))</f>
        <v/>
      </c>
      <c r="J67" s="43" t="str">
        <f ca="1">IFERROR(INDEX(Data!$A$1:I$1004,_xlfn.AGGREGATE(15,6,(OFFSET(Data!$A$1,0,MATCH(J$6,Data!$1:$1,0)-1,1000,1)=IF(J$7="","Yes",J$7))/(OFFSET(Data!$A$1,0,MATCH(J$6,Data!$1:$1,0)-1,1000,1)=IF(J$7="","Yes",J$7))*ROW(Data!$C$1:$C$1004),ROW(J67)-ROW(J$7)),1),"")</f>
        <v>Paramount Network</v>
      </c>
      <c r="K67" s="43" t="str">
        <f ca="1">IF(L67="","",IF(INDEX(Data!$BR:$BR,MATCH(L67,Data!$A:$A,0),1)=0,"",INDEX(Data!$BR:$BR,MATCH(L67,Data!$A:$A,0),1)))</f>
        <v/>
      </c>
      <c r="L67" s="43" t="str">
        <f ca="1">IFERROR(INDEX(Data!$A$1:K$1004,_xlfn.AGGREGATE(15,6,(OFFSET(Data!$A$1,0,MATCH(L$6,Data!$1:$1,0)-1,1000,1)=IF(L$7="","Yes",L$7))/(OFFSET(Data!$A$1,0,MATCH(L$6,Data!$1:$1,0)-1,1000,1)=IF(L$7="","Yes",L$7))*ROW(Data!$C$1:$C$1004),ROW(L67)-ROW(L$7)),1),"")</f>
        <v>Reelz</v>
      </c>
      <c r="M67" s="43" t="str">
        <f ca="1">IF(N67="","",IF(INDEX(Data!$BR:$BR,MATCH(N67,Data!$A:$A,0),1)=0,"",INDEX(Data!$BR:$BR,MATCH(N67,Data!$A:$A,0),1)))</f>
        <v/>
      </c>
      <c r="N67" s="43" t="str">
        <f ca="1">IFERROR(INDEX(Data!$A$1:M$1004,_xlfn.AGGREGATE(15,6,(OFFSET(Data!$A$1,0,MATCH(N$6,Data!$1:$1,0)-1,1000,1)=IF(N$7="","Yes",N$7))/(OFFSET(Data!$A$1,0,MATCH(N$6,Data!$1:$1,0)-1,1000,1)=IF(N$7="","Yes",N$7))*ROW(Data!$C$1:$C$1004),ROW(N67)-ROW(N$7)),1),"")</f>
        <v>MSNBC</v>
      </c>
      <c r="O67" s="43" t="str">
        <f ca="1">IF(P67="","",IF(INDEX(Data!$BR:$BR,MATCH(P67,Data!$A:$A,0),1)=0,"",INDEX(Data!$BR:$BR,MATCH(P67,Data!$A:$A,0),1)))</f>
        <v/>
      </c>
      <c r="P67" s="43" t="str">
        <f ca="1">IFERROR(INDEX(Data!$A$1:O$1004,_xlfn.AGGREGATE(15,6,(OFFSET(Data!$A$1,0,MATCH(P$6,Data!$1:$1,0)-1,1000,1)=IF(P$7="","Yes",P$7))/(OFFSET(Data!$A$1,0,MATCH(P$6,Data!$1:$1,0)-1,1000,1)=IF(P$7="","Yes",P$7))*ROW(Data!$C$1:$C$1004),ROW(P67)-ROW(P$7)),1),"")</f>
        <v>FYI</v>
      </c>
      <c r="Q67" s="43" t="str">
        <f ca="1">IF(R67="","",IF(INDEX(Data!$BR:$BR,MATCH(R67,Data!$A:$A,0),1)=0,"",INDEX(Data!$BR:$BR,MATCH(R67,Data!$A:$A,0),1)))</f>
        <v/>
      </c>
      <c r="R67" s="43" t="str">
        <f ca="1">IFERROR(INDEX(Data!$A$1:Q$1004,_xlfn.AGGREGATE(15,6,(OFFSET(Data!$A$1,0,MATCH(R$6,Data!$1:$1,0)-1,1000,1)=IF(R$7="","Yes",R$7))/(OFFSET(Data!$A$1,0,MATCH(R$6,Data!$1:$1,0)-1,1000,1)=IF(R$7="","Yes",R$7))*ROW(Data!$C$1:$C$1004),ROW(R67)-ROW(R$7)),1),"")</f>
        <v>FXX</v>
      </c>
      <c r="S67" s="43" t="str">
        <f ca="1">IF(T67="","",IF(INDEX(Data!$BR:$BR,MATCH(T67,Data!$A:$A,0),1)=0,"",INDEX(Data!$BR:$BR,MATCH(T67,Data!$A:$A,0),1)))</f>
        <v/>
      </c>
      <c r="T67" s="43" t="str">
        <f ca="1">IFERROR(INDEX(Data!$A$1:R$1004,_xlfn.AGGREGATE(15,6,(OFFSET(Data!$A$1,0,MATCH(T$6,Data!$1:$1,0)-1,1000,1)=IF(T$7="","Yes",T$7))/(OFFSET(Data!$A$1,0,MATCH(T$6,Data!$1:$1,0)-1,1000,1)=IF(T$7="","Yes",T$7))*ROW(Data!$C$1:$C$1004),ROW(T67)-ROW(T$7)),1),"")</f>
        <v>History En Español</v>
      </c>
      <c r="U67" s="43" t="str">
        <f ca="1">IF(V67="","",IF(INDEX(Data!$BR:$BR,MATCH(V67,Data!$A:$A,0),1)=0,"",INDEX(Data!$BR:$BR,MATCH(V67,Data!$A:$A,0),1)))</f>
        <v/>
      </c>
      <c r="V67" s="43" t="str">
        <f ca="1">IFERROR(INDEX(Data!$A$1:T$1004,_xlfn.AGGREGATE(15,6,(OFFSET(Data!$A$1,0,MATCH(V$6,Data!$1:$1,0)-1,1000,1)=IF(V$7="","Yes",V$7))/(OFFSET(Data!$A$1,0,MATCH(V$6,Data!$1:$1,0)-1,1000,1)=IF(V$7="","Yes",V$7))*ROW(Data!$C$1:$C$1004),ROW(V67)-ROW(V$7)),1),"")</f>
        <v>Newsy</v>
      </c>
      <c r="W67" s="43" t="str">
        <f ca="1">IF(X67="","",IF(INDEX(Data!$BR:$BR,MATCH(X67,Data!$A:$A,0),1)=0,"",INDEX(Data!$BR:$BR,MATCH(X67,Data!$A:$A,0),1)))</f>
        <v/>
      </c>
      <c r="X67" s="43" t="str">
        <f ca="1">IFERROR(INDEX(Data!$A$1:Y$1004,_xlfn.AGGREGATE(15,6,(OFFSET(Data!$A$1,0,MATCH(X$6,Data!$1:$1,0)-1,1000,1)=IF(X$7="","Yes",X$7))/(OFFSET(Data!$A$1,0,MATCH(X$6,Data!$1:$1,0)-1,1000,1)=IF(X$7="","Yes",X$7))*ROW(Data!$C$1:$C$1004),ROW(X67)-ROW(X$7)),1),"")</f>
        <v>TBS</v>
      </c>
      <c r="Y67" s="43" t="str">
        <f ca="1">IF(Z67="","",IF(INDEX(Data!$BR:$BR,MATCH(Z67,Data!$A:$A,0),1)=0,"",INDEX(Data!$BR:$BR,MATCH(Z67,Data!$A:$A,0),1)))</f>
        <v/>
      </c>
      <c r="Z67" s="43" t="str">
        <f ca="1">IFERROR(INDEX(Data!$A$1:AA$1004,_xlfn.AGGREGATE(15,6,(OFFSET(Data!$A$1,0,MATCH(Z$6,Data!$1:$1,0)-1,1000,1)=IF(Z$7="","Yes",Z$7))/(OFFSET(Data!$A$1,0,MATCH(Z$6,Data!$1:$1,0)-1,1000,1)=IF(Z$7="","Yes",Z$7))*ROW(Data!$C$1:$C$1004),ROW(Z67)-ROW(Z$7)),1),"")</f>
        <v/>
      </c>
      <c r="AA67" s="43" t="str">
        <f ca="1">IF(AB67="","",IF(INDEX(Data!$BR:$BR,MATCH(AB67,Data!$A:$A,0),1)=0,"",INDEX(Data!$BR:$BR,MATCH(AB67,Data!$A:$A,0),1)))</f>
        <v/>
      </c>
      <c r="AB67" s="43" t="str">
        <f ca="1">IFERROR(INDEX(Data!$A$1:AC$1004,_xlfn.AGGREGATE(15,6,(OFFSET(Data!$A$1,0,MATCH(AB$6,Data!$1:$1,0)-1,1000,1)=IF(AB$7="","Yes",AB$7))/(OFFSET(Data!$A$1,0,MATCH(AB$6,Data!$1:$1,0)-1,1000,1)=IF(AB$7="","Yes",AB$7))*ROW(Data!$C$1:$C$1004),ROW(AB67)-ROW(AB$7)),1),"")</f>
        <v>Olympic Channel</v>
      </c>
      <c r="AC67" s="43" t="str">
        <f ca="1">IF(AD67="","",IF(INDEX(Data!$BR:$BR,MATCH(AD67,Data!$A:$A,0),1)=0,"",INDEX(Data!$BR:$BR,MATCH(AD67,Data!$A:$A,0),1)))</f>
        <v/>
      </c>
      <c r="AD67" s="43" t="str">
        <f ca="1">IFERROR(INDEX(Data!$A$1:AE$1004,_xlfn.AGGREGATE(15,6,(OFFSET(Data!$A$1,0,MATCH(AD$6,Data!$1:$1,0)-1,1000,1)=IF(AD$7="","Yes",AD$7))/(OFFSET(Data!$A$1,0,MATCH(AD$6,Data!$1:$1,0)-1,1000,1)=IF(AD$7="","Yes",AD$7))*ROW(Data!$C$1:$C$1004),ROW(AD67)-ROW(AD$7)),1),"")</f>
        <v/>
      </c>
      <c r="AE67" s="43" t="str">
        <f ca="1">IF(AF67="","",IF(INDEX(Data!$BR:$BR,MATCH(AF67,Data!$A:$A,0),1)=0,"",INDEX(Data!$BR:$BR,MATCH(AF67,Data!$A:$A,0),1)))</f>
        <v/>
      </c>
      <c r="AF67" s="43" t="str">
        <f ca="1">IFERROR(INDEX(Data!$A$1:AM$1004,_xlfn.AGGREGATE(15,6,(OFFSET(Data!$A$1,0,MATCH(AF$6,Data!$1:$1,0)-1,1000,1)=IF(AF$7="","Yes",AF$7))/(OFFSET(Data!$A$1,0,MATCH(AF$6,Data!$1:$1,0)-1,1000,1)=IF(AF$7="","Yes",AF$7))*ROW(Data!$C$1:$C$1004),ROW(AF67)-ROW(AF$7)),1),"")</f>
        <v/>
      </c>
      <c r="AG67" s="43" t="str">
        <f ca="1">IF(AH67="","",IF(INDEX(Data!$BR:$BR,MATCH(AH67,Data!$A:$A,0),1)=0,"",INDEX(Data!$BR:$BR,MATCH(AH67,Data!$A:$A,0),1)))</f>
        <v/>
      </c>
      <c r="AH67" s="43" t="str">
        <f ca="1">IFERROR(INDEX(Data!$A$1:AO$1004,_xlfn.AGGREGATE(15,6,(OFFSET(Data!$A$1,0,MATCH(AH$6,Data!$1:$1,0)-1,1000,1)=IF(AH$7="","Yes",AH$7))/(OFFSET(Data!$A$1,0,MATCH(AH$6,Data!$1:$1,0)-1,1000,1)=IF(AH$7="","Yes",AH$7))*ROW(Data!$C$1:$C$1004),ROW(AH67)-ROW(AH$7)),1),"")</f>
        <v/>
      </c>
      <c r="AI67" s="43" t="str">
        <f ca="1">IF(AJ67="","",IF(INDEX(Data!$BR:$BR,MATCH(AJ67,Data!$A:$A,0),1)=0,"",INDEX(Data!$BR:$BR,MATCH(AJ67,Data!$A:$A,0),1)))</f>
        <v/>
      </c>
      <c r="AJ67" s="43" t="str">
        <f ca="1">IFERROR(INDEX(Data!$A$1:AQ$1004,_xlfn.AGGREGATE(15,6,(OFFSET(Data!$A$1,0,MATCH(AJ$6,Data!$1:$1,0)-1,1000,1)=IF(AJ$7="","Yes",AJ$7))/(OFFSET(Data!$A$1,0,MATCH(AJ$6,Data!$1:$1,0)-1,1000,1)=IF(AJ$7="","Yes",AJ$7))*ROW(Data!$C$1:$C$1004),ROW(AJ67)-ROW(AJ$7)),1),"")</f>
        <v>Stadium</v>
      </c>
      <c r="AK67" s="43" t="str">
        <f ca="1">IF(AL67="","",IF(INDEX(Data!$BR:$BR,MATCH(AL67,Data!$A:$A,0),1)=0,"",INDEX(Data!$BR:$BR,MATCH(AL67,Data!$A:$A,0),1)))</f>
        <v/>
      </c>
      <c r="AL67" s="43" t="str">
        <f ca="1">IFERROR(INDEX(Data!$A$1:AS$1004,_xlfn.AGGREGATE(15,6,(OFFSET(Data!$A$1,0,MATCH(AL$6,Data!$1:$1,0)-1,1000,1)=IF(AL$7="","Yes",AL$7))/(OFFSET(Data!$A$1,0,MATCH(AL$6,Data!$1:$1,0)-1,1000,1)=IF(AL$7="","Yes",AL$7))*ROW(Data!$C$1:$C$1004),ROW(AL67)-ROW(AL$7)),1),"")</f>
        <v/>
      </c>
      <c r="AM67" s="43" t="str">
        <f ca="1">IF(AN67="","",IF(INDEX(Data!$BR:$BR,MATCH(AN67,Data!$A:$A,0),1)=0,"",INDEX(Data!$BR:$BR,MATCH(AN67,Data!$A:$A,0),1)))</f>
        <v/>
      </c>
      <c r="AN67" s="43" t="str">
        <f ca="1">IFERROR(INDEX(Data!$A$1:AU$1004,_xlfn.AGGREGATE(15,6,(OFFSET(Data!$A$1,0,MATCH(AN$6,Data!$1:$1,0)-1,1000,1)=IF(AN$7="","Yes",AN$7))/(OFFSET(Data!$A$1,0,MATCH(AN$6,Data!$1:$1,0)-1,1000,1)=IF(AN$7="","Yes",AN$7))*ROW(Data!$C$1:$C$1004),ROW(AN67)-ROW(AN$7)),1),"")</f>
        <v>Weather Channel</v>
      </c>
    </row>
    <row r="68" spans="1:40" x14ac:dyDescent="0.4">
      <c r="A68" s="43" t="str">
        <f ca="1">IF(B68="","",IF(INDEX(Data!$BR:$BR,MATCH(B68,Data!$A:$A,0),1)=0,"",INDEX(Data!$BR:$BR,MATCH(B68,Data!$A:$A,0),1)))</f>
        <v/>
      </c>
      <c r="B68" s="43" t="str">
        <f ca="1">IFERROR(INDEX(Data!A$1:$A$1004,_xlfn.AGGREGATE(15,6,(OFFSET(Data!$A$1,0,MATCH(B$6,Data!$1:$1,0)-1,1000,1)=IF(B$7="","Yes",B$7))/(OFFSET(Data!$A$1,0,MATCH(B$6,Data!$1:$1,0)-1,1000,1)=IF(B$7="","Yes",B$7))*ROW(Data!$C$1:$C$1004),ROW(B68)-ROW(B$7)),1),"")</f>
        <v/>
      </c>
      <c r="C68" s="43" t="str">
        <f ca="1">IF(D68="","",IF(INDEX(Data!$BR:$BR,MATCH(D68,Data!$A:$A,0),1)=0,"",INDEX(Data!$BR:$BR,MATCH(D68,Data!$A:$A,0),1)))</f>
        <v/>
      </c>
      <c r="D68" s="43" t="str">
        <f ca="1">IFERROR(INDEX(Data!$A$1:C$1004,_xlfn.AGGREGATE(15,6,(OFFSET(Data!$A$1,0,MATCH(D$6,Data!$1:$1,0)-1,1000,1)=IF(D$7="","Yes",D$7))/(OFFSET(Data!$A$1,0,MATCH(D$6,Data!$1:$1,0)-1,1000,1)=IF(D$7="","Yes",D$7))*ROW(Data!$C$1:$C$1004),ROW(D68)-ROW(D$7)),1),"")</f>
        <v/>
      </c>
      <c r="E68" s="43" t="str">
        <f ca="1">IF(F68="","",IF(INDEX(Data!$BR:$BR,MATCH(F68,Data!$A:$A,0),1)=0,"",INDEX(Data!$BR:$BR,MATCH(F68,Data!$A:$A,0),1)))</f>
        <v/>
      </c>
      <c r="F68" s="43" t="str">
        <f ca="1">IFERROR(INDEX(Data!$A$1:E$1004,_xlfn.AGGREGATE(15,6,(OFFSET(Data!$A$1,0,MATCH(F$6,Data!$1:$1,0)-1,1000,1)=IF(F$7="","Yes",F$7))/(OFFSET(Data!$A$1,0,MATCH(F$6,Data!$1:$1,0)-1,1000,1)=IF(F$7="","Yes",F$7))*ROW(Data!$C$1:$C$1004),ROW(F68)-ROW(F$7)),1),"")</f>
        <v/>
      </c>
      <c r="G68" s="43" t="str">
        <f ca="1">IF(H68="","",IF(INDEX(Data!$BR:$BR,MATCH(H68,Data!$A:$A,0),1)=0,"",INDEX(Data!$BR:$BR,MATCH(H68,Data!$A:$A,0),1)))</f>
        <v/>
      </c>
      <c r="H68" s="43" t="str">
        <f ca="1">IFERROR(INDEX(Data!$A$1:G$1004,_xlfn.AGGREGATE(15,6,(OFFSET(Data!$A$1,0,MATCH(H$6,Data!$1:$1,0)-1,1000,1)=IF(H$7="","Yes",H$7))/(OFFSET(Data!$A$1,0,MATCH(H$6,Data!$1:$1,0)-1,1000,1)=IF(H$7="","Yes",H$7))*ROW(Data!$C$1:$C$1004),ROW(H68)-ROW(H$7)),1),"")</f>
        <v/>
      </c>
      <c r="I68" s="43" t="str">
        <f ca="1">IF(J68="","",IF(INDEX(Data!$BR:$BR,MATCH(J68,Data!$A:$A,0),1)=0,"",INDEX(Data!$BR:$BR,MATCH(J68,Data!$A:$A,0),1)))</f>
        <v/>
      </c>
      <c r="J68" s="43" t="str">
        <f ca="1">IFERROR(INDEX(Data!$A$1:I$1004,_xlfn.AGGREGATE(15,6,(OFFSET(Data!$A$1,0,MATCH(J$6,Data!$1:$1,0)-1,1000,1)=IF(J$7="","Yes",J$7))/(OFFSET(Data!$A$1,0,MATCH(J$6,Data!$1:$1,0)-1,1000,1)=IF(J$7="","Yes",J$7))*ROW(Data!$C$1:$C$1004),ROW(J68)-ROW(J$7)),1),"")</f>
        <v>QVC</v>
      </c>
      <c r="K68" s="43" t="str">
        <f ca="1">IF(L68="","",IF(INDEX(Data!$BR:$BR,MATCH(L68,Data!$A:$A,0),1)=0,"",INDEX(Data!$BR:$BR,MATCH(L68,Data!$A:$A,0),1)))</f>
        <v/>
      </c>
      <c r="L68" s="43" t="str">
        <f ca="1">IFERROR(INDEX(Data!$A$1:K$1004,_xlfn.AGGREGATE(15,6,(OFFSET(Data!$A$1,0,MATCH(L$6,Data!$1:$1,0)-1,1000,1)=IF(L$7="","Yes",L$7))/(OFFSET(Data!$A$1,0,MATCH(L$6,Data!$1:$1,0)-1,1000,1)=IF(L$7="","Yes",L$7))*ROW(Data!$C$1:$C$1004),ROW(L68)-ROW(L$7)),1),"")</f>
        <v>RFD-TV</v>
      </c>
      <c r="M68" s="43" t="str">
        <f ca="1">IF(N68="","",IF(INDEX(Data!$BR:$BR,MATCH(N68,Data!$A:$A,0),1)=0,"",INDEX(Data!$BR:$BR,MATCH(N68,Data!$A:$A,0),1)))</f>
        <v/>
      </c>
      <c r="N68" s="43" t="str">
        <f ca="1">IFERROR(INDEX(Data!$A$1:M$1004,_xlfn.AGGREGATE(15,6,(OFFSET(Data!$A$1,0,MATCH(N$6,Data!$1:$1,0)-1,1000,1)=IF(N$7="","Yes",N$7))/(OFFSET(Data!$A$1,0,MATCH(N$6,Data!$1:$1,0)-1,1000,1)=IF(N$7="","Yes",N$7))*ROW(Data!$C$1:$C$1004),ROW(N68)-ROW(N$7)),1),"")</f>
        <v>MTV</v>
      </c>
      <c r="O68" s="43" t="str">
        <f ca="1">IF(P68="","",IF(INDEX(Data!$BR:$BR,MATCH(P68,Data!$A:$A,0),1)=0,"",INDEX(Data!$BR:$BR,MATCH(P68,Data!$A:$A,0),1)))</f>
        <v/>
      </c>
      <c r="P68" s="43" t="str">
        <f ca="1">IFERROR(INDEX(Data!$A$1:O$1004,_xlfn.AGGREGATE(15,6,(OFFSET(Data!$A$1,0,MATCH(P$6,Data!$1:$1,0)-1,1000,1)=IF(P$7="","Yes",P$7))/(OFFSET(Data!$A$1,0,MATCH(P$6,Data!$1:$1,0)-1,1000,1)=IF(P$7="","Yes",P$7))*ROW(Data!$C$1:$C$1004),ROW(P68)-ROW(P$7)),1),"")</f>
        <v>Galavision</v>
      </c>
      <c r="Q68" s="43" t="str">
        <f ca="1">IF(R68="","",IF(INDEX(Data!$BR:$BR,MATCH(R68,Data!$A:$A,0),1)=0,"",INDEX(Data!$BR:$BR,MATCH(R68,Data!$A:$A,0),1)))</f>
        <v/>
      </c>
      <c r="R68" s="43" t="str">
        <f ca="1">IFERROR(INDEX(Data!$A$1:Q$1004,_xlfn.AGGREGATE(15,6,(OFFSET(Data!$A$1,0,MATCH(R$6,Data!$1:$1,0)-1,1000,1)=IF(R$7="","Yes",R$7))/(OFFSET(Data!$A$1,0,MATCH(R$6,Data!$1:$1,0)-1,1000,1)=IF(R$7="","Yes",R$7))*ROW(Data!$C$1:$C$1004),ROW(R68)-ROW(R$7)),1),"")</f>
        <v>FYI</v>
      </c>
      <c r="S68" s="43" t="str">
        <f ca="1">IF(T68="","",IF(INDEX(Data!$BR:$BR,MATCH(T68,Data!$A:$A,0),1)=0,"",INDEX(Data!$BR:$BR,MATCH(T68,Data!$A:$A,0),1)))</f>
        <v/>
      </c>
      <c r="T68" s="43" t="str">
        <f ca="1">IFERROR(INDEX(Data!$A$1:R$1004,_xlfn.AGGREGATE(15,6,(OFFSET(Data!$A$1,0,MATCH(T$6,Data!$1:$1,0)-1,1000,1)=IF(T$7="","Yes",T$7))/(OFFSET(Data!$A$1,0,MATCH(T$6,Data!$1:$1,0)-1,1000,1)=IF(T$7="","Yes",T$7))*ROW(Data!$C$1:$C$1004),ROW(T68)-ROW(T$7)),1),"")</f>
        <v>HITN TV</v>
      </c>
      <c r="U68" s="43" t="str">
        <f ca="1">IF(V68="","",IF(INDEX(Data!$BR:$BR,MATCH(V68,Data!$A:$A,0),1)=0,"",INDEX(Data!$BR:$BR,MATCH(V68,Data!$A:$A,0),1)))</f>
        <v/>
      </c>
      <c r="V68" s="43" t="str">
        <f ca="1">IFERROR(INDEX(Data!$A$1:T$1004,_xlfn.AGGREGATE(15,6,(OFFSET(Data!$A$1,0,MATCH(V$6,Data!$1:$1,0)-1,1000,1)=IF(V$7="","Yes",V$7))/(OFFSET(Data!$A$1,0,MATCH(V$6,Data!$1:$1,0)-1,1000,1)=IF(V$7="","Yes",V$7))*ROW(Data!$C$1:$C$1004),ROW(V68)-ROW(V$7)),1),"")</f>
        <v>Olympic Channel</v>
      </c>
      <c r="W68" s="43" t="str">
        <f ca="1">IF(X68="","",IF(INDEX(Data!$BR:$BR,MATCH(X68,Data!$A:$A,0),1)=0,"",INDEX(Data!$BR:$BR,MATCH(X68,Data!$A:$A,0),1)))</f>
        <v/>
      </c>
      <c r="X68" s="43" t="str">
        <f ca="1">IFERROR(INDEX(Data!$A$1:Y$1004,_xlfn.AGGREGATE(15,6,(OFFSET(Data!$A$1,0,MATCH(X$6,Data!$1:$1,0)-1,1000,1)=IF(X$7="","Yes",X$7))/(OFFSET(Data!$A$1,0,MATCH(X$6,Data!$1:$1,0)-1,1000,1)=IF(X$7="","Yes",X$7))*ROW(Data!$C$1:$C$1004),ROW(X68)-ROW(X$7)),1),"")</f>
        <v>Telemundo</v>
      </c>
      <c r="Y68" s="43" t="str">
        <f ca="1">IF(Z68="","",IF(INDEX(Data!$BR:$BR,MATCH(Z68,Data!$A:$A,0),1)=0,"",INDEX(Data!$BR:$BR,MATCH(Z68,Data!$A:$A,0),1)))</f>
        <v/>
      </c>
      <c r="Z68" s="43" t="str">
        <f ca="1">IFERROR(INDEX(Data!$A$1:AA$1004,_xlfn.AGGREGATE(15,6,(OFFSET(Data!$A$1,0,MATCH(Z$6,Data!$1:$1,0)-1,1000,1)=IF(Z$7="","Yes",Z$7))/(OFFSET(Data!$A$1,0,MATCH(Z$6,Data!$1:$1,0)-1,1000,1)=IF(Z$7="","Yes",Z$7))*ROW(Data!$C$1:$C$1004),ROW(Z68)-ROW(Z$7)),1),"")</f>
        <v/>
      </c>
      <c r="AA68" s="43" t="str">
        <f ca="1">IF(AB68="","",IF(INDEX(Data!$BR:$BR,MATCH(AB68,Data!$A:$A,0),1)=0,"",INDEX(Data!$BR:$BR,MATCH(AB68,Data!$A:$A,0),1)))</f>
        <v/>
      </c>
      <c r="AB68" s="43" t="str">
        <f ca="1">IFERROR(INDEX(Data!$A$1:AC$1004,_xlfn.AGGREGATE(15,6,(OFFSET(Data!$A$1,0,MATCH(AB$6,Data!$1:$1,0)-1,1000,1)=IF(AB$7="","Yes",AB$7))/(OFFSET(Data!$A$1,0,MATCH(AB$6,Data!$1:$1,0)-1,1000,1)=IF(AB$7="","Yes",AB$7))*ROW(Data!$C$1:$C$1004),ROW(AB68)-ROW(AB$7)),1),"")</f>
        <v>Own</v>
      </c>
      <c r="AC68" s="43" t="str">
        <f ca="1">IF(AD68="","",IF(INDEX(Data!$BR:$BR,MATCH(AD68,Data!$A:$A,0),1)=0,"",INDEX(Data!$BR:$BR,MATCH(AD68,Data!$A:$A,0),1)))</f>
        <v/>
      </c>
      <c r="AD68" s="43" t="str">
        <f ca="1">IFERROR(INDEX(Data!$A$1:AE$1004,_xlfn.AGGREGATE(15,6,(OFFSET(Data!$A$1,0,MATCH(AD$6,Data!$1:$1,0)-1,1000,1)=IF(AD$7="","Yes",AD$7))/(OFFSET(Data!$A$1,0,MATCH(AD$6,Data!$1:$1,0)-1,1000,1)=IF(AD$7="","Yes",AD$7))*ROW(Data!$C$1:$C$1004),ROW(AD68)-ROW(AD$7)),1),"")</f>
        <v/>
      </c>
      <c r="AE68" s="43" t="str">
        <f ca="1">IF(AF68="","",IF(INDEX(Data!$BR:$BR,MATCH(AF68,Data!$A:$A,0),1)=0,"",INDEX(Data!$BR:$BR,MATCH(AF68,Data!$A:$A,0),1)))</f>
        <v/>
      </c>
      <c r="AF68" s="43" t="str">
        <f ca="1">IFERROR(INDEX(Data!$A$1:AM$1004,_xlfn.AGGREGATE(15,6,(OFFSET(Data!$A$1,0,MATCH(AF$6,Data!$1:$1,0)-1,1000,1)=IF(AF$7="","Yes",AF$7))/(OFFSET(Data!$A$1,0,MATCH(AF$6,Data!$1:$1,0)-1,1000,1)=IF(AF$7="","Yes",AF$7))*ROW(Data!$C$1:$C$1004),ROW(AF68)-ROW(AF$7)),1),"")</f>
        <v/>
      </c>
      <c r="AG68" s="43" t="str">
        <f ca="1">IF(AH68="","",IF(INDEX(Data!$BR:$BR,MATCH(AH68,Data!$A:$A,0),1)=0,"",INDEX(Data!$BR:$BR,MATCH(AH68,Data!$A:$A,0),1)))</f>
        <v/>
      </c>
      <c r="AH68" s="43" t="str">
        <f ca="1">IFERROR(INDEX(Data!$A$1:AO$1004,_xlfn.AGGREGATE(15,6,(OFFSET(Data!$A$1,0,MATCH(AH$6,Data!$1:$1,0)-1,1000,1)=IF(AH$7="","Yes",AH$7))/(OFFSET(Data!$A$1,0,MATCH(AH$6,Data!$1:$1,0)-1,1000,1)=IF(AH$7="","Yes",AH$7))*ROW(Data!$C$1:$C$1004),ROW(AH68)-ROW(AH$7)),1),"")</f>
        <v/>
      </c>
      <c r="AI68" s="43" t="str">
        <f ca="1">IF(AJ68="","",IF(INDEX(Data!$BR:$BR,MATCH(AJ68,Data!$A:$A,0),1)=0,"",INDEX(Data!$BR:$BR,MATCH(AJ68,Data!$A:$A,0),1)))</f>
        <v/>
      </c>
      <c r="AJ68" s="43" t="str">
        <f ca="1">IFERROR(INDEX(Data!$A$1:AQ$1004,_xlfn.AGGREGATE(15,6,(OFFSET(Data!$A$1,0,MATCH(AJ$6,Data!$1:$1,0)-1,1000,1)=IF(AJ$7="","Yes",AJ$7))/(OFFSET(Data!$A$1,0,MATCH(AJ$6,Data!$1:$1,0)-1,1000,1)=IF(AJ$7="","Yes",AJ$7))*ROW(Data!$C$1:$C$1004),ROW(AJ68)-ROW(AJ$7)),1),"")</f>
        <v>Teen Nick</v>
      </c>
      <c r="AK68" s="43" t="str">
        <f ca="1">IF(AL68="","",IF(INDEX(Data!$BR:$BR,MATCH(AL68,Data!$A:$A,0),1)=0,"",INDEX(Data!$BR:$BR,MATCH(AL68,Data!$A:$A,0),1)))</f>
        <v/>
      </c>
      <c r="AL68" s="43" t="str">
        <f ca="1">IFERROR(INDEX(Data!$A$1:AS$1004,_xlfn.AGGREGATE(15,6,(OFFSET(Data!$A$1,0,MATCH(AL$6,Data!$1:$1,0)-1,1000,1)=IF(AL$7="","Yes",AL$7))/(OFFSET(Data!$A$1,0,MATCH(AL$6,Data!$1:$1,0)-1,1000,1)=IF(AL$7="","Yes",AL$7))*ROW(Data!$C$1:$C$1004),ROW(AL68)-ROW(AL$7)),1),"")</f>
        <v/>
      </c>
      <c r="AM68" s="43" t="str">
        <f ca="1">IF(AN68="","",IF(INDEX(Data!$BR:$BR,MATCH(AN68,Data!$A:$A,0),1)=0,"",INDEX(Data!$BR:$BR,MATCH(AN68,Data!$A:$A,0),1)))</f>
        <v/>
      </c>
      <c r="AN68" s="43" t="str">
        <f ca="1">IFERROR(INDEX(Data!$A$1:AU$1004,_xlfn.AGGREGATE(15,6,(OFFSET(Data!$A$1,0,MATCH(AN$6,Data!$1:$1,0)-1,1000,1)=IF(AN$7="","Yes",AN$7))/(OFFSET(Data!$A$1,0,MATCH(AN$6,Data!$1:$1,0)-1,1000,1)=IF(AN$7="","Yes",AN$7))*ROW(Data!$C$1:$C$1004),ROW(AN68)-ROW(AN$7)),1),"")</f>
        <v/>
      </c>
    </row>
    <row r="69" spans="1:40" ht="24" x14ac:dyDescent="0.4">
      <c r="A69" s="43" t="str">
        <f ca="1">IF(B69="","",IF(INDEX(Data!$BR:$BR,MATCH(B69,Data!$A:$A,0),1)=0,"",INDEX(Data!$BR:$BR,MATCH(B69,Data!$A:$A,0),1)))</f>
        <v/>
      </c>
      <c r="B69" s="43" t="str">
        <f ca="1">IFERROR(INDEX(Data!A$1:$A$1004,_xlfn.AGGREGATE(15,6,(OFFSET(Data!$A$1,0,MATCH(B$6,Data!$1:$1,0)-1,1000,1)=IF(B$7="","Yes",B$7))/(OFFSET(Data!$A$1,0,MATCH(B$6,Data!$1:$1,0)-1,1000,1)=IF(B$7="","Yes",B$7))*ROW(Data!$C$1:$C$1004),ROW(B69)-ROW(B$7)),1),"")</f>
        <v/>
      </c>
      <c r="C69" s="43" t="str">
        <f ca="1">IF(D69="","",IF(INDEX(Data!$BR:$BR,MATCH(D69,Data!$A:$A,0),1)=0,"",INDEX(Data!$BR:$BR,MATCH(D69,Data!$A:$A,0),1)))</f>
        <v/>
      </c>
      <c r="D69" s="43" t="str">
        <f ca="1">IFERROR(INDEX(Data!$A$1:C$1004,_xlfn.AGGREGATE(15,6,(OFFSET(Data!$A$1,0,MATCH(D$6,Data!$1:$1,0)-1,1000,1)=IF(D$7="","Yes",D$7))/(OFFSET(Data!$A$1,0,MATCH(D$6,Data!$1:$1,0)-1,1000,1)=IF(D$7="","Yes",D$7))*ROW(Data!$C$1:$C$1004),ROW(D69)-ROW(D$7)),1),"")</f>
        <v/>
      </c>
      <c r="E69" s="43" t="str">
        <f ca="1">IF(F69="","",IF(INDEX(Data!$BR:$BR,MATCH(F69,Data!$A:$A,0),1)=0,"",INDEX(Data!$BR:$BR,MATCH(F69,Data!$A:$A,0),1)))</f>
        <v/>
      </c>
      <c r="F69" s="43" t="str">
        <f ca="1">IFERROR(INDEX(Data!$A$1:E$1004,_xlfn.AGGREGATE(15,6,(OFFSET(Data!$A$1,0,MATCH(F$6,Data!$1:$1,0)-1,1000,1)=IF(F$7="","Yes",F$7))/(OFFSET(Data!$A$1,0,MATCH(F$6,Data!$1:$1,0)-1,1000,1)=IF(F$7="","Yes",F$7))*ROW(Data!$C$1:$C$1004),ROW(F69)-ROW(F$7)),1),"")</f>
        <v/>
      </c>
      <c r="G69" s="43" t="str">
        <f ca="1">IF(H69="","",IF(INDEX(Data!$BR:$BR,MATCH(H69,Data!$A:$A,0),1)=0,"",INDEX(Data!$BR:$BR,MATCH(H69,Data!$A:$A,0),1)))</f>
        <v/>
      </c>
      <c r="H69" s="43" t="str">
        <f ca="1">IFERROR(INDEX(Data!$A$1:G$1004,_xlfn.AGGREGATE(15,6,(OFFSET(Data!$A$1,0,MATCH(H$6,Data!$1:$1,0)-1,1000,1)=IF(H$7="","Yes",H$7))/(OFFSET(Data!$A$1,0,MATCH(H$6,Data!$1:$1,0)-1,1000,1)=IF(H$7="","Yes",H$7))*ROW(Data!$C$1:$C$1004),ROW(H69)-ROW(H$7)),1),"")</f>
        <v/>
      </c>
      <c r="I69" s="43" t="str">
        <f ca="1">IF(J69="","",IF(INDEX(Data!$BR:$BR,MATCH(J69,Data!$A:$A,0),1)=0,"",INDEX(Data!$BR:$BR,MATCH(J69,Data!$A:$A,0),1)))</f>
        <v/>
      </c>
      <c r="J69" s="43" t="str">
        <f ca="1">IFERROR(INDEX(Data!$A$1:I$1004,_xlfn.AGGREGATE(15,6,(OFFSET(Data!$A$1,0,MATCH(J$6,Data!$1:$1,0)-1,1000,1)=IF(J$7="","Yes",J$7))/(OFFSET(Data!$A$1,0,MATCH(J$6,Data!$1:$1,0)-1,1000,1)=IF(J$7="","Yes",J$7))*ROW(Data!$C$1:$C$1004),ROW(J69)-ROW(J$7)),1),"")</f>
        <v>QVC 2</v>
      </c>
      <c r="K69" s="43" t="str">
        <f ca="1">IF(L69="","",IF(INDEX(Data!$BR:$BR,MATCH(L69,Data!$A:$A,0),1)=0,"",INDEX(Data!$BR:$BR,MATCH(L69,Data!$A:$A,0),1)))</f>
        <v/>
      </c>
      <c r="L69" s="43" t="str">
        <f ca="1">IFERROR(INDEX(Data!$A$1:K$1004,_xlfn.AGGREGATE(15,6,(OFFSET(Data!$A$1,0,MATCH(L$6,Data!$1:$1,0)-1,1000,1)=IF(L$7="","Yes",L$7))/(OFFSET(Data!$A$1,0,MATCH(L$6,Data!$1:$1,0)-1,1000,1)=IF(L$7="","Yes",L$7))*ROW(Data!$C$1:$C$1004),ROW(L69)-ROW(L$7)),1),"")</f>
        <v>Syfy</v>
      </c>
      <c r="M69" s="43" t="str">
        <f ca="1">IF(N69="","",IF(INDEX(Data!$BR:$BR,MATCH(N69,Data!$A:$A,0),1)=0,"",INDEX(Data!$BR:$BR,MATCH(N69,Data!$A:$A,0),1)))</f>
        <v/>
      </c>
      <c r="N69" s="43" t="str">
        <f ca="1">IFERROR(INDEX(Data!$A$1:M$1004,_xlfn.AGGREGATE(15,6,(OFFSET(Data!$A$1,0,MATCH(N$6,Data!$1:$1,0)-1,1000,1)=IF(N$7="","Yes",N$7))/(OFFSET(Data!$A$1,0,MATCH(N$6,Data!$1:$1,0)-1,1000,1)=IF(N$7="","Yes",N$7))*ROW(Data!$C$1:$C$1004),ROW(N69)-ROW(N$7)),1),"")</f>
        <v>MTV2</v>
      </c>
      <c r="O69" s="43" t="str">
        <f ca="1">IF(P69="","",IF(INDEX(Data!$BR:$BR,MATCH(P69,Data!$A:$A,0),1)=0,"",INDEX(Data!$BR:$BR,MATCH(P69,Data!$A:$A,0),1)))</f>
        <v/>
      </c>
      <c r="P69" s="43" t="str">
        <f ca="1">IFERROR(INDEX(Data!$A$1:O$1004,_xlfn.AGGREGATE(15,6,(OFFSET(Data!$A$1,0,MATCH(P$6,Data!$1:$1,0)-1,1000,1)=IF(P$7="","Yes",P$7))/(OFFSET(Data!$A$1,0,MATCH(P$6,Data!$1:$1,0)-1,1000,1)=IF(P$7="","Yes",P$7))*ROW(Data!$C$1:$C$1004),ROW(P69)-ROW(P$7)),1),"")</f>
        <v>Game Show Network</v>
      </c>
      <c r="Q69" s="43" t="str">
        <f ca="1">IF(R69="","",IF(INDEX(Data!$BR:$BR,MATCH(R69,Data!$A:$A,0),1)=0,"",INDEX(Data!$BR:$BR,MATCH(R69,Data!$A:$A,0),1)))</f>
        <v/>
      </c>
      <c r="R69" s="43" t="str">
        <f ca="1">IFERROR(INDEX(Data!$A$1:Q$1004,_xlfn.AGGREGATE(15,6,(OFFSET(Data!$A$1,0,MATCH(R$6,Data!$1:$1,0)-1,1000,1)=IF(R$7="","Yes",R$7))/(OFFSET(Data!$A$1,0,MATCH(R$6,Data!$1:$1,0)-1,1000,1)=IF(R$7="","Yes",R$7))*ROW(Data!$C$1:$C$1004),ROW(R69)-ROW(R$7)),1),"")</f>
        <v>Galavision</v>
      </c>
      <c r="S69" s="43" t="str">
        <f ca="1">IF(T69="","",IF(INDEX(Data!$BR:$BR,MATCH(T69,Data!$A:$A,0),1)=0,"",INDEX(Data!$BR:$BR,MATCH(T69,Data!$A:$A,0),1)))</f>
        <v/>
      </c>
      <c r="T69" s="43" t="str">
        <f ca="1">IFERROR(INDEX(Data!$A$1:R$1004,_xlfn.AGGREGATE(15,6,(OFFSET(Data!$A$1,0,MATCH(T$6,Data!$1:$1,0)-1,1000,1)=IF(T$7="","Yes",T$7))/(OFFSET(Data!$A$1,0,MATCH(T$6,Data!$1:$1,0)-1,1000,1)=IF(T$7="","Yes",T$7))*ROW(Data!$C$1:$C$1004),ROW(T69)-ROW(T$7)),1),"")</f>
        <v>HLN</v>
      </c>
      <c r="U69" s="43" t="str">
        <f ca="1">IF(V69="","",IF(INDEX(Data!$BR:$BR,MATCH(V69,Data!$A:$A,0),1)=0,"",INDEX(Data!$BR:$BR,MATCH(V69,Data!$A:$A,0),1)))</f>
        <v/>
      </c>
      <c r="V69" s="43" t="str">
        <f ca="1">IFERROR(INDEX(Data!$A$1:T$1004,_xlfn.AGGREGATE(15,6,(OFFSET(Data!$A$1,0,MATCH(V$6,Data!$1:$1,0)-1,1000,1)=IF(V$7="","Yes",V$7))/(OFFSET(Data!$A$1,0,MATCH(V$6,Data!$1:$1,0)-1,1000,1)=IF(V$7="","Yes",V$7))*ROW(Data!$C$1:$C$1004),ROW(V69)-ROW(V$7)),1),"")</f>
        <v>Orlando City</v>
      </c>
      <c r="W69" s="43" t="str">
        <f ca="1">IF(X69="","",IF(INDEX(Data!$BR:$BR,MATCH(X69,Data!$A:$A,0),1)=0,"",INDEX(Data!$BR:$BR,MATCH(X69,Data!$A:$A,0),1)))</f>
        <v/>
      </c>
      <c r="X69" s="43" t="str">
        <f ca="1">IFERROR(INDEX(Data!$A$1:Y$1004,_xlfn.AGGREGATE(15,6,(OFFSET(Data!$A$1,0,MATCH(X$6,Data!$1:$1,0)-1,1000,1)=IF(X$7="","Yes",X$7))/(OFFSET(Data!$A$1,0,MATCH(X$6,Data!$1:$1,0)-1,1000,1)=IF(X$7="","Yes",X$7))*ROW(Data!$C$1:$C$1004),ROW(X69)-ROW(X$7)),1),"")</f>
        <v>TLC</v>
      </c>
      <c r="Y69" s="43" t="str">
        <f ca="1">IF(Z69="","",IF(INDEX(Data!$BR:$BR,MATCH(Z69,Data!$A:$A,0),1)=0,"",INDEX(Data!$BR:$BR,MATCH(Z69,Data!$A:$A,0),1)))</f>
        <v/>
      </c>
      <c r="Z69" s="43" t="str">
        <f ca="1">IFERROR(INDEX(Data!$A$1:AA$1004,_xlfn.AGGREGATE(15,6,(OFFSET(Data!$A$1,0,MATCH(Z$6,Data!$1:$1,0)-1,1000,1)=IF(Z$7="","Yes",Z$7))/(OFFSET(Data!$A$1,0,MATCH(Z$6,Data!$1:$1,0)-1,1000,1)=IF(Z$7="","Yes",Z$7))*ROW(Data!$C$1:$C$1004),ROW(Z69)-ROW(Z$7)),1),"")</f>
        <v/>
      </c>
      <c r="AA69" s="43" t="str">
        <f ca="1">IF(AB69="","",IF(INDEX(Data!$BR:$BR,MATCH(AB69,Data!$A:$A,0),1)=0,"",INDEX(Data!$BR:$BR,MATCH(AB69,Data!$A:$A,0),1)))</f>
        <v/>
      </c>
      <c r="AB69" s="43" t="str">
        <f ca="1">IFERROR(INDEX(Data!$A$1:AC$1004,_xlfn.AGGREGATE(15,6,(OFFSET(Data!$A$1,0,MATCH(AB$6,Data!$1:$1,0)-1,1000,1)=IF(AB$7="","Yes",AB$7))/(OFFSET(Data!$A$1,0,MATCH(AB$6,Data!$1:$1,0)-1,1000,1)=IF(AB$7="","Yes",AB$7))*ROW(Data!$C$1:$C$1004),ROW(AB69)-ROW(AB$7)),1),"")</f>
        <v>Oxygen</v>
      </c>
      <c r="AC69" s="43" t="str">
        <f ca="1">IF(AD69="","",IF(INDEX(Data!$BR:$BR,MATCH(AD69,Data!$A:$A,0),1)=0,"",INDEX(Data!$BR:$BR,MATCH(AD69,Data!$A:$A,0),1)))</f>
        <v/>
      </c>
      <c r="AD69" s="43" t="str">
        <f ca="1">IFERROR(INDEX(Data!$A$1:AE$1004,_xlfn.AGGREGATE(15,6,(OFFSET(Data!$A$1,0,MATCH(AD$6,Data!$1:$1,0)-1,1000,1)=IF(AD$7="","Yes",AD$7))/(OFFSET(Data!$A$1,0,MATCH(AD$6,Data!$1:$1,0)-1,1000,1)=IF(AD$7="","Yes",AD$7))*ROW(Data!$C$1:$C$1004),ROW(AD69)-ROW(AD$7)),1),"")</f>
        <v/>
      </c>
      <c r="AE69" s="43" t="str">
        <f ca="1">IF(AF69="","",IF(INDEX(Data!$BR:$BR,MATCH(AF69,Data!$A:$A,0),1)=0,"",INDEX(Data!$BR:$BR,MATCH(AF69,Data!$A:$A,0),1)))</f>
        <v/>
      </c>
      <c r="AF69" s="43" t="str">
        <f ca="1">IFERROR(INDEX(Data!$A$1:AM$1004,_xlfn.AGGREGATE(15,6,(OFFSET(Data!$A$1,0,MATCH(AF$6,Data!$1:$1,0)-1,1000,1)=IF(AF$7="","Yes",AF$7))/(OFFSET(Data!$A$1,0,MATCH(AF$6,Data!$1:$1,0)-1,1000,1)=IF(AF$7="","Yes",AF$7))*ROW(Data!$C$1:$C$1004),ROW(AF69)-ROW(AF$7)),1),"")</f>
        <v/>
      </c>
      <c r="AG69" s="43" t="str">
        <f ca="1">IF(AH69="","",IF(INDEX(Data!$BR:$BR,MATCH(AH69,Data!$A:$A,0),1)=0,"",INDEX(Data!$BR:$BR,MATCH(AH69,Data!$A:$A,0),1)))</f>
        <v/>
      </c>
      <c r="AH69" s="43" t="str">
        <f ca="1">IFERROR(INDEX(Data!$A$1:AO$1004,_xlfn.AGGREGATE(15,6,(OFFSET(Data!$A$1,0,MATCH(AH$6,Data!$1:$1,0)-1,1000,1)=IF(AH$7="","Yes",AH$7))/(OFFSET(Data!$A$1,0,MATCH(AH$6,Data!$1:$1,0)-1,1000,1)=IF(AH$7="","Yes",AH$7))*ROW(Data!$C$1:$C$1004),ROW(AH69)-ROW(AH$7)),1),"")</f>
        <v/>
      </c>
      <c r="AI69" s="43" t="str">
        <f ca="1">IF(AJ69="","",IF(INDEX(Data!$BR:$BR,MATCH(AJ69,Data!$A:$A,0),1)=0,"",INDEX(Data!$BR:$BR,MATCH(AJ69,Data!$A:$A,0),1)))</f>
        <v/>
      </c>
      <c r="AJ69" s="43" t="str">
        <f ca="1">IFERROR(INDEX(Data!$A$1:AQ$1004,_xlfn.AGGREGATE(15,6,(OFFSET(Data!$A$1,0,MATCH(AJ$6,Data!$1:$1,0)-1,1000,1)=IF(AJ$7="","Yes",AJ$7))/(OFFSET(Data!$A$1,0,MATCH(AJ$6,Data!$1:$1,0)-1,1000,1)=IF(AJ$7="","Yes",AJ$7))*ROW(Data!$C$1:$C$1004),ROW(AJ69)-ROW(AJ$7)),1),"")</f>
        <v>TLC</v>
      </c>
      <c r="AK69" s="43" t="str">
        <f ca="1">IF(AL69="","",IF(INDEX(Data!$BR:$BR,MATCH(AL69,Data!$A:$A,0),1)=0,"",INDEX(Data!$BR:$BR,MATCH(AL69,Data!$A:$A,0),1)))</f>
        <v/>
      </c>
      <c r="AL69" s="43" t="str">
        <f ca="1">IFERROR(INDEX(Data!$A$1:AS$1004,_xlfn.AGGREGATE(15,6,(OFFSET(Data!$A$1,0,MATCH(AL$6,Data!$1:$1,0)-1,1000,1)=IF(AL$7="","Yes",AL$7))/(OFFSET(Data!$A$1,0,MATCH(AL$6,Data!$1:$1,0)-1,1000,1)=IF(AL$7="","Yes",AL$7))*ROW(Data!$C$1:$C$1004),ROW(AL69)-ROW(AL$7)),1),"")</f>
        <v/>
      </c>
      <c r="AM69" s="43" t="str">
        <f ca="1">IF(AN69="","",IF(INDEX(Data!$BR:$BR,MATCH(AN69,Data!$A:$A,0),1)=0,"",INDEX(Data!$BR:$BR,MATCH(AN69,Data!$A:$A,0),1)))</f>
        <v/>
      </c>
      <c r="AN69" s="43" t="str">
        <f ca="1">IFERROR(INDEX(Data!$A$1:AU$1004,_xlfn.AGGREGATE(15,6,(OFFSET(Data!$A$1,0,MATCH(AN$6,Data!$1:$1,0)-1,1000,1)=IF(AN$7="","Yes",AN$7))/(OFFSET(Data!$A$1,0,MATCH(AN$6,Data!$1:$1,0)-1,1000,1)=IF(AN$7="","Yes",AN$7))*ROW(Data!$C$1:$C$1004),ROW(AN69)-ROW(AN$7)),1),"")</f>
        <v/>
      </c>
    </row>
    <row r="70" spans="1:40" ht="24" x14ac:dyDescent="0.4">
      <c r="A70" s="43" t="str">
        <f ca="1">IF(B70="","",IF(INDEX(Data!$BR:$BR,MATCH(B70,Data!$A:$A,0),1)=0,"",INDEX(Data!$BR:$BR,MATCH(B70,Data!$A:$A,0),1)))</f>
        <v/>
      </c>
      <c r="B70" s="43" t="str">
        <f ca="1">IFERROR(INDEX(Data!A$1:$A$1004,_xlfn.AGGREGATE(15,6,(OFFSET(Data!$A$1,0,MATCH(B$6,Data!$1:$1,0)-1,1000,1)=IF(B$7="","Yes",B$7))/(OFFSET(Data!$A$1,0,MATCH(B$6,Data!$1:$1,0)-1,1000,1)=IF(B$7="","Yes",B$7))*ROW(Data!$C$1:$C$1004),ROW(B70)-ROW(B$7)),1),"")</f>
        <v/>
      </c>
      <c r="C70" s="43" t="str">
        <f ca="1">IF(D70="","",IF(INDEX(Data!$BR:$BR,MATCH(D70,Data!$A:$A,0),1)=0,"",INDEX(Data!$BR:$BR,MATCH(D70,Data!$A:$A,0),1)))</f>
        <v/>
      </c>
      <c r="D70" s="43" t="str">
        <f ca="1">IFERROR(INDEX(Data!$A$1:C$1004,_xlfn.AGGREGATE(15,6,(OFFSET(Data!$A$1,0,MATCH(D$6,Data!$1:$1,0)-1,1000,1)=IF(D$7="","Yes",D$7))/(OFFSET(Data!$A$1,0,MATCH(D$6,Data!$1:$1,0)-1,1000,1)=IF(D$7="","Yes",D$7))*ROW(Data!$C$1:$C$1004),ROW(D70)-ROW(D$7)),1),"")</f>
        <v/>
      </c>
      <c r="E70" s="43" t="str">
        <f ca="1">IF(F70="","",IF(INDEX(Data!$BR:$BR,MATCH(F70,Data!$A:$A,0),1)=0,"",INDEX(Data!$BR:$BR,MATCH(F70,Data!$A:$A,0),1)))</f>
        <v/>
      </c>
      <c r="F70" s="43" t="str">
        <f ca="1">IFERROR(INDEX(Data!$A$1:E$1004,_xlfn.AGGREGATE(15,6,(OFFSET(Data!$A$1,0,MATCH(F$6,Data!$1:$1,0)-1,1000,1)=IF(F$7="","Yes",F$7))/(OFFSET(Data!$A$1,0,MATCH(F$6,Data!$1:$1,0)-1,1000,1)=IF(F$7="","Yes",F$7))*ROW(Data!$C$1:$C$1004),ROW(F70)-ROW(F$7)),1),"")</f>
        <v/>
      </c>
      <c r="G70" s="43" t="str">
        <f ca="1">IF(H70="","",IF(INDEX(Data!$BR:$BR,MATCH(H70,Data!$A:$A,0),1)=0,"",INDEX(Data!$BR:$BR,MATCH(H70,Data!$A:$A,0),1)))</f>
        <v/>
      </c>
      <c r="H70" s="43" t="str">
        <f ca="1">IFERROR(INDEX(Data!$A$1:G$1004,_xlfn.AGGREGATE(15,6,(OFFSET(Data!$A$1,0,MATCH(H$6,Data!$1:$1,0)-1,1000,1)=IF(H$7="","Yes",H$7))/(OFFSET(Data!$A$1,0,MATCH(H$6,Data!$1:$1,0)-1,1000,1)=IF(H$7="","Yes",H$7))*ROW(Data!$C$1:$C$1004),ROW(H70)-ROW(H$7)),1),"")</f>
        <v/>
      </c>
      <c r="I70" s="43" t="str">
        <f ca="1">IF(J70="","",IF(INDEX(Data!$BR:$BR,MATCH(J70,Data!$A:$A,0),1)=0,"",INDEX(Data!$BR:$BR,MATCH(J70,Data!$A:$A,0),1)))</f>
        <v/>
      </c>
      <c r="J70" s="43" t="str">
        <f ca="1">IFERROR(INDEX(Data!$A$1:I$1004,_xlfn.AGGREGATE(15,6,(OFFSET(Data!$A$1,0,MATCH(J$6,Data!$1:$1,0)-1,1000,1)=IF(J$7="","Yes",J$7))/(OFFSET(Data!$A$1,0,MATCH(J$6,Data!$1:$1,0)-1,1000,1)=IF(J$7="","Yes",J$7))*ROW(Data!$C$1:$C$1004),ROW(J70)-ROW(J$7)),1),"")</f>
        <v>Revolt</v>
      </c>
      <c r="K70" s="43" t="str">
        <f ca="1">IF(L70="","",IF(INDEX(Data!$BR:$BR,MATCH(L70,Data!$A:$A,0),1)=0,"",INDEX(Data!$BR:$BR,MATCH(L70,Data!$A:$A,0),1)))</f>
        <v/>
      </c>
      <c r="L70" s="43" t="str">
        <f ca="1">IFERROR(INDEX(Data!$A$1:K$1004,_xlfn.AGGREGATE(15,6,(OFFSET(Data!$A$1,0,MATCH(L$6,Data!$1:$1,0)-1,1000,1)=IF(L$7="","Yes",L$7))/(OFFSET(Data!$A$1,0,MATCH(L$6,Data!$1:$1,0)-1,1000,1)=IF(L$7="","Yes",L$7))*ROW(Data!$C$1:$C$1004),ROW(L70)-ROW(L$7)),1),"")</f>
        <v>TBS</v>
      </c>
      <c r="M70" s="43" t="str">
        <f ca="1">IF(N70="","",IF(INDEX(Data!$BR:$BR,MATCH(N70,Data!$A:$A,0),1)=0,"",INDEX(Data!$BR:$BR,MATCH(N70,Data!$A:$A,0),1)))</f>
        <v/>
      </c>
      <c r="N70" s="43" t="str">
        <f ca="1">IFERROR(INDEX(Data!$A$1:M$1004,_xlfn.AGGREGATE(15,6,(OFFSET(Data!$A$1,0,MATCH(N$6,Data!$1:$1,0)-1,1000,1)=IF(N$7="","Yes",N$7))/(OFFSET(Data!$A$1,0,MATCH(N$6,Data!$1:$1,0)-1,1000,1)=IF(N$7="","Yes",N$7))*ROW(Data!$C$1:$C$1004),ROW(N70)-ROW(N$7)),1),"")</f>
        <v>National Geographic</v>
      </c>
      <c r="O70" s="43" t="str">
        <f ca="1">IF(P70="","",IF(INDEX(Data!$BR:$BR,MATCH(P70,Data!$A:$A,0),1)=0,"",INDEX(Data!$BR:$BR,MATCH(P70,Data!$A:$A,0),1)))</f>
        <v/>
      </c>
      <c r="P70" s="43" t="str">
        <f ca="1">IFERROR(INDEX(Data!$A$1:O$1004,_xlfn.AGGREGATE(15,6,(OFFSET(Data!$A$1,0,MATCH(P$6,Data!$1:$1,0)-1,1000,1)=IF(P$7="","Yes",P$7))/(OFFSET(Data!$A$1,0,MATCH(P$6,Data!$1:$1,0)-1,1000,1)=IF(P$7="","Yes",P$7))*ROW(Data!$C$1:$C$1004),ROW(P70)-ROW(P$7)),1),"")</f>
        <v>Golf Channel</v>
      </c>
      <c r="Q70" s="43" t="str">
        <f ca="1">IF(R70="","",IF(INDEX(Data!$BR:$BR,MATCH(R70,Data!$A:$A,0),1)=0,"",INDEX(Data!$BR:$BR,MATCH(R70,Data!$A:$A,0),1)))</f>
        <v/>
      </c>
      <c r="R70" s="43" t="str">
        <f ca="1">IFERROR(INDEX(Data!$A$1:Q$1004,_xlfn.AGGREGATE(15,6,(OFFSET(Data!$A$1,0,MATCH(R$6,Data!$1:$1,0)-1,1000,1)=IF(R$7="","Yes",R$7))/(OFFSET(Data!$A$1,0,MATCH(R$6,Data!$1:$1,0)-1,1000,1)=IF(R$7="","Yes",R$7))*ROW(Data!$C$1:$C$1004),ROW(R70)-ROW(R$7)),1),"")</f>
        <v>Game Show Network</v>
      </c>
      <c r="S70" s="43" t="str">
        <f ca="1">IF(T70="","",IF(INDEX(Data!$BR:$BR,MATCH(T70,Data!$A:$A,0),1)=0,"",INDEX(Data!$BR:$BR,MATCH(T70,Data!$A:$A,0),1)))</f>
        <v/>
      </c>
      <c r="T70" s="43" t="str">
        <f ca="1">IFERROR(INDEX(Data!$A$1:R$1004,_xlfn.AGGREGATE(15,6,(OFFSET(Data!$A$1,0,MATCH(T$6,Data!$1:$1,0)-1,1000,1)=IF(T$7="","Yes",T$7))/(OFFSET(Data!$A$1,0,MATCH(T$6,Data!$1:$1,0)-1,1000,1)=IF(T$7="","Yes",T$7))*ROW(Data!$C$1:$C$1004),ROW(T70)-ROW(T$7)),1),"")</f>
        <v>IVC Net</v>
      </c>
      <c r="U70" s="43" t="str">
        <f ca="1">IF(V70="","",IF(INDEX(Data!$BR:$BR,MATCH(V70,Data!$A:$A,0),1)=0,"",INDEX(Data!$BR:$BR,MATCH(V70,Data!$A:$A,0),1)))</f>
        <v/>
      </c>
      <c r="V70" s="43" t="str">
        <f ca="1">IFERROR(INDEX(Data!$A$1:T$1004,_xlfn.AGGREGATE(15,6,(OFFSET(Data!$A$1,0,MATCH(V$6,Data!$1:$1,0)-1,1000,1)=IF(V$7="","Yes",V$7))/(OFFSET(Data!$A$1,0,MATCH(V$6,Data!$1:$1,0)-1,1000,1)=IF(V$7="","Yes",V$7))*ROW(Data!$C$1:$C$1004),ROW(V70)-ROW(V$7)),1),"")</f>
        <v>Own</v>
      </c>
      <c r="W70" s="43" t="str">
        <f ca="1">IF(X70="","",IF(INDEX(Data!$BR:$BR,MATCH(X70,Data!$A:$A,0),1)=0,"",INDEX(Data!$BR:$BR,MATCH(X70,Data!$A:$A,0),1)))</f>
        <v/>
      </c>
      <c r="X70" s="43" t="str">
        <f ca="1">IFERROR(INDEX(Data!$A$1:Y$1004,_xlfn.AGGREGATE(15,6,(OFFSET(Data!$A$1,0,MATCH(X$6,Data!$1:$1,0)-1,1000,1)=IF(X$7="","Yes",X$7))/(OFFSET(Data!$A$1,0,MATCH(X$6,Data!$1:$1,0)-1,1000,1)=IF(X$7="","Yes",X$7))*ROW(Data!$C$1:$C$1004),ROW(X70)-ROW(X$7)),1),"")</f>
        <v>TNT</v>
      </c>
      <c r="Y70" s="43" t="str">
        <f ca="1">IF(Z70="","",IF(INDEX(Data!$BR:$BR,MATCH(Z70,Data!$A:$A,0),1)=0,"",INDEX(Data!$BR:$BR,MATCH(Z70,Data!$A:$A,0),1)))</f>
        <v/>
      </c>
      <c r="Z70" s="43" t="str">
        <f ca="1">IFERROR(INDEX(Data!$A$1:AA$1004,_xlfn.AGGREGATE(15,6,(OFFSET(Data!$A$1,0,MATCH(Z$6,Data!$1:$1,0)-1,1000,1)=IF(Z$7="","Yes",Z$7))/(OFFSET(Data!$A$1,0,MATCH(Z$6,Data!$1:$1,0)-1,1000,1)=IF(Z$7="","Yes",Z$7))*ROW(Data!$C$1:$C$1004),ROW(Z70)-ROW(Z$7)),1),"")</f>
        <v/>
      </c>
      <c r="AA70" s="43" t="str">
        <f ca="1">IF(AB70="","",IF(INDEX(Data!$BR:$BR,MATCH(AB70,Data!$A:$A,0),1)=0,"",INDEX(Data!$BR:$BR,MATCH(AB70,Data!$A:$A,0),1)))</f>
        <v/>
      </c>
      <c r="AB70" s="43" t="str">
        <f ca="1">IFERROR(INDEX(Data!$A$1:AC$1004,_xlfn.AGGREGATE(15,6,(OFFSET(Data!$A$1,0,MATCH(AB$6,Data!$1:$1,0)-1,1000,1)=IF(AB$7="","Yes",AB$7))/(OFFSET(Data!$A$1,0,MATCH(AB$6,Data!$1:$1,0)-1,1000,1)=IF(AB$7="","Yes",AB$7))*ROW(Data!$C$1:$C$1004),ROW(AB70)-ROW(AB$7)),1),"")</f>
        <v>Pac-12 National Feed</v>
      </c>
      <c r="AC70" s="43" t="str">
        <f ca="1">IF(AD70="","",IF(INDEX(Data!$BR:$BR,MATCH(AD70,Data!$A:$A,0),1)=0,"",INDEX(Data!$BR:$BR,MATCH(AD70,Data!$A:$A,0),1)))</f>
        <v/>
      </c>
      <c r="AD70" s="43" t="str">
        <f ca="1">IFERROR(INDEX(Data!$A$1:AE$1004,_xlfn.AGGREGATE(15,6,(OFFSET(Data!$A$1,0,MATCH(AD$6,Data!$1:$1,0)-1,1000,1)=IF(AD$7="","Yes",AD$7))/(OFFSET(Data!$A$1,0,MATCH(AD$6,Data!$1:$1,0)-1,1000,1)=IF(AD$7="","Yes",AD$7))*ROW(Data!$C$1:$C$1004),ROW(AD70)-ROW(AD$7)),1),"")</f>
        <v/>
      </c>
      <c r="AE70" s="43" t="str">
        <f ca="1">IF(AF70="","",IF(INDEX(Data!$BR:$BR,MATCH(AF70,Data!$A:$A,0),1)=0,"",INDEX(Data!$BR:$BR,MATCH(AF70,Data!$A:$A,0),1)))</f>
        <v/>
      </c>
      <c r="AF70" s="43" t="str">
        <f ca="1">IFERROR(INDEX(Data!$A$1:AM$1004,_xlfn.AGGREGATE(15,6,(OFFSET(Data!$A$1,0,MATCH(AF$6,Data!$1:$1,0)-1,1000,1)=IF(AF$7="","Yes",AF$7))/(OFFSET(Data!$A$1,0,MATCH(AF$6,Data!$1:$1,0)-1,1000,1)=IF(AF$7="","Yes",AF$7))*ROW(Data!$C$1:$C$1004),ROW(AF70)-ROW(AF$7)),1),"")</f>
        <v/>
      </c>
      <c r="AG70" s="43" t="str">
        <f ca="1">IF(AH70="","",IF(INDEX(Data!$BR:$BR,MATCH(AH70,Data!$A:$A,0),1)=0,"",INDEX(Data!$BR:$BR,MATCH(AH70,Data!$A:$A,0),1)))</f>
        <v/>
      </c>
      <c r="AH70" s="43" t="str">
        <f ca="1">IFERROR(INDEX(Data!$A$1:AO$1004,_xlfn.AGGREGATE(15,6,(OFFSET(Data!$A$1,0,MATCH(AH$6,Data!$1:$1,0)-1,1000,1)=IF(AH$7="","Yes",AH$7))/(OFFSET(Data!$A$1,0,MATCH(AH$6,Data!$1:$1,0)-1,1000,1)=IF(AH$7="","Yes",AH$7))*ROW(Data!$C$1:$C$1004),ROW(AH70)-ROW(AH$7)),1),"")</f>
        <v/>
      </c>
      <c r="AI70" s="43" t="str">
        <f ca="1">IF(AJ70="","",IF(INDEX(Data!$BR:$BR,MATCH(AJ70,Data!$A:$A,0),1)=0,"",INDEX(Data!$BR:$BR,MATCH(AJ70,Data!$A:$A,0),1)))</f>
        <v/>
      </c>
      <c r="AJ70" s="43" t="str">
        <f ca="1">IFERROR(INDEX(Data!$A$1:AQ$1004,_xlfn.AGGREGATE(15,6,(OFFSET(Data!$A$1,0,MATCH(AJ$6,Data!$1:$1,0)-1,1000,1)=IF(AJ$7="","Yes",AJ$7))/(OFFSET(Data!$A$1,0,MATCH(AJ$6,Data!$1:$1,0)-1,1000,1)=IF(AJ$7="","Yes",AJ$7))*ROW(Data!$C$1:$C$1004),ROW(AJ70)-ROW(AJ$7)),1),"")</f>
        <v>Travel Channel</v>
      </c>
      <c r="AK70" s="43" t="str">
        <f ca="1">IF(AL70="","",IF(INDEX(Data!$BR:$BR,MATCH(AL70,Data!$A:$A,0),1)=0,"",INDEX(Data!$BR:$BR,MATCH(AL70,Data!$A:$A,0),1)))</f>
        <v/>
      </c>
      <c r="AL70" s="43" t="str">
        <f ca="1">IFERROR(INDEX(Data!$A$1:AS$1004,_xlfn.AGGREGATE(15,6,(OFFSET(Data!$A$1,0,MATCH(AL$6,Data!$1:$1,0)-1,1000,1)=IF(AL$7="","Yes",AL$7))/(OFFSET(Data!$A$1,0,MATCH(AL$6,Data!$1:$1,0)-1,1000,1)=IF(AL$7="","Yes",AL$7))*ROW(Data!$C$1:$C$1004),ROW(AL70)-ROW(AL$7)),1),"")</f>
        <v/>
      </c>
      <c r="AM70" s="43" t="str">
        <f ca="1">IF(AN70="","",IF(INDEX(Data!$BR:$BR,MATCH(AN70,Data!$A:$A,0),1)=0,"",INDEX(Data!$BR:$BR,MATCH(AN70,Data!$A:$A,0),1)))</f>
        <v/>
      </c>
      <c r="AN70" s="43" t="str">
        <f ca="1">IFERROR(INDEX(Data!$A$1:AU$1004,_xlfn.AGGREGATE(15,6,(OFFSET(Data!$A$1,0,MATCH(AN$6,Data!$1:$1,0)-1,1000,1)=IF(AN$7="","Yes",AN$7))/(OFFSET(Data!$A$1,0,MATCH(AN$6,Data!$1:$1,0)-1,1000,1)=IF(AN$7="","Yes",AN$7))*ROW(Data!$C$1:$C$1004),ROW(AN70)-ROW(AN$7)),1),"")</f>
        <v/>
      </c>
    </row>
    <row r="71" spans="1:40" ht="24" x14ac:dyDescent="0.4">
      <c r="A71" s="43" t="str">
        <f ca="1">IF(B71="","",IF(INDEX(Data!$BR:$BR,MATCH(B71,Data!$A:$A,0),1)=0,"",INDEX(Data!$BR:$BR,MATCH(B71,Data!$A:$A,0),1)))</f>
        <v/>
      </c>
      <c r="B71" s="43" t="str">
        <f ca="1">IFERROR(INDEX(Data!A$1:$A$1004,_xlfn.AGGREGATE(15,6,(OFFSET(Data!$A$1,0,MATCH(B$6,Data!$1:$1,0)-1,1000,1)=IF(B$7="","Yes",B$7))/(OFFSET(Data!$A$1,0,MATCH(B$6,Data!$1:$1,0)-1,1000,1)=IF(B$7="","Yes",B$7))*ROW(Data!$C$1:$C$1004),ROW(B71)-ROW(B$7)),1),"")</f>
        <v/>
      </c>
      <c r="C71" s="43" t="str">
        <f ca="1">IF(D71="","",IF(INDEX(Data!$BR:$BR,MATCH(D71,Data!$A:$A,0),1)=0,"",INDEX(Data!$BR:$BR,MATCH(D71,Data!$A:$A,0),1)))</f>
        <v/>
      </c>
      <c r="D71" s="43" t="str">
        <f ca="1">IFERROR(INDEX(Data!$A$1:C$1004,_xlfn.AGGREGATE(15,6,(OFFSET(Data!$A$1,0,MATCH(D$6,Data!$1:$1,0)-1,1000,1)=IF(D$7="","Yes",D$7))/(OFFSET(Data!$A$1,0,MATCH(D$6,Data!$1:$1,0)-1,1000,1)=IF(D$7="","Yes",D$7))*ROW(Data!$C$1:$C$1004),ROW(D71)-ROW(D$7)),1),"")</f>
        <v/>
      </c>
      <c r="E71" s="43" t="str">
        <f ca="1">IF(F71="","",IF(INDEX(Data!$BR:$BR,MATCH(F71,Data!$A:$A,0),1)=0,"",INDEX(Data!$BR:$BR,MATCH(F71,Data!$A:$A,0),1)))</f>
        <v/>
      </c>
      <c r="F71" s="43" t="str">
        <f ca="1">IFERROR(INDEX(Data!$A$1:E$1004,_xlfn.AGGREGATE(15,6,(OFFSET(Data!$A$1,0,MATCH(F$6,Data!$1:$1,0)-1,1000,1)=IF(F$7="","Yes",F$7))/(OFFSET(Data!$A$1,0,MATCH(F$6,Data!$1:$1,0)-1,1000,1)=IF(F$7="","Yes",F$7))*ROW(Data!$C$1:$C$1004),ROW(F71)-ROW(F$7)),1),"")</f>
        <v/>
      </c>
      <c r="G71" s="43" t="str">
        <f ca="1">IF(H71="","",IF(INDEX(Data!$BR:$BR,MATCH(H71,Data!$A:$A,0),1)=0,"",INDEX(Data!$BR:$BR,MATCH(H71,Data!$A:$A,0),1)))</f>
        <v/>
      </c>
      <c r="H71" s="43" t="str">
        <f ca="1">IFERROR(INDEX(Data!$A$1:G$1004,_xlfn.AGGREGATE(15,6,(OFFSET(Data!$A$1,0,MATCH(H$6,Data!$1:$1,0)-1,1000,1)=IF(H$7="","Yes",H$7))/(OFFSET(Data!$A$1,0,MATCH(H$6,Data!$1:$1,0)-1,1000,1)=IF(H$7="","Yes",H$7))*ROW(Data!$C$1:$C$1004),ROW(H71)-ROW(H$7)),1),"")</f>
        <v/>
      </c>
      <c r="I71" s="43" t="str">
        <f ca="1">IF(J71="","",IF(INDEX(Data!$BR:$BR,MATCH(J71,Data!$A:$A,0),1)=0,"",INDEX(Data!$BR:$BR,MATCH(J71,Data!$A:$A,0),1)))</f>
        <v/>
      </c>
      <c r="J71" s="43" t="str">
        <f ca="1">IFERROR(INDEX(Data!$A$1:I$1004,_xlfn.AGGREGATE(15,6,(OFFSET(Data!$A$1,0,MATCH(J$6,Data!$1:$1,0)-1,1000,1)=IF(J$7="","Yes",J$7))/(OFFSET(Data!$A$1,0,MATCH(J$6,Data!$1:$1,0)-1,1000,1)=IF(J$7="","Yes",J$7))*ROW(Data!$C$1:$C$1004),ROW(J71)-ROW(J$7)),1),"")</f>
        <v>SEC Network</v>
      </c>
      <c r="K71" s="43" t="str">
        <f ca="1">IF(L71="","",IF(INDEX(Data!$BR:$BR,MATCH(L71,Data!$A:$A,0),1)=0,"",INDEX(Data!$BR:$BR,MATCH(L71,Data!$A:$A,0),1)))</f>
        <v/>
      </c>
      <c r="L71" s="43" t="str">
        <f ca="1">IFERROR(INDEX(Data!$A$1:K$1004,_xlfn.AGGREGATE(15,6,(OFFSET(Data!$A$1,0,MATCH(L$6,Data!$1:$1,0)-1,1000,1)=IF(L$7="","Yes",L$7))/(OFFSET(Data!$A$1,0,MATCH(L$6,Data!$1:$1,0)-1,1000,1)=IF(L$7="","Yes",L$7))*ROW(Data!$C$1:$C$1004),ROW(L71)-ROW(L$7)),1),"")</f>
        <v>Teen Nick</v>
      </c>
      <c r="M71" s="43">
        <f ca="1">IF(N71="","",IF(INDEX(Data!$BR:$BR,MATCH(N71,Data!$A:$A,0),1)=0,"",INDEX(Data!$BR:$BR,MATCH(N71,Data!$A:$A,0),1)))</f>
        <v>1</v>
      </c>
      <c r="N71" s="43" t="str">
        <f ca="1">IFERROR(INDEX(Data!$A$1:M$1004,_xlfn.AGGREGATE(15,6,(OFFSET(Data!$A$1,0,MATCH(N$6,Data!$1:$1,0)-1,1000,1)=IF(N$7="","Yes",N$7))/(OFFSET(Data!$A$1,0,MATCH(N$6,Data!$1:$1,0)-1,1000,1)=IF(N$7="","Yes",N$7))*ROW(Data!$C$1:$C$1004),ROW(N71)-ROW(N$7)),1),"")</f>
        <v>NBC</v>
      </c>
      <c r="O71" s="43" t="str">
        <f ca="1">IF(P71="","",IF(INDEX(Data!$BR:$BR,MATCH(P71,Data!$A:$A,0),1)=0,"",INDEX(Data!$BR:$BR,MATCH(P71,Data!$A:$A,0),1)))</f>
        <v/>
      </c>
      <c r="P71" s="43" t="str">
        <f ca="1">IFERROR(INDEX(Data!$A$1:O$1004,_xlfn.AGGREGATE(15,6,(OFFSET(Data!$A$1,0,MATCH(P$6,Data!$1:$1,0)-1,1000,1)=IF(P$7="","Yes",P$7))/(OFFSET(Data!$A$1,0,MATCH(P$6,Data!$1:$1,0)-1,1000,1)=IF(P$7="","Yes",P$7))*ROW(Data!$C$1:$C$1004),ROW(P71)-ROW(P$7)),1),"")</f>
        <v>Great American Country</v>
      </c>
      <c r="Q71" s="43" t="str">
        <f ca="1">IF(R71="","",IF(INDEX(Data!$BR:$BR,MATCH(R71,Data!$A:$A,0),1)=0,"",INDEX(Data!$BR:$BR,MATCH(R71,Data!$A:$A,0),1)))</f>
        <v/>
      </c>
      <c r="R71" s="43" t="str">
        <f ca="1">IFERROR(INDEX(Data!$A$1:Q$1004,_xlfn.AGGREGATE(15,6,(OFFSET(Data!$A$1,0,MATCH(R$6,Data!$1:$1,0)-1,1000,1)=IF(R$7="","Yes",R$7))/(OFFSET(Data!$A$1,0,MATCH(R$6,Data!$1:$1,0)-1,1000,1)=IF(R$7="","Yes",R$7))*ROW(Data!$C$1:$C$1004),ROW(R71)-ROW(R$7)),1),"")</f>
        <v>Golf Channel</v>
      </c>
      <c r="S71" s="43" t="str">
        <f ca="1">IF(T71="","",IF(INDEX(Data!$BR:$BR,MATCH(T71,Data!$A:$A,0),1)=0,"",INDEX(Data!$BR:$BR,MATCH(T71,Data!$A:$A,0),1)))</f>
        <v/>
      </c>
      <c r="T71" s="43" t="str">
        <f ca="1">IFERROR(INDEX(Data!$A$1:R$1004,_xlfn.AGGREGATE(15,6,(OFFSET(Data!$A$1,0,MATCH(T$6,Data!$1:$1,0)-1,1000,1)=IF(T$7="","Yes",T$7))/(OFFSET(Data!$A$1,0,MATCH(T$6,Data!$1:$1,0)-1,1000,1)=IF(T$7="","Yes",T$7))*ROW(Data!$C$1:$C$1004),ROW(T71)-ROW(T$7)),1),"")</f>
        <v>Lifetime</v>
      </c>
      <c r="U71" s="43" t="str">
        <f ca="1">IF(V71="","",IF(INDEX(Data!$BR:$BR,MATCH(V71,Data!$A:$A,0),1)=0,"",INDEX(Data!$BR:$BR,MATCH(V71,Data!$A:$A,0),1)))</f>
        <v/>
      </c>
      <c r="V71" s="43" t="str">
        <f ca="1">IFERROR(INDEX(Data!$A$1:T$1004,_xlfn.AGGREGATE(15,6,(OFFSET(Data!$A$1,0,MATCH(V$6,Data!$1:$1,0)-1,1000,1)=IF(V$7="","Yes",V$7))/(OFFSET(Data!$A$1,0,MATCH(V$6,Data!$1:$1,0)-1,1000,1)=IF(V$7="","Yes",V$7))*ROW(Data!$C$1:$C$1004),ROW(V71)-ROW(V$7)),1),"")</f>
        <v>Oxygen</v>
      </c>
      <c r="W71" s="43" t="str">
        <f ca="1">IF(X71="","",IF(INDEX(Data!$BR:$BR,MATCH(X71,Data!$A:$A,0),1)=0,"",INDEX(Data!$BR:$BR,MATCH(X71,Data!$A:$A,0),1)))</f>
        <v/>
      </c>
      <c r="X71" s="43" t="str">
        <f ca="1">IFERROR(INDEX(Data!$A$1:Y$1004,_xlfn.AGGREGATE(15,6,(OFFSET(Data!$A$1,0,MATCH(X$6,Data!$1:$1,0)-1,1000,1)=IF(X$7="","Yes",X$7))/(OFFSET(Data!$A$1,0,MATCH(X$6,Data!$1:$1,0)-1,1000,1)=IF(X$7="","Yes",X$7))*ROW(Data!$C$1:$C$1004),ROW(X71)-ROW(X$7)),1),"")</f>
        <v>Travel Channel</v>
      </c>
      <c r="Y71" s="43" t="str">
        <f ca="1">IF(Z71="","",IF(INDEX(Data!$BR:$BR,MATCH(Z71,Data!$A:$A,0),1)=0,"",INDEX(Data!$BR:$BR,MATCH(Z71,Data!$A:$A,0),1)))</f>
        <v/>
      </c>
      <c r="Z71" s="43" t="str">
        <f ca="1">IFERROR(INDEX(Data!$A$1:AA$1004,_xlfn.AGGREGATE(15,6,(OFFSET(Data!$A$1,0,MATCH(Z$6,Data!$1:$1,0)-1,1000,1)=IF(Z$7="","Yes",Z$7))/(OFFSET(Data!$A$1,0,MATCH(Z$6,Data!$1:$1,0)-1,1000,1)=IF(Z$7="","Yes",Z$7))*ROW(Data!$C$1:$C$1004),ROW(Z71)-ROW(Z$7)),1),"")</f>
        <v/>
      </c>
      <c r="AA71" s="43" t="str">
        <f ca="1">IF(AB71="","",IF(INDEX(Data!$BR:$BR,MATCH(AB71,Data!$A:$A,0),1)=0,"",INDEX(Data!$BR:$BR,MATCH(AB71,Data!$A:$A,0),1)))</f>
        <v/>
      </c>
      <c r="AB71" s="43" t="str">
        <f ca="1">IFERROR(INDEX(Data!$A$1:AC$1004,_xlfn.AGGREGATE(15,6,(OFFSET(Data!$A$1,0,MATCH(AB$6,Data!$1:$1,0)-1,1000,1)=IF(AB$7="","Yes",AB$7))/(OFFSET(Data!$A$1,0,MATCH(AB$6,Data!$1:$1,0)-1,1000,1)=IF(AB$7="","Yes",AB$7))*ROW(Data!$C$1:$C$1004),ROW(AB71)-ROW(AB$7)),1),"")</f>
        <v>Paramount Network</v>
      </c>
      <c r="AC71" s="43" t="str">
        <f ca="1">IF(AD71="","",IF(INDEX(Data!$BR:$BR,MATCH(AD71,Data!$A:$A,0),1)=0,"",INDEX(Data!$BR:$BR,MATCH(AD71,Data!$A:$A,0),1)))</f>
        <v/>
      </c>
      <c r="AD71" s="43" t="str">
        <f ca="1">IFERROR(INDEX(Data!$A$1:AE$1004,_xlfn.AGGREGATE(15,6,(OFFSET(Data!$A$1,0,MATCH(AD$6,Data!$1:$1,0)-1,1000,1)=IF(AD$7="","Yes",AD$7))/(OFFSET(Data!$A$1,0,MATCH(AD$6,Data!$1:$1,0)-1,1000,1)=IF(AD$7="","Yes",AD$7))*ROW(Data!$C$1:$C$1004),ROW(AD71)-ROW(AD$7)),1),"")</f>
        <v/>
      </c>
      <c r="AE71" s="43" t="str">
        <f ca="1">IF(AF71="","",IF(INDEX(Data!$BR:$BR,MATCH(AF71,Data!$A:$A,0),1)=0,"",INDEX(Data!$BR:$BR,MATCH(AF71,Data!$A:$A,0),1)))</f>
        <v/>
      </c>
      <c r="AF71" s="43" t="str">
        <f ca="1">IFERROR(INDEX(Data!$A$1:AM$1004,_xlfn.AGGREGATE(15,6,(OFFSET(Data!$A$1,0,MATCH(AF$6,Data!$1:$1,0)-1,1000,1)=IF(AF$7="","Yes",AF$7))/(OFFSET(Data!$A$1,0,MATCH(AF$6,Data!$1:$1,0)-1,1000,1)=IF(AF$7="","Yes",AF$7))*ROW(Data!$C$1:$C$1004),ROW(AF71)-ROW(AF$7)),1),"")</f>
        <v/>
      </c>
      <c r="AG71" s="43" t="str">
        <f ca="1">IF(AH71="","",IF(INDEX(Data!$BR:$BR,MATCH(AH71,Data!$A:$A,0),1)=0,"",INDEX(Data!$BR:$BR,MATCH(AH71,Data!$A:$A,0),1)))</f>
        <v/>
      </c>
      <c r="AH71" s="43" t="str">
        <f ca="1">IFERROR(INDEX(Data!$A$1:AO$1004,_xlfn.AGGREGATE(15,6,(OFFSET(Data!$A$1,0,MATCH(AH$6,Data!$1:$1,0)-1,1000,1)=IF(AH$7="","Yes",AH$7))/(OFFSET(Data!$A$1,0,MATCH(AH$6,Data!$1:$1,0)-1,1000,1)=IF(AH$7="","Yes",AH$7))*ROW(Data!$C$1:$C$1004),ROW(AH71)-ROW(AH$7)),1),"")</f>
        <v/>
      </c>
      <c r="AI71" s="43" t="str">
        <f ca="1">IF(AJ71="","",IF(INDEX(Data!$BR:$BR,MATCH(AJ71,Data!$A:$A,0),1)=0,"",INDEX(Data!$BR:$BR,MATCH(AJ71,Data!$A:$A,0),1)))</f>
        <v/>
      </c>
      <c r="AJ71" s="43" t="str">
        <f ca="1">IFERROR(INDEX(Data!$A$1:AQ$1004,_xlfn.AGGREGATE(15,6,(OFFSET(Data!$A$1,0,MATCH(AJ$6,Data!$1:$1,0)-1,1000,1)=IF(AJ$7="","Yes",AJ$7))/(OFFSET(Data!$A$1,0,MATCH(AJ$6,Data!$1:$1,0)-1,1000,1)=IF(AJ$7="","Yes",AJ$7))*ROW(Data!$C$1:$C$1004),ROW(AJ71)-ROW(AJ$7)),1),"")</f>
        <v>TV Land</v>
      </c>
      <c r="AK71" s="43" t="str">
        <f ca="1">IF(AL71="","",IF(INDEX(Data!$BR:$BR,MATCH(AL71,Data!$A:$A,0),1)=0,"",INDEX(Data!$BR:$BR,MATCH(AL71,Data!$A:$A,0),1)))</f>
        <v/>
      </c>
      <c r="AL71" s="43" t="str">
        <f ca="1">IFERROR(INDEX(Data!$A$1:AS$1004,_xlfn.AGGREGATE(15,6,(OFFSET(Data!$A$1,0,MATCH(AL$6,Data!$1:$1,0)-1,1000,1)=IF(AL$7="","Yes",AL$7))/(OFFSET(Data!$A$1,0,MATCH(AL$6,Data!$1:$1,0)-1,1000,1)=IF(AL$7="","Yes",AL$7))*ROW(Data!$C$1:$C$1004),ROW(AL71)-ROW(AL$7)),1),"")</f>
        <v/>
      </c>
      <c r="AM71" s="43" t="str">
        <f ca="1">IF(AN71="","",IF(INDEX(Data!$BR:$BR,MATCH(AN71,Data!$A:$A,0),1)=0,"",INDEX(Data!$BR:$BR,MATCH(AN71,Data!$A:$A,0),1)))</f>
        <v/>
      </c>
      <c r="AN71" s="43" t="str">
        <f ca="1">IFERROR(INDEX(Data!$A$1:AU$1004,_xlfn.AGGREGATE(15,6,(OFFSET(Data!$A$1,0,MATCH(AN$6,Data!$1:$1,0)-1,1000,1)=IF(AN$7="","Yes",AN$7))/(OFFSET(Data!$A$1,0,MATCH(AN$6,Data!$1:$1,0)-1,1000,1)=IF(AN$7="","Yes",AN$7))*ROW(Data!$C$1:$C$1004),ROW(AN71)-ROW(AN$7)),1),"")</f>
        <v/>
      </c>
    </row>
    <row r="72" spans="1:40" ht="24" x14ac:dyDescent="0.4">
      <c r="A72" s="43" t="str">
        <f ca="1">IF(B72="","",IF(INDEX(Data!$BR:$BR,MATCH(B72,Data!$A:$A,0),1)=0,"",INDEX(Data!$BR:$BR,MATCH(B72,Data!$A:$A,0),1)))</f>
        <v/>
      </c>
      <c r="B72" s="43" t="str">
        <f ca="1">IFERROR(INDEX(Data!A$1:$A$1004,_xlfn.AGGREGATE(15,6,(OFFSET(Data!$A$1,0,MATCH(B$6,Data!$1:$1,0)-1,1000,1)=IF(B$7="","Yes",B$7))/(OFFSET(Data!$A$1,0,MATCH(B$6,Data!$1:$1,0)-1,1000,1)=IF(B$7="","Yes",B$7))*ROW(Data!$C$1:$C$1004),ROW(B72)-ROW(B$7)),1),"")</f>
        <v/>
      </c>
      <c r="C72" s="43" t="str">
        <f ca="1">IF(D72="","",IF(INDEX(Data!$BR:$BR,MATCH(D72,Data!$A:$A,0),1)=0,"",INDEX(Data!$BR:$BR,MATCH(D72,Data!$A:$A,0),1)))</f>
        <v/>
      </c>
      <c r="D72" s="43" t="str">
        <f ca="1">IFERROR(INDEX(Data!$A$1:C$1004,_xlfn.AGGREGATE(15,6,(OFFSET(Data!$A$1,0,MATCH(D$6,Data!$1:$1,0)-1,1000,1)=IF(D$7="","Yes",D$7))/(OFFSET(Data!$A$1,0,MATCH(D$6,Data!$1:$1,0)-1,1000,1)=IF(D$7="","Yes",D$7))*ROW(Data!$C$1:$C$1004),ROW(D72)-ROW(D$7)),1),"")</f>
        <v/>
      </c>
      <c r="E72" s="43" t="str">
        <f ca="1">IF(F72="","",IF(INDEX(Data!$BR:$BR,MATCH(F72,Data!$A:$A,0),1)=0,"",INDEX(Data!$BR:$BR,MATCH(F72,Data!$A:$A,0),1)))</f>
        <v/>
      </c>
      <c r="F72" s="43" t="str">
        <f ca="1">IFERROR(INDEX(Data!$A$1:E$1004,_xlfn.AGGREGATE(15,6,(OFFSET(Data!$A$1,0,MATCH(F$6,Data!$1:$1,0)-1,1000,1)=IF(F$7="","Yes",F$7))/(OFFSET(Data!$A$1,0,MATCH(F$6,Data!$1:$1,0)-1,1000,1)=IF(F$7="","Yes",F$7))*ROW(Data!$C$1:$C$1004),ROW(F72)-ROW(F$7)),1),"")</f>
        <v/>
      </c>
      <c r="G72" s="43" t="str">
        <f ca="1">IF(H72="","",IF(INDEX(Data!$BR:$BR,MATCH(H72,Data!$A:$A,0),1)=0,"",INDEX(Data!$BR:$BR,MATCH(H72,Data!$A:$A,0),1)))</f>
        <v/>
      </c>
      <c r="H72" s="43" t="str">
        <f ca="1">IFERROR(INDEX(Data!$A$1:G$1004,_xlfn.AGGREGATE(15,6,(OFFSET(Data!$A$1,0,MATCH(H$6,Data!$1:$1,0)-1,1000,1)=IF(H$7="","Yes",H$7))/(OFFSET(Data!$A$1,0,MATCH(H$6,Data!$1:$1,0)-1,1000,1)=IF(H$7="","Yes",H$7))*ROW(Data!$C$1:$C$1004),ROW(H72)-ROW(H$7)),1),"")</f>
        <v/>
      </c>
      <c r="I72" s="43" t="str">
        <f ca="1">IF(J72="","",IF(INDEX(Data!$BR:$BR,MATCH(J72,Data!$A:$A,0),1)=0,"",INDEX(Data!$BR:$BR,MATCH(J72,Data!$A:$A,0),1)))</f>
        <v/>
      </c>
      <c r="J72" s="43" t="str">
        <f ca="1">IFERROR(INDEX(Data!$A$1:I$1004,_xlfn.AGGREGATE(15,6,(OFFSET(Data!$A$1,0,MATCH(J$6,Data!$1:$1,0)-1,1000,1)=IF(J$7="","Yes",J$7))/(OFFSET(Data!$A$1,0,MATCH(J$6,Data!$1:$1,0)-1,1000,1)=IF(J$7="","Yes",J$7))*ROW(Data!$C$1:$C$1004),ROW(J72)-ROW(J$7)),1),"")</f>
        <v>Syfy</v>
      </c>
      <c r="K72" s="43" t="str">
        <f ca="1">IF(L72="","",IF(INDEX(Data!$BR:$BR,MATCH(L72,Data!$A:$A,0),1)=0,"",INDEX(Data!$BR:$BR,MATCH(L72,Data!$A:$A,0),1)))</f>
        <v/>
      </c>
      <c r="L72" s="43" t="str">
        <f ca="1">IFERROR(INDEX(Data!$A$1:K$1004,_xlfn.AGGREGATE(15,6,(OFFSET(Data!$A$1,0,MATCH(L$6,Data!$1:$1,0)-1,1000,1)=IF(L$7="","Yes",L$7))/(OFFSET(Data!$A$1,0,MATCH(L$6,Data!$1:$1,0)-1,1000,1)=IF(L$7="","Yes",L$7))*ROW(Data!$C$1:$C$1004),ROW(L72)-ROW(L$7)),1),"")</f>
        <v>Telemundo</v>
      </c>
      <c r="M72" s="43" t="str">
        <f ca="1">IF(N72="","",IF(INDEX(Data!$BR:$BR,MATCH(N72,Data!$A:$A,0),1)=0,"",INDEX(Data!$BR:$BR,MATCH(N72,Data!$A:$A,0),1)))</f>
        <v/>
      </c>
      <c r="N72" s="43" t="str">
        <f ca="1">IFERROR(INDEX(Data!$A$1:M$1004,_xlfn.AGGREGATE(15,6,(OFFSET(Data!$A$1,0,MATCH(N$6,Data!$1:$1,0)-1,1000,1)=IF(N$7="","Yes",N$7))/(OFFSET(Data!$A$1,0,MATCH(N$6,Data!$1:$1,0)-1,1000,1)=IF(N$7="","Yes",N$7))*ROW(Data!$C$1:$C$1004),ROW(N72)-ROW(N$7)),1),"")</f>
        <v>NBC Sports Network</v>
      </c>
      <c r="O72" s="43" t="str">
        <f ca="1">IF(P72="","",IF(INDEX(Data!$BR:$BR,MATCH(P72,Data!$A:$A,0),1)=0,"",INDEX(Data!$BR:$BR,MATCH(P72,Data!$A:$A,0),1)))</f>
        <v/>
      </c>
      <c r="P72" s="43" t="str">
        <f ca="1">IFERROR(INDEX(Data!$A$1:O$1004,_xlfn.AGGREGATE(15,6,(OFFSET(Data!$A$1,0,MATCH(P$6,Data!$1:$1,0)-1,1000,1)=IF(P$7="","Yes",P$7))/(OFFSET(Data!$A$1,0,MATCH(P$6,Data!$1:$1,0)-1,1000,1)=IF(P$7="","Yes",P$7))*ROW(Data!$C$1:$C$1004),ROW(P72)-ROW(P$7)),1),"")</f>
        <v>Hallmark</v>
      </c>
      <c r="Q72" s="43" t="str">
        <f ca="1">IF(R72="","",IF(INDEX(Data!$BR:$BR,MATCH(R72,Data!$A:$A,0),1)=0,"",INDEX(Data!$BR:$BR,MATCH(R72,Data!$A:$A,0),1)))</f>
        <v/>
      </c>
      <c r="R72" s="43" t="str">
        <f ca="1">IFERROR(INDEX(Data!$A$1:Q$1004,_xlfn.AGGREGATE(15,6,(OFFSET(Data!$A$1,0,MATCH(R$6,Data!$1:$1,0)-1,1000,1)=IF(R$7="","Yes",R$7))/(OFFSET(Data!$A$1,0,MATCH(R$6,Data!$1:$1,0)-1,1000,1)=IF(R$7="","Yes",R$7))*ROW(Data!$C$1:$C$1004),ROW(R72)-ROW(R$7)),1),"")</f>
        <v>Great American Country</v>
      </c>
      <c r="S72" s="43" t="str">
        <f ca="1">IF(T72="","",IF(INDEX(Data!$BR:$BR,MATCH(T72,Data!$A:$A,0),1)=0,"",INDEX(Data!$BR:$BR,MATCH(T72,Data!$A:$A,0),1)))</f>
        <v/>
      </c>
      <c r="T72" s="43" t="str">
        <f ca="1">IFERROR(INDEX(Data!$A$1:R$1004,_xlfn.AGGREGATE(15,6,(OFFSET(Data!$A$1,0,MATCH(T$6,Data!$1:$1,0)-1,1000,1)=IF(T$7="","Yes",T$7))/(OFFSET(Data!$A$1,0,MATCH(T$6,Data!$1:$1,0)-1,1000,1)=IF(T$7="","Yes",T$7))*ROW(Data!$C$1:$C$1004),ROW(T72)-ROW(T$7)),1),"")</f>
        <v>MegaTV</v>
      </c>
      <c r="U72" s="43" t="str">
        <f ca="1">IF(V72="","",IF(INDEX(Data!$BR:$BR,MATCH(V72,Data!$A:$A,0),1)=0,"",INDEX(Data!$BR:$BR,MATCH(V72,Data!$A:$A,0),1)))</f>
        <v/>
      </c>
      <c r="V72" s="43" t="str">
        <f ca="1">IFERROR(INDEX(Data!$A$1:T$1004,_xlfn.AGGREGATE(15,6,(OFFSET(Data!$A$1,0,MATCH(V$6,Data!$1:$1,0)-1,1000,1)=IF(V$7="","Yes",V$7))/(OFFSET(Data!$A$1,0,MATCH(V$6,Data!$1:$1,0)-1,1000,1)=IF(V$7="","Yes",V$7))*ROW(Data!$C$1:$C$1004),ROW(V72)-ROW(V$7)),1),"")</f>
        <v>PBS</v>
      </c>
      <c r="W72" s="43" t="str">
        <f ca="1">IF(X72="","",IF(INDEX(Data!$BR:$BR,MATCH(X72,Data!$A:$A,0),1)=0,"",INDEX(Data!$BR:$BR,MATCH(X72,Data!$A:$A,0),1)))</f>
        <v/>
      </c>
      <c r="X72" s="43" t="str">
        <f ca="1">IFERROR(INDEX(Data!$A$1:Y$1004,_xlfn.AGGREGATE(15,6,(OFFSET(Data!$A$1,0,MATCH(X$6,Data!$1:$1,0)-1,1000,1)=IF(X$7="","Yes",X$7))/(OFFSET(Data!$A$1,0,MATCH(X$6,Data!$1:$1,0)-1,1000,1)=IF(X$7="","Yes",X$7))*ROW(Data!$C$1:$C$1004),ROW(X72)-ROW(X$7)),1),"")</f>
        <v>TruTV</v>
      </c>
      <c r="Y72" s="43" t="str">
        <f ca="1">IF(Z72="","",IF(INDEX(Data!$BR:$BR,MATCH(Z72,Data!$A:$A,0),1)=0,"",INDEX(Data!$BR:$BR,MATCH(Z72,Data!$A:$A,0),1)))</f>
        <v/>
      </c>
      <c r="Z72" s="43" t="str">
        <f ca="1">IFERROR(INDEX(Data!$A$1:AA$1004,_xlfn.AGGREGATE(15,6,(OFFSET(Data!$A$1,0,MATCH(Z$6,Data!$1:$1,0)-1,1000,1)=IF(Z$7="","Yes",Z$7))/(OFFSET(Data!$A$1,0,MATCH(Z$6,Data!$1:$1,0)-1,1000,1)=IF(Z$7="","Yes",Z$7))*ROW(Data!$C$1:$C$1004),ROW(Z72)-ROW(Z$7)),1),"")</f>
        <v/>
      </c>
      <c r="AA72" s="43" t="str">
        <f ca="1">IF(AB72="","",IF(INDEX(Data!$BR:$BR,MATCH(AB72,Data!$A:$A,0),1)=0,"",INDEX(Data!$BR:$BR,MATCH(AB72,Data!$A:$A,0),1)))</f>
        <v/>
      </c>
      <c r="AB72" s="43" t="str">
        <f ca="1">IFERROR(INDEX(Data!$A$1:AC$1004,_xlfn.AGGREGATE(15,6,(OFFSET(Data!$A$1,0,MATCH(AB$6,Data!$1:$1,0)-1,1000,1)=IF(AB$7="","Yes",AB$7))/(OFFSET(Data!$A$1,0,MATCH(AB$6,Data!$1:$1,0)-1,1000,1)=IF(AB$7="","Yes",AB$7))*ROW(Data!$C$1:$C$1004),ROW(AB72)-ROW(AB$7)),1),"")</f>
        <v>POP</v>
      </c>
      <c r="AC72" s="43" t="str">
        <f ca="1">IF(AD72="","",IF(INDEX(Data!$BR:$BR,MATCH(AD72,Data!$A:$A,0),1)=0,"",INDEX(Data!$BR:$BR,MATCH(AD72,Data!$A:$A,0),1)))</f>
        <v/>
      </c>
      <c r="AD72" s="43" t="str">
        <f ca="1">IFERROR(INDEX(Data!$A$1:AE$1004,_xlfn.AGGREGATE(15,6,(OFFSET(Data!$A$1,0,MATCH(AD$6,Data!$1:$1,0)-1,1000,1)=IF(AD$7="","Yes",AD$7))/(OFFSET(Data!$A$1,0,MATCH(AD$6,Data!$1:$1,0)-1,1000,1)=IF(AD$7="","Yes",AD$7))*ROW(Data!$C$1:$C$1004),ROW(AD72)-ROW(AD$7)),1),"")</f>
        <v/>
      </c>
      <c r="AE72" s="43" t="str">
        <f ca="1">IF(AF72="","",IF(INDEX(Data!$BR:$BR,MATCH(AF72,Data!$A:$A,0),1)=0,"",INDEX(Data!$BR:$BR,MATCH(AF72,Data!$A:$A,0),1)))</f>
        <v/>
      </c>
      <c r="AF72" s="43" t="str">
        <f ca="1">IFERROR(INDEX(Data!$A$1:AM$1004,_xlfn.AGGREGATE(15,6,(OFFSET(Data!$A$1,0,MATCH(AF$6,Data!$1:$1,0)-1,1000,1)=IF(AF$7="","Yes",AF$7))/(OFFSET(Data!$A$1,0,MATCH(AF$6,Data!$1:$1,0)-1,1000,1)=IF(AF$7="","Yes",AF$7))*ROW(Data!$C$1:$C$1004),ROW(AF72)-ROW(AF$7)),1),"")</f>
        <v/>
      </c>
      <c r="AG72" s="43" t="str">
        <f ca="1">IF(AH72="","",IF(INDEX(Data!$BR:$BR,MATCH(AH72,Data!$A:$A,0),1)=0,"",INDEX(Data!$BR:$BR,MATCH(AH72,Data!$A:$A,0),1)))</f>
        <v/>
      </c>
      <c r="AH72" s="43" t="str">
        <f ca="1">IFERROR(INDEX(Data!$A$1:AO$1004,_xlfn.AGGREGATE(15,6,(OFFSET(Data!$A$1,0,MATCH(AH$6,Data!$1:$1,0)-1,1000,1)=IF(AH$7="","Yes",AH$7))/(OFFSET(Data!$A$1,0,MATCH(AH$6,Data!$1:$1,0)-1,1000,1)=IF(AH$7="","Yes",AH$7))*ROW(Data!$C$1:$C$1004),ROW(AH72)-ROW(AH$7)),1),"")</f>
        <v/>
      </c>
      <c r="AI72" s="43" t="str">
        <f ca="1">IF(AJ72="","",IF(INDEX(Data!$BR:$BR,MATCH(AJ72,Data!$A:$A,0),1)=0,"",INDEX(Data!$BR:$BR,MATCH(AJ72,Data!$A:$A,0),1)))</f>
        <v/>
      </c>
      <c r="AJ72" s="43" t="str">
        <f ca="1">IFERROR(INDEX(Data!$A$1:AQ$1004,_xlfn.AGGREGATE(15,6,(OFFSET(Data!$A$1,0,MATCH(AJ$6,Data!$1:$1,0)-1,1000,1)=IF(AJ$7="","Yes",AJ$7))/(OFFSET(Data!$A$1,0,MATCH(AJ$6,Data!$1:$1,0)-1,1000,1)=IF(AJ$7="","Yes",AJ$7))*ROW(Data!$C$1:$C$1004),ROW(AJ72)-ROW(AJ$7)),1),"")</f>
        <v>Up</v>
      </c>
      <c r="AK72" s="43" t="str">
        <f ca="1">IF(AL72="","",IF(INDEX(Data!$BR:$BR,MATCH(AL72,Data!$A:$A,0),1)=0,"",INDEX(Data!$BR:$BR,MATCH(AL72,Data!$A:$A,0),1)))</f>
        <v/>
      </c>
      <c r="AL72" s="43" t="str">
        <f ca="1">IFERROR(INDEX(Data!$A$1:AS$1004,_xlfn.AGGREGATE(15,6,(OFFSET(Data!$A$1,0,MATCH(AL$6,Data!$1:$1,0)-1,1000,1)=IF(AL$7="","Yes",AL$7))/(OFFSET(Data!$A$1,0,MATCH(AL$6,Data!$1:$1,0)-1,1000,1)=IF(AL$7="","Yes",AL$7))*ROW(Data!$C$1:$C$1004),ROW(AL72)-ROW(AL$7)),1),"")</f>
        <v/>
      </c>
      <c r="AM72" s="43" t="str">
        <f ca="1">IF(AN72="","",IF(INDEX(Data!$BR:$BR,MATCH(AN72,Data!$A:$A,0),1)=0,"",INDEX(Data!$BR:$BR,MATCH(AN72,Data!$A:$A,0),1)))</f>
        <v/>
      </c>
      <c r="AN72" s="43" t="str">
        <f ca="1">IFERROR(INDEX(Data!$A$1:AU$1004,_xlfn.AGGREGATE(15,6,(OFFSET(Data!$A$1,0,MATCH(AN$6,Data!$1:$1,0)-1,1000,1)=IF(AN$7="","Yes",AN$7))/(OFFSET(Data!$A$1,0,MATCH(AN$6,Data!$1:$1,0)-1,1000,1)=IF(AN$7="","Yes",AN$7))*ROW(Data!$C$1:$C$1004),ROW(AN72)-ROW(AN$7)),1),"")</f>
        <v/>
      </c>
    </row>
    <row r="73" spans="1:40" ht="24" x14ac:dyDescent="0.4">
      <c r="A73" s="43" t="str">
        <f ca="1">IF(B73="","",IF(INDEX(Data!$BR:$BR,MATCH(B73,Data!$A:$A,0),1)=0,"",INDEX(Data!$BR:$BR,MATCH(B73,Data!$A:$A,0),1)))</f>
        <v/>
      </c>
      <c r="B73" s="43" t="str">
        <f ca="1">IFERROR(INDEX(Data!A$1:$A$1004,_xlfn.AGGREGATE(15,6,(OFFSET(Data!$A$1,0,MATCH(B$6,Data!$1:$1,0)-1,1000,1)=IF(B$7="","Yes",B$7))/(OFFSET(Data!$A$1,0,MATCH(B$6,Data!$1:$1,0)-1,1000,1)=IF(B$7="","Yes",B$7))*ROW(Data!$C$1:$C$1004),ROW(B73)-ROW(B$7)),1),"")</f>
        <v/>
      </c>
      <c r="C73" s="43" t="str">
        <f ca="1">IF(D73="","",IF(INDEX(Data!$BR:$BR,MATCH(D73,Data!$A:$A,0),1)=0,"",INDEX(Data!$BR:$BR,MATCH(D73,Data!$A:$A,0),1)))</f>
        <v/>
      </c>
      <c r="D73" s="43" t="str">
        <f ca="1">IFERROR(INDEX(Data!$A$1:C$1004,_xlfn.AGGREGATE(15,6,(OFFSET(Data!$A$1,0,MATCH(D$6,Data!$1:$1,0)-1,1000,1)=IF(D$7="","Yes",D$7))/(OFFSET(Data!$A$1,0,MATCH(D$6,Data!$1:$1,0)-1,1000,1)=IF(D$7="","Yes",D$7))*ROW(Data!$C$1:$C$1004),ROW(D73)-ROW(D$7)),1),"")</f>
        <v/>
      </c>
      <c r="E73" s="43" t="str">
        <f ca="1">IF(F73="","",IF(INDEX(Data!$BR:$BR,MATCH(F73,Data!$A:$A,0),1)=0,"",INDEX(Data!$BR:$BR,MATCH(F73,Data!$A:$A,0),1)))</f>
        <v/>
      </c>
      <c r="F73" s="43" t="str">
        <f ca="1">IFERROR(INDEX(Data!$A$1:E$1004,_xlfn.AGGREGATE(15,6,(OFFSET(Data!$A$1,0,MATCH(F$6,Data!$1:$1,0)-1,1000,1)=IF(F$7="","Yes",F$7))/(OFFSET(Data!$A$1,0,MATCH(F$6,Data!$1:$1,0)-1,1000,1)=IF(F$7="","Yes",F$7))*ROW(Data!$C$1:$C$1004),ROW(F73)-ROW(F$7)),1),"")</f>
        <v/>
      </c>
      <c r="G73" s="43" t="str">
        <f ca="1">IF(H73="","",IF(INDEX(Data!$BR:$BR,MATCH(H73,Data!$A:$A,0),1)=0,"",INDEX(Data!$BR:$BR,MATCH(H73,Data!$A:$A,0),1)))</f>
        <v/>
      </c>
      <c r="H73" s="43" t="str">
        <f ca="1">IFERROR(INDEX(Data!$A$1:G$1004,_xlfn.AGGREGATE(15,6,(OFFSET(Data!$A$1,0,MATCH(H$6,Data!$1:$1,0)-1,1000,1)=IF(H$7="","Yes",H$7))/(OFFSET(Data!$A$1,0,MATCH(H$6,Data!$1:$1,0)-1,1000,1)=IF(H$7="","Yes",H$7))*ROW(Data!$C$1:$C$1004),ROW(H73)-ROW(H$7)),1),"")</f>
        <v/>
      </c>
      <c r="I73" s="43" t="str">
        <f ca="1">IF(J73="","",IF(INDEX(Data!$BR:$BR,MATCH(J73,Data!$A:$A,0),1)=0,"",INDEX(Data!$BR:$BR,MATCH(J73,Data!$A:$A,0),1)))</f>
        <v/>
      </c>
      <c r="J73" s="43" t="str">
        <f ca="1">IFERROR(INDEX(Data!$A$1:I$1004,_xlfn.AGGREGATE(15,6,(OFFSET(Data!$A$1,0,MATCH(J$6,Data!$1:$1,0)-1,1000,1)=IF(J$7="","Yes",J$7))/(OFFSET(Data!$A$1,0,MATCH(J$6,Data!$1:$1,0)-1,1000,1)=IF(J$7="","Yes",J$7))*ROW(Data!$C$1:$C$1004),ROW(J73)-ROW(J$7)),1),"")</f>
        <v>TBS</v>
      </c>
      <c r="K73" s="43" t="str">
        <f ca="1">IF(L73="","",IF(INDEX(Data!$BR:$BR,MATCH(L73,Data!$A:$A,0),1)=0,"",INDEX(Data!$BR:$BR,MATCH(L73,Data!$A:$A,0),1)))</f>
        <v/>
      </c>
      <c r="L73" s="43" t="str">
        <f ca="1">IFERROR(INDEX(Data!$A$1:K$1004,_xlfn.AGGREGATE(15,6,(OFFSET(Data!$A$1,0,MATCH(L$6,Data!$1:$1,0)-1,1000,1)=IF(L$7="","Yes",L$7))/(OFFSET(Data!$A$1,0,MATCH(L$6,Data!$1:$1,0)-1,1000,1)=IF(L$7="","Yes",L$7))*ROW(Data!$C$1:$C$1004),ROW(L73)-ROW(L$7)),1),"")</f>
        <v>TLC</v>
      </c>
      <c r="M73" s="43" t="str">
        <f ca="1">IF(N73="","",IF(INDEX(Data!$BR:$BR,MATCH(N73,Data!$A:$A,0),1)=0,"",INDEX(Data!$BR:$BR,MATCH(N73,Data!$A:$A,0),1)))</f>
        <v/>
      </c>
      <c r="N73" s="43" t="str">
        <f ca="1">IFERROR(INDEX(Data!$A$1:M$1004,_xlfn.AGGREGATE(15,6,(OFFSET(Data!$A$1,0,MATCH(N$6,Data!$1:$1,0)-1,1000,1)=IF(N$7="","Yes",N$7))/(OFFSET(Data!$A$1,0,MATCH(N$6,Data!$1:$1,0)-1,1000,1)=IF(N$7="","Yes",N$7))*ROW(Data!$C$1:$C$1004),ROW(N73)-ROW(N$7)),1),"")</f>
        <v>Nick Jr.</v>
      </c>
      <c r="O73" s="43" t="str">
        <f ca="1">IF(P73="","",IF(INDEX(Data!$BR:$BR,MATCH(P73,Data!$A:$A,0),1)=0,"",INDEX(Data!$BR:$BR,MATCH(P73,Data!$A:$A,0),1)))</f>
        <v/>
      </c>
      <c r="P73" s="43" t="str">
        <f ca="1">IFERROR(INDEX(Data!$A$1:O$1004,_xlfn.AGGREGATE(15,6,(OFFSET(Data!$A$1,0,MATCH(P$6,Data!$1:$1,0)-1,1000,1)=IF(P$7="","Yes",P$7))/(OFFSET(Data!$A$1,0,MATCH(P$6,Data!$1:$1,0)-1,1000,1)=IF(P$7="","Yes",P$7))*ROW(Data!$C$1:$C$1004),ROW(P73)-ROW(P$7)),1),"")</f>
        <v>HGTV</v>
      </c>
      <c r="Q73" s="43" t="str">
        <f ca="1">IF(R73="","",IF(INDEX(Data!$BR:$BR,MATCH(R73,Data!$A:$A,0),1)=0,"",INDEX(Data!$BR:$BR,MATCH(R73,Data!$A:$A,0),1)))</f>
        <v/>
      </c>
      <c r="R73" s="43" t="str">
        <f ca="1">IFERROR(INDEX(Data!$A$1:Q$1004,_xlfn.AGGREGATE(15,6,(OFFSET(Data!$A$1,0,MATCH(R$6,Data!$1:$1,0)-1,1000,1)=IF(R$7="","Yes",R$7))/(OFFSET(Data!$A$1,0,MATCH(R$6,Data!$1:$1,0)-1,1000,1)=IF(R$7="","Yes",R$7))*ROW(Data!$C$1:$C$1004),ROW(R73)-ROW(R$7)),1),"")</f>
        <v>Hallmark</v>
      </c>
      <c r="S73" s="43" t="str">
        <f ca="1">IF(T73="","",IF(INDEX(Data!$BR:$BR,MATCH(T73,Data!$A:$A,0),1)=0,"",INDEX(Data!$BR:$BR,MATCH(T73,Data!$A:$A,0),1)))</f>
        <v/>
      </c>
      <c r="T73" s="43" t="str">
        <f ca="1">IFERROR(INDEX(Data!$A$1:R$1004,_xlfn.AGGREGATE(15,6,(OFFSET(Data!$A$1,0,MATCH(T$6,Data!$1:$1,0)-1,1000,1)=IF(T$7="","Yes",T$7))/(OFFSET(Data!$A$1,0,MATCH(T$6,Data!$1:$1,0)-1,1000,1)=IF(T$7="","Yes",T$7))*ROW(Data!$C$1:$C$1004),ROW(T73)-ROW(T$7)),1),"")</f>
        <v>Motor Trend</v>
      </c>
      <c r="U73" s="43" t="str">
        <f ca="1">IF(V73="","",IF(INDEX(Data!$BR:$BR,MATCH(V73,Data!$A:$A,0),1)=0,"",INDEX(Data!$BR:$BR,MATCH(V73,Data!$A:$A,0),1)))</f>
        <v/>
      </c>
      <c r="V73" s="43" t="str">
        <f ca="1">IFERROR(INDEX(Data!$A$1:T$1004,_xlfn.AGGREGATE(15,6,(OFFSET(Data!$A$1,0,MATCH(V$6,Data!$1:$1,0)-1,1000,1)=IF(V$7="","Yes",V$7))/(OFFSET(Data!$A$1,0,MATCH(V$6,Data!$1:$1,0)-1,1000,1)=IF(V$7="","Yes",V$7))*ROW(Data!$C$1:$C$1004),ROW(V73)-ROW(V$7)),1),"")</f>
        <v>PBS Kids</v>
      </c>
      <c r="W73" s="43" t="str">
        <f ca="1">IF(X73="","",IF(INDEX(Data!$BR:$BR,MATCH(X73,Data!$A:$A,0),1)=0,"",INDEX(Data!$BR:$BR,MATCH(X73,Data!$A:$A,0),1)))</f>
        <v/>
      </c>
      <c r="X73" s="43" t="str">
        <f ca="1">IFERROR(INDEX(Data!$A$1:Y$1004,_xlfn.AGGREGATE(15,6,(OFFSET(Data!$A$1,0,MATCH(X$6,Data!$1:$1,0)-1,1000,1)=IF(X$7="","Yes",X$7))/(OFFSET(Data!$A$1,0,MATCH(X$6,Data!$1:$1,0)-1,1000,1)=IF(X$7="","Yes",X$7))*ROW(Data!$C$1:$C$1004),ROW(X73)-ROW(X$7)),1),"")</f>
        <v>Turner Classic Movies</v>
      </c>
      <c r="Y73" s="43" t="str">
        <f ca="1">IF(Z73="","",IF(INDEX(Data!$BR:$BR,MATCH(Z73,Data!$A:$A,0),1)=0,"",INDEX(Data!$BR:$BR,MATCH(Z73,Data!$A:$A,0),1)))</f>
        <v/>
      </c>
      <c r="Z73" s="43" t="str">
        <f ca="1">IFERROR(INDEX(Data!$A$1:AA$1004,_xlfn.AGGREGATE(15,6,(OFFSET(Data!$A$1,0,MATCH(Z$6,Data!$1:$1,0)-1,1000,1)=IF(Z$7="","Yes",Z$7))/(OFFSET(Data!$A$1,0,MATCH(Z$6,Data!$1:$1,0)-1,1000,1)=IF(Z$7="","Yes",Z$7))*ROW(Data!$C$1:$C$1004),ROW(Z73)-ROW(Z$7)),1),"")</f>
        <v/>
      </c>
      <c r="AA73" s="43" t="str">
        <f ca="1">IF(AB73="","",IF(INDEX(Data!$BR:$BR,MATCH(AB73,Data!$A:$A,0),1)=0,"",INDEX(Data!$BR:$BR,MATCH(AB73,Data!$A:$A,0),1)))</f>
        <v/>
      </c>
      <c r="AB73" s="43" t="str">
        <f ca="1">IFERROR(INDEX(Data!$A$1:AC$1004,_xlfn.AGGREGATE(15,6,(OFFSET(Data!$A$1,0,MATCH(AB$6,Data!$1:$1,0)-1,1000,1)=IF(AB$7="","Yes",AB$7))/(OFFSET(Data!$A$1,0,MATCH(AB$6,Data!$1:$1,0)-1,1000,1)=IF(AB$7="","Yes",AB$7))*ROW(Data!$C$1:$C$1004),ROW(AB73)-ROW(AB$7)),1),"")</f>
        <v>Smithsonian</v>
      </c>
      <c r="AC73" s="43" t="str">
        <f ca="1">IF(AD73="","",IF(INDEX(Data!$BR:$BR,MATCH(AD73,Data!$A:$A,0),1)=0,"",INDEX(Data!$BR:$BR,MATCH(AD73,Data!$A:$A,0),1)))</f>
        <v/>
      </c>
      <c r="AD73" s="43" t="str">
        <f ca="1">IFERROR(INDEX(Data!$A$1:AE$1004,_xlfn.AGGREGATE(15,6,(OFFSET(Data!$A$1,0,MATCH(AD$6,Data!$1:$1,0)-1,1000,1)=IF(AD$7="","Yes",AD$7))/(OFFSET(Data!$A$1,0,MATCH(AD$6,Data!$1:$1,0)-1,1000,1)=IF(AD$7="","Yes",AD$7))*ROW(Data!$C$1:$C$1004),ROW(AD73)-ROW(AD$7)),1),"")</f>
        <v/>
      </c>
      <c r="AE73" s="43" t="str">
        <f ca="1">IF(AF73="","",IF(INDEX(Data!$BR:$BR,MATCH(AF73,Data!$A:$A,0),1)=0,"",INDEX(Data!$BR:$BR,MATCH(AF73,Data!$A:$A,0),1)))</f>
        <v/>
      </c>
      <c r="AF73" s="43" t="str">
        <f ca="1">IFERROR(INDEX(Data!$A$1:AM$1004,_xlfn.AGGREGATE(15,6,(OFFSET(Data!$A$1,0,MATCH(AF$6,Data!$1:$1,0)-1,1000,1)=IF(AF$7="","Yes",AF$7))/(OFFSET(Data!$A$1,0,MATCH(AF$6,Data!$1:$1,0)-1,1000,1)=IF(AF$7="","Yes",AF$7))*ROW(Data!$C$1:$C$1004),ROW(AF73)-ROW(AF$7)),1),"")</f>
        <v/>
      </c>
      <c r="AG73" s="43" t="str">
        <f ca="1">IF(AH73="","",IF(INDEX(Data!$BR:$BR,MATCH(AH73,Data!$A:$A,0),1)=0,"",INDEX(Data!$BR:$BR,MATCH(AH73,Data!$A:$A,0),1)))</f>
        <v/>
      </c>
      <c r="AH73" s="43" t="str">
        <f ca="1">IFERROR(INDEX(Data!$A$1:AO$1004,_xlfn.AGGREGATE(15,6,(OFFSET(Data!$A$1,0,MATCH(AH$6,Data!$1:$1,0)-1,1000,1)=IF(AH$7="","Yes",AH$7))/(OFFSET(Data!$A$1,0,MATCH(AH$6,Data!$1:$1,0)-1,1000,1)=IF(AH$7="","Yes",AH$7))*ROW(Data!$C$1:$C$1004),ROW(AH73)-ROW(AH$7)),1),"")</f>
        <v/>
      </c>
      <c r="AI73" s="43" t="str">
        <f ca="1">IF(AJ73="","",IF(INDEX(Data!$BR:$BR,MATCH(AJ73,Data!$A:$A,0),1)=0,"",INDEX(Data!$BR:$BR,MATCH(AJ73,Data!$A:$A,0),1)))</f>
        <v/>
      </c>
      <c r="AJ73" s="43" t="str">
        <f ca="1">IFERROR(INDEX(Data!$A$1:AQ$1004,_xlfn.AGGREGATE(15,6,(OFFSET(Data!$A$1,0,MATCH(AJ$6,Data!$1:$1,0)-1,1000,1)=IF(AJ$7="","Yes",AJ$7))/(OFFSET(Data!$A$1,0,MATCH(AJ$6,Data!$1:$1,0)-1,1000,1)=IF(AJ$7="","Yes",AJ$7))*ROW(Data!$C$1:$C$1004),ROW(AJ73)-ROW(AJ$7)),1),"")</f>
        <v>VH1</v>
      </c>
      <c r="AK73" s="43" t="str">
        <f ca="1">IF(AL73="","",IF(INDEX(Data!$BR:$BR,MATCH(AL73,Data!$A:$A,0),1)=0,"",INDEX(Data!$BR:$BR,MATCH(AL73,Data!$A:$A,0),1)))</f>
        <v/>
      </c>
      <c r="AL73" s="43" t="str">
        <f ca="1">IFERROR(INDEX(Data!$A$1:AS$1004,_xlfn.AGGREGATE(15,6,(OFFSET(Data!$A$1,0,MATCH(AL$6,Data!$1:$1,0)-1,1000,1)=IF(AL$7="","Yes",AL$7))/(OFFSET(Data!$A$1,0,MATCH(AL$6,Data!$1:$1,0)-1,1000,1)=IF(AL$7="","Yes",AL$7))*ROW(Data!$C$1:$C$1004),ROW(AL73)-ROW(AL$7)),1),"")</f>
        <v/>
      </c>
      <c r="AM73" s="43" t="str">
        <f ca="1">IF(AN73="","",IF(INDEX(Data!$BR:$BR,MATCH(AN73,Data!$A:$A,0),1)=0,"",INDEX(Data!$BR:$BR,MATCH(AN73,Data!$A:$A,0),1)))</f>
        <v/>
      </c>
      <c r="AN73" s="43" t="str">
        <f ca="1">IFERROR(INDEX(Data!$A$1:AU$1004,_xlfn.AGGREGATE(15,6,(OFFSET(Data!$A$1,0,MATCH(AN$6,Data!$1:$1,0)-1,1000,1)=IF(AN$7="","Yes",AN$7))/(OFFSET(Data!$A$1,0,MATCH(AN$6,Data!$1:$1,0)-1,1000,1)=IF(AN$7="","Yes",AN$7))*ROW(Data!$C$1:$C$1004),ROW(AN73)-ROW(AN$7)),1),"")</f>
        <v/>
      </c>
    </row>
    <row r="74" spans="1:40" x14ac:dyDescent="0.4">
      <c r="A74" s="43" t="str">
        <f ca="1">IF(B74="","",IF(INDEX(Data!$BR:$BR,MATCH(B74,Data!$A:$A,0),1)=0,"",INDEX(Data!$BR:$BR,MATCH(B74,Data!$A:$A,0),1)))</f>
        <v/>
      </c>
      <c r="B74" s="43" t="str">
        <f ca="1">IFERROR(INDEX(Data!A$1:$A$1004,_xlfn.AGGREGATE(15,6,(OFFSET(Data!$A$1,0,MATCH(B$6,Data!$1:$1,0)-1,1000,1)=IF(B$7="","Yes",B$7))/(OFFSET(Data!$A$1,0,MATCH(B$6,Data!$1:$1,0)-1,1000,1)=IF(B$7="","Yes",B$7))*ROW(Data!$C$1:$C$1004),ROW(B74)-ROW(B$7)),1),"")</f>
        <v/>
      </c>
      <c r="C74" s="43" t="str">
        <f ca="1">IF(D74="","",IF(INDEX(Data!$BR:$BR,MATCH(D74,Data!$A:$A,0),1)=0,"",INDEX(Data!$BR:$BR,MATCH(D74,Data!$A:$A,0),1)))</f>
        <v/>
      </c>
      <c r="D74" s="43" t="str">
        <f ca="1">IFERROR(INDEX(Data!$A$1:C$1004,_xlfn.AGGREGATE(15,6,(OFFSET(Data!$A$1,0,MATCH(D$6,Data!$1:$1,0)-1,1000,1)=IF(D$7="","Yes",D$7))/(OFFSET(Data!$A$1,0,MATCH(D$6,Data!$1:$1,0)-1,1000,1)=IF(D$7="","Yes",D$7))*ROW(Data!$C$1:$C$1004),ROW(D74)-ROW(D$7)),1),"")</f>
        <v/>
      </c>
      <c r="E74" s="43" t="str">
        <f ca="1">IF(F74="","",IF(INDEX(Data!$BR:$BR,MATCH(F74,Data!$A:$A,0),1)=0,"",INDEX(Data!$BR:$BR,MATCH(F74,Data!$A:$A,0),1)))</f>
        <v/>
      </c>
      <c r="F74" s="43" t="str">
        <f ca="1">IFERROR(INDEX(Data!$A$1:E$1004,_xlfn.AGGREGATE(15,6,(OFFSET(Data!$A$1,0,MATCH(F$6,Data!$1:$1,0)-1,1000,1)=IF(F$7="","Yes",F$7))/(OFFSET(Data!$A$1,0,MATCH(F$6,Data!$1:$1,0)-1,1000,1)=IF(F$7="","Yes",F$7))*ROW(Data!$C$1:$C$1004),ROW(F74)-ROW(F$7)),1),"")</f>
        <v/>
      </c>
      <c r="G74" s="43" t="str">
        <f ca="1">IF(H74="","",IF(INDEX(Data!$BR:$BR,MATCH(H74,Data!$A:$A,0),1)=0,"",INDEX(Data!$BR:$BR,MATCH(H74,Data!$A:$A,0),1)))</f>
        <v/>
      </c>
      <c r="H74" s="43" t="str">
        <f ca="1">IFERROR(INDEX(Data!$A$1:G$1004,_xlfn.AGGREGATE(15,6,(OFFSET(Data!$A$1,0,MATCH(H$6,Data!$1:$1,0)-1,1000,1)=IF(H$7="","Yes",H$7))/(OFFSET(Data!$A$1,0,MATCH(H$6,Data!$1:$1,0)-1,1000,1)=IF(H$7="","Yes",H$7))*ROW(Data!$C$1:$C$1004),ROW(H74)-ROW(H$7)),1),"")</f>
        <v/>
      </c>
      <c r="I74" s="43" t="str">
        <f ca="1">IF(J74="","",IF(INDEX(Data!$BR:$BR,MATCH(J74,Data!$A:$A,0),1)=0,"",INDEX(Data!$BR:$BR,MATCH(J74,Data!$A:$A,0),1)))</f>
        <v/>
      </c>
      <c r="J74" s="43" t="str">
        <f ca="1">IFERROR(INDEX(Data!$A$1:I$1004,_xlfn.AGGREGATE(15,6,(OFFSET(Data!$A$1,0,MATCH(J$6,Data!$1:$1,0)-1,1000,1)=IF(J$7="","Yes",J$7))/(OFFSET(Data!$A$1,0,MATCH(J$6,Data!$1:$1,0)-1,1000,1)=IF(J$7="","Yes",J$7))*ROW(Data!$C$1:$C$1004),ROW(J74)-ROW(J$7)),1),"")</f>
        <v>Telemundo</v>
      </c>
      <c r="K74" s="43" t="str">
        <f ca="1">IF(L74="","",IF(INDEX(Data!$BR:$BR,MATCH(L74,Data!$A:$A,0),1)=0,"",INDEX(Data!$BR:$BR,MATCH(L74,Data!$A:$A,0),1)))</f>
        <v/>
      </c>
      <c r="L74" s="43" t="str">
        <f ca="1">IFERROR(INDEX(Data!$A$1:K$1004,_xlfn.AGGREGATE(15,6,(OFFSET(Data!$A$1,0,MATCH(L$6,Data!$1:$1,0)-1,1000,1)=IF(L$7="","Yes",L$7))/(OFFSET(Data!$A$1,0,MATCH(L$6,Data!$1:$1,0)-1,1000,1)=IF(L$7="","Yes",L$7))*ROW(Data!$C$1:$C$1004),ROW(L74)-ROW(L$7)),1),"")</f>
        <v>TNT</v>
      </c>
      <c r="M74" s="43" t="str">
        <f ca="1">IF(N74="","",IF(INDEX(Data!$BR:$BR,MATCH(N74,Data!$A:$A,0),1)=0,"",INDEX(Data!$BR:$BR,MATCH(N74,Data!$A:$A,0),1)))</f>
        <v/>
      </c>
      <c r="N74" s="43" t="str">
        <f ca="1">IFERROR(INDEX(Data!$A$1:M$1004,_xlfn.AGGREGATE(15,6,(OFFSET(Data!$A$1,0,MATCH(N$6,Data!$1:$1,0)-1,1000,1)=IF(N$7="","Yes",N$7))/(OFFSET(Data!$A$1,0,MATCH(N$6,Data!$1:$1,0)-1,1000,1)=IF(N$7="","Yes",N$7))*ROW(Data!$C$1:$C$1004),ROW(N74)-ROW(N$7)),1),"")</f>
        <v>Nickelodeon</v>
      </c>
      <c r="O74" s="43" t="str">
        <f ca="1">IF(P74="","",IF(INDEX(Data!$BR:$BR,MATCH(P74,Data!$A:$A,0),1)=0,"",INDEX(Data!$BR:$BR,MATCH(P74,Data!$A:$A,0),1)))</f>
        <v/>
      </c>
      <c r="P74" s="43" t="str">
        <f ca="1">IFERROR(INDEX(Data!$A$1:O$1004,_xlfn.AGGREGATE(15,6,(OFFSET(Data!$A$1,0,MATCH(P$6,Data!$1:$1,0)-1,1000,1)=IF(P$7="","Yes",P$7))/(OFFSET(Data!$A$1,0,MATCH(P$6,Data!$1:$1,0)-1,1000,1)=IF(P$7="","Yes",P$7))*ROW(Data!$C$1:$C$1004),ROW(P74)-ROW(P$7)),1),"")</f>
        <v>History</v>
      </c>
      <c r="Q74" s="43" t="str">
        <f ca="1">IF(R74="","",IF(INDEX(Data!$BR:$BR,MATCH(R74,Data!$A:$A,0),1)=0,"",INDEX(Data!$BR:$BR,MATCH(R74,Data!$A:$A,0),1)))</f>
        <v/>
      </c>
      <c r="R74" s="43" t="str">
        <f ca="1">IFERROR(INDEX(Data!$A$1:Q$1004,_xlfn.AGGREGATE(15,6,(OFFSET(Data!$A$1,0,MATCH(R$6,Data!$1:$1,0)-1,1000,1)=IF(R$7="","Yes",R$7))/(OFFSET(Data!$A$1,0,MATCH(R$6,Data!$1:$1,0)-1,1000,1)=IF(R$7="","Yes",R$7))*ROW(Data!$C$1:$C$1004),ROW(R74)-ROW(R$7)),1),"")</f>
        <v>HGTV</v>
      </c>
      <c r="S74" s="43" t="str">
        <f ca="1">IF(T74="","",IF(INDEX(Data!$BR:$BR,MATCH(T74,Data!$A:$A,0),1)=0,"",INDEX(Data!$BR:$BR,MATCH(T74,Data!$A:$A,0),1)))</f>
        <v/>
      </c>
      <c r="T74" s="43" t="str">
        <f ca="1">IFERROR(INDEX(Data!$A$1:R$1004,_xlfn.AGGREGATE(15,6,(OFFSET(Data!$A$1,0,MATCH(T$6,Data!$1:$1,0)-1,1000,1)=IF(T$7="","Yes",T$7))/(OFFSET(Data!$A$1,0,MATCH(T$6,Data!$1:$1,0)-1,1000,1)=IF(T$7="","Yes",T$7))*ROW(Data!$C$1:$C$1004),ROW(T74)-ROW(T$7)),1),"")</f>
        <v>MSNBC</v>
      </c>
      <c r="U74" s="43" t="str">
        <f ca="1">IF(V74="","",IF(INDEX(Data!$BR:$BR,MATCH(V74,Data!$A:$A,0),1)=0,"",INDEX(Data!$BR:$BR,MATCH(V74,Data!$A:$A,0),1)))</f>
        <v/>
      </c>
      <c r="V74" s="43" t="str">
        <f ca="1">IFERROR(INDEX(Data!$A$1:T$1004,_xlfn.AGGREGATE(15,6,(OFFSET(Data!$A$1,0,MATCH(V$6,Data!$1:$1,0)-1,1000,1)=IF(V$7="","Yes",V$7))/(OFFSET(Data!$A$1,0,MATCH(V$6,Data!$1:$1,0)-1,1000,1)=IF(V$7="","Yes",V$7))*ROW(Data!$C$1:$C$1004),ROW(V74)-ROW(V$7)),1),"")</f>
        <v>POP</v>
      </c>
      <c r="W74" s="43" t="str">
        <f ca="1">IF(X74="","",IF(INDEX(Data!$BR:$BR,MATCH(X74,Data!$A:$A,0),1)=0,"",INDEX(Data!$BR:$BR,MATCH(X74,Data!$A:$A,0),1)))</f>
        <v/>
      </c>
      <c r="X74" s="43" t="str">
        <f ca="1">IFERROR(INDEX(Data!$A$1:Y$1004,_xlfn.AGGREGATE(15,6,(OFFSET(Data!$A$1,0,MATCH(X$6,Data!$1:$1,0)-1,1000,1)=IF(X$7="","Yes",X$7))/(OFFSET(Data!$A$1,0,MATCH(X$6,Data!$1:$1,0)-1,1000,1)=IF(X$7="","Yes",X$7))*ROW(Data!$C$1:$C$1004),ROW(X74)-ROW(X$7)),1),"")</f>
        <v>Universal Kids</v>
      </c>
      <c r="Y74" s="43" t="str">
        <f ca="1">IF(Z74="","",IF(INDEX(Data!$BR:$BR,MATCH(Z74,Data!$A:$A,0),1)=0,"",INDEX(Data!$BR:$BR,MATCH(Z74,Data!$A:$A,0),1)))</f>
        <v/>
      </c>
      <c r="Z74" s="43" t="str">
        <f ca="1">IFERROR(INDEX(Data!$A$1:AA$1004,_xlfn.AGGREGATE(15,6,(OFFSET(Data!$A$1,0,MATCH(Z$6,Data!$1:$1,0)-1,1000,1)=IF(Z$7="","Yes",Z$7))/(OFFSET(Data!$A$1,0,MATCH(Z$6,Data!$1:$1,0)-1,1000,1)=IF(Z$7="","Yes",Z$7))*ROW(Data!$C$1:$C$1004),ROW(Z74)-ROW(Z$7)),1),"")</f>
        <v/>
      </c>
      <c r="AA74" s="43" t="str">
        <f ca="1">IF(AB74="","",IF(INDEX(Data!$BR:$BR,MATCH(AB74,Data!$A:$A,0),1)=0,"",INDEX(Data!$BR:$BR,MATCH(AB74,Data!$A:$A,0),1)))</f>
        <v/>
      </c>
      <c r="AB74" s="43" t="str">
        <f ca="1">IFERROR(INDEX(Data!$A$1:AC$1004,_xlfn.AGGREGATE(15,6,(OFFSET(Data!$A$1,0,MATCH(AB$6,Data!$1:$1,0)-1,1000,1)=IF(AB$7="","Yes",AB$7))/(OFFSET(Data!$A$1,0,MATCH(AB$6,Data!$1:$1,0)-1,1000,1)=IF(AB$7="","Yes",AB$7))*ROW(Data!$C$1:$C$1004),ROW(AB74)-ROW(AB$7)),1),"")</f>
        <v>Sundance TV</v>
      </c>
      <c r="AC74" s="43" t="str">
        <f ca="1">IF(AD74="","",IF(INDEX(Data!$BR:$BR,MATCH(AD74,Data!$A:$A,0),1)=0,"",INDEX(Data!$BR:$BR,MATCH(AD74,Data!$A:$A,0),1)))</f>
        <v/>
      </c>
      <c r="AD74" s="43" t="str">
        <f ca="1">IFERROR(INDEX(Data!$A$1:AE$1004,_xlfn.AGGREGATE(15,6,(OFFSET(Data!$A$1,0,MATCH(AD$6,Data!$1:$1,0)-1,1000,1)=IF(AD$7="","Yes",AD$7))/(OFFSET(Data!$A$1,0,MATCH(AD$6,Data!$1:$1,0)-1,1000,1)=IF(AD$7="","Yes",AD$7))*ROW(Data!$C$1:$C$1004),ROW(AD74)-ROW(AD$7)),1),"")</f>
        <v/>
      </c>
      <c r="AE74" s="43" t="str">
        <f ca="1">IF(AF74="","",IF(INDEX(Data!$BR:$BR,MATCH(AF74,Data!$A:$A,0),1)=0,"",INDEX(Data!$BR:$BR,MATCH(AF74,Data!$A:$A,0),1)))</f>
        <v/>
      </c>
      <c r="AF74" s="43" t="str">
        <f ca="1">IFERROR(INDEX(Data!$A$1:AM$1004,_xlfn.AGGREGATE(15,6,(OFFSET(Data!$A$1,0,MATCH(AF$6,Data!$1:$1,0)-1,1000,1)=IF(AF$7="","Yes",AF$7))/(OFFSET(Data!$A$1,0,MATCH(AF$6,Data!$1:$1,0)-1,1000,1)=IF(AF$7="","Yes",AF$7))*ROW(Data!$C$1:$C$1004),ROW(AF74)-ROW(AF$7)),1),"")</f>
        <v/>
      </c>
      <c r="AG74" s="43" t="str">
        <f ca="1">IF(AH74="","",IF(INDEX(Data!$BR:$BR,MATCH(AH74,Data!$A:$A,0),1)=0,"",INDEX(Data!$BR:$BR,MATCH(AH74,Data!$A:$A,0),1)))</f>
        <v/>
      </c>
      <c r="AH74" s="43" t="str">
        <f ca="1">IFERROR(INDEX(Data!$A$1:AO$1004,_xlfn.AGGREGATE(15,6,(OFFSET(Data!$A$1,0,MATCH(AH$6,Data!$1:$1,0)-1,1000,1)=IF(AH$7="","Yes",AH$7))/(OFFSET(Data!$A$1,0,MATCH(AH$6,Data!$1:$1,0)-1,1000,1)=IF(AH$7="","Yes",AH$7))*ROW(Data!$C$1:$C$1004),ROW(AH74)-ROW(AH$7)),1),"")</f>
        <v/>
      </c>
      <c r="AI74" s="43" t="str">
        <f ca="1">IF(AJ74="","",IF(INDEX(Data!$BR:$BR,MATCH(AJ74,Data!$A:$A,0),1)=0,"",INDEX(Data!$BR:$BR,MATCH(AJ74,Data!$A:$A,0),1)))</f>
        <v/>
      </c>
      <c r="AJ74" s="43" t="str">
        <f ca="1">IFERROR(INDEX(Data!$A$1:AQ$1004,_xlfn.AGGREGATE(15,6,(OFFSET(Data!$A$1,0,MATCH(AJ$6,Data!$1:$1,0)-1,1000,1)=IF(AJ$7="","Yes",AJ$7))/(OFFSET(Data!$A$1,0,MATCH(AJ$6,Data!$1:$1,0)-1,1000,1)=IF(AJ$7="","Yes",AJ$7))*ROW(Data!$C$1:$C$1004),ROW(AJ74)-ROW(AJ$7)),1),"")</f>
        <v>Viceland</v>
      </c>
      <c r="AK74" s="43" t="str">
        <f ca="1">IF(AL74="","",IF(INDEX(Data!$BR:$BR,MATCH(AL74,Data!$A:$A,0),1)=0,"",INDEX(Data!$BR:$BR,MATCH(AL74,Data!$A:$A,0),1)))</f>
        <v/>
      </c>
      <c r="AL74" s="43" t="str">
        <f ca="1">IFERROR(INDEX(Data!$A$1:AS$1004,_xlfn.AGGREGATE(15,6,(OFFSET(Data!$A$1,0,MATCH(AL$6,Data!$1:$1,0)-1,1000,1)=IF(AL$7="","Yes",AL$7))/(OFFSET(Data!$A$1,0,MATCH(AL$6,Data!$1:$1,0)-1,1000,1)=IF(AL$7="","Yes",AL$7))*ROW(Data!$C$1:$C$1004),ROW(AL74)-ROW(AL$7)),1),"")</f>
        <v/>
      </c>
      <c r="AM74" s="43" t="str">
        <f ca="1">IF(AN74="","",IF(INDEX(Data!$BR:$BR,MATCH(AN74,Data!$A:$A,0),1)=0,"",INDEX(Data!$BR:$BR,MATCH(AN74,Data!$A:$A,0),1)))</f>
        <v/>
      </c>
      <c r="AN74" s="43" t="str">
        <f ca="1">IFERROR(INDEX(Data!$A$1:AU$1004,_xlfn.AGGREGATE(15,6,(OFFSET(Data!$A$1,0,MATCH(AN$6,Data!$1:$1,0)-1,1000,1)=IF(AN$7="","Yes",AN$7))/(OFFSET(Data!$A$1,0,MATCH(AN$6,Data!$1:$1,0)-1,1000,1)=IF(AN$7="","Yes",AN$7))*ROW(Data!$C$1:$C$1004),ROW(AN74)-ROW(AN$7)),1),"")</f>
        <v/>
      </c>
    </row>
    <row r="75" spans="1:40" x14ac:dyDescent="0.4">
      <c r="A75" s="43" t="str">
        <f ca="1">IF(B75="","",IF(INDEX(Data!$BR:$BR,MATCH(B75,Data!$A:$A,0),1)=0,"",INDEX(Data!$BR:$BR,MATCH(B75,Data!$A:$A,0),1)))</f>
        <v/>
      </c>
      <c r="B75" s="43" t="str">
        <f ca="1">IFERROR(INDEX(Data!A$1:$A$1004,_xlfn.AGGREGATE(15,6,(OFFSET(Data!$A$1,0,MATCH(B$6,Data!$1:$1,0)-1,1000,1)=IF(B$7="","Yes",B$7))/(OFFSET(Data!$A$1,0,MATCH(B$6,Data!$1:$1,0)-1,1000,1)=IF(B$7="","Yes",B$7))*ROW(Data!$C$1:$C$1004),ROW(B75)-ROW(B$7)),1),"")</f>
        <v/>
      </c>
      <c r="C75" s="43" t="str">
        <f ca="1">IF(D75="","",IF(INDEX(Data!$BR:$BR,MATCH(D75,Data!$A:$A,0),1)=0,"",INDEX(Data!$BR:$BR,MATCH(D75,Data!$A:$A,0),1)))</f>
        <v/>
      </c>
      <c r="D75" s="43" t="str">
        <f ca="1">IFERROR(INDEX(Data!$A$1:C$1004,_xlfn.AGGREGATE(15,6,(OFFSET(Data!$A$1,0,MATCH(D$6,Data!$1:$1,0)-1,1000,1)=IF(D$7="","Yes",D$7))/(OFFSET(Data!$A$1,0,MATCH(D$6,Data!$1:$1,0)-1,1000,1)=IF(D$7="","Yes",D$7))*ROW(Data!$C$1:$C$1004),ROW(D75)-ROW(D$7)),1),"")</f>
        <v/>
      </c>
      <c r="E75" s="43" t="str">
        <f ca="1">IF(F75="","",IF(INDEX(Data!$BR:$BR,MATCH(F75,Data!$A:$A,0),1)=0,"",INDEX(Data!$BR:$BR,MATCH(F75,Data!$A:$A,0),1)))</f>
        <v/>
      </c>
      <c r="F75" s="43" t="str">
        <f ca="1">IFERROR(INDEX(Data!$A$1:E$1004,_xlfn.AGGREGATE(15,6,(OFFSET(Data!$A$1,0,MATCH(F$6,Data!$1:$1,0)-1,1000,1)=IF(F$7="","Yes",F$7))/(OFFSET(Data!$A$1,0,MATCH(F$6,Data!$1:$1,0)-1,1000,1)=IF(F$7="","Yes",F$7))*ROW(Data!$C$1:$C$1004),ROW(F75)-ROW(F$7)),1),"")</f>
        <v/>
      </c>
      <c r="G75" s="43" t="str">
        <f ca="1">IF(H75="","",IF(INDEX(Data!$BR:$BR,MATCH(H75,Data!$A:$A,0),1)=0,"",INDEX(Data!$BR:$BR,MATCH(H75,Data!$A:$A,0),1)))</f>
        <v/>
      </c>
      <c r="H75" s="43" t="str">
        <f ca="1">IFERROR(INDEX(Data!$A$1:G$1004,_xlfn.AGGREGATE(15,6,(OFFSET(Data!$A$1,0,MATCH(H$6,Data!$1:$1,0)-1,1000,1)=IF(H$7="","Yes",H$7))/(OFFSET(Data!$A$1,0,MATCH(H$6,Data!$1:$1,0)-1,1000,1)=IF(H$7="","Yes",H$7))*ROW(Data!$C$1:$C$1004),ROW(H75)-ROW(H$7)),1),"")</f>
        <v/>
      </c>
      <c r="I75" s="43" t="str">
        <f ca="1">IF(J75="","",IF(INDEX(Data!$BR:$BR,MATCH(J75,Data!$A:$A,0),1)=0,"",INDEX(Data!$BR:$BR,MATCH(J75,Data!$A:$A,0),1)))</f>
        <v/>
      </c>
      <c r="J75" s="43" t="str">
        <f ca="1">IFERROR(INDEX(Data!$A$1:I$1004,_xlfn.AGGREGATE(15,6,(OFFSET(Data!$A$1,0,MATCH(J$6,Data!$1:$1,0)-1,1000,1)=IF(J$7="","Yes",J$7))/(OFFSET(Data!$A$1,0,MATCH(J$6,Data!$1:$1,0)-1,1000,1)=IF(J$7="","Yes",J$7))*ROW(Data!$C$1:$C$1004),ROW(J75)-ROW(J$7)),1),"")</f>
        <v>Tennis Channel</v>
      </c>
      <c r="K75" s="43" t="str">
        <f ca="1">IF(L75="","",IF(INDEX(Data!$BR:$BR,MATCH(L75,Data!$A:$A,0),1)=0,"",INDEX(Data!$BR:$BR,MATCH(L75,Data!$A:$A,0),1)))</f>
        <v/>
      </c>
      <c r="L75" s="43" t="str">
        <f ca="1">IFERROR(INDEX(Data!$A$1:K$1004,_xlfn.AGGREGATE(15,6,(OFFSET(Data!$A$1,0,MATCH(L$6,Data!$1:$1,0)-1,1000,1)=IF(L$7="","Yes",L$7))/(OFFSET(Data!$A$1,0,MATCH(L$6,Data!$1:$1,0)-1,1000,1)=IF(L$7="","Yes",L$7))*ROW(Data!$C$1:$C$1004),ROW(L75)-ROW(L$7)),1),"")</f>
        <v>TruTV</v>
      </c>
      <c r="M75" s="43" t="str">
        <f ca="1">IF(N75="","",IF(INDEX(Data!$BR:$BR,MATCH(N75,Data!$A:$A,0),1)=0,"",INDEX(Data!$BR:$BR,MATCH(N75,Data!$A:$A,0),1)))</f>
        <v/>
      </c>
      <c r="N75" s="43" t="str">
        <f ca="1">IFERROR(INDEX(Data!$A$1:M$1004,_xlfn.AGGREGATE(15,6,(OFFSET(Data!$A$1,0,MATCH(N$6,Data!$1:$1,0)-1,1000,1)=IF(N$7="","Yes",N$7))/(OFFSET(Data!$A$1,0,MATCH(N$6,Data!$1:$1,0)-1,1000,1)=IF(N$7="","Yes",N$7))*ROW(Data!$C$1:$C$1004),ROW(N75)-ROW(N$7)),1),"")</f>
        <v>Nicktoons</v>
      </c>
      <c r="O75" s="43" t="str">
        <f ca="1">IF(P75="","",IF(INDEX(Data!$BR:$BR,MATCH(P75,Data!$A:$A,0),1)=0,"",INDEX(Data!$BR:$BR,MATCH(P75,Data!$A:$A,0),1)))</f>
        <v/>
      </c>
      <c r="P75" s="43" t="str">
        <f ca="1">IFERROR(INDEX(Data!$A$1:O$1004,_xlfn.AGGREGATE(15,6,(OFFSET(Data!$A$1,0,MATCH(P$6,Data!$1:$1,0)-1,1000,1)=IF(P$7="","Yes",P$7))/(OFFSET(Data!$A$1,0,MATCH(P$6,Data!$1:$1,0)-1,1000,1)=IF(P$7="","Yes",P$7))*ROW(Data!$C$1:$C$1004),ROW(P75)-ROW(P$7)),1),"")</f>
        <v>HLN</v>
      </c>
      <c r="Q75" s="43" t="str">
        <f ca="1">IF(R75="","",IF(INDEX(Data!$BR:$BR,MATCH(R75,Data!$A:$A,0),1)=0,"",INDEX(Data!$BR:$BR,MATCH(R75,Data!$A:$A,0),1)))</f>
        <v/>
      </c>
      <c r="R75" s="43" t="str">
        <f ca="1">IFERROR(INDEX(Data!$A$1:Q$1004,_xlfn.AGGREGATE(15,6,(OFFSET(Data!$A$1,0,MATCH(R$6,Data!$1:$1,0)-1,1000,1)=IF(R$7="","Yes",R$7))/(OFFSET(Data!$A$1,0,MATCH(R$6,Data!$1:$1,0)-1,1000,1)=IF(R$7="","Yes",R$7))*ROW(Data!$C$1:$C$1004),ROW(R75)-ROW(R$7)),1),"")</f>
        <v>History</v>
      </c>
      <c r="S75" s="43" t="str">
        <f ca="1">IF(T75="","",IF(INDEX(Data!$BR:$BR,MATCH(T75,Data!$A:$A,0),1)=0,"",INDEX(Data!$BR:$BR,MATCH(T75,Data!$A:$A,0),1)))</f>
        <v/>
      </c>
      <c r="T75" s="43" t="str">
        <f ca="1">IFERROR(INDEX(Data!$A$1:R$1004,_xlfn.AGGREGATE(15,6,(OFFSET(Data!$A$1,0,MATCH(T$6,Data!$1:$1,0)-1,1000,1)=IF(T$7="","Yes",T$7))/(OFFSET(Data!$A$1,0,MATCH(T$6,Data!$1:$1,0)-1,1000,1)=IF(T$7="","Yes",T$7))*ROW(Data!$C$1:$C$1004),ROW(T75)-ROW(T$7)),1),"")</f>
        <v>MTV</v>
      </c>
      <c r="U75" s="43" t="str">
        <f ca="1">IF(V75="","",IF(INDEX(Data!$BR:$BR,MATCH(V75,Data!$A:$A,0),1)=0,"",INDEX(Data!$BR:$BR,MATCH(V75,Data!$A:$A,0),1)))</f>
        <v/>
      </c>
      <c r="V75" s="43" t="str">
        <f ca="1">IFERROR(INDEX(Data!$A$1:T$1004,_xlfn.AGGREGATE(15,6,(OFFSET(Data!$A$1,0,MATCH(V$6,Data!$1:$1,0)-1,1000,1)=IF(V$7="","Yes",V$7))/(OFFSET(Data!$A$1,0,MATCH(V$6,Data!$1:$1,0)-1,1000,1)=IF(V$7="","Yes",V$7))*ROW(Data!$C$1:$C$1004),ROW(V75)-ROW(V$7)),1),"")</f>
        <v>SEC Network</v>
      </c>
      <c r="W75" s="43" t="str">
        <f ca="1">IF(X75="","",IF(INDEX(Data!$BR:$BR,MATCH(X75,Data!$A:$A,0),1)=0,"",INDEX(Data!$BR:$BR,MATCH(X75,Data!$A:$A,0),1)))</f>
        <v/>
      </c>
      <c r="X75" s="43" t="str">
        <f ca="1">IFERROR(INDEX(Data!$A$1:Y$1004,_xlfn.AGGREGATE(15,6,(OFFSET(Data!$A$1,0,MATCH(X$6,Data!$1:$1,0)-1,1000,1)=IF(X$7="","Yes",X$7))/(OFFSET(Data!$A$1,0,MATCH(X$6,Data!$1:$1,0)-1,1000,1)=IF(X$7="","Yes",X$7))*ROW(Data!$C$1:$C$1004),ROW(X75)-ROW(X$7)),1),"")</f>
        <v>USA Network</v>
      </c>
      <c r="Y75" s="43" t="str">
        <f ca="1">IF(Z75="","",IF(INDEX(Data!$BR:$BR,MATCH(Z75,Data!$A:$A,0),1)=0,"",INDEX(Data!$BR:$BR,MATCH(Z75,Data!$A:$A,0),1)))</f>
        <v/>
      </c>
      <c r="Z75" s="43" t="str">
        <f ca="1">IFERROR(INDEX(Data!$A$1:AA$1004,_xlfn.AGGREGATE(15,6,(OFFSET(Data!$A$1,0,MATCH(Z$6,Data!$1:$1,0)-1,1000,1)=IF(Z$7="","Yes",Z$7))/(OFFSET(Data!$A$1,0,MATCH(Z$6,Data!$1:$1,0)-1,1000,1)=IF(Z$7="","Yes",Z$7))*ROW(Data!$C$1:$C$1004),ROW(Z75)-ROW(Z$7)),1),"")</f>
        <v/>
      </c>
      <c r="AA75" s="43" t="str">
        <f ca="1">IF(AB75="","",IF(INDEX(Data!$BR:$BR,MATCH(AB75,Data!$A:$A,0),1)=0,"",INDEX(Data!$BR:$BR,MATCH(AB75,Data!$A:$A,0),1)))</f>
        <v/>
      </c>
      <c r="AB75" s="43" t="str">
        <f ca="1">IFERROR(INDEX(Data!$A$1:AC$1004,_xlfn.AGGREGATE(15,6,(OFFSET(Data!$A$1,0,MATCH(AB$6,Data!$1:$1,0)-1,1000,1)=IF(AB$7="","Yes",AB$7))/(OFFSET(Data!$A$1,0,MATCH(AB$6,Data!$1:$1,0)-1,1000,1)=IF(AB$7="","Yes",AB$7))*ROW(Data!$C$1:$C$1004),ROW(AB75)-ROW(AB$7)),1),"")</f>
        <v>Syfy</v>
      </c>
      <c r="AC75" s="43" t="str">
        <f ca="1">IF(AD75="","",IF(INDEX(Data!$BR:$BR,MATCH(AD75,Data!$A:$A,0),1)=0,"",INDEX(Data!$BR:$BR,MATCH(AD75,Data!$A:$A,0),1)))</f>
        <v/>
      </c>
      <c r="AD75" s="43" t="str">
        <f ca="1">IFERROR(INDEX(Data!$A$1:AE$1004,_xlfn.AGGREGATE(15,6,(OFFSET(Data!$A$1,0,MATCH(AD$6,Data!$1:$1,0)-1,1000,1)=IF(AD$7="","Yes",AD$7))/(OFFSET(Data!$A$1,0,MATCH(AD$6,Data!$1:$1,0)-1,1000,1)=IF(AD$7="","Yes",AD$7))*ROW(Data!$C$1:$C$1004),ROW(AD75)-ROW(AD$7)),1),"")</f>
        <v/>
      </c>
      <c r="AE75" s="43" t="str">
        <f ca="1">IF(AF75="","",IF(INDEX(Data!$BR:$BR,MATCH(AF75,Data!$A:$A,0),1)=0,"",INDEX(Data!$BR:$BR,MATCH(AF75,Data!$A:$A,0),1)))</f>
        <v/>
      </c>
      <c r="AF75" s="43" t="str">
        <f ca="1">IFERROR(INDEX(Data!$A$1:AM$1004,_xlfn.AGGREGATE(15,6,(OFFSET(Data!$A$1,0,MATCH(AF$6,Data!$1:$1,0)-1,1000,1)=IF(AF$7="","Yes",AF$7))/(OFFSET(Data!$A$1,0,MATCH(AF$6,Data!$1:$1,0)-1,1000,1)=IF(AF$7="","Yes",AF$7))*ROW(Data!$C$1:$C$1004),ROW(AF75)-ROW(AF$7)),1),"")</f>
        <v/>
      </c>
      <c r="AG75" s="43" t="str">
        <f ca="1">IF(AH75="","",IF(INDEX(Data!$BR:$BR,MATCH(AH75,Data!$A:$A,0),1)=0,"",INDEX(Data!$BR:$BR,MATCH(AH75,Data!$A:$A,0),1)))</f>
        <v/>
      </c>
      <c r="AH75" s="43" t="str">
        <f ca="1">IFERROR(INDEX(Data!$A$1:AO$1004,_xlfn.AGGREGATE(15,6,(OFFSET(Data!$A$1,0,MATCH(AH$6,Data!$1:$1,0)-1,1000,1)=IF(AH$7="","Yes",AH$7))/(OFFSET(Data!$A$1,0,MATCH(AH$6,Data!$1:$1,0)-1,1000,1)=IF(AH$7="","Yes",AH$7))*ROW(Data!$C$1:$C$1004),ROW(AH75)-ROW(AH$7)),1),"")</f>
        <v/>
      </c>
      <c r="AI75" s="43" t="str">
        <f ca="1">IF(AJ75="","",IF(INDEX(Data!$BR:$BR,MATCH(AJ75,Data!$A:$A,0),1)=0,"",INDEX(Data!$BR:$BR,MATCH(AJ75,Data!$A:$A,0),1)))</f>
        <v/>
      </c>
      <c r="AJ75" s="43" t="str">
        <f ca="1">IFERROR(INDEX(Data!$A$1:AQ$1004,_xlfn.AGGREGATE(15,6,(OFFSET(Data!$A$1,0,MATCH(AJ$6,Data!$1:$1,0)-1,1000,1)=IF(AJ$7="","Yes",AJ$7))/(OFFSET(Data!$A$1,0,MATCH(AJ$6,Data!$1:$1,0)-1,1000,1)=IF(AJ$7="","Yes",AJ$7))*ROW(Data!$C$1:$C$1004),ROW(AJ75)-ROW(AJ$7)),1),"")</f>
        <v/>
      </c>
      <c r="AK75" s="43" t="str">
        <f ca="1">IF(AL75="","",IF(INDEX(Data!$BR:$BR,MATCH(AL75,Data!$A:$A,0),1)=0,"",INDEX(Data!$BR:$BR,MATCH(AL75,Data!$A:$A,0),1)))</f>
        <v/>
      </c>
      <c r="AL75" s="43" t="str">
        <f ca="1">IFERROR(INDEX(Data!$A$1:AS$1004,_xlfn.AGGREGATE(15,6,(OFFSET(Data!$A$1,0,MATCH(AL$6,Data!$1:$1,0)-1,1000,1)=IF(AL$7="","Yes",AL$7))/(OFFSET(Data!$A$1,0,MATCH(AL$6,Data!$1:$1,0)-1,1000,1)=IF(AL$7="","Yes",AL$7))*ROW(Data!$C$1:$C$1004),ROW(AL75)-ROW(AL$7)),1),"")</f>
        <v/>
      </c>
      <c r="AM75" s="43" t="str">
        <f ca="1">IF(AN75="","",IF(INDEX(Data!$BR:$BR,MATCH(AN75,Data!$A:$A,0),1)=0,"",INDEX(Data!$BR:$BR,MATCH(AN75,Data!$A:$A,0),1)))</f>
        <v/>
      </c>
      <c r="AN75" s="43" t="str">
        <f ca="1">IFERROR(INDEX(Data!$A$1:AU$1004,_xlfn.AGGREGATE(15,6,(OFFSET(Data!$A$1,0,MATCH(AN$6,Data!$1:$1,0)-1,1000,1)=IF(AN$7="","Yes",AN$7))/(OFFSET(Data!$A$1,0,MATCH(AN$6,Data!$1:$1,0)-1,1000,1)=IF(AN$7="","Yes",AN$7))*ROW(Data!$C$1:$C$1004),ROW(AN75)-ROW(AN$7)),1),"")</f>
        <v/>
      </c>
    </row>
    <row r="76" spans="1:40" ht="24" x14ac:dyDescent="0.4">
      <c r="A76" s="43" t="str">
        <f ca="1">IF(B76="","",IF(INDEX(Data!$BR:$BR,MATCH(B76,Data!$A:$A,0),1)=0,"",INDEX(Data!$BR:$BR,MATCH(B76,Data!$A:$A,0),1)))</f>
        <v/>
      </c>
      <c r="B76" s="43" t="str">
        <f ca="1">IFERROR(INDEX(Data!A$1:$A$1004,_xlfn.AGGREGATE(15,6,(OFFSET(Data!$A$1,0,MATCH(B$6,Data!$1:$1,0)-1,1000,1)=IF(B$7="","Yes",B$7))/(OFFSET(Data!$A$1,0,MATCH(B$6,Data!$1:$1,0)-1,1000,1)=IF(B$7="","Yes",B$7))*ROW(Data!$C$1:$C$1004),ROW(B76)-ROW(B$7)),1),"")</f>
        <v/>
      </c>
      <c r="C76" s="43" t="str">
        <f ca="1">IF(D76="","",IF(INDEX(Data!$BR:$BR,MATCH(D76,Data!$A:$A,0),1)=0,"",INDEX(Data!$BR:$BR,MATCH(D76,Data!$A:$A,0),1)))</f>
        <v/>
      </c>
      <c r="D76" s="43" t="str">
        <f ca="1">IFERROR(INDEX(Data!$A$1:C$1004,_xlfn.AGGREGATE(15,6,(OFFSET(Data!$A$1,0,MATCH(D$6,Data!$1:$1,0)-1,1000,1)=IF(D$7="","Yes",D$7))/(OFFSET(Data!$A$1,0,MATCH(D$6,Data!$1:$1,0)-1,1000,1)=IF(D$7="","Yes",D$7))*ROW(Data!$C$1:$C$1004),ROW(D76)-ROW(D$7)),1),"")</f>
        <v/>
      </c>
      <c r="E76" s="43" t="str">
        <f ca="1">IF(F76="","",IF(INDEX(Data!$BR:$BR,MATCH(F76,Data!$A:$A,0),1)=0,"",INDEX(Data!$BR:$BR,MATCH(F76,Data!$A:$A,0),1)))</f>
        <v/>
      </c>
      <c r="F76" s="43" t="str">
        <f ca="1">IFERROR(INDEX(Data!$A$1:E$1004,_xlfn.AGGREGATE(15,6,(OFFSET(Data!$A$1,0,MATCH(F$6,Data!$1:$1,0)-1,1000,1)=IF(F$7="","Yes",F$7))/(OFFSET(Data!$A$1,0,MATCH(F$6,Data!$1:$1,0)-1,1000,1)=IF(F$7="","Yes",F$7))*ROW(Data!$C$1:$C$1004),ROW(F76)-ROW(F$7)),1),"")</f>
        <v/>
      </c>
      <c r="G76" s="43" t="str">
        <f ca="1">IF(H76="","",IF(INDEX(Data!$BR:$BR,MATCH(H76,Data!$A:$A,0),1)=0,"",INDEX(Data!$BR:$BR,MATCH(H76,Data!$A:$A,0),1)))</f>
        <v/>
      </c>
      <c r="H76" s="43" t="str">
        <f ca="1">IFERROR(INDEX(Data!$A$1:G$1004,_xlfn.AGGREGATE(15,6,(OFFSET(Data!$A$1,0,MATCH(H$6,Data!$1:$1,0)-1,1000,1)=IF(H$7="","Yes",H$7))/(OFFSET(Data!$A$1,0,MATCH(H$6,Data!$1:$1,0)-1,1000,1)=IF(H$7="","Yes",H$7))*ROW(Data!$C$1:$C$1004),ROW(H76)-ROW(H$7)),1),"")</f>
        <v/>
      </c>
      <c r="I76" s="43" t="str">
        <f ca="1">IF(J76="","",IF(INDEX(Data!$BR:$BR,MATCH(J76,Data!$A:$A,0),1)=0,"",INDEX(Data!$BR:$BR,MATCH(J76,Data!$A:$A,0),1)))</f>
        <v/>
      </c>
      <c r="J76" s="43" t="str">
        <f ca="1">IFERROR(INDEX(Data!$A$1:I$1004,_xlfn.AGGREGATE(15,6,(OFFSET(Data!$A$1,0,MATCH(J$6,Data!$1:$1,0)-1,1000,1)=IF(J$7="","Yes",J$7))/(OFFSET(Data!$A$1,0,MATCH(J$6,Data!$1:$1,0)-1,1000,1)=IF(J$7="","Yes",J$7))*ROW(Data!$C$1:$C$1004),ROW(J76)-ROW(J$7)),1),"")</f>
        <v>TNT</v>
      </c>
      <c r="K76" s="43" t="str">
        <f ca="1">IF(L76="","",IF(INDEX(Data!$BR:$BR,MATCH(L76,Data!$A:$A,0),1)=0,"",INDEX(Data!$BR:$BR,MATCH(L76,Data!$A:$A,0),1)))</f>
        <v/>
      </c>
      <c r="L76" s="43" t="str">
        <f ca="1">IFERROR(INDEX(Data!$A$1:K$1004,_xlfn.AGGREGATE(15,6,(OFFSET(Data!$A$1,0,MATCH(L$6,Data!$1:$1,0)-1,1000,1)=IF(L$7="","Yes",L$7))/(OFFSET(Data!$A$1,0,MATCH(L$6,Data!$1:$1,0)-1,1000,1)=IF(L$7="","Yes",L$7))*ROW(Data!$C$1:$C$1004),ROW(L76)-ROW(L$7)),1),"")</f>
        <v>Turner Classic Movies</v>
      </c>
      <c r="M76" s="43" t="str">
        <f ca="1">IF(N76="","",IF(INDEX(Data!$BR:$BR,MATCH(N76,Data!$A:$A,0),1)=0,"",INDEX(Data!$BR:$BR,MATCH(N76,Data!$A:$A,0),1)))</f>
        <v/>
      </c>
      <c r="N76" s="43" t="str">
        <f ca="1">IFERROR(INDEX(Data!$A$1:M$1004,_xlfn.AGGREGATE(15,6,(OFFSET(Data!$A$1,0,MATCH(N$6,Data!$1:$1,0)-1,1000,1)=IF(N$7="","Yes",N$7))/(OFFSET(Data!$A$1,0,MATCH(N$6,Data!$1:$1,0)-1,1000,1)=IF(N$7="","Yes",N$7))*ROW(Data!$C$1:$C$1004),ROW(N76)-ROW(N$7)),1),"")</f>
        <v>One American News</v>
      </c>
      <c r="O76" s="43" t="str">
        <f ca="1">IF(P76="","",IF(INDEX(Data!$BR:$BR,MATCH(P76,Data!$A:$A,0),1)=0,"",INDEX(Data!$BR:$BR,MATCH(P76,Data!$A:$A,0),1)))</f>
        <v/>
      </c>
      <c r="P76" s="43" t="str">
        <f ca="1">IFERROR(INDEX(Data!$A$1:O$1004,_xlfn.AGGREGATE(15,6,(OFFSET(Data!$A$1,0,MATCH(P$6,Data!$1:$1,0)-1,1000,1)=IF(P$7="","Yes",P$7))/(OFFSET(Data!$A$1,0,MATCH(P$6,Data!$1:$1,0)-1,1000,1)=IF(P$7="","Yes",P$7))*ROW(Data!$C$1:$C$1004),ROW(P76)-ROW(P$7)),1),"")</f>
        <v>IFC</v>
      </c>
      <c r="Q76" s="43" t="str">
        <f ca="1">IF(R76="","",IF(INDEX(Data!$BR:$BR,MATCH(R76,Data!$A:$A,0),1)=0,"",INDEX(Data!$BR:$BR,MATCH(R76,Data!$A:$A,0),1)))</f>
        <v/>
      </c>
      <c r="R76" s="43" t="str">
        <f ca="1">IFERROR(INDEX(Data!$A$1:Q$1004,_xlfn.AGGREGATE(15,6,(OFFSET(Data!$A$1,0,MATCH(R$6,Data!$1:$1,0)-1,1000,1)=IF(R$7="","Yes",R$7))/(OFFSET(Data!$A$1,0,MATCH(R$6,Data!$1:$1,0)-1,1000,1)=IF(R$7="","Yes",R$7))*ROW(Data!$C$1:$C$1004),ROW(R76)-ROW(R$7)),1),"")</f>
        <v>HLN</v>
      </c>
      <c r="S76" s="43" t="str">
        <f ca="1">IF(T76="","",IF(INDEX(Data!$BR:$BR,MATCH(T76,Data!$A:$A,0),1)=0,"",INDEX(Data!$BR:$BR,MATCH(T76,Data!$A:$A,0),1)))</f>
        <v/>
      </c>
      <c r="T76" s="43" t="str">
        <f ca="1">IFERROR(INDEX(Data!$A$1:R$1004,_xlfn.AGGREGATE(15,6,(OFFSET(Data!$A$1,0,MATCH(T$6,Data!$1:$1,0)-1,1000,1)=IF(T$7="","Yes",T$7))/(OFFSET(Data!$A$1,0,MATCH(T$6,Data!$1:$1,0)-1,1000,1)=IF(T$7="","Yes",T$7))*ROW(Data!$C$1:$C$1004),ROW(T76)-ROW(T$7)),1),"")</f>
        <v>Multimedios</v>
      </c>
      <c r="U76" s="43" t="str">
        <f ca="1">IF(V76="","",IF(INDEX(Data!$BR:$BR,MATCH(V76,Data!$A:$A,0),1)=0,"",INDEX(Data!$BR:$BR,MATCH(V76,Data!$A:$A,0),1)))</f>
        <v/>
      </c>
      <c r="V76" s="43" t="str">
        <f ca="1">IFERROR(INDEX(Data!$A$1:T$1004,_xlfn.AGGREGATE(15,6,(OFFSET(Data!$A$1,0,MATCH(V$6,Data!$1:$1,0)-1,1000,1)=IF(V$7="","Yes",V$7))/(OFFSET(Data!$A$1,0,MATCH(V$6,Data!$1:$1,0)-1,1000,1)=IF(V$7="","Yes",V$7))*ROW(Data!$C$1:$C$1004),ROW(V76)-ROW(V$7)),1),"")</f>
        <v>Smithsonian</v>
      </c>
      <c r="W76" s="43" t="str">
        <f ca="1">IF(X76="","",IF(INDEX(Data!$BR:$BR,MATCH(X76,Data!$A:$A,0),1)=0,"",INDEX(Data!$BR:$BR,MATCH(X76,Data!$A:$A,0),1)))</f>
        <v/>
      </c>
      <c r="X76" s="43" t="str">
        <f ca="1">IFERROR(INDEX(Data!$A$1:Y$1004,_xlfn.AGGREGATE(15,6,(OFFSET(Data!$A$1,0,MATCH(X$6,Data!$1:$1,0)-1,1000,1)=IF(X$7="","Yes",X$7))/(OFFSET(Data!$A$1,0,MATCH(X$6,Data!$1:$1,0)-1,1000,1)=IF(X$7="","Yes",X$7))*ROW(Data!$C$1:$C$1004),ROW(X76)-ROW(X$7)),1),"")</f>
        <v>Viceland</v>
      </c>
      <c r="Y76" s="43" t="str">
        <f ca="1">IF(Z76="","",IF(INDEX(Data!$BR:$BR,MATCH(Z76,Data!$A:$A,0),1)=0,"",INDEX(Data!$BR:$BR,MATCH(Z76,Data!$A:$A,0),1)))</f>
        <v/>
      </c>
      <c r="Z76" s="43" t="str">
        <f ca="1">IFERROR(INDEX(Data!$A$1:AA$1004,_xlfn.AGGREGATE(15,6,(OFFSET(Data!$A$1,0,MATCH(Z$6,Data!$1:$1,0)-1,1000,1)=IF(Z$7="","Yes",Z$7))/(OFFSET(Data!$A$1,0,MATCH(Z$6,Data!$1:$1,0)-1,1000,1)=IF(Z$7="","Yes",Z$7))*ROW(Data!$C$1:$C$1004),ROW(Z76)-ROW(Z$7)),1),"")</f>
        <v/>
      </c>
      <c r="AA76" s="43" t="str">
        <f ca="1">IF(AB76="","",IF(INDEX(Data!$BR:$BR,MATCH(AB76,Data!$A:$A,0),1)=0,"",INDEX(Data!$BR:$BR,MATCH(AB76,Data!$A:$A,0),1)))</f>
        <v/>
      </c>
      <c r="AB76" s="43" t="str">
        <f ca="1">IFERROR(INDEX(Data!$A$1:AC$1004,_xlfn.AGGREGATE(15,6,(OFFSET(Data!$A$1,0,MATCH(AB$6,Data!$1:$1,0)-1,1000,1)=IF(AB$7="","Yes",AB$7))/(OFFSET(Data!$A$1,0,MATCH(AB$6,Data!$1:$1,0)-1,1000,1)=IF(AB$7="","Yes",AB$7))*ROW(Data!$C$1:$C$1004),ROW(AB76)-ROW(AB$7)),1),"")</f>
        <v>TBS</v>
      </c>
      <c r="AC76" s="43" t="str">
        <f ca="1">IF(AD76="","",IF(INDEX(Data!$BR:$BR,MATCH(AD76,Data!$A:$A,0),1)=0,"",INDEX(Data!$BR:$BR,MATCH(AD76,Data!$A:$A,0),1)))</f>
        <v/>
      </c>
      <c r="AD76" s="43" t="str">
        <f ca="1">IFERROR(INDEX(Data!$A$1:AE$1004,_xlfn.AGGREGATE(15,6,(OFFSET(Data!$A$1,0,MATCH(AD$6,Data!$1:$1,0)-1,1000,1)=IF(AD$7="","Yes",AD$7))/(OFFSET(Data!$A$1,0,MATCH(AD$6,Data!$1:$1,0)-1,1000,1)=IF(AD$7="","Yes",AD$7))*ROW(Data!$C$1:$C$1004),ROW(AD76)-ROW(AD$7)),1),"")</f>
        <v/>
      </c>
      <c r="AE76" s="43" t="str">
        <f ca="1">IF(AF76="","",IF(INDEX(Data!$BR:$BR,MATCH(AF76,Data!$A:$A,0),1)=0,"",INDEX(Data!$BR:$BR,MATCH(AF76,Data!$A:$A,0),1)))</f>
        <v/>
      </c>
      <c r="AF76" s="43" t="str">
        <f ca="1">IFERROR(INDEX(Data!$A$1:AM$1004,_xlfn.AGGREGATE(15,6,(OFFSET(Data!$A$1,0,MATCH(AF$6,Data!$1:$1,0)-1,1000,1)=IF(AF$7="","Yes",AF$7))/(OFFSET(Data!$A$1,0,MATCH(AF$6,Data!$1:$1,0)-1,1000,1)=IF(AF$7="","Yes",AF$7))*ROW(Data!$C$1:$C$1004),ROW(AF76)-ROW(AF$7)),1),"")</f>
        <v/>
      </c>
      <c r="AG76" s="43" t="str">
        <f ca="1">IF(AH76="","",IF(INDEX(Data!$BR:$BR,MATCH(AH76,Data!$A:$A,0),1)=0,"",INDEX(Data!$BR:$BR,MATCH(AH76,Data!$A:$A,0),1)))</f>
        <v/>
      </c>
      <c r="AH76" s="43" t="str">
        <f ca="1">IFERROR(INDEX(Data!$A$1:AO$1004,_xlfn.AGGREGATE(15,6,(OFFSET(Data!$A$1,0,MATCH(AH$6,Data!$1:$1,0)-1,1000,1)=IF(AH$7="","Yes",AH$7))/(OFFSET(Data!$A$1,0,MATCH(AH$6,Data!$1:$1,0)-1,1000,1)=IF(AH$7="","Yes",AH$7))*ROW(Data!$C$1:$C$1004),ROW(AH76)-ROW(AH$7)),1),"")</f>
        <v/>
      </c>
      <c r="AI76" s="43" t="str">
        <f ca="1">IF(AJ76="","",IF(INDEX(Data!$BR:$BR,MATCH(AJ76,Data!$A:$A,0),1)=0,"",INDEX(Data!$BR:$BR,MATCH(AJ76,Data!$A:$A,0),1)))</f>
        <v/>
      </c>
      <c r="AJ76" s="43" t="str">
        <f ca="1">IFERROR(INDEX(Data!$A$1:AQ$1004,_xlfn.AGGREGATE(15,6,(OFFSET(Data!$A$1,0,MATCH(AJ$6,Data!$1:$1,0)-1,1000,1)=IF(AJ$7="","Yes",AJ$7))/(OFFSET(Data!$A$1,0,MATCH(AJ$6,Data!$1:$1,0)-1,1000,1)=IF(AJ$7="","Yes",AJ$7))*ROW(Data!$C$1:$C$1004),ROW(AJ76)-ROW(AJ$7)),1),"")</f>
        <v/>
      </c>
      <c r="AK76" s="43" t="str">
        <f ca="1">IF(AL76="","",IF(INDEX(Data!$BR:$BR,MATCH(AL76,Data!$A:$A,0),1)=0,"",INDEX(Data!$BR:$BR,MATCH(AL76,Data!$A:$A,0),1)))</f>
        <v/>
      </c>
      <c r="AL76" s="43" t="str">
        <f ca="1">IFERROR(INDEX(Data!$A$1:AS$1004,_xlfn.AGGREGATE(15,6,(OFFSET(Data!$A$1,0,MATCH(AL$6,Data!$1:$1,0)-1,1000,1)=IF(AL$7="","Yes",AL$7))/(OFFSET(Data!$A$1,0,MATCH(AL$6,Data!$1:$1,0)-1,1000,1)=IF(AL$7="","Yes",AL$7))*ROW(Data!$C$1:$C$1004),ROW(AL76)-ROW(AL$7)),1),"")</f>
        <v/>
      </c>
      <c r="AM76" s="43" t="str">
        <f ca="1">IF(AN76="","",IF(INDEX(Data!$BR:$BR,MATCH(AN76,Data!$A:$A,0),1)=0,"",INDEX(Data!$BR:$BR,MATCH(AN76,Data!$A:$A,0),1)))</f>
        <v/>
      </c>
      <c r="AN76" s="43" t="str">
        <f ca="1">IFERROR(INDEX(Data!$A$1:AU$1004,_xlfn.AGGREGATE(15,6,(OFFSET(Data!$A$1,0,MATCH(AN$6,Data!$1:$1,0)-1,1000,1)=IF(AN$7="","Yes",AN$7))/(OFFSET(Data!$A$1,0,MATCH(AN$6,Data!$1:$1,0)-1,1000,1)=IF(AN$7="","Yes",AN$7))*ROW(Data!$C$1:$C$1004),ROW(AN76)-ROW(AN$7)),1),"")</f>
        <v/>
      </c>
    </row>
    <row r="77" spans="1:40" ht="24" x14ac:dyDescent="0.4">
      <c r="A77" s="43" t="str">
        <f ca="1">IF(B77="","",IF(INDEX(Data!$BR:$BR,MATCH(B77,Data!$A:$A,0),1)=0,"",INDEX(Data!$BR:$BR,MATCH(B77,Data!$A:$A,0),1)))</f>
        <v/>
      </c>
      <c r="B77" s="43" t="str">
        <f ca="1">IFERROR(INDEX(Data!A$1:$A$1004,_xlfn.AGGREGATE(15,6,(OFFSET(Data!$A$1,0,MATCH(B$6,Data!$1:$1,0)-1,1000,1)=IF(B$7="","Yes",B$7))/(OFFSET(Data!$A$1,0,MATCH(B$6,Data!$1:$1,0)-1,1000,1)=IF(B$7="","Yes",B$7))*ROW(Data!$C$1:$C$1004),ROW(B77)-ROW(B$7)),1),"")</f>
        <v/>
      </c>
      <c r="C77" s="43" t="str">
        <f ca="1">IF(D77="","",IF(INDEX(Data!$BR:$BR,MATCH(D77,Data!$A:$A,0),1)=0,"",INDEX(Data!$BR:$BR,MATCH(D77,Data!$A:$A,0),1)))</f>
        <v/>
      </c>
      <c r="D77" s="43" t="str">
        <f ca="1">IFERROR(INDEX(Data!$A$1:C$1004,_xlfn.AGGREGATE(15,6,(OFFSET(Data!$A$1,0,MATCH(D$6,Data!$1:$1,0)-1,1000,1)=IF(D$7="","Yes",D$7))/(OFFSET(Data!$A$1,0,MATCH(D$6,Data!$1:$1,0)-1,1000,1)=IF(D$7="","Yes",D$7))*ROW(Data!$C$1:$C$1004),ROW(D77)-ROW(D$7)),1),"")</f>
        <v/>
      </c>
      <c r="E77" s="43" t="str">
        <f ca="1">IF(F77="","",IF(INDEX(Data!$BR:$BR,MATCH(F77,Data!$A:$A,0),1)=0,"",INDEX(Data!$BR:$BR,MATCH(F77,Data!$A:$A,0),1)))</f>
        <v/>
      </c>
      <c r="F77" s="43" t="str">
        <f ca="1">IFERROR(INDEX(Data!$A$1:E$1004,_xlfn.AGGREGATE(15,6,(OFFSET(Data!$A$1,0,MATCH(F$6,Data!$1:$1,0)-1,1000,1)=IF(F$7="","Yes",F$7))/(OFFSET(Data!$A$1,0,MATCH(F$6,Data!$1:$1,0)-1,1000,1)=IF(F$7="","Yes",F$7))*ROW(Data!$C$1:$C$1004),ROW(F77)-ROW(F$7)),1),"")</f>
        <v/>
      </c>
      <c r="G77" s="43" t="str">
        <f ca="1">IF(H77="","",IF(INDEX(Data!$BR:$BR,MATCH(H77,Data!$A:$A,0),1)=0,"",INDEX(Data!$BR:$BR,MATCH(H77,Data!$A:$A,0),1)))</f>
        <v/>
      </c>
      <c r="H77" s="43" t="str">
        <f ca="1">IFERROR(INDEX(Data!$A$1:G$1004,_xlfn.AGGREGATE(15,6,(OFFSET(Data!$A$1,0,MATCH(H$6,Data!$1:$1,0)-1,1000,1)=IF(H$7="","Yes",H$7))/(OFFSET(Data!$A$1,0,MATCH(H$6,Data!$1:$1,0)-1,1000,1)=IF(H$7="","Yes",H$7))*ROW(Data!$C$1:$C$1004),ROW(H77)-ROW(H$7)),1),"")</f>
        <v/>
      </c>
      <c r="I77" s="43" t="str">
        <f ca="1">IF(J77="","",IF(INDEX(Data!$BR:$BR,MATCH(J77,Data!$A:$A,0),1)=0,"",INDEX(Data!$BR:$BR,MATCH(J77,Data!$A:$A,0),1)))</f>
        <v/>
      </c>
      <c r="J77" s="43" t="str">
        <f ca="1">IFERROR(INDEX(Data!$A$1:I$1004,_xlfn.AGGREGATE(15,6,(OFFSET(Data!$A$1,0,MATCH(J$6,Data!$1:$1,0)-1,1000,1)=IF(J$7="","Yes",J$7))/(OFFSET(Data!$A$1,0,MATCH(J$6,Data!$1:$1,0)-1,1000,1)=IF(J$7="","Yes",J$7))*ROW(Data!$C$1:$C$1004),ROW(J77)-ROW(J$7)),1),"")</f>
        <v>TruTV</v>
      </c>
      <c r="K77" s="43" t="str">
        <f ca="1">IF(L77="","",IF(INDEX(Data!$BR:$BR,MATCH(L77,Data!$A:$A,0),1)=0,"",INDEX(Data!$BR:$BR,MATCH(L77,Data!$A:$A,0),1)))</f>
        <v/>
      </c>
      <c r="L77" s="43" t="str">
        <f ca="1">IFERROR(INDEX(Data!$A$1:K$1004,_xlfn.AGGREGATE(15,6,(OFFSET(Data!$A$1,0,MATCH(L$6,Data!$1:$1,0)-1,1000,1)=IF(L$7="","Yes",L$7))/(OFFSET(Data!$A$1,0,MATCH(L$6,Data!$1:$1,0)-1,1000,1)=IF(L$7="","Yes",L$7))*ROW(Data!$C$1:$C$1004),ROW(L77)-ROW(L$7)),1),"")</f>
        <v>TV Land</v>
      </c>
      <c r="M77" s="43" t="str">
        <f ca="1">IF(N77="","",IF(INDEX(Data!$BR:$BR,MATCH(N77,Data!$A:$A,0),1)=0,"",INDEX(Data!$BR:$BR,MATCH(N77,Data!$A:$A,0),1)))</f>
        <v/>
      </c>
      <c r="N77" s="43" t="str">
        <f ca="1">IFERROR(INDEX(Data!$A$1:M$1004,_xlfn.AGGREGATE(15,6,(OFFSET(Data!$A$1,0,MATCH(N$6,Data!$1:$1,0)-1,1000,1)=IF(N$7="","Yes",N$7))/(OFFSET(Data!$A$1,0,MATCH(N$6,Data!$1:$1,0)-1,1000,1)=IF(N$7="","Yes",N$7))*ROW(Data!$C$1:$C$1004),ROW(N77)-ROW(N$7)),1),"")</f>
        <v>Own</v>
      </c>
      <c r="O77" s="43" t="str">
        <f ca="1">IF(P77="","",IF(INDEX(Data!$BR:$BR,MATCH(P77,Data!$A:$A,0),1)=0,"",INDEX(Data!$BR:$BR,MATCH(P77,Data!$A:$A,0),1)))</f>
        <v/>
      </c>
      <c r="P77" s="43" t="str">
        <f ca="1">IFERROR(INDEX(Data!$A$1:O$1004,_xlfn.AGGREGATE(15,6,(OFFSET(Data!$A$1,0,MATCH(P$6,Data!$1:$1,0)-1,1000,1)=IF(P$7="","Yes",P$7))/(OFFSET(Data!$A$1,0,MATCH(P$6,Data!$1:$1,0)-1,1000,1)=IF(P$7="","Yes",P$7))*ROW(Data!$C$1:$C$1004),ROW(P77)-ROW(P$7)),1),"")</f>
        <v>Investigation Discovery</v>
      </c>
      <c r="Q77" s="43" t="str">
        <f ca="1">IF(R77="","",IF(INDEX(Data!$BR:$BR,MATCH(R77,Data!$A:$A,0),1)=0,"",INDEX(Data!$BR:$BR,MATCH(R77,Data!$A:$A,0),1)))</f>
        <v/>
      </c>
      <c r="R77" s="43" t="str">
        <f ca="1">IFERROR(INDEX(Data!$A$1:Q$1004,_xlfn.AGGREGATE(15,6,(OFFSET(Data!$A$1,0,MATCH(R$6,Data!$1:$1,0)-1,1000,1)=IF(R$7="","Yes",R$7))/(OFFSET(Data!$A$1,0,MATCH(R$6,Data!$1:$1,0)-1,1000,1)=IF(R$7="","Yes",R$7))*ROW(Data!$C$1:$C$1004),ROW(R77)-ROW(R$7)),1),"")</f>
        <v>IFC</v>
      </c>
      <c r="S77" s="43" t="str">
        <f ca="1">IF(T77="","",IF(INDEX(Data!$BR:$BR,MATCH(T77,Data!$A:$A,0),1)=0,"",INDEX(Data!$BR:$BR,MATCH(T77,Data!$A:$A,0),1)))</f>
        <v/>
      </c>
      <c r="T77" s="43" t="str">
        <f ca="1">IFERROR(INDEX(Data!$A$1:R$1004,_xlfn.AGGREGATE(15,6,(OFFSET(Data!$A$1,0,MATCH(T$6,Data!$1:$1,0)-1,1000,1)=IF(T$7="","Yes",T$7))/(OFFSET(Data!$A$1,0,MATCH(T$6,Data!$1:$1,0)-1,1000,1)=IF(T$7="","Yes",T$7))*ROW(Data!$C$1:$C$1004),ROW(T77)-ROW(T$7)),1),"")</f>
        <v>Nat Geo Mundo</v>
      </c>
      <c r="U77" s="43" t="str">
        <f ca="1">IF(V77="","",IF(INDEX(Data!$BR:$BR,MATCH(V77,Data!$A:$A,0),1)=0,"",INDEX(Data!$BR:$BR,MATCH(V77,Data!$A:$A,0),1)))</f>
        <v/>
      </c>
      <c r="V77" s="43" t="str">
        <f ca="1">IFERROR(INDEX(Data!$A$1:T$1004,_xlfn.AGGREGATE(15,6,(OFFSET(Data!$A$1,0,MATCH(V$6,Data!$1:$1,0)-1,1000,1)=IF(V$7="","Yes",V$7))/(OFFSET(Data!$A$1,0,MATCH(V$6,Data!$1:$1,0)-1,1000,1)=IF(V$7="","Yes",V$7))*ROW(Data!$C$1:$C$1004),ROW(V77)-ROW(V$7)),1),"")</f>
        <v>SNY</v>
      </c>
      <c r="W77" s="43" t="str">
        <f ca="1">IF(X77="","",IF(INDEX(Data!$BR:$BR,MATCH(X77,Data!$A:$A,0),1)=0,"",INDEX(Data!$BR:$BR,MATCH(X77,Data!$A:$A,0),1)))</f>
        <v/>
      </c>
      <c r="X77" s="43" t="str">
        <f ca="1">IFERROR(INDEX(Data!$A$1:Y$1004,_xlfn.AGGREGATE(15,6,(OFFSET(Data!$A$1,0,MATCH(X$6,Data!$1:$1,0)-1,1000,1)=IF(X$7="","Yes",X$7))/(OFFSET(Data!$A$1,0,MATCH(X$6,Data!$1:$1,0)-1,1000,1)=IF(X$7="","Yes",X$7))*ROW(Data!$C$1:$C$1004),ROW(X77)-ROW(X$7)),1),"")</f>
        <v/>
      </c>
      <c r="Y77" s="43" t="str">
        <f ca="1">IF(Z77="","",IF(INDEX(Data!$BR:$BR,MATCH(Z77,Data!$A:$A,0),1)=0,"",INDEX(Data!$BR:$BR,MATCH(Z77,Data!$A:$A,0),1)))</f>
        <v/>
      </c>
      <c r="Z77" s="43" t="str">
        <f ca="1">IFERROR(INDEX(Data!$A$1:AA$1004,_xlfn.AGGREGATE(15,6,(OFFSET(Data!$A$1,0,MATCH(Z$6,Data!$1:$1,0)-1,1000,1)=IF(Z$7="","Yes",Z$7))/(OFFSET(Data!$A$1,0,MATCH(Z$6,Data!$1:$1,0)-1,1000,1)=IF(Z$7="","Yes",Z$7))*ROW(Data!$C$1:$C$1004),ROW(Z77)-ROW(Z$7)),1),"")</f>
        <v/>
      </c>
      <c r="AA77" s="43" t="str">
        <f ca="1">IF(AB77="","",IF(INDEX(Data!$BR:$BR,MATCH(AB77,Data!$A:$A,0),1)=0,"",INDEX(Data!$BR:$BR,MATCH(AB77,Data!$A:$A,0),1)))</f>
        <v/>
      </c>
      <c r="AB77" s="43" t="str">
        <f ca="1">IFERROR(INDEX(Data!$A$1:AC$1004,_xlfn.AGGREGATE(15,6,(OFFSET(Data!$A$1,0,MATCH(AB$6,Data!$1:$1,0)-1,1000,1)=IF(AB$7="","Yes",AB$7))/(OFFSET(Data!$A$1,0,MATCH(AB$6,Data!$1:$1,0)-1,1000,1)=IF(AB$7="","Yes",AB$7))*ROW(Data!$C$1:$C$1004),ROW(AB77)-ROW(AB$7)),1),"")</f>
        <v>TLC</v>
      </c>
      <c r="AC77" s="43" t="str">
        <f ca="1">IF(AD77="","",IF(INDEX(Data!$BR:$BR,MATCH(AD77,Data!$A:$A,0),1)=0,"",INDEX(Data!$BR:$BR,MATCH(AD77,Data!$A:$A,0),1)))</f>
        <v/>
      </c>
      <c r="AD77" s="43" t="str">
        <f ca="1">IFERROR(INDEX(Data!$A$1:AE$1004,_xlfn.AGGREGATE(15,6,(OFFSET(Data!$A$1,0,MATCH(AD$6,Data!$1:$1,0)-1,1000,1)=IF(AD$7="","Yes",AD$7))/(OFFSET(Data!$A$1,0,MATCH(AD$6,Data!$1:$1,0)-1,1000,1)=IF(AD$7="","Yes",AD$7))*ROW(Data!$C$1:$C$1004),ROW(AD77)-ROW(AD$7)),1),"")</f>
        <v/>
      </c>
      <c r="AE77" s="43" t="str">
        <f ca="1">IF(AF77="","",IF(INDEX(Data!$BR:$BR,MATCH(AF77,Data!$A:$A,0),1)=0,"",INDEX(Data!$BR:$BR,MATCH(AF77,Data!$A:$A,0),1)))</f>
        <v/>
      </c>
      <c r="AF77" s="43" t="str">
        <f ca="1">IFERROR(INDEX(Data!$A$1:AM$1004,_xlfn.AGGREGATE(15,6,(OFFSET(Data!$A$1,0,MATCH(AF$6,Data!$1:$1,0)-1,1000,1)=IF(AF$7="","Yes",AF$7))/(OFFSET(Data!$A$1,0,MATCH(AF$6,Data!$1:$1,0)-1,1000,1)=IF(AF$7="","Yes",AF$7))*ROW(Data!$C$1:$C$1004),ROW(AF77)-ROW(AF$7)),1),"")</f>
        <v/>
      </c>
      <c r="AG77" s="43" t="str">
        <f ca="1">IF(AH77="","",IF(INDEX(Data!$BR:$BR,MATCH(AH77,Data!$A:$A,0),1)=0,"",INDEX(Data!$BR:$BR,MATCH(AH77,Data!$A:$A,0),1)))</f>
        <v/>
      </c>
      <c r="AH77" s="43" t="str">
        <f ca="1">IFERROR(INDEX(Data!$A$1:AO$1004,_xlfn.AGGREGATE(15,6,(OFFSET(Data!$A$1,0,MATCH(AH$6,Data!$1:$1,0)-1,1000,1)=IF(AH$7="","Yes",AH$7))/(OFFSET(Data!$A$1,0,MATCH(AH$6,Data!$1:$1,0)-1,1000,1)=IF(AH$7="","Yes",AH$7))*ROW(Data!$C$1:$C$1004),ROW(AH77)-ROW(AH$7)),1),"")</f>
        <v/>
      </c>
      <c r="AI77" s="43" t="str">
        <f ca="1">IF(AJ77="","",IF(INDEX(Data!$BR:$BR,MATCH(AJ77,Data!$A:$A,0),1)=0,"",INDEX(Data!$BR:$BR,MATCH(AJ77,Data!$A:$A,0),1)))</f>
        <v/>
      </c>
      <c r="AJ77" s="43" t="str">
        <f ca="1">IFERROR(INDEX(Data!$A$1:AQ$1004,_xlfn.AGGREGATE(15,6,(OFFSET(Data!$A$1,0,MATCH(AJ$6,Data!$1:$1,0)-1,1000,1)=IF(AJ$7="","Yes",AJ$7))/(OFFSET(Data!$A$1,0,MATCH(AJ$6,Data!$1:$1,0)-1,1000,1)=IF(AJ$7="","Yes",AJ$7))*ROW(Data!$C$1:$C$1004),ROW(AJ77)-ROW(AJ$7)),1),"")</f>
        <v/>
      </c>
      <c r="AK77" s="43" t="str">
        <f ca="1">IF(AL77="","",IF(INDEX(Data!$BR:$BR,MATCH(AL77,Data!$A:$A,0),1)=0,"",INDEX(Data!$BR:$BR,MATCH(AL77,Data!$A:$A,0),1)))</f>
        <v/>
      </c>
      <c r="AL77" s="43" t="str">
        <f ca="1">IFERROR(INDEX(Data!$A$1:AS$1004,_xlfn.AGGREGATE(15,6,(OFFSET(Data!$A$1,0,MATCH(AL$6,Data!$1:$1,0)-1,1000,1)=IF(AL$7="","Yes",AL$7))/(OFFSET(Data!$A$1,0,MATCH(AL$6,Data!$1:$1,0)-1,1000,1)=IF(AL$7="","Yes",AL$7))*ROW(Data!$C$1:$C$1004),ROW(AL77)-ROW(AL$7)),1),"")</f>
        <v/>
      </c>
      <c r="AM77" s="43" t="str">
        <f ca="1">IF(AN77="","",IF(INDEX(Data!$BR:$BR,MATCH(AN77,Data!$A:$A,0),1)=0,"",INDEX(Data!$BR:$BR,MATCH(AN77,Data!$A:$A,0),1)))</f>
        <v/>
      </c>
      <c r="AN77" s="43" t="str">
        <f ca="1">IFERROR(INDEX(Data!$A$1:AU$1004,_xlfn.AGGREGATE(15,6,(OFFSET(Data!$A$1,0,MATCH(AN$6,Data!$1:$1,0)-1,1000,1)=IF(AN$7="","Yes",AN$7))/(OFFSET(Data!$A$1,0,MATCH(AN$6,Data!$1:$1,0)-1,1000,1)=IF(AN$7="","Yes",AN$7))*ROW(Data!$C$1:$C$1004),ROW(AN77)-ROW(AN$7)),1),"")</f>
        <v/>
      </c>
    </row>
    <row r="78" spans="1:40" ht="24" x14ac:dyDescent="0.4">
      <c r="A78" s="43" t="str">
        <f ca="1">IF(B78="","",IF(INDEX(Data!$BR:$BR,MATCH(B78,Data!$A:$A,0),1)=0,"",INDEX(Data!$BR:$BR,MATCH(B78,Data!$A:$A,0),1)))</f>
        <v/>
      </c>
      <c r="B78" s="43" t="str">
        <f ca="1">IFERROR(INDEX(Data!A$1:$A$1004,_xlfn.AGGREGATE(15,6,(OFFSET(Data!$A$1,0,MATCH(B$6,Data!$1:$1,0)-1,1000,1)=IF(B$7="","Yes",B$7))/(OFFSET(Data!$A$1,0,MATCH(B$6,Data!$1:$1,0)-1,1000,1)=IF(B$7="","Yes",B$7))*ROW(Data!$C$1:$C$1004),ROW(B78)-ROW(B$7)),1),"")</f>
        <v/>
      </c>
      <c r="C78" s="43" t="str">
        <f ca="1">IF(D78="","",IF(INDEX(Data!$BR:$BR,MATCH(D78,Data!$A:$A,0),1)=0,"",INDEX(Data!$BR:$BR,MATCH(D78,Data!$A:$A,0),1)))</f>
        <v/>
      </c>
      <c r="D78" s="43" t="str">
        <f ca="1">IFERROR(INDEX(Data!$A$1:C$1004,_xlfn.AGGREGATE(15,6,(OFFSET(Data!$A$1,0,MATCH(D$6,Data!$1:$1,0)-1,1000,1)=IF(D$7="","Yes",D$7))/(OFFSET(Data!$A$1,0,MATCH(D$6,Data!$1:$1,0)-1,1000,1)=IF(D$7="","Yes",D$7))*ROW(Data!$C$1:$C$1004),ROW(D78)-ROW(D$7)),1),"")</f>
        <v/>
      </c>
      <c r="E78" s="43" t="str">
        <f ca="1">IF(F78="","",IF(INDEX(Data!$BR:$BR,MATCH(F78,Data!$A:$A,0),1)=0,"",INDEX(Data!$BR:$BR,MATCH(F78,Data!$A:$A,0),1)))</f>
        <v/>
      </c>
      <c r="F78" s="43" t="str">
        <f ca="1">IFERROR(INDEX(Data!$A$1:E$1004,_xlfn.AGGREGATE(15,6,(OFFSET(Data!$A$1,0,MATCH(F$6,Data!$1:$1,0)-1,1000,1)=IF(F$7="","Yes",F$7))/(OFFSET(Data!$A$1,0,MATCH(F$6,Data!$1:$1,0)-1,1000,1)=IF(F$7="","Yes",F$7))*ROW(Data!$C$1:$C$1004),ROW(F78)-ROW(F$7)),1),"")</f>
        <v/>
      </c>
      <c r="G78" s="43" t="str">
        <f ca="1">IF(H78="","",IF(INDEX(Data!$BR:$BR,MATCH(H78,Data!$A:$A,0),1)=0,"",INDEX(Data!$BR:$BR,MATCH(H78,Data!$A:$A,0),1)))</f>
        <v/>
      </c>
      <c r="H78" s="43" t="str">
        <f ca="1">IFERROR(INDEX(Data!$A$1:G$1004,_xlfn.AGGREGATE(15,6,(OFFSET(Data!$A$1,0,MATCH(H$6,Data!$1:$1,0)-1,1000,1)=IF(H$7="","Yes",H$7))/(OFFSET(Data!$A$1,0,MATCH(H$6,Data!$1:$1,0)-1,1000,1)=IF(H$7="","Yes",H$7))*ROW(Data!$C$1:$C$1004),ROW(H78)-ROW(H$7)),1),"")</f>
        <v/>
      </c>
      <c r="I78" s="43" t="str">
        <f ca="1">IF(J78="","",IF(INDEX(Data!$BR:$BR,MATCH(J78,Data!$A:$A,0),1)=0,"",INDEX(Data!$BR:$BR,MATCH(J78,Data!$A:$A,0),1)))</f>
        <v/>
      </c>
      <c r="J78" s="43" t="str">
        <f ca="1">IFERROR(INDEX(Data!$A$1:I$1004,_xlfn.AGGREGATE(15,6,(OFFSET(Data!$A$1,0,MATCH(J$6,Data!$1:$1,0)-1,1000,1)=IF(J$7="","Yes",J$7))/(OFFSET(Data!$A$1,0,MATCH(J$6,Data!$1:$1,0)-1,1000,1)=IF(J$7="","Yes",J$7))*ROW(Data!$C$1:$C$1004),ROW(J78)-ROW(J$7)),1),"")</f>
        <v>Turner Classic Movies</v>
      </c>
      <c r="K78" s="43" t="str">
        <f ca="1">IF(L78="","",IF(INDEX(Data!$BR:$BR,MATCH(L78,Data!$A:$A,0),1)=0,"",INDEX(Data!$BR:$BR,MATCH(L78,Data!$A:$A,0),1)))</f>
        <v/>
      </c>
      <c r="L78" s="43" t="str">
        <f ca="1">IFERROR(INDEX(Data!$A$1:K$1004,_xlfn.AGGREGATE(15,6,(OFFSET(Data!$A$1,0,MATCH(L$6,Data!$1:$1,0)-1,1000,1)=IF(L$7="","Yes",L$7))/(OFFSET(Data!$A$1,0,MATCH(L$6,Data!$1:$1,0)-1,1000,1)=IF(L$7="","Yes",L$7))*ROW(Data!$C$1:$C$1004),ROW(L78)-ROW(L$7)),1),"")</f>
        <v>Univision</v>
      </c>
      <c r="M78" s="43" t="str">
        <f ca="1">IF(N78="","",IF(INDEX(Data!$BR:$BR,MATCH(N78,Data!$A:$A,0),1)=0,"",INDEX(Data!$BR:$BR,MATCH(N78,Data!$A:$A,0),1)))</f>
        <v/>
      </c>
      <c r="N78" s="43" t="str">
        <f ca="1">IFERROR(INDEX(Data!$A$1:M$1004,_xlfn.AGGREGATE(15,6,(OFFSET(Data!$A$1,0,MATCH(N$6,Data!$1:$1,0)-1,1000,1)=IF(N$7="","Yes",N$7))/(OFFSET(Data!$A$1,0,MATCH(N$6,Data!$1:$1,0)-1,1000,1)=IF(N$7="","Yes",N$7))*ROW(Data!$C$1:$C$1004),ROW(N78)-ROW(N$7)),1),"")</f>
        <v>Paramount Network</v>
      </c>
      <c r="O78" s="43" t="str">
        <f ca="1">IF(P78="","",IF(INDEX(Data!$BR:$BR,MATCH(P78,Data!$A:$A,0),1)=0,"",INDEX(Data!$BR:$BR,MATCH(P78,Data!$A:$A,0),1)))</f>
        <v/>
      </c>
      <c r="P78" s="43" t="str">
        <f ca="1">IFERROR(INDEX(Data!$A$1:O$1004,_xlfn.AGGREGATE(15,6,(OFFSET(Data!$A$1,0,MATCH(P$6,Data!$1:$1,0)-1,1000,1)=IF(P$7="","Yes",P$7))/(OFFSET(Data!$A$1,0,MATCH(P$6,Data!$1:$1,0)-1,1000,1)=IF(P$7="","Yes",P$7))*ROW(Data!$C$1:$C$1004),ROW(P78)-ROW(P$7)),1),"")</f>
        <v>Justice Central</v>
      </c>
      <c r="Q78" s="43" t="str">
        <f ca="1">IF(R78="","",IF(INDEX(Data!$BR:$BR,MATCH(R78,Data!$A:$A,0),1)=0,"",INDEX(Data!$BR:$BR,MATCH(R78,Data!$A:$A,0),1)))</f>
        <v/>
      </c>
      <c r="R78" s="43" t="str">
        <f ca="1">IFERROR(INDEX(Data!$A$1:Q$1004,_xlfn.AGGREGATE(15,6,(OFFSET(Data!$A$1,0,MATCH(R$6,Data!$1:$1,0)-1,1000,1)=IF(R$7="","Yes",R$7))/(OFFSET(Data!$A$1,0,MATCH(R$6,Data!$1:$1,0)-1,1000,1)=IF(R$7="","Yes",R$7))*ROW(Data!$C$1:$C$1004),ROW(R78)-ROW(R$7)),1),"")</f>
        <v>Investigation Discovery</v>
      </c>
      <c r="S78" s="43" t="str">
        <f ca="1">IF(T78="","",IF(INDEX(Data!$BR:$BR,MATCH(T78,Data!$A:$A,0),1)=0,"",INDEX(Data!$BR:$BR,MATCH(T78,Data!$A:$A,0),1)))</f>
        <v/>
      </c>
      <c r="T78" s="43" t="str">
        <f ca="1">IFERROR(INDEX(Data!$A$1:R$1004,_xlfn.AGGREGATE(15,6,(OFFSET(Data!$A$1,0,MATCH(T$6,Data!$1:$1,0)-1,1000,1)=IF(T$7="","Yes",T$7))/(OFFSET(Data!$A$1,0,MATCH(T$6,Data!$1:$1,0)-1,1000,1)=IF(T$7="","Yes",T$7))*ROW(Data!$C$1:$C$1004),ROW(T78)-ROW(T$7)),1),"")</f>
        <v>National Geographic</v>
      </c>
      <c r="U78" s="43" t="str">
        <f ca="1">IF(V78="","",IF(INDEX(Data!$BR:$BR,MATCH(V78,Data!$A:$A,0),1)=0,"",INDEX(Data!$BR:$BR,MATCH(V78,Data!$A:$A,0),1)))</f>
        <v/>
      </c>
      <c r="V78" s="43" t="str">
        <f ca="1">IFERROR(INDEX(Data!$A$1:T$1004,_xlfn.AGGREGATE(15,6,(OFFSET(Data!$A$1,0,MATCH(V$6,Data!$1:$1,0)-1,1000,1)=IF(V$7="","Yes",V$7))/(OFFSET(Data!$A$1,0,MATCH(V$6,Data!$1:$1,0)-1,1000,1)=IF(V$7="","Yes",V$7))*ROW(Data!$C$1:$C$1004),ROW(V78)-ROW(V$7)),1),"")</f>
        <v>Start TV</v>
      </c>
      <c r="W78" s="43" t="str">
        <f ca="1">IF(X78="","",IF(INDEX(Data!$BR:$BR,MATCH(X78,Data!$A:$A,0),1)=0,"",INDEX(Data!$BR:$BR,MATCH(X78,Data!$A:$A,0),1)))</f>
        <v/>
      </c>
      <c r="X78" s="43" t="str">
        <f ca="1">IFERROR(INDEX(Data!$A$1:Y$1004,_xlfn.AGGREGATE(15,6,(OFFSET(Data!$A$1,0,MATCH(X$6,Data!$1:$1,0)-1,1000,1)=IF(X$7="","Yes",X$7))/(OFFSET(Data!$A$1,0,MATCH(X$6,Data!$1:$1,0)-1,1000,1)=IF(X$7="","Yes",X$7))*ROW(Data!$C$1:$C$1004),ROW(X78)-ROW(X$7)),1),"")</f>
        <v/>
      </c>
      <c r="Y78" s="43" t="str">
        <f ca="1">IF(Z78="","",IF(INDEX(Data!$BR:$BR,MATCH(Z78,Data!$A:$A,0),1)=0,"",INDEX(Data!$BR:$BR,MATCH(Z78,Data!$A:$A,0),1)))</f>
        <v/>
      </c>
      <c r="Z78" s="43" t="str">
        <f ca="1">IFERROR(INDEX(Data!$A$1:AA$1004,_xlfn.AGGREGATE(15,6,(OFFSET(Data!$A$1,0,MATCH(Z$6,Data!$1:$1,0)-1,1000,1)=IF(Z$7="","Yes",Z$7))/(OFFSET(Data!$A$1,0,MATCH(Z$6,Data!$1:$1,0)-1,1000,1)=IF(Z$7="","Yes",Z$7))*ROW(Data!$C$1:$C$1004),ROW(Z78)-ROW(Z$7)),1),"")</f>
        <v/>
      </c>
      <c r="AA78" s="43" t="str">
        <f ca="1">IF(AB78="","",IF(INDEX(Data!$BR:$BR,MATCH(AB78,Data!$A:$A,0),1)=0,"",INDEX(Data!$BR:$BR,MATCH(AB78,Data!$A:$A,0),1)))</f>
        <v/>
      </c>
      <c r="AB78" s="43" t="str">
        <f ca="1">IFERROR(INDEX(Data!$A$1:AC$1004,_xlfn.AGGREGATE(15,6,(OFFSET(Data!$A$1,0,MATCH(AB$6,Data!$1:$1,0)-1,1000,1)=IF(AB$7="","Yes",AB$7))/(OFFSET(Data!$A$1,0,MATCH(AB$6,Data!$1:$1,0)-1,1000,1)=IF(AB$7="","Yes",AB$7))*ROW(Data!$C$1:$C$1004),ROW(AB78)-ROW(AB$7)),1),"")</f>
        <v>TNT</v>
      </c>
      <c r="AC78" s="43" t="str">
        <f ca="1">IF(AD78="","",IF(INDEX(Data!$BR:$BR,MATCH(AD78,Data!$A:$A,0),1)=0,"",INDEX(Data!$BR:$BR,MATCH(AD78,Data!$A:$A,0),1)))</f>
        <v/>
      </c>
      <c r="AD78" s="43" t="str">
        <f ca="1">IFERROR(INDEX(Data!$A$1:AE$1004,_xlfn.AGGREGATE(15,6,(OFFSET(Data!$A$1,0,MATCH(AD$6,Data!$1:$1,0)-1,1000,1)=IF(AD$7="","Yes",AD$7))/(OFFSET(Data!$A$1,0,MATCH(AD$6,Data!$1:$1,0)-1,1000,1)=IF(AD$7="","Yes",AD$7))*ROW(Data!$C$1:$C$1004),ROW(AD78)-ROW(AD$7)),1),"")</f>
        <v/>
      </c>
      <c r="AE78" s="43" t="str">
        <f ca="1">IF(AF78="","",IF(INDEX(Data!$BR:$BR,MATCH(AF78,Data!$A:$A,0),1)=0,"",INDEX(Data!$BR:$BR,MATCH(AF78,Data!$A:$A,0),1)))</f>
        <v/>
      </c>
      <c r="AF78" s="43" t="str">
        <f ca="1">IFERROR(INDEX(Data!$A$1:AM$1004,_xlfn.AGGREGATE(15,6,(OFFSET(Data!$A$1,0,MATCH(AF$6,Data!$1:$1,0)-1,1000,1)=IF(AF$7="","Yes",AF$7))/(OFFSET(Data!$A$1,0,MATCH(AF$6,Data!$1:$1,0)-1,1000,1)=IF(AF$7="","Yes",AF$7))*ROW(Data!$C$1:$C$1004),ROW(AF78)-ROW(AF$7)),1),"")</f>
        <v/>
      </c>
      <c r="AG78" s="43" t="str">
        <f ca="1">IF(AH78="","",IF(INDEX(Data!$BR:$BR,MATCH(AH78,Data!$A:$A,0),1)=0,"",INDEX(Data!$BR:$BR,MATCH(AH78,Data!$A:$A,0),1)))</f>
        <v/>
      </c>
      <c r="AH78" s="43" t="str">
        <f ca="1">IFERROR(INDEX(Data!$A$1:AO$1004,_xlfn.AGGREGATE(15,6,(OFFSET(Data!$A$1,0,MATCH(AH$6,Data!$1:$1,0)-1,1000,1)=IF(AH$7="","Yes",AH$7))/(OFFSET(Data!$A$1,0,MATCH(AH$6,Data!$1:$1,0)-1,1000,1)=IF(AH$7="","Yes",AH$7))*ROW(Data!$C$1:$C$1004),ROW(AH78)-ROW(AH$7)),1),"")</f>
        <v/>
      </c>
      <c r="AI78" s="43" t="str">
        <f ca="1">IF(AJ78="","",IF(INDEX(Data!$BR:$BR,MATCH(AJ78,Data!$A:$A,0),1)=0,"",INDEX(Data!$BR:$BR,MATCH(AJ78,Data!$A:$A,0),1)))</f>
        <v/>
      </c>
      <c r="AJ78" s="43" t="str">
        <f ca="1">IFERROR(INDEX(Data!$A$1:AQ$1004,_xlfn.AGGREGATE(15,6,(OFFSET(Data!$A$1,0,MATCH(AJ$6,Data!$1:$1,0)-1,1000,1)=IF(AJ$7="","Yes",AJ$7))/(OFFSET(Data!$A$1,0,MATCH(AJ$6,Data!$1:$1,0)-1,1000,1)=IF(AJ$7="","Yes",AJ$7))*ROW(Data!$C$1:$C$1004),ROW(AJ78)-ROW(AJ$7)),1),"")</f>
        <v/>
      </c>
      <c r="AK78" s="43" t="str">
        <f ca="1">IF(AL78="","",IF(INDEX(Data!$BR:$BR,MATCH(AL78,Data!$A:$A,0),1)=0,"",INDEX(Data!$BR:$BR,MATCH(AL78,Data!$A:$A,0),1)))</f>
        <v/>
      </c>
      <c r="AL78" s="43" t="str">
        <f ca="1">IFERROR(INDEX(Data!$A$1:AS$1004,_xlfn.AGGREGATE(15,6,(OFFSET(Data!$A$1,0,MATCH(AL$6,Data!$1:$1,0)-1,1000,1)=IF(AL$7="","Yes",AL$7))/(OFFSET(Data!$A$1,0,MATCH(AL$6,Data!$1:$1,0)-1,1000,1)=IF(AL$7="","Yes",AL$7))*ROW(Data!$C$1:$C$1004),ROW(AL78)-ROW(AL$7)),1),"")</f>
        <v/>
      </c>
      <c r="AM78" s="43" t="str">
        <f ca="1">IF(AN78="","",IF(INDEX(Data!$BR:$BR,MATCH(AN78,Data!$A:$A,0),1)=0,"",INDEX(Data!$BR:$BR,MATCH(AN78,Data!$A:$A,0),1)))</f>
        <v/>
      </c>
      <c r="AN78" s="43" t="str">
        <f ca="1">IFERROR(INDEX(Data!$A$1:AU$1004,_xlfn.AGGREGATE(15,6,(OFFSET(Data!$A$1,0,MATCH(AN$6,Data!$1:$1,0)-1,1000,1)=IF(AN$7="","Yes",AN$7))/(OFFSET(Data!$A$1,0,MATCH(AN$6,Data!$1:$1,0)-1,1000,1)=IF(AN$7="","Yes",AN$7))*ROW(Data!$C$1:$C$1004),ROW(AN78)-ROW(AN$7)),1),"")</f>
        <v/>
      </c>
    </row>
    <row r="79" spans="1:40" x14ac:dyDescent="0.4">
      <c r="A79" s="43" t="str">
        <f ca="1">IF(B79="","",IF(INDEX(Data!$BR:$BR,MATCH(B79,Data!$A:$A,0),1)=0,"",INDEX(Data!$BR:$BR,MATCH(B79,Data!$A:$A,0),1)))</f>
        <v/>
      </c>
      <c r="B79" s="43" t="str">
        <f ca="1">IFERROR(INDEX(Data!A$1:$A$1004,_xlfn.AGGREGATE(15,6,(OFFSET(Data!$A$1,0,MATCH(B$6,Data!$1:$1,0)-1,1000,1)=IF(B$7="","Yes",B$7))/(OFFSET(Data!$A$1,0,MATCH(B$6,Data!$1:$1,0)-1,1000,1)=IF(B$7="","Yes",B$7))*ROW(Data!$C$1:$C$1004),ROW(B79)-ROW(B$7)),1),"")</f>
        <v/>
      </c>
      <c r="C79" s="43" t="str">
        <f ca="1">IF(D79="","",IF(INDEX(Data!$BR:$BR,MATCH(D79,Data!$A:$A,0),1)=0,"",INDEX(Data!$BR:$BR,MATCH(D79,Data!$A:$A,0),1)))</f>
        <v/>
      </c>
      <c r="D79" s="43" t="str">
        <f ca="1">IFERROR(INDEX(Data!$A$1:C$1004,_xlfn.AGGREGATE(15,6,(OFFSET(Data!$A$1,0,MATCH(D$6,Data!$1:$1,0)-1,1000,1)=IF(D$7="","Yes",D$7))/(OFFSET(Data!$A$1,0,MATCH(D$6,Data!$1:$1,0)-1,1000,1)=IF(D$7="","Yes",D$7))*ROW(Data!$C$1:$C$1004),ROW(D79)-ROW(D$7)),1),"")</f>
        <v/>
      </c>
      <c r="E79" s="43" t="str">
        <f ca="1">IF(F79="","",IF(INDEX(Data!$BR:$BR,MATCH(F79,Data!$A:$A,0),1)=0,"",INDEX(Data!$BR:$BR,MATCH(F79,Data!$A:$A,0),1)))</f>
        <v/>
      </c>
      <c r="F79" s="43" t="str">
        <f ca="1">IFERROR(INDEX(Data!$A$1:E$1004,_xlfn.AGGREGATE(15,6,(OFFSET(Data!$A$1,0,MATCH(F$6,Data!$1:$1,0)-1,1000,1)=IF(F$7="","Yes",F$7))/(OFFSET(Data!$A$1,0,MATCH(F$6,Data!$1:$1,0)-1,1000,1)=IF(F$7="","Yes",F$7))*ROW(Data!$C$1:$C$1004),ROW(F79)-ROW(F$7)),1),"")</f>
        <v/>
      </c>
      <c r="G79" s="43" t="str">
        <f ca="1">IF(H79="","",IF(INDEX(Data!$BR:$BR,MATCH(H79,Data!$A:$A,0),1)=0,"",INDEX(Data!$BR:$BR,MATCH(H79,Data!$A:$A,0),1)))</f>
        <v/>
      </c>
      <c r="H79" s="43" t="str">
        <f ca="1">IFERROR(INDEX(Data!$A$1:G$1004,_xlfn.AGGREGATE(15,6,(OFFSET(Data!$A$1,0,MATCH(H$6,Data!$1:$1,0)-1,1000,1)=IF(H$7="","Yes",H$7))/(OFFSET(Data!$A$1,0,MATCH(H$6,Data!$1:$1,0)-1,1000,1)=IF(H$7="","Yes",H$7))*ROW(Data!$C$1:$C$1004),ROW(H79)-ROW(H$7)),1),"")</f>
        <v/>
      </c>
      <c r="I79" s="43" t="str">
        <f ca="1">IF(J79="","",IF(INDEX(Data!$BR:$BR,MATCH(J79,Data!$A:$A,0),1)=0,"",INDEX(Data!$BR:$BR,MATCH(J79,Data!$A:$A,0),1)))</f>
        <v/>
      </c>
      <c r="J79" s="43" t="str">
        <f ca="1">IFERROR(INDEX(Data!$A$1:I$1004,_xlfn.AGGREGATE(15,6,(OFFSET(Data!$A$1,0,MATCH(J$6,Data!$1:$1,0)-1,1000,1)=IF(J$7="","Yes",J$7))/(OFFSET(Data!$A$1,0,MATCH(J$6,Data!$1:$1,0)-1,1000,1)=IF(J$7="","Yes",J$7))*ROW(Data!$C$1:$C$1004),ROW(J79)-ROW(J$7)),1),"")</f>
        <v>TV Land</v>
      </c>
      <c r="K79" s="43" t="str">
        <f ca="1">IF(L79="","",IF(INDEX(Data!$BR:$BR,MATCH(L79,Data!$A:$A,0),1)=0,"",INDEX(Data!$BR:$BR,MATCH(L79,Data!$A:$A,0),1)))</f>
        <v/>
      </c>
      <c r="L79" s="43" t="str">
        <f ca="1">IFERROR(INDEX(Data!$A$1:K$1004,_xlfn.AGGREGATE(15,6,(OFFSET(Data!$A$1,0,MATCH(L$6,Data!$1:$1,0)-1,1000,1)=IF(L$7="","Yes",L$7))/(OFFSET(Data!$A$1,0,MATCH(L$6,Data!$1:$1,0)-1,1000,1)=IF(L$7="","Yes",L$7))*ROW(Data!$C$1:$C$1004),ROW(L79)-ROW(L$7)),1),"")</f>
        <v>USA Network</v>
      </c>
      <c r="M79" s="43" t="str">
        <f ca="1">IF(N79="","",IF(INDEX(Data!$BR:$BR,MATCH(N79,Data!$A:$A,0),1)=0,"",INDEX(Data!$BR:$BR,MATCH(N79,Data!$A:$A,0),1)))</f>
        <v/>
      </c>
      <c r="N79" s="43" t="str">
        <f ca="1">IFERROR(INDEX(Data!$A$1:M$1004,_xlfn.AGGREGATE(15,6,(OFFSET(Data!$A$1,0,MATCH(N$6,Data!$1:$1,0)-1,1000,1)=IF(N$7="","Yes",N$7))/(OFFSET(Data!$A$1,0,MATCH(N$6,Data!$1:$1,0)-1,1000,1)=IF(N$7="","Yes",N$7))*ROW(Data!$C$1:$C$1004),ROW(N79)-ROW(N$7)),1),"")</f>
        <v>POP</v>
      </c>
      <c r="O79" s="43" t="str">
        <f ca="1">IF(P79="","",IF(INDEX(Data!$BR:$BR,MATCH(P79,Data!$A:$A,0),1)=0,"",INDEX(Data!$BR:$BR,MATCH(P79,Data!$A:$A,0),1)))</f>
        <v/>
      </c>
      <c r="P79" s="43" t="str">
        <f ca="1">IFERROR(INDEX(Data!$A$1:O$1004,_xlfn.AGGREGATE(15,6,(OFFSET(Data!$A$1,0,MATCH(P$6,Data!$1:$1,0)-1,1000,1)=IF(P$7="","Yes",P$7))/(OFFSET(Data!$A$1,0,MATCH(P$6,Data!$1:$1,0)-1,1000,1)=IF(P$7="","Yes",P$7))*ROW(Data!$C$1:$C$1004),ROW(P79)-ROW(P$7)),1),"")</f>
        <v>Lifetime</v>
      </c>
      <c r="Q79" s="43" t="str">
        <f ca="1">IF(R79="","",IF(INDEX(Data!$BR:$BR,MATCH(R79,Data!$A:$A,0),1)=0,"",INDEX(Data!$BR:$BR,MATCH(R79,Data!$A:$A,0),1)))</f>
        <v/>
      </c>
      <c r="R79" s="43" t="str">
        <f ca="1">IFERROR(INDEX(Data!$A$1:Q$1004,_xlfn.AGGREGATE(15,6,(OFFSET(Data!$A$1,0,MATCH(R$6,Data!$1:$1,0)-1,1000,1)=IF(R$7="","Yes",R$7))/(OFFSET(Data!$A$1,0,MATCH(R$6,Data!$1:$1,0)-1,1000,1)=IF(R$7="","Yes",R$7))*ROW(Data!$C$1:$C$1004),ROW(R79)-ROW(R$7)),1),"")</f>
        <v>Justice Central</v>
      </c>
      <c r="S79" s="43">
        <f ca="1">IF(T79="","",IF(INDEX(Data!$BR:$BR,MATCH(T79,Data!$A:$A,0),1)=0,"",INDEX(Data!$BR:$BR,MATCH(T79,Data!$A:$A,0),1)))</f>
        <v>1</v>
      </c>
      <c r="T79" s="43" t="str">
        <f ca="1">IFERROR(INDEX(Data!$A$1:R$1004,_xlfn.AGGREGATE(15,6,(OFFSET(Data!$A$1,0,MATCH(T$6,Data!$1:$1,0)-1,1000,1)=IF(T$7="","Yes",T$7))/(OFFSET(Data!$A$1,0,MATCH(T$6,Data!$1:$1,0)-1,1000,1)=IF(T$7="","Yes",T$7))*ROW(Data!$C$1:$C$1004),ROW(T79)-ROW(T$7)),1),"")</f>
        <v>NBC</v>
      </c>
      <c r="U79" s="43" t="str">
        <f ca="1">IF(V79="","",IF(INDEX(Data!$BR:$BR,MATCH(V79,Data!$A:$A,0),1)=0,"",INDEX(Data!$BR:$BR,MATCH(V79,Data!$A:$A,0),1)))</f>
        <v/>
      </c>
      <c r="V79" s="43" t="str">
        <f ca="1">IFERROR(INDEX(Data!$A$1:T$1004,_xlfn.AGGREGATE(15,6,(OFFSET(Data!$A$1,0,MATCH(V$6,Data!$1:$1,0)-1,1000,1)=IF(V$7="","Yes",V$7))/(OFFSET(Data!$A$1,0,MATCH(V$6,Data!$1:$1,0)-1,1000,1)=IF(V$7="","Yes",V$7))*ROW(Data!$C$1:$C$1004),ROW(V79)-ROW(V$7)),1),"")</f>
        <v>Sundance TV</v>
      </c>
      <c r="W79" s="43" t="str">
        <f ca="1">IF(X79="","",IF(INDEX(Data!$BR:$BR,MATCH(X79,Data!$A:$A,0),1)=0,"",INDEX(Data!$BR:$BR,MATCH(X79,Data!$A:$A,0),1)))</f>
        <v/>
      </c>
      <c r="X79" s="43" t="str">
        <f ca="1">IFERROR(INDEX(Data!$A$1:Y$1004,_xlfn.AGGREGATE(15,6,(OFFSET(Data!$A$1,0,MATCH(X$6,Data!$1:$1,0)-1,1000,1)=IF(X$7="","Yes",X$7))/(OFFSET(Data!$A$1,0,MATCH(X$6,Data!$1:$1,0)-1,1000,1)=IF(X$7="","Yes",X$7))*ROW(Data!$C$1:$C$1004),ROW(X79)-ROW(X$7)),1),"")</f>
        <v/>
      </c>
      <c r="Y79" s="43" t="str">
        <f ca="1">IF(Z79="","",IF(INDEX(Data!$BR:$BR,MATCH(Z79,Data!$A:$A,0),1)=0,"",INDEX(Data!$BR:$BR,MATCH(Z79,Data!$A:$A,0),1)))</f>
        <v/>
      </c>
      <c r="Z79" s="43" t="str">
        <f ca="1">IFERROR(INDEX(Data!$A$1:AA$1004,_xlfn.AGGREGATE(15,6,(OFFSET(Data!$A$1,0,MATCH(Z$6,Data!$1:$1,0)-1,1000,1)=IF(Z$7="","Yes",Z$7))/(OFFSET(Data!$A$1,0,MATCH(Z$6,Data!$1:$1,0)-1,1000,1)=IF(Z$7="","Yes",Z$7))*ROW(Data!$C$1:$C$1004),ROW(Z79)-ROW(Z$7)),1),"")</f>
        <v/>
      </c>
      <c r="AA79" s="43" t="str">
        <f ca="1">IF(AB79="","",IF(INDEX(Data!$BR:$BR,MATCH(AB79,Data!$A:$A,0),1)=0,"",INDEX(Data!$BR:$BR,MATCH(AB79,Data!$A:$A,0),1)))</f>
        <v/>
      </c>
      <c r="AB79" s="43" t="str">
        <f ca="1">IFERROR(INDEX(Data!$A$1:AC$1004,_xlfn.AGGREGATE(15,6,(OFFSET(Data!$A$1,0,MATCH(AB$6,Data!$1:$1,0)-1,1000,1)=IF(AB$7="","Yes",AB$7))/(OFFSET(Data!$A$1,0,MATCH(AB$6,Data!$1:$1,0)-1,1000,1)=IF(AB$7="","Yes",AB$7))*ROW(Data!$C$1:$C$1004),ROW(AB79)-ROW(AB$7)),1),"")</f>
        <v>Travel Channel</v>
      </c>
      <c r="AC79" s="43" t="str">
        <f ca="1">IF(AD79="","",IF(INDEX(Data!$BR:$BR,MATCH(AD79,Data!$A:$A,0),1)=0,"",INDEX(Data!$BR:$BR,MATCH(AD79,Data!$A:$A,0),1)))</f>
        <v/>
      </c>
      <c r="AD79" s="43" t="str">
        <f ca="1">IFERROR(INDEX(Data!$A$1:AE$1004,_xlfn.AGGREGATE(15,6,(OFFSET(Data!$A$1,0,MATCH(AD$6,Data!$1:$1,0)-1,1000,1)=IF(AD$7="","Yes",AD$7))/(OFFSET(Data!$A$1,0,MATCH(AD$6,Data!$1:$1,0)-1,1000,1)=IF(AD$7="","Yes",AD$7))*ROW(Data!$C$1:$C$1004),ROW(AD79)-ROW(AD$7)),1),"")</f>
        <v/>
      </c>
      <c r="AE79" s="43" t="str">
        <f ca="1">IF(AF79="","",IF(INDEX(Data!$BR:$BR,MATCH(AF79,Data!$A:$A,0),1)=0,"",INDEX(Data!$BR:$BR,MATCH(AF79,Data!$A:$A,0),1)))</f>
        <v/>
      </c>
      <c r="AF79" s="43" t="str">
        <f ca="1">IFERROR(INDEX(Data!$A$1:AM$1004,_xlfn.AGGREGATE(15,6,(OFFSET(Data!$A$1,0,MATCH(AF$6,Data!$1:$1,0)-1,1000,1)=IF(AF$7="","Yes",AF$7))/(OFFSET(Data!$A$1,0,MATCH(AF$6,Data!$1:$1,0)-1,1000,1)=IF(AF$7="","Yes",AF$7))*ROW(Data!$C$1:$C$1004),ROW(AF79)-ROW(AF$7)),1),"")</f>
        <v/>
      </c>
      <c r="AG79" s="43" t="str">
        <f ca="1">IF(AH79="","",IF(INDEX(Data!$BR:$BR,MATCH(AH79,Data!$A:$A,0),1)=0,"",INDEX(Data!$BR:$BR,MATCH(AH79,Data!$A:$A,0),1)))</f>
        <v/>
      </c>
      <c r="AH79" s="43" t="str">
        <f ca="1">IFERROR(INDEX(Data!$A$1:AO$1004,_xlfn.AGGREGATE(15,6,(OFFSET(Data!$A$1,0,MATCH(AH$6,Data!$1:$1,0)-1,1000,1)=IF(AH$7="","Yes",AH$7))/(OFFSET(Data!$A$1,0,MATCH(AH$6,Data!$1:$1,0)-1,1000,1)=IF(AH$7="","Yes",AH$7))*ROW(Data!$C$1:$C$1004),ROW(AH79)-ROW(AH$7)),1),"")</f>
        <v/>
      </c>
      <c r="AI79" s="43" t="str">
        <f ca="1">IF(AJ79="","",IF(INDEX(Data!$BR:$BR,MATCH(AJ79,Data!$A:$A,0),1)=0,"",INDEX(Data!$BR:$BR,MATCH(AJ79,Data!$A:$A,0),1)))</f>
        <v/>
      </c>
      <c r="AJ79" s="43" t="str">
        <f ca="1">IFERROR(INDEX(Data!$A$1:AQ$1004,_xlfn.AGGREGATE(15,6,(OFFSET(Data!$A$1,0,MATCH(AJ$6,Data!$1:$1,0)-1,1000,1)=IF(AJ$7="","Yes",AJ$7))/(OFFSET(Data!$A$1,0,MATCH(AJ$6,Data!$1:$1,0)-1,1000,1)=IF(AJ$7="","Yes",AJ$7))*ROW(Data!$C$1:$C$1004),ROW(AJ79)-ROW(AJ$7)),1),"")</f>
        <v/>
      </c>
      <c r="AK79" s="43" t="str">
        <f ca="1">IF(AL79="","",IF(INDEX(Data!$BR:$BR,MATCH(AL79,Data!$A:$A,0),1)=0,"",INDEX(Data!$BR:$BR,MATCH(AL79,Data!$A:$A,0),1)))</f>
        <v/>
      </c>
      <c r="AL79" s="43" t="str">
        <f ca="1">IFERROR(INDEX(Data!$A$1:AS$1004,_xlfn.AGGREGATE(15,6,(OFFSET(Data!$A$1,0,MATCH(AL$6,Data!$1:$1,0)-1,1000,1)=IF(AL$7="","Yes",AL$7))/(OFFSET(Data!$A$1,0,MATCH(AL$6,Data!$1:$1,0)-1,1000,1)=IF(AL$7="","Yes",AL$7))*ROW(Data!$C$1:$C$1004),ROW(AL79)-ROW(AL$7)),1),"")</f>
        <v/>
      </c>
      <c r="AM79" s="43" t="str">
        <f ca="1">IF(AN79="","",IF(INDEX(Data!$BR:$BR,MATCH(AN79,Data!$A:$A,0),1)=0,"",INDEX(Data!$BR:$BR,MATCH(AN79,Data!$A:$A,0),1)))</f>
        <v/>
      </c>
      <c r="AN79" s="43" t="str">
        <f ca="1">IFERROR(INDEX(Data!$A$1:AU$1004,_xlfn.AGGREGATE(15,6,(OFFSET(Data!$A$1,0,MATCH(AN$6,Data!$1:$1,0)-1,1000,1)=IF(AN$7="","Yes",AN$7))/(OFFSET(Data!$A$1,0,MATCH(AN$6,Data!$1:$1,0)-1,1000,1)=IF(AN$7="","Yes",AN$7))*ROW(Data!$C$1:$C$1004),ROW(AN79)-ROW(AN$7)),1),"")</f>
        <v/>
      </c>
    </row>
    <row r="80" spans="1:40" ht="24" x14ac:dyDescent="0.4">
      <c r="A80" s="43" t="str">
        <f ca="1">IF(B80="","",IF(INDEX(Data!$BR:$BR,MATCH(B80,Data!$A:$A,0),1)=0,"",INDEX(Data!$BR:$BR,MATCH(B80,Data!$A:$A,0),1)))</f>
        <v/>
      </c>
      <c r="B80" s="43" t="str">
        <f ca="1">IFERROR(INDEX(Data!A$1:$A$1004,_xlfn.AGGREGATE(15,6,(OFFSET(Data!$A$1,0,MATCH(B$6,Data!$1:$1,0)-1,1000,1)=IF(B$7="","Yes",B$7))/(OFFSET(Data!$A$1,0,MATCH(B$6,Data!$1:$1,0)-1,1000,1)=IF(B$7="","Yes",B$7))*ROW(Data!$C$1:$C$1004),ROW(B80)-ROW(B$7)),1),"")</f>
        <v/>
      </c>
      <c r="C80" s="43" t="str">
        <f ca="1">IF(D80="","",IF(INDEX(Data!$BR:$BR,MATCH(D80,Data!$A:$A,0),1)=0,"",INDEX(Data!$BR:$BR,MATCH(D80,Data!$A:$A,0),1)))</f>
        <v/>
      </c>
      <c r="D80" s="43" t="str">
        <f ca="1">IFERROR(INDEX(Data!$A$1:C$1004,_xlfn.AGGREGATE(15,6,(OFFSET(Data!$A$1,0,MATCH(D$6,Data!$1:$1,0)-1,1000,1)=IF(D$7="","Yes",D$7))/(OFFSET(Data!$A$1,0,MATCH(D$6,Data!$1:$1,0)-1,1000,1)=IF(D$7="","Yes",D$7))*ROW(Data!$C$1:$C$1004),ROW(D80)-ROW(D$7)),1),"")</f>
        <v/>
      </c>
      <c r="E80" s="43" t="str">
        <f ca="1">IF(F80="","",IF(INDEX(Data!$BR:$BR,MATCH(F80,Data!$A:$A,0),1)=0,"",INDEX(Data!$BR:$BR,MATCH(F80,Data!$A:$A,0),1)))</f>
        <v/>
      </c>
      <c r="F80" s="43" t="str">
        <f ca="1">IFERROR(INDEX(Data!$A$1:E$1004,_xlfn.AGGREGATE(15,6,(OFFSET(Data!$A$1,0,MATCH(F$6,Data!$1:$1,0)-1,1000,1)=IF(F$7="","Yes",F$7))/(OFFSET(Data!$A$1,0,MATCH(F$6,Data!$1:$1,0)-1,1000,1)=IF(F$7="","Yes",F$7))*ROW(Data!$C$1:$C$1004),ROW(F80)-ROW(F$7)),1),"")</f>
        <v/>
      </c>
      <c r="G80" s="43" t="str">
        <f ca="1">IF(H80="","",IF(INDEX(Data!$BR:$BR,MATCH(H80,Data!$A:$A,0),1)=0,"",INDEX(Data!$BR:$BR,MATCH(H80,Data!$A:$A,0),1)))</f>
        <v/>
      </c>
      <c r="H80" s="43" t="str">
        <f ca="1">IFERROR(INDEX(Data!$A$1:G$1004,_xlfn.AGGREGATE(15,6,(OFFSET(Data!$A$1,0,MATCH(H$6,Data!$1:$1,0)-1,1000,1)=IF(H$7="","Yes",H$7))/(OFFSET(Data!$A$1,0,MATCH(H$6,Data!$1:$1,0)-1,1000,1)=IF(H$7="","Yes",H$7))*ROW(Data!$C$1:$C$1004),ROW(H80)-ROW(H$7)),1),"")</f>
        <v/>
      </c>
      <c r="I80" s="43" t="str">
        <f ca="1">IF(J80="","",IF(INDEX(Data!$BR:$BR,MATCH(J80,Data!$A:$A,0),1)=0,"",INDEX(Data!$BR:$BR,MATCH(J80,Data!$A:$A,0),1)))</f>
        <v/>
      </c>
      <c r="J80" s="43" t="str">
        <f ca="1">IFERROR(INDEX(Data!$A$1:I$1004,_xlfn.AGGREGATE(15,6,(OFFSET(Data!$A$1,0,MATCH(J$6,Data!$1:$1,0)-1,1000,1)=IF(J$7="","Yes",J$7))/(OFFSET(Data!$A$1,0,MATCH(J$6,Data!$1:$1,0)-1,1000,1)=IF(J$7="","Yes",J$7))*ROW(Data!$C$1:$C$1004),ROW(J80)-ROW(J$7)),1),"")</f>
        <v>Universal Kids</v>
      </c>
      <c r="K80" s="43" t="str">
        <f ca="1">IF(L80="","",IF(INDEX(Data!$BR:$BR,MATCH(L80,Data!$A:$A,0),1)=0,"",INDEX(Data!$BR:$BR,MATCH(L80,Data!$A:$A,0),1)))</f>
        <v/>
      </c>
      <c r="L80" s="43" t="str">
        <f ca="1">IFERROR(INDEX(Data!$A$1:K$1004,_xlfn.AGGREGATE(15,6,(OFFSET(Data!$A$1,0,MATCH(L$6,Data!$1:$1,0)-1,1000,1)=IF(L$7="","Yes",L$7))/(OFFSET(Data!$A$1,0,MATCH(L$6,Data!$1:$1,0)-1,1000,1)=IF(L$7="","Yes",L$7))*ROW(Data!$C$1:$C$1004),ROW(L80)-ROW(L$7)),1),"")</f>
        <v>VH1</v>
      </c>
      <c r="M80" s="43" t="str">
        <f ca="1">IF(N80="","",IF(INDEX(Data!$BR:$BR,MATCH(N80,Data!$A:$A,0),1)=0,"",INDEX(Data!$BR:$BR,MATCH(N80,Data!$A:$A,0),1)))</f>
        <v/>
      </c>
      <c r="N80" s="43" t="str">
        <f ca="1">IFERROR(INDEX(Data!$A$1:M$1004,_xlfn.AGGREGATE(15,6,(OFFSET(Data!$A$1,0,MATCH(N$6,Data!$1:$1,0)-1,1000,1)=IF(N$7="","Yes",N$7))/(OFFSET(Data!$A$1,0,MATCH(N$6,Data!$1:$1,0)-1,1000,1)=IF(N$7="","Yes",N$7))*ROW(Data!$C$1:$C$1004),ROW(N80)-ROW(N$7)),1),"")</f>
        <v>QVC</v>
      </c>
      <c r="O80" s="43" t="str">
        <f ca="1">IF(P80="","",IF(INDEX(Data!$BR:$BR,MATCH(P80,Data!$A:$A,0),1)=0,"",INDEX(Data!$BR:$BR,MATCH(P80,Data!$A:$A,0),1)))</f>
        <v/>
      </c>
      <c r="P80" s="43" t="str">
        <f ca="1">IFERROR(INDEX(Data!$A$1:O$1004,_xlfn.AGGREGATE(15,6,(OFFSET(Data!$A$1,0,MATCH(P$6,Data!$1:$1,0)-1,1000,1)=IF(P$7="","Yes",P$7))/(OFFSET(Data!$A$1,0,MATCH(P$6,Data!$1:$1,0)-1,1000,1)=IF(P$7="","Yes",P$7))*ROW(Data!$C$1:$C$1004),ROW(P80)-ROW(P$7)),1),"")</f>
        <v>Lifetime Movie Network</v>
      </c>
      <c r="Q80" s="43" t="str">
        <f ca="1">IF(R80="","",IF(INDEX(Data!$BR:$BR,MATCH(R80,Data!$A:$A,0),1)=0,"",INDEX(Data!$BR:$BR,MATCH(R80,Data!$A:$A,0),1)))</f>
        <v/>
      </c>
      <c r="R80" s="43" t="str">
        <f ca="1">IFERROR(INDEX(Data!$A$1:Q$1004,_xlfn.AGGREGATE(15,6,(OFFSET(Data!$A$1,0,MATCH(R$6,Data!$1:$1,0)-1,1000,1)=IF(R$7="","Yes",R$7))/(OFFSET(Data!$A$1,0,MATCH(R$6,Data!$1:$1,0)-1,1000,1)=IF(R$7="","Yes",R$7))*ROW(Data!$C$1:$C$1004),ROW(R80)-ROW(R$7)),1),"")</f>
        <v>Lifetime</v>
      </c>
      <c r="S80" s="43" t="str">
        <f ca="1">IF(T80="","",IF(INDEX(Data!$BR:$BR,MATCH(T80,Data!$A:$A,0),1)=0,"",INDEX(Data!$BR:$BR,MATCH(T80,Data!$A:$A,0),1)))</f>
        <v/>
      </c>
      <c r="T80" s="43" t="str">
        <f ca="1">IFERROR(INDEX(Data!$A$1:R$1004,_xlfn.AGGREGATE(15,6,(OFFSET(Data!$A$1,0,MATCH(T$6,Data!$1:$1,0)-1,1000,1)=IF(T$7="","Yes",T$7))/(OFFSET(Data!$A$1,0,MATCH(T$6,Data!$1:$1,0)-1,1000,1)=IF(T$7="","Yes",T$7))*ROW(Data!$C$1:$C$1004),ROW(T80)-ROW(T$7)),1),"")</f>
        <v>NBC Sports Network</v>
      </c>
      <c r="U80" s="43" t="str">
        <f ca="1">IF(V80="","",IF(INDEX(Data!$BR:$BR,MATCH(V80,Data!$A:$A,0),1)=0,"",INDEX(Data!$BR:$BR,MATCH(V80,Data!$A:$A,0),1)))</f>
        <v/>
      </c>
      <c r="V80" s="43" t="str">
        <f ca="1">IFERROR(INDEX(Data!$A$1:T$1004,_xlfn.AGGREGATE(15,6,(OFFSET(Data!$A$1,0,MATCH(V$6,Data!$1:$1,0)-1,1000,1)=IF(V$7="","Yes",V$7))/(OFFSET(Data!$A$1,0,MATCH(V$6,Data!$1:$1,0)-1,1000,1)=IF(V$7="","Yes",V$7))*ROW(Data!$C$1:$C$1004),ROW(V80)-ROW(V$7)),1),"")</f>
        <v>Syfy</v>
      </c>
      <c r="W80" s="43" t="str">
        <f ca="1">IF(X80="","",IF(INDEX(Data!$BR:$BR,MATCH(X80,Data!$A:$A,0),1)=0,"",INDEX(Data!$BR:$BR,MATCH(X80,Data!$A:$A,0),1)))</f>
        <v/>
      </c>
      <c r="X80" s="43" t="str">
        <f ca="1">IFERROR(INDEX(Data!$A$1:Y$1004,_xlfn.AGGREGATE(15,6,(OFFSET(Data!$A$1,0,MATCH(X$6,Data!$1:$1,0)-1,1000,1)=IF(X$7="","Yes",X$7))/(OFFSET(Data!$A$1,0,MATCH(X$6,Data!$1:$1,0)-1,1000,1)=IF(X$7="","Yes",X$7))*ROW(Data!$C$1:$C$1004),ROW(X80)-ROW(X$7)),1),"")</f>
        <v/>
      </c>
      <c r="Y80" s="43" t="str">
        <f ca="1">IF(Z80="","",IF(INDEX(Data!$BR:$BR,MATCH(Z80,Data!$A:$A,0),1)=0,"",INDEX(Data!$BR:$BR,MATCH(Z80,Data!$A:$A,0),1)))</f>
        <v/>
      </c>
      <c r="Z80" s="43" t="str">
        <f ca="1">IFERROR(INDEX(Data!$A$1:AA$1004,_xlfn.AGGREGATE(15,6,(OFFSET(Data!$A$1,0,MATCH(Z$6,Data!$1:$1,0)-1,1000,1)=IF(Z$7="","Yes",Z$7))/(OFFSET(Data!$A$1,0,MATCH(Z$6,Data!$1:$1,0)-1,1000,1)=IF(Z$7="","Yes",Z$7))*ROW(Data!$C$1:$C$1004),ROW(Z80)-ROW(Z$7)),1),"")</f>
        <v/>
      </c>
      <c r="AA80" s="43" t="str">
        <f ca="1">IF(AB80="","",IF(INDEX(Data!$BR:$BR,MATCH(AB80,Data!$A:$A,0),1)=0,"",INDEX(Data!$BR:$BR,MATCH(AB80,Data!$A:$A,0),1)))</f>
        <v/>
      </c>
      <c r="AB80" s="43" t="str">
        <f ca="1">IFERROR(INDEX(Data!$A$1:AC$1004,_xlfn.AGGREGATE(15,6,(OFFSET(Data!$A$1,0,MATCH(AB$6,Data!$1:$1,0)-1,1000,1)=IF(AB$7="","Yes",AB$7))/(OFFSET(Data!$A$1,0,MATCH(AB$6,Data!$1:$1,0)-1,1000,1)=IF(AB$7="","Yes",AB$7))*ROW(Data!$C$1:$C$1004),ROW(AB80)-ROW(AB$7)),1),"")</f>
        <v>TruTV</v>
      </c>
      <c r="AC80" s="43" t="str">
        <f ca="1">IF(AD80="","",IF(INDEX(Data!$BR:$BR,MATCH(AD80,Data!$A:$A,0),1)=0,"",INDEX(Data!$BR:$BR,MATCH(AD80,Data!$A:$A,0),1)))</f>
        <v/>
      </c>
      <c r="AD80" s="43" t="str">
        <f ca="1">IFERROR(INDEX(Data!$A$1:AE$1004,_xlfn.AGGREGATE(15,6,(OFFSET(Data!$A$1,0,MATCH(AD$6,Data!$1:$1,0)-1,1000,1)=IF(AD$7="","Yes",AD$7))/(OFFSET(Data!$A$1,0,MATCH(AD$6,Data!$1:$1,0)-1,1000,1)=IF(AD$7="","Yes",AD$7))*ROW(Data!$C$1:$C$1004),ROW(AD80)-ROW(AD$7)),1),"")</f>
        <v/>
      </c>
      <c r="AE80" s="43" t="str">
        <f ca="1">IF(AF80="","",IF(INDEX(Data!$BR:$BR,MATCH(AF80,Data!$A:$A,0),1)=0,"",INDEX(Data!$BR:$BR,MATCH(AF80,Data!$A:$A,0),1)))</f>
        <v/>
      </c>
      <c r="AF80" s="43" t="str">
        <f ca="1">IFERROR(INDEX(Data!$A$1:AM$1004,_xlfn.AGGREGATE(15,6,(OFFSET(Data!$A$1,0,MATCH(AF$6,Data!$1:$1,0)-1,1000,1)=IF(AF$7="","Yes",AF$7))/(OFFSET(Data!$A$1,0,MATCH(AF$6,Data!$1:$1,0)-1,1000,1)=IF(AF$7="","Yes",AF$7))*ROW(Data!$C$1:$C$1004),ROW(AF80)-ROW(AF$7)),1),"")</f>
        <v/>
      </c>
      <c r="AG80" s="43" t="str">
        <f ca="1">IF(AH80="","",IF(INDEX(Data!$BR:$BR,MATCH(AH80,Data!$A:$A,0),1)=0,"",INDEX(Data!$BR:$BR,MATCH(AH80,Data!$A:$A,0),1)))</f>
        <v/>
      </c>
      <c r="AH80" s="43" t="str">
        <f ca="1">IFERROR(INDEX(Data!$A$1:AO$1004,_xlfn.AGGREGATE(15,6,(OFFSET(Data!$A$1,0,MATCH(AH$6,Data!$1:$1,0)-1,1000,1)=IF(AH$7="","Yes",AH$7))/(OFFSET(Data!$A$1,0,MATCH(AH$6,Data!$1:$1,0)-1,1000,1)=IF(AH$7="","Yes",AH$7))*ROW(Data!$C$1:$C$1004),ROW(AH80)-ROW(AH$7)),1),"")</f>
        <v/>
      </c>
      <c r="AI80" s="43" t="str">
        <f ca="1">IF(AJ80="","",IF(INDEX(Data!$BR:$BR,MATCH(AJ80,Data!$A:$A,0),1)=0,"",INDEX(Data!$BR:$BR,MATCH(AJ80,Data!$A:$A,0),1)))</f>
        <v/>
      </c>
      <c r="AJ80" s="43" t="str">
        <f ca="1">IFERROR(INDEX(Data!$A$1:AQ$1004,_xlfn.AGGREGATE(15,6,(OFFSET(Data!$A$1,0,MATCH(AJ$6,Data!$1:$1,0)-1,1000,1)=IF(AJ$7="","Yes",AJ$7))/(OFFSET(Data!$A$1,0,MATCH(AJ$6,Data!$1:$1,0)-1,1000,1)=IF(AJ$7="","Yes",AJ$7))*ROW(Data!$C$1:$C$1004),ROW(AJ80)-ROW(AJ$7)),1),"")</f>
        <v/>
      </c>
      <c r="AK80" s="43" t="str">
        <f ca="1">IF(AL80="","",IF(INDEX(Data!$BR:$BR,MATCH(AL80,Data!$A:$A,0),1)=0,"",INDEX(Data!$BR:$BR,MATCH(AL80,Data!$A:$A,0),1)))</f>
        <v/>
      </c>
      <c r="AL80" s="43" t="str">
        <f ca="1">IFERROR(INDEX(Data!$A$1:AS$1004,_xlfn.AGGREGATE(15,6,(OFFSET(Data!$A$1,0,MATCH(AL$6,Data!$1:$1,0)-1,1000,1)=IF(AL$7="","Yes",AL$7))/(OFFSET(Data!$A$1,0,MATCH(AL$6,Data!$1:$1,0)-1,1000,1)=IF(AL$7="","Yes",AL$7))*ROW(Data!$C$1:$C$1004),ROW(AL80)-ROW(AL$7)),1),"")</f>
        <v/>
      </c>
      <c r="AM80" s="43" t="str">
        <f ca="1">IF(AN80="","",IF(INDEX(Data!$BR:$BR,MATCH(AN80,Data!$A:$A,0),1)=0,"",INDEX(Data!$BR:$BR,MATCH(AN80,Data!$A:$A,0),1)))</f>
        <v/>
      </c>
      <c r="AN80" s="43" t="str">
        <f ca="1">IFERROR(INDEX(Data!$A$1:AU$1004,_xlfn.AGGREGATE(15,6,(OFFSET(Data!$A$1,0,MATCH(AN$6,Data!$1:$1,0)-1,1000,1)=IF(AN$7="","Yes",AN$7))/(OFFSET(Data!$A$1,0,MATCH(AN$6,Data!$1:$1,0)-1,1000,1)=IF(AN$7="","Yes",AN$7))*ROW(Data!$C$1:$C$1004),ROW(AN80)-ROW(AN$7)),1),"")</f>
        <v/>
      </c>
    </row>
    <row r="81" spans="1:40" ht="24" x14ac:dyDescent="0.4">
      <c r="A81" s="43" t="str">
        <f ca="1">IF(B81="","",IF(INDEX(Data!$BR:$BR,MATCH(B81,Data!$A:$A,0),1)=0,"",INDEX(Data!$BR:$BR,MATCH(B81,Data!$A:$A,0),1)))</f>
        <v/>
      </c>
      <c r="B81" s="43" t="str">
        <f ca="1">IFERROR(INDEX(Data!A$1:$A$1004,_xlfn.AGGREGATE(15,6,(OFFSET(Data!$A$1,0,MATCH(B$6,Data!$1:$1,0)-1,1000,1)=IF(B$7="","Yes",B$7))/(OFFSET(Data!$A$1,0,MATCH(B$6,Data!$1:$1,0)-1,1000,1)=IF(B$7="","Yes",B$7))*ROW(Data!$C$1:$C$1004),ROW(B81)-ROW(B$7)),1),"")</f>
        <v/>
      </c>
      <c r="C81" s="43" t="str">
        <f ca="1">IF(D81="","",IF(INDEX(Data!$BR:$BR,MATCH(D81,Data!$A:$A,0),1)=0,"",INDEX(Data!$BR:$BR,MATCH(D81,Data!$A:$A,0),1)))</f>
        <v/>
      </c>
      <c r="D81" s="43" t="str">
        <f ca="1">IFERROR(INDEX(Data!$A$1:C$1004,_xlfn.AGGREGATE(15,6,(OFFSET(Data!$A$1,0,MATCH(D$6,Data!$1:$1,0)-1,1000,1)=IF(D$7="","Yes",D$7))/(OFFSET(Data!$A$1,0,MATCH(D$6,Data!$1:$1,0)-1,1000,1)=IF(D$7="","Yes",D$7))*ROW(Data!$C$1:$C$1004),ROW(D81)-ROW(D$7)),1),"")</f>
        <v/>
      </c>
      <c r="E81" s="43" t="str">
        <f ca="1">IF(F81="","",IF(INDEX(Data!$BR:$BR,MATCH(F81,Data!$A:$A,0),1)=0,"",INDEX(Data!$BR:$BR,MATCH(F81,Data!$A:$A,0),1)))</f>
        <v/>
      </c>
      <c r="F81" s="43" t="str">
        <f ca="1">IFERROR(INDEX(Data!$A$1:E$1004,_xlfn.AGGREGATE(15,6,(OFFSET(Data!$A$1,0,MATCH(F$6,Data!$1:$1,0)-1,1000,1)=IF(F$7="","Yes",F$7))/(OFFSET(Data!$A$1,0,MATCH(F$6,Data!$1:$1,0)-1,1000,1)=IF(F$7="","Yes",F$7))*ROW(Data!$C$1:$C$1004),ROW(F81)-ROW(F$7)),1),"")</f>
        <v/>
      </c>
      <c r="G81" s="43" t="str">
        <f ca="1">IF(H81="","",IF(INDEX(Data!$BR:$BR,MATCH(H81,Data!$A:$A,0),1)=0,"",INDEX(Data!$BR:$BR,MATCH(H81,Data!$A:$A,0),1)))</f>
        <v/>
      </c>
      <c r="H81" s="43" t="str">
        <f ca="1">IFERROR(INDEX(Data!$A$1:G$1004,_xlfn.AGGREGATE(15,6,(OFFSET(Data!$A$1,0,MATCH(H$6,Data!$1:$1,0)-1,1000,1)=IF(H$7="","Yes",H$7))/(OFFSET(Data!$A$1,0,MATCH(H$6,Data!$1:$1,0)-1,1000,1)=IF(H$7="","Yes",H$7))*ROW(Data!$C$1:$C$1004),ROW(H81)-ROW(H$7)),1),"")</f>
        <v/>
      </c>
      <c r="I81" s="43" t="str">
        <f ca="1">IF(J81="","",IF(INDEX(Data!$BR:$BR,MATCH(J81,Data!$A:$A,0),1)=0,"",INDEX(Data!$BR:$BR,MATCH(J81,Data!$A:$A,0),1)))</f>
        <v/>
      </c>
      <c r="J81" s="43" t="str">
        <f ca="1">IFERROR(INDEX(Data!$A$1:I$1004,_xlfn.AGGREGATE(15,6,(OFFSET(Data!$A$1,0,MATCH(J$6,Data!$1:$1,0)-1,1000,1)=IF(J$7="","Yes",J$7))/(OFFSET(Data!$A$1,0,MATCH(J$6,Data!$1:$1,0)-1,1000,1)=IF(J$7="","Yes",J$7))*ROW(Data!$C$1:$C$1004),ROW(J81)-ROW(J$7)),1),"")</f>
        <v>USA Network</v>
      </c>
      <c r="K81" s="43" t="str">
        <f ca="1">IF(L81="","",IF(INDEX(Data!$BR:$BR,MATCH(L81,Data!$A:$A,0),1)=0,"",INDEX(Data!$BR:$BR,MATCH(L81,Data!$A:$A,0),1)))</f>
        <v/>
      </c>
      <c r="L81" s="43" t="str">
        <f ca="1">IFERROR(INDEX(Data!$A$1:K$1004,_xlfn.AGGREGATE(15,6,(OFFSET(Data!$A$1,0,MATCH(L$6,Data!$1:$1,0)-1,1000,1)=IF(L$7="","Yes",L$7))/(OFFSET(Data!$A$1,0,MATCH(L$6,Data!$1:$1,0)-1,1000,1)=IF(L$7="","Yes",L$7))*ROW(Data!$C$1:$C$1004),ROW(L81)-ROW(L$7)),1),"")</f>
        <v>Viceland</v>
      </c>
      <c r="M81" s="43" t="str">
        <f ca="1">IF(N81="","",IF(INDEX(Data!$BR:$BR,MATCH(N81,Data!$A:$A,0),1)=0,"",INDEX(Data!$BR:$BR,MATCH(N81,Data!$A:$A,0),1)))</f>
        <v/>
      </c>
      <c r="N81" s="43" t="str">
        <f ca="1">IFERROR(INDEX(Data!$A$1:M$1004,_xlfn.AGGREGATE(15,6,(OFFSET(Data!$A$1,0,MATCH(N$6,Data!$1:$1,0)-1,1000,1)=IF(N$7="","Yes",N$7))/(OFFSET(Data!$A$1,0,MATCH(N$6,Data!$1:$1,0)-1,1000,1)=IF(N$7="","Yes",N$7))*ROW(Data!$C$1:$C$1004),ROW(N81)-ROW(N$7)),1),"")</f>
        <v>QVC 2</v>
      </c>
      <c r="O81" s="43" t="str">
        <f ca="1">IF(P81="","",IF(INDEX(Data!$BR:$BR,MATCH(P81,Data!$A:$A,0),1)=0,"",INDEX(Data!$BR:$BR,MATCH(P81,Data!$A:$A,0),1)))</f>
        <v/>
      </c>
      <c r="P81" s="43" t="str">
        <f ca="1">IFERROR(INDEX(Data!$A$1:O$1004,_xlfn.AGGREGATE(15,6,(OFFSET(Data!$A$1,0,MATCH(P$6,Data!$1:$1,0)-1,1000,1)=IF(P$7="","Yes",P$7))/(OFFSET(Data!$A$1,0,MATCH(P$6,Data!$1:$1,0)-1,1000,1)=IF(P$7="","Yes",P$7))*ROW(Data!$C$1:$C$1004),ROW(P81)-ROW(P$7)),1),"")</f>
        <v>Logo</v>
      </c>
      <c r="Q81" s="43" t="str">
        <f ca="1">IF(R81="","",IF(INDEX(Data!$BR:$BR,MATCH(R81,Data!$A:$A,0),1)=0,"",INDEX(Data!$BR:$BR,MATCH(R81,Data!$A:$A,0),1)))</f>
        <v/>
      </c>
      <c r="R81" s="43" t="str">
        <f ca="1">IFERROR(INDEX(Data!$A$1:Q$1004,_xlfn.AGGREGATE(15,6,(OFFSET(Data!$A$1,0,MATCH(R$6,Data!$1:$1,0)-1,1000,1)=IF(R$7="","Yes",R$7))/(OFFSET(Data!$A$1,0,MATCH(R$6,Data!$1:$1,0)-1,1000,1)=IF(R$7="","Yes",R$7))*ROW(Data!$C$1:$C$1004),ROW(R81)-ROW(R$7)),1),"")</f>
        <v>Lifetime Movie Network</v>
      </c>
      <c r="S81" s="43" t="str">
        <f ca="1">IF(T81="","",IF(INDEX(Data!$BR:$BR,MATCH(T81,Data!$A:$A,0),1)=0,"",INDEX(Data!$BR:$BR,MATCH(T81,Data!$A:$A,0),1)))</f>
        <v/>
      </c>
      <c r="T81" s="43" t="str">
        <f ca="1">IFERROR(INDEX(Data!$A$1:R$1004,_xlfn.AGGREGATE(15,6,(OFFSET(Data!$A$1,0,MATCH(T$6,Data!$1:$1,0)-1,1000,1)=IF(T$7="","Yes",T$7))/(OFFSET(Data!$A$1,0,MATCH(T$6,Data!$1:$1,0)-1,1000,1)=IF(T$7="","Yes",T$7))*ROW(Data!$C$1:$C$1004),ROW(T81)-ROW(T$7)),1),"")</f>
        <v>Nick Jr.</v>
      </c>
      <c r="U81" s="43" t="str">
        <f ca="1">IF(V81="","",IF(INDEX(Data!$BR:$BR,MATCH(V81,Data!$A:$A,0),1)=0,"",INDEX(Data!$BR:$BR,MATCH(V81,Data!$A:$A,0),1)))</f>
        <v/>
      </c>
      <c r="V81" s="43" t="str">
        <f ca="1">IFERROR(INDEX(Data!$A$1:T$1004,_xlfn.AGGREGATE(15,6,(OFFSET(Data!$A$1,0,MATCH(V$6,Data!$1:$1,0)-1,1000,1)=IF(V$7="","Yes",V$7))/(OFFSET(Data!$A$1,0,MATCH(V$6,Data!$1:$1,0)-1,1000,1)=IF(V$7="","Yes",V$7))*ROW(Data!$C$1:$C$1004),ROW(V81)-ROW(V$7)),1),"")</f>
        <v>Tastemade</v>
      </c>
      <c r="W81" s="43" t="str">
        <f ca="1">IF(X81="","",IF(INDEX(Data!$BR:$BR,MATCH(X81,Data!$A:$A,0),1)=0,"",INDEX(Data!$BR:$BR,MATCH(X81,Data!$A:$A,0),1)))</f>
        <v/>
      </c>
      <c r="X81" s="43" t="str">
        <f ca="1">IFERROR(INDEX(Data!$A$1:Y$1004,_xlfn.AGGREGATE(15,6,(OFFSET(Data!$A$1,0,MATCH(X$6,Data!$1:$1,0)-1,1000,1)=IF(X$7="","Yes",X$7))/(OFFSET(Data!$A$1,0,MATCH(X$6,Data!$1:$1,0)-1,1000,1)=IF(X$7="","Yes",X$7))*ROW(Data!$C$1:$C$1004),ROW(X81)-ROW(X$7)),1),"")</f>
        <v/>
      </c>
      <c r="Y81" s="43" t="str">
        <f ca="1">IF(Z81="","",IF(INDEX(Data!$BR:$BR,MATCH(Z81,Data!$A:$A,0),1)=0,"",INDEX(Data!$BR:$BR,MATCH(Z81,Data!$A:$A,0),1)))</f>
        <v/>
      </c>
      <c r="Z81" s="43" t="str">
        <f ca="1">IFERROR(INDEX(Data!$A$1:AA$1004,_xlfn.AGGREGATE(15,6,(OFFSET(Data!$A$1,0,MATCH(Z$6,Data!$1:$1,0)-1,1000,1)=IF(Z$7="","Yes",Z$7))/(OFFSET(Data!$A$1,0,MATCH(Z$6,Data!$1:$1,0)-1,1000,1)=IF(Z$7="","Yes",Z$7))*ROW(Data!$C$1:$C$1004),ROW(Z81)-ROW(Z$7)),1),"")</f>
        <v/>
      </c>
      <c r="AA81" s="43" t="str">
        <f ca="1">IF(AB81="","",IF(INDEX(Data!$BR:$BR,MATCH(AB81,Data!$A:$A,0),1)=0,"",INDEX(Data!$BR:$BR,MATCH(AB81,Data!$A:$A,0),1)))</f>
        <v/>
      </c>
      <c r="AB81" s="43" t="str">
        <f ca="1">IFERROR(INDEX(Data!$A$1:AC$1004,_xlfn.AGGREGATE(15,6,(OFFSET(Data!$A$1,0,MATCH(AB$6,Data!$1:$1,0)-1,1000,1)=IF(AB$7="","Yes",AB$7))/(OFFSET(Data!$A$1,0,MATCH(AB$6,Data!$1:$1,0)-1,1000,1)=IF(AB$7="","Yes",AB$7))*ROW(Data!$C$1:$C$1004),ROW(AB81)-ROW(AB$7)),1),"")</f>
        <v>TUDN</v>
      </c>
      <c r="AC81" s="43" t="str">
        <f ca="1">IF(AD81="","",IF(INDEX(Data!$BR:$BR,MATCH(AD81,Data!$A:$A,0),1)=0,"",INDEX(Data!$BR:$BR,MATCH(AD81,Data!$A:$A,0),1)))</f>
        <v/>
      </c>
      <c r="AD81" s="43" t="str">
        <f ca="1">IFERROR(INDEX(Data!$A$1:AE$1004,_xlfn.AGGREGATE(15,6,(OFFSET(Data!$A$1,0,MATCH(AD$6,Data!$1:$1,0)-1,1000,1)=IF(AD$7="","Yes",AD$7))/(OFFSET(Data!$A$1,0,MATCH(AD$6,Data!$1:$1,0)-1,1000,1)=IF(AD$7="","Yes",AD$7))*ROW(Data!$C$1:$C$1004),ROW(AD81)-ROW(AD$7)),1),"")</f>
        <v/>
      </c>
      <c r="AE81" s="43" t="str">
        <f ca="1">IF(AF81="","",IF(INDEX(Data!$BR:$BR,MATCH(AF81,Data!$A:$A,0),1)=0,"",INDEX(Data!$BR:$BR,MATCH(AF81,Data!$A:$A,0),1)))</f>
        <v/>
      </c>
      <c r="AF81" s="43" t="str">
        <f ca="1">IFERROR(INDEX(Data!$A$1:AM$1004,_xlfn.AGGREGATE(15,6,(OFFSET(Data!$A$1,0,MATCH(AF$6,Data!$1:$1,0)-1,1000,1)=IF(AF$7="","Yes",AF$7))/(OFFSET(Data!$A$1,0,MATCH(AF$6,Data!$1:$1,0)-1,1000,1)=IF(AF$7="","Yes",AF$7))*ROW(Data!$C$1:$C$1004),ROW(AF81)-ROW(AF$7)),1),"")</f>
        <v/>
      </c>
      <c r="AG81" s="43" t="str">
        <f ca="1">IF(AH81="","",IF(INDEX(Data!$BR:$BR,MATCH(AH81,Data!$A:$A,0),1)=0,"",INDEX(Data!$BR:$BR,MATCH(AH81,Data!$A:$A,0),1)))</f>
        <v/>
      </c>
      <c r="AH81" s="43" t="str">
        <f ca="1">IFERROR(INDEX(Data!$A$1:AO$1004,_xlfn.AGGREGATE(15,6,(OFFSET(Data!$A$1,0,MATCH(AH$6,Data!$1:$1,0)-1,1000,1)=IF(AH$7="","Yes",AH$7))/(OFFSET(Data!$A$1,0,MATCH(AH$6,Data!$1:$1,0)-1,1000,1)=IF(AH$7="","Yes",AH$7))*ROW(Data!$C$1:$C$1004),ROW(AH81)-ROW(AH$7)),1),"")</f>
        <v/>
      </c>
      <c r="AI81" s="43" t="str">
        <f ca="1">IF(AJ81="","",IF(INDEX(Data!$BR:$BR,MATCH(AJ81,Data!$A:$A,0),1)=0,"",INDEX(Data!$BR:$BR,MATCH(AJ81,Data!$A:$A,0),1)))</f>
        <v/>
      </c>
      <c r="AJ81" s="43" t="str">
        <f ca="1">IFERROR(INDEX(Data!$A$1:AQ$1004,_xlfn.AGGREGATE(15,6,(OFFSET(Data!$A$1,0,MATCH(AJ$6,Data!$1:$1,0)-1,1000,1)=IF(AJ$7="","Yes",AJ$7))/(OFFSET(Data!$A$1,0,MATCH(AJ$6,Data!$1:$1,0)-1,1000,1)=IF(AJ$7="","Yes",AJ$7))*ROW(Data!$C$1:$C$1004),ROW(AJ81)-ROW(AJ$7)),1),"")</f>
        <v/>
      </c>
      <c r="AK81" s="43" t="str">
        <f ca="1">IF(AL81="","",IF(INDEX(Data!$BR:$BR,MATCH(AL81,Data!$A:$A,0),1)=0,"",INDEX(Data!$BR:$BR,MATCH(AL81,Data!$A:$A,0),1)))</f>
        <v/>
      </c>
      <c r="AL81" s="43" t="str">
        <f ca="1">IFERROR(INDEX(Data!$A$1:AS$1004,_xlfn.AGGREGATE(15,6,(OFFSET(Data!$A$1,0,MATCH(AL$6,Data!$1:$1,0)-1,1000,1)=IF(AL$7="","Yes",AL$7))/(OFFSET(Data!$A$1,0,MATCH(AL$6,Data!$1:$1,0)-1,1000,1)=IF(AL$7="","Yes",AL$7))*ROW(Data!$C$1:$C$1004),ROW(AL81)-ROW(AL$7)),1),"")</f>
        <v/>
      </c>
      <c r="AM81" s="43" t="str">
        <f ca="1">IF(AN81="","",IF(INDEX(Data!$BR:$BR,MATCH(AN81,Data!$A:$A,0),1)=0,"",INDEX(Data!$BR:$BR,MATCH(AN81,Data!$A:$A,0),1)))</f>
        <v/>
      </c>
      <c r="AN81" s="43" t="str">
        <f ca="1">IFERROR(INDEX(Data!$A$1:AU$1004,_xlfn.AGGREGATE(15,6,(OFFSET(Data!$A$1,0,MATCH(AN$6,Data!$1:$1,0)-1,1000,1)=IF(AN$7="","Yes",AN$7))/(OFFSET(Data!$A$1,0,MATCH(AN$6,Data!$1:$1,0)-1,1000,1)=IF(AN$7="","Yes",AN$7))*ROW(Data!$C$1:$C$1004),ROW(AN81)-ROW(AN$7)),1),"")</f>
        <v/>
      </c>
    </row>
    <row r="82" spans="1:40" x14ac:dyDescent="0.4">
      <c r="A82" s="43" t="str">
        <f ca="1">IF(B82="","",IF(INDEX(Data!$BR:$BR,MATCH(B82,Data!$A:$A,0),1)=0,"",INDEX(Data!$BR:$BR,MATCH(B82,Data!$A:$A,0),1)))</f>
        <v/>
      </c>
      <c r="B82" s="43" t="str">
        <f ca="1">IFERROR(INDEX(Data!A$1:$A$1004,_xlfn.AGGREGATE(15,6,(OFFSET(Data!$A$1,0,MATCH(B$6,Data!$1:$1,0)-1,1000,1)=IF(B$7="","Yes",B$7))/(OFFSET(Data!$A$1,0,MATCH(B$6,Data!$1:$1,0)-1,1000,1)=IF(B$7="","Yes",B$7))*ROW(Data!$C$1:$C$1004),ROW(B82)-ROW(B$7)),1),"")</f>
        <v/>
      </c>
      <c r="C82" s="43" t="str">
        <f ca="1">IF(D82="","",IF(INDEX(Data!$BR:$BR,MATCH(D82,Data!$A:$A,0),1)=0,"",INDEX(Data!$BR:$BR,MATCH(D82,Data!$A:$A,0),1)))</f>
        <v/>
      </c>
      <c r="D82" s="43" t="str">
        <f ca="1">IFERROR(INDEX(Data!$A$1:C$1004,_xlfn.AGGREGATE(15,6,(OFFSET(Data!$A$1,0,MATCH(D$6,Data!$1:$1,0)-1,1000,1)=IF(D$7="","Yes",D$7))/(OFFSET(Data!$A$1,0,MATCH(D$6,Data!$1:$1,0)-1,1000,1)=IF(D$7="","Yes",D$7))*ROW(Data!$C$1:$C$1004),ROW(D82)-ROW(D$7)),1),"")</f>
        <v/>
      </c>
      <c r="E82" s="43" t="str">
        <f ca="1">IF(F82="","",IF(INDEX(Data!$BR:$BR,MATCH(F82,Data!$A:$A,0),1)=0,"",INDEX(Data!$BR:$BR,MATCH(F82,Data!$A:$A,0),1)))</f>
        <v/>
      </c>
      <c r="F82" s="43" t="str">
        <f ca="1">IFERROR(INDEX(Data!$A$1:E$1004,_xlfn.AGGREGATE(15,6,(OFFSET(Data!$A$1,0,MATCH(F$6,Data!$1:$1,0)-1,1000,1)=IF(F$7="","Yes",F$7))/(OFFSET(Data!$A$1,0,MATCH(F$6,Data!$1:$1,0)-1,1000,1)=IF(F$7="","Yes",F$7))*ROW(Data!$C$1:$C$1004),ROW(F82)-ROW(F$7)),1),"")</f>
        <v/>
      </c>
      <c r="G82" s="43" t="str">
        <f ca="1">IF(H82="","",IF(INDEX(Data!$BR:$BR,MATCH(H82,Data!$A:$A,0),1)=0,"",INDEX(Data!$BR:$BR,MATCH(H82,Data!$A:$A,0),1)))</f>
        <v/>
      </c>
      <c r="H82" s="43" t="str">
        <f ca="1">IFERROR(INDEX(Data!$A$1:G$1004,_xlfn.AGGREGATE(15,6,(OFFSET(Data!$A$1,0,MATCH(H$6,Data!$1:$1,0)-1,1000,1)=IF(H$7="","Yes",H$7))/(OFFSET(Data!$A$1,0,MATCH(H$6,Data!$1:$1,0)-1,1000,1)=IF(H$7="","Yes",H$7))*ROW(Data!$C$1:$C$1004),ROW(H82)-ROW(H$7)),1),"")</f>
        <v/>
      </c>
      <c r="I82" s="43" t="str">
        <f ca="1">IF(J82="","",IF(INDEX(Data!$BR:$BR,MATCH(J82,Data!$A:$A,0),1)=0,"",INDEX(Data!$BR:$BR,MATCH(J82,Data!$A:$A,0),1)))</f>
        <v/>
      </c>
      <c r="J82" s="43" t="str">
        <f ca="1">IFERROR(INDEX(Data!$A$1:I$1004,_xlfn.AGGREGATE(15,6,(OFFSET(Data!$A$1,0,MATCH(J$6,Data!$1:$1,0)-1,1000,1)=IF(J$7="","Yes",J$7))/(OFFSET(Data!$A$1,0,MATCH(J$6,Data!$1:$1,0)-1,1000,1)=IF(J$7="","Yes",J$7))*ROW(Data!$C$1:$C$1004),ROW(J82)-ROW(J$7)),1),"")</f>
        <v>VH1</v>
      </c>
      <c r="K82" s="43" t="str">
        <f ca="1">IF(L82="","",IF(INDEX(Data!$BR:$BR,MATCH(L82,Data!$A:$A,0),1)=0,"",INDEX(Data!$BR:$BR,MATCH(L82,Data!$A:$A,0),1)))</f>
        <v/>
      </c>
      <c r="L82" s="43" t="str">
        <f ca="1">IFERROR(INDEX(Data!$A$1:K$1004,_xlfn.AGGREGATE(15,6,(OFFSET(Data!$A$1,0,MATCH(L$6,Data!$1:$1,0)-1,1000,1)=IF(L$7="","Yes",L$7))/(OFFSET(Data!$A$1,0,MATCH(L$6,Data!$1:$1,0)-1,1000,1)=IF(L$7="","Yes",L$7))*ROW(Data!$C$1:$C$1004),ROW(L82)-ROW(L$7)),1),"")</f>
        <v>We TV</v>
      </c>
      <c r="M82" s="43" t="str">
        <f ca="1">IF(N82="","",IF(INDEX(Data!$BR:$BR,MATCH(N82,Data!$A:$A,0),1)=0,"",INDEX(Data!$BR:$BR,MATCH(N82,Data!$A:$A,0),1)))</f>
        <v/>
      </c>
      <c r="N82" s="43" t="str">
        <f ca="1">IFERROR(INDEX(Data!$A$1:M$1004,_xlfn.AGGREGATE(15,6,(OFFSET(Data!$A$1,0,MATCH(N$6,Data!$1:$1,0)-1,1000,1)=IF(N$7="","Yes",N$7))/(OFFSET(Data!$A$1,0,MATCH(N$6,Data!$1:$1,0)-1,1000,1)=IF(N$7="","Yes",N$7))*ROW(Data!$C$1:$C$1004),ROW(N82)-ROW(N$7)),1),"")</f>
        <v>Reelz</v>
      </c>
      <c r="O82" s="43" t="str">
        <f ca="1">IF(P82="","",IF(INDEX(Data!$BR:$BR,MATCH(P82,Data!$A:$A,0),1)=0,"",INDEX(Data!$BR:$BR,MATCH(P82,Data!$A:$A,0),1)))</f>
        <v/>
      </c>
      <c r="P82" s="43" t="str">
        <f ca="1">IFERROR(INDEX(Data!$A$1:O$1004,_xlfn.AGGREGATE(15,6,(OFFSET(Data!$A$1,0,MATCH(P$6,Data!$1:$1,0)-1,1000,1)=IF(P$7="","Yes",P$7))/(OFFSET(Data!$A$1,0,MATCH(P$6,Data!$1:$1,0)-1,1000,1)=IF(P$7="","Yes",P$7))*ROW(Data!$C$1:$C$1004),ROW(P82)-ROW(P$7)),1),"")</f>
        <v>MLB Network</v>
      </c>
      <c r="Q82" s="43" t="str">
        <f ca="1">IF(R82="","",IF(INDEX(Data!$BR:$BR,MATCH(R82,Data!$A:$A,0),1)=0,"",INDEX(Data!$BR:$BR,MATCH(R82,Data!$A:$A,0),1)))</f>
        <v/>
      </c>
      <c r="R82" s="43" t="str">
        <f ca="1">IFERROR(INDEX(Data!$A$1:Q$1004,_xlfn.AGGREGATE(15,6,(OFFSET(Data!$A$1,0,MATCH(R$6,Data!$1:$1,0)-1,1000,1)=IF(R$7="","Yes",R$7))/(OFFSET(Data!$A$1,0,MATCH(R$6,Data!$1:$1,0)-1,1000,1)=IF(R$7="","Yes",R$7))*ROW(Data!$C$1:$C$1004),ROW(R82)-ROW(R$7)),1),"")</f>
        <v>Logo</v>
      </c>
      <c r="S82" s="43" t="str">
        <f ca="1">IF(T82="","",IF(INDEX(Data!$BR:$BR,MATCH(T82,Data!$A:$A,0),1)=0,"",INDEX(Data!$BR:$BR,MATCH(T82,Data!$A:$A,0),1)))</f>
        <v/>
      </c>
      <c r="T82" s="43" t="str">
        <f ca="1">IFERROR(INDEX(Data!$A$1:R$1004,_xlfn.AGGREGATE(15,6,(OFFSET(Data!$A$1,0,MATCH(T$6,Data!$1:$1,0)-1,1000,1)=IF(T$7="","Yes",T$7))/(OFFSET(Data!$A$1,0,MATCH(T$6,Data!$1:$1,0)-1,1000,1)=IF(T$7="","Yes",T$7))*ROW(Data!$C$1:$C$1004),ROW(T82)-ROW(T$7)),1),"")</f>
        <v>Nickelodeon</v>
      </c>
      <c r="U82" s="43" t="str">
        <f ca="1">IF(V82="","",IF(INDEX(Data!$BR:$BR,MATCH(V82,Data!$A:$A,0),1)=0,"",INDEX(Data!$BR:$BR,MATCH(V82,Data!$A:$A,0),1)))</f>
        <v/>
      </c>
      <c r="V82" s="43" t="str">
        <f ca="1">IFERROR(INDEX(Data!$A$1:T$1004,_xlfn.AGGREGATE(15,6,(OFFSET(Data!$A$1,0,MATCH(V$6,Data!$1:$1,0)-1,1000,1)=IF(V$7="","Yes",V$7))/(OFFSET(Data!$A$1,0,MATCH(V$6,Data!$1:$1,0)-1,1000,1)=IF(V$7="","Yes",V$7))*ROW(Data!$C$1:$C$1004),ROW(V82)-ROW(V$7)),1),"")</f>
        <v>TBS</v>
      </c>
      <c r="W82" s="43" t="str">
        <f ca="1">IF(X82="","",IF(INDEX(Data!$BR:$BR,MATCH(X82,Data!$A:$A,0),1)=0,"",INDEX(Data!$BR:$BR,MATCH(X82,Data!$A:$A,0),1)))</f>
        <v/>
      </c>
      <c r="X82" s="43" t="str">
        <f ca="1">IFERROR(INDEX(Data!$A$1:Y$1004,_xlfn.AGGREGATE(15,6,(OFFSET(Data!$A$1,0,MATCH(X$6,Data!$1:$1,0)-1,1000,1)=IF(X$7="","Yes",X$7))/(OFFSET(Data!$A$1,0,MATCH(X$6,Data!$1:$1,0)-1,1000,1)=IF(X$7="","Yes",X$7))*ROW(Data!$C$1:$C$1004),ROW(X82)-ROW(X$7)),1),"")</f>
        <v/>
      </c>
      <c r="Y82" s="43" t="str">
        <f ca="1">IF(Z82="","",IF(INDEX(Data!$BR:$BR,MATCH(Z82,Data!$A:$A,0),1)=0,"",INDEX(Data!$BR:$BR,MATCH(Z82,Data!$A:$A,0),1)))</f>
        <v/>
      </c>
      <c r="Z82" s="43" t="str">
        <f ca="1">IFERROR(INDEX(Data!$A$1:AA$1004,_xlfn.AGGREGATE(15,6,(OFFSET(Data!$A$1,0,MATCH(Z$6,Data!$1:$1,0)-1,1000,1)=IF(Z$7="","Yes",Z$7))/(OFFSET(Data!$A$1,0,MATCH(Z$6,Data!$1:$1,0)-1,1000,1)=IF(Z$7="","Yes",Z$7))*ROW(Data!$C$1:$C$1004),ROW(Z82)-ROW(Z$7)),1),"")</f>
        <v/>
      </c>
      <c r="AA82" s="43" t="str">
        <f ca="1">IF(AB82="","",IF(INDEX(Data!$BR:$BR,MATCH(AB82,Data!$A:$A,0),1)=0,"",INDEX(Data!$BR:$BR,MATCH(AB82,Data!$A:$A,0),1)))</f>
        <v/>
      </c>
      <c r="AB82" s="43" t="str">
        <f ca="1">IFERROR(INDEX(Data!$A$1:AC$1004,_xlfn.AGGREGATE(15,6,(OFFSET(Data!$A$1,0,MATCH(AB$6,Data!$1:$1,0)-1,1000,1)=IF(AB$7="","Yes",AB$7))/(OFFSET(Data!$A$1,0,MATCH(AB$6,Data!$1:$1,0)-1,1000,1)=IF(AB$7="","Yes",AB$7))*ROW(Data!$C$1:$C$1004),ROW(AB82)-ROW(AB$7)),1),"")</f>
        <v>TUDNxtra1</v>
      </c>
      <c r="AC82" s="43" t="str">
        <f ca="1">IF(AD82="","",IF(INDEX(Data!$BR:$BR,MATCH(AD82,Data!$A:$A,0),1)=0,"",INDEX(Data!$BR:$BR,MATCH(AD82,Data!$A:$A,0),1)))</f>
        <v/>
      </c>
      <c r="AD82" s="43" t="str">
        <f ca="1">IFERROR(INDEX(Data!$A$1:AE$1004,_xlfn.AGGREGATE(15,6,(OFFSET(Data!$A$1,0,MATCH(AD$6,Data!$1:$1,0)-1,1000,1)=IF(AD$7="","Yes",AD$7))/(OFFSET(Data!$A$1,0,MATCH(AD$6,Data!$1:$1,0)-1,1000,1)=IF(AD$7="","Yes",AD$7))*ROW(Data!$C$1:$C$1004),ROW(AD82)-ROW(AD$7)),1),"")</f>
        <v/>
      </c>
      <c r="AE82" s="43" t="str">
        <f ca="1">IF(AF82="","",IF(INDEX(Data!$BR:$BR,MATCH(AF82,Data!$A:$A,0),1)=0,"",INDEX(Data!$BR:$BR,MATCH(AF82,Data!$A:$A,0),1)))</f>
        <v/>
      </c>
      <c r="AF82" s="43" t="str">
        <f ca="1">IFERROR(INDEX(Data!$A$1:AM$1004,_xlfn.AGGREGATE(15,6,(OFFSET(Data!$A$1,0,MATCH(AF$6,Data!$1:$1,0)-1,1000,1)=IF(AF$7="","Yes",AF$7))/(OFFSET(Data!$A$1,0,MATCH(AF$6,Data!$1:$1,0)-1,1000,1)=IF(AF$7="","Yes",AF$7))*ROW(Data!$C$1:$C$1004),ROW(AF82)-ROW(AF$7)),1),"")</f>
        <v/>
      </c>
      <c r="AG82" s="43" t="str">
        <f ca="1">IF(AH82="","",IF(INDEX(Data!$BR:$BR,MATCH(AH82,Data!$A:$A,0),1)=0,"",INDEX(Data!$BR:$BR,MATCH(AH82,Data!$A:$A,0),1)))</f>
        <v/>
      </c>
      <c r="AH82" s="43" t="str">
        <f ca="1">IFERROR(INDEX(Data!$A$1:AO$1004,_xlfn.AGGREGATE(15,6,(OFFSET(Data!$A$1,0,MATCH(AH$6,Data!$1:$1,0)-1,1000,1)=IF(AH$7="","Yes",AH$7))/(OFFSET(Data!$A$1,0,MATCH(AH$6,Data!$1:$1,0)-1,1000,1)=IF(AH$7="","Yes",AH$7))*ROW(Data!$C$1:$C$1004),ROW(AH82)-ROW(AH$7)),1),"")</f>
        <v/>
      </c>
      <c r="AI82" s="43" t="str">
        <f ca="1">IF(AJ82="","",IF(INDEX(Data!$BR:$BR,MATCH(AJ82,Data!$A:$A,0),1)=0,"",INDEX(Data!$BR:$BR,MATCH(AJ82,Data!$A:$A,0),1)))</f>
        <v/>
      </c>
      <c r="AJ82" s="43" t="str">
        <f ca="1">IFERROR(INDEX(Data!$A$1:AQ$1004,_xlfn.AGGREGATE(15,6,(OFFSET(Data!$A$1,0,MATCH(AJ$6,Data!$1:$1,0)-1,1000,1)=IF(AJ$7="","Yes",AJ$7))/(OFFSET(Data!$A$1,0,MATCH(AJ$6,Data!$1:$1,0)-1,1000,1)=IF(AJ$7="","Yes",AJ$7))*ROW(Data!$C$1:$C$1004),ROW(AJ82)-ROW(AJ$7)),1),"")</f>
        <v/>
      </c>
      <c r="AK82" s="43" t="str">
        <f ca="1">IF(AL82="","",IF(INDEX(Data!$BR:$BR,MATCH(AL82,Data!$A:$A,0),1)=0,"",INDEX(Data!$BR:$BR,MATCH(AL82,Data!$A:$A,0),1)))</f>
        <v/>
      </c>
      <c r="AL82" s="43" t="str">
        <f ca="1">IFERROR(INDEX(Data!$A$1:AS$1004,_xlfn.AGGREGATE(15,6,(OFFSET(Data!$A$1,0,MATCH(AL$6,Data!$1:$1,0)-1,1000,1)=IF(AL$7="","Yes",AL$7))/(OFFSET(Data!$A$1,0,MATCH(AL$6,Data!$1:$1,0)-1,1000,1)=IF(AL$7="","Yes",AL$7))*ROW(Data!$C$1:$C$1004),ROW(AL82)-ROW(AL$7)),1),"")</f>
        <v/>
      </c>
      <c r="AM82" s="43" t="str">
        <f ca="1">IF(AN82="","",IF(INDEX(Data!$BR:$BR,MATCH(AN82,Data!$A:$A,0),1)=0,"",INDEX(Data!$BR:$BR,MATCH(AN82,Data!$A:$A,0),1)))</f>
        <v/>
      </c>
      <c r="AN82" s="43" t="str">
        <f ca="1">IFERROR(INDEX(Data!$A$1:AU$1004,_xlfn.AGGREGATE(15,6,(OFFSET(Data!$A$1,0,MATCH(AN$6,Data!$1:$1,0)-1,1000,1)=IF(AN$7="","Yes",AN$7))/(OFFSET(Data!$A$1,0,MATCH(AN$6,Data!$1:$1,0)-1,1000,1)=IF(AN$7="","Yes",AN$7))*ROW(Data!$C$1:$C$1004),ROW(AN82)-ROW(AN$7)),1),"")</f>
        <v/>
      </c>
    </row>
    <row r="83" spans="1:40" x14ac:dyDescent="0.4">
      <c r="A83" s="43" t="str">
        <f ca="1">IF(B83="","",IF(INDEX(Data!$BR:$BR,MATCH(B83,Data!$A:$A,0),1)=0,"",INDEX(Data!$BR:$BR,MATCH(B83,Data!$A:$A,0),1)))</f>
        <v/>
      </c>
      <c r="B83" s="43" t="str">
        <f ca="1">IFERROR(INDEX(Data!A$1:$A$1004,_xlfn.AGGREGATE(15,6,(OFFSET(Data!$A$1,0,MATCH(B$6,Data!$1:$1,0)-1,1000,1)=IF(B$7="","Yes",B$7))/(OFFSET(Data!$A$1,0,MATCH(B$6,Data!$1:$1,0)-1,1000,1)=IF(B$7="","Yes",B$7))*ROW(Data!$C$1:$C$1004),ROW(B83)-ROW(B$7)),1),"")</f>
        <v/>
      </c>
      <c r="C83" s="43" t="str">
        <f ca="1">IF(D83="","",IF(INDEX(Data!$BR:$BR,MATCH(D83,Data!$A:$A,0),1)=0,"",INDEX(Data!$BR:$BR,MATCH(D83,Data!$A:$A,0),1)))</f>
        <v/>
      </c>
      <c r="D83" s="43" t="str">
        <f ca="1">IFERROR(INDEX(Data!$A$1:C$1004,_xlfn.AGGREGATE(15,6,(OFFSET(Data!$A$1,0,MATCH(D$6,Data!$1:$1,0)-1,1000,1)=IF(D$7="","Yes",D$7))/(OFFSET(Data!$A$1,0,MATCH(D$6,Data!$1:$1,0)-1,1000,1)=IF(D$7="","Yes",D$7))*ROW(Data!$C$1:$C$1004),ROW(D83)-ROW(D$7)),1),"")</f>
        <v/>
      </c>
      <c r="E83" s="43" t="str">
        <f ca="1">IF(F83="","",IF(INDEX(Data!$BR:$BR,MATCH(F83,Data!$A:$A,0),1)=0,"",INDEX(Data!$BR:$BR,MATCH(F83,Data!$A:$A,0),1)))</f>
        <v/>
      </c>
      <c r="F83" s="43" t="str">
        <f ca="1">IFERROR(INDEX(Data!$A$1:E$1004,_xlfn.AGGREGATE(15,6,(OFFSET(Data!$A$1,0,MATCH(F$6,Data!$1:$1,0)-1,1000,1)=IF(F$7="","Yes",F$7))/(OFFSET(Data!$A$1,0,MATCH(F$6,Data!$1:$1,0)-1,1000,1)=IF(F$7="","Yes",F$7))*ROW(Data!$C$1:$C$1004),ROW(F83)-ROW(F$7)),1),"")</f>
        <v/>
      </c>
      <c r="G83" s="43" t="str">
        <f ca="1">IF(H83="","",IF(INDEX(Data!$BR:$BR,MATCH(H83,Data!$A:$A,0),1)=0,"",INDEX(Data!$BR:$BR,MATCH(H83,Data!$A:$A,0),1)))</f>
        <v/>
      </c>
      <c r="H83" s="43" t="str">
        <f ca="1">IFERROR(INDEX(Data!$A$1:G$1004,_xlfn.AGGREGATE(15,6,(OFFSET(Data!$A$1,0,MATCH(H$6,Data!$1:$1,0)-1,1000,1)=IF(H$7="","Yes",H$7))/(OFFSET(Data!$A$1,0,MATCH(H$6,Data!$1:$1,0)-1,1000,1)=IF(H$7="","Yes",H$7))*ROW(Data!$C$1:$C$1004),ROW(H83)-ROW(H$7)),1),"")</f>
        <v/>
      </c>
      <c r="I83" s="43" t="str">
        <f ca="1">IF(J83="","",IF(INDEX(Data!$BR:$BR,MATCH(J83,Data!$A:$A,0),1)=0,"",INDEX(Data!$BR:$BR,MATCH(J83,Data!$A:$A,0),1)))</f>
        <v/>
      </c>
      <c r="J83" s="43" t="str">
        <f ca="1">IFERROR(INDEX(Data!$A$1:I$1004,_xlfn.AGGREGATE(15,6,(OFFSET(Data!$A$1,0,MATCH(J$6,Data!$1:$1,0)-1,1000,1)=IF(J$7="","Yes",J$7))/(OFFSET(Data!$A$1,0,MATCH(J$6,Data!$1:$1,0)-1,1000,1)=IF(J$7="","Yes",J$7))*ROW(Data!$C$1:$C$1004),ROW(J83)-ROW(J$7)),1),"")</f>
        <v>Yes Network</v>
      </c>
      <c r="K83" s="43" t="str">
        <f ca="1">IF(L83="","",IF(INDEX(Data!$BR:$BR,MATCH(L83,Data!$A:$A,0),1)=0,"",INDEX(Data!$BR:$BR,MATCH(L83,Data!$A:$A,0),1)))</f>
        <v/>
      </c>
      <c r="L83" s="43" t="str">
        <f ca="1">IFERROR(INDEX(Data!$A$1:K$1004,_xlfn.AGGREGATE(15,6,(OFFSET(Data!$A$1,0,MATCH(L$6,Data!$1:$1,0)-1,1000,1)=IF(L$7="","Yes",L$7))/(OFFSET(Data!$A$1,0,MATCH(L$6,Data!$1:$1,0)-1,1000,1)=IF(L$7="","Yes",L$7))*ROW(Data!$C$1:$C$1004),ROW(L83)-ROW(L$7)),1),"")</f>
        <v/>
      </c>
      <c r="M83" s="43" t="str">
        <f ca="1">IF(N83="","",IF(INDEX(Data!$BR:$BR,MATCH(N83,Data!$A:$A,0),1)=0,"",INDEX(Data!$BR:$BR,MATCH(N83,Data!$A:$A,0),1)))</f>
        <v/>
      </c>
      <c r="N83" s="43" t="str">
        <f ca="1">IFERROR(INDEX(Data!$A$1:M$1004,_xlfn.AGGREGATE(15,6,(OFFSET(Data!$A$1,0,MATCH(N$6,Data!$1:$1,0)-1,1000,1)=IF(N$7="","Yes",N$7))/(OFFSET(Data!$A$1,0,MATCH(N$6,Data!$1:$1,0)-1,1000,1)=IF(N$7="","Yes",N$7))*ROW(Data!$C$1:$C$1004),ROW(N83)-ROW(N$7)),1),"")</f>
        <v>RFD-TV</v>
      </c>
      <c r="O83" s="43" t="str">
        <f ca="1">IF(P83="","",IF(INDEX(Data!$BR:$BR,MATCH(P83,Data!$A:$A,0),1)=0,"",INDEX(Data!$BR:$BR,MATCH(P83,Data!$A:$A,0),1)))</f>
        <v/>
      </c>
      <c r="P83" s="43" t="str">
        <f ca="1">IFERROR(INDEX(Data!$A$1:O$1004,_xlfn.AGGREGATE(15,6,(OFFSET(Data!$A$1,0,MATCH(P$6,Data!$1:$1,0)-1,1000,1)=IF(P$7="","Yes",P$7))/(OFFSET(Data!$A$1,0,MATCH(P$6,Data!$1:$1,0)-1,1000,1)=IF(P$7="","Yes",P$7))*ROW(Data!$C$1:$C$1004),ROW(P83)-ROW(P$7)),1),"")</f>
        <v>Motor Trend</v>
      </c>
      <c r="Q83" s="43" t="str">
        <f ca="1">IF(R83="","",IF(INDEX(Data!$BR:$BR,MATCH(R83,Data!$A:$A,0),1)=0,"",INDEX(Data!$BR:$BR,MATCH(R83,Data!$A:$A,0),1)))</f>
        <v/>
      </c>
      <c r="R83" s="43" t="str">
        <f ca="1">IFERROR(INDEX(Data!$A$1:Q$1004,_xlfn.AGGREGATE(15,6,(OFFSET(Data!$A$1,0,MATCH(R$6,Data!$1:$1,0)-1,1000,1)=IF(R$7="","Yes",R$7))/(OFFSET(Data!$A$1,0,MATCH(R$6,Data!$1:$1,0)-1,1000,1)=IF(R$7="","Yes",R$7))*ROW(Data!$C$1:$C$1004),ROW(R83)-ROW(R$7)),1),"")</f>
        <v>MLB Network</v>
      </c>
      <c r="S83" s="43" t="str">
        <f ca="1">IF(T83="","",IF(INDEX(Data!$BR:$BR,MATCH(T83,Data!$A:$A,0),1)=0,"",INDEX(Data!$BR:$BR,MATCH(T83,Data!$A:$A,0),1)))</f>
        <v/>
      </c>
      <c r="T83" s="43" t="str">
        <f ca="1">IFERROR(INDEX(Data!$A$1:R$1004,_xlfn.AGGREGATE(15,6,(OFFSET(Data!$A$1,0,MATCH(T$6,Data!$1:$1,0)-1,1000,1)=IF(T$7="","Yes",T$7))/(OFFSET(Data!$A$1,0,MATCH(T$6,Data!$1:$1,0)-1,1000,1)=IF(T$7="","Yes",T$7))*ROW(Data!$C$1:$C$1004),ROW(T83)-ROW(T$7)),1),"")</f>
        <v>NTN24</v>
      </c>
      <c r="U83" s="43" t="str">
        <f ca="1">IF(V83="","",IF(INDEX(Data!$BR:$BR,MATCH(V83,Data!$A:$A,0),1)=0,"",INDEX(Data!$BR:$BR,MATCH(V83,Data!$A:$A,0),1)))</f>
        <v/>
      </c>
      <c r="V83" s="43" t="str">
        <f ca="1">IFERROR(INDEX(Data!$A$1:T$1004,_xlfn.AGGREGATE(15,6,(OFFSET(Data!$A$1,0,MATCH(V$6,Data!$1:$1,0)-1,1000,1)=IF(V$7="","Yes",V$7))/(OFFSET(Data!$A$1,0,MATCH(V$6,Data!$1:$1,0)-1,1000,1)=IF(V$7="","Yes",V$7))*ROW(Data!$C$1:$C$1004),ROW(V83)-ROW(V$7)),1),"")</f>
        <v>Telemundo</v>
      </c>
      <c r="W83" s="43" t="str">
        <f ca="1">IF(X83="","",IF(INDEX(Data!$BR:$BR,MATCH(X83,Data!$A:$A,0),1)=0,"",INDEX(Data!$BR:$BR,MATCH(X83,Data!$A:$A,0),1)))</f>
        <v/>
      </c>
      <c r="X83" s="43" t="str">
        <f ca="1">IFERROR(INDEX(Data!$A$1:Y$1004,_xlfn.AGGREGATE(15,6,(OFFSET(Data!$A$1,0,MATCH(X$6,Data!$1:$1,0)-1,1000,1)=IF(X$7="","Yes",X$7))/(OFFSET(Data!$A$1,0,MATCH(X$6,Data!$1:$1,0)-1,1000,1)=IF(X$7="","Yes",X$7))*ROW(Data!$C$1:$C$1004),ROW(X83)-ROW(X$7)),1),"")</f>
        <v/>
      </c>
      <c r="Y83" s="43" t="str">
        <f ca="1">IF(Z83="","",IF(INDEX(Data!$BR:$BR,MATCH(Z83,Data!$A:$A,0),1)=0,"",INDEX(Data!$BR:$BR,MATCH(Z83,Data!$A:$A,0),1)))</f>
        <v/>
      </c>
      <c r="Z83" s="43" t="str">
        <f ca="1">IFERROR(INDEX(Data!$A$1:AA$1004,_xlfn.AGGREGATE(15,6,(OFFSET(Data!$A$1,0,MATCH(Z$6,Data!$1:$1,0)-1,1000,1)=IF(Z$7="","Yes",Z$7))/(OFFSET(Data!$A$1,0,MATCH(Z$6,Data!$1:$1,0)-1,1000,1)=IF(Z$7="","Yes",Z$7))*ROW(Data!$C$1:$C$1004),ROW(Z83)-ROW(Z$7)),1),"")</f>
        <v/>
      </c>
      <c r="AA83" s="43" t="str">
        <f ca="1">IF(AB83="","",IF(INDEX(Data!$BR:$BR,MATCH(AB83,Data!$A:$A,0),1)=0,"",INDEX(Data!$BR:$BR,MATCH(AB83,Data!$A:$A,0),1)))</f>
        <v/>
      </c>
      <c r="AB83" s="43" t="str">
        <f ca="1">IFERROR(INDEX(Data!$A$1:AC$1004,_xlfn.AGGREGATE(15,6,(OFFSET(Data!$A$1,0,MATCH(AB$6,Data!$1:$1,0)-1,1000,1)=IF(AB$7="","Yes",AB$7))/(OFFSET(Data!$A$1,0,MATCH(AB$6,Data!$1:$1,0)-1,1000,1)=IF(AB$7="","Yes",AB$7))*ROW(Data!$C$1:$C$1004),ROW(AB83)-ROW(AB$7)),1),"")</f>
        <v>TUDNxtra10</v>
      </c>
      <c r="AC83" s="43" t="str">
        <f ca="1">IF(AD83="","",IF(INDEX(Data!$BR:$BR,MATCH(AD83,Data!$A:$A,0),1)=0,"",INDEX(Data!$BR:$BR,MATCH(AD83,Data!$A:$A,0),1)))</f>
        <v/>
      </c>
      <c r="AD83" s="43" t="str">
        <f ca="1">IFERROR(INDEX(Data!$A$1:AE$1004,_xlfn.AGGREGATE(15,6,(OFFSET(Data!$A$1,0,MATCH(AD$6,Data!$1:$1,0)-1,1000,1)=IF(AD$7="","Yes",AD$7))/(OFFSET(Data!$A$1,0,MATCH(AD$6,Data!$1:$1,0)-1,1000,1)=IF(AD$7="","Yes",AD$7))*ROW(Data!$C$1:$C$1004),ROW(AD83)-ROW(AD$7)),1),"")</f>
        <v/>
      </c>
      <c r="AE83" s="43" t="str">
        <f ca="1">IF(AF83="","",IF(INDEX(Data!$BR:$BR,MATCH(AF83,Data!$A:$A,0),1)=0,"",INDEX(Data!$BR:$BR,MATCH(AF83,Data!$A:$A,0),1)))</f>
        <v/>
      </c>
      <c r="AF83" s="43" t="str">
        <f ca="1">IFERROR(INDEX(Data!$A$1:AM$1004,_xlfn.AGGREGATE(15,6,(OFFSET(Data!$A$1,0,MATCH(AF$6,Data!$1:$1,0)-1,1000,1)=IF(AF$7="","Yes",AF$7))/(OFFSET(Data!$A$1,0,MATCH(AF$6,Data!$1:$1,0)-1,1000,1)=IF(AF$7="","Yes",AF$7))*ROW(Data!$C$1:$C$1004),ROW(AF83)-ROW(AF$7)),1),"")</f>
        <v/>
      </c>
      <c r="AG83" s="43" t="str">
        <f ca="1">IF(AH83="","",IF(INDEX(Data!$BR:$BR,MATCH(AH83,Data!$A:$A,0),1)=0,"",INDEX(Data!$BR:$BR,MATCH(AH83,Data!$A:$A,0),1)))</f>
        <v/>
      </c>
      <c r="AH83" s="43" t="str">
        <f ca="1">IFERROR(INDEX(Data!$A$1:AO$1004,_xlfn.AGGREGATE(15,6,(OFFSET(Data!$A$1,0,MATCH(AH$6,Data!$1:$1,0)-1,1000,1)=IF(AH$7="","Yes",AH$7))/(OFFSET(Data!$A$1,0,MATCH(AH$6,Data!$1:$1,0)-1,1000,1)=IF(AH$7="","Yes",AH$7))*ROW(Data!$C$1:$C$1004),ROW(AH83)-ROW(AH$7)),1),"")</f>
        <v/>
      </c>
      <c r="AI83" s="43" t="str">
        <f ca="1">IF(AJ83="","",IF(INDEX(Data!$BR:$BR,MATCH(AJ83,Data!$A:$A,0),1)=0,"",INDEX(Data!$BR:$BR,MATCH(AJ83,Data!$A:$A,0),1)))</f>
        <v/>
      </c>
      <c r="AJ83" s="43" t="str">
        <f ca="1">IFERROR(INDEX(Data!$A$1:AQ$1004,_xlfn.AGGREGATE(15,6,(OFFSET(Data!$A$1,0,MATCH(AJ$6,Data!$1:$1,0)-1,1000,1)=IF(AJ$7="","Yes",AJ$7))/(OFFSET(Data!$A$1,0,MATCH(AJ$6,Data!$1:$1,0)-1,1000,1)=IF(AJ$7="","Yes",AJ$7))*ROW(Data!$C$1:$C$1004),ROW(AJ83)-ROW(AJ$7)),1),"")</f>
        <v/>
      </c>
      <c r="AK83" s="43" t="str">
        <f ca="1">IF(AL83="","",IF(INDEX(Data!$BR:$BR,MATCH(AL83,Data!$A:$A,0),1)=0,"",INDEX(Data!$BR:$BR,MATCH(AL83,Data!$A:$A,0),1)))</f>
        <v/>
      </c>
      <c r="AL83" s="43" t="str">
        <f ca="1">IFERROR(INDEX(Data!$A$1:AS$1004,_xlfn.AGGREGATE(15,6,(OFFSET(Data!$A$1,0,MATCH(AL$6,Data!$1:$1,0)-1,1000,1)=IF(AL$7="","Yes",AL$7))/(OFFSET(Data!$A$1,0,MATCH(AL$6,Data!$1:$1,0)-1,1000,1)=IF(AL$7="","Yes",AL$7))*ROW(Data!$C$1:$C$1004),ROW(AL83)-ROW(AL$7)),1),"")</f>
        <v/>
      </c>
      <c r="AM83" s="43" t="str">
        <f ca="1">IF(AN83="","",IF(INDEX(Data!$BR:$BR,MATCH(AN83,Data!$A:$A,0),1)=0,"",INDEX(Data!$BR:$BR,MATCH(AN83,Data!$A:$A,0),1)))</f>
        <v/>
      </c>
      <c r="AN83" s="43" t="str">
        <f ca="1">IFERROR(INDEX(Data!$A$1:AU$1004,_xlfn.AGGREGATE(15,6,(OFFSET(Data!$A$1,0,MATCH(AN$6,Data!$1:$1,0)-1,1000,1)=IF(AN$7="","Yes",AN$7))/(OFFSET(Data!$A$1,0,MATCH(AN$6,Data!$1:$1,0)-1,1000,1)=IF(AN$7="","Yes",AN$7))*ROW(Data!$C$1:$C$1004),ROW(AN83)-ROW(AN$7)),1),"")</f>
        <v/>
      </c>
    </row>
    <row r="84" spans="1:40" x14ac:dyDescent="0.4">
      <c r="A84" s="43" t="str">
        <f ca="1">IF(B84="","",IF(INDEX(Data!$BR:$BR,MATCH(B84,Data!$A:$A,0),1)=0,"",INDEX(Data!$BR:$BR,MATCH(B84,Data!$A:$A,0),1)))</f>
        <v/>
      </c>
      <c r="B84" s="43" t="str">
        <f ca="1">IFERROR(INDEX(Data!A$1:$A$1004,_xlfn.AGGREGATE(15,6,(OFFSET(Data!$A$1,0,MATCH(B$6,Data!$1:$1,0)-1,1000,1)=IF(B$7="","Yes",B$7))/(OFFSET(Data!$A$1,0,MATCH(B$6,Data!$1:$1,0)-1,1000,1)=IF(B$7="","Yes",B$7))*ROW(Data!$C$1:$C$1004),ROW(B84)-ROW(B$7)),1),"")</f>
        <v/>
      </c>
      <c r="C84" s="43" t="str">
        <f ca="1">IF(D84="","",IF(INDEX(Data!$BR:$BR,MATCH(D84,Data!$A:$A,0),1)=0,"",INDEX(Data!$BR:$BR,MATCH(D84,Data!$A:$A,0),1)))</f>
        <v/>
      </c>
      <c r="D84" s="43" t="str">
        <f ca="1">IFERROR(INDEX(Data!$A$1:C$1004,_xlfn.AGGREGATE(15,6,(OFFSET(Data!$A$1,0,MATCH(D$6,Data!$1:$1,0)-1,1000,1)=IF(D$7="","Yes",D$7))/(OFFSET(Data!$A$1,0,MATCH(D$6,Data!$1:$1,0)-1,1000,1)=IF(D$7="","Yes",D$7))*ROW(Data!$C$1:$C$1004),ROW(D84)-ROW(D$7)),1),"")</f>
        <v/>
      </c>
      <c r="E84" s="43" t="str">
        <f ca="1">IF(F84="","",IF(INDEX(Data!$BR:$BR,MATCH(F84,Data!$A:$A,0),1)=0,"",INDEX(Data!$BR:$BR,MATCH(F84,Data!$A:$A,0),1)))</f>
        <v/>
      </c>
      <c r="F84" s="43" t="str">
        <f ca="1">IFERROR(INDEX(Data!$A$1:E$1004,_xlfn.AGGREGATE(15,6,(OFFSET(Data!$A$1,0,MATCH(F$6,Data!$1:$1,0)-1,1000,1)=IF(F$7="","Yes",F$7))/(OFFSET(Data!$A$1,0,MATCH(F$6,Data!$1:$1,0)-1,1000,1)=IF(F$7="","Yes",F$7))*ROW(Data!$C$1:$C$1004),ROW(F84)-ROW(F$7)),1),"")</f>
        <v/>
      </c>
      <c r="G84" s="43" t="str">
        <f ca="1">IF(H84="","",IF(INDEX(Data!$BR:$BR,MATCH(H84,Data!$A:$A,0),1)=0,"",INDEX(Data!$BR:$BR,MATCH(H84,Data!$A:$A,0),1)))</f>
        <v/>
      </c>
      <c r="H84" s="43" t="str">
        <f ca="1">IFERROR(INDEX(Data!$A$1:G$1004,_xlfn.AGGREGATE(15,6,(OFFSET(Data!$A$1,0,MATCH(H$6,Data!$1:$1,0)-1,1000,1)=IF(H$7="","Yes",H$7))/(OFFSET(Data!$A$1,0,MATCH(H$6,Data!$1:$1,0)-1,1000,1)=IF(H$7="","Yes",H$7))*ROW(Data!$C$1:$C$1004),ROW(H84)-ROW(H$7)),1),"")</f>
        <v/>
      </c>
      <c r="I84" s="43" t="str">
        <f ca="1">IF(J84="","",IF(INDEX(Data!$BR:$BR,MATCH(J84,Data!$A:$A,0),1)=0,"",INDEX(Data!$BR:$BR,MATCH(J84,Data!$A:$A,0),1)))</f>
        <v/>
      </c>
      <c r="J84" s="43" t="str">
        <f ca="1">IFERROR(INDEX(Data!$A$1:I$1004,_xlfn.AGGREGATE(15,6,(OFFSET(Data!$A$1,0,MATCH(J$6,Data!$1:$1,0)-1,1000,1)=IF(J$7="","Yes",J$7))/(OFFSET(Data!$A$1,0,MATCH(J$6,Data!$1:$1,0)-1,1000,1)=IF(J$7="","Yes",J$7))*ROW(Data!$C$1:$C$1004),ROW(J84)-ROW(J$7)),1),"")</f>
        <v/>
      </c>
      <c r="K84" s="43" t="str">
        <f ca="1">IF(L84="","",IF(INDEX(Data!$BR:$BR,MATCH(L84,Data!$A:$A,0),1)=0,"",INDEX(Data!$BR:$BR,MATCH(L84,Data!$A:$A,0),1)))</f>
        <v/>
      </c>
      <c r="L84" s="43" t="str">
        <f ca="1">IFERROR(INDEX(Data!$A$1:K$1004,_xlfn.AGGREGATE(15,6,(OFFSET(Data!$A$1,0,MATCH(L$6,Data!$1:$1,0)-1,1000,1)=IF(L$7="","Yes",L$7))/(OFFSET(Data!$A$1,0,MATCH(L$6,Data!$1:$1,0)-1,1000,1)=IF(L$7="","Yes",L$7))*ROW(Data!$C$1:$C$1004),ROW(L84)-ROW(L$7)),1),"")</f>
        <v/>
      </c>
      <c r="M84" s="43" t="str">
        <f ca="1">IF(N84="","",IF(INDEX(Data!$BR:$BR,MATCH(N84,Data!$A:$A,0),1)=0,"",INDEX(Data!$BR:$BR,MATCH(N84,Data!$A:$A,0),1)))</f>
        <v/>
      </c>
      <c r="N84" s="43" t="str">
        <f ca="1">IFERROR(INDEX(Data!$A$1:M$1004,_xlfn.AGGREGATE(15,6,(OFFSET(Data!$A$1,0,MATCH(N$6,Data!$1:$1,0)-1,1000,1)=IF(N$7="","Yes",N$7))/(OFFSET(Data!$A$1,0,MATCH(N$6,Data!$1:$1,0)-1,1000,1)=IF(N$7="","Yes",N$7))*ROW(Data!$C$1:$C$1004),ROW(N84)-ROW(N$7)),1),"")</f>
        <v>Science</v>
      </c>
      <c r="O84" s="43" t="str">
        <f ca="1">IF(P84="","",IF(INDEX(Data!$BR:$BR,MATCH(P84,Data!$A:$A,0),1)=0,"",INDEX(Data!$BR:$BR,MATCH(P84,Data!$A:$A,0),1)))</f>
        <v/>
      </c>
      <c r="P84" s="43" t="str">
        <f ca="1">IFERROR(INDEX(Data!$A$1:O$1004,_xlfn.AGGREGATE(15,6,(OFFSET(Data!$A$1,0,MATCH(P$6,Data!$1:$1,0)-1,1000,1)=IF(P$7="","Yes",P$7))/(OFFSET(Data!$A$1,0,MATCH(P$6,Data!$1:$1,0)-1,1000,1)=IF(P$7="","Yes",P$7))*ROW(Data!$C$1:$C$1004),ROW(P84)-ROW(P$7)),1),"")</f>
        <v>MSNBC</v>
      </c>
      <c r="Q84" s="43" t="str">
        <f ca="1">IF(R84="","",IF(INDEX(Data!$BR:$BR,MATCH(R84,Data!$A:$A,0),1)=0,"",INDEX(Data!$BR:$BR,MATCH(R84,Data!$A:$A,0),1)))</f>
        <v/>
      </c>
      <c r="R84" s="43" t="str">
        <f ca="1">IFERROR(INDEX(Data!$A$1:Q$1004,_xlfn.AGGREGATE(15,6,(OFFSET(Data!$A$1,0,MATCH(R$6,Data!$1:$1,0)-1,1000,1)=IF(R$7="","Yes",R$7))/(OFFSET(Data!$A$1,0,MATCH(R$6,Data!$1:$1,0)-1,1000,1)=IF(R$7="","Yes",R$7))*ROW(Data!$C$1:$C$1004),ROW(R84)-ROW(R$7)),1),"")</f>
        <v>Motor Trend</v>
      </c>
      <c r="S84" s="43" t="str">
        <f ca="1">IF(T84="","",IF(INDEX(Data!$BR:$BR,MATCH(T84,Data!$A:$A,0),1)=0,"",INDEX(Data!$BR:$BR,MATCH(T84,Data!$A:$A,0),1)))</f>
        <v/>
      </c>
      <c r="T84" s="43" t="str">
        <f ca="1">IFERROR(INDEX(Data!$A$1:R$1004,_xlfn.AGGREGATE(15,6,(OFFSET(Data!$A$1,0,MATCH(T$6,Data!$1:$1,0)-1,1000,1)=IF(T$7="","Yes",T$7))/(OFFSET(Data!$A$1,0,MATCH(T$6,Data!$1:$1,0)-1,1000,1)=IF(T$7="","Yes",T$7))*ROW(Data!$C$1:$C$1004),ROW(T84)-ROW(T$7)),1),"")</f>
        <v>Nuestra Tele</v>
      </c>
      <c r="U84" s="43" t="str">
        <f ca="1">IF(V84="","",IF(INDEX(Data!$BR:$BR,MATCH(V84,Data!$A:$A,0),1)=0,"",INDEX(Data!$BR:$BR,MATCH(V84,Data!$A:$A,0),1)))</f>
        <v/>
      </c>
      <c r="V84" s="43" t="str">
        <f ca="1">IFERROR(INDEX(Data!$A$1:T$1004,_xlfn.AGGREGATE(15,6,(OFFSET(Data!$A$1,0,MATCH(V$6,Data!$1:$1,0)-1,1000,1)=IF(V$7="","Yes",V$7))/(OFFSET(Data!$A$1,0,MATCH(V$6,Data!$1:$1,0)-1,1000,1)=IF(V$7="","Yes",V$7))*ROW(Data!$C$1:$C$1004),ROW(V84)-ROW(V$7)),1),"")</f>
        <v>Tennis Channel</v>
      </c>
      <c r="W84" s="43" t="str">
        <f ca="1">IF(X84="","",IF(INDEX(Data!$BR:$BR,MATCH(X84,Data!$A:$A,0),1)=0,"",INDEX(Data!$BR:$BR,MATCH(X84,Data!$A:$A,0),1)))</f>
        <v/>
      </c>
      <c r="X84" s="43" t="str">
        <f ca="1">IFERROR(INDEX(Data!$A$1:Y$1004,_xlfn.AGGREGATE(15,6,(OFFSET(Data!$A$1,0,MATCH(X$6,Data!$1:$1,0)-1,1000,1)=IF(X$7="","Yes",X$7))/(OFFSET(Data!$A$1,0,MATCH(X$6,Data!$1:$1,0)-1,1000,1)=IF(X$7="","Yes",X$7))*ROW(Data!$C$1:$C$1004),ROW(X84)-ROW(X$7)),1),"")</f>
        <v/>
      </c>
      <c r="Y84" s="43" t="str">
        <f ca="1">IF(Z84="","",IF(INDEX(Data!$BR:$BR,MATCH(Z84,Data!$A:$A,0),1)=0,"",INDEX(Data!$BR:$BR,MATCH(Z84,Data!$A:$A,0),1)))</f>
        <v/>
      </c>
      <c r="Z84" s="43" t="str">
        <f ca="1">IFERROR(INDEX(Data!$A$1:AA$1004,_xlfn.AGGREGATE(15,6,(OFFSET(Data!$A$1,0,MATCH(Z$6,Data!$1:$1,0)-1,1000,1)=IF(Z$7="","Yes",Z$7))/(OFFSET(Data!$A$1,0,MATCH(Z$6,Data!$1:$1,0)-1,1000,1)=IF(Z$7="","Yes",Z$7))*ROW(Data!$C$1:$C$1004),ROW(Z84)-ROW(Z$7)),1),"")</f>
        <v/>
      </c>
      <c r="AA84" s="43" t="str">
        <f ca="1">IF(AB84="","",IF(INDEX(Data!$BR:$BR,MATCH(AB84,Data!$A:$A,0),1)=0,"",INDEX(Data!$BR:$BR,MATCH(AB84,Data!$A:$A,0),1)))</f>
        <v/>
      </c>
      <c r="AB84" s="43" t="str">
        <f ca="1">IFERROR(INDEX(Data!$A$1:AC$1004,_xlfn.AGGREGATE(15,6,(OFFSET(Data!$A$1,0,MATCH(AB$6,Data!$1:$1,0)-1,1000,1)=IF(AB$7="","Yes",AB$7))/(OFFSET(Data!$A$1,0,MATCH(AB$6,Data!$1:$1,0)-1,1000,1)=IF(AB$7="","Yes",AB$7))*ROW(Data!$C$1:$C$1004),ROW(AB84)-ROW(AB$7)),1),"")</f>
        <v>TUDNxtra11</v>
      </c>
      <c r="AC84" s="43" t="str">
        <f ca="1">IF(AD84="","",IF(INDEX(Data!$BR:$BR,MATCH(AD84,Data!$A:$A,0),1)=0,"",INDEX(Data!$BR:$BR,MATCH(AD84,Data!$A:$A,0),1)))</f>
        <v/>
      </c>
      <c r="AD84" s="43" t="str">
        <f ca="1">IFERROR(INDEX(Data!$A$1:AE$1004,_xlfn.AGGREGATE(15,6,(OFFSET(Data!$A$1,0,MATCH(AD$6,Data!$1:$1,0)-1,1000,1)=IF(AD$7="","Yes",AD$7))/(OFFSET(Data!$A$1,0,MATCH(AD$6,Data!$1:$1,0)-1,1000,1)=IF(AD$7="","Yes",AD$7))*ROW(Data!$C$1:$C$1004),ROW(AD84)-ROW(AD$7)),1),"")</f>
        <v/>
      </c>
      <c r="AE84" s="43" t="str">
        <f ca="1">IF(AF84="","",IF(INDEX(Data!$BR:$BR,MATCH(AF84,Data!$A:$A,0),1)=0,"",INDEX(Data!$BR:$BR,MATCH(AF84,Data!$A:$A,0),1)))</f>
        <v/>
      </c>
      <c r="AF84" s="43" t="str">
        <f ca="1">IFERROR(INDEX(Data!$A$1:AM$1004,_xlfn.AGGREGATE(15,6,(OFFSET(Data!$A$1,0,MATCH(AF$6,Data!$1:$1,0)-1,1000,1)=IF(AF$7="","Yes",AF$7))/(OFFSET(Data!$A$1,0,MATCH(AF$6,Data!$1:$1,0)-1,1000,1)=IF(AF$7="","Yes",AF$7))*ROW(Data!$C$1:$C$1004),ROW(AF84)-ROW(AF$7)),1),"")</f>
        <v/>
      </c>
      <c r="AG84" s="43" t="str">
        <f ca="1">IF(AH84="","",IF(INDEX(Data!$BR:$BR,MATCH(AH84,Data!$A:$A,0),1)=0,"",INDEX(Data!$BR:$BR,MATCH(AH84,Data!$A:$A,0),1)))</f>
        <v/>
      </c>
      <c r="AH84" s="43" t="str">
        <f ca="1">IFERROR(INDEX(Data!$A$1:AO$1004,_xlfn.AGGREGATE(15,6,(OFFSET(Data!$A$1,0,MATCH(AH$6,Data!$1:$1,0)-1,1000,1)=IF(AH$7="","Yes",AH$7))/(OFFSET(Data!$A$1,0,MATCH(AH$6,Data!$1:$1,0)-1,1000,1)=IF(AH$7="","Yes",AH$7))*ROW(Data!$C$1:$C$1004),ROW(AH84)-ROW(AH$7)),1),"")</f>
        <v/>
      </c>
      <c r="AI84" s="43" t="str">
        <f ca="1">IF(AJ84="","",IF(INDEX(Data!$BR:$BR,MATCH(AJ84,Data!$A:$A,0),1)=0,"",INDEX(Data!$BR:$BR,MATCH(AJ84,Data!$A:$A,0),1)))</f>
        <v/>
      </c>
      <c r="AJ84" s="43" t="str">
        <f ca="1">IFERROR(INDEX(Data!$A$1:AQ$1004,_xlfn.AGGREGATE(15,6,(OFFSET(Data!$A$1,0,MATCH(AJ$6,Data!$1:$1,0)-1,1000,1)=IF(AJ$7="","Yes",AJ$7))/(OFFSET(Data!$A$1,0,MATCH(AJ$6,Data!$1:$1,0)-1,1000,1)=IF(AJ$7="","Yes",AJ$7))*ROW(Data!$C$1:$C$1004),ROW(AJ84)-ROW(AJ$7)),1),"")</f>
        <v/>
      </c>
      <c r="AK84" s="43" t="str">
        <f ca="1">IF(AL84="","",IF(INDEX(Data!$BR:$BR,MATCH(AL84,Data!$A:$A,0),1)=0,"",INDEX(Data!$BR:$BR,MATCH(AL84,Data!$A:$A,0),1)))</f>
        <v/>
      </c>
      <c r="AL84" s="43" t="str">
        <f ca="1">IFERROR(INDEX(Data!$A$1:AS$1004,_xlfn.AGGREGATE(15,6,(OFFSET(Data!$A$1,0,MATCH(AL$6,Data!$1:$1,0)-1,1000,1)=IF(AL$7="","Yes",AL$7))/(OFFSET(Data!$A$1,0,MATCH(AL$6,Data!$1:$1,0)-1,1000,1)=IF(AL$7="","Yes",AL$7))*ROW(Data!$C$1:$C$1004),ROW(AL84)-ROW(AL$7)),1),"")</f>
        <v/>
      </c>
      <c r="AM84" s="43" t="str">
        <f ca="1">IF(AN84="","",IF(INDEX(Data!$BR:$BR,MATCH(AN84,Data!$A:$A,0),1)=0,"",INDEX(Data!$BR:$BR,MATCH(AN84,Data!$A:$A,0),1)))</f>
        <v/>
      </c>
      <c r="AN84" s="43" t="str">
        <f ca="1">IFERROR(INDEX(Data!$A$1:AU$1004,_xlfn.AGGREGATE(15,6,(OFFSET(Data!$A$1,0,MATCH(AN$6,Data!$1:$1,0)-1,1000,1)=IF(AN$7="","Yes",AN$7))/(OFFSET(Data!$A$1,0,MATCH(AN$6,Data!$1:$1,0)-1,1000,1)=IF(AN$7="","Yes",AN$7))*ROW(Data!$C$1:$C$1004),ROW(AN84)-ROW(AN$7)),1),"")</f>
        <v/>
      </c>
    </row>
    <row r="85" spans="1:40" ht="24" x14ac:dyDescent="0.4">
      <c r="A85" s="43" t="str">
        <f ca="1">IF(B85="","",IF(INDEX(Data!$BR:$BR,MATCH(B85,Data!$A:$A,0),1)=0,"",INDEX(Data!$BR:$BR,MATCH(B85,Data!$A:$A,0),1)))</f>
        <v/>
      </c>
      <c r="B85" s="43" t="str">
        <f ca="1">IFERROR(INDEX(Data!A$1:$A$1004,_xlfn.AGGREGATE(15,6,(OFFSET(Data!$A$1,0,MATCH(B$6,Data!$1:$1,0)-1,1000,1)=IF(B$7="","Yes",B$7))/(OFFSET(Data!$A$1,0,MATCH(B$6,Data!$1:$1,0)-1,1000,1)=IF(B$7="","Yes",B$7))*ROW(Data!$C$1:$C$1004),ROW(B85)-ROW(B$7)),1),"")</f>
        <v/>
      </c>
      <c r="C85" s="43" t="str">
        <f ca="1">IF(D85="","",IF(INDEX(Data!$BR:$BR,MATCH(D85,Data!$A:$A,0),1)=0,"",INDEX(Data!$BR:$BR,MATCH(D85,Data!$A:$A,0),1)))</f>
        <v/>
      </c>
      <c r="D85" s="43" t="str">
        <f ca="1">IFERROR(INDEX(Data!$A$1:C$1004,_xlfn.AGGREGATE(15,6,(OFFSET(Data!$A$1,0,MATCH(D$6,Data!$1:$1,0)-1,1000,1)=IF(D$7="","Yes",D$7))/(OFFSET(Data!$A$1,0,MATCH(D$6,Data!$1:$1,0)-1,1000,1)=IF(D$7="","Yes",D$7))*ROW(Data!$C$1:$C$1004),ROW(D85)-ROW(D$7)),1),"")</f>
        <v/>
      </c>
      <c r="E85" s="43" t="str">
        <f ca="1">IF(F85="","",IF(INDEX(Data!$BR:$BR,MATCH(F85,Data!$A:$A,0),1)=0,"",INDEX(Data!$BR:$BR,MATCH(F85,Data!$A:$A,0),1)))</f>
        <v/>
      </c>
      <c r="F85" s="43" t="str">
        <f ca="1">IFERROR(INDEX(Data!$A$1:E$1004,_xlfn.AGGREGATE(15,6,(OFFSET(Data!$A$1,0,MATCH(F$6,Data!$1:$1,0)-1,1000,1)=IF(F$7="","Yes",F$7))/(OFFSET(Data!$A$1,0,MATCH(F$6,Data!$1:$1,0)-1,1000,1)=IF(F$7="","Yes",F$7))*ROW(Data!$C$1:$C$1004),ROW(F85)-ROW(F$7)),1),"")</f>
        <v/>
      </c>
      <c r="G85" s="43" t="str">
        <f ca="1">IF(H85="","",IF(INDEX(Data!$BR:$BR,MATCH(H85,Data!$A:$A,0),1)=0,"",INDEX(Data!$BR:$BR,MATCH(H85,Data!$A:$A,0),1)))</f>
        <v/>
      </c>
      <c r="H85" s="43" t="str">
        <f ca="1">IFERROR(INDEX(Data!$A$1:G$1004,_xlfn.AGGREGATE(15,6,(OFFSET(Data!$A$1,0,MATCH(H$6,Data!$1:$1,0)-1,1000,1)=IF(H$7="","Yes",H$7))/(OFFSET(Data!$A$1,0,MATCH(H$6,Data!$1:$1,0)-1,1000,1)=IF(H$7="","Yes",H$7))*ROW(Data!$C$1:$C$1004),ROW(H85)-ROW(H$7)),1),"")</f>
        <v/>
      </c>
      <c r="I85" s="43" t="str">
        <f ca="1">IF(J85="","",IF(INDEX(Data!$BR:$BR,MATCH(J85,Data!$A:$A,0),1)=0,"",INDEX(Data!$BR:$BR,MATCH(J85,Data!$A:$A,0),1)))</f>
        <v/>
      </c>
      <c r="J85" s="43" t="str">
        <f ca="1">IFERROR(INDEX(Data!$A$1:I$1004,_xlfn.AGGREGATE(15,6,(OFFSET(Data!$A$1,0,MATCH(J$6,Data!$1:$1,0)-1,1000,1)=IF(J$7="","Yes",J$7))/(OFFSET(Data!$A$1,0,MATCH(J$6,Data!$1:$1,0)-1,1000,1)=IF(J$7="","Yes",J$7))*ROW(Data!$C$1:$C$1004),ROW(J85)-ROW(J$7)),1),"")</f>
        <v/>
      </c>
      <c r="K85" s="43" t="str">
        <f ca="1">IF(L85="","",IF(INDEX(Data!$BR:$BR,MATCH(L85,Data!$A:$A,0),1)=0,"",INDEX(Data!$BR:$BR,MATCH(L85,Data!$A:$A,0),1)))</f>
        <v/>
      </c>
      <c r="L85" s="43" t="str">
        <f ca="1">IFERROR(INDEX(Data!$A$1:K$1004,_xlfn.AGGREGATE(15,6,(OFFSET(Data!$A$1,0,MATCH(L$6,Data!$1:$1,0)-1,1000,1)=IF(L$7="","Yes",L$7))/(OFFSET(Data!$A$1,0,MATCH(L$6,Data!$1:$1,0)-1,1000,1)=IF(L$7="","Yes",L$7))*ROW(Data!$C$1:$C$1004),ROW(L85)-ROW(L$7)),1),"")</f>
        <v/>
      </c>
      <c r="M85" s="43" t="str">
        <f ca="1">IF(N85="","",IF(INDEX(Data!$BR:$BR,MATCH(N85,Data!$A:$A,0),1)=0,"",INDEX(Data!$BR:$BR,MATCH(N85,Data!$A:$A,0),1)))</f>
        <v/>
      </c>
      <c r="N85" s="43" t="str">
        <f ca="1">IFERROR(INDEX(Data!$A$1:M$1004,_xlfn.AGGREGATE(15,6,(OFFSET(Data!$A$1,0,MATCH(N$6,Data!$1:$1,0)-1,1000,1)=IF(N$7="","Yes",N$7))/(OFFSET(Data!$A$1,0,MATCH(N$6,Data!$1:$1,0)-1,1000,1)=IF(N$7="","Yes",N$7))*ROW(Data!$C$1:$C$1004),ROW(N85)-ROW(N$7)),1),"")</f>
        <v>SEC Network</v>
      </c>
      <c r="O85" s="43" t="str">
        <f ca="1">IF(P85="","",IF(INDEX(Data!$BR:$BR,MATCH(P85,Data!$A:$A,0),1)=0,"",INDEX(Data!$BR:$BR,MATCH(P85,Data!$A:$A,0),1)))</f>
        <v/>
      </c>
      <c r="P85" s="43" t="str">
        <f ca="1">IFERROR(INDEX(Data!$A$1:O$1004,_xlfn.AGGREGATE(15,6,(OFFSET(Data!$A$1,0,MATCH(P$6,Data!$1:$1,0)-1,1000,1)=IF(P$7="","Yes",P$7))/(OFFSET(Data!$A$1,0,MATCH(P$6,Data!$1:$1,0)-1,1000,1)=IF(P$7="","Yes",P$7))*ROW(Data!$C$1:$C$1004),ROW(P85)-ROW(P$7)),1),"")</f>
        <v>MTV</v>
      </c>
      <c r="Q85" s="43" t="str">
        <f ca="1">IF(R85="","",IF(INDEX(Data!$BR:$BR,MATCH(R85,Data!$A:$A,0),1)=0,"",INDEX(Data!$BR:$BR,MATCH(R85,Data!$A:$A,0),1)))</f>
        <v/>
      </c>
      <c r="R85" s="43" t="str">
        <f ca="1">IFERROR(INDEX(Data!$A$1:Q$1004,_xlfn.AGGREGATE(15,6,(OFFSET(Data!$A$1,0,MATCH(R$6,Data!$1:$1,0)-1,1000,1)=IF(R$7="","Yes",R$7))/(OFFSET(Data!$A$1,0,MATCH(R$6,Data!$1:$1,0)-1,1000,1)=IF(R$7="","Yes",R$7))*ROW(Data!$C$1:$C$1004),ROW(R85)-ROW(R$7)),1),"")</f>
        <v>MSNBC</v>
      </c>
      <c r="S85" s="43" t="str">
        <f ca="1">IF(T85="","",IF(INDEX(Data!$BR:$BR,MATCH(T85,Data!$A:$A,0),1)=0,"",INDEX(Data!$BR:$BR,MATCH(T85,Data!$A:$A,0),1)))</f>
        <v/>
      </c>
      <c r="T85" s="43" t="str">
        <f ca="1">IFERROR(INDEX(Data!$A$1:R$1004,_xlfn.AGGREGATE(15,6,(OFFSET(Data!$A$1,0,MATCH(T$6,Data!$1:$1,0)-1,1000,1)=IF(T$7="","Yes",T$7))/(OFFSET(Data!$A$1,0,MATCH(T$6,Data!$1:$1,0)-1,1000,1)=IF(T$7="","Yes",T$7))*ROW(Data!$C$1:$C$1004),ROW(T85)-ROW(T$7)),1),"")</f>
        <v>Paramount Network</v>
      </c>
      <c r="U85" s="43" t="str">
        <f ca="1">IF(V85="","",IF(INDEX(Data!$BR:$BR,MATCH(V85,Data!$A:$A,0),1)=0,"",INDEX(Data!$BR:$BR,MATCH(V85,Data!$A:$A,0),1)))</f>
        <v/>
      </c>
      <c r="V85" s="43" t="str">
        <f ca="1">IFERROR(INDEX(Data!$A$1:T$1004,_xlfn.AGGREGATE(15,6,(OFFSET(Data!$A$1,0,MATCH(V$6,Data!$1:$1,0)-1,1000,1)=IF(V$7="","Yes",V$7))/(OFFSET(Data!$A$1,0,MATCH(V$6,Data!$1:$1,0)-1,1000,1)=IF(V$7="","Yes",V$7))*ROW(Data!$C$1:$C$1004),ROW(V85)-ROW(V$7)),1),"")</f>
        <v>The Young Turks</v>
      </c>
      <c r="W85" s="43" t="str">
        <f ca="1">IF(X85="","",IF(INDEX(Data!$BR:$BR,MATCH(X85,Data!$A:$A,0),1)=0,"",INDEX(Data!$BR:$BR,MATCH(X85,Data!$A:$A,0),1)))</f>
        <v/>
      </c>
      <c r="X85" s="43" t="str">
        <f ca="1">IFERROR(INDEX(Data!$A$1:Y$1004,_xlfn.AGGREGATE(15,6,(OFFSET(Data!$A$1,0,MATCH(X$6,Data!$1:$1,0)-1,1000,1)=IF(X$7="","Yes",X$7))/(OFFSET(Data!$A$1,0,MATCH(X$6,Data!$1:$1,0)-1,1000,1)=IF(X$7="","Yes",X$7))*ROW(Data!$C$1:$C$1004),ROW(X85)-ROW(X$7)),1),"")</f>
        <v/>
      </c>
      <c r="Y85" s="43" t="str">
        <f ca="1">IF(Z85="","",IF(INDEX(Data!$BR:$BR,MATCH(Z85,Data!$A:$A,0),1)=0,"",INDEX(Data!$BR:$BR,MATCH(Z85,Data!$A:$A,0),1)))</f>
        <v/>
      </c>
      <c r="Z85" s="43" t="str">
        <f ca="1">IFERROR(INDEX(Data!$A$1:AA$1004,_xlfn.AGGREGATE(15,6,(OFFSET(Data!$A$1,0,MATCH(Z$6,Data!$1:$1,0)-1,1000,1)=IF(Z$7="","Yes",Z$7))/(OFFSET(Data!$A$1,0,MATCH(Z$6,Data!$1:$1,0)-1,1000,1)=IF(Z$7="","Yes",Z$7))*ROW(Data!$C$1:$C$1004),ROW(Z85)-ROW(Z$7)),1),"")</f>
        <v/>
      </c>
      <c r="AA85" s="43" t="str">
        <f ca="1">IF(AB85="","",IF(INDEX(Data!$BR:$BR,MATCH(AB85,Data!$A:$A,0),1)=0,"",INDEX(Data!$BR:$BR,MATCH(AB85,Data!$A:$A,0),1)))</f>
        <v/>
      </c>
      <c r="AB85" s="43" t="str">
        <f ca="1">IFERROR(INDEX(Data!$A$1:AC$1004,_xlfn.AGGREGATE(15,6,(OFFSET(Data!$A$1,0,MATCH(AB$6,Data!$1:$1,0)-1,1000,1)=IF(AB$7="","Yes",AB$7))/(OFFSET(Data!$A$1,0,MATCH(AB$6,Data!$1:$1,0)-1,1000,1)=IF(AB$7="","Yes",AB$7))*ROW(Data!$C$1:$C$1004),ROW(AB85)-ROW(AB$7)),1),"")</f>
        <v>TUDNxtra2</v>
      </c>
      <c r="AC85" s="43" t="str">
        <f ca="1">IF(AD85="","",IF(INDEX(Data!$BR:$BR,MATCH(AD85,Data!$A:$A,0),1)=0,"",INDEX(Data!$BR:$BR,MATCH(AD85,Data!$A:$A,0),1)))</f>
        <v/>
      </c>
      <c r="AD85" s="43" t="str">
        <f ca="1">IFERROR(INDEX(Data!$A$1:AE$1004,_xlfn.AGGREGATE(15,6,(OFFSET(Data!$A$1,0,MATCH(AD$6,Data!$1:$1,0)-1,1000,1)=IF(AD$7="","Yes",AD$7))/(OFFSET(Data!$A$1,0,MATCH(AD$6,Data!$1:$1,0)-1,1000,1)=IF(AD$7="","Yes",AD$7))*ROW(Data!$C$1:$C$1004),ROW(AD85)-ROW(AD$7)),1),"")</f>
        <v/>
      </c>
      <c r="AE85" s="43" t="str">
        <f ca="1">IF(AF85="","",IF(INDEX(Data!$BR:$BR,MATCH(AF85,Data!$A:$A,0),1)=0,"",INDEX(Data!$BR:$BR,MATCH(AF85,Data!$A:$A,0),1)))</f>
        <v/>
      </c>
      <c r="AF85" s="43" t="str">
        <f ca="1">IFERROR(INDEX(Data!$A$1:AM$1004,_xlfn.AGGREGATE(15,6,(OFFSET(Data!$A$1,0,MATCH(AF$6,Data!$1:$1,0)-1,1000,1)=IF(AF$7="","Yes",AF$7))/(OFFSET(Data!$A$1,0,MATCH(AF$6,Data!$1:$1,0)-1,1000,1)=IF(AF$7="","Yes",AF$7))*ROW(Data!$C$1:$C$1004),ROW(AF85)-ROW(AF$7)),1),"")</f>
        <v/>
      </c>
      <c r="AG85" s="43" t="str">
        <f ca="1">IF(AH85="","",IF(INDEX(Data!$BR:$BR,MATCH(AH85,Data!$A:$A,0),1)=0,"",INDEX(Data!$BR:$BR,MATCH(AH85,Data!$A:$A,0),1)))</f>
        <v/>
      </c>
      <c r="AH85" s="43" t="str">
        <f ca="1">IFERROR(INDEX(Data!$A$1:AO$1004,_xlfn.AGGREGATE(15,6,(OFFSET(Data!$A$1,0,MATCH(AH$6,Data!$1:$1,0)-1,1000,1)=IF(AH$7="","Yes",AH$7))/(OFFSET(Data!$A$1,0,MATCH(AH$6,Data!$1:$1,0)-1,1000,1)=IF(AH$7="","Yes",AH$7))*ROW(Data!$C$1:$C$1004),ROW(AH85)-ROW(AH$7)),1),"")</f>
        <v/>
      </c>
      <c r="AI85" s="43" t="str">
        <f ca="1">IF(AJ85="","",IF(INDEX(Data!$BR:$BR,MATCH(AJ85,Data!$A:$A,0),1)=0,"",INDEX(Data!$BR:$BR,MATCH(AJ85,Data!$A:$A,0),1)))</f>
        <v/>
      </c>
      <c r="AJ85" s="43" t="str">
        <f ca="1">IFERROR(INDEX(Data!$A$1:AQ$1004,_xlfn.AGGREGATE(15,6,(OFFSET(Data!$A$1,0,MATCH(AJ$6,Data!$1:$1,0)-1,1000,1)=IF(AJ$7="","Yes",AJ$7))/(OFFSET(Data!$A$1,0,MATCH(AJ$6,Data!$1:$1,0)-1,1000,1)=IF(AJ$7="","Yes",AJ$7))*ROW(Data!$C$1:$C$1004),ROW(AJ85)-ROW(AJ$7)),1),"")</f>
        <v/>
      </c>
      <c r="AK85" s="43" t="str">
        <f ca="1">IF(AL85="","",IF(INDEX(Data!$BR:$BR,MATCH(AL85,Data!$A:$A,0),1)=0,"",INDEX(Data!$BR:$BR,MATCH(AL85,Data!$A:$A,0),1)))</f>
        <v/>
      </c>
      <c r="AL85" s="43" t="str">
        <f ca="1">IFERROR(INDEX(Data!$A$1:AS$1004,_xlfn.AGGREGATE(15,6,(OFFSET(Data!$A$1,0,MATCH(AL$6,Data!$1:$1,0)-1,1000,1)=IF(AL$7="","Yes",AL$7))/(OFFSET(Data!$A$1,0,MATCH(AL$6,Data!$1:$1,0)-1,1000,1)=IF(AL$7="","Yes",AL$7))*ROW(Data!$C$1:$C$1004),ROW(AL85)-ROW(AL$7)),1),"")</f>
        <v/>
      </c>
      <c r="AM85" s="43" t="str">
        <f ca="1">IF(AN85="","",IF(INDEX(Data!$BR:$BR,MATCH(AN85,Data!$A:$A,0),1)=0,"",INDEX(Data!$BR:$BR,MATCH(AN85,Data!$A:$A,0),1)))</f>
        <v/>
      </c>
      <c r="AN85" s="43" t="str">
        <f ca="1">IFERROR(INDEX(Data!$A$1:AU$1004,_xlfn.AGGREGATE(15,6,(OFFSET(Data!$A$1,0,MATCH(AN$6,Data!$1:$1,0)-1,1000,1)=IF(AN$7="","Yes",AN$7))/(OFFSET(Data!$A$1,0,MATCH(AN$6,Data!$1:$1,0)-1,1000,1)=IF(AN$7="","Yes",AN$7))*ROW(Data!$C$1:$C$1004),ROW(AN85)-ROW(AN$7)),1),"")</f>
        <v/>
      </c>
    </row>
    <row r="86" spans="1:40" x14ac:dyDescent="0.4">
      <c r="A86" s="43" t="str">
        <f ca="1">IF(B86="","",IF(INDEX(Data!$BR:$BR,MATCH(B86,Data!$A:$A,0),1)=0,"",INDEX(Data!$BR:$BR,MATCH(B86,Data!$A:$A,0),1)))</f>
        <v/>
      </c>
      <c r="B86" s="43" t="str">
        <f ca="1">IFERROR(INDEX(Data!A$1:$A$1004,_xlfn.AGGREGATE(15,6,(OFFSET(Data!$A$1,0,MATCH(B$6,Data!$1:$1,0)-1,1000,1)=IF(B$7="","Yes",B$7))/(OFFSET(Data!$A$1,0,MATCH(B$6,Data!$1:$1,0)-1,1000,1)=IF(B$7="","Yes",B$7))*ROW(Data!$C$1:$C$1004),ROW(B86)-ROW(B$7)),1),"")</f>
        <v/>
      </c>
      <c r="C86" s="43" t="str">
        <f ca="1">IF(D86="","",IF(INDEX(Data!$BR:$BR,MATCH(D86,Data!$A:$A,0),1)=0,"",INDEX(Data!$BR:$BR,MATCH(D86,Data!$A:$A,0),1)))</f>
        <v/>
      </c>
      <c r="D86" s="43" t="str">
        <f ca="1">IFERROR(INDEX(Data!$A$1:C$1004,_xlfn.AGGREGATE(15,6,(OFFSET(Data!$A$1,0,MATCH(D$6,Data!$1:$1,0)-1,1000,1)=IF(D$7="","Yes",D$7))/(OFFSET(Data!$A$1,0,MATCH(D$6,Data!$1:$1,0)-1,1000,1)=IF(D$7="","Yes",D$7))*ROW(Data!$C$1:$C$1004),ROW(D86)-ROW(D$7)),1),"")</f>
        <v/>
      </c>
      <c r="E86" s="43" t="str">
        <f ca="1">IF(F86="","",IF(INDEX(Data!$BR:$BR,MATCH(F86,Data!$A:$A,0),1)=0,"",INDEX(Data!$BR:$BR,MATCH(F86,Data!$A:$A,0),1)))</f>
        <v/>
      </c>
      <c r="F86" s="43" t="str">
        <f ca="1">IFERROR(INDEX(Data!$A$1:E$1004,_xlfn.AGGREGATE(15,6,(OFFSET(Data!$A$1,0,MATCH(F$6,Data!$1:$1,0)-1,1000,1)=IF(F$7="","Yes",F$7))/(OFFSET(Data!$A$1,0,MATCH(F$6,Data!$1:$1,0)-1,1000,1)=IF(F$7="","Yes",F$7))*ROW(Data!$C$1:$C$1004),ROW(F86)-ROW(F$7)),1),"")</f>
        <v/>
      </c>
      <c r="G86" s="43" t="str">
        <f ca="1">IF(H86="","",IF(INDEX(Data!$BR:$BR,MATCH(H86,Data!$A:$A,0),1)=0,"",INDEX(Data!$BR:$BR,MATCH(H86,Data!$A:$A,0),1)))</f>
        <v/>
      </c>
      <c r="H86" s="43" t="str">
        <f ca="1">IFERROR(INDEX(Data!$A$1:G$1004,_xlfn.AGGREGATE(15,6,(OFFSET(Data!$A$1,0,MATCH(H$6,Data!$1:$1,0)-1,1000,1)=IF(H$7="","Yes",H$7))/(OFFSET(Data!$A$1,0,MATCH(H$6,Data!$1:$1,0)-1,1000,1)=IF(H$7="","Yes",H$7))*ROW(Data!$C$1:$C$1004),ROW(H86)-ROW(H$7)),1),"")</f>
        <v/>
      </c>
      <c r="I86" s="43" t="str">
        <f ca="1">IF(J86="","",IF(INDEX(Data!$BR:$BR,MATCH(J86,Data!$A:$A,0),1)=0,"",INDEX(Data!$BR:$BR,MATCH(J86,Data!$A:$A,0),1)))</f>
        <v/>
      </c>
      <c r="J86" s="43" t="str">
        <f ca="1">IFERROR(INDEX(Data!$A$1:I$1004,_xlfn.AGGREGATE(15,6,(OFFSET(Data!$A$1,0,MATCH(J$6,Data!$1:$1,0)-1,1000,1)=IF(J$7="","Yes",J$7))/(OFFSET(Data!$A$1,0,MATCH(J$6,Data!$1:$1,0)-1,1000,1)=IF(J$7="","Yes",J$7))*ROW(Data!$C$1:$C$1004),ROW(J86)-ROW(J$7)),1),"")</f>
        <v/>
      </c>
      <c r="K86" s="43" t="str">
        <f ca="1">IF(L86="","",IF(INDEX(Data!$BR:$BR,MATCH(L86,Data!$A:$A,0),1)=0,"",INDEX(Data!$BR:$BR,MATCH(L86,Data!$A:$A,0),1)))</f>
        <v/>
      </c>
      <c r="L86" s="43" t="str">
        <f ca="1">IFERROR(INDEX(Data!$A$1:K$1004,_xlfn.AGGREGATE(15,6,(OFFSET(Data!$A$1,0,MATCH(L$6,Data!$1:$1,0)-1,1000,1)=IF(L$7="","Yes",L$7))/(OFFSET(Data!$A$1,0,MATCH(L$6,Data!$1:$1,0)-1,1000,1)=IF(L$7="","Yes",L$7))*ROW(Data!$C$1:$C$1004),ROW(L86)-ROW(L$7)),1),"")</f>
        <v/>
      </c>
      <c r="M86" s="43" t="str">
        <f ca="1">IF(N86="","",IF(INDEX(Data!$BR:$BR,MATCH(N86,Data!$A:$A,0),1)=0,"",INDEX(Data!$BR:$BR,MATCH(N86,Data!$A:$A,0),1)))</f>
        <v/>
      </c>
      <c r="N86" s="43" t="str">
        <f ca="1">IFERROR(INDEX(Data!$A$1:M$1004,_xlfn.AGGREGATE(15,6,(OFFSET(Data!$A$1,0,MATCH(N$6,Data!$1:$1,0)-1,1000,1)=IF(N$7="","Yes",N$7))/(OFFSET(Data!$A$1,0,MATCH(N$6,Data!$1:$1,0)-1,1000,1)=IF(N$7="","Yes",N$7))*ROW(Data!$C$1:$C$1004),ROW(N86)-ROW(N$7)),1),"")</f>
        <v>Sundance TV</v>
      </c>
      <c r="O86" s="43" t="str">
        <f ca="1">IF(P86="","",IF(INDEX(Data!$BR:$BR,MATCH(P86,Data!$A:$A,0),1)=0,"",INDEX(Data!$BR:$BR,MATCH(P86,Data!$A:$A,0),1)))</f>
        <v/>
      </c>
      <c r="P86" s="43" t="str">
        <f ca="1">IFERROR(INDEX(Data!$A$1:O$1004,_xlfn.AGGREGATE(15,6,(OFFSET(Data!$A$1,0,MATCH(P$6,Data!$1:$1,0)-1,1000,1)=IF(P$7="","Yes",P$7))/(OFFSET(Data!$A$1,0,MATCH(P$6,Data!$1:$1,0)-1,1000,1)=IF(P$7="","Yes",P$7))*ROW(Data!$C$1:$C$1004),ROW(P86)-ROW(P$7)),1),"")</f>
        <v>MTV Classic</v>
      </c>
      <c r="Q86" s="43" t="str">
        <f ca="1">IF(R86="","",IF(INDEX(Data!$BR:$BR,MATCH(R86,Data!$A:$A,0),1)=0,"",INDEX(Data!$BR:$BR,MATCH(R86,Data!$A:$A,0),1)))</f>
        <v/>
      </c>
      <c r="R86" s="43" t="str">
        <f ca="1">IFERROR(INDEX(Data!$A$1:Q$1004,_xlfn.AGGREGATE(15,6,(OFFSET(Data!$A$1,0,MATCH(R$6,Data!$1:$1,0)-1,1000,1)=IF(R$7="","Yes",R$7))/(OFFSET(Data!$A$1,0,MATCH(R$6,Data!$1:$1,0)-1,1000,1)=IF(R$7="","Yes",R$7))*ROW(Data!$C$1:$C$1004),ROW(R86)-ROW(R$7)),1),"")</f>
        <v>MTV</v>
      </c>
      <c r="S86" s="43" t="str">
        <f ca="1">IF(T86="","",IF(INDEX(Data!$BR:$BR,MATCH(T86,Data!$A:$A,0),1)=0,"",INDEX(Data!$BR:$BR,MATCH(T86,Data!$A:$A,0),1)))</f>
        <v/>
      </c>
      <c r="T86" s="43" t="str">
        <f ca="1">IFERROR(INDEX(Data!$A$1:R$1004,_xlfn.AGGREGATE(15,6,(OFFSET(Data!$A$1,0,MATCH(T$6,Data!$1:$1,0)-1,1000,1)=IF(T$7="","Yes",T$7))/(OFFSET(Data!$A$1,0,MATCH(T$6,Data!$1:$1,0)-1,1000,1)=IF(T$7="","Yes",T$7))*ROW(Data!$C$1:$C$1004),ROW(T86)-ROW(T$7)),1),"")</f>
        <v>Pasiones</v>
      </c>
      <c r="U86" s="43" t="str">
        <f ca="1">IF(V86="","",IF(INDEX(Data!$BR:$BR,MATCH(V86,Data!$A:$A,0),1)=0,"",INDEX(Data!$BR:$BR,MATCH(V86,Data!$A:$A,0),1)))</f>
        <v/>
      </c>
      <c r="V86" s="43" t="str">
        <f ca="1">IFERROR(INDEX(Data!$A$1:T$1004,_xlfn.AGGREGATE(15,6,(OFFSET(Data!$A$1,0,MATCH(V$6,Data!$1:$1,0)-1,1000,1)=IF(V$7="","Yes",V$7))/(OFFSET(Data!$A$1,0,MATCH(V$6,Data!$1:$1,0)-1,1000,1)=IF(V$7="","Yes",V$7))*ROW(Data!$C$1:$C$1004),ROW(V86)-ROW(V$7)),1),"")</f>
        <v>TLC</v>
      </c>
      <c r="W86" s="43" t="str">
        <f ca="1">IF(X86="","",IF(INDEX(Data!$BR:$BR,MATCH(X86,Data!$A:$A,0),1)=0,"",INDEX(Data!$BR:$BR,MATCH(X86,Data!$A:$A,0),1)))</f>
        <v/>
      </c>
      <c r="X86" s="43" t="str">
        <f ca="1">IFERROR(INDEX(Data!$A$1:Y$1004,_xlfn.AGGREGATE(15,6,(OFFSET(Data!$A$1,0,MATCH(X$6,Data!$1:$1,0)-1,1000,1)=IF(X$7="","Yes",X$7))/(OFFSET(Data!$A$1,0,MATCH(X$6,Data!$1:$1,0)-1,1000,1)=IF(X$7="","Yes",X$7))*ROW(Data!$C$1:$C$1004),ROW(X86)-ROW(X$7)),1),"")</f>
        <v/>
      </c>
      <c r="Y86" s="43" t="str">
        <f ca="1">IF(Z86="","",IF(INDEX(Data!$BR:$BR,MATCH(Z86,Data!$A:$A,0),1)=0,"",INDEX(Data!$BR:$BR,MATCH(Z86,Data!$A:$A,0),1)))</f>
        <v/>
      </c>
      <c r="Z86" s="43" t="str">
        <f ca="1">IFERROR(INDEX(Data!$A$1:AA$1004,_xlfn.AGGREGATE(15,6,(OFFSET(Data!$A$1,0,MATCH(Z$6,Data!$1:$1,0)-1,1000,1)=IF(Z$7="","Yes",Z$7))/(OFFSET(Data!$A$1,0,MATCH(Z$6,Data!$1:$1,0)-1,1000,1)=IF(Z$7="","Yes",Z$7))*ROW(Data!$C$1:$C$1004),ROW(Z86)-ROW(Z$7)),1),"")</f>
        <v/>
      </c>
      <c r="AA86" s="43" t="str">
        <f ca="1">IF(AB86="","",IF(INDEX(Data!$BR:$BR,MATCH(AB86,Data!$A:$A,0),1)=0,"",INDEX(Data!$BR:$BR,MATCH(AB86,Data!$A:$A,0),1)))</f>
        <v/>
      </c>
      <c r="AB86" s="43" t="str">
        <f ca="1">IFERROR(INDEX(Data!$A$1:AC$1004,_xlfn.AGGREGATE(15,6,(OFFSET(Data!$A$1,0,MATCH(AB$6,Data!$1:$1,0)-1,1000,1)=IF(AB$7="","Yes",AB$7))/(OFFSET(Data!$A$1,0,MATCH(AB$6,Data!$1:$1,0)-1,1000,1)=IF(AB$7="","Yes",AB$7))*ROW(Data!$C$1:$C$1004),ROW(AB86)-ROW(AB$7)),1),"")</f>
        <v>TUDNxtra3</v>
      </c>
      <c r="AC86" s="43" t="str">
        <f ca="1">IF(AD86="","",IF(INDEX(Data!$BR:$BR,MATCH(AD86,Data!$A:$A,0),1)=0,"",INDEX(Data!$BR:$BR,MATCH(AD86,Data!$A:$A,0),1)))</f>
        <v/>
      </c>
      <c r="AD86" s="43" t="str">
        <f ca="1">IFERROR(INDEX(Data!$A$1:AE$1004,_xlfn.AGGREGATE(15,6,(OFFSET(Data!$A$1,0,MATCH(AD$6,Data!$1:$1,0)-1,1000,1)=IF(AD$7="","Yes",AD$7))/(OFFSET(Data!$A$1,0,MATCH(AD$6,Data!$1:$1,0)-1,1000,1)=IF(AD$7="","Yes",AD$7))*ROW(Data!$C$1:$C$1004),ROW(AD86)-ROW(AD$7)),1),"")</f>
        <v/>
      </c>
      <c r="AE86" s="43" t="str">
        <f ca="1">IF(AF86="","",IF(INDEX(Data!$BR:$BR,MATCH(AF86,Data!$A:$A,0),1)=0,"",INDEX(Data!$BR:$BR,MATCH(AF86,Data!$A:$A,0),1)))</f>
        <v/>
      </c>
      <c r="AF86" s="43" t="str">
        <f ca="1">IFERROR(INDEX(Data!$A$1:AM$1004,_xlfn.AGGREGATE(15,6,(OFFSET(Data!$A$1,0,MATCH(AF$6,Data!$1:$1,0)-1,1000,1)=IF(AF$7="","Yes",AF$7))/(OFFSET(Data!$A$1,0,MATCH(AF$6,Data!$1:$1,0)-1,1000,1)=IF(AF$7="","Yes",AF$7))*ROW(Data!$C$1:$C$1004),ROW(AF86)-ROW(AF$7)),1),"")</f>
        <v/>
      </c>
      <c r="AG86" s="43" t="str">
        <f ca="1">IF(AH86="","",IF(INDEX(Data!$BR:$BR,MATCH(AH86,Data!$A:$A,0),1)=0,"",INDEX(Data!$BR:$BR,MATCH(AH86,Data!$A:$A,0),1)))</f>
        <v/>
      </c>
      <c r="AH86" s="43" t="str">
        <f ca="1">IFERROR(INDEX(Data!$A$1:AO$1004,_xlfn.AGGREGATE(15,6,(OFFSET(Data!$A$1,0,MATCH(AH$6,Data!$1:$1,0)-1,1000,1)=IF(AH$7="","Yes",AH$7))/(OFFSET(Data!$A$1,0,MATCH(AH$6,Data!$1:$1,0)-1,1000,1)=IF(AH$7="","Yes",AH$7))*ROW(Data!$C$1:$C$1004),ROW(AH86)-ROW(AH$7)),1),"")</f>
        <v/>
      </c>
      <c r="AI86" s="43" t="str">
        <f ca="1">IF(AJ86="","",IF(INDEX(Data!$BR:$BR,MATCH(AJ86,Data!$A:$A,0),1)=0,"",INDEX(Data!$BR:$BR,MATCH(AJ86,Data!$A:$A,0),1)))</f>
        <v/>
      </c>
      <c r="AJ86" s="43" t="str">
        <f ca="1">IFERROR(INDEX(Data!$A$1:AQ$1004,_xlfn.AGGREGATE(15,6,(OFFSET(Data!$A$1,0,MATCH(AJ$6,Data!$1:$1,0)-1,1000,1)=IF(AJ$7="","Yes",AJ$7))/(OFFSET(Data!$A$1,0,MATCH(AJ$6,Data!$1:$1,0)-1,1000,1)=IF(AJ$7="","Yes",AJ$7))*ROW(Data!$C$1:$C$1004),ROW(AJ86)-ROW(AJ$7)),1),"")</f>
        <v/>
      </c>
      <c r="AK86" s="43" t="str">
        <f ca="1">IF(AL86="","",IF(INDEX(Data!$BR:$BR,MATCH(AL86,Data!$A:$A,0),1)=0,"",INDEX(Data!$BR:$BR,MATCH(AL86,Data!$A:$A,0),1)))</f>
        <v/>
      </c>
      <c r="AL86" s="43" t="str">
        <f ca="1">IFERROR(INDEX(Data!$A$1:AS$1004,_xlfn.AGGREGATE(15,6,(OFFSET(Data!$A$1,0,MATCH(AL$6,Data!$1:$1,0)-1,1000,1)=IF(AL$7="","Yes",AL$7))/(OFFSET(Data!$A$1,0,MATCH(AL$6,Data!$1:$1,0)-1,1000,1)=IF(AL$7="","Yes",AL$7))*ROW(Data!$C$1:$C$1004),ROW(AL86)-ROW(AL$7)),1),"")</f>
        <v/>
      </c>
      <c r="AM86" s="43" t="str">
        <f ca="1">IF(AN86="","",IF(INDEX(Data!$BR:$BR,MATCH(AN86,Data!$A:$A,0),1)=0,"",INDEX(Data!$BR:$BR,MATCH(AN86,Data!$A:$A,0),1)))</f>
        <v/>
      </c>
      <c r="AN86" s="43" t="str">
        <f ca="1">IFERROR(INDEX(Data!$A$1:AU$1004,_xlfn.AGGREGATE(15,6,(OFFSET(Data!$A$1,0,MATCH(AN$6,Data!$1:$1,0)-1,1000,1)=IF(AN$7="","Yes",AN$7))/(OFFSET(Data!$A$1,0,MATCH(AN$6,Data!$1:$1,0)-1,1000,1)=IF(AN$7="","Yes",AN$7))*ROW(Data!$C$1:$C$1004),ROW(AN86)-ROW(AN$7)),1),"")</f>
        <v/>
      </c>
    </row>
    <row r="87" spans="1:40" x14ac:dyDescent="0.4">
      <c r="A87" s="43" t="str">
        <f ca="1">IF(B87="","",IF(INDEX(Data!$BR:$BR,MATCH(B87,Data!$A:$A,0),1)=0,"",INDEX(Data!$BR:$BR,MATCH(B87,Data!$A:$A,0),1)))</f>
        <v/>
      </c>
      <c r="B87" s="43" t="str">
        <f ca="1">IFERROR(INDEX(Data!A$1:$A$1004,_xlfn.AGGREGATE(15,6,(OFFSET(Data!$A$1,0,MATCH(B$6,Data!$1:$1,0)-1,1000,1)=IF(B$7="","Yes",B$7))/(OFFSET(Data!$A$1,0,MATCH(B$6,Data!$1:$1,0)-1,1000,1)=IF(B$7="","Yes",B$7))*ROW(Data!$C$1:$C$1004),ROW(B87)-ROW(B$7)),1),"")</f>
        <v/>
      </c>
      <c r="C87" s="43" t="str">
        <f ca="1">IF(D87="","",IF(INDEX(Data!$BR:$BR,MATCH(D87,Data!$A:$A,0),1)=0,"",INDEX(Data!$BR:$BR,MATCH(D87,Data!$A:$A,0),1)))</f>
        <v/>
      </c>
      <c r="D87" s="43" t="str">
        <f ca="1">IFERROR(INDEX(Data!$A$1:C$1004,_xlfn.AGGREGATE(15,6,(OFFSET(Data!$A$1,0,MATCH(D$6,Data!$1:$1,0)-1,1000,1)=IF(D$7="","Yes",D$7))/(OFFSET(Data!$A$1,0,MATCH(D$6,Data!$1:$1,0)-1,1000,1)=IF(D$7="","Yes",D$7))*ROW(Data!$C$1:$C$1004),ROW(D87)-ROW(D$7)),1),"")</f>
        <v/>
      </c>
      <c r="E87" s="43" t="str">
        <f ca="1">IF(F87="","",IF(INDEX(Data!$BR:$BR,MATCH(F87,Data!$A:$A,0),1)=0,"",INDEX(Data!$BR:$BR,MATCH(F87,Data!$A:$A,0),1)))</f>
        <v/>
      </c>
      <c r="F87" s="43" t="str">
        <f ca="1">IFERROR(INDEX(Data!$A$1:E$1004,_xlfn.AGGREGATE(15,6,(OFFSET(Data!$A$1,0,MATCH(F$6,Data!$1:$1,0)-1,1000,1)=IF(F$7="","Yes",F$7))/(OFFSET(Data!$A$1,0,MATCH(F$6,Data!$1:$1,0)-1,1000,1)=IF(F$7="","Yes",F$7))*ROW(Data!$C$1:$C$1004),ROW(F87)-ROW(F$7)),1),"")</f>
        <v/>
      </c>
      <c r="G87" s="43" t="str">
        <f ca="1">IF(H87="","",IF(INDEX(Data!$BR:$BR,MATCH(H87,Data!$A:$A,0),1)=0,"",INDEX(Data!$BR:$BR,MATCH(H87,Data!$A:$A,0),1)))</f>
        <v/>
      </c>
      <c r="H87" s="43" t="str">
        <f ca="1">IFERROR(INDEX(Data!$A$1:G$1004,_xlfn.AGGREGATE(15,6,(OFFSET(Data!$A$1,0,MATCH(H$6,Data!$1:$1,0)-1,1000,1)=IF(H$7="","Yes",H$7))/(OFFSET(Data!$A$1,0,MATCH(H$6,Data!$1:$1,0)-1,1000,1)=IF(H$7="","Yes",H$7))*ROW(Data!$C$1:$C$1004),ROW(H87)-ROW(H$7)),1),"")</f>
        <v/>
      </c>
      <c r="I87" s="43" t="str">
        <f ca="1">IF(J87="","",IF(INDEX(Data!$BR:$BR,MATCH(J87,Data!$A:$A,0),1)=0,"",INDEX(Data!$BR:$BR,MATCH(J87,Data!$A:$A,0),1)))</f>
        <v/>
      </c>
      <c r="J87" s="43" t="str">
        <f ca="1">IFERROR(INDEX(Data!$A$1:I$1004,_xlfn.AGGREGATE(15,6,(OFFSET(Data!$A$1,0,MATCH(J$6,Data!$1:$1,0)-1,1000,1)=IF(J$7="","Yes",J$7))/(OFFSET(Data!$A$1,0,MATCH(J$6,Data!$1:$1,0)-1,1000,1)=IF(J$7="","Yes",J$7))*ROW(Data!$C$1:$C$1004),ROW(J87)-ROW(J$7)),1),"")</f>
        <v/>
      </c>
      <c r="K87" s="43" t="str">
        <f ca="1">IF(L87="","",IF(INDEX(Data!$BR:$BR,MATCH(L87,Data!$A:$A,0),1)=0,"",INDEX(Data!$BR:$BR,MATCH(L87,Data!$A:$A,0),1)))</f>
        <v/>
      </c>
      <c r="L87" s="43" t="str">
        <f ca="1">IFERROR(INDEX(Data!$A$1:K$1004,_xlfn.AGGREGATE(15,6,(OFFSET(Data!$A$1,0,MATCH(L$6,Data!$1:$1,0)-1,1000,1)=IF(L$7="","Yes",L$7))/(OFFSET(Data!$A$1,0,MATCH(L$6,Data!$1:$1,0)-1,1000,1)=IF(L$7="","Yes",L$7))*ROW(Data!$C$1:$C$1004),ROW(L87)-ROW(L$7)),1),"")</f>
        <v/>
      </c>
      <c r="M87" s="43" t="str">
        <f ca="1">IF(N87="","",IF(INDEX(Data!$BR:$BR,MATCH(N87,Data!$A:$A,0),1)=0,"",INDEX(Data!$BR:$BR,MATCH(N87,Data!$A:$A,0),1)))</f>
        <v/>
      </c>
      <c r="N87" s="43" t="str">
        <f ca="1">IFERROR(INDEX(Data!$A$1:M$1004,_xlfn.AGGREGATE(15,6,(OFFSET(Data!$A$1,0,MATCH(N$6,Data!$1:$1,0)-1,1000,1)=IF(N$7="","Yes",N$7))/(OFFSET(Data!$A$1,0,MATCH(N$6,Data!$1:$1,0)-1,1000,1)=IF(N$7="","Yes",N$7))*ROW(Data!$C$1:$C$1004),ROW(N87)-ROW(N$7)),1),"")</f>
        <v>Syfy</v>
      </c>
      <c r="O87" s="43" t="str">
        <f ca="1">IF(P87="","",IF(INDEX(Data!$BR:$BR,MATCH(P87,Data!$A:$A,0),1)=0,"",INDEX(Data!$BR:$BR,MATCH(P87,Data!$A:$A,0),1)))</f>
        <v/>
      </c>
      <c r="P87" s="43" t="str">
        <f ca="1">IFERROR(INDEX(Data!$A$1:O$1004,_xlfn.AGGREGATE(15,6,(OFFSET(Data!$A$1,0,MATCH(P$6,Data!$1:$1,0)-1,1000,1)=IF(P$7="","Yes",P$7))/(OFFSET(Data!$A$1,0,MATCH(P$6,Data!$1:$1,0)-1,1000,1)=IF(P$7="","Yes",P$7))*ROW(Data!$C$1:$C$1004),ROW(P87)-ROW(P$7)),1),"")</f>
        <v>MTV2</v>
      </c>
      <c r="Q87" s="43" t="str">
        <f ca="1">IF(R87="","",IF(INDEX(Data!$BR:$BR,MATCH(R87,Data!$A:$A,0),1)=0,"",INDEX(Data!$BR:$BR,MATCH(R87,Data!$A:$A,0),1)))</f>
        <v/>
      </c>
      <c r="R87" s="43" t="str">
        <f ca="1">IFERROR(INDEX(Data!$A$1:Q$1004,_xlfn.AGGREGATE(15,6,(OFFSET(Data!$A$1,0,MATCH(R$6,Data!$1:$1,0)-1,1000,1)=IF(R$7="","Yes",R$7))/(OFFSET(Data!$A$1,0,MATCH(R$6,Data!$1:$1,0)-1,1000,1)=IF(R$7="","Yes",R$7))*ROW(Data!$C$1:$C$1004),ROW(R87)-ROW(R$7)),1),"")</f>
        <v>MTV Classic</v>
      </c>
      <c r="S87" s="43" t="str">
        <f ca="1">IF(T87="","",IF(INDEX(Data!$BR:$BR,MATCH(T87,Data!$A:$A,0),1)=0,"",INDEX(Data!$BR:$BR,MATCH(T87,Data!$A:$A,0),1)))</f>
        <v/>
      </c>
      <c r="T87" s="43" t="str">
        <f ca="1">IFERROR(INDEX(Data!$A$1:R$1004,_xlfn.AGGREGATE(15,6,(OFFSET(Data!$A$1,0,MATCH(T$6,Data!$1:$1,0)-1,1000,1)=IF(T$7="","Yes",T$7))/(OFFSET(Data!$A$1,0,MATCH(T$6,Data!$1:$1,0)-1,1000,1)=IF(T$7="","Yes",T$7))*ROW(Data!$C$1:$C$1004),ROW(T87)-ROW(T$7)),1),"")</f>
        <v>Perú Mágico</v>
      </c>
      <c r="U87" s="43" t="str">
        <f ca="1">IF(V87="","",IF(INDEX(Data!$BR:$BR,MATCH(V87,Data!$A:$A,0),1)=0,"",INDEX(Data!$BR:$BR,MATCH(V87,Data!$A:$A,0),1)))</f>
        <v/>
      </c>
      <c r="V87" s="43" t="str">
        <f ca="1">IFERROR(INDEX(Data!$A$1:T$1004,_xlfn.AGGREGATE(15,6,(OFFSET(Data!$A$1,0,MATCH(V$6,Data!$1:$1,0)-1,1000,1)=IF(V$7="","Yes",V$7))/(OFFSET(Data!$A$1,0,MATCH(V$6,Data!$1:$1,0)-1,1000,1)=IF(V$7="","Yes",V$7))*ROW(Data!$C$1:$C$1004),ROW(V87)-ROW(V$7)),1),"")</f>
        <v>TNT</v>
      </c>
      <c r="W87" s="43" t="str">
        <f ca="1">IF(X87="","",IF(INDEX(Data!$BR:$BR,MATCH(X87,Data!$A:$A,0),1)=0,"",INDEX(Data!$BR:$BR,MATCH(X87,Data!$A:$A,0),1)))</f>
        <v/>
      </c>
      <c r="X87" s="43" t="str">
        <f ca="1">IFERROR(INDEX(Data!$A$1:Y$1004,_xlfn.AGGREGATE(15,6,(OFFSET(Data!$A$1,0,MATCH(X$6,Data!$1:$1,0)-1,1000,1)=IF(X$7="","Yes",X$7))/(OFFSET(Data!$A$1,0,MATCH(X$6,Data!$1:$1,0)-1,1000,1)=IF(X$7="","Yes",X$7))*ROW(Data!$C$1:$C$1004),ROW(X87)-ROW(X$7)),1),"")</f>
        <v/>
      </c>
      <c r="Y87" s="43" t="str">
        <f ca="1">IF(Z87="","",IF(INDEX(Data!$BR:$BR,MATCH(Z87,Data!$A:$A,0),1)=0,"",INDEX(Data!$BR:$BR,MATCH(Z87,Data!$A:$A,0),1)))</f>
        <v/>
      </c>
      <c r="Z87" s="43" t="str">
        <f ca="1">IFERROR(INDEX(Data!$A$1:AA$1004,_xlfn.AGGREGATE(15,6,(OFFSET(Data!$A$1,0,MATCH(Z$6,Data!$1:$1,0)-1,1000,1)=IF(Z$7="","Yes",Z$7))/(OFFSET(Data!$A$1,0,MATCH(Z$6,Data!$1:$1,0)-1,1000,1)=IF(Z$7="","Yes",Z$7))*ROW(Data!$C$1:$C$1004),ROW(Z87)-ROW(Z$7)),1),"")</f>
        <v/>
      </c>
      <c r="AA87" s="43" t="str">
        <f ca="1">IF(AB87="","",IF(INDEX(Data!$BR:$BR,MATCH(AB87,Data!$A:$A,0),1)=0,"",INDEX(Data!$BR:$BR,MATCH(AB87,Data!$A:$A,0),1)))</f>
        <v/>
      </c>
      <c r="AB87" s="43" t="str">
        <f ca="1">IFERROR(INDEX(Data!$A$1:AC$1004,_xlfn.AGGREGATE(15,6,(OFFSET(Data!$A$1,0,MATCH(AB$6,Data!$1:$1,0)-1,1000,1)=IF(AB$7="","Yes",AB$7))/(OFFSET(Data!$A$1,0,MATCH(AB$6,Data!$1:$1,0)-1,1000,1)=IF(AB$7="","Yes",AB$7))*ROW(Data!$C$1:$C$1004),ROW(AB87)-ROW(AB$7)),1),"")</f>
        <v>TUDNxtra4</v>
      </c>
      <c r="AC87" s="43" t="str">
        <f ca="1">IF(AD87="","",IF(INDEX(Data!$BR:$BR,MATCH(AD87,Data!$A:$A,0),1)=0,"",INDEX(Data!$BR:$BR,MATCH(AD87,Data!$A:$A,0),1)))</f>
        <v/>
      </c>
      <c r="AD87" s="43" t="str">
        <f ca="1">IFERROR(INDEX(Data!$A$1:AE$1004,_xlfn.AGGREGATE(15,6,(OFFSET(Data!$A$1,0,MATCH(AD$6,Data!$1:$1,0)-1,1000,1)=IF(AD$7="","Yes",AD$7))/(OFFSET(Data!$A$1,0,MATCH(AD$6,Data!$1:$1,0)-1,1000,1)=IF(AD$7="","Yes",AD$7))*ROW(Data!$C$1:$C$1004),ROW(AD87)-ROW(AD$7)),1),"")</f>
        <v/>
      </c>
      <c r="AE87" s="43" t="str">
        <f ca="1">IF(AF87="","",IF(INDEX(Data!$BR:$BR,MATCH(AF87,Data!$A:$A,0),1)=0,"",INDEX(Data!$BR:$BR,MATCH(AF87,Data!$A:$A,0),1)))</f>
        <v/>
      </c>
      <c r="AF87" s="43" t="str">
        <f ca="1">IFERROR(INDEX(Data!$A$1:AM$1004,_xlfn.AGGREGATE(15,6,(OFFSET(Data!$A$1,0,MATCH(AF$6,Data!$1:$1,0)-1,1000,1)=IF(AF$7="","Yes",AF$7))/(OFFSET(Data!$A$1,0,MATCH(AF$6,Data!$1:$1,0)-1,1000,1)=IF(AF$7="","Yes",AF$7))*ROW(Data!$C$1:$C$1004),ROW(AF87)-ROW(AF$7)),1),"")</f>
        <v/>
      </c>
      <c r="AG87" s="43" t="str">
        <f ca="1">IF(AH87="","",IF(INDEX(Data!$BR:$BR,MATCH(AH87,Data!$A:$A,0),1)=0,"",INDEX(Data!$BR:$BR,MATCH(AH87,Data!$A:$A,0),1)))</f>
        <v/>
      </c>
      <c r="AH87" s="43" t="str">
        <f ca="1">IFERROR(INDEX(Data!$A$1:AO$1004,_xlfn.AGGREGATE(15,6,(OFFSET(Data!$A$1,0,MATCH(AH$6,Data!$1:$1,0)-1,1000,1)=IF(AH$7="","Yes",AH$7))/(OFFSET(Data!$A$1,0,MATCH(AH$6,Data!$1:$1,0)-1,1000,1)=IF(AH$7="","Yes",AH$7))*ROW(Data!$C$1:$C$1004),ROW(AH87)-ROW(AH$7)),1),"")</f>
        <v/>
      </c>
      <c r="AI87" s="43" t="str">
        <f ca="1">IF(AJ87="","",IF(INDEX(Data!$BR:$BR,MATCH(AJ87,Data!$A:$A,0),1)=0,"",INDEX(Data!$BR:$BR,MATCH(AJ87,Data!$A:$A,0),1)))</f>
        <v/>
      </c>
      <c r="AJ87" s="43" t="str">
        <f ca="1">IFERROR(INDEX(Data!$A$1:AQ$1004,_xlfn.AGGREGATE(15,6,(OFFSET(Data!$A$1,0,MATCH(AJ$6,Data!$1:$1,0)-1,1000,1)=IF(AJ$7="","Yes",AJ$7))/(OFFSET(Data!$A$1,0,MATCH(AJ$6,Data!$1:$1,0)-1,1000,1)=IF(AJ$7="","Yes",AJ$7))*ROW(Data!$C$1:$C$1004),ROW(AJ87)-ROW(AJ$7)),1),"")</f>
        <v/>
      </c>
      <c r="AK87" s="43" t="str">
        <f ca="1">IF(AL87="","",IF(INDEX(Data!$BR:$BR,MATCH(AL87,Data!$A:$A,0),1)=0,"",INDEX(Data!$BR:$BR,MATCH(AL87,Data!$A:$A,0),1)))</f>
        <v/>
      </c>
      <c r="AL87" s="43" t="str">
        <f ca="1">IFERROR(INDEX(Data!$A$1:AS$1004,_xlfn.AGGREGATE(15,6,(OFFSET(Data!$A$1,0,MATCH(AL$6,Data!$1:$1,0)-1,1000,1)=IF(AL$7="","Yes",AL$7))/(OFFSET(Data!$A$1,0,MATCH(AL$6,Data!$1:$1,0)-1,1000,1)=IF(AL$7="","Yes",AL$7))*ROW(Data!$C$1:$C$1004),ROW(AL87)-ROW(AL$7)),1),"")</f>
        <v/>
      </c>
      <c r="AM87" s="43" t="str">
        <f ca="1">IF(AN87="","",IF(INDEX(Data!$BR:$BR,MATCH(AN87,Data!$A:$A,0),1)=0,"",INDEX(Data!$BR:$BR,MATCH(AN87,Data!$A:$A,0),1)))</f>
        <v/>
      </c>
      <c r="AN87" s="43" t="str">
        <f ca="1">IFERROR(INDEX(Data!$A$1:AU$1004,_xlfn.AGGREGATE(15,6,(OFFSET(Data!$A$1,0,MATCH(AN$6,Data!$1:$1,0)-1,1000,1)=IF(AN$7="","Yes",AN$7))/(OFFSET(Data!$A$1,0,MATCH(AN$6,Data!$1:$1,0)-1,1000,1)=IF(AN$7="","Yes",AN$7))*ROW(Data!$C$1:$C$1004),ROW(AN87)-ROW(AN$7)),1),"")</f>
        <v/>
      </c>
    </row>
    <row r="88" spans="1:40" x14ac:dyDescent="0.4">
      <c r="A88" s="43" t="str">
        <f ca="1">IF(B88="","",IF(INDEX(Data!$BR:$BR,MATCH(B88,Data!$A:$A,0),1)=0,"",INDEX(Data!$BR:$BR,MATCH(B88,Data!$A:$A,0),1)))</f>
        <v/>
      </c>
      <c r="B88" s="43" t="str">
        <f ca="1">IFERROR(INDEX(Data!A$1:$A$1004,_xlfn.AGGREGATE(15,6,(OFFSET(Data!$A$1,0,MATCH(B$6,Data!$1:$1,0)-1,1000,1)=IF(B$7="","Yes",B$7))/(OFFSET(Data!$A$1,0,MATCH(B$6,Data!$1:$1,0)-1,1000,1)=IF(B$7="","Yes",B$7))*ROW(Data!$C$1:$C$1004),ROW(B88)-ROW(B$7)),1),"")</f>
        <v/>
      </c>
      <c r="C88" s="43" t="str">
        <f ca="1">IF(D88="","",IF(INDEX(Data!$BR:$BR,MATCH(D88,Data!$A:$A,0),1)=0,"",INDEX(Data!$BR:$BR,MATCH(D88,Data!$A:$A,0),1)))</f>
        <v/>
      </c>
      <c r="D88" s="43" t="str">
        <f ca="1">IFERROR(INDEX(Data!$A$1:C$1004,_xlfn.AGGREGATE(15,6,(OFFSET(Data!$A$1,0,MATCH(D$6,Data!$1:$1,0)-1,1000,1)=IF(D$7="","Yes",D$7))/(OFFSET(Data!$A$1,0,MATCH(D$6,Data!$1:$1,0)-1,1000,1)=IF(D$7="","Yes",D$7))*ROW(Data!$C$1:$C$1004),ROW(D88)-ROW(D$7)),1),"")</f>
        <v/>
      </c>
      <c r="E88" s="43" t="str">
        <f ca="1">IF(F88="","",IF(INDEX(Data!$BR:$BR,MATCH(F88,Data!$A:$A,0),1)=0,"",INDEX(Data!$BR:$BR,MATCH(F88,Data!$A:$A,0),1)))</f>
        <v/>
      </c>
      <c r="F88" s="43" t="str">
        <f ca="1">IFERROR(INDEX(Data!$A$1:E$1004,_xlfn.AGGREGATE(15,6,(OFFSET(Data!$A$1,0,MATCH(F$6,Data!$1:$1,0)-1,1000,1)=IF(F$7="","Yes",F$7))/(OFFSET(Data!$A$1,0,MATCH(F$6,Data!$1:$1,0)-1,1000,1)=IF(F$7="","Yes",F$7))*ROW(Data!$C$1:$C$1004),ROW(F88)-ROW(F$7)),1),"")</f>
        <v/>
      </c>
      <c r="G88" s="43" t="str">
        <f ca="1">IF(H88="","",IF(INDEX(Data!$BR:$BR,MATCH(H88,Data!$A:$A,0),1)=0,"",INDEX(Data!$BR:$BR,MATCH(H88,Data!$A:$A,0),1)))</f>
        <v/>
      </c>
      <c r="H88" s="43" t="str">
        <f ca="1">IFERROR(INDEX(Data!$A$1:G$1004,_xlfn.AGGREGATE(15,6,(OFFSET(Data!$A$1,0,MATCH(H$6,Data!$1:$1,0)-1,1000,1)=IF(H$7="","Yes",H$7))/(OFFSET(Data!$A$1,0,MATCH(H$6,Data!$1:$1,0)-1,1000,1)=IF(H$7="","Yes",H$7))*ROW(Data!$C$1:$C$1004),ROW(H88)-ROW(H$7)),1),"")</f>
        <v/>
      </c>
      <c r="I88" s="43" t="str">
        <f ca="1">IF(J88="","",IF(INDEX(Data!$BR:$BR,MATCH(J88,Data!$A:$A,0),1)=0,"",INDEX(Data!$BR:$BR,MATCH(J88,Data!$A:$A,0),1)))</f>
        <v/>
      </c>
      <c r="J88" s="43" t="str">
        <f ca="1">IFERROR(INDEX(Data!$A$1:I$1004,_xlfn.AGGREGATE(15,6,(OFFSET(Data!$A$1,0,MATCH(J$6,Data!$1:$1,0)-1,1000,1)=IF(J$7="","Yes",J$7))/(OFFSET(Data!$A$1,0,MATCH(J$6,Data!$1:$1,0)-1,1000,1)=IF(J$7="","Yes",J$7))*ROW(Data!$C$1:$C$1004),ROW(J88)-ROW(J$7)),1),"")</f>
        <v/>
      </c>
      <c r="K88" s="43" t="str">
        <f ca="1">IF(L88="","",IF(INDEX(Data!$BR:$BR,MATCH(L88,Data!$A:$A,0),1)=0,"",INDEX(Data!$BR:$BR,MATCH(L88,Data!$A:$A,0),1)))</f>
        <v/>
      </c>
      <c r="L88" s="43" t="str">
        <f ca="1">IFERROR(INDEX(Data!$A$1:K$1004,_xlfn.AGGREGATE(15,6,(OFFSET(Data!$A$1,0,MATCH(L$6,Data!$1:$1,0)-1,1000,1)=IF(L$7="","Yes",L$7))/(OFFSET(Data!$A$1,0,MATCH(L$6,Data!$1:$1,0)-1,1000,1)=IF(L$7="","Yes",L$7))*ROW(Data!$C$1:$C$1004),ROW(L88)-ROW(L$7)),1),"")</f>
        <v/>
      </c>
      <c r="M88" s="43" t="str">
        <f ca="1">IF(N88="","",IF(INDEX(Data!$BR:$BR,MATCH(N88,Data!$A:$A,0),1)=0,"",INDEX(Data!$BR:$BR,MATCH(N88,Data!$A:$A,0),1)))</f>
        <v/>
      </c>
      <c r="N88" s="43" t="str">
        <f ca="1">IFERROR(INDEX(Data!$A$1:M$1004,_xlfn.AGGREGATE(15,6,(OFFSET(Data!$A$1,0,MATCH(N$6,Data!$1:$1,0)-1,1000,1)=IF(N$7="","Yes",N$7))/(OFFSET(Data!$A$1,0,MATCH(N$6,Data!$1:$1,0)-1,1000,1)=IF(N$7="","Yes",N$7))*ROW(Data!$C$1:$C$1004),ROW(N88)-ROW(N$7)),1),"")</f>
        <v>TBS</v>
      </c>
      <c r="O88" s="43" t="str">
        <f ca="1">IF(P88="","",IF(INDEX(Data!$BR:$BR,MATCH(P88,Data!$A:$A,0),1)=0,"",INDEX(Data!$BR:$BR,MATCH(P88,Data!$A:$A,0),1)))</f>
        <v/>
      </c>
      <c r="P88" s="43" t="str">
        <f ca="1">IFERROR(INDEX(Data!$A$1:O$1004,_xlfn.AGGREGATE(15,6,(OFFSET(Data!$A$1,0,MATCH(P$6,Data!$1:$1,0)-1,1000,1)=IF(P$7="","Yes",P$7))/(OFFSET(Data!$A$1,0,MATCH(P$6,Data!$1:$1,0)-1,1000,1)=IF(P$7="","Yes",P$7))*ROW(Data!$C$1:$C$1004),ROW(P88)-ROW(P$7)),1),"")</f>
        <v>Nat Geo Wild</v>
      </c>
      <c r="Q88" s="43" t="str">
        <f ca="1">IF(R88="","",IF(INDEX(Data!$BR:$BR,MATCH(R88,Data!$A:$A,0),1)=0,"",INDEX(Data!$BR:$BR,MATCH(R88,Data!$A:$A,0),1)))</f>
        <v/>
      </c>
      <c r="R88" s="43" t="str">
        <f ca="1">IFERROR(INDEX(Data!$A$1:Q$1004,_xlfn.AGGREGATE(15,6,(OFFSET(Data!$A$1,0,MATCH(R$6,Data!$1:$1,0)-1,1000,1)=IF(R$7="","Yes",R$7))/(OFFSET(Data!$A$1,0,MATCH(R$6,Data!$1:$1,0)-1,1000,1)=IF(R$7="","Yes",R$7))*ROW(Data!$C$1:$C$1004),ROW(R88)-ROW(R$7)),1),"")</f>
        <v>MTV2</v>
      </c>
      <c r="S88" s="43" t="str">
        <f ca="1">IF(T88="","",IF(INDEX(Data!$BR:$BR,MATCH(T88,Data!$A:$A,0),1)=0,"",INDEX(Data!$BR:$BR,MATCH(T88,Data!$A:$A,0),1)))</f>
        <v/>
      </c>
      <c r="T88" s="43" t="str">
        <f ca="1">IFERROR(INDEX(Data!$A$1:R$1004,_xlfn.AGGREGATE(15,6,(OFFSET(Data!$A$1,0,MATCH(T$6,Data!$1:$1,0)-1,1000,1)=IF(T$7="","Yes",T$7))/(OFFSET(Data!$A$1,0,MATCH(T$6,Data!$1:$1,0)-1,1000,1)=IF(T$7="","Yes",T$7))*ROW(Data!$C$1:$C$1004),ROW(T88)-ROW(T$7)),1),"")</f>
        <v>QVC</v>
      </c>
      <c r="U88" s="43" t="str">
        <f ca="1">IF(V88="","",IF(INDEX(Data!$BR:$BR,MATCH(V88,Data!$A:$A,0),1)=0,"",INDEX(Data!$BR:$BR,MATCH(V88,Data!$A:$A,0),1)))</f>
        <v/>
      </c>
      <c r="V88" s="43" t="str">
        <f ca="1">IFERROR(INDEX(Data!$A$1:T$1004,_xlfn.AGGREGATE(15,6,(OFFSET(Data!$A$1,0,MATCH(V$6,Data!$1:$1,0)-1,1000,1)=IF(V$7="","Yes",V$7))/(OFFSET(Data!$A$1,0,MATCH(V$6,Data!$1:$1,0)-1,1000,1)=IF(V$7="","Yes",V$7))*ROW(Data!$C$1:$C$1004),ROW(V88)-ROW(V$7)),1),"")</f>
        <v>Travel Channel</v>
      </c>
      <c r="W88" s="43" t="str">
        <f ca="1">IF(X88="","",IF(INDEX(Data!$BR:$BR,MATCH(X88,Data!$A:$A,0),1)=0,"",INDEX(Data!$BR:$BR,MATCH(X88,Data!$A:$A,0),1)))</f>
        <v/>
      </c>
      <c r="X88" s="43" t="str">
        <f ca="1">IFERROR(INDEX(Data!$A$1:Y$1004,_xlfn.AGGREGATE(15,6,(OFFSET(Data!$A$1,0,MATCH(X$6,Data!$1:$1,0)-1,1000,1)=IF(X$7="","Yes",X$7))/(OFFSET(Data!$A$1,0,MATCH(X$6,Data!$1:$1,0)-1,1000,1)=IF(X$7="","Yes",X$7))*ROW(Data!$C$1:$C$1004),ROW(X88)-ROW(X$7)),1),"")</f>
        <v/>
      </c>
      <c r="Y88" s="43" t="str">
        <f ca="1">IF(Z88="","",IF(INDEX(Data!$BR:$BR,MATCH(Z88,Data!$A:$A,0),1)=0,"",INDEX(Data!$BR:$BR,MATCH(Z88,Data!$A:$A,0),1)))</f>
        <v/>
      </c>
      <c r="Z88" s="43" t="str">
        <f ca="1">IFERROR(INDEX(Data!$A$1:AA$1004,_xlfn.AGGREGATE(15,6,(OFFSET(Data!$A$1,0,MATCH(Z$6,Data!$1:$1,0)-1,1000,1)=IF(Z$7="","Yes",Z$7))/(OFFSET(Data!$A$1,0,MATCH(Z$6,Data!$1:$1,0)-1,1000,1)=IF(Z$7="","Yes",Z$7))*ROW(Data!$C$1:$C$1004),ROW(Z88)-ROW(Z$7)),1),"")</f>
        <v/>
      </c>
      <c r="AA88" s="43" t="str">
        <f ca="1">IF(AB88="","",IF(INDEX(Data!$BR:$BR,MATCH(AB88,Data!$A:$A,0),1)=0,"",INDEX(Data!$BR:$BR,MATCH(AB88,Data!$A:$A,0),1)))</f>
        <v/>
      </c>
      <c r="AB88" s="43" t="str">
        <f ca="1">IFERROR(INDEX(Data!$A$1:AC$1004,_xlfn.AGGREGATE(15,6,(OFFSET(Data!$A$1,0,MATCH(AB$6,Data!$1:$1,0)-1,1000,1)=IF(AB$7="","Yes",AB$7))/(OFFSET(Data!$A$1,0,MATCH(AB$6,Data!$1:$1,0)-1,1000,1)=IF(AB$7="","Yes",AB$7))*ROW(Data!$C$1:$C$1004),ROW(AB88)-ROW(AB$7)),1),"")</f>
        <v>TUDNxtra5</v>
      </c>
      <c r="AC88" s="43" t="str">
        <f ca="1">IF(AD88="","",IF(INDEX(Data!$BR:$BR,MATCH(AD88,Data!$A:$A,0),1)=0,"",INDEX(Data!$BR:$BR,MATCH(AD88,Data!$A:$A,0),1)))</f>
        <v/>
      </c>
      <c r="AD88" s="43" t="str">
        <f ca="1">IFERROR(INDEX(Data!$A$1:AE$1004,_xlfn.AGGREGATE(15,6,(OFFSET(Data!$A$1,0,MATCH(AD$6,Data!$1:$1,0)-1,1000,1)=IF(AD$7="","Yes",AD$7))/(OFFSET(Data!$A$1,0,MATCH(AD$6,Data!$1:$1,0)-1,1000,1)=IF(AD$7="","Yes",AD$7))*ROW(Data!$C$1:$C$1004),ROW(AD88)-ROW(AD$7)),1),"")</f>
        <v/>
      </c>
      <c r="AE88" s="43" t="str">
        <f ca="1">IF(AF88="","",IF(INDEX(Data!$BR:$BR,MATCH(AF88,Data!$A:$A,0),1)=0,"",INDEX(Data!$BR:$BR,MATCH(AF88,Data!$A:$A,0),1)))</f>
        <v/>
      </c>
      <c r="AF88" s="43" t="str">
        <f ca="1">IFERROR(INDEX(Data!$A$1:AM$1004,_xlfn.AGGREGATE(15,6,(OFFSET(Data!$A$1,0,MATCH(AF$6,Data!$1:$1,0)-1,1000,1)=IF(AF$7="","Yes",AF$7))/(OFFSET(Data!$A$1,0,MATCH(AF$6,Data!$1:$1,0)-1,1000,1)=IF(AF$7="","Yes",AF$7))*ROW(Data!$C$1:$C$1004),ROW(AF88)-ROW(AF$7)),1),"")</f>
        <v/>
      </c>
      <c r="AG88" s="43" t="str">
        <f ca="1">IF(AH88="","",IF(INDEX(Data!$BR:$BR,MATCH(AH88,Data!$A:$A,0),1)=0,"",INDEX(Data!$BR:$BR,MATCH(AH88,Data!$A:$A,0),1)))</f>
        <v/>
      </c>
      <c r="AH88" s="43" t="str">
        <f ca="1">IFERROR(INDEX(Data!$A$1:AO$1004,_xlfn.AGGREGATE(15,6,(OFFSET(Data!$A$1,0,MATCH(AH$6,Data!$1:$1,0)-1,1000,1)=IF(AH$7="","Yes",AH$7))/(OFFSET(Data!$A$1,0,MATCH(AH$6,Data!$1:$1,0)-1,1000,1)=IF(AH$7="","Yes",AH$7))*ROW(Data!$C$1:$C$1004),ROW(AH88)-ROW(AH$7)),1),"")</f>
        <v/>
      </c>
      <c r="AI88" s="43" t="str">
        <f ca="1">IF(AJ88="","",IF(INDEX(Data!$BR:$BR,MATCH(AJ88,Data!$A:$A,0),1)=0,"",INDEX(Data!$BR:$BR,MATCH(AJ88,Data!$A:$A,0),1)))</f>
        <v/>
      </c>
      <c r="AJ88" s="43" t="str">
        <f ca="1">IFERROR(INDEX(Data!$A$1:AQ$1004,_xlfn.AGGREGATE(15,6,(OFFSET(Data!$A$1,0,MATCH(AJ$6,Data!$1:$1,0)-1,1000,1)=IF(AJ$7="","Yes",AJ$7))/(OFFSET(Data!$A$1,0,MATCH(AJ$6,Data!$1:$1,0)-1,1000,1)=IF(AJ$7="","Yes",AJ$7))*ROW(Data!$C$1:$C$1004),ROW(AJ88)-ROW(AJ$7)),1),"")</f>
        <v/>
      </c>
      <c r="AK88" s="43" t="str">
        <f ca="1">IF(AL88="","",IF(INDEX(Data!$BR:$BR,MATCH(AL88,Data!$A:$A,0),1)=0,"",INDEX(Data!$BR:$BR,MATCH(AL88,Data!$A:$A,0),1)))</f>
        <v/>
      </c>
      <c r="AL88" s="43" t="str">
        <f ca="1">IFERROR(INDEX(Data!$A$1:AS$1004,_xlfn.AGGREGATE(15,6,(OFFSET(Data!$A$1,0,MATCH(AL$6,Data!$1:$1,0)-1,1000,1)=IF(AL$7="","Yes",AL$7))/(OFFSET(Data!$A$1,0,MATCH(AL$6,Data!$1:$1,0)-1,1000,1)=IF(AL$7="","Yes",AL$7))*ROW(Data!$C$1:$C$1004),ROW(AL88)-ROW(AL$7)),1),"")</f>
        <v/>
      </c>
      <c r="AM88" s="43" t="str">
        <f ca="1">IF(AN88="","",IF(INDEX(Data!$BR:$BR,MATCH(AN88,Data!$A:$A,0),1)=0,"",INDEX(Data!$BR:$BR,MATCH(AN88,Data!$A:$A,0),1)))</f>
        <v/>
      </c>
      <c r="AN88" s="43" t="str">
        <f ca="1">IFERROR(INDEX(Data!$A$1:AU$1004,_xlfn.AGGREGATE(15,6,(OFFSET(Data!$A$1,0,MATCH(AN$6,Data!$1:$1,0)-1,1000,1)=IF(AN$7="","Yes",AN$7))/(OFFSET(Data!$A$1,0,MATCH(AN$6,Data!$1:$1,0)-1,1000,1)=IF(AN$7="","Yes",AN$7))*ROW(Data!$C$1:$C$1004),ROW(AN88)-ROW(AN$7)),1),"")</f>
        <v/>
      </c>
    </row>
    <row r="89" spans="1:40" ht="24" x14ac:dyDescent="0.4">
      <c r="A89" s="43" t="str">
        <f ca="1">IF(B89="","",IF(INDEX(Data!$BR:$BR,MATCH(B89,Data!$A:$A,0),1)=0,"",INDEX(Data!$BR:$BR,MATCH(B89,Data!$A:$A,0),1)))</f>
        <v/>
      </c>
      <c r="B89" s="43" t="str">
        <f ca="1">IFERROR(INDEX(Data!A$1:$A$1004,_xlfn.AGGREGATE(15,6,(OFFSET(Data!$A$1,0,MATCH(B$6,Data!$1:$1,0)-1,1000,1)=IF(B$7="","Yes",B$7))/(OFFSET(Data!$A$1,0,MATCH(B$6,Data!$1:$1,0)-1,1000,1)=IF(B$7="","Yes",B$7))*ROW(Data!$C$1:$C$1004),ROW(B89)-ROW(B$7)),1),"")</f>
        <v/>
      </c>
      <c r="C89" s="43" t="str">
        <f ca="1">IF(D89="","",IF(INDEX(Data!$BR:$BR,MATCH(D89,Data!$A:$A,0),1)=0,"",INDEX(Data!$BR:$BR,MATCH(D89,Data!$A:$A,0),1)))</f>
        <v/>
      </c>
      <c r="D89" s="43" t="str">
        <f ca="1">IFERROR(INDEX(Data!$A$1:C$1004,_xlfn.AGGREGATE(15,6,(OFFSET(Data!$A$1,0,MATCH(D$6,Data!$1:$1,0)-1,1000,1)=IF(D$7="","Yes",D$7))/(OFFSET(Data!$A$1,0,MATCH(D$6,Data!$1:$1,0)-1,1000,1)=IF(D$7="","Yes",D$7))*ROW(Data!$C$1:$C$1004),ROW(D89)-ROW(D$7)),1),"")</f>
        <v/>
      </c>
      <c r="E89" s="43" t="str">
        <f ca="1">IF(F89="","",IF(INDEX(Data!$BR:$BR,MATCH(F89,Data!$A:$A,0),1)=0,"",INDEX(Data!$BR:$BR,MATCH(F89,Data!$A:$A,0),1)))</f>
        <v/>
      </c>
      <c r="F89" s="43" t="str">
        <f ca="1">IFERROR(INDEX(Data!$A$1:E$1004,_xlfn.AGGREGATE(15,6,(OFFSET(Data!$A$1,0,MATCH(F$6,Data!$1:$1,0)-1,1000,1)=IF(F$7="","Yes",F$7))/(OFFSET(Data!$A$1,0,MATCH(F$6,Data!$1:$1,0)-1,1000,1)=IF(F$7="","Yes",F$7))*ROW(Data!$C$1:$C$1004),ROW(F89)-ROW(F$7)),1),"")</f>
        <v/>
      </c>
      <c r="G89" s="43" t="str">
        <f ca="1">IF(H89="","",IF(INDEX(Data!$BR:$BR,MATCH(H89,Data!$A:$A,0),1)=0,"",INDEX(Data!$BR:$BR,MATCH(H89,Data!$A:$A,0),1)))</f>
        <v/>
      </c>
      <c r="H89" s="43" t="str">
        <f ca="1">IFERROR(INDEX(Data!$A$1:G$1004,_xlfn.AGGREGATE(15,6,(OFFSET(Data!$A$1,0,MATCH(H$6,Data!$1:$1,0)-1,1000,1)=IF(H$7="","Yes",H$7))/(OFFSET(Data!$A$1,0,MATCH(H$6,Data!$1:$1,0)-1,1000,1)=IF(H$7="","Yes",H$7))*ROW(Data!$C$1:$C$1004),ROW(H89)-ROW(H$7)),1),"")</f>
        <v/>
      </c>
      <c r="I89" s="43" t="str">
        <f ca="1">IF(J89="","",IF(INDEX(Data!$BR:$BR,MATCH(J89,Data!$A:$A,0),1)=0,"",INDEX(Data!$BR:$BR,MATCH(J89,Data!$A:$A,0),1)))</f>
        <v/>
      </c>
      <c r="J89" s="43" t="str">
        <f ca="1">IFERROR(INDEX(Data!$A$1:I$1004,_xlfn.AGGREGATE(15,6,(OFFSET(Data!$A$1,0,MATCH(J$6,Data!$1:$1,0)-1,1000,1)=IF(J$7="","Yes",J$7))/(OFFSET(Data!$A$1,0,MATCH(J$6,Data!$1:$1,0)-1,1000,1)=IF(J$7="","Yes",J$7))*ROW(Data!$C$1:$C$1004),ROW(J89)-ROW(J$7)),1),"")</f>
        <v/>
      </c>
      <c r="K89" s="43" t="str">
        <f ca="1">IF(L89="","",IF(INDEX(Data!$BR:$BR,MATCH(L89,Data!$A:$A,0),1)=0,"",INDEX(Data!$BR:$BR,MATCH(L89,Data!$A:$A,0),1)))</f>
        <v/>
      </c>
      <c r="L89" s="43" t="str">
        <f ca="1">IFERROR(INDEX(Data!$A$1:K$1004,_xlfn.AGGREGATE(15,6,(OFFSET(Data!$A$1,0,MATCH(L$6,Data!$1:$1,0)-1,1000,1)=IF(L$7="","Yes",L$7))/(OFFSET(Data!$A$1,0,MATCH(L$6,Data!$1:$1,0)-1,1000,1)=IF(L$7="","Yes",L$7))*ROW(Data!$C$1:$C$1004),ROW(L89)-ROW(L$7)),1),"")</f>
        <v/>
      </c>
      <c r="M89" s="43" t="str">
        <f ca="1">IF(N89="","",IF(INDEX(Data!$BR:$BR,MATCH(N89,Data!$A:$A,0),1)=0,"",INDEX(Data!$BR:$BR,MATCH(N89,Data!$A:$A,0),1)))</f>
        <v/>
      </c>
      <c r="N89" s="43" t="str">
        <f ca="1">IFERROR(INDEX(Data!$A$1:M$1004,_xlfn.AGGREGATE(15,6,(OFFSET(Data!$A$1,0,MATCH(N$6,Data!$1:$1,0)-1,1000,1)=IF(N$7="","Yes",N$7))/(OFFSET(Data!$A$1,0,MATCH(N$6,Data!$1:$1,0)-1,1000,1)=IF(N$7="","Yes",N$7))*ROW(Data!$C$1:$C$1004),ROW(N89)-ROW(N$7)),1),"")</f>
        <v>Teen Nick</v>
      </c>
      <c r="O89" s="43" t="str">
        <f ca="1">IF(P89="","",IF(INDEX(Data!$BR:$BR,MATCH(P89,Data!$A:$A,0),1)=0,"",INDEX(Data!$BR:$BR,MATCH(P89,Data!$A:$A,0),1)))</f>
        <v/>
      </c>
      <c r="P89" s="43" t="str">
        <f ca="1">IFERROR(INDEX(Data!$A$1:O$1004,_xlfn.AGGREGATE(15,6,(OFFSET(Data!$A$1,0,MATCH(P$6,Data!$1:$1,0)-1,1000,1)=IF(P$7="","Yes",P$7))/(OFFSET(Data!$A$1,0,MATCH(P$6,Data!$1:$1,0)-1,1000,1)=IF(P$7="","Yes",P$7))*ROW(Data!$C$1:$C$1004),ROW(P89)-ROW(P$7)),1),"")</f>
        <v>National Geographic</v>
      </c>
      <c r="Q89" s="43" t="str">
        <f ca="1">IF(R89="","",IF(INDEX(Data!$BR:$BR,MATCH(R89,Data!$A:$A,0),1)=0,"",INDEX(Data!$BR:$BR,MATCH(R89,Data!$A:$A,0),1)))</f>
        <v/>
      </c>
      <c r="R89" s="43" t="str">
        <f ca="1">IFERROR(INDEX(Data!$A$1:Q$1004,_xlfn.AGGREGATE(15,6,(OFFSET(Data!$A$1,0,MATCH(R$6,Data!$1:$1,0)-1,1000,1)=IF(R$7="","Yes",R$7))/(OFFSET(Data!$A$1,0,MATCH(R$6,Data!$1:$1,0)-1,1000,1)=IF(R$7="","Yes",R$7))*ROW(Data!$C$1:$C$1004),ROW(R89)-ROW(R$7)),1),"")</f>
        <v>Nat Geo Wild</v>
      </c>
      <c r="S89" s="43" t="str">
        <f ca="1">IF(T89="","",IF(INDEX(Data!$BR:$BR,MATCH(T89,Data!$A:$A,0),1)=0,"",INDEX(Data!$BR:$BR,MATCH(T89,Data!$A:$A,0),1)))</f>
        <v/>
      </c>
      <c r="T89" s="43" t="str">
        <f ca="1">IFERROR(INDEX(Data!$A$1:R$1004,_xlfn.AGGREGATE(15,6,(OFFSET(Data!$A$1,0,MATCH(T$6,Data!$1:$1,0)-1,1000,1)=IF(T$7="","Yes",T$7))/(OFFSET(Data!$A$1,0,MATCH(T$6,Data!$1:$1,0)-1,1000,1)=IF(T$7="","Yes",T$7))*ROW(Data!$C$1:$C$1004),ROW(T89)-ROW(T$7)),1),"")</f>
        <v>QVC 2</v>
      </c>
      <c r="U89" s="43" t="str">
        <f ca="1">IF(V89="","",IF(INDEX(Data!$BR:$BR,MATCH(V89,Data!$A:$A,0),1)=0,"",INDEX(Data!$BR:$BR,MATCH(V89,Data!$A:$A,0),1)))</f>
        <v/>
      </c>
      <c r="V89" s="43" t="str">
        <f ca="1">IFERROR(INDEX(Data!$A$1:T$1004,_xlfn.AGGREGATE(15,6,(OFFSET(Data!$A$1,0,MATCH(V$6,Data!$1:$1,0)-1,1000,1)=IF(V$7="","Yes",V$7))/(OFFSET(Data!$A$1,0,MATCH(V$6,Data!$1:$1,0)-1,1000,1)=IF(V$7="","Yes",V$7))*ROW(Data!$C$1:$C$1004),ROW(V89)-ROW(V$7)),1),"")</f>
        <v>TruTV</v>
      </c>
      <c r="W89" s="43" t="str">
        <f ca="1">IF(X89="","",IF(INDEX(Data!$BR:$BR,MATCH(X89,Data!$A:$A,0),1)=0,"",INDEX(Data!$BR:$BR,MATCH(X89,Data!$A:$A,0),1)))</f>
        <v/>
      </c>
      <c r="X89" s="43" t="str">
        <f ca="1">IFERROR(INDEX(Data!$A$1:Y$1004,_xlfn.AGGREGATE(15,6,(OFFSET(Data!$A$1,0,MATCH(X$6,Data!$1:$1,0)-1,1000,1)=IF(X$7="","Yes",X$7))/(OFFSET(Data!$A$1,0,MATCH(X$6,Data!$1:$1,0)-1,1000,1)=IF(X$7="","Yes",X$7))*ROW(Data!$C$1:$C$1004),ROW(X89)-ROW(X$7)),1),"")</f>
        <v/>
      </c>
      <c r="Y89" s="43" t="str">
        <f ca="1">IF(Z89="","",IF(INDEX(Data!$BR:$BR,MATCH(Z89,Data!$A:$A,0),1)=0,"",INDEX(Data!$BR:$BR,MATCH(Z89,Data!$A:$A,0),1)))</f>
        <v/>
      </c>
      <c r="Z89" s="43" t="str">
        <f ca="1">IFERROR(INDEX(Data!$A$1:AA$1004,_xlfn.AGGREGATE(15,6,(OFFSET(Data!$A$1,0,MATCH(Z$6,Data!$1:$1,0)-1,1000,1)=IF(Z$7="","Yes",Z$7))/(OFFSET(Data!$A$1,0,MATCH(Z$6,Data!$1:$1,0)-1,1000,1)=IF(Z$7="","Yes",Z$7))*ROW(Data!$C$1:$C$1004),ROW(Z89)-ROW(Z$7)),1),"")</f>
        <v/>
      </c>
      <c r="AA89" s="43" t="str">
        <f ca="1">IF(AB89="","",IF(INDEX(Data!$BR:$BR,MATCH(AB89,Data!$A:$A,0),1)=0,"",INDEX(Data!$BR:$BR,MATCH(AB89,Data!$A:$A,0),1)))</f>
        <v/>
      </c>
      <c r="AB89" s="43" t="str">
        <f ca="1">IFERROR(INDEX(Data!$A$1:AC$1004,_xlfn.AGGREGATE(15,6,(OFFSET(Data!$A$1,0,MATCH(AB$6,Data!$1:$1,0)-1,1000,1)=IF(AB$7="","Yes",AB$7))/(OFFSET(Data!$A$1,0,MATCH(AB$6,Data!$1:$1,0)-1,1000,1)=IF(AB$7="","Yes",AB$7))*ROW(Data!$C$1:$C$1004),ROW(AB89)-ROW(AB$7)),1),"")</f>
        <v>TUDNxtra6</v>
      </c>
      <c r="AC89" s="43" t="str">
        <f ca="1">IF(AD89="","",IF(INDEX(Data!$BR:$BR,MATCH(AD89,Data!$A:$A,0),1)=0,"",INDEX(Data!$BR:$BR,MATCH(AD89,Data!$A:$A,0),1)))</f>
        <v/>
      </c>
      <c r="AD89" s="43" t="str">
        <f ca="1">IFERROR(INDEX(Data!$A$1:AE$1004,_xlfn.AGGREGATE(15,6,(OFFSET(Data!$A$1,0,MATCH(AD$6,Data!$1:$1,0)-1,1000,1)=IF(AD$7="","Yes",AD$7))/(OFFSET(Data!$A$1,0,MATCH(AD$6,Data!$1:$1,0)-1,1000,1)=IF(AD$7="","Yes",AD$7))*ROW(Data!$C$1:$C$1004),ROW(AD89)-ROW(AD$7)),1),"")</f>
        <v/>
      </c>
      <c r="AE89" s="43" t="str">
        <f ca="1">IF(AF89="","",IF(INDEX(Data!$BR:$BR,MATCH(AF89,Data!$A:$A,0),1)=0,"",INDEX(Data!$BR:$BR,MATCH(AF89,Data!$A:$A,0),1)))</f>
        <v/>
      </c>
      <c r="AF89" s="43" t="str">
        <f ca="1">IFERROR(INDEX(Data!$A$1:AM$1004,_xlfn.AGGREGATE(15,6,(OFFSET(Data!$A$1,0,MATCH(AF$6,Data!$1:$1,0)-1,1000,1)=IF(AF$7="","Yes",AF$7))/(OFFSET(Data!$A$1,0,MATCH(AF$6,Data!$1:$1,0)-1,1000,1)=IF(AF$7="","Yes",AF$7))*ROW(Data!$C$1:$C$1004),ROW(AF89)-ROW(AF$7)),1),"")</f>
        <v/>
      </c>
      <c r="AG89" s="43" t="str">
        <f ca="1">IF(AH89="","",IF(INDEX(Data!$BR:$BR,MATCH(AH89,Data!$A:$A,0),1)=0,"",INDEX(Data!$BR:$BR,MATCH(AH89,Data!$A:$A,0),1)))</f>
        <v/>
      </c>
      <c r="AH89" s="43" t="str">
        <f ca="1">IFERROR(INDEX(Data!$A$1:AO$1004,_xlfn.AGGREGATE(15,6,(OFFSET(Data!$A$1,0,MATCH(AH$6,Data!$1:$1,0)-1,1000,1)=IF(AH$7="","Yes",AH$7))/(OFFSET(Data!$A$1,0,MATCH(AH$6,Data!$1:$1,0)-1,1000,1)=IF(AH$7="","Yes",AH$7))*ROW(Data!$C$1:$C$1004),ROW(AH89)-ROW(AH$7)),1),"")</f>
        <v/>
      </c>
      <c r="AI89" s="43" t="str">
        <f ca="1">IF(AJ89="","",IF(INDEX(Data!$BR:$BR,MATCH(AJ89,Data!$A:$A,0),1)=0,"",INDEX(Data!$BR:$BR,MATCH(AJ89,Data!$A:$A,0),1)))</f>
        <v/>
      </c>
      <c r="AJ89" s="43" t="str">
        <f ca="1">IFERROR(INDEX(Data!$A$1:AQ$1004,_xlfn.AGGREGATE(15,6,(OFFSET(Data!$A$1,0,MATCH(AJ$6,Data!$1:$1,0)-1,1000,1)=IF(AJ$7="","Yes",AJ$7))/(OFFSET(Data!$A$1,0,MATCH(AJ$6,Data!$1:$1,0)-1,1000,1)=IF(AJ$7="","Yes",AJ$7))*ROW(Data!$C$1:$C$1004),ROW(AJ89)-ROW(AJ$7)),1),"")</f>
        <v/>
      </c>
      <c r="AK89" s="43" t="str">
        <f ca="1">IF(AL89="","",IF(INDEX(Data!$BR:$BR,MATCH(AL89,Data!$A:$A,0),1)=0,"",INDEX(Data!$BR:$BR,MATCH(AL89,Data!$A:$A,0),1)))</f>
        <v/>
      </c>
      <c r="AL89" s="43" t="str">
        <f ca="1">IFERROR(INDEX(Data!$A$1:AS$1004,_xlfn.AGGREGATE(15,6,(OFFSET(Data!$A$1,0,MATCH(AL$6,Data!$1:$1,0)-1,1000,1)=IF(AL$7="","Yes",AL$7))/(OFFSET(Data!$A$1,0,MATCH(AL$6,Data!$1:$1,0)-1,1000,1)=IF(AL$7="","Yes",AL$7))*ROW(Data!$C$1:$C$1004),ROW(AL89)-ROW(AL$7)),1),"")</f>
        <v/>
      </c>
      <c r="AM89" s="43" t="str">
        <f ca="1">IF(AN89="","",IF(INDEX(Data!$BR:$BR,MATCH(AN89,Data!$A:$A,0),1)=0,"",INDEX(Data!$BR:$BR,MATCH(AN89,Data!$A:$A,0),1)))</f>
        <v/>
      </c>
      <c r="AN89" s="43" t="str">
        <f ca="1">IFERROR(INDEX(Data!$A$1:AU$1004,_xlfn.AGGREGATE(15,6,(OFFSET(Data!$A$1,0,MATCH(AN$6,Data!$1:$1,0)-1,1000,1)=IF(AN$7="","Yes",AN$7))/(OFFSET(Data!$A$1,0,MATCH(AN$6,Data!$1:$1,0)-1,1000,1)=IF(AN$7="","Yes",AN$7))*ROW(Data!$C$1:$C$1004),ROW(AN89)-ROW(AN$7)),1),"")</f>
        <v/>
      </c>
    </row>
    <row r="90" spans="1:40" ht="24" x14ac:dyDescent="0.4">
      <c r="A90" s="43" t="str">
        <f ca="1">IF(B90="","",IF(INDEX(Data!$BR:$BR,MATCH(B90,Data!$A:$A,0),1)=0,"",INDEX(Data!$BR:$BR,MATCH(B90,Data!$A:$A,0),1)))</f>
        <v/>
      </c>
      <c r="B90" s="43" t="str">
        <f ca="1">IFERROR(INDEX(Data!A$1:$A$1004,_xlfn.AGGREGATE(15,6,(OFFSET(Data!$A$1,0,MATCH(B$6,Data!$1:$1,0)-1,1000,1)=IF(B$7="","Yes",B$7))/(OFFSET(Data!$A$1,0,MATCH(B$6,Data!$1:$1,0)-1,1000,1)=IF(B$7="","Yes",B$7))*ROW(Data!$C$1:$C$1004),ROW(B90)-ROW(B$7)),1),"")</f>
        <v/>
      </c>
      <c r="C90" s="43" t="str">
        <f ca="1">IF(D90="","",IF(INDEX(Data!$BR:$BR,MATCH(D90,Data!$A:$A,0),1)=0,"",INDEX(Data!$BR:$BR,MATCH(D90,Data!$A:$A,0),1)))</f>
        <v/>
      </c>
      <c r="D90" s="43" t="str">
        <f ca="1">IFERROR(INDEX(Data!$A$1:C$1004,_xlfn.AGGREGATE(15,6,(OFFSET(Data!$A$1,0,MATCH(D$6,Data!$1:$1,0)-1,1000,1)=IF(D$7="","Yes",D$7))/(OFFSET(Data!$A$1,0,MATCH(D$6,Data!$1:$1,0)-1,1000,1)=IF(D$7="","Yes",D$7))*ROW(Data!$C$1:$C$1004),ROW(D90)-ROW(D$7)),1),"")</f>
        <v/>
      </c>
      <c r="E90" s="43" t="str">
        <f ca="1">IF(F90="","",IF(INDEX(Data!$BR:$BR,MATCH(F90,Data!$A:$A,0),1)=0,"",INDEX(Data!$BR:$BR,MATCH(F90,Data!$A:$A,0),1)))</f>
        <v/>
      </c>
      <c r="F90" s="43" t="str">
        <f ca="1">IFERROR(INDEX(Data!$A$1:E$1004,_xlfn.AGGREGATE(15,6,(OFFSET(Data!$A$1,0,MATCH(F$6,Data!$1:$1,0)-1,1000,1)=IF(F$7="","Yes",F$7))/(OFFSET(Data!$A$1,0,MATCH(F$6,Data!$1:$1,0)-1,1000,1)=IF(F$7="","Yes",F$7))*ROW(Data!$C$1:$C$1004),ROW(F90)-ROW(F$7)),1),"")</f>
        <v/>
      </c>
      <c r="G90" s="43" t="str">
        <f ca="1">IF(H90="","",IF(INDEX(Data!$BR:$BR,MATCH(H90,Data!$A:$A,0),1)=0,"",INDEX(Data!$BR:$BR,MATCH(H90,Data!$A:$A,0),1)))</f>
        <v/>
      </c>
      <c r="H90" s="43" t="str">
        <f ca="1">IFERROR(INDEX(Data!$A$1:G$1004,_xlfn.AGGREGATE(15,6,(OFFSET(Data!$A$1,0,MATCH(H$6,Data!$1:$1,0)-1,1000,1)=IF(H$7="","Yes",H$7))/(OFFSET(Data!$A$1,0,MATCH(H$6,Data!$1:$1,0)-1,1000,1)=IF(H$7="","Yes",H$7))*ROW(Data!$C$1:$C$1004),ROW(H90)-ROW(H$7)),1),"")</f>
        <v/>
      </c>
      <c r="I90" s="43" t="str">
        <f ca="1">IF(J90="","",IF(INDEX(Data!$BR:$BR,MATCH(J90,Data!$A:$A,0),1)=0,"",INDEX(Data!$BR:$BR,MATCH(J90,Data!$A:$A,0),1)))</f>
        <v/>
      </c>
      <c r="J90" s="43" t="str">
        <f ca="1">IFERROR(INDEX(Data!$A$1:I$1004,_xlfn.AGGREGATE(15,6,(OFFSET(Data!$A$1,0,MATCH(J$6,Data!$1:$1,0)-1,1000,1)=IF(J$7="","Yes",J$7))/(OFFSET(Data!$A$1,0,MATCH(J$6,Data!$1:$1,0)-1,1000,1)=IF(J$7="","Yes",J$7))*ROW(Data!$C$1:$C$1004),ROW(J90)-ROW(J$7)),1),"")</f>
        <v/>
      </c>
      <c r="K90" s="43" t="str">
        <f ca="1">IF(L90="","",IF(INDEX(Data!$BR:$BR,MATCH(L90,Data!$A:$A,0),1)=0,"",INDEX(Data!$BR:$BR,MATCH(L90,Data!$A:$A,0),1)))</f>
        <v/>
      </c>
      <c r="L90" s="43" t="str">
        <f ca="1">IFERROR(INDEX(Data!$A$1:K$1004,_xlfn.AGGREGATE(15,6,(OFFSET(Data!$A$1,0,MATCH(L$6,Data!$1:$1,0)-1,1000,1)=IF(L$7="","Yes",L$7))/(OFFSET(Data!$A$1,0,MATCH(L$6,Data!$1:$1,0)-1,1000,1)=IF(L$7="","Yes",L$7))*ROW(Data!$C$1:$C$1004),ROW(L90)-ROW(L$7)),1),"")</f>
        <v/>
      </c>
      <c r="M90" s="43" t="str">
        <f ca="1">IF(N90="","",IF(INDEX(Data!$BR:$BR,MATCH(N90,Data!$A:$A,0),1)=0,"",INDEX(Data!$BR:$BR,MATCH(N90,Data!$A:$A,0),1)))</f>
        <v/>
      </c>
      <c r="N90" s="43" t="str">
        <f ca="1">IFERROR(INDEX(Data!$A$1:M$1004,_xlfn.AGGREGATE(15,6,(OFFSET(Data!$A$1,0,MATCH(N$6,Data!$1:$1,0)-1,1000,1)=IF(N$7="","Yes",N$7))/(OFFSET(Data!$A$1,0,MATCH(N$6,Data!$1:$1,0)-1,1000,1)=IF(N$7="","Yes",N$7))*ROW(Data!$C$1:$C$1004),ROW(N90)-ROW(N$7)),1),"")</f>
        <v>Telemundo</v>
      </c>
      <c r="O90" s="43" t="str">
        <f ca="1">IF(P90="","",IF(INDEX(Data!$BR:$BR,MATCH(P90,Data!$A:$A,0),1)=0,"",INDEX(Data!$BR:$BR,MATCH(P90,Data!$A:$A,0),1)))</f>
        <v/>
      </c>
      <c r="P90" s="43" t="str">
        <f ca="1">IFERROR(INDEX(Data!$A$1:O$1004,_xlfn.AGGREGATE(15,6,(OFFSET(Data!$A$1,0,MATCH(P$6,Data!$1:$1,0)-1,1000,1)=IF(P$7="","Yes",P$7))/(OFFSET(Data!$A$1,0,MATCH(P$6,Data!$1:$1,0)-1,1000,1)=IF(P$7="","Yes",P$7))*ROW(Data!$C$1:$C$1004),ROW(P90)-ROW(P$7)),1),"")</f>
        <v>NBA TV</v>
      </c>
      <c r="Q90" s="43" t="str">
        <f ca="1">IF(R90="","",IF(INDEX(Data!$BR:$BR,MATCH(R90,Data!$A:$A,0),1)=0,"",INDEX(Data!$BR:$BR,MATCH(R90,Data!$A:$A,0),1)))</f>
        <v/>
      </c>
      <c r="R90" s="43" t="str">
        <f ca="1">IFERROR(INDEX(Data!$A$1:Q$1004,_xlfn.AGGREGATE(15,6,(OFFSET(Data!$A$1,0,MATCH(R$6,Data!$1:$1,0)-1,1000,1)=IF(R$7="","Yes",R$7))/(OFFSET(Data!$A$1,0,MATCH(R$6,Data!$1:$1,0)-1,1000,1)=IF(R$7="","Yes",R$7))*ROW(Data!$C$1:$C$1004),ROW(R90)-ROW(R$7)),1),"")</f>
        <v>National Geographic</v>
      </c>
      <c r="S90" s="43" t="str">
        <f ca="1">IF(T90="","",IF(INDEX(Data!$BR:$BR,MATCH(T90,Data!$A:$A,0),1)=0,"",INDEX(Data!$BR:$BR,MATCH(T90,Data!$A:$A,0),1)))</f>
        <v/>
      </c>
      <c r="T90" s="43" t="str">
        <f ca="1">IFERROR(INDEX(Data!$A$1:R$1004,_xlfn.AGGREGATE(15,6,(OFFSET(Data!$A$1,0,MATCH(T$6,Data!$1:$1,0)-1,1000,1)=IF(T$7="","Yes",T$7))/(OFFSET(Data!$A$1,0,MATCH(T$6,Data!$1:$1,0)-1,1000,1)=IF(T$7="","Yes",T$7))*ROW(Data!$C$1:$C$1004),ROW(T90)-ROW(T$7)),1),"")</f>
        <v>Sur Perú</v>
      </c>
      <c r="U90" s="43" t="str">
        <f ca="1">IF(V90="","",IF(INDEX(Data!$BR:$BR,MATCH(V90,Data!$A:$A,0),1)=0,"",INDEX(Data!$BR:$BR,MATCH(V90,Data!$A:$A,0),1)))</f>
        <v/>
      </c>
      <c r="V90" s="43" t="str">
        <f ca="1">IFERROR(INDEX(Data!$A$1:T$1004,_xlfn.AGGREGATE(15,6,(OFFSET(Data!$A$1,0,MATCH(V$6,Data!$1:$1,0)-1,1000,1)=IF(V$7="","Yes",V$7))/(OFFSET(Data!$A$1,0,MATCH(V$6,Data!$1:$1,0)-1,1000,1)=IF(V$7="","Yes",V$7))*ROW(Data!$C$1:$C$1004),ROW(V90)-ROW(V$7)),1),"")</f>
        <v>Turner Classic Movies</v>
      </c>
      <c r="W90" s="43" t="str">
        <f ca="1">IF(X90="","",IF(INDEX(Data!$BR:$BR,MATCH(X90,Data!$A:$A,0),1)=0,"",INDEX(Data!$BR:$BR,MATCH(X90,Data!$A:$A,0),1)))</f>
        <v/>
      </c>
      <c r="X90" s="43" t="str">
        <f ca="1">IFERROR(INDEX(Data!$A$1:Y$1004,_xlfn.AGGREGATE(15,6,(OFFSET(Data!$A$1,0,MATCH(X$6,Data!$1:$1,0)-1,1000,1)=IF(X$7="","Yes",X$7))/(OFFSET(Data!$A$1,0,MATCH(X$6,Data!$1:$1,0)-1,1000,1)=IF(X$7="","Yes",X$7))*ROW(Data!$C$1:$C$1004),ROW(X90)-ROW(X$7)),1),"")</f>
        <v/>
      </c>
      <c r="Y90" s="43" t="str">
        <f ca="1">IF(Z90="","",IF(INDEX(Data!$BR:$BR,MATCH(Z90,Data!$A:$A,0),1)=0,"",INDEX(Data!$BR:$BR,MATCH(Z90,Data!$A:$A,0),1)))</f>
        <v/>
      </c>
      <c r="Z90" s="43" t="str">
        <f ca="1">IFERROR(INDEX(Data!$A$1:AA$1004,_xlfn.AGGREGATE(15,6,(OFFSET(Data!$A$1,0,MATCH(Z$6,Data!$1:$1,0)-1,1000,1)=IF(Z$7="","Yes",Z$7))/(OFFSET(Data!$A$1,0,MATCH(Z$6,Data!$1:$1,0)-1,1000,1)=IF(Z$7="","Yes",Z$7))*ROW(Data!$C$1:$C$1004),ROW(Z90)-ROW(Z$7)),1),"")</f>
        <v/>
      </c>
      <c r="AA90" s="43" t="str">
        <f ca="1">IF(AB90="","",IF(INDEX(Data!$BR:$BR,MATCH(AB90,Data!$A:$A,0),1)=0,"",INDEX(Data!$BR:$BR,MATCH(AB90,Data!$A:$A,0),1)))</f>
        <v/>
      </c>
      <c r="AB90" s="43" t="str">
        <f ca="1">IFERROR(INDEX(Data!$A$1:AC$1004,_xlfn.AGGREGATE(15,6,(OFFSET(Data!$A$1,0,MATCH(AB$6,Data!$1:$1,0)-1,1000,1)=IF(AB$7="","Yes",AB$7))/(OFFSET(Data!$A$1,0,MATCH(AB$6,Data!$1:$1,0)-1,1000,1)=IF(AB$7="","Yes",AB$7))*ROW(Data!$C$1:$C$1004),ROW(AB90)-ROW(AB$7)),1),"")</f>
        <v>TUDNxtra7</v>
      </c>
      <c r="AC90" s="43" t="str">
        <f ca="1">IF(AD90="","",IF(INDEX(Data!$BR:$BR,MATCH(AD90,Data!$A:$A,0),1)=0,"",INDEX(Data!$BR:$BR,MATCH(AD90,Data!$A:$A,0),1)))</f>
        <v/>
      </c>
      <c r="AD90" s="43" t="str">
        <f ca="1">IFERROR(INDEX(Data!$A$1:AE$1004,_xlfn.AGGREGATE(15,6,(OFFSET(Data!$A$1,0,MATCH(AD$6,Data!$1:$1,0)-1,1000,1)=IF(AD$7="","Yes",AD$7))/(OFFSET(Data!$A$1,0,MATCH(AD$6,Data!$1:$1,0)-1,1000,1)=IF(AD$7="","Yes",AD$7))*ROW(Data!$C$1:$C$1004),ROW(AD90)-ROW(AD$7)),1),"")</f>
        <v/>
      </c>
      <c r="AE90" s="43" t="str">
        <f ca="1">IF(AF90="","",IF(INDEX(Data!$BR:$BR,MATCH(AF90,Data!$A:$A,0),1)=0,"",INDEX(Data!$BR:$BR,MATCH(AF90,Data!$A:$A,0),1)))</f>
        <v/>
      </c>
      <c r="AF90" s="43" t="str">
        <f ca="1">IFERROR(INDEX(Data!$A$1:AM$1004,_xlfn.AGGREGATE(15,6,(OFFSET(Data!$A$1,0,MATCH(AF$6,Data!$1:$1,0)-1,1000,1)=IF(AF$7="","Yes",AF$7))/(OFFSET(Data!$A$1,0,MATCH(AF$6,Data!$1:$1,0)-1,1000,1)=IF(AF$7="","Yes",AF$7))*ROW(Data!$C$1:$C$1004),ROW(AF90)-ROW(AF$7)),1),"")</f>
        <v/>
      </c>
      <c r="AG90" s="43" t="str">
        <f ca="1">IF(AH90="","",IF(INDEX(Data!$BR:$BR,MATCH(AH90,Data!$A:$A,0),1)=0,"",INDEX(Data!$BR:$BR,MATCH(AH90,Data!$A:$A,0),1)))</f>
        <v/>
      </c>
      <c r="AH90" s="43" t="str">
        <f ca="1">IFERROR(INDEX(Data!$A$1:AO$1004,_xlfn.AGGREGATE(15,6,(OFFSET(Data!$A$1,0,MATCH(AH$6,Data!$1:$1,0)-1,1000,1)=IF(AH$7="","Yes",AH$7))/(OFFSET(Data!$A$1,0,MATCH(AH$6,Data!$1:$1,0)-1,1000,1)=IF(AH$7="","Yes",AH$7))*ROW(Data!$C$1:$C$1004),ROW(AH90)-ROW(AH$7)),1),"")</f>
        <v/>
      </c>
      <c r="AI90" s="43" t="str">
        <f ca="1">IF(AJ90="","",IF(INDEX(Data!$BR:$BR,MATCH(AJ90,Data!$A:$A,0),1)=0,"",INDEX(Data!$BR:$BR,MATCH(AJ90,Data!$A:$A,0),1)))</f>
        <v/>
      </c>
      <c r="AJ90" s="43" t="str">
        <f ca="1">IFERROR(INDEX(Data!$A$1:AQ$1004,_xlfn.AGGREGATE(15,6,(OFFSET(Data!$A$1,0,MATCH(AJ$6,Data!$1:$1,0)-1,1000,1)=IF(AJ$7="","Yes",AJ$7))/(OFFSET(Data!$A$1,0,MATCH(AJ$6,Data!$1:$1,0)-1,1000,1)=IF(AJ$7="","Yes",AJ$7))*ROW(Data!$C$1:$C$1004),ROW(AJ90)-ROW(AJ$7)),1),"")</f>
        <v/>
      </c>
      <c r="AK90" s="43" t="str">
        <f ca="1">IF(AL90="","",IF(INDEX(Data!$BR:$BR,MATCH(AL90,Data!$A:$A,0),1)=0,"",INDEX(Data!$BR:$BR,MATCH(AL90,Data!$A:$A,0),1)))</f>
        <v/>
      </c>
      <c r="AL90" s="43" t="str">
        <f ca="1">IFERROR(INDEX(Data!$A$1:AS$1004,_xlfn.AGGREGATE(15,6,(OFFSET(Data!$A$1,0,MATCH(AL$6,Data!$1:$1,0)-1,1000,1)=IF(AL$7="","Yes",AL$7))/(OFFSET(Data!$A$1,0,MATCH(AL$6,Data!$1:$1,0)-1,1000,1)=IF(AL$7="","Yes",AL$7))*ROW(Data!$C$1:$C$1004),ROW(AL90)-ROW(AL$7)),1),"")</f>
        <v/>
      </c>
      <c r="AM90" s="43" t="str">
        <f ca="1">IF(AN90="","",IF(INDEX(Data!$BR:$BR,MATCH(AN90,Data!$A:$A,0),1)=0,"",INDEX(Data!$BR:$BR,MATCH(AN90,Data!$A:$A,0),1)))</f>
        <v/>
      </c>
      <c r="AN90" s="43" t="str">
        <f ca="1">IFERROR(INDEX(Data!$A$1:AU$1004,_xlfn.AGGREGATE(15,6,(OFFSET(Data!$A$1,0,MATCH(AN$6,Data!$1:$1,0)-1,1000,1)=IF(AN$7="","Yes",AN$7))/(OFFSET(Data!$A$1,0,MATCH(AN$6,Data!$1:$1,0)-1,1000,1)=IF(AN$7="","Yes",AN$7))*ROW(Data!$C$1:$C$1004),ROW(AN90)-ROW(AN$7)),1),"")</f>
        <v/>
      </c>
    </row>
    <row r="91" spans="1:40" x14ac:dyDescent="0.4">
      <c r="A91" s="43" t="str">
        <f ca="1">IF(B91="","",IF(INDEX(Data!$BR:$BR,MATCH(B91,Data!$A:$A,0),1)=0,"",INDEX(Data!$BR:$BR,MATCH(B91,Data!$A:$A,0),1)))</f>
        <v/>
      </c>
      <c r="B91" s="43" t="str">
        <f ca="1">IFERROR(INDEX(Data!A$1:$A$1004,_xlfn.AGGREGATE(15,6,(OFFSET(Data!$A$1,0,MATCH(B$6,Data!$1:$1,0)-1,1000,1)=IF(B$7="","Yes",B$7))/(OFFSET(Data!$A$1,0,MATCH(B$6,Data!$1:$1,0)-1,1000,1)=IF(B$7="","Yes",B$7))*ROW(Data!$C$1:$C$1004),ROW(B91)-ROW(B$7)),1),"")</f>
        <v/>
      </c>
      <c r="C91" s="43" t="str">
        <f ca="1">IF(D91="","",IF(INDEX(Data!$BR:$BR,MATCH(D91,Data!$A:$A,0),1)=0,"",INDEX(Data!$BR:$BR,MATCH(D91,Data!$A:$A,0),1)))</f>
        <v/>
      </c>
      <c r="D91" s="43" t="str">
        <f ca="1">IFERROR(INDEX(Data!$A$1:C$1004,_xlfn.AGGREGATE(15,6,(OFFSET(Data!$A$1,0,MATCH(D$6,Data!$1:$1,0)-1,1000,1)=IF(D$7="","Yes",D$7))/(OFFSET(Data!$A$1,0,MATCH(D$6,Data!$1:$1,0)-1,1000,1)=IF(D$7="","Yes",D$7))*ROW(Data!$C$1:$C$1004),ROW(D91)-ROW(D$7)),1),"")</f>
        <v/>
      </c>
      <c r="E91" s="43" t="str">
        <f ca="1">IF(F91="","",IF(INDEX(Data!$BR:$BR,MATCH(F91,Data!$A:$A,0),1)=0,"",INDEX(Data!$BR:$BR,MATCH(F91,Data!$A:$A,0),1)))</f>
        <v/>
      </c>
      <c r="F91" s="43" t="str">
        <f ca="1">IFERROR(INDEX(Data!$A$1:E$1004,_xlfn.AGGREGATE(15,6,(OFFSET(Data!$A$1,0,MATCH(F$6,Data!$1:$1,0)-1,1000,1)=IF(F$7="","Yes",F$7))/(OFFSET(Data!$A$1,0,MATCH(F$6,Data!$1:$1,0)-1,1000,1)=IF(F$7="","Yes",F$7))*ROW(Data!$C$1:$C$1004),ROW(F91)-ROW(F$7)),1),"")</f>
        <v/>
      </c>
      <c r="G91" s="43" t="str">
        <f ca="1">IF(H91="","",IF(INDEX(Data!$BR:$BR,MATCH(H91,Data!$A:$A,0),1)=0,"",INDEX(Data!$BR:$BR,MATCH(H91,Data!$A:$A,0),1)))</f>
        <v/>
      </c>
      <c r="H91" s="43" t="str">
        <f ca="1">IFERROR(INDEX(Data!$A$1:G$1004,_xlfn.AGGREGATE(15,6,(OFFSET(Data!$A$1,0,MATCH(H$6,Data!$1:$1,0)-1,1000,1)=IF(H$7="","Yes",H$7))/(OFFSET(Data!$A$1,0,MATCH(H$6,Data!$1:$1,0)-1,1000,1)=IF(H$7="","Yes",H$7))*ROW(Data!$C$1:$C$1004),ROW(H91)-ROW(H$7)),1),"")</f>
        <v/>
      </c>
      <c r="I91" s="43" t="str">
        <f ca="1">IF(J91="","",IF(INDEX(Data!$BR:$BR,MATCH(J91,Data!$A:$A,0),1)=0,"",INDEX(Data!$BR:$BR,MATCH(J91,Data!$A:$A,0),1)))</f>
        <v/>
      </c>
      <c r="J91" s="43" t="str">
        <f ca="1">IFERROR(INDEX(Data!$A$1:I$1004,_xlfn.AGGREGATE(15,6,(OFFSET(Data!$A$1,0,MATCH(J$6,Data!$1:$1,0)-1,1000,1)=IF(J$7="","Yes",J$7))/(OFFSET(Data!$A$1,0,MATCH(J$6,Data!$1:$1,0)-1,1000,1)=IF(J$7="","Yes",J$7))*ROW(Data!$C$1:$C$1004),ROW(J91)-ROW(J$7)),1),"")</f>
        <v/>
      </c>
      <c r="K91" s="43" t="str">
        <f ca="1">IF(L91="","",IF(INDEX(Data!$BR:$BR,MATCH(L91,Data!$A:$A,0),1)=0,"",INDEX(Data!$BR:$BR,MATCH(L91,Data!$A:$A,0),1)))</f>
        <v/>
      </c>
      <c r="L91" s="43" t="str">
        <f ca="1">IFERROR(INDEX(Data!$A$1:K$1004,_xlfn.AGGREGATE(15,6,(OFFSET(Data!$A$1,0,MATCH(L$6,Data!$1:$1,0)-1,1000,1)=IF(L$7="","Yes",L$7))/(OFFSET(Data!$A$1,0,MATCH(L$6,Data!$1:$1,0)-1,1000,1)=IF(L$7="","Yes",L$7))*ROW(Data!$C$1:$C$1004),ROW(L91)-ROW(L$7)),1),"")</f>
        <v/>
      </c>
      <c r="M91" s="43" t="str">
        <f ca="1">IF(N91="","",IF(INDEX(Data!$BR:$BR,MATCH(N91,Data!$A:$A,0),1)=0,"",INDEX(Data!$BR:$BR,MATCH(N91,Data!$A:$A,0),1)))</f>
        <v/>
      </c>
      <c r="N91" s="43" t="str">
        <f ca="1">IFERROR(INDEX(Data!$A$1:M$1004,_xlfn.AGGREGATE(15,6,(OFFSET(Data!$A$1,0,MATCH(N$6,Data!$1:$1,0)-1,1000,1)=IF(N$7="","Yes",N$7))/(OFFSET(Data!$A$1,0,MATCH(N$6,Data!$1:$1,0)-1,1000,1)=IF(N$7="","Yes",N$7))*ROW(Data!$C$1:$C$1004),ROW(N91)-ROW(N$7)),1),"")</f>
        <v>Tennis Channel</v>
      </c>
      <c r="O91" s="43">
        <f ca="1">IF(P91="","",IF(INDEX(Data!$BR:$BR,MATCH(P91,Data!$A:$A,0),1)=0,"",INDEX(Data!$BR:$BR,MATCH(P91,Data!$A:$A,0),1)))</f>
        <v>1</v>
      </c>
      <c r="P91" s="43" t="str">
        <f ca="1">IFERROR(INDEX(Data!$A$1:O$1004,_xlfn.AGGREGATE(15,6,(OFFSET(Data!$A$1,0,MATCH(P$6,Data!$1:$1,0)-1,1000,1)=IF(P$7="","Yes",P$7))/(OFFSET(Data!$A$1,0,MATCH(P$6,Data!$1:$1,0)-1,1000,1)=IF(P$7="","Yes",P$7))*ROW(Data!$C$1:$C$1004),ROW(P91)-ROW(P$7)),1),"")</f>
        <v>NBC</v>
      </c>
      <c r="Q91" s="43" t="str">
        <f ca="1">IF(R91="","",IF(INDEX(Data!$BR:$BR,MATCH(R91,Data!$A:$A,0),1)=0,"",INDEX(Data!$BR:$BR,MATCH(R91,Data!$A:$A,0),1)))</f>
        <v/>
      </c>
      <c r="R91" s="43" t="str">
        <f ca="1">IFERROR(INDEX(Data!$A$1:Q$1004,_xlfn.AGGREGATE(15,6,(OFFSET(Data!$A$1,0,MATCH(R$6,Data!$1:$1,0)-1,1000,1)=IF(R$7="","Yes",R$7))/(OFFSET(Data!$A$1,0,MATCH(R$6,Data!$1:$1,0)-1,1000,1)=IF(R$7="","Yes",R$7))*ROW(Data!$C$1:$C$1004),ROW(R91)-ROW(R$7)),1),"")</f>
        <v>NBA TV</v>
      </c>
      <c r="S91" s="43" t="str">
        <f ca="1">IF(T91="","",IF(INDEX(Data!$BR:$BR,MATCH(T91,Data!$A:$A,0),1)=0,"",INDEX(Data!$BR:$BR,MATCH(T91,Data!$A:$A,0),1)))</f>
        <v/>
      </c>
      <c r="T91" s="43" t="str">
        <f ca="1">IFERROR(INDEX(Data!$A$1:R$1004,_xlfn.AGGREGATE(15,6,(OFFSET(Data!$A$1,0,MATCH(T$6,Data!$1:$1,0)-1,1000,1)=IF(T$7="","Yes",T$7))/(OFFSET(Data!$A$1,0,MATCH(T$6,Data!$1:$1,0)-1,1000,1)=IF(T$7="","Yes",T$7))*ROW(Data!$C$1:$C$1004),ROW(T91)-ROW(T$7)),1),"")</f>
        <v>TBS</v>
      </c>
      <c r="U91" s="43" t="str">
        <f ca="1">IF(V91="","",IF(INDEX(Data!$BR:$BR,MATCH(V91,Data!$A:$A,0),1)=0,"",INDEX(Data!$BR:$BR,MATCH(V91,Data!$A:$A,0),1)))</f>
        <v/>
      </c>
      <c r="V91" s="43" t="str">
        <f ca="1">IFERROR(INDEX(Data!$A$1:T$1004,_xlfn.AGGREGATE(15,6,(OFFSET(Data!$A$1,0,MATCH(V$6,Data!$1:$1,0)-1,1000,1)=IF(V$7="","Yes",V$7))/(OFFSET(Data!$A$1,0,MATCH(V$6,Data!$1:$1,0)-1,1000,1)=IF(V$7="","Yes",V$7))*ROW(Data!$C$1:$C$1004),ROW(V91)-ROW(V$7)),1),"")</f>
        <v>Universal Kids</v>
      </c>
      <c r="W91" s="43" t="str">
        <f ca="1">IF(X91="","",IF(INDEX(Data!$BR:$BR,MATCH(X91,Data!$A:$A,0),1)=0,"",INDEX(Data!$BR:$BR,MATCH(X91,Data!$A:$A,0),1)))</f>
        <v/>
      </c>
      <c r="X91" s="43" t="str">
        <f ca="1">IFERROR(INDEX(Data!$A$1:Y$1004,_xlfn.AGGREGATE(15,6,(OFFSET(Data!$A$1,0,MATCH(X$6,Data!$1:$1,0)-1,1000,1)=IF(X$7="","Yes",X$7))/(OFFSET(Data!$A$1,0,MATCH(X$6,Data!$1:$1,0)-1,1000,1)=IF(X$7="","Yes",X$7))*ROW(Data!$C$1:$C$1004),ROW(X91)-ROW(X$7)),1),"")</f>
        <v/>
      </c>
      <c r="Y91" s="43" t="str">
        <f ca="1">IF(Z91="","",IF(INDEX(Data!$BR:$BR,MATCH(Z91,Data!$A:$A,0),1)=0,"",INDEX(Data!$BR:$BR,MATCH(Z91,Data!$A:$A,0),1)))</f>
        <v/>
      </c>
      <c r="Z91" s="43" t="str">
        <f ca="1">IFERROR(INDEX(Data!$A$1:AA$1004,_xlfn.AGGREGATE(15,6,(OFFSET(Data!$A$1,0,MATCH(Z$6,Data!$1:$1,0)-1,1000,1)=IF(Z$7="","Yes",Z$7))/(OFFSET(Data!$A$1,0,MATCH(Z$6,Data!$1:$1,0)-1,1000,1)=IF(Z$7="","Yes",Z$7))*ROW(Data!$C$1:$C$1004),ROW(Z91)-ROW(Z$7)),1),"")</f>
        <v/>
      </c>
      <c r="AA91" s="43" t="str">
        <f ca="1">IF(AB91="","",IF(INDEX(Data!$BR:$BR,MATCH(AB91,Data!$A:$A,0),1)=0,"",INDEX(Data!$BR:$BR,MATCH(AB91,Data!$A:$A,0),1)))</f>
        <v/>
      </c>
      <c r="AB91" s="43" t="str">
        <f ca="1">IFERROR(INDEX(Data!$A$1:AC$1004,_xlfn.AGGREGATE(15,6,(OFFSET(Data!$A$1,0,MATCH(AB$6,Data!$1:$1,0)-1,1000,1)=IF(AB$7="","Yes",AB$7))/(OFFSET(Data!$A$1,0,MATCH(AB$6,Data!$1:$1,0)-1,1000,1)=IF(AB$7="","Yes",AB$7))*ROW(Data!$C$1:$C$1004),ROW(AB91)-ROW(AB$7)),1),"")</f>
        <v>TUDNxtra8</v>
      </c>
      <c r="AC91" s="43" t="str">
        <f ca="1">IF(AD91="","",IF(INDEX(Data!$BR:$BR,MATCH(AD91,Data!$A:$A,0),1)=0,"",INDEX(Data!$BR:$BR,MATCH(AD91,Data!$A:$A,0),1)))</f>
        <v/>
      </c>
      <c r="AD91" s="43" t="str">
        <f ca="1">IFERROR(INDEX(Data!$A$1:AE$1004,_xlfn.AGGREGATE(15,6,(OFFSET(Data!$A$1,0,MATCH(AD$6,Data!$1:$1,0)-1,1000,1)=IF(AD$7="","Yes",AD$7))/(OFFSET(Data!$A$1,0,MATCH(AD$6,Data!$1:$1,0)-1,1000,1)=IF(AD$7="","Yes",AD$7))*ROW(Data!$C$1:$C$1004),ROW(AD91)-ROW(AD$7)),1),"")</f>
        <v/>
      </c>
      <c r="AE91" s="43" t="str">
        <f ca="1">IF(AF91="","",IF(INDEX(Data!$BR:$BR,MATCH(AF91,Data!$A:$A,0),1)=0,"",INDEX(Data!$BR:$BR,MATCH(AF91,Data!$A:$A,0),1)))</f>
        <v/>
      </c>
      <c r="AF91" s="43" t="str">
        <f ca="1">IFERROR(INDEX(Data!$A$1:AM$1004,_xlfn.AGGREGATE(15,6,(OFFSET(Data!$A$1,0,MATCH(AF$6,Data!$1:$1,0)-1,1000,1)=IF(AF$7="","Yes",AF$7))/(OFFSET(Data!$A$1,0,MATCH(AF$6,Data!$1:$1,0)-1,1000,1)=IF(AF$7="","Yes",AF$7))*ROW(Data!$C$1:$C$1004),ROW(AF91)-ROW(AF$7)),1),"")</f>
        <v/>
      </c>
      <c r="AG91" s="43" t="str">
        <f ca="1">IF(AH91="","",IF(INDEX(Data!$BR:$BR,MATCH(AH91,Data!$A:$A,0),1)=0,"",INDEX(Data!$BR:$BR,MATCH(AH91,Data!$A:$A,0),1)))</f>
        <v/>
      </c>
      <c r="AH91" s="43" t="str">
        <f ca="1">IFERROR(INDEX(Data!$A$1:AO$1004,_xlfn.AGGREGATE(15,6,(OFFSET(Data!$A$1,0,MATCH(AH$6,Data!$1:$1,0)-1,1000,1)=IF(AH$7="","Yes",AH$7))/(OFFSET(Data!$A$1,0,MATCH(AH$6,Data!$1:$1,0)-1,1000,1)=IF(AH$7="","Yes",AH$7))*ROW(Data!$C$1:$C$1004),ROW(AH91)-ROW(AH$7)),1),"")</f>
        <v/>
      </c>
      <c r="AI91" s="43" t="str">
        <f ca="1">IF(AJ91="","",IF(INDEX(Data!$BR:$BR,MATCH(AJ91,Data!$A:$A,0),1)=0,"",INDEX(Data!$BR:$BR,MATCH(AJ91,Data!$A:$A,0),1)))</f>
        <v/>
      </c>
      <c r="AJ91" s="43" t="str">
        <f ca="1">IFERROR(INDEX(Data!$A$1:AQ$1004,_xlfn.AGGREGATE(15,6,(OFFSET(Data!$A$1,0,MATCH(AJ$6,Data!$1:$1,0)-1,1000,1)=IF(AJ$7="","Yes",AJ$7))/(OFFSET(Data!$A$1,0,MATCH(AJ$6,Data!$1:$1,0)-1,1000,1)=IF(AJ$7="","Yes",AJ$7))*ROW(Data!$C$1:$C$1004),ROW(AJ91)-ROW(AJ$7)),1),"")</f>
        <v/>
      </c>
      <c r="AK91" s="43" t="str">
        <f ca="1">IF(AL91="","",IF(INDEX(Data!$BR:$BR,MATCH(AL91,Data!$A:$A,0),1)=0,"",INDEX(Data!$BR:$BR,MATCH(AL91,Data!$A:$A,0),1)))</f>
        <v/>
      </c>
      <c r="AL91" s="43" t="str">
        <f ca="1">IFERROR(INDEX(Data!$A$1:AS$1004,_xlfn.AGGREGATE(15,6,(OFFSET(Data!$A$1,0,MATCH(AL$6,Data!$1:$1,0)-1,1000,1)=IF(AL$7="","Yes",AL$7))/(OFFSET(Data!$A$1,0,MATCH(AL$6,Data!$1:$1,0)-1,1000,1)=IF(AL$7="","Yes",AL$7))*ROW(Data!$C$1:$C$1004),ROW(AL91)-ROW(AL$7)),1),"")</f>
        <v/>
      </c>
      <c r="AM91" s="43" t="str">
        <f ca="1">IF(AN91="","",IF(INDEX(Data!$BR:$BR,MATCH(AN91,Data!$A:$A,0),1)=0,"",INDEX(Data!$BR:$BR,MATCH(AN91,Data!$A:$A,0),1)))</f>
        <v/>
      </c>
      <c r="AN91" s="43" t="str">
        <f ca="1">IFERROR(INDEX(Data!$A$1:AU$1004,_xlfn.AGGREGATE(15,6,(OFFSET(Data!$A$1,0,MATCH(AN$6,Data!$1:$1,0)-1,1000,1)=IF(AN$7="","Yes",AN$7))/(OFFSET(Data!$A$1,0,MATCH(AN$6,Data!$1:$1,0)-1,1000,1)=IF(AN$7="","Yes",AN$7))*ROW(Data!$C$1:$C$1004),ROW(AN91)-ROW(AN$7)),1),"")</f>
        <v/>
      </c>
    </row>
    <row r="92" spans="1:40" ht="24" x14ac:dyDescent="0.4">
      <c r="A92" s="43" t="str">
        <f ca="1">IF(B92="","",IF(INDEX(Data!$BR:$BR,MATCH(B92,Data!$A:$A,0),1)=0,"",INDEX(Data!$BR:$BR,MATCH(B92,Data!$A:$A,0),1)))</f>
        <v/>
      </c>
      <c r="B92" s="43" t="str">
        <f ca="1">IFERROR(INDEX(Data!A$1:$A$1004,_xlfn.AGGREGATE(15,6,(OFFSET(Data!$A$1,0,MATCH(B$6,Data!$1:$1,0)-1,1000,1)=IF(B$7="","Yes",B$7))/(OFFSET(Data!$A$1,0,MATCH(B$6,Data!$1:$1,0)-1,1000,1)=IF(B$7="","Yes",B$7))*ROW(Data!$C$1:$C$1004),ROW(B92)-ROW(B$7)),1),"")</f>
        <v/>
      </c>
      <c r="C92" s="43" t="str">
        <f ca="1">IF(D92="","",IF(INDEX(Data!$BR:$BR,MATCH(D92,Data!$A:$A,0),1)=0,"",INDEX(Data!$BR:$BR,MATCH(D92,Data!$A:$A,0),1)))</f>
        <v/>
      </c>
      <c r="D92" s="43" t="str">
        <f ca="1">IFERROR(INDEX(Data!$A$1:C$1004,_xlfn.AGGREGATE(15,6,(OFFSET(Data!$A$1,0,MATCH(D$6,Data!$1:$1,0)-1,1000,1)=IF(D$7="","Yes",D$7))/(OFFSET(Data!$A$1,0,MATCH(D$6,Data!$1:$1,0)-1,1000,1)=IF(D$7="","Yes",D$7))*ROW(Data!$C$1:$C$1004),ROW(D92)-ROW(D$7)),1),"")</f>
        <v/>
      </c>
      <c r="E92" s="43" t="str">
        <f ca="1">IF(F92="","",IF(INDEX(Data!$BR:$BR,MATCH(F92,Data!$A:$A,0),1)=0,"",INDEX(Data!$BR:$BR,MATCH(F92,Data!$A:$A,0),1)))</f>
        <v/>
      </c>
      <c r="F92" s="43" t="str">
        <f ca="1">IFERROR(INDEX(Data!$A$1:E$1004,_xlfn.AGGREGATE(15,6,(OFFSET(Data!$A$1,0,MATCH(F$6,Data!$1:$1,0)-1,1000,1)=IF(F$7="","Yes",F$7))/(OFFSET(Data!$A$1,0,MATCH(F$6,Data!$1:$1,0)-1,1000,1)=IF(F$7="","Yes",F$7))*ROW(Data!$C$1:$C$1004),ROW(F92)-ROW(F$7)),1),"")</f>
        <v/>
      </c>
      <c r="G92" s="43" t="str">
        <f ca="1">IF(H92="","",IF(INDEX(Data!$BR:$BR,MATCH(H92,Data!$A:$A,0),1)=0,"",INDEX(Data!$BR:$BR,MATCH(H92,Data!$A:$A,0),1)))</f>
        <v/>
      </c>
      <c r="H92" s="43" t="str">
        <f ca="1">IFERROR(INDEX(Data!$A$1:G$1004,_xlfn.AGGREGATE(15,6,(OFFSET(Data!$A$1,0,MATCH(H$6,Data!$1:$1,0)-1,1000,1)=IF(H$7="","Yes",H$7))/(OFFSET(Data!$A$1,0,MATCH(H$6,Data!$1:$1,0)-1,1000,1)=IF(H$7="","Yes",H$7))*ROW(Data!$C$1:$C$1004),ROW(H92)-ROW(H$7)),1),"")</f>
        <v/>
      </c>
      <c r="I92" s="43" t="str">
        <f ca="1">IF(J92="","",IF(INDEX(Data!$BR:$BR,MATCH(J92,Data!$A:$A,0),1)=0,"",INDEX(Data!$BR:$BR,MATCH(J92,Data!$A:$A,0),1)))</f>
        <v/>
      </c>
      <c r="J92" s="43" t="str">
        <f ca="1">IFERROR(INDEX(Data!$A$1:I$1004,_xlfn.AGGREGATE(15,6,(OFFSET(Data!$A$1,0,MATCH(J$6,Data!$1:$1,0)-1,1000,1)=IF(J$7="","Yes",J$7))/(OFFSET(Data!$A$1,0,MATCH(J$6,Data!$1:$1,0)-1,1000,1)=IF(J$7="","Yes",J$7))*ROW(Data!$C$1:$C$1004),ROW(J92)-ROW(J$7)),1),"")</f>
        <v/>
      </c>
      <c r="K92" s="43" t="str">
        <f ca="1">IF(L92="","",IF(INDEX(Data!$BR:$BR,MATCH(L92,Data!$A:$A,0),1)=0,"",INDEX(Data!$BR:$BR,MATCH(L92,Data!$A:$A,0),1)))</f>
        <v/>
      </c>
      <c r="L92" s="43" t="str">
        <f ca="1">IFERROR(INDEX(Data!$A$1:K$1004,_xlfn.AGGREGATE(15,6,(OFFSET(Data!$A$1,0,MATCH(L$6,Data!$1:$1,0)-1,1000,1)=IF(L$7="","Yes",L$7))/(OFFSET(Data!$A$1,0,MATCH(L$6,Data!$1:$1,0)-1,1000,1)=IF(L$7="","Yes",L$7))*ROW(Data!$C$1:$C$1004),ROW(L92)-ROW(L$7)),1),"")</f>
        <v/>
      </c>
      <c r="M92" s="43" t="str">
        <f ca="1">IF(N92="","",IF(INDEX(Data!$BR:$BR,MATCH(N92,Data!$A:$A,0),1)=0,"",INDEX(Data!$BR:$BR,MATCH(N92,Data!$A:$A,0),1)))</f>
        <v/>
      </c>
      <c r="N92" s="43" t="str">
        <f ca="1">IFERROR(INDEX(Data!$A$1:M$1004,_xlfn.AGGREGATE(15,6,(OFFSET(Data!$A$1,0,MATCH(N$6,Data!$1:$1,0)-1,1000,1)=IF(N$7="","Yes",N$7))/(OFFSET(Data!$A$1,0,MATCH(N$6,Data!$1:$1,0)-1,1000,1)=IF(N$7="","Yes",N$7))*ROW(Data!$C$1:$C$1004),ROW(N92)-ROW(N$7)),1),"")</f>
        <v>TLC</v>
      </c>
      <c r="O92" s="43" t="str">
        <f ca="1">IF(P92="","",IF(INDEX(Data!$BR:$BR,MATCH(P92,Data!$A:$A,0),1)=0,"",INDEX(Data!$BR:$BR,MATCH(P92,Data!$A:$A,0),1)))</f>
        <v/>
      </c>
      <c r="P92" s="43" t="str">
        <f ca="1">IFERROR(INDEX(Data!$A$1:O$1004,_xlfn.AGGREGATE(15,6,(OFFSET(Data!$A$1,0,MATCH(P$6,Data!$1:$1,0)-1,1000,1)=IF(P$7="","Yes",P$7))/(OFFSET(Data!$A$1,0,MATCH(P$6,Data!$1:$1,0)-1,1000,1)=IF(P$7="","Yes",P$7))*ROW(Data!$C$1:$C$1004),ROW(P92)-ROW(P$7)),1),"")</f>
        <v>NBC Sports Network</v>
      </c>
      <c r="Q92" s="43">
        <f ca="1">IF(R92="","",IF(INDEX(Data!$BR:$BR,MATCH(R92,Data!$A:$A,0),1)=0,"",INDEX(Data!$BR:$BR,MATCH(R92,Data!$A:$A,0),1)))</f>
        <v>1</v>
      </c>
      <c r="R92" s="43" t="str">
        <f ca="1">IFERROR(INDEX(Data!$A$1:Q$1004,_xlfn.AGGREGATE(15,6,(OFFSET(Data!$A$1,0,MATCH(R$6,Data!$1:$1,0)-1,1000,1)=IF(R$7="","Yes",R$7))/(OFFSET(Data!$A$1,0,MATCH(R$6,Data!$1:$1,0)-1,1000,1)=IF(R$7="","Yes",R$7))*ROW(Data!$C$1:$C$1004),ROW(R92)-ROW(R$7)),1),"")</f>
        <v>NBC</v>
      </c>
      <c r="S92" s="43" t="str">
        <f ca="1">IF(T92="","",IF(INDEX(Data!$BR:$BR,MATCH(T92,Data!$A:$A,0),1)=0,"",INDEX(Data!$BR:$BR,MATCH(T92,Data!$A:$A,0),1)))</f>
        <v/>
      </c>
      <c r="T92" s="43" t="str">
        <f ca="1">IFERROR(INDEX(Data!$A$1:R$1004,_xlfn.AGGREGATE(15,6,(OFFSET(Data!$A$1,0,MATCH(T$6,Data!$1:$1,0)-1,1000,1)=IF(T$7="","Yes",T$7))/(OFFSET(Data!$A$1,0,MATCH(T$6,Data!$1:$1,0)-1,1000,1)=IF(T$7="","Yes",T$7))*ROW(Data!$C$1:$C$1004),ROW(T92)-ROW(T$7)),1),"")</f>
        <v>Telecentro</v>
      </c>
      <c r="U92" s="43" t="str">
        <f ca="1">IF(V92="","",IF(INDEX(Data!$BR:$BR,MATCH(V92,Data!$A:$A,0),1)=0,"",INDEX(Data!$BR:$BR,MATCH(V92,Data!$A:$A,0),1)))</f>
        <v/>
      </c>
      <c r="V92" s="43" t="str">
        <f ca="1">IFERROR(INDEX(Data!$A$1:T$1004,_xlfn.AGGREGATE(15,6,(OFFSET(Data!$A$1,0,MATCH(V$6,Data!$1:$1,0)-1,1000,1)=IF(V$7="","Yes",V$7))/(OFFSET(Data!$A$1,0,MATCH(V$6,Data!$1:$1,0)-1,1000,1)=IF(V$7="","Yes",V$7))*ROW(Data!$C$1:$C$1004),ROW(V92)-ROW(V$7)),1),"")</f>
        <v>Universo</v>
      </c>
      <c r="W92" s="43" t="str">
        <f ca="1">IF(X92="","",IF(INDEX(Data!$BR:$BR,MATCH(X92,Data!$A:$A,0),1)=0,"",INDEX(Data!$BR:$BR,MATCH(X92,Data!$A:$A,0),1)))</f>
        <v/>
      </c>
      <c r="X92" s="43" t="str">
        <f ca="1">IFERROR(INDEX(Data!$A$1:Y$1004,_xlfn.AGGREGATE(15,6,(OFFSET(Data!$A$1,0,MATCH(X$6,Data!$1:$1,0)-1,1000,1)=IF(X$7="","Yes",X$7))/(OFFSET(Data!$A$1,0,MATCH(X$6,Data!$1:$1,0)-1,1000,1)=IF(X$7="","Yes",X$7))*ROW(Data!$C$1:$C$1004),ROW(X92)-ROW(X$7)),1),"")</f>
        <v/>
      </c>
      <c r="Y92" s="43" t="str">
        <f ca="1">IF(Z92="","",IF(INDEX(Data!$BR:$BR,MATCH(Z92,Data!$A:$A,0),1)=0,"",INDEX(Data!$BR:$BR,MATCH(Z92,Data!$A:$A,0),1)))</f>
        <v/>
      </c>
      <c r="Z92" s="43" t="str">
        <f ca="1">IFERROR(INDEX(Data!$A$1:AA$1004,_xlfn.AGGREGATE(15,6,(OFFSET(Data!$A$1,0,MATCH(Z$6,Data!$1:$1,0)-1,1000,1)=IF(Z$7="","Yes",Z$7))/(OFFSET(Data!$A$1,0,MATCH(Z$6,Data!$1:$1,0)-1,1000,1)=IF(Z$7="","Yes",Z$7))*ROW(Data!$C$1:$C$1004),ROW(Z92)-ROW(Z$7)),1),"")</f>
        <v/>
      </c>
      <c r="AA92" s="43" t="str">
        <f ca="1">IF(AB92="","",IF(INDEX(Data!$BR:$BR,MATCH(AB92,Data!$A:$A,0),1)=0,"",INDEX(Data!$BR:$BR,MATCH(AB92,Data!$A:$A,0),1)))</f>
        <v/>
      </c>
      <c r="AB92" s="43" t="str">
        <f ca="1">IFERROR(INDEX(Data!$A$1:AC$1004,_xlfn.AGGREGATE(15,6,(OFFSET(Data!$A$1,0,MATCH(AB$6,Data!$1:$1,0)-1,1000,1)=IF(AB$7="","Yes",AB$7))/(OFFSET(Data!$A$1,0,MATCH(AB$6,Data!$1:$1,0)-1,1000,1)=IF(AB$7="","Yes",AB$7))*ROW(Data!$C$1:$C$1004),ROW(AB92)-ROW(AB$7)),1),"")</f>
        <v>TUDNxtra9</v>
      </c>
      <c r="AC92" s="43" t="str">
        <f ca="1">IF(AD92="","",IF(INDEX(Data!$BR:$BR,MATCH(AD92,Data!$A:$A,0),1)=0,"",INDEX(Data!$BR:$BR,MATCH(AD92,Data!$A:$A,0),1)))</f>
        <v/>
      </c>
      <c r="AD92" s="43" t="str">
        <f ca="1">IFERROR(INDEX(Data!$A$1:AE$1004,_xlfn.AGGREGATE(15,6,(OFFSET(Data!$A$1,0,MATCH(AD$6,Data!$1:$1,0)-1,1000,1)=IF(AD$7="","Yes",AD$7))/(OFFSET(Data!$A$1,0,MATCH(AD$6,Data!$1:$1,0)-1,1000,1)=IF(AD$7="","Yes",AD$7))*ROW(Data!$C$1:$C$1004),ROW(AD92)-ROW(AD$7)),1),"")</f>
        <v/>
      </c>
      <c r="AE92" s="43" t="str">
        <f ca="1">IF(AF92="","",IF(INDEX(Data!$BR:$BR,MATCH(AF92,Data!$A:$A,0),1)=0,"",INDEX(Data!$BR:$BR,MATCH(AF92,Data!$A:$A,0),1)))</f>
        <v/>
      </c>
      <c r="AF92" s="43" t="str">
        <f ca="1">IFERROR(INDEX(Data!$A$1:AM$1004,_xlfn.AGGREGATE(15,6,(OFFSET(Data!$A$1,0,MATCH(AF$6,Data!$1:$1,0)-1,1000,1)=IF(AF$7="","Yes",AF$7))/(OFFSET(Data!$A$1,0,MATCH(AF$6,Data!$1:$1,0)-1,1000,1)=IF(AF$7="","Yes",AF$7))*ROW(Data!$C$1:$C$1004),ROW(AF92)-ROW(AF$7)),1),"")</f>
        <v/>
      </c>
      <c r="AG92" s="43" t="str">
        <f ca="1">IF(AH92="","",IF(INDEX(Data!$BR:$BR,MATCH(AH92,Data!$A:$A,0),1)=0,"",INDEX(Data!$BR:$BR,MATCH(AH92,Data!$A:$A,0),1)))</f>
        <v/>
      </c>
      <c r="AH92" s="43" t="str">
        <f ca="1">IFERROR(INDEX(Data!$A$1:AO$1004,_xlfn.AGGREGATE(15,6,(OFFSET(Data!$A$1,0,MATCH(AH$6,Data!$1:$1,0)-1,1000,1)=IF(AH$7="","Yes",AH$7))/(OFFSET(Data!$A$1,0,MATCH(AH$6,Data!$1:$1,0)-1,1000,1)=IF(AH$7="","Yes",AH$7))*ROW(Data!$C$1:$C$1004),ROW(AH92)-ROW(AH$7)),1),"")</f>
        <v/>
      </c>
      <c r="AI92" s="43" t="str">
        <f ca="1">IF(AJ92="","",IF(INDEX(Data!$BR:$BR,MATCH(AJ92,Data!$A:$A,0),1)=0,"",INDEX(Data!$BR:$BR,MATCH(AJ92,Data!$A:$A,0),1)))</f>
        <v/>
      </c>
      <c r="AJ92" s="43" t="str">
        <f ca="1">IFERROR(INDEX(Data!$A$1:AQ$1004,_xlfn.AGGREGATE(15,6,(OFFSET(Data!$A$1,0,MATCH(AJ$6,Data!$1:$1,0)-1,1000,1)=IF(AJ$7="","Yes",AJ$7))/(OFFSET(Data!$A$1,0,MATCH(AJ$6,Data!$1:$1,0)-1,1000,1)=IF(AJ$7="","Yes",AJ$7))*ROW(Data!$C$1:$C$1004),ROW(AJ92)-ROW(AJ$7)),1),"")</f>
        <v/>
      </c>
      <c r="AK92" s="43" t="str">
        <f ca="1">IF(AL92="","",IF(INDEX(Data!$BR:$BR,MATCH(AL92,Data!$A:$A,0),1)=0,"",INDEX(Data!$BR:$BR,MATCH(AL92,Data!$A:$A,0),1)))</f>
        <v/>
      </c>
      <c r="AL92" s="43" t="str">
        <f ca="1">IFERROR(INDEX(Data!$A$1:AS$1004,_xlfn.AGGREGATE(15,6,(OFFSET(Data!$A$1,0,MATCH(AL$6,Data!$1:$1,0)-1,1000,1)=IF(AL$7="","Yes",AL$7))/(OFFSET(Data!$A$1,0,MATCH(AL$6,Data!$1:$1,0)-1,1000,1)=IF(AL$7="","Yes",AL$7))*ROW(Data!$C$1:$C$1004),ROW(AL92)-ROW(AL$7)),1),"")</f>
        <v/>
      </c>
      <c r="AM92" s="43" t="str">
        <f ca="1">IF(AN92="","",IF(INDEX(Data!$BR:$BR,MATCH(AN92,Data!$A:$A,0),1)=0,"",INDEX(Data!$BR:$BR,MATCH(AN92,Data!$A:$A,0),1)))</f>
        <v/>
      </c>
      <c r="AN92" s="43" t="str">
        <f ca="1">IFERROR(INDEX(Data!$A$1:AU$1004,_xlfn.AGGREGATE(15,6,(OFFSET(Data!$A$1,0,MATCH(AN$6,Data!$1:$1,0)-1,1000,1)=IF(AN$7="","Yes",AN$7))/(OFFSET(Data!$A$1,0,MATCH(AN$6,Data!$1:$1,0)-1,1000,1)=IF(AN$7="","Yes",AN$7))*ROW(Data!$C$1:$C$1004),ROW(AN92)-ROW(AN$7)),1),"")</f>
        <v/>
      </c>
    </row>
    <row r="93" spans="1:40" ht="24" x14ac:dyDescent="0.4">
      <c r="A93" s="43" t="str">
        <f ca="1">IF(B93="","",IF(INDEX(Data!$BR:$BR,MATCH(B93,Data!$A:$A,0),1)=0,"",INDEX(Data!$BR:$BR,MATCH(B93,Data!$A:$A,0),1)))</f>
        <v/>
      </c>
      <c r="B93" s="43" t="str">
        <f ca="1">IFERROR(INDEX(Data!A$1:$A$1004,_xlfn.AGGREGATE(15,6,(OFFSET(Data!$A$1,0,MATCH(B$6,Data!$1:$1,0)-1,1000,1)=IF(B$7="","Yes",B$7))/(OFFSET(Data!$A$1,0,MATCH(B$6,Data!$1:$1,0)-1,1000,1)=IF(B$7="","Yes",B$7))*ROW(Data!$C$1:$C$1004),ROW(B93)-ROW(B$7)),1),"")</f>
        <v/>
      </c>
      <c r="C93" s="43" t="str">
        <f ca="1">IF(D93="","",IF(INDEX(Data!$BR:$BR,MATCH(D93,Data!$A:$A,0),1)=0,"",INDEX(Data!$BR:$BR,MATCH(D93,Data!$A:$A,0),1)))</f>
        <v/>
      </c>
      <c r="D93" s="43" t="str">
        <f ca="1">IFERROR(INDEX(Data!$A$1:C$1004,_xlfn.AGGREGATE(15,6,(OFFSET(Data!$A$1,0,MATCH(D$6,Data!$1:$1,0)-1,1000,1)=IF(D$7="","Yes",D$7))/(OFFSET(Data!$A$1,0,MATCH(D$6,Data!$1:$1,0)-1,1000,1)=IF(D$7="","Yes",D$7))*ROW(Data!$C$1:$C$1004),ROW(D93)-ROW(D$7)),1),"")</f>
        <v/>
      </c>
      <c r="E93" s="43" t="str">
        <f ca="1">IF(F93="","",IF(INDEX(Data!$BR:$BR,MATCH(F93,Data!$A:$A,0),1)=0,"",INDEX(Data!$BR:$BR,MATCH(F93,Data!$A:$A,0),1)))</f>
        <v/>
      </c>
      <c r="F93" s="43" t="str">
        <f ca="1">IFERROR(INDEX(Data!$A$1:E$1004,_xlfn.AGGREGATE(15,6,(OFFSET(Data!$A$1,0,MATCH(F$6,Data!$1:$1,0)-1,1000,1)=IF(F$7="","Yes",F$7))/(OFFSET(Data!$A$1,0,MATCH(F$6,Data!$1:$1,0)-1,1000,1)=IF(F$7="","Yes",F$7))*ROW(Data!$C$1:$C$1004),ROW(F93)-ROW(F$7)),1),"")</f>
        <v/>
      </c>
      <c r="G93" s="43" t="str">
        <f ca="1">IF(H93="","",IF(INDEX(Data!$BR:$BR,MATCH(H93,Data!$A:$A,0),1)=0,"",INDEX(Data!$BR:$BR,MATCH(H93,Data!$A:$A,0),1)))</f>
        <v/>
      </c>
      <c r="H93" s="43" t="str">
        <f ca="1">IFERROR(INDEX(Data!$A$1:G$1004,_xlfn.AGGREGATE(15,6,(OFFSET(Data!$A$1,0,MATCH(H$6,Data!$1:$1,0)-1,1000,1)=IF(H$7="","Yes",H$7))/(OFFSET(Data!$A$1,0,MATCH(H$6,Data!$1:$1,0)-1,1000,1)=IF(H$7="","Yes",H$7))*ROW(Data!$C$1:$C$1004),ROW(H93)-ROW(H$7)),1),"")</f>
        <v/>
      </c>
      <c r="I93" s="43" t="str">
        <f ca="1">IF(J93="","",IF(INDEX(Data!$BR:$BR,MATCH(J93,Data!$A:$A,0),1)=0,"",INDEX(Data!$BR:$BR,MATCH(J93,Data!$A:$A,0),1)))</f>
        <v/>
      </c>
      <c r="J93" s="43" t="str">
        <f ca="1">IFERROR(INDEX(Data!$A$1:I$1004,_xlfn.AGGREGATE(15,6,(OFFSET(Data!$A$1,0,MATCH(J$6,Data!$1:$1,0)-1,1000,1)=IF(J$7="","Yes",J$7))/(OFFSET(Data!$A$1,0,MATCH(J$6,Data!$1:$1,0)-1,1000,1)=IF(J$7="","Yes",J$7))*ROW(Data!$C$1:$C$1004),ROW(J93)-ROW(J$7)),1),"")</f>
        <v/>
      </c>
      <c r="K93" s="43" t="str">
        <f ca="1">IF(L93="","",IF(INDEX(Data!$BR:$BR,MATCH(L93,Data!$A:$A,0),1)=0,"",INDEX(Data!$BR:$BR,MATCH(L93,Data!$A:$A,0),1)))</f>
        <v/>
      </c>
      <c r="L93" s="43" t="str">
        <f ca="1">IFERROR(INDEX(Data!$A$1:K$1004,_xlfn.AGGREGATE(15,6,(OFFSET(Data!$A$1,0,MATCH(L$6,Data!$1:$1,0)-1,1000,1)=IF(L$7="","Yes",L$7))/(OFFSET(Data!$A$1,0,MATCH(L$6,Data!$1:$1,0)-1,1000,1)=IF(L$7="","Yes",L$7))*ROW(Data!$C$1:$C$1004),ROW(L93)-ROW(L$7)),1),"")</f>
        <v/>
      </c>
      <c r="M93" s="43" t="str">
        <f ca="1">IF(N93="","",IF(INDEX(Data!$BR:$BR,MATCH(N93,Data!$A:$A,0),1)=0,"",INDEX(Data!$BR:$BR,MATCH(N93,Data!$A:$A,0),1)))</f>
        <v/>
      </c>
      <c r="N93" s="43" t="str">
        <f ca="1">IFERROR(INDEX(Data!$A$1:M$1004,_xlfn.AGGREGATE(15,6,(OFFSET(Data!$A$1,0,MATCH(N$6,Data!$1:$1,0)-1,1000,1)=IF(N$7="","Yes",N$7))/(OFFSET(Data!$A$1,0,MATCH(N$6,Data!$1:$1,0)-1,1000,1)=IF(N$7="","Yes",N$7))*ROW(Data!$C$1:$C$1004),ROW(N93)-ROW(N$7)),1),"")</f>
        <v>TNT</v>
      </c>
      <c r="O93" s="43" t="str">
        <f ca="1">IF(P93="","",IF(INDEX(Data!$BR:$BR,MATCH(P93,Data!$A:$A,0),1)=0,"",INDEX(Data!$BR:$BR,MATCH(P93,Data!$A:$A,0),1)))</f>
        <v/>
      </c>
      <c r="P93" s="43" t="str">
        <f ca="1">IFERROR(INDEX(Data!$A$1:O$1004,_xlfn.AGGREGATE(15,6,(OFFSET(Data!$A$1,0,MATCH(P$6,Data!$1:$1,0)-1,1000,1)=IF(P$7="","Yes",P$7))/(OFFSET(Data!$A$1,0,MATCH(P$6,Data!$1:$1,0)-1,1000,1)=IF(P$7="","Yes",P$7))*ROW(Data!$C$1:$C$1004),ROW(P93)-ROW(P$7)),1),"")</f>
        <v>NHL Network</v>
      </c>
      <c r="Q93" s="43" t="str">
        <f ca="1">IF(R93="","",IF(INDEX(Data!$BR:$BR,MATCH(R93,Data!$A:$A,0),1)=0,"",INDEX(Data!$BR:$BR,MATCH(R93,Data!$A:$A,0),1)))</f>
        <v/>
      </c>
      <c r="R93" s="43" t="str">
        <f ca="1">IFERROR(INDEX(Data!$A$1:Q$1004,_xlfn.AGGREGATE(15,6,(OFFSET(Data!$A$1,0,MATCH(R$6,Data!$1:$1,0)-1,1000,1)=IF(R$7="","Yes",R$7))/(OFFSET(Data!$A$1,0,MATCH(R$6,Data!$1:$1,0)-1,1000,1)=IF(R$7="","Yes",R$7))*ROW(Data!$C$1:$C$1004),ROW(R93)-ROW(R$7)),1),"")</f>
        <v>NBC Sports Network</v>
      </c>
      <c r="S93" s="43" t="str">
        <f ca="1">IF(T93="","",IF(INDEX(Data!$BR:$BR,MATCH(T93,Data!$A:$A,0),1)=0,"",INDEX(Data!$BR:$BR,MATCH(T93,Data!$A:$A,0),1)))</f>
        <v/>
      </c>
      <c r="T93" s="43" t="str">
        <f ca="1">IFERROR(INDEX(Data!$A$1:R$1004,_xlfn.AGGREGATE(15,6,(OFFSET(Data!$A$1,0,MATCH(T$6,Data!$1:$1,0)-1,1000,1)=IF(T$7="","Yes",T$7))/(OFFSET(Data!$A$1,0,MATCH(T$6,Data!$1:$1,0)-1,1000,1)=IF(T$7="","Yes",T$7))*ROW(Data!$C$1:$C$1004),ROW(T93)-ROW(T$7)),1),"")</f>
        <v>Telefe</v>
      </c>
      <c r="U93" s="43" t="str">
        <f ca="1">IF(V93="","",IF(INDEX(Data!$BR:$BR,MATCH(V93,Data!$A:$A,0),1)=0,"",INDEX(Data!$BR:$BR,MATCH(V93,Data!$A:$A,0),1)))</f>
        <v/>
      </c>
      <c r="V93" s="43" t="str">
        <f ca="1">IFERROR(INDEX(Data!$A$1:T$1004,_xlfn.AGGREGATE(15,6,(OFFSET(Data!$A$1,0,MATCH(V$6,Data!$1:$1,0)-1,1000,1)=IF(V$7="","Yes",V$7))/(OFFSET(Data!$A$1,0,MATCH(V$6,Data!$1:$1,0)-1,1000,1)=IF(V$7="","Yes",V$7))*ROW(Data!$C$1:$C$1004),ROW(V93)-ROW(V$7)),1),"")</f>
        <v>USA Network</v>
      </c>
      <c r="W93" s="43" t="str">
        <f ca="1">IF(X93="","",IF(INDEX(Data!$BR:$BR,MATCH(X93,Data!$A:$A,0),1)=0,"",INDEX(Data!$BR:$BR,MATCH(X93,Data!$A:$A,0),1)))</f>
        <v/>
      </c>
      <c r="X93" s="43" t="str">
        <f ca="1">IFERROR(INDEX(Data!$A$1:Y$1004,_xlfn.AGGREGATE(15,6,(OFFSET(Data!$A$1,0,MATCH(X$6,Data!$1:$1,0)-1,1000,1)=IF(X$7="","Yes",X$7))/(OFFSET(Data!$A$1,0,MATCH(X$6,Data!$1:$1,0)-1,1000,1)=IF(X$7="","Yes",X$7))*ROW(Data!$C$1:$C$1004),ROW(X93)-ROW(X$7)),1),"")</f>
        <v/>
      </c>
      <c r="Y93" s="43" t="str">
        <f ca="1">IF(Z93="","",IF(INDEX(Data!$BR:$BR,MATCH(Z93,Data!$A:$A,0),1)=0,"",INDEX(Data!$BR:$BR,MATCH(Z93,Data!$A:$A,0),1)))</f>
        <v/>
      </c>
      <c r="Z93" s="43" t="str">
        <f ca="1">IFERROR(INDEX(Data!$A$1:AA$1004,_xlfn.AGGREGATE(15,6,(OFFSET(Data!$A$1,0,MATCH(Z$6,Data!$1:$1,0)-1,1000,1)=IF(Z$7="","Yes",Z$7))/(OFFSET(Data!$A$1,0,MATCH(Z$6,Data!$1:$1,0)-1,1000,1)=IF(Z$7="","Yes",Z$7))*ROW(Data!$C$1:$C$1004),ROW(Z93)-ROW(Z$7)),1),"")</f>
        <v/>
      </c>
      <c r="AA93" s="43" t="str">
        <f ca="1">IF(AB93="","",IF(INDEX(Data!$BR:$BR,MATCH(AB93,Data!$A:$A,0),1)=0,"",INDEX(Data!$BR:$BR,MATCH(AB93,Data!$A:$A,0),1)))</f>
        <v/>
      </c>
      <c r="AB93" s="43" t="str">
        <f ca="1">IFERROR(INDEX(Data!$A$1:AC$1004,_xlfn.AGGREGATE(15,6,(OFFSET(Data!$A$1,0,MATCH(AB$6,Data!$1:$1,0)-1,1000,1)=IF(AB$7="","Yes",AB$7))/(OFFSET(Data!$A$1,0,MATCH(AB$6,Data!$1:$1,0)-1,1000,1)=IF(AB$7="","Yes",AB$7))*ROW(Data!$C$1:$C$1004),ROW(AB93)-ROW(AB$7)),1),"")</f>
        <v>Turner Classic Movies</v>
      </c>
      <c r="AC93" s="43" t="str">
        <f ca="1">IF(AD93="","",IF(INDEX(Data!$BR:$BR,MATCH(AD93,Data!$A:$A,0),1)=0,"",INDEX(Data!$BR:$BR,MATCH(AD93,Data!$A:$A,0),1)))</f>
        <v/>
      </c>
      <c r="AD93" s="43" t="str">
        <f ca="1">IFERROR(INDEX(Data!$A$1:AE$1004,_xlfn.AGGREGATE(15,6,(OFFSET(Data!$A$1,0,MATCH(AD$6,Data!$1:$1,0)-1,1000,1)=IF(AD$7="","Yes",AD$7))/(OFFSET(Data!$A$1,0,MATCH(AD$6,Data!$1:$1,0)-1,1000,1)=IF(AD$7="","Yes",AD$7))*ROW(Data!$C$1:$C$1004),ROW(AD93)-ROW(AD$7)),1),"")</f>
        <v/>
      </c>
      <c r="AE93" s="43" t="str">
        <f ca="1">IF(AF93="","",IF(INDEX(Data!$BR:$BR,MATCH(AF93,Data!$A:$A,0),1)=0,"",INDEX(Data!$BR:$BR,MATCH(AF93,Data!$A:$A,0),1)))</f>
        <v/>
      </c>
      <c r="AF93" s="43" t="str">
        <f ca="1">IFERROR(INDEX(Data!$A$1:AM$1004,_xlfn.AGGREGATE(15,6,(OFFSET(Data!$A$1,0,MATCH(AF$6,Data!$1:$1,0)-1,1000,1)=IF(AF$7="","Yes",AF$7))/(OFFSET(Data!$A$1,0,MATCH(AF$6,Data!$1:$1,0)-1,1000,1)=IF(AF$7="","Yes",AF$7))*ROW(Data!$C$1:$C$1004),ROW(AF93)-ROW(AF$7)),1),"")</f>
        <v/>
      </c>
      <c r="AG93" s="43" t="str">
        <f ca="1">IF(AH93="","",IF(INDEX(Data!$BR:$BR,MATCH(AH93,Data!$A:$A,0),1)=0,"",INDEX(Data!$BR:$BR,MATCH(AH93,Data!$A:$A,0),1)))</f>
        <v/>
      </c>
      <c r="AH93" s="43" t="str">
        <f ca="1">IFERROR(INDEX(Data!$A$1:AO$1004,_xlfn.AGGREGATE(15,6,(OFFSET(Data!$A$1,0,MATCH(AH$6,Data!$1:$1,0)-1,1000,1)=IF(AH$7="","Yes",AH$7))/(OFFSET(Data!$A$1,0,MATCH(AH$6,Data!$1:$1,0)-1,1000,1)=IF(AH$7="","Yes",AH$7))*ROW(Data!$C$1:$C$1004),ROW(AH93)-ROW(AH$7)),1),"")</f>
        <v/>
      </c>
      <c r="AI93" s="43" t="str">
        <f ca="1">IF(AJ93="","",IF(INDEX(Data!$BR:$BR,MATCH(AJ93,Data!$A:$A,0),1)=0,"",INDEX(Data!$BR:$BR,MATCH(AJ93,Data!$A:$A,0),1)))</f>
        <v/>
      </c>
      <c r="AJ93" s="43" t="str">
        <f ca="1">IFERROR(INDEX(Data!$A$1:AQ$1004,_xlfn.AGGREGATE(15,6,(OFFSET(Data!$A$1,0,MATCH(AJ$6,Data!$1:$1,0)-1,1000,1)=IF(AJ$7="","Yes",AJ$7))/(OFFSET(Data!$A$1,0,MATCH(AJ$6,Data!$1:$1,0)-1,1000,1)=IF(AJ$7="","Yes",AJ$7))*ROW(Data!$C$1:$C$1004),ROW(AJ93)-ROW(AJ$7)),1),"")</f>
        <v/>
      </c>
      <c r="AK93" s="43" t="str">
        <f ca="1">IF(AL93="","",IF(INDEX(Data!$BR:$BR,MATCH(AL93,Data!$A:$A,0),1)=0,"",INDEX(Data!$BR:$BR,MATCH(AL93,Data!$A:$A,0),1)))</f>
        <v/>
      </c>
      <c r="AL93" s="43" t="str">
        <f ca="1">IFERROR(INDEX(Data!$A$1:AS$1004,_xlfn.AGGREGATE(15,6,(OFFSET(Data!$A$1,0,MATCH(AL$6,Data!$1:$1,0)-1,1000,1)=IF(AL$7="","Yes",AL$7))/(OFFSET(Data!$A$1,0,MATCH(AL$6,Data!$1:$1,0)-1,1000,1)=IF(AL$7="","Yes",AL$7))*ROW(Data!$C$1:$C$1004),ROW(AL93)-ROW(AL$7)),1),"")</f>
        <v/>
      </c>
      <c r="AM93" s="43" t="str">
        <f ca="1">IF(AN93="","",IF(INDEX(Data!$BR:$BR,MATCH(AN93,Data!$A:$A,0),1)=0,"",INDEX(Data!$BR:$BR,MATCH(AN93,Data!$A:$A,0),1)))</f>
        <v/>
      </c>
      <c r="AN93" s="43" t="str">
        <f ca="1">IFERROR(INDEX(Data!$A$1:AU$1004,_xlfn.AGGREGATE(15,6,(OFFSET(Data!$A$1,0,MATCH(AN$6,Data!$1:$1,0)-1,1000,1)=IF(AN$7="","Yes",AN$7))/(OFFSET(Data!$A$1,0,MATCH(AN$6,Data!$1:$1,0)-1,1000,1)=IF(AN$7="","Yes",AN$7))*ROW(Data!$C$1:$C$1004),ROW(AN93)-ROW(AN$7)),1),"")</f>
        <v/>
      </c>
    </row>
    <row r="94" spans="1:40" x14ac:dyDescent="0.4">
      <c r="A94" s="43" t="str">
        <f ca="1">IF(B94="","",IF(INDEX(Data!$BR:$BR,MATCH(B94,Data!$A:$A,0),1)=0,"",INDEX(Data!$BR:$BR,MATCH(B94,Data!$A:$A,0),1)))</f>
        <v/>
      </c>
      <c r="B94" s="43" t="str">
        <f ca="1">IFERROR(INDEX(Data!A$1:$A$1004,_xlfn.AGGREGATE(15,6,(OFFSET(Data!$A$1,0,MATCH(B$6,Data!$1:$1,0)-1,1000,1)=IF(B$7="","Yes",B$7))/(OFFSET(Data!$A$1,0,MATCH(B$6,Data!$1:$1,0)-1,1000,1)=IF(B$7="","Yes",B$7))*ROW(Data!$C$1:$C$1004),ROW(B94)-ROW(B$7)),1),"")</f>
        <v/>
      </c>
      <c r="C94" s="43" t="str">
        <f ca="1">IF(D94="","",IF(INDEX(Data!$BR:$BR,MATCH(D94,Data!$A:$A,0),1)=0,"",INDEX(Data!$BR:$BR,MATCH(D94,Data!$A:$A,0),1)))</f>
        <v/>
      </c>
      <c r="D94" s="43" t="str">
        <f ca="1">IFERROR(INDEX(Data!$A$1:C$1004,_xlfn.AGGREGATE(15,6,(OFFSET(Data!$A$1,0,MATCH(D$6,Data!$1:$1,0)-1,1000,1)=IF(D$7="","Yes",D$7))/(OFFSET(Data!$A$1,0,MATCH(D$6,Data!$1:$1,0)-1,1000,1)=IF(D$7="","Yes",D$7))*ROW(Data!$C$1:$C$1004),ROW(D94)-ROW(D$7)),1),"")</f>
        <v/>
      </c>
      <c r="E94" s="43" t="str">
        <f ca="1">IF(F94="","",IF(INDEX(Data!$BR:$BR,MATCH(F94,Data!$A:$A,0),1)=0,"",INDEX(Data!$BR:$BR,MATCH(F94,Data!$A:$A,0),1)))</f>
        <v/>
      </c>
      <c r="F94" s="43" t="str">
        <f ca="1">IFERROR(INDEX(Data!$A$1:E$1004,_xlfn.AGGREGATE(15,6,(OFFSET(Data!$A$1,0,MATCH(F$6,Data!$1:$1,0)-1,1000,1)=IF(F$7="","Yes",F$7))/(OFFSET(Data!$A$1,0,MATCH(F$6,Data!$1:$1,0)-1,1000,1)=IF(F$7="","Yes",F$7))*ROW(Data!$C$1:$C$1004),ROW(F94)-ROW(F$7)),1),"")</f>
        <v/>
      </c>
      <c r="G94" s="43" t="str">
        <f ca="1">IF(H94="","",IF(INDEX(Data!$BR:$BR,MATCH(H94,Data!$A:$A,0),1)=0,"",INDEX(Data!$BR:$BR,MATCH(H94,Data!$A:$A,0),1)))</f>
        <v/>
      </c>
      <c r="H94" s="43" t="str">
        <f ca="1">IFERROR(INDEX(Data!$A$1:G$1004,_xlfn.AGGREGATE(15,6,(OFFSET(Data!$A$1,0,MATCH(H$6,Data!$1:$1,0)-1,1000,1)=IF(H$7="","Yes",H$7))/(OFFSET(Data!$A$1,0,MATCH(H$6,Data!$1:$1,0)-1,1000,1)=IF(H$7="","Yes",H$7))*ROW(Data!$C$1:$C$1004),ROW(H94)-ROW(H$7)),1),"")</f>
        <v/>
      </c>
      <c r="I94" s="43" t="str">
        <f ca="1">IF(J94="","",IF(INDEX(Data!$BR:$BR,MATCH(J94,Data!$A:$A,0),1)=0,"",INDEX(Data!$BR:$BR,MATCH(J94,Data!$A:$A,0),1)))</f>
        <v/>
      </c>
      <c r="J94" s="43" t="str">
        <f ca="1">IFERROR(INDEX(Data!$A$1:I$1004,_xlfn.AGGREGATE(15,6,(OFFSET(Data!$A$1,0,MATCH(J$6,Data!$1:$1,0)-1,1000,1)=IF(J$7="","Yes",J$7))/(OFFSET(Data!$A$1,0,MATCH(J$6,Data!$1:$1,0)-1,1000,1)=IF(J$7="","Yes",J$7))*ROW(Data!$C$1:$C$1004),ROW(J94)-ROW(J$7)),1),"")</f>
        <v/>
      </c>
      <c r="K94" s="43" t="str">
        <f ca="1">IF(L94="","",IF(INDEX(Data!$BR:$BR,MATCH(L94,Data!$A:$A,0),1)=0,"",INDEX(Data!$BR:$BR,MATCH(L94,Data!$A:$A,0),1)))</f>
        <v/>
      </c>
      <c r="L94" s="43" t="str">
        <f ca="1">IFERROR(INDEX(Data!$A$1:K$1004,_xlfn.AGGREGATE(15,6,(OFFSET(Data!$A$1,0,MATCH(L$6,Data!$1:$1,0)-1,1000,1)=IF(L$7="","Yes",L$7))/(OFFSET(Data!$A$1,0,MATCH(L$6,Data!$1:$1,0)-1,1000,1)=IF(L$7="","Yes",L$7))*ROW(Data!$C$1:$C$1004),ROW(L94)-ROW(L$7)),1),"")</f>
        <v/>
      </c>
      <c r="M94" s="43" t="str">
        <f ca="1">IF(N94="","",IF(INDEX(Data!$BR:$BR,MATCH(N94,Data!$A:$A,0),1)=0,"",INDEX(Data!$BR:$BR,MATCH(N94,Data!$A:$A,0),1)))</f>
        <v/>
      </c>
      <c r="N94" s="43" t="str">
        <f ca="1">IFERROR(INDEX(Data!$A$1:M$1004,_xlfn.AGGREGATE(15,6,(OFFSET(Data!$A$1,0,MATCH(N$6,Data!$1:$1,0)-1,1000,1)=IF(N$7="","Yes",N$7))/(OFFSET(Data!$A$1,0,MATCH(N$6,Data!$1:$1,0)-1,1000,1)=IF(N$7="","Yes",N$7))*ROW(Data!$C$1:$C$1004),ROW(N94)-ROW(N$7)),1),"")</f>
        <v>Travel Channel</v>
      </c>
      <c r="O94" s="43" t="str">
        <f ca="1">IF(P94="","",IF(INDEX(Data!$BR:$BR,MATCH(P94,Data!$A:$A,0),1)=0,"",INDEX(Data!$BR:$BR,MATCH(P94,Data!$A:$A,0),1)))</f>
        <v/>
      </c>
      <c r="P94" s="43" t="str">
        <f ca="1">IFERROR(INDEX(Data!$A$1:O$1004,_xlfn.AGGREGATE(15,6,(OFFSET(Data!$A$1,0,MATCH(P$6,Data!$1:$1,0)-1,1000,1)=IF(P$7="","Yes",P$7))/(OFFSET(Data!$A$1,0,MATCH(P$6,Data!$1:$1,0)-1,1000,1)=IF(P$7="","Yes",P$7))*ROW(Data!$C$1:$C$1004),ROW(P94)-ROW(P$7)),1),"")</f>
        <v>Nick Jr.</v>
      </c>
      <c r="Q94" s="43" t="str">
        <f ca="1">IF(R94="","",IF(INDEX(Data!$BR:$BR,MATCH(R94,Data!$A:$A,0),1)=0,"",INDEX(Data!$BR:$BR,MATCH(R94,Data!$A:$A,0),1)))</f>
        <v/>
      </c>
      <c r="R94" s="43" t="str">
        <f ca="1">IFERROR(INDEX(Data!$A$1:Q$1004,_xlfn.AGGREGATE(15,6,(OFFSET(Data!$A$1,0,MATCH(R$6,Data!$1:$1,0)-1,1000,1)=IF(R$7="","Yes",R$7))/(OFFSET(Data!$A$1,0,MATCH(R$6,Data!$1:$1,0)-1,1000,1)=IF(R$7="","Yes",R$7))*ROW(Data!$C$1:$C$1004),ROW(R94)-ROW(R$7)),1),"")</f>
        <v>NHL Network</v>
      </c>
      <c r="S94" s="43" t="str">
        <f ca="1">IF(T94="","",IF(INDEX(Data!$BR:$BR,MATCH(T94,Data!$A:$A,0),1)=0,"",INDEX(Data!$BR:$BR,MATCH(T94,Data!$A:$A,0),1)))</f>
        <v/>
      </c>
      <c r="T94" s="43" t="str">
        <f ca="1">IFERROR(INDEX(Data!$A$1:R$1004,_xlfn.AGGREGATE(15,6,(OFFSET(Data!$A$1,0,MATCH(T$6,Data!$1:$1,0)-1,1000,1)=IF(T$7="","Yes",T$7))/(OFFSET(Data!$A$1,0,MATCH(T$6,Data!$1:$1,0)-1,1000,1)=IF(T$7="","Yes",T$7))*ROW(Data!$C$1:$C$1004),ROW(T94)-ROW(T$7)),1),"")</f>
        <v>Telemundo</v>
      </c>
      <c r="U94" s="43" t="str">
        <f ca="1">IF(V94="","",IF(INDEX(Data!$BR:$BR,MATCH(V94,Data!$A:$A,0),1)=0,"",INDEX(Data!$BR:$BR,MATCH(V94,Data!$A:$A,0),1)))</f>
        <v/>
      </c>
      <c r="V94" s="43" t="str">
        <f ca="1">IFERROR(INDEX(Data!$A$1:T$1004,_xlfn.AGGREGATE(15,6,(OFFSET(Data!$A$1,0,MATCH(V$6,Data!$1:$1,0)-1,1000,1)=IF(V$7="","Yes",V$7))/(OFFSET(Data!$A$1,0,MATCH(V$6,Data!$1:$1,0)-1,1000,1)=IF(V$7="","Yes",V$7))*ROW(Data!$C$1:$C$1004),ROW(V94)-ROW(V$7)),1),"")</f>
        <v>We TV</v>
      </c>
      <c r="W94" s="43" t="str">
        <f ca="1">IF(X94="","",IF(INDEX(Data!$BR:$BR,MATCH(X94,Data!$A:$A,0),1)=0,"",INDEX(Data!$BR:$BR,MATCH(X94,Data!$A:$A,0),1)))</f>
        <v/>
      </c>
      <c r="X94" s="43" t="str">
        <f ca="1">IFERROR(INDEX(Data!$A$1:Y$1004,_xlfn.AGGREGATE(15,6,(OFFSET(Data!$A$1,0,MATCH(X$6,Data!$1:$1,0)-1,1000,1)=IF(X$7="","Yes",X$7))/(OFFSET(Data!$A$1,0,MATCH(X$6,Data!$1:$1,0)-1,1000,1)=IF(X$7="","Yes",X$7))*ROW(Data!$C$1:$C$1004),ROW(X94)-ROW(X$7)),1),"")</f>
        <v/>
      </c>
      <c r="Y94" s="43" t="str">
        <f ca="1">IF(Z94="","",IF(INDEX(Data!$BR:$BR,MATCH(Z94,Data!$A:$A,0),1)=0,"",INDEX(Data!$BR:$BR,MATCH(Z94,Data!$A:$A,0),1)))</f>
        <v/>
      </c>
      <c r="Z94" s="43" t="str">
        <f ca="1">IFERROR(INDEX(Data!$A$1:AA$1004,_xlfn.AGGREGATE(15,6,(OFFSET(Data!$A$1,0,MATCH(Z$6,Data!$1:$1,0)-1,1000,1)=IF(Z$7="","Yes",Z$7))/(OFFSET(Data!$A$1,0,MATCH(Z$6,Data!$1:$1,0)-1,1000,1)=IF(Z$7="","Yes",Z$7))*ROW(Data!$C$1:$C$1004),ROW(Z94)-ROW(Z$7)),1),"")</f>
        <v/>
      </c>
      <c r="AA94" s="43" t="str">
        <f ca="1">IF(AB94="","",IF(INDEX(Data!$BR:$BR,MATCH(AB94,Data!$A:$A,0),1)=0,"",INDEX(Data!$BR:$BR,MATCH(AB94,Data!$A:$A,0),1)))</f>
        <v/>
      </c>
      <c r="AB94" s="43" t="str">
        <f ca="1">IFERROR(INDEX(Data!$A$1:AC$1004,_xlfn.AGGREGATE(15,6,(OFFSET(Data!$A$1,0,MATCH(AB$6,Data!$1:$1,0)-1,1000,1)=IF(AB$7="","Yes",AB$7))/(OFFSET(Data!$A$1,0,MATCH(AB$6,Data!$1:$1,0)-1,1000,1)=IF(AB$7="","Yes",AB$7))*ROW(Data!$C$1:$C$1004),ROW(AB94)-ROW(AB$7)),1),"")</f>
        <v>TV Land</v>
      </c>
      <c r="AC94" s="43" t="str">
        <f ca="1">IF(AD94="","",IF(INDEX(Data!$BR:$BR,MATCH(AD94,Data!$A:$A,0),1)=0,"",INDEX(Data!$BR:$BR,MATCH(AD94,Data!$A:$A,0),1)))</f>
        <v/>
      </c>
      <c r="AD94" s="43" t="str">
        <f ca="1">IFERROR(INDEX(Data!$A$1:AE$1004,_xlfn.AGGREGATE(15,6,(OFFSET(Data!$A$1,0,MATCH(AD$6,Data!$1:$1,0)-1,1000,1)=IF(AD$7="","Yes",AD$7))/(OFFSET(Data!$A$1,0,MATCH(AD$6,Data!$1:$1,0)-1,1000,1)=IF(AD$7="","Yes",AD$7))*ROW(Data!$C$1:$C$1004),ROW(AD94)-ROW(AD$7)),1),"")</f>
        <v/>
      </c>
      <c r="AE94" s="43" t="str">
        <f ca="1">IF(AF94="","",IF(INDEX(Data!$BR:$BR,MATCH(AF94,Data!$A:$A,0),1)=0,"",INDEX(Data!$BR:$BR,MATCH(AF94,Data!$A:$A,0),1)))</f>
        <v/>
      </c>
      <c r="AF94" s="43" t="str">
        <f ca="1">IFERROR(INDEX(Data!$A$1:AM$1004,_xlfn.AGGREGATE(15,6,(OFFSET(Data!$A$1,0,MATCH(AF$6,Data!$1:$1,0)-1,1000,1)=IF(AF$7="","Yes",AF$7))/(OFFSET(Data!$A$1,0,MATCH(AF$6,Data!$1:$1,0)-1,1000,1)=IF(AF$7="","Yes",AF$7))*ROW(Data!$C$1:$C$1004),ROW(AF94)-ROW(AF$7)),1),"")</f>
        <v/>
      </c>
      <c r="AG94" s="43" t="str">
        <f ca="1">IF(AH94="","",IF(INDEX(Data!$BR:$BR,MATCH(AH94,Data!$A:$A,0),1)=0,"",INDEX(Data!$BR:$BR,MATCH(AH94,Data!$A:$A,0),1)))</f>
        <v/>
      </c>
      <c r="AH94" s="43" t="str">
        <f ca="1">IFERROR(INDEX(Data!$A$1:AO$1004,_xlfn.AGGREGATE(15,6,(OFFSET(Data!$A$1,0,MATCH(AH$6,Data!$1:$1,0)-1,1000,1)=IF(AH$7="","Yes",AH$7))/(OFFSET(Data!$A$1,0,MATCH(AH$6,Data!$1:$1,0)-1,1000,1)=IF(AH$7="","Yes",AH$7))*ROW(Data!$C$1:$C$1004),ROW(AH94)-ROW(AH$7)),1),"")</f>
        <v/>
      </c>
      <c r="AI94" s="43" t="str">
        <f ca="1">IF(AJ94="","",IF(INDEX(Data!$BR:$BR,MATCH(AJ94,Data!$A:$A,0),1)=0,"",INDEX(Data!$BR:$BR,MATCH(AJ94,Data!$A:$A,0),1)))</f>
        <v/>
      </c>
      <c r="AJ94" s="43" t="str">
        <f ca="1">IFERROR(INDEX(Data!$A$1:AQ$1004,_xlfn.AGGREGATE(15,6,(OFFSET(Data!$A$1,0,MATCH(AJ$6,Data!$1:$1,0)-1,1000,1)=IF(AJ$7="","Yes",AJ$7))/(OFFSET(Data!$A$1,0,MATCH(AJ$6,Data!$1:$1,0)-1,1000,1)=IF(AJ$7="","Yes",AJ$7))*ROW(Data!$C$1:$C$1004),ROW(AJ94)-ROW(AJ$7)),1),"")</f>
        <v/>
      </c>
      <c r="AK94" s="43" t="str">
        <f ca="1">IF(AL94="","",IF(INDEX(Data!$BR:$BR,MATCH(AL94,Data!$A:$A,0),1)=0,"",INDEX(Data!$BR:$BR,MATCH(AL94,Data!$A:$A,0),1)))</f>
        <v/>
      </c>
      <c r="AL94" s="43" t="str">
        <f ca="1">IFERROR(INDEX(Data!$A$1:AS$1004,_xlfn.AGGREGATE(15,6,(OFFSET(Data!$A$1,0,MATCH(AL$6,Data!$1:$1,0)-1,1000,1)=IF(AL$7="","Yes",AL$7))/(OFFSET(Data!$A$1,0,MATCH(AL$6,Data!$1:$1,0)-1,1000,1)=IF(AL$7="","Yes",AL$7))*ROW(Data!$C$1:$C$1004),ROW(AL94)-ROW(AL$7)),1),"")</f>
        <v/>
      </c>
      <c r="AM94" s="43" t="str">
        <f ca="1">IF(AN94="","",IF(INDEX(Data!$BR:$BR,MATCH(AN94,Data!$A:$A,0),1)=0,"",INDEX(Data!$BR:$BR,MATCH(AN94,Data!$A:$A,0),1)))</f>
        <v/>
      </c>
      <c r="AN94" s="43" t="str">
        <f ca="1">IFERROR(INDEX(Data!$A$1:AU$1004,_xlfn.AGGREGATE(15,6,(OFFSET(Data!$A$1,0,MATCH(AN$6,Data!$1:$1,0)-1,1000,1)=IF(AN$7="","Yes",AN$7))/(OFFSET(Data!$A$1,0,MATCH(AN$6,Data!$1:$1,0)-1,1000,1)=IF(AN$7="","Yes",AN$7))*ROW(Data!$C$1:$C$1004),ROW(AN94)-ROW(AN$7)),1),"")</f>
        <v/>
      </c>
    </row>
    <row r="95" spans="1:40" x14ac:dyDescent="0.4">
      <c r="A95" s="43" t="str">
        <f ca="1">IF(B95="","",IF(INDEX(Data!$BR:$BR,MATCH(B95,Data!$A:$A,0),1)=0,"",INDEX(Data!$BR:$BR,MATCH(B95,Data!$A:$A,0),1)))</f>
        <v/>
      </c>
      <c r="B95" s="43" t="str">
        <f ca="1">IFERROR(INDEX(Data!A$1:$A$1004,_xlfn.AGGREGATE(15,6,(OFFSET(Data!$A$1,0,MATCH(B$6,Data!$1:$1,0)-1,1000,1)=IF(B$7="","Yes",B$7))/(OFFSET(Data!$A$1,0,MATCH(B$6,Data!$1:$1,0)-1,1000,1)=IF(B$7="","Yes",B$7))*ROW(Data!$C$1:$C$1004),ROW(B95)-ROW(B$7)),1),"")</f>
        <v/>
      </c>
      <c r="C95" s="43" t="str">
        <f ca="1">IF(D95="","",IF(INDEX(Data!$BR:$BR,MATCH(D95,Data!$A:$A,0),1)=0,"",INDEX(Data!$BR:$BR,MATCH(D95,Data!$A:$A,0),1)))</f>
        <v/>
      </c>
      <c r="D95" s="43" t="str">
        <f ca="1">IFERROR(INDEX(Data!$A$1:C$1004,_xlfn.AGGREGATE(15,6,(OFFSET(Data!$A$1,0,MATCH(D$6,Data!$1:$1,0)-1,1000,1)=IF(D$7="","Yes",D$7))/(OFFSET(Data!$A$1,0,MATCH(D$6,Data!$1:$1,0)-1,1000,1)=IF(D$7="","Yes",D$7))*ROW(Data!$C$1:$C$1004),ROW(D95)-ROW(D$7)),1),"")</f>
        <v/>
      </c>
      <c r="E95" s="43" t="str">
        <f ca="1">IF(F95="","",IF(INDEX(Data!$BR:$BR,MATCH(F95,Data!$A:$A,0),1)=0,"",INDEX(Data!$BR:$BR,MATCH(F95,Data!$A:$A,0),1)))</f>
        <v/>
      </c>
      <c r="F95" s="43" t="str">
        <f ca="1">IFERROR(INDEX(Data!$A$1:E$1004,_xlfn.AGGREGATE(15,6,(OFFSET(Data!$A$1,0,MATCH(F$6,Data!$1:$1,0)-1,1000,1)=IF(F$7="","Yes",F$7))/(OFFSET(Data!$A$1,0,MATCH(F$6,Data!$1:$1,0)-1,1000,1)=IF(F$7="","Yes",F$7))*ROW(Data!$C$1:$C$1004),ROW(F95)-ROW(F$7)),1),"")</f>
        <v/>
      </c>
      <c r="G95" s="43" t="str">
        <f ca="1">IF(H95="","",IF(INDEX(Data!$BR:$BR,MATCH(H95,Data!$A:$A,0),1)=0,"",INDEX(Data!$BR:$BR,MATCH(H95,Data!$A:$A,0),1)))</f>
        <v/>
      </c>
      <c r="H95" s="43" t="str">
        <f ca="1">IFERROR(INDEX(Data!$A$1:G$1004,_xlfn.AGGREGATE(15,6,(OFFSET(Data!$A$1,0,MATCH(H$6,Data!$1:$1,0)-1,1000,1)=IF(H$7="","Yes",H$7))/(OFFSET(Data!$A$1,0,MATCH(H$6,Data!$1:$1,0)-1,1000,1)=IF(H$7="","Yes",H$7))*ROW(Data!$C$1:$C$1004),ROW(H95)-ROW(H$7)),1),"")</f>
        <v/>
      </c>
      <c r="I95" s="43" t="str">
        <f ca="1">IF(J95="","",IF(INDEX(Data!$BR:$BR,MATCH(J95,Data!$A:$A,0),1)=0,"",INDEX(Data!$BR:$BR,MATCH(J95,Data!$A:$A,0),1)))</f>
        <v/>
      </c>
      <c r="J95" s="43" t="str">
        <f ca="1">IFERROR(INDEX(Data!$A$1:I$1004,_xlfn.AGGREGATE(15,6,(OFFSET(Data!$A$1,0,MATCH(J$6,Data!$1:$1,0)-1,1000,1)=IF(J$7="","Yes",J$7))/(OFFSET(Data!$A$1,0,MATCH(J$6,Data!$1:$1,0)-1,1000,1)=IF(J$7="","Yes",J$7))*ROW(Data!$C$1:$C$1004),ROW(J95)-ROW(J$7)),1),"")</f>
        <v/>
      </c>
      <c r="K95" s="43" t="str">
        <f ca="1">IF(L95="","",IF(INDEX(Data!$BR:$BR,MATCH(L95,Data!$A:$A,0),1)=0,"",INDEX(Data!$BR:$BR,MATCH(L95,Data!$A:$A,0),1)))</f>
        <v/>
      </c>
      <c r="L95" s="43" t="str">
        <f ca="1">IFERROR(INDEX(Data!$A$1:K$1004,_xlfn.AGGREGATE(15,6,(OFFSET(Data!$A$1,0,MATCH(L$6,Data!$1:$1,0)-1,1000,1)=IF(L$7="","Yes",L$7))/(OFFSET(Data!$A$1,0,MATCH(L$6,Data!$1:$1,0)-1,1000,1)=IF(L$7="","Yes",L$7))*ROW(Data!$C$1:$C$1004),ROW(L95)-ROW(L$7)),1),"")</f>
        <v/>
      </c>
      <c r="M95" s="43" t="str">
        <f ca="1">IF(N95="","",IF(INDEX(Data!$BR:$BR,MATCH(N95,Data!$A:$A,0),1)=0,"",INDEX(Data!$BR:$BR,MATCH(N95,Data!$A:$A,0),1)))</f>
        <v/>
      </c>
      <c r="N95" s="43" t="str">
        <f ca="1">IFERROR(INDEX(Data!$A$1:M$1004,_xlfn.AGGREGATE(15,6,(OFFSET(Data!$A$1,0,MATCH(N$6,Data!$1:$1,0)-1,1000,1)=IF(N$7="","Yes",N$7))/(OFFSET(Data!$A$1,0,MATCH(N$6,Data!$1:$1,0)-1,1000,1)=IF(N$7="","Yes",N$7))*ROW(Data!$C$1:$C$1004),ROW(N95)-ROW(N$7)),1),"")</f>
        <v>TruTV</v>
      </c>
      <c r="O95" s="43" t="str">
        <f ca="1">IF(P95="","",IF(INDEX(Data!$BR:$BR,MATCH(P95,Data!$A:$A,0),1)=0,"",INDEX(Data!$BR:$BR,MATCH(P95,Data!$A:$A,0),1)))</f>
        <v/>
      </c>
      <c r="P95" s="43" t="str">
        <f ca="1">IFERROR(INDEX(Data!$A$1:O$1004,_xlfn.AGGREGATE(15,6,(OFFSET(Data!$A$1,0,MATCH(P$6,Data!$1:$1,0)-1,1000,1)=IF(P$7="","Yes",P$7))/(OFFSET(Data!$A$1,0,MATCH(P$6,Data!$1:$1,0)-1,1000,1)=IF(P$7="","Yes",P$7))*ROW(Data!$C$1:$C$1004),ROW(P95)-ROW(P$7)),1),"")</f>
        <v>Nickelodeon</v>
      </c>
      <c r="Q95" s="43" t="str">
        <f ca="1">IF(R95="","",IF(INDEX(Data!$BR:$BR,MATCH(R95,Data!$A:$A,0),1)=0,"",INDEX(Data!$BR:$BR,MATCH(R95,Data!$A:$A,0),1)))</f>
        <v/>
      </c>
      <c r="R95" s="43" t="str">
        <f ca="1">IFERROR(INDEX(Data!$A$1:Q$1004,_xlfn.AGGREGATE(15,6,(OFFSET(Data!$A$1,0,MATCH(R$6,Data!$1:$1,0)-1,1000,1)=IF(R$7="","Yes",R$7))/(OFFSET(Data!$A$1,0,MATCH(R$6,Data!$1:$1,0)-1,1000,1)=IF(R$7="","Yes",R$7))*ROW(Data!$C$1:$C$1004),ROW(R95)-ROW(R$7)),1),"")</f>
        <v>Nick Jr.</v>
      </c>
      <c r="S95" s="43" t="str">
        <f ca="1">IF(T95="","",IF(INDEX(Data!$BR:$BR,MATCH(T95,Data!$A:$A,0),1)=0,"",INDEX(Data!$BR:$BR,MATCH(T95,Data!$A:$A,0),1)))</f>
        <v/>
      </c>
      <c r="T95" s="43" t="str">
        <f ca="1">IFERROR(INDEX(Data!$A$1:R$1004,_xlfn.AGGREGATE(15,6,(OFFSET(Data!$A$1,0,MATCH(T$6,Data!$1:$1,0)-1,1000,1)=IF(T$7="","Yes",T$7))/(OFFSET(Data!$A$1,0,MATCH(T$6,Data!$1:$1,0)-1,1000,1)=IF(T$7="","Yes",T$7))*ROW(Data!$C$1:$C$1004),ROW(T95)-ROW(T$7)),1),"")</f>
        <v>TNT</v>
      </c>
      <c r="U95" s="43" t="str">
        <f ca="1">IF(V95="","",IF(INDEX(Data!$BR:$BR,MATCH(V95,Data!$A:$A,0),1)=0,"",INDEX(Data!$BR:$BR,MATCH(V95,Data!$A:$A,0),1)))</f>
        <v/>
      </c>
      <c r="V95" s="43" t="str">
        <f ca="1">IFERROR(INDEX(Data!$A$1:T$1004,_xlfn.AGGREGATE(15,6,(OFFSET(Data!$A$1,0,MATCH(V$6,Data!$1:$1,0)-1,1000,1)=IF(V$7="","Yes",V$7))/(OFFSET(Data!$A$1,0,MATCH(V$6,Data!$1:$1,0)-1,1000,1)=IF(V$7="","Yes",V$7))*ROW(Data!$C$1:$C$1004),ROW(V95)-ROW(V$7)),1),"")</f>
        <v>Yes Network</v>
      </c>
      <c r="W95" s="43" t="str">
        <f ca="1">IF(X95="","",IF(INDEX(Data!$BR:$BR,MATCH(X95,Data!$A:$A,0),1)=0,"",INDEX(Data!$BR:$BR,MATCH(X95,Data!$A:$A,0),1)))</f>
        <v/>
      </c>
      <c r="X95" s="43" t="str">
        <f ca="1">IFERROR(INDEX(Data!$A$1:Y$1004,_xlfn.AGGREGATE(15,6,(OFFSET(Data!$A$1,0,MATCH(X$6,Data!$1:$1,0)-1,1000,1)=IF(X$7="","Yes",X$7))/(OFFSET(Data!$A$1,0,MATCH(X$6,Data!$1:$1,0)-1,1000,1)=IF(X$7="","Yes",X$7))*ROW(Data!$C$1:$C$1004),ROW(X95)-ROW(X$7)),1),"")</f>
        <v/>
      </c>
      <c r="Y95" s="43" t="str">
        <f ca="1">IF(Z95="","",IF(INDEX(Data!$BR:$BR,MATCH(Z95,Data!$A:$A,0),1)=0,"",INDEX(Data!$BR:$BR,MATCH(Z95,Data!$A:$A,0),1)))</f>
        <v/>
      </c>
      <c r="Z95" s="43" t="str">
        <f ca="1">IFERROR(INDEX(Data!$A$1:AA$1004,_xlfn.AGGREGATE(15,6,(OFFSET(Data!$A$1,0,MATCH(Z$6,Data!$1:$1,0)-1,1000,1)=IF(Z$7="","Yes",Z$7))/(OFFSET(Data!$A$1,0,MATCH(Z$6,Data!$1:$1,0)-1,1000,1)=IF(Z$7="","Yes",Z$7))*ROW(Data!$C$1:$C$1004),ROW(Z95)-ROW(Z$7)),1),"")</f>
        <v/>
      </c>
      <c r="AA95" s="43" t="str">
        <f ca="1">IF(AB95="","",IF(INDEX(Data!$BR:$BR,MATCH(AB95,Data!$A:$A,0),1)=0,"",INDEX(Data!$BR:$BR,MATCH(AB95,Data!$A:$A,0),1)))</f>
        <v/>
      </c>
      <c r="AB95" s="43" t="str">
        <f ca="1">IFERROR(INDEX(Data!$A$1:AC$1004,_xlfn.AGGREGATE(15,6,(OFFSET(Data!$A$1,0,MATCH(AB$6,Data!$1:$1,0)-1,1000,1)=IF(AB$7="","Yes",AB$7))/(OFFSET(Data!$A$1,0,MATCH(AB$6,Data!$1:$1,0)-1,1000,1)=IF(AB$7="","Yes",AB$7))*ROW(Data!$C$1:$C$1004),ROW(AB95)-ROW(AB$7)),1),"")</f>
        <v>TVG</v>
      </c>
      <c r="AC95" s="43" t="str">
        <f ca="1">IF(AD95="","",IF(INDEX(Data!$BR:$BR,MATCH(AD95,Data!$A:$A,0),1)=0,"",INDEX(Data!$BR:$BR,MATCH(AD95,Data!$A:$A,0),1)))</f>
        <v/>
      </c>
      <c r="AD95" s="43" t="str">
        <f ca="1">IFERROR(INDEX(Data!$A$1:AE$1004,_xlfn.AGGREGATE(15,6,(OFFSET(Data!$A$1,0,MATCH(AD$6,Data!$1:$1,0)-1,1000,1)=IF(AD$7="","Yes",AD$7))/(OFFSET(Data!$A$1,0,MATCH(AD$6,Data!$1:$1,0)-1,1000,1)=IF(AD$7="","Yes",AD$7))*ROW(Data!$C$1:$C$1004),ROW(AD95)-ROW(AD$7)),1),"")</f>
        <v/>
      </c>
      <c r="AE95" s="43" t="str">
        <f ca="1">IF(AF95="","",IF(INDEX(Data!$BR:$BR,MATCH(AF95,Data!$A:$A,0),1)=0,"",INDEX(Data!$BR:$BR,MATCH(AF95,Data!$A:$A,0),1)))</f>
        <v/>
      </c>
      <c r="AF95" s="43" t="str">
        <f ca="1">IFERROR(INDEX(Data!$A$1:AM$1004,_xlfn.AGGREGATE(15,6,(OFFSET(Data!$A$1,0,MATCH(AF$6,Data!$1:$1,0)-1,1000,1)=IF(AF$7="","Yes",AF$7))/(OFFSET(Data!$A$1,0,MATCH(AF$6,Data!$1:$1,0)-1,1000,1)=IF(AF$7="","Yes",AF$7))*ROW(Data!$C$1:$C$1004),ROW(AF95)-ROW(AF$7)),1),"")</f>
        <v/>
      </c>
      <c r="AG95" s="43" t="str">
        <f ca="1">IF(AH95="","",IF(INDEX(Data!$BR:$BR,MATCH(AH95,Data!$A:$A,0),1)=0,"",INDEX(Data!$BR:$BR,MATCH(AH95,Data!$A:$A,0),1)))</f>
        <v/>
      </c>
      <c r="AH95" s="43" t="str">
        <f ca="1">IFERROR(INDEX(Data!$A$1:AO$1004,_xlfn.AGGREGATE(15,6,(OFFSET(Data!$A$1,0,MATCH(AH$6,Data!$1:$1,0)-1,1000,1)=IF(AH$7="","Yes",AH$7))/(OFFSET(Data!$A$1,0,MATCH(AH$6,Data!$1:$1,0)-1,1000,1)=IF(AH$7="","Yes",AH$7))*ROW(Data!$C$1:$C$1004),ROW(AH95)-ROW(AH$7)),1),"")</f>
        <v/>
      </c>
      <c r="AI95" s="43" t="str">
        <f ca="1">IF(AJ95="","",IF(INDEX(Data!$BR:$BR,MATCH(AJ95,Data!$A:$A,0),1)=0,"",INDEX(Data!$BR:$BR,MATCH(AJ95,Data!$A:$A,0),1)))</f>
        <v/>
      </c>
      <c r="AJ95" s="43" t="str">
        <f ca="1">IFERROR(INDEX(Data!$A$1:AQ$1004,_xlfn.AGGREGATE(15,6,(OFFSET(Data!$A$1,0,MATCH(AJ$6,Data!$1:$1,0)-1,1000,1)=IF(AJ$7="","Yes",AJ$7))/(OFFSET(Data!$A$1,0,MATCH(AJ$6,Data!$1:$1,0)-1,1000,1)=IF(AJ$7="","Yes",AJ$7))*ROW(Data!$C$1:$C$1004),ROW(AJ95)-ROW(AJ$7)),1),"")</f>
        <v/>
      </c>
      <c r="AK95" s="43" t="str">
        <f ca="1">IF(AL95="","",IF(INDEX(Data!$BR:$BR,MATCH(AL95,Data!$A:$A,0),1)=0,"",INDEX(Data!$BR:$BR,MATCH(AL95,Data!$A:$A,0),1)))</f>
        <v/>
      </c>
      <c r="AL95" s="43" t="str">
        <f ca="1">IFERROR(INDEX(Data!$A$1:AS$1004,_xlfn.AGGREGATE(15,6,(OFFSET(Data!$A$1,0,MATCH(AL$6,Data!$1:$1,0)-1,1000,1)=IF(AL$7="","Yes",AL$7))/(OFFSET(Data!$A$1,0,MATCH(AL$6,Data!$1:$1,0)-1,1000,1)=IF(AL$7="","Yes",AL$7))*ROW(Data!$C$1:$C$1004),ROW(AL95)-ROW(AL$7)),1),"")</f>
        <v/>
      </c>
      <c r="AM95" s="43" t="str">
        <f ca="1">IF(AN95="","",IF(INDEX(Data!$BR:$BR,MATCH(AN95,Data!$A:$A,0),1)=0,"",INDEX(Data!$BR:$BR,MATCH(AN95,Data!$A:$A,0),1)))</f>
        <v/>
      </c>
      <c r="AN95" s="43" t="str">
        <f ca="1">IFERROR(INDEX(Data!$A$1:AU$1004,_xlfn.AGGREGATE(15,6,(OFFSET(Data!$A$1,0,MATCH(AN$6,Data!$1:$1,0)-1,1000,1)=IF(AN$7="","Yes",AN$7))/(OFFSET(Data!$A$1,0,MATCH(AN$6,Data!$1:$1,0)-1,1000,1)=IF(AN$7="","Yes",AN$7))*ROW(Data!$C$1:$C$1004),ROW(AN95)-ROW(AN$7)),1),"")</f>
        <v/>
      </c>
    </row>
    <row r="96" spans="1:40" ht="24" x14ac:dyDescent="0.4">
      <c r="A96" s="43" t="str">
        <f ca="1">IF(B96="","",IF(INDEX(Data!$BR:$BR,MATCH(B96,Data!$A:$A,0),1)=0,"",INDEX(Data!$BR:$BR,MATCH(B96,Data!$A:$A,0),1)))</f>
        <v/>
      </c>
      <c r="B96" s="43" t="str">
        <f ca="1">IFERROR(INDEX(Data!A$1:$A$1004,_xlfn.AGGREGATE(15,6,(OFFSET(Data!$A$1,0,MATCH(B$6,Data!$1:$1,0)-1,1000,1)=IF(B$7="","Yes",B$7))/(OFFSET(Data!$A$1,0,MATCH(B$6,Data!$1:$1,0)-1,1000,1)=IF(B$7="","Yes",B$7))*ROW(Data!$C$1:$C$1004),ROW(B96)-ROW(B$7)),1),"")</f>
        <v/>
      </c>
      <c r="C96" s="43" t="str">
        <f ca="1">IF(D96="","",IF(INDEX(Data!$BR:$BR,MATCH(D96,Data!$A:$A,0),1)=0,"",INDEX(Data!$BR:$BR,MATCH(D96,Data!$A:$A,0),1)))</f>
        <v/>
      </c>
      <c r="D96" s="43" t="str">
        <f ca="1">IFERROR(INDEX(Data!$A$1:C$1004,_xlfn.AGGREGATE(15,6,(OFFSET(Data!$A$1,0,MATCH(D$6,Data!$1:$1,0)-1,1000,1)=IF(D$7="","Yes",D$7))/(OFFSET(Data!$A$1,0,MATCH(D$6,Data!$1:$1,0)-1,1000,1)=IF(D$7="","Yes",D$7))*ROW(Data!$C$1:$C$1004),ROW(D96)-ROW(D$7)),1),"")</f>
        <v/>
      </c>
      <c r="E96" s="43" t="str">
        <f ca="1">IF(F96="","",IF(INDEX(Data!$BR:$BR,MATCH(F96,Data!$A:$A,0),1)=0,"",INDEX(Data!$BR:$BR,MATCH(F96,Data!$A:$A,0),1)))</f>
        <v/>
      </c>
      <c r="F96" s="43" t="str">
        <f ca="1">IFERROR(INDEX(Data!$A$1:E$1004,_xlfn.AGGREGATE(15,6,(OFFSET(Data!$A$1,0,MATCH(F$6,Data!$1:$1,0)-1,1000,1)=IF(F$7="","Yes",F$7))/(OFFSET(Data!$A$1,0,MATCH(F$6,Data!$1:$1,0)-1,1000,1)=IF(F$7="","Yes",F$7))*ROW(Data!$C$1:$C$1004),ROW(F96)-ROW(F$7)),1),"")</f>
        <v/>
      </c>
      <c r="G96" s="43" t="str">
        <f ca="1">IF(H96="","",IF(INDEX(Data!$BR:$BR,MATCH(H96,Data!$A:$A,0),1)=0,"",INDEX(Data!$BR:$BR,MATCH(H96,Data!$A:$A,0),1)))</f>
        <v/>
      </c>
      <c r="H96" s="43" t="str">
        <f ca="1">IFERROR(INDEX(Data!$A$1:G$1004,_xlfn.AGGREGATE(15,6,(OFFSET(Data!$A$1,0,MATCH(H$6,Data!$1:$1,0)-1,1000,1)=IF(H$7="","Yes",H$7))/(OFFSET(Data!$A$1,0,MATCH(H$6,Data!$1:$1,0)-1,1000,1)=IF(H$7="","Yes",H$7))*ROW(Data!$C$1:$C$1004),ROW(H96)-ROW(H$7)),1),"")</f>
        <v/>
      </c>
      <c r="I96" s="43" t="str">
        <f ca="1">IF(J96="","",IF(INDEX(Data!$BR:$BR,MATCH(J96,Data!$A:$A,0),1)=0,"",INDEX(Data!$BR:$BR,MATCH(J96,Data!$A:$A,0),1)))</f>
        <v/>
      </c>
      <c r="J96" s="43" t="str">
        <f ca="1">IFERROR(INDEX(Data!$A$1:I$1004,_xlfn.AGGREGATE(15,6,(OFFSET(Data!$A$1,0,MATCH(J$6,Data!$1:$1,0)-1,1000,1)=IF(J$7="","Yes",J$7))/(OFFSET(Data!$A$1,0,MATCH(J$6,Data!$1:$1,0)-1,1000,1)=IF(J$7="","Yes",J$7))*ROW(Data!$C$1:$C$1004),ROW(J96)-ROW(J$7)),1),"")</f>
        <v/>
      </c>
      <c r="K96" s="43" t="str">
        <f ca="1">IF(L96="","",IF(INDEX(Data!$BR:$BR,MATCH(L96,Data!$A:$A,0),1)=0,"",INDEX(Data!$BR:$BR,MATCH(L96,Data!$A:$A,0),1)))</f>
        <v/>
      </c>
      <c r="L96" s="43" t="str">
        <f ca="1">IFERROR(INDEX(Data!$A$1:K$1004,_xlfn.AGGREGATE(15,6,(OFFSET(Data!$A$1,0,MATCH(L$6,Data!$1:$1,0)-1,1000,1)=IF(L$7="","Yes",L$7))/(OFFSET(Data!$A$1,0,MATCH(L$6,Data!$1:$1,0)-1,1000,1)=IF(L$7="","Yes",L$7))*ROW(Data!$C$1:$C$1004),ROW(L96)-ROW(L$7)),1),"")</f>
        <v/>
      </c>
      <c r="M96" s="43" t="str">
        <f ca="1">IF(N96="","",IF(INDEX(Data!$BR:$BR,MATCH(N96,Data!$A:$A,0),1)=0,"",INDEX(Data!$BR:$BR,MATCH(N96,Data!$A:$A,0),1)))</f>
        <v/>
      </c>
      <c r="N96" s="43" t="str">
        <f ca="1">IFERROR(INDEX(Data!$A$1:M$1004,_xlfn.AGGREGATE(15,6,(OFFSET(Data!$A$1,0,MATCH(N$6,Data!$1:$1,0)-1,1000,1)=IF(N$7="","Yes",N$7))/(OFFSET(Data!$A$1,0,MATCH(N$6,Data!$1:$1,0)-1,1000,1)=IF(N$7="","Yes",N$7))*ROW(Data!$C$1:$C$1004),ROW(N96)-ROW(N$7)),1),"")</f>
        <v>Turner Classic Movies</v>
      </c>
      <c r="O96" s="43" t="str">
        <f ca="1">IF(P96="","",IF(INDEX(Data!$BR:$BR,MATCH(P96,Data!$A:$A,0),1)=0,"",INDEX(Data!$BR:$BR,MATCH(P96,Data!$A:$A,0),1)))</f>
        <v/>
      </c>
      <c r="P96" s="43" t="str">
        <f ca="1">IFERROR(INDEX(Data!$A$1:O$1004,_xlfn.AGGREGATE(15,6,(OFFSET(Data!$A$1,0,MATCH(P$6,Data!$1:$1,0)-1,1000,1)=IF(P$7="","Yes",P$7))/(OFFSET(Data!$A$1,0,MATCH(P$6,Data!$1:$1,0)-1,1000,1)=IF(P$7="","Yes",P$7))*ROW(Data!$C$1:$C$1004),ROW(P96)-ROW(P$7)),1),"")</f>
        <v>Nicktoons</v>
      </c>
      <c r="Q96" s="43" t="str">
        <f ca="1">IF(R96="","",IF(INDEX(Data!$BR:$BR,MATCH(R96,Data!$A:$A,0),1)=0,"",INDEX(Data!$BR:$BR,MATCH(R96,Data!$A:$A,0),1)))</f>
        <v/>
      </c>
      <c r="R96" s="43" t="str">
        <f ca="1">IFERROR(INDEX(Data!$A$1:Q$1004,_xlfn.AGGREGATE(15,6,(OFFSET(Data!$A$1,0,MATCH(R$6,Data!$1:$1,0)-1,1000,1)=IF(R$7="","Yes",R$7))/(OFFSET(Data!$A$1,0,MATCH(R$6,Data!$1:$1,0)-1,1000,1)=IF(R$7="","Yes",R$7))*ROW(Data!$C$1:$C$1004),ROW(R96)-ROW(R$7)),1),"")</f>
        <v>Nickelodeon</v>
      </c>
      <c r="S96" s="43" t="str">
        <f ca="1">IF(T96="","",IF(INDEX(Data!$BR:$BR,MATCH(T96,Data!$A:$A,0),1)=0,"",INDEX(Data!$BR:$BR,MATCH(T96,Data!$A:$A,0),1)))</f>
        <v/>
      </c>
      <c r="T96" s="43" t="str">
        <f ca="1">IFERROR(INDEX(Data!$A$1:R$1004,_xlfn.AGGREGATE(15,6,(OFFSET(Data!$A$1,0,MATCH(T$6,Data!$1:$1,0)-1,1000,1)=IF(T$7="","Yes",T$7))/(OFFSET(Data!$A$1,0,MATCH(T$6,Data!$1:$1,0)-1,1000,1)=IF(T$7="","Yes",T$7))*ROW(Data!$C$1:$C$1004),ROW(T96)-ROW(T$7)),1),"")</f>
        <v>Tr3S</v>
      </c>
      <c r="U96" s="43" t="str">
        <f ca="1">IF(V96="","",IF(INDEX(Data!$BR:$BR,MATCH(V96,Data!$A:$A,0),1)=0,"",INDEX(Data!$BR:$BR,MATCH(V96,Data!$A:$A,0),1)))</f>
        <v/>
      </c>
      <c r="V96" s="43" t="str">
        <f ca="1">IFERROR(INDEX(Data!$A$1:T$1004,_xlfn.AGGREGATE(15,6,(OFFSET(Data!$A$1,0,MATCH(V$6,Data!$1:$1,0)-1,1000,1)=IF(V$7="","Yes",V$7))/(OFFSET(Data!$A$1,0,MATCH(V$6,Data!$1:$1,0)-1,1000,1)=IF(V$7="","Yes",V$7))*ROW(Data!$C$1:$C$1004),ROW(V96)-ROW(V$7)),1),"")</f>
        <v>Youtube Originals</v>
      </c>
      <c r="W96" s="43" t="str">
        <f ca="1">IF(X96="","",IF(INDEX(Data!$BR:$BR,MATCH(X96,Data!$A:$A,0),1)=0,"",INDEX(Data!$BR:$BR,MATCH(X96,Data!$A:$A,0),1)))</f>
        <v/>
      </c>
      <c r="X96" s="43" t="str">
        <f ca="1">IFERROR(INDEX(Data!$A$1:Y$1004,_xlfn.AGGREGATE(15,6,(OFFSET(Data!$A$1,0,MATCH(X$6,Data!$1:$1,0)-1,1000,1)=IF(X$7="","Yes",X$7))/(OFFSET(Data!$A$1,0,MATCH(X$6,Data!$1:$1,0)-1,1000,1)=IF(X$7="","Yes",X$7))*ROW(Data!$C$1:$C$1004),ROW(X96)-ROW(X$7)),1),"")</f>
        <v/>
      </c>
      <c r="Y96" s="43" t="str">
        <f ca="1">IF(Z96="","",IF(INDEX(Data!$BR:$BR,MATCH(Z96,Data!$A:$A,0),1)=0,"",INDEX(Data!$BR:$BR,MATCH(Z96,Data!$A:$A,0),1)))</f>
        <v/>
      </c>
      <c r="Z96" s="43" t="str">
        <f ca="1">IFERROR(INDEX(Data!$A$1:AA$1004,_xlfn.AGGREGATE(15,6,(OFFSET(Data!$A$1,0,MATCH(Z$6,Data!$1:$1,0)-1,1000,1)=IF(Z$7="","Yes",Z$7))/(OFFSET(Data!$A$1,0,MATCH(Z$6,Data!$1:$1,0)-1,1000,1)=IF(Z$7="","Yes",Z$7))*ROW(Data!$C$1:$C$1004),ROW(Z96)-ROW(Z$7)),1),"")</f>
        <v/>
      </c>
      <c r="AA96" s="43" t="str">
        <f ca="1">IF(AB96="","",IF(INDEX(Data!$BR:$BR,MATCH(AB96,Data!$A:$A,0),1)=0,"",INDEX(Data!$BR:$BR,MATCH(AB96,Data!$A:$A,0),1)))</f>
        <v/>
      </c>
      <c r="AB96" s="43" t="str">
        <f ca="1">IFERROR(INDEX(Data!$A$1:AC$1004,_xlfn.AGGREGATE(15,6,(OFFSET(Data!$A$1,0,MATCH(AB$6,Data!$1:$1,0)-1,1000,1)=IF(AB$7="","Yes",AB$7))/(OFFSET(Data!$A$1,0,MATCH(AB$6,Data!$1:$1,0)-1,1000,1)=IF(AB$7="","Yes",AB$7))*ROW(Data!$C$1:$C$1004),ROW(AB96)-ROW(AB$7)),1),"")</f>
        <v>Unimas</v>
      </c>
      <c r="AC96" s="43" t="str">
        <f ca="1">IF(AD96="","",IF(INDEX(Data!$BR:$BR,MATCH(AD96,Data!$A:$A,0),1)=0,"",INDEX(Data!$BR:$BR,MATCH(AD96,Data!$A:$A,0),1)))</f>
        <v/>
      </c>
      <c r="AD96" s="43" t="str">
        <f ca="1">IFERROR(INDEX(Data!$A$1:AE$1004,_xlfn.AGGREGATE(15,6,(OFFSET(Data!$A$1,0,MATCH(AD$6,Data!$1:$1,0)-1,1000,1)=IF(AD$7="","Yes",AD$7))/(OFFSET(Data!$A$1,0,MATCH(AD$6,Data!$1:$1,0)-1,1000,1)=IF(AD$7="","Yes",AD$7))*ROW(Data!$C$1:$C$1004),ROW(AD96)-ROW(AD$7)),1),"")</f>
        <v/>
      </c>
      <c r="AE96" s="43" t="str">
        <f ca="1">IF(AF96="","",IF(INDEX(Data!$BR:$BR,MATCH(AF96,Data!$A:$A,0),1)=0,"",INDEX(Data!$BR:$BR,MATCH(AF96,Data!$A:$A,0),1)))</f>
        <v/>
      </c>
      <c r="AF96" s="43" t="str">
        <f ca="1">IFERROR(INDEX(Data!$A$1:AM$1004,_xlfn.AGGREGATE(15,6,(OFFSET(Data!$A$1,0,MATCH(AF$6,Data!$1:$1,0)-1,1000,1)=IF(AF$7="","Yes",AF$7))/(OFFSET(Data!$A$1,0,MATCH(AF$6,Data!$1:$1,0)-1,1000,1)=IF(AF$7="","Yes",AF$7))*ROW(Data!$C$1:$C$1004),ROW(AF96)-ROW(AF$7)),1),"")</f>
        <v/>
      </c>
      <c r="AG96" s="43" t="str">
        <f ca="1">IF(AH96="","",IF(INDEX(Data!$BR:$BR,MATCH(AH96,Data!$A:$A,0),1)=0,"",INDEX(Data!$BR:$BR,MATCH(AH96,Data!$A:$A,0),1)))</f>
        <v/>
      </c>
      <c r="AH96" s="43" t="str">
        <f ca="1">IFERROR(INDEX(Data!$A$1:AO$1004,_xlfn.AGGREGATE(15,6,(OFFSET(Data!$A$1,0,MATCH(AH$6,Data!$1:$1,0)-1,1000,1)=IF(AH$7="","Yes",AH$7))/(OFFSET(Data!$A$1,0,MATCH(AH$6,Data!$1:$1,0)-1,1000,1)=IF(AH$7="","Yes",AH$7))*ROW(Data!$C$1:$C$1004),ROW(AH96)-ROW(AH$7)),1),"")</f>
        <v/>
      </c>
      <c r="AI96" s="43" t="str">
        <f ca="1">IF(AJ96="","",IF(INDEX(Data!$BR:$BR,MATCH(AJ96,Data!$A:$A,0),1)=0,"",INDEX(Data!$BR:$BR,MATCH(AJ96,Data!$A:$A,0),1)))</f>
        <v/>
      </c>
      <c r="AJ96" s="43" t="str">
        <f ca="1">IFERROR(INDEX(Data!$A$1:AQ$1004,_xlfn.AGGREGATE(15,6,(OFFSET(Data!$A$1,0,MATCH(AJ$6,Data!$1:$1,0)-1,1000,1)=IF(AJ$7="","Yes",AJ$7))/(OFFSET(Data!$A$1,0,MATCH(AJ$6,Data!$1:$1,0)-1,1000,1)=IF(AJ$7="","Yes",AJ$7))*ROW(Data!$C$1:$C$1004),ROW(AJ96)-ROW(AJ$7)),1),"")</f>
        <v/>
      </c>
      <c r="AK96" s="43" t="str">
        <f ca="1">IF(AL96="","",IF(INDEX(Data!$BR:$BR,MATCH(AL96,Data!$A:$A,0),1)=0,"",INDEX(Data!$BR:$BR,MATCH(AL96,Data!$A:$A,0),1)))</f>
        <v/>
      </c>
      <c r="AL96" s="43" t="str">
        <f ca="1">IFERROR(INDEX(Data!$A$1:AS$1004,_xlfn.AGGREGATE(15,6,(OFFSET(Data!$A$1,0,MATCH(AL$6,Data!$1:$1,0)-1,1000,1)=IF(AL$7="","Yes",AL$7))/(OFFSET(Data!$A$1,0,MATCH(AL$6,Data!$1:$1,0)-1,1000,1)=IF(AL$7="","Yes",AL$7))*ROW(Data!$C$1:$C$1004),ROW(AL96)-ROW(AL$7)),1),"")</f>
        <v/>
      </c>
      <c r="AM96" s="43" t="str">
        <f ca="1">IF(AN96="","",IF(INDEX(Data!$BR:$BR,MATCH(AN96,Data!$A:$A,0),1)=0,"",INDEX(Data!$BR:$BR,MATCH(AN96,Data!$A:$A,0),1)))</f>
        <v/>
      </c>
      <c r="AN96" s="43" t="str">
        <f ca="1">IFERROR(INDEX(Data!$A$1:AU$1004,_xlfn.AGGREGATE(15,6,(OFFSET(Data!$A$1,0,MATCH(AN$6,Data!$1:$1,0)-1,1000,1)=IF(AN$7="","Yes",AN$7))/(OFFSET(Data!$A$1,0,MATCH(AN$6,Data!$1:$1,0)-1,1000,1)=IF(AN$7="","Yes",AN$7))*ROW(Data!$C$1:$C$1004),ROW(AN96)-ROW(AN$7)),1),"")</f>
        <v/>
      </c>
    </row>
    <row r="97" spans="1:40" x14ac:dyDescent="0.4">
      <c r="A97" s="43" t="str">
        <f ca="1">IF(B97="","",IF(INDEX(Data!$BR:$BR,MATCH(B97,Data!$A:$A,0),1)=0,"",INDEX(Data!$BR:$BR,MATCH(B97,Data!$A:$A,0),1)))</f>
        <v/>
      </c>
      <c r="B97" s="43" t="str">
        <f ca="1">IFERROR(INDEX(Data!A$1:$A$1004,_xlfn.AGGREGATE(15,6,(OFFSET(Data!$A$1,0,MATCH(B$6,Data!$1:$1,0)-1,1000,1)=IF(B$7="","Yes",B$7))/(OFFSET(Data!$A$1,0,MATCH(B$6,Data!$1:$1,0)-1,1000,1)=IF(B$7="","Yes",B$7))*ROW(Data!$C$1:$C$1004),ROW(B97)-ROW(B$7)),1),"")</f>
        <v/>
      </c>
      <c r="C97" s="43" t="str">
        <f ca="1">IF(D97="","",IF(INDEX(Data!$BR:$BR,MATCH(D97,Data!$A:$A,0),1)=0,"",INDEX(Data!$BR:$BR,MATCH(D97,Data!$A:$A,0),1)))</f>
        <v/>
      </c>
      <c r="D97" s="43" t="str">
        <f ca="1">IFERROR(INDEX(Data!$A$1:C$1004,_xlfn.AGGREGATE(15,6,(OFFSET(Data!$A$1,0,MATCH(D$6,Data!$1:$1,0)-1,1000,1)=IF(D$7="","Yes",D$7))/(OFFSET(Data!$A$1,0,MATCH(D$6,Data!$1:$1,0)-1,1000,1)=IF(D$7="","Yes",D$7))*ROW(Data!$C$1:$C$1004),ROW(D97)-ROW(D$7)),1),"")</f>
        <v/>
      </c>
      <c r="E97" s="43" t="str">
        <f ca="1">IF(F97="","",IF(INDEX(Data!$BR:$BR,MATCH(F97,Data!$A:$A,0),1)=0,"",INDEX(Data!$BR:$BR,MATCH(F97,Data!$A:$A,0),1)))</f>
        <v/>
      </c>
      <c r="F97" s="43" t="str">
        <f ca="1">IFERROR(INDEX(Data!$A$1:E$1004,_xlfn.AGGREGATE(15,6,(OFFSET(Data!$A$1,0,MATCH(F$6,Data!$1:$1,0)-1,1000,1)=IF(F$7="","Yes",F$7))/(OFFSET(Data!$A$1,0,MATCH(F$6,Data!$1:$1,0)-1,1000,1)=IF(F$7="","Yes",F$7))*ROW(Data!$C$1:$C$1004),ROW(F97)-ROW(F$7)),1),"")</f>
        <v/>
      </c>
      <c r="G97" s="43" t="str">
        <f ca="1">IF(H97="","",IF(INDEX(Data!$BR:$BR,MATCH(H97,Data!$A:$A,0),1)=0,"",INDEX(Data!$BR:$BR,MATCH(H97,Data!$A:$A,0),1)))</f>
        <v/>
      </c>
      <c r="H97" s="43" t="str">
        <f ca="1">IFERROR(INDEX(Data!$A$1:G$1004,_xlfn.AGGREGATE(15,6,(OFFSET(Data!$A$1,0,MATCH(H$6,Data!$1:$1,0)-1,1000,1)=IF(H$7="","Yes",H$7))/(OFFSET(Data!$A$1,0,MATCH(H$6,Data!$1:$1,0)-1,1000,1)=IF(H$7="","Yes",H$7))*ROW(Data!$C$1:$C$1004),ROW(H97)-ROW(H$7)),1),"")</f>
        <v/>
      </c>
      <c r="I97" s="43" t="str">
        <f ca="1">IF(J97="","",IF(INDEX(Data!$BR:$BR,MATCH(J97,Data!$A:$A,0),1)=0,"",INDEX(Data!$BR:$BR,MATCH(J97,Data!$A:$A,0),1)))</f>
        <v/>
      </c>
      <c r="J97" s="43" t="str">
        <f ca="1">IFERROR(INDEX(Data!$A$1:I$1004,_xlfn.AGGREGATE(15,6,(OFFSET(Data!$A$1,0,MATCH(J$6,Data!$1:$1,0)-1,1000,1)=IF(J$7="","Yes",J$7))/(OFFSET(Data!$A$1,0,MATCH(J$6,Data!$1:$1,0)-1,1000,1)=IF(J$7="","Yes",J$7))*ROW(Data!$C$1:$C$1004),ROW(J97)-ROW(J$7)),1),"")</f>
        <v/>
      </c>
      <c r="K97" s="43" t="str">
        <f ca="1">IF(L97="","",IF(INDEX(Data!$BR:$BR,MATCH(L97,Data!$A:$A,0),1)=0,"",INDEX(Data!$BR:$BR,MATCH(L97,Data!$A:$A,0),1)))</f>
        <v/>
      </c>
      <c r="L97" s="43" t="str">
        <f ca="1">IFERROR(INDEX(Data!$A$1:K$1004,_xlfn.AGGREGATE(15,6,(OFFSET(Data!$A$1,0,MATCH(L$6,Data!$1:$1,0)-1,1000,1)=IF(L$7="","Yes",L$7))/(OFFSET(Data!$A$1,0,MATCH(L$6,Data!$1:$1,0)-1,1000,1)=IF(L$7="","Yes",L$7))*ROW(Data!$C$1:$C$1004),ROW(L97)-ROW(L$7)),1),"")</f>
        <v/>
      </c>
      <c r="M97" s="43" t="str">
        <f ca="1">IF(N97="","",IF(INDEX(Data!$BR:$BR,MATCH(N97,Data!$A:$A,0),1)=0,"",INDEX(Data!$BR:$BR,MATCH(N97,Data!$A:$A,0),1)))</f>
        <v/>
      </c>
      <c r="N97" s="43" t="str">
        <f ca="1">IFERROR(INDEX(Data!$A$1:M$1004,_xlfn.AGGREGATE(15,6,(OFFSET(Data!$A$1,0,MATCH(N$6,Data!$1:$1,0)-1,1000,1)=IF(N$7="","Yes",N$7))/(OFFSET(Data!$A$1,0,MATCH(N$6,Data!$1:$1,0)-1,1000,1)=IF(N$7="","Yes",N$7))*ROW(Data!$C$1:$C$1004),ROW(N97)-ROW(N$7)),1),"")</f>
        <v>TV Land</v>
      </c>
      <c r="O97" s="43" t="str">
        <f ca="1">IF(P97="","",IF(INDEX(Data!$BR:$BR,MATCH(P97,Data!$A:$A,0),1)=0,"",INDEX(Data!$BR:$BR,MATCH(P97,Data!$A:$A,0),1)))</f>
        <v/>
      </c>
      <c r="P97" s="43" t="str">
        <f ca="1">IFERROR(INDEX(Data!$A$1:O$1004,_xlfn.AGGREGATE(15,6,(OFFSET(Data!$A$1,0,MATCH(P$6,Data!$1:$1,0)-1,1000,1)=IF(P$7="","Yes",P$7))/(OFFSET(Data!$A$1,0,MATCH(P$6,Data!$1:$1,0)-1,1000,1)=IF(P$7="","Yes",P$7))*ROW(Data!$C$1:$C$1004),ROW(P97)-ROW(P$7)),1),"")</f>
        <v>Olympic Channel</v>
      </c>
      <c r="Q97" s="43" t="str">
        <f ca="1">IF(R97="","",IF(INDEX(Data!$BR:$BR,MATCH(R97,Data!$A:$A,0),1)=0,"",INDEX(Data!$BR:$BR,MATCH(R97,Data!$A:$A,0),1)))</f>
        <v/>
      </c>
      <c r="R97" s="43" t="str">
        <f ca="1">IFERROR(INDEX(Data!$A$1:Q$1004,_xlfn.AGGREGATE(15,6,(OFFSET(Data!$A$1,0,MATCH(R$6,Data!$1:$1,0)-1,1000,1)=IF(R$7="","Yes",R$7))/(OFFSET(Data!$A$1,0,MATCH(R$6,Data!$1:$1,0)-1,1000,1)=IF(R$7="","Yes",R$7))*ROW(Data!$C$1:$C$1004),ROW(R97)-ROW(R$7)),1),"")</f>
        <v>Nicktoons</v>
      </c>
      <c r="S97" s="43" t="str">
        <f ca="1">IF(T97="","",IF(INDEX(Data!$BR:$BR,MATCH(T97,Data!$A:$A,0),1)=0,"",INDEX(Data!$BR:$BR,MATCH(T97,Data!$A:$A,0),1)))</f>
        <v/>
      </c>
      <c r="T97" s="43" t="str">
        <f ca="1">IFERROR(INDEX(Data!$A$1:R$1004,_xlfn.AGGREGATE(15,6,(OFFSET(Data!$A$1,0,MATCH(T$6,Data!$1:$1,0)-1,1000,1)=IF(T$7="","Yes",T$7))/(OFFSET(Data!$A$1,0,MATCH(T$6,Data!$1:$1,0)-1,1000,1)=IF(T$7="","Yes",T$7))*ROW(Data!$C$1:$C$1004),ROW(T97)-ROW(T$7)),1),"")</f>
        <v>TUDN</v>
      </c>
      <c r="U97" s="43" t="str">
        <f ca="1">IF(V97="","",IF(INDEX(Data!$BR:$BR,MATCH(V97,Data!$A:$A,0),1)=0,"",INDEX(Data!$BR:$BR,MATCH(V97,Data!$A:$A,0),1)))</f>
        <v/>
      </c>
      <c r="V97" s="43" t="str">
        <f ca="1">IFERROR(INDEX(Data!$A$1:T$1004,_xlfn.AGGREGATE(15,6,(OFFSET(Data!$A$1,0,MATCH(V$6,Data!$1:$1,0)-1,1000,1)=IF(V$7="","Yes",V$7))/(OFFSET(Data!$A$1,0,MATCH(V$6,Data!$1:$1,0)-1,1000,1)=IF(V$7="","Yes",V$7))*ROW(Data!$C$1:$C$1004),ROW(V97)-ROW(V$7)),1),"")</f>
        <v/>
      </c>
      <c r="W97" s="43" t="str">
        <f ca="1">IF(X97="","",IF(INDEX(Data!$BR:$BR,MATCH(X97,Data!$A:$A,0),1)=0,"",INDEX(Data!$BR:$BR,MATCH(X97,Data!$A:$A,0),1)))</f>
        <v/>
      </c>
      <c r="X97" s="43" t="str">
        <f ca="1">IFERROR(INDEX(Data!$A$1:Y$1004,_xlfn.AGGREGATE(15,6,(OFFSET(Data!$A$1,0,MATCH(X$6,Data!$1:$1,0)-1,1000,1)=IF(X$7="","Yes",X$7))/(OFFSET(Data!$A$1,0,MATCH(X$6,Data!$1:$1,0)-1,1000,1)=IF(X$7="","Yes",X$7))*ROW(Data!$C$1:$C$1004),ROW(X97)-ROW(X$7)),1),"")</f>
        <v/>
      </c>
      <c r="Y97" s="43" t="str">
        <f ca="1">IF(Z97="","",IF(INDEX(Data!$BR:$BR,MATCH(Z97,Data!$A:$A,0),1)=0,"",INDEX(Data!$BR:$BR,MATCH(Z97,Data!$A:$A,0),1)))</f>
        <v/>
      </c>
      <c r="Z97" s="43" t="str">
        <f ca="1">IFERROR(INDEX(Data!$A$1:AA$1004,_xlfn.AGGREGATE(15,6,(OFFSET(Data!$A$1,0,MATCH(Z$6,Data!$1:$1,0)-1,1000,1)=IF(Z$7="","Yes",Z$7))/(OFFSET(Data!$A$1,0,MATCH(Z$6,Data!$1:$1,0)-1,1000,1)=IF(Z$7="","Yes",Z$7))*ROW(Data!$C$1:$C$1004),ROW(Z97)-ROW(Z$7)),1),"")</f>
        <v/>
      </c>
      <c r="AA97" s="43" t="str">
        <f ca="1">IF(AB97="","",IF(INDEX(Data!$BR:$BR,MATCH(AB97,Data!$A:$A,0),1)=0,"",INDEX(Data!$BR:$BR,MATCH(AB97,Data!$A:$A,0),1)))</f>
        <v/>
      </c>
      <c r="AB97" s="43" t="str">
        <f ca="1">IFERROR(INDEX(Data!$A$1:AC$1004,_xlfn.AGGREGATE(15,6,(OFFSET(Data!$A$1,0,MATCH(AB$6,Data!$1:$1,0)-1,1000,1)=IF(AB$7="","Yes",AB$7))/(OFFSET(Data!$A$1,0,MATCH(AB$6,Data!$1:$1,0)-1,1000,1)=IF(AB$7="","Yes",AB$7))*ROW(Data!$C$1:$C$1004),ROW(AB97)-ROW(AB$7)),1),"")</f>
        <v>Universal Kids</v>
      </c>
      <c r="AC97" s="43" t="str">
        <f ca="1">IF(AD97="","",IF(INDEX(Data!$BR:$BR,MATCH(AD97,Data!$A:$A,0),1)=0,"",INDEX(Data!$BR:$BR,MATCH(AD97,Data!$A:$A,0),1)))</f>
        <v/>
      </c>
      <c r="AD97" s="43" t="str">
        <f ca="1">IFERROR(INDEX(Data!$A$1:AE$1004,_xlfn.AGGREGATE(15,6,(OFFSET(Data!$A$1,0,MATCH(AD$6,Data!$1:$1,0)-1,1000,1)=IF(AD$7="","Yes",AD$7))/(OFFSET(Data!$A$1,0,MATCH(AD$6,Data!$1:$1,0)-1,1000,1)=IF(AD$7="","Yes",AD$7))*ROW(Data!$C$1:$C$1004),ROW(AD97)-ROW(AD$7)),1),"")</f>
        <v/>
      </c>
      <c r="AE97" s="43" t="str">
        <f ca="1">IF(AF97="","",IF(INDEX(Data!$BR:$BR,MATCH(AF97,Data!$A:$A,0),1)=0,"",INDEX(Data!$BR:$BR,MATCH(AF97,Data!$A:$A,0),1)))</f>
        <v/>
      </c>
      <c r="AF97" s="43" t="str">
        <f ca="1">IFERROR(INDEX(Data!$A$1:AM$1004,_xlfn.AGGREGATE(15,6,(OFFSET(Data!$A$1,0,MATCH(AF$6,Data!$1:$1,0)-1,1000,1)=IF(AF$7="","Yes",AF$7))/(OFFSET(Data!$A$1,0,MATCH(AF$6,Data!$1:$1,0)-1,1000,1)=IF(AF$7="","Yes",AF$7))*ROW(Data!$C$1:$C$1004),ROW(AF97)-ROW(AF$7)),1),"")</f>
        <v/>
      </c>
      <c r="AG97" s="43" t="str">
        <f ca="1">IF(AH97="","",IF(INDEX(Data!$BR:$BR,MATCH(AH97,Data!$A:$A,0),1)=0,"",INDEX(Data!$BR:$BR,MATCH(AH97,Data!$A:$A,0),1)))</f>
        <v/>
      </c>
      <c r="AH97" s="43" t="str">
        <f ca="1">IFERROR(INDEX(Data!$A$1:AO$1004,_xlfn.AGGREGATE(15,6,(OFFSET(Data!$A$1,0,MATCH(AH$6,Data!$1:$1,0)-1,1000,1)=IF(AH$7="","Yes",AH$7))/(OFFSET(Data!$A$1,0,MATCH(AH$6,Data!$1:$1,0)-1,1000,1)=IF(AH$7="","Yes",AH$7))*ROW(Data!$C$1:$C$1004),ROW(AH97)-ROW(AH$7)),1),"")</f>
        <v/>
      </c>
      <c r="AI97" s="43" t="str">
        <f ca="1">IF(AJ97="","",IF(INDEX(Data!$BR:$BR,MATCH(AJ97,Data!$A:$A,0),1)=0,"",INDEX(Data!$BR:$BR,MATCH(AJ97,Data!$A:$A,0),1)))</f>
        <v/>
      </c>
      <c r="AJ97" s="43" t="str">
        <f ca="1">IFERROR(INDEX(Data!$A$1:AQ$1004,_xlfn.AGGREGATE(15,6,(OFFSET(Data!$A$1,0,MATCH(AJ$6,Data!$1:$1,0)-1,1000,1)=IF(AJ$7="","Yes",AJ$7))/(OFFSET(Data!$A$1,0,MATCH(AJ$6,Data!$1:$1,0)-1,1000,1)=IF(AJ$7="","Yes",AJ$7))*ROW(Data!$C$1:$C$1004),ROW(AJ97)-ROW(AJ$7)),1),"")</f>
        <v/>
      </c>
      <c r="AK97" s="43" t="str">
        <f ca="1">IF(AL97="","",IF(INDEX(Data!$BR:$BR,MATCH(AL97,Data!$A:$A,0),1)=0,"",INDEX(Data!$BR:$BR,MATCH(AL97,Data!$A:$A,0),1)))</f>
        <v/>
      </c>
      <c r="AL97" s="43" t="str">
        <f ca="1">IFERROR(INDEX(Data!$A$1:AS$1004,_xlfn.AGGREGATE(15,6,(OFFSET(Data!$A$1,0,MATCH(AL$6,Data!$1:$1,0)-1,1000,1)=IF(AL$7="","Yes",AL$7))/(OFFSET(Data!$A$1,0,MATCH(AL$6,Data!$1:$1,0)-1,1000,1)=IF(AL$7="","Yes",AL$7))*ROW(Data!$C$1:$C$1004),ROW(AL97)-ROW(AL$7)),1),"")</f>
        <v/>
      </c>
      <c r="AM97" s="43" t="str">
        <f ca="1">IF(AN97="","",IF(INDEX(Data!$BR:$BR,MATCH(AN97,Data!$A:$A,0),1)=0,"",INDEX(Data!$BR:$BR,MATCH(AN97,Data!$A:$A,0),1)))</f>
        <v/>
      </c>
      <c r="AN97" s="43" t="str">
        <f ca="1">IFERROR(INDEX(Data!$A$1:AU$1004,_xlfn.AGGREGATE(15,6,(OFFSET(Data!$A$1,0,MATCH(AN$6,Data!$1:$1,0)-1,1000,1)=IF(AN$7="","Yes",AN$7))/(OFFSET(Data!$A$1,0,MATCH(AN$6,Data!$1:$1,0)-1,1000,1)=IF(AN$7="","Yes",AN$7))*ROW(Data!$C$1:$C$1004),ROW(AN97)-ROW(AN$7)),1),"")</f>
        <v/>
      </c>
    </row>
    <row r="98" spans="1:40" ht="24" x14ac:dyDescent="0.4">
      <c r="A98" s="43" t="str">
        <f ca="1">IF(B98="","",IF(INDEX(Data!$BR:$BR,MATCH(B98,Data!$A:$A,0),1)=0,"",INDEX(Data!$BR:$BR,MATCH(B98,Data!$A:$A,0),1)))</f>
        <v/>
      </c>
      <c r="B98" s="43" t="str">
        <f ca="1">IFERROR(INDEX(Data!A$1:$A$1004,_xlfn.AGGREGATE(15,6,(OFFSET(Data!$A$1,0,MATCH(B$6,Data!$1:$1,0)-1,1000,1)=IF(B$7="","Yes",B$7))/(OFFSET(Data!$A$1,0,MATCH(B$6,Data!$1:$1,0)-1,1000,1)=IF(B$7="","Yes",B$7))*ROW(Data!$C$1:$C$1004),ROW(B98)-ROW(B$7)),1),"")</f>
        <v/>
      </c>
      <c r="C98" s="43" t="str">
        <f ca="1">IF(D98="","",IF(INDEX(Data!$BR:$BR,MATCH(D98,Data!$A:$A,0),1)=0,"",INDEX(Data!$BR:$BR,MATCH(D98,Data!$A:$A,0),1)))</f>
        <v/>
      </c>
      <c r="D98" s="43" t="str">
        <f ca="1">IFERROR(INDEX(Data!$A$1:C$1004,_xlfn.AGGREGATE(15,6,(OFFSET(Data!$A$1,0,MATCH(D$6,Data!$1:$1,0)-1,1000,1)=IF(D$7="","Yes",D$7))/(OFFSET(Data!$A$1,0,MATCH(D$6,Data!$1:$1,0)-1,1000,1)=IF(D$7="","Yes",D$7))*ROW(Data!$C$1:$C$1004),ROW(D98)-ROW(D$7)),1),"")</f>
        <v/>
      </c>
      <c r="E98" s="43" t="str">
        <f ca="1">IF(F98="","",IF(INDEX(Data!$BR:$BR,MATCH(F98,Data!$A:$A,0),1)=0,"",INDEX(Data!$BR:$BR,MATCH(F98,Data!$A:$A,0),1)))</f>
        <v/>
      </c>
      <c r="F98" s="43" t="str">
        <f ca="1">IFERROR(INDEX(Data!$A$1:E$1004,_xlfn.AGGREGATE(15,6,(OFFSET(Data!$A$1,0,MATCH(F$6,Data!$1:$1,0)-1,1000,1)=IF(F$7="","Yes",F$7))/(OFFSET(Data!$A$1,0,MATCH(F$6,Data!$1:$1,0)-1,1000,1)=IF(F$7="","Yes",F$7))*ROW(Data!$C$1:$C$1004),ROW(F98)-ROW(F$7)),1),"")</f>
        <v/>
      </c>
      <c r="G98" s="43" t="str">
        <f ca="1">IF(H98="","",IF(INDEX(Data!$BR:$BR,MATCH(H98,Data!$A:$A,0),1)=0,"",INDEX(Data!$BR:$BR,MATCH(H98,Data!$A:$A,0),1)))</f>
        <v/>
      </c>
      <c r="H98" s="43" t="str">
        <f ca="1">IFERROR(INDEX(Data!$A$1:G$1004,_xlfn.AGGREGATE(15,6,(OFFSET(Data!$A$1,0,MATCH(H$6,Data!$1:$1,0)-1,1000,1)=IF(H$7="","Yes",H$7))/(OFFSET(Data!$A$1,0,MATCH(H$6,Data!$1:$1,0)-1,1000,1)=IF(H$7="","Yes",H$7))*ROW(Data!$C$1:$C$1004),ROW(H98)-ROW(H$7)),1),"")</f>
        <v/>
      </c>
      <c r="I98" s="43" t="str">
        <f ca="1">IF(J98="","",IF(INDEX(Data!$BR:$BR,MATCH(J98,Data!$A:$A,0),1)=0,"",INDEX(Data!$BR:$BR,MATCH(J98,Data!$A:$A,0),1)))</f>
        <v/>
      </c>
      <c r="J98" s="43" t="str">
        <f ca="1">IFERROR(INDEX(Data!$A$1:I$1004,_xlfn.AGGREGATE(15,6,(OFFSET(Data!$A$1,0,MATCH(J$6,Data!$1:$1,0)-1,1000,1)=IF(J$7="","Yes",J$7))/(OFFSET(Data!$A$1,0,MATCH(J$6,Data!$1:$1,0)-1,1000,1)=IF(J$7="","Yes",J$7))*ROW(Data!$C$1:$C$1004),ROW(J98)-ROW(J$7)),1),"")</f>
        <v/>
      </c>
      <c r="K98" s="43" t="str">
        <f ca="1">IF(L98="","",IF(INDEX(Data!$BR:$BR,MATCH(L98,Data!$A:$A,0),1)=0,"",INDEX(Data!$BR:$BR,MATCH(L98,Data!$A:$A,0),1)))</f>
        <v/>
      </c>
      <c r="L98" s="43" t="str">
        <f ca="1">IFERROR(INDEX(Data!$A$1:K$1004,_xlfn.AGGREGATE(15,6,(OFFSET(Data!$A$1,0,MATCH(L$6,Data!$1:$1,0)-1,1000,1)=IF(L$7="","Yes",L$7))/(OFFSET(Data!$A$1,0,MATCH(L$6,Data!$1:$1,0)-1,1000,1)=IF(L$7="","Yes",L$7))*ROW(Data!$C$1:$C$1004),ROW(L98)-ROW(L$7)),1),"")</f>
        <v/>
      </c>
      <c r="M98" s="43" t="str">
        <f ca="1">IF(N98="","",IF(INDEX(Data!$BR:$BR,MATCH(N98,Data!$A:$A,0),1)=0,"",INDEX(Data!$BR:$BR,MATCH(N98,Data!$A:$A,0),1)))</f>
        <v/>
      </c>
      <c r="N98" s="43" t="str">
        <f ca="1">IFERROR(INDEX(Data!$A$1:M$1004,_xlfn.AGGREGATE(15,6,(OFFSET(Data!$A$1,0,MATCH(N$6,Data!$1:$1,0)-1,1000,1)=IF(N$7="","Yes",N$7))/(OFFSET(Data!$A$1,0,MATCH(N$6,Data!$1:$1,0)-1,1000,1)=IF(N$7="","Yes",N$7))*ROW(Data!$C$1:$C$1004),ROW(N98)-ROW(N$7)),1),"")</f>
        <v>TV One</v>
      </c>
      <c r="O98" s="43" t="str">
        <f ca="1">IF(P98="","",IF(INDEX(Data!$BR:$BR,MATCH(P98,Data!$A:$A,0),1)=0,"",INDEX(Data!$BR:$BR,MATCH(P98,Data!$A:$A,0),1)))</f>
        <v/>
      </c>
      <c r="P98" s="43" t="str">
        <f ca="1">IFERROR(INDEX(Data!$A$1:O$1004,_xlfn.AGGREGATE(15,6,(OFFSET(Data!$A$1,0,MATCH(P$6,Data!$1:$1,0)-1,1000,1)=IF(P$7="","Yes",P$7))/(OFFSET(Data!$A$1,0,MATCH(P$6,Data!$1:$1,0)-1,1000,1)=IF(P$7="","Yes",P$7))*ROW(Data!$C$1:$C$1004),ROW(P98)-ROW(P$7)),1),"")</f>
        <v>One American News</v>
      </c>
      <c r="Q98" s="43" t="str">
        <f ca="1">IF(R98="","",IF(INDEX(Data!$BR:$BR,MATCH(R98,Data!$A:$A,0),1)=0,"",INDEX(Data!$BR:$BR,MATCH(R98,Data!$A:$A,0),1)))</f>
        <v/>
      </c>
      <c r="R98" s="43" t="str">
        <f ca="1">IFERROR(INDEX(Data!$A$1:Q$1004,_xlfn.AGGREGATE(15,6,(OFFSET(Data!$A$1,0,MATCH(R$6,Data!$1:$1,0)-1,1000,1)=IF(R$7="","Yes",R$7))/(OFFSET(Data!$A$1,0,MATCH(R$6,Data!$1:$1,0)-1,1000,1)=IF(R$7="","Yes",R$7))*ROW(Data!$C$1:$C$1004),ROW(R98)-ROW(R$7)),1),"")</f>
        <v>Olympic Channel</v>
      </c>
      <c r="S98" s="43" t="str">
        <f ca="1">IF(T98="","",IF(INDEX(Data!$BR:$BR,MATCH(T98,Data!$A:$A,0),1)=0,"",INDEX(Data!$BR:$BR,MATCH(T98,Data!$A:$A,0),1)))</f>
        <v/>
      </c>
      <c r="T98" s="43" t="str">
        <f ca="1">IFERROR(INDEX(Data!$A$1:R$1004,_xlfn.AGGREGATE(15,6,(OFFSET(Data!$A$1,0,MATCH(T$6,Data!$1:$1,0)-1,1000,1)=IF(T$7="","Yes",T$7))/(OFFSET(Data!$A$1,0,MATCH(T$6,Data!$1:$1,0)-1,1000,1)=IF(T$7="","Yes",T$7))*ROW(Data!$C$1:$C$1004),ROW(T98)-ROW(T$7)),1),"")</f>
        <v>TV Chile</v>
      </c>
      <c r="U98" s="43" t="str">
        <f ca="1">IF(V98="","",IF(INDEX(Data!$BR:$BR,MATCH(V98,Data!$A:$A,0),1)=0,"",INDEX(Data!$BR:$BR,MATCH(V98,Data!$A:$A,0),1)))</f>
        <v/>
      </c>
      <c r="V98" s="43" t="str">
        <f ca="1">IFERROR(INDEX(Data!$A$1:T$1004,_xlfn.AGGREGATE(15,6,(OFFSET(Data!$A$1,0,MATCH(V$6,Data!$1:$1,0)-1,1000,1)=IF(V$7="","Yes",V$7))/(OFFSET(Data!$A$1,0,MATCH(V$6,Data!$1:$1,0)-1,1000,1)=IF(V$7="","Yes",V$7))*ROW(Data!$C$1:$C$1004),ROW(V98)-ROW(V$7)),1),"")</f>
        <v/>
      </c>
      <c r="W98" s="43" t="str">
        <f ca="1">IF(X98="","",IF(INDEX(Data!$BR:$BR,MATCH(X98,Data!$A:$A,0),1)=0,"",INDEX(Data!$BR:$BR,MATCH(X98,Data!$A:$A,0),1)))</f>
        <v/>
      </c>
      <c r="X98" s="43" t="str">
        <f ca="1">IFERROR(INDEX(Data!$A$1:Y$1004,_xlfn.AGGREGATE(15,6,(OFFSET(Data!$A$1,0,MATCH(X$6,Data!$1:$1,0)-1,1000,1)=IF(X$7="","Yes",X$7))/(OFFSET(Data!$A$1,0,MATCH(X$6,Data!$1:$1,0)-1,1000,1)=IF(X$7="","Yes",X$7))*ROW(Data!$C$1:$C$1004),ROW(X98)-ROW(X$7)),1),"")</f>
        <v/>
      </c>
      <c r="Y98" s="43" t="str">
        <f ca="1">IF(Z98="","",IF(INDEX(Data!$BR:$BR,MATCH(Z98,Data!$A:$A,0),1)=0,"",INDEX(Data!$BR:$BR,MATCH(Z98,Data!$A:$A,0),1)))</f>
        <v/>
      </c>
      <c r="Z98" s="43" t="str">
        <f ca="1">IFERROR(INDEX(Data!$A$1:AA$1004,_xlfn.AGGREGATE(15,6,(OFFSET(Data!$A$1,0,MATCH(Z$6,Data!$1:$1,0)-1,1000,1)=IF(Z$7="","Yes",Z$7))/(OFFSET(Data!$A$1,0,MATCH(Z$6,Data!$1:$1,0)-1,1000,1)=IF(Z$7="","Yes",Z$7))*ROW(Data!$C$1:$C$1004),ROW(Z98)-ROW(Z$7)),1),"")</f>
        <v/>
      </c>
      <c r="AA98" s="43" t="str">
        <f ca="1">IF(AB98="","",IF(INDEX(Data!$BR:$BR,MATCH(AB98,Data!$A:$A,0),1)=0,"",INDEX(Data!$BR:$BR,MATCH(AB98,Data!$A:$A,0),1)))</f>
        <v/>
      </c>
      <c r="AB98" s="43" t="str">
        <f ca="1">IFERROR(INDEX(Data!$A$1:AC$1004,_xlfn.AGGREGATE(15,6,(OFFSET(Data!$A$1,0,MATCH(AB$6,Data!$1:$1,0)-1,1000,1)=IF(AB$7="","Yes",AB$7))/(OFFSET(Data!$A$1,0,MATCH(AB$6,Data!$1:$1,0)-1,1000,1)=IF(AB$7="","Yes",AB$7))*ROW(Data!$C$1:$C$1004),ROW(AB98)-ROW(AB$7)),1),"")</f>
        <v>Universo</v>
      </c>
      <c r="AC98" s="43" t="str">
        <f ca="1">IF(AD98="","",IF(INDEX(Data!$BR:$BR,MATCH(AD98,Data!$A:$A,0),1)=0,"",INDEX(Data!$BR:$BR,MATCH(AD98,Data!$A:$A,0),1)))</f>
        <v/>
      </c>
      <c r="AD98" s="43" t="str">
        <f ca="1">IFERROR(INDEX(Data!$A$1:AE$1004,_xlfn.AGGREGATE(15,6,(OFFSET(Data!$A$1,0,MATCH(AD$6,Data!$1:$1,0)-1,1000,1)=IF(AD$7="","Yes",AD$7))/(OFFSET(Data!$A$1,0,MATCH(AD$6,Data!$1:$1,0)-1,1000,1)=IF(AD$7="","Yes",AD$7))*ROW(Data!$C$1:$C$1004),ROW(AD98)-ROW(AD$7)),1),"")</f>
        <v/>
      </c>
      <c r="AE98" s="43" t="str">
        <f ca="1">IF(AF98="","",IF(INDEX(Data!$BR:$BR,MATCH(AF98,Data!$A:$A,0),1)=0,"",INDEX(Data!$BR:$BR,MATCH(AF98,Data!$A:$A,0),1)))</f>
        <v/>
      </c>
      <c r="AF98" s="43" t="str">
        <f ca="1">IFERROR(INDEX(Data!$A$1:AM$1004,_xlfn.AGGREGATE(15,6,(OFFSET(Data!$A$1,0,MATCH(AF$6,Data!$1:$1,0)-1,1000,1)=IF(AF$7="","Yes",AF$7))/(OFFSET(Data!$A$1,0,MATCH(AF$6,Data!$1:$1,0)-1,1000,1)=IF(AF$7="","Yes",AF$7))*ROW(Data!$C$1:$C$1004),ROW(AF98)-ROW(AF$7)),1),"")</f>
        <v/>
      </c>
      <c r="AG98" s="43" t="str">
        <f ca="1">IF(AH98="","",IF(INDEX(Data!$BR:$BR,MATCH(AH98,Data!$A:$A,0),1)=0,"",INDEX(Data!$BR:$BR,MATCH(AH98,Data!$A:$A,0),1)))</f>
        <v/>
      </c>
      <c r="AH98" s="43" t="str">
        <f ca="1">IFERROR(INDEX(Data!$A$1:AO$1004,_xlfn.AGGREGATE(15,6,(OFFSET(Data!$A$1,0,MATCH(AH$6,Data!$1:$1,0)-1,1000,1)=IF(AH$7="","Yes",AH$7))/(OFFSET(Data!$A$1,0,MATCH(AH$6,Data!$1:$1,0)-1,1000,1)=IF(AH$7="","Yes",AH$7))*ROW(Data!$C$1:$C$1004),ROW(AH98)-ROW(AH$7)),1),"")</f>
        <v/>
      </c>
      <c r="AI98" s="43" t="str">
        <f ca="1">IF(AJ98="","",IF(INDEX(Data!$BR:$BR,MATCH(AJ98,Data!$A:$A,0),1)=0,"",INDEX(Data!$BR:$BR,MATCH(AJ98,Data!$A:$A,0),1)))</f>
        <v/>
      </c>
      <c r="AJ98" s="43" t="str">
        <f ca="1">IFERROR(INDEX(Data!$A$1:AQ$1004,_xlfn.AGGREGATE(15,6,(OFFSET(Data!$A$1,0,MATCH(AJ$6,Data!$1:$1,0)-1,1000,1)=IF(AJ$7="","Yes",AJ$7))/(OFFSET(Data!$A$1,0,MATCH(AJ$6,Data!$1:$1,0)-1,1000,1)=IF(AJ$7="","Yes",AJ$7))*ROW(Data!$C$1:$C$1004),ROW(AJ98)-ROW(AJ$7)),1),"")</f>
        <v/>
      </c>
      <c r="AK98" s="43" t="str">
        <f ca="1">IF(AL98="","",IF(INDEX(Data!$BR:$BR,MATCH(AL98,Data!$A:$A,0),1)=0,"",INDEX(Data!$BR:$BR,MATCH(AL98,Data!$A:$A,0),1)))</f>
        <v/>
      </c>
      <c r="AL98" s="43" t="str">
        <f ca="1">IFERROR(INDEX(Data!$A$1:AS$1004,_xlfn.AGGREGATE(15,6,(OFFSET(Data!$A$1,0,MATCH(AL$6,Data!$1:$1,0)-1,1000,1)=IF(AL$7="","Yes",AL$7))/(OFFSET(Data!$A$1,0,MATCH(AL$6,Data!$1:$1,0)-1,1000,1)=IF(AL$7="","Yes",AL$7))*ROW(Data!$C$1:$C$1004),ROW(AL98)-ROW(AL$7)),1),"")</f>
        <v/>
      </c>
      <c r="AM98" s="43" t="str">
        <f ca="1">IF(AN98="","",IF(INDEX(Data!$BR:$BR,MATCH(AN98,Data!$A:$A,0),1)=0,"",INDEX(Data!$BR:$BR,MATCH(AN98,Data!$A:$A,0),1)))</f>
        <v/>
      </c>
      <c r="AN98" s="43" t="str">
        <f ca="1">IFERROR(INDEX(Data!$A$1:AU$1004,_xlfn.AGGREGATE(15,6,(OFFSET(Data!$A$1,0,MATCH(AN$6,Data!$1:$1,0)-1,1000,1)=IF(AN$7="","Yes",AN$7))/(OFFSET(Data!$A$1,0,MATCH(AN$6,Data!$1:$1,0)-1,1000,1)=IF(AN$7="","Yes",AN$7))*ROW(Data!$C$1:$C$1004),ROW(AN98)-ROW(AN$7)),1),"")</f>
        <v/>
      </c>
    </row>
    <row r="99" spans="1:40" ht="24" x14ac:dyDescent="0.4">
      <c r="A99" s="43" t="str">
        <f ca="1">IF(B99="","",IF(INDEX(Data!$BR:$BR,MATCH(B99,Data!$A:$A,0),1)=0,"",INDEX(Data!$BR:$BR,MATCH(B99,Data!$A:$A,0),1)))</f>
        <v/>
      </c>
      <c r="B99" s="43" t="str">
        <f ca="1">IFERROR(INDEX(Data!A$1:$A$1004,_xlfn.AGGREGATE(15,6,(OFFSET(Data!$A$1,0,MATCH(B$6,Data!$1:$1,0)-1,1000,1)=IF(B$7="","Yes",B$7))/(OFFSET(Data!$A$1,0,MATCH(B$6,Data!$1:$1,0)-1,1000,1)=IF(B$7="","Yes",B$7))*ROW(Data!$C$1:$C$1004),ROW(B99)-ROW(B$7)),1),"")</f>
        <v/>
      </c>
      <c r="C99" s="43" t="str">
        <f ca="1">IF(D99="","",IF(INDEX(Data!$BR:$BR,MATCH(D99,Data!$A:$A,0),1)=0,"",INDEX(Data!$BR:$BR,MATCH(D99,Data!$A:$A,0),1)))</f>
        <v/>
      </c>
      <c r="D99" s="43" t="str">
        <f ca="1">IFERROR(INDEX(Data!$A$1:C$1004,_xlfn.AGGREGATE(15,6,(OFFSET(Data!$A$1,0,MATCH(D$6,Data!$1:$1,0)-1,1000,1)=IF(D$7="","Yes",D$7))/(OFFSET(Data!$A$1,0,MATCH(D$6,Data!$1:$1,0)-1,1000,1)=IF(D$7="","Yes",D$7))*ROW(Data!$C$1:$C$1004),ROW(D99)-ROW(D$7)),1),"")</f>
        <v/>
      </c>
      <c r="E99" s="43" t="str">
        <f ca="1">IF(F99="","",IF(INDEX(Data!$BR:$BR,MATCH(F99,Data!$A:$A,0),1)=0,"",INDEX(Data!$BR:$BR,MATCH(F99,Data!$A:$A,0),1)))</f>
        <v/>
      </c>
      <c r="F99" s="43" t="str">
        <f ca="1">IFERROR(INDEX(Data!$A$1:E$1004,_xlfn.AGGREGATE(15,6,(OFFSET(Data!$A$1,0,MATCH(F$6,Data!$1:$1,0)-1,1000,1)=IF(F$7="","Yes",F$7))/(OFFSET(Data!$A$1,0,MATCH(F$6,Data!$1:$1,0)-1,1000,1)=IF(F$7="","Yes",F$7))*ROW(Data!$C$1:$C$1004),ROW(F99)-ROW(F$7)),1),"")</f>
        <v/>
      </c>
      <c r="G99" s="43" t="str">
        <f ca="1">IF(H99="","",IF(INDEX(Data!$BR:$BR,MATCH(H99,Data!$A:$A,0),1)=0,"",INDEX(Data!$BR:$BR,MATCH(H99,Data!$A:$A,0),1)))</f>
        <v/>
      </c>
      <c r="H99" s="43" t="str">
        <f ca="1">IFERROR(INDEX(Data!$A$1:G$1004,_xlfn.AGGREGATE(15,6,(OFFSET(Data!$A$1,0,MATCH(H$6,Data!$1:$1,0)-1,1000,1)=IF(H$7="","Yes",H$7))/(OFFSET(Data!$A$1,0,MATCH(H$6,Data!$1:$1,0)-1,1000,1)=IF(H$7="","Yes",H$7))*ROW(Data!$C$1:$C$1004),ROW(H99)-ROW(H$7)),1),"")</f>
        <v/>
      </c>
      <c r="I99" s="43" t="str">
        <f ca="1">IF(J99="","",IF(INDEX(Data!$BR:$BR,MATCH(J99,Data!$A:$A,0),1)=0,"",INDEX(Data!$BR:$BR,MATCH(J99,Data!$A:$A,0),1)))</f>
        <v/>
      </c>
      <c r="J99" s="43" t="str">
        <f ca="1">IFERROR(INDEX(Data!$A$1:I$1004,_xlfn.AGGREGATE(15,6,(OFFSET(Data!$A$1,0,MATCH(J$6,Data!$1:$1,0)-1,1000,1)=IF(J$7="","Yes",J$7))/(OFFSET(Data!$A$1,0,MATCH(J$6,Data!$1:$1,0)-1,1000,1)=IF(J$7="","Yes",J$7))*ROW(Data!$C$1:$C$1004),ROW(J99)-ROW(J$7)),1),"")</f>
        <v/>
      </c>
      <c r="K99" s="43" t="str">
        <f ca="1">IF(L99="","",IF(INDEX(Data!$BR:$BR,MATCH(L99,Data!$A:$A,0),1)=0,"",INDEX(Data!$BR:$BR,MATCH(L99,Data!$A:$A,0),1)))</f>
        <v/>
      </c>
      <c r="L99" s="43" t="str">
        <f ca="1">IFERROR(INDEX(Data!$A$1:K$1004,_xlfn.AGGREGATE(15,6,(OFFSET(Data!$A$1,0,MATCH(L$6,Data!$1:$1,0)-1,1000,1)=IF(L$7="","Yes",L$7))/(OFFSET(Data!$A$1,0,MATCH(L$6,Data!$1:$1,0)-1,1000,1)=IF(L$7="","Yes",L$7))*ROW(Data!$C$1:$C$1004),ROW(L99)-ROW(L$7)),1),"")</f>
        <v/>
      </c>
      <c r="M99" s="43" t="str">
        <f ca="1">IF(N99="","",IF(INDEX(Data!$BR:$BR,MATCH(N99,Data!$A:$A,0),1)=0,"",INDEX(Data!$BR:$BR,MATCH(N99,Data!$A:$A,0),1)))</f>
        <v/>
      </c>
      <c r="N99" s="43" t="str">
        <f ca="1">IFERROR(INDEX(Data!$A$1:M$1004,_xlfn.AGGREGATE(15,6,(OFFSET(Data!$A$1,0,MATCH(N$6,Data!$1:$1,0)-1,1000,1)=IF(N$7="","Yes",N$7))/(OFFSET(Data!$A$1,0,MATCH(N$6,Data!$1:$1,0)-1,1000,1)=IF(N$7="","Yes",N$7))*ROW(Data!$C$1:$C$1004),ROW(N99)-ROW(N$7)),1),"")</f>
        <v>Unimas</v>
      </c>
      <c r="O99" s="43" t="str">
        <f ca="1">IF(P99="","",IF(INDEX(Data!$BR:$BR,MATCH(P99,Data!$A:$A,0),1)=0,"",INDEX(Data!$BR:$BR,MATCH(P99,Data!$A:$A,0),1)))</f>
        <v/>
      </c>
      <c r="P99" s="43" t="str">
        <f ca="1">IFERROR(INDEX(Data!$A$1:O$1004,_xlfn.AGGREGATE(15,6,(OFFSET(Data!$A$1,0,MATCH(P$6,Data!$1:$1,0)-1,1000,1)=IF(P$7="","Yes",P$7))/(OFFSET(Data!$A$1,0,MATCH(P$6,Data!$1:$1,0)-1,1000,1)=IF(P$7="","Yes",P$7))*ROW(Data!$C$1:$C$1004),ROW(P99)-ROW(P$7)),1),"")</f>
        <v>Ovation</v>
      </c>
      <c r="Q99" s="43" t="str">
        <f ca="1">IF(R99="","",IF(INDEX(Data!$BR:$BR,MATCH(R99,Data!$A:$A,0),1)=0,"",INDEX(Data!$BR:$BR,MATCH(R99,Data!$A:$A,0),1)))</f>
        <v/>
      </c>
      <c r="R99" s="43" t="str">
        <f ca="1">IFERROR(INDEX(Data!$A$1:Q$1004,_xlfn.AGGREGATE(15,6,(OFFSET(Data!$A$1,0,MATCH(R$6,Data!$1:$1,0)-1,1000,1)=IF(R$7="","Yes",R$7))/(OFFSET(Data!$A$1,0,MATCH(R$6,Data!$1:$1,0)-1,1000,1)=IF(R$7="","Yes",R$7))*ROW(Data!$C$1:$C$1004),ROW(R99)-ROW(R$7)),1),"")</f>
        <v>One American News</v>
      </c>
      <c r="S99" s="43" t="str">
        <f ca="1">IF(T99="","",IF(INDEX(Data!$BR:$BR,MATCH(T99,Data!$A:$A,0),1)=0,"",INDEX(Data!$BR:$BR,MATCH(T99,Data!$A:$A,0),1)))</f>
        <v/>
      </c>
      <c r="T99" s="43" t="str">
        <f ca="1">IFERROR(INDEX(Data!$A$1:R$1004,_xlfn.AGGREGATE(15,6,(OFFSET(Data!$A$1,0,MATCH(T$6,Data!$1:$1,0)-1,1000,1)=IF(T$7="","Yes",T$7))/(OFFSET(Data!$A$1,0,MATCH(T$6,Data!$1:$1,0)-1,1000,1)=IF(T$7="","Yes",T$7))*ROW(Data!$C$1:$C$1004),ROW(T99)-ROW(T$7)),1),"")</f>
        <v>TVe</v>
      </c>
      <c r="U99" s="43" t="str">
        <f ca="1">IF(V99="","",IF(INDEX(Data!$BR:$BR,MATCH(V99,Data!$A:$A,0),1)=0,"",INDEX(Data!$BR:$BR,MATCH(V99,Data!$A:$A,0),1)))</f>
        <v/>
      </c>
      <c r="V99" s="43" t="str">
        <f ca="1">IFERROR(INDEX(Data!$A$1:T$1004,_xlfn.AGGREGATE(15,6,(OFFSET(Data!$A$1,0,MATCH(V$6,Data!$1:$1,0)-1,1000,1)=IF(V$7="","Yes",V$7))/(OFFSET(Data!$A$1,0,MATCH(V$6,Data!$1:$1,0)-1,1000,1)=IF(V$7="","Yes",V$7))*ROW(Data!$C$1:$C$1004),ROW(V99)-ROW(V$7)),1),"")</f>
        <v/>
      </c>
      <c r="W99" s="43" t="str">
        <f ca="1">IF(X99="","",IF(INDEX(Data!$BR:$BR,MATCH(X99,Data!$A:$A,0),1)=0,"",INDEX(Data!$BR:$BR,MATCH(X99,Data!$A:$A,0),1)))</f>
        <v/>
      </c>
      <c r="X99" s="43" t="str">
        <f ca="1">IFERROR(INDEX(Data!$A$1:Y$1004,_xlfn.AGGREGATE(15,6,(OFFSET(Data!$A$1,0,MATCH(X$6,Data!$1:$1,0)-1,1000,1)=IF(X$7="","Yes",X$7))/(OFFSET(Data!$A$1,0,MATCH(X$6,Data!$1:$1,0)-1,1000,1)=IF(X$7="","Yes",X$7))*ROW(Data!$C$1:$C$1004),ROW(X99)-ROW(X$7)),1),"")</f>
        <v/>
      </c>
      <c r="Y99" s="43" t="str">
        <f ca="1">IF(Z99="","",IF(INDEX(Data!$BR:$BR,MATCH(Z99,Data!$A:$A,0),1)=0,"",INDEX(Data!$BR:$BR,MATCH(Z99,Data!$A:$A,0),1)))</f>
        <v/>
      </c>
      <c r="Z99" s="43" t="str">
        <f ca="1">IFERROR(INDEX(Data!$A$1:AA$1004,_xlfn.AGGREGATE(15,6,(OFFSET(Data!$A$1,0,MATCH(Z$6,Data!$1:$1,0)-1,1000,1)=IF(Z$7="","Yes",Z$7))/(OFFSET(Data!$A$1,0,MATCH(Z$6,Data!$1:$1,0)-1,1000,1)=IF(Z$7="","Yes",Z$7))*ROW(Data!$C$1:$C$1004),ROW(Z99)-ROW(Z$7)),1),"")</f>
        <v/>
      </c>
      <c r="AA99" s="43" t="str">
        <f ca="1">IF(AB99="","",IF(INDEX(Data!$BR:$BR,MATCH(AB99,Data!$A:$A,0),1)=0,"",INDEX(Data!$BR:$BR,MATCH(AB99,Data!$A:$A,0),1)))</f>
        <v/>
      </c>
      <c r="AB99" s="43" t="str">
        <f ca="1">IFERROR(INDEX(Data!$A$1:AC$1004,_xlfn.AGGREGATE(15,6,(OFFSET(Data!$A$1,0,MATCH(AB$6,Data!$1:$1,0)-1,1000,1)=IF(AB$7="","Yes",AB$7))/(OFFSET(Data!$A$1,0,MATCH(AB$6,Data!$1:$1,0)-1,1000,1)=IF(AB$7="","Yes",AB$7))*ROW(Data!$C$1:$C$1004),ROW(AB99)-ROW(AB$7)),1),"")</f>
        <v>Univision</v>
      </c>
      <c r="AC99" s="43" t="str">
        <f ca="1">IF(AD99="","",IF(INDEX(Data!$BR:$BR,MATCH(AD99,Data!$A:$A,0),1)=0,"",INDEX(Data!$BR:$BR,MATCH(AD99,Data!$A:$A,0),1)))</f>
        <v/>
      </c>
      <c r="AD99" s="43" t="str">
        <f ca="1">IFERROR(INDEX(Data!$A$1:AE$1004,_xlfn.AGGREGATE(15,6,(OFFSET(Data!$A$1,0,MATCH(AD$6,Data!$1:$1,0)-1,1000,1)=IF(AD$7="","Yes",AD$7))/(OFFSET(Data!$A$1,0,MATCH(AD$6,Data!$1:$1,0)-1,1000,1)=IF(AD$7="","Yes",AD$7))*ROW(Data!$C$1:$C$1004),ROW(AD99)-ROW(AD$7)),1),"")</f>
        <v/>
      </c>
      <c r="AE99" s="43" t="str">
        <f ca="1">IF(AF99="","",IF(INDEX(Data!$BR:$BR,MATCH(AF99,Data!$A:$A,0),1)=0,"",INDEX(Data!$BR:$BR,MATCH(AF99,Data!$A:$A,0),1)))</f>
        <v/>
      </c>
      <c r="AF99" s="43" t="str">
        <f ca="1">IFERROR(INDEX(Data!$A$1:AM$1004,_xlfn.AGGREGATE(15,6,(OFFSET(Data!$A$1,0,MATCH(AF$6,Data!$1:$1,0)-1,1000,1)=IF(AF$7="","Yes",AF$7))/(OFFSET(Data!$A$1,0,MATCH(AF$6,Data!$1:$1,0)-1,1000,1)=IF(AF$7="","Yes",AF$7))*ROW(Data!$C$1:$C$1004),ROW(AF99)-ROW(AF$7)),1),"")</f>
        <v/>
      </c>
      <c r="AG99" s="43" t="str">
        <f ca="1">IF(AH99="","",IF(INDEX(Data!$BR:$BR,MATCH(AH99,Data!$A:$A,0),1)=0,"",INDEX(Data!$BR:$BR,MATCH(AH99,Data!$A:$A,0),1)))</f>
        <v/>
      </c>
      <c r="AH99" s="43" t="str">
        <f ca="1">IFERROR(INDEX(Data!$A$1:AO$1004,_xlfn.AGGREGATE(15,6,(OFFSET(Data!$A$1,0,MATCH(AH$6,Data!$1:$1,0)-1,1000,1)=IF(AH$7="","Yes",AH$7))/(OFFSET(Data!$A$1,0,MATCH(AH$6,Data!$1:$1,0)-1,1000,1)=IF(AH$7="","Yes",AH$7))*ROW(Data!$C$1:$C$1004),ROW(AH99)-ROW(AH$7)),1),"")</f>
        <v/>
      </c>
      <c r="AI99" s="43" t="str">
        <f ca="1">IF(AJ99="","",IF(INDEX(Data!$BR:$BR,MATCH(AJ99,Data!$A:$A,0),1)=0,"",INDEX(Data!$BR:$BR,MATCH(AJ99,Data!$A:$A,0),1)))</f>
        <v/>
      </c>
      <c r="AJ99" s="43" t="str">
        <f ca="1">IFERROR(INDEX(Data!$A$1:AQ$1004,_xlfn.AGGREGATE(15,6,(OFFSET(Data!$A$1,0,MATCH(AJ$6,Data!$1:$1,0)-1,1000,1)=IF(AJ$7="","Yes",AJ$7))/(OFFSET(Data!$A$1,0,MATCH(AJ$6,Data!$1:$1,0)-1,1000,1)=IF(AJ$7="","Yes",AJ$7))*ROW(Data!$C$1:$C$1004),ROW(AJ99)-ROW(AJ$7)),1),"")</f>
        <v/>
      </c>
      <c r="AK99" s="43" t="str">
        <f ca="1">IF(AL99="","",IF(INDEX(Data!$BR:$BR,MATCH(AL99,Data!$A:$A,0),1)=0,"",INDEX(Data!$BR:$BR,MATCH(AL99,Data!$A:$A,0),1)))</f>
        <v/>
      </c>
      <c r="AL99" s="43" t="str">
        <f ca="1">IFERROR(INDEX(Data!$A$1:AS$1004,_xlfn.AGGREGATE(15,6,(OFFSET(Data!$A$1,0,MATCH(AL$6,Data!$1:$1,0)-1,1000,1)=IF(AL$7="","Yes",AL$7))/(OFFSET(Data!$A$1,0,MATCH(AL$6,Data!$1:$1,0)-1,1000,1)=IF(AL$7="","Yes",AL$7))*ROW(Data!$C$1:$C$1004),ROW(AL99)-ROW(AL$7)),1),"")</f>
        <v/>
      </c>
      <c r="AM99" s="43" t="str">
        <f ca="1">IF(AN99="","",IF(INDEX(Data!$BR:$BR,MATCH(AN99,Data!$A:$A,0),1)=0,"",INDEX(Data!$BR:$BR,MATCH(AN99,Data!$A:$A,0),1)))</f>
        <v/>
      </c>
      <c r="AN99" s="43" t="str">
        <f ca="1">IFERROR(INDEX(Data!$A$1:AU$1004,_xlfn.AGGREGATE(15,6,(OFFSET(Data!$A$1,0,MATCH(AN$6,Data!$1:$1,0)-1,1000,1)=IF(AN$7="","Yes",AN$7))/(OFFSET(Data!$A$1,0,MATCH(AN$6,Data!$1:$1,0)-1,1000,1)=IF(AN$7="","Yes",AN$7))*ROW(Data!$C$1:$C$1004),ROW(AN99)-ROW(AN$7)),1),"")</f>
        <v/>
      </c>
    </row>
    <row r="100" spans="1:40" x14ac:dyDescent="0.4">
      <c r="A100" s="43" t="str">
        <f ca="1">IF(B100="","",IF(INDEX(Data!$BR:$BR,MATCH(B100,Data!$A:$A,0),1)=0,"",INDEX(Data!$BR:$BR,MATCH(B100,Data!$A:$A,0),1)))</f>
        <v/>
      </c>
      <c r="B100" s="43" t="str">
        <f ca="1">IFERROR(INDEX(Data!A$1:$A$1004,_xlfn.AGGREGATE(15,6,(OFFSET(Data!$A$1,0,MATCH(B$6,Data!$1:$1,0)-1,1000,1)=IF(B$7="","Yes",B$7))/(OFFSET(Data!$A$1,0,MATCH(B$6,Data!$1:$1,0)-1,1000,1)=IF(B$7="","Yes",B$7))*ROW(Data!$C$1:$C$1004),ROW(B100)-ROW(B$7)),1),"")</f>
        <v/>
      </c>
      <c r="C100" s="43" t="str">
        <f ca="1">IF(D100="","",IF(INDEX(Data!$BR:$BR,MATCH(D100,Data!$A:$A,0),1)=0,"",INDEX(Data!$BR:$BR,MATCH(D100,Data!$A:$A,0),1)))</f>
        <v/>
      </c>
      <c r="D100" s="43" t="str">
        <f ca="1">IFERROR(INDEX(Data!$A$1:C$1004,_xlfn.AGGREGATE(15,6,(OFFSET(Data!$A$1,0,MATCH(D$6,Data!$1:$1,0)-1,1000,1)=IF(D$7="","Yes",D$7))/(OFFSET(Data!$A$1,0,MATCH(D$6,Data!$1:$1,0)-1,1000,1)=IF(D$7="","Yes",D$7))*ROW(Data!$C$1:$C$1004),ROW(D100)-ROW(D$7)),1),"")</f>
        <v/>
      </c>
      <c r="E100" s="43" t="str">
        <f ca="1">IF(F100="","",IF(INDEX(Data!$BR:$BR,MATCH(F100,Data!$A:$A,0),1)=0,"",INDEX(Data!$BR:$BR,MATCH(F100,Data!$A:$A,0),1)))</f>
        <v/>
      </c>
      <c r="F100" s="43" t="str">
        <f ca="1">IFERROR(INDEX(Data!$A$1:E$1004,_xlfn.AGGREGATE(15,6,(OFFSET(Data!$A$1,0,MATCH(F$6,Data!$1:$1,0)-1,1000,1)=IF(F$7="","Yes",F$7))/(OFFSET(Data!$A$1,0,MATCH(F$6,Data!$1:$1,0)-1,1000,1)=IF(F$7="","Yes",F$7))*ROW(Data!$C$1:$C$1004),ROW(F100)-ROW(F$7)),1),"")</f>
        <v/>
      </c>
      <c r="G100" s="43" t="str">
        <f ca="1">IF(H100="","",IF(INDEX(Data!$BR:$BR,MATCH(H100,Data!$A:$A,0),1)=0,"",INDEX(Data!$BR:$BR,MATCH(H100,Data!$A:$A,0),1)))</f>
        <v/>
      </c>
      <c r="H100" s="43" t="str">
        <f ca="1">IFERROR(INDEX(Data!$A$1:G$1004,_xlfn.AGGREGATE(15,6,(OFFSET(Data!$A$1,0,MATCH(H$6,Data!$1:$1,0)-1,1000,1)=IF(H$7="","Yes",H$7))/(OFFSET(Data!$A$1,0,MATCH(H$6,Data!$1:$1,0)-1,1000,1)=IF(H$7="","Yes",H$7))*ROW(Data!$C$1:$C$1004),ROW(H100)-ROW(H$7)),1),"")</f>
        <v/>
      </c>
      <c r="I100" s="43" t="str">
        <f ca="1">IF(J100="","",IF(INDEX(Data!$BR:$BR,MATCH(J100,Data!$A:$A,0),1)=0,"",INDEX(Data!$BR:$BR,MATCH(J100,Data!$A:$A,0),1)))</f>
        <v/>
      </c>
      <c r="J100" s="43" t="str">
        <f ca="1">IFERROR(INDEX(Data!$A$1:I$1004,_xlfn.AGGREGATE(15,6,(OFFSET(Data!$A$1,0,MATCH(J$6,Data!$1:$1,0)-1,1000,1)=IF(J$7="","Yes",J$7))/(OFFSET(Data!$A$1,0,MATCH(J$6,Data!$1:$1,0)-1,1000,1)=IF(J$7="","Yes",J$7))*ROW(Data!$C$1:$C$1004),ROW(J100)-ROW(J$7)),1),"")</f>
        <v/>
      </c>
      <c r="K100" s="43" t="str">
        <f ca="1">IF(L100="","",IF(INDEX(Data!$BR:$BR,MATCH(L100,Data!$A:$A,0),1)=0,"",INDEX(Data!$BR:$BR,MATCH(L100,Data!$A:$A,0),1)))</f>
        <v/>
      </c>
      <c r="L100" s="43" t="str">
        <f ca="1">IFERROR(INDEX(Data!$A$1:K$1004,_xlfn.AGGREGATE(15,6,(OFFSET(Data!$A$1,0,MATCH(L$6,Data!$1:$1,0)-1,1000,1)=IF(L$7="","Yes",L$7))/(OFFSET(Data!$A$1,0,MATCH(L$6,Data!$1:$1,0)-1,1000,1)=IF(L$7="","Yes",L$7))*ROW(Data!$C$1:$C$1004),ROW(L100)-ROW(L$7)),1),"")</f>
        <v/>
      </c>
      <c r="M100" s="43" t="str">
        <f ca="1">IF(N100="","",IF(INDEX(Data!$BR:$BR,MATCH(N100,Data!$A:$A,0),1)=0,"",INDEX(Data!$BR:$BR,MATCH(N100,Data!$A:$A,0),1)))</f>
        <v/>
      </c>
      <c r="N100" s="43" t="str">
        <f ca="1">IFERROR(INDEX(Data!$A$1:M$1004,_xlfn.AGGREGATE(15,6,(OFFSET(Data!$A$1,0,MATCH(N$6,Data!$1:$1,0)-1,1000,1)=IF(N$7="","Yes",N$7))/(OFFSET(Data!$A$1,0,MATCH(N$6,Data!$1:$1,0)-1,1000,1)=IF(N$7="","Yes",N$7))*ROW(Data!$C$1:$C$1004),ROW(N100)-ROW(N$7)),1),"")</f>
        <v>Univision</v>
      </c>
      <c r="O100" s="43" t="str">
        <f ca="1">IF(P100="","",IF(INDEX(Data!$BR:$BR,MATCH(P100,Data!$A:$A,0),1)=0,"",INDEX(Data!$BR:$BR,MATCH(P100,Data!$A:$A,0),1)))</f>
        <v/>
      </c>
      <c r="P100" s="43" t="str">
        <f ca="1">IFERROR(INDEX(Data!$A$1:O$1004,_xlfn.AGGREGATE(15,6,(OFFSET(Data!$A$1,0,MATCH(P$6,Data!$1:$1,0)-1,1000,1)=IF(P$7="","Yes",P$7))/(OFFSET(Data!$A$1,0,MATCH(P$6,Data!$1:$1,0)-1,1000,1)=IF(P$7="","Yes",P$7))*ROW(Data!$C$1:$C$1004),ROW(P100)-ROW(P$7)),1),"")</f>
        <v>Own</v>
      </c>
      <c r="Q100" s="43" t="str">
        <f ca="1">IF(R100="","",IF(INDEX(Data!$BR:$BR,MATCH(R100,Data!$A:$A,0),1)=0,"",INDEX(Data!$BR:$BR,MATCH(R100,Data!$A:$A,0),1)))</f>
        <v/>
      </c>
      <c r="R100" s="43" t="str">
        <f ca="1">IFERROR(INDEX(Data!$A$1:Q$1004,_xlfn.AGGREGATE(15,6,(OFFSET(Data!$A$1,0,MATCH(R$6,Data!$1:$1,0)-1,1000,1)=IF(R$7="","Yes",R$7))/(OFFSET(Data!$A$1,0,MATCH(R$6,Data!$1:$1,0)-1,1000,1)=IF(R$7="","Yes",R$7))*ROW(Data!$C$1:$C$1004),ROW(R100)-ROW(R$7)),1),"")</f>
        <v>Ovation</v>
      </c>
      <c r="S100" s="43" t="str">
        <f ca="1">IF(T100="","",IF(INDEX(Data!$BR:$BR,MATCH(T100,Data!$A:$A,0),1)=0,"",INDEX(Data!$BR:$BR,MATCH(T100,Data!$A:$A,0),1)))</f>
        <v/>
      </c>
      <c r="T100" s="43" t="str">
        <f ca="1">IFERROR(INDEX(Data!$A$1:R$1004,_xlfn.AGGREGATE(15,6,(OFFSET(Data!$A$1,0,MATCH(T$6,Data!$1:$1,0)-1,1000,1)=IF(T$7="","Yes",T$7))/(OFFSET(Data!$A$1,0,MATCH(T$6,Data!$1:$1,0)-1,1000,1)=IF(T$7="","Yes",T$7))*ROW(Data!$C$1:$C$1004),ROW(T100)-ROW(T$7)),1),"")</f>
        <v>Ty C TV</v>
      </c>
      <c r="U100" s="43" t="str">
        <f ca="1">IF(V100="","",IF(INDEX(Data!$BR:$BR,MATCH(V100,Data!$A:$A,0),1)=0,"",INDEX(Data!$BR:$BR,MATCH(V100,Data!$A:$A,0),1)))</f>
        <v/>
      </c>
      <c r="V100" s="43" t="str">
        <f ca="1">IFERROR(INDEX(Data!$A$1:T$1004,_xlfn.AGGREGATE(15,6,(OFFSET(Data!$A$1,0,MATCH(V$6,Data!$1:$1,0)-1,1000,1)=IF(V$7="","Yes",V$7))/(OFFSET(Data!$A$1,0,MATCH(V$6,Data!$1:$1,0)-1,1000,1)=IF(V$7="","Yes",V$7))*ROW(Data!$C$1:$C$1004),ROW(V100)-ROW(V$7)),1),"")</f>
        <v/>
      </c>
      <c r="W100" s="43" t="str">
        <f ca="1">IF(X100="","",IF(INDEX(Data!$BR:$BR,MATCH(X100,Data!$A:$A,0),1)=0,"",INDEX(Data!$BR:$BR,MATCH(X100,Data!$A:$A,0),1)))</f>
        <v/>
      </c>
      <c r="X100" s="43" t="str">
        <f ca="1">IFERROR(INDEX(Data!$A$1:Y$1004,_xlfn.AGGREGATE(15,6,(OFFSET(Data!$A$1,0,MATCH(X$6,Data!$1:$1,0)-1,1000,1)=IF(X$7="","Yes",X$7))/(OFFSET(Data!$A$1,0,MATCH(X$6,Data!$1:$1,0)-1,1000,1)=IF(X$7="","Yes",X$7))*ROW(Data!$C$1:$C$1004),ROW(X100)-ROW(X$7)),1),"")</f>
        <v/>
      </c>
      <c r="Y100" s="43" t="str">
        <f ca="1">IF(Z100="","",IF(INDEX(Data!$BR:$BR,MATCH(Z100,Data!$A:$A,0),1)=0,"",INDEX(Data!$BR:$BR,MATCH(Z100,Data!$A:$A,0),1)))</f>
        <v/>
      </c>
      <c r="Z100" s="43" t="str">
        <f ca="1">IFERROR(INDEX(Data!$A$1:AA$1004,_xlfn.AGGREGATE(15,6,(OFFSET(Data!$A$1,0,MATCH(Z$6,Data!$1:$1,0)-1,1000,1)=IF(Z$7="","Yes",Z$7))/(OFFSET(Data!$A$1,0,MATCH(Z$6,Data!$1:$1,0)-1,1000,1)=IF(Z$7="","Yes",Z$7))*ROW(Data!$C$1:$C$1004),ROW(Z100)-ROW(Z$7)),1),"")</f>
        <v/>
      </c>
      <c r="AA100" s="43" t="str">
        <f ca="1">IF(AB100="","",IF(INDEX(Data!$BR:$BR,MATCH(AB100,Data!$A:$A,0),1)=0,"",INDEX(Data!$BR:$BR,MATCH(AB100,Data!$A:$A,0),1)))</f>
        <v/>
      </c>
      <c r="AB100" s="43" t="str">
        <f ca="1">IFERROR(INDEX(Data!$A$1:AC$1004,_xlfn.AGGREGATE(15,6,(OFFSET(Data!$A$1,0,MATCH(AB$6,Data!$1:$1,0)-1,1000,1)=IF(AB$7="","Yes",AB$7))/(OFFSET(Data!$A$1,0,MATCH(AB$6,Data!$1:$1,0)-1,1000,1)=IF(AB$7="","Yes",AB$7))*ROW(Data!$C$1:$C$1004),ROW(AB100)-ROW(AB$7)),1),"")</f>
        <v>USA Network</v>
      </c>
      <c r="AC100" s="43" t="str">
        <f ca="1">IF(AD100="","",IF(INDEX(Data!$BR:$BR,MATCH(AD100,Data!$A:$A,0),1)=0,"",INDEX(Data!$BR:$BR,MATCH(AD100,Data!$A:$A,0),1)))</f>
        <v/>
      </c>
      <c r="AD100" s="43" t="str">
        <f ca="1">IFERROR(INDEX(Data!$A$1:AE$1004,_xlfn.AGGREGATE(15,6,(OFFSET(Data!$A$1,0,MATCH(AD$6,Data!$1:$1,0)-1,1000,1)=IF(AD$7="","Yes",AD$7))/(OFFSET(Data!$A$1,0,MATCH(AD$6,Data!$1:$1,0)-1,1000,1)=IF(AD$7="","Yes",AD$7))*ROW(Data!$C$1:$C$1004),ROW(AD100)-ROW(AD$7)),1),"")</f>
        <v/>
      </c>
      <c r="AE100" s="43" t="str">
        <f ca="1">IF(AF100="","",IF(INDEX(Data!$BR:$BR,MATCH(AF100,Data!$A:$A,0),1)=0,"",INDEX(Data!$BR:$BR,MATCH(AF100,Data!$A:$A,0),1)))</f>
        <v/>
      </c>
      <c r="AF100" s="43" t="str">
        <f ca="1">IFERROR(INDEX(Data!$A$1:AM$1004,_xlfn.AGGREGATE(15,6,(OFFSET(Data!$A$1,0,MATCH(AF$6,Data!$1:$1,0)-1,1000,1)=IF(AF$7="","Yes",AF$7))/(OFFSET(Data!$A$1,0,MATCH(AF$6,Data!$1:$1,0)-1,1000,1)=IF(AF$7="","Yes",AF$7))*ROW(Data!$C$1:$C$1004),ROW(AF100)-ROW(AF$7)),1),"")</f>
        <v/>
      </c>
      <c r="AG100" s="43" t="str">
        <f ca="1">IF(AH100="","",IF(INDEX(Data!$BR:$BR,MATCH(AH100,Data!$A:$A,0),1)=0,"",INDEX(Data!$BR:$BR,MATCH(AH100,Data!$A:$A,0),1)))</f>
        <v/>
      </c>
      <c r="AH100" s="43" t="str">
        <f ca="1">IFERROR(INDEX(Data!$A$1:AO$1004,_xlfn.AGGREGATE(15,6,(OFFSET(Data!$A$1,0,MATCH(AH$6,Data!$1:$1,0)-1,1000,1)=IF(AH$7="","Yes",AH$7))/(OFFSET(Data!$A$1,0,MATCH(AH$6,Data!$1:$1,0)-1,1000,1)=IF(AH$7="","Yes",AH$7))*ROW(Data!$C$1:$C$1004),ROW(AH100)-ROW(AH$7)),1),"")</f>
        <v/>
      </c>
      <c r="AI100" s="43" t="str">
        <f ca="1">IF(AJ100="","",IF(INDEX(Data!$BR:$BR,MATCH(AJ100,Data!$A:$A,0),1)=0,"",INDEX(Data!$BR:$BR,MATCH(AJ100,Data!$A:$A,0),1)))</f>
        <v/>
      </c>
      <c r="AJ100" s="43" t="str">
        <f ca="1">IFERROR(INDEX(Data!$A$1:AQ$1004,_xlfn.AGGREGATE(15,6,(OFFSET(Data!$A$1,0,MATCH(AJ$6,Data!$1:$1,0)-1,1000,1)=IF(AJ$7="","Yes",AJ$7))/(OFFSET(Data!$A$1,0,MATCH(AJ$6,Data!$1:$1,0)-1,1000,1)=IF(AJ$7="","Yes",AJ$7))*ROW(Data!$C$1:$C$1004),ROW(AJ100)-ROW(AJ$7)),1),"")</f>
        <v/>
      </c>
      <c r="AK100" s="43" t="str">
        <f ca="1">IF(AL100="","",IF(INDEX(Data!$BR:$BR,MATCH(AL100,Data!$A:$A,0),1)=0,"",INDEX(Data!$BR:$BR,MATCH(AL100,Data!$A:$A,0),1)))</f>
        <v/>
      </c>
      <c r="AL100" s="43" t="str">
        <f ca="1">IFERROR(INDEX(Data!$A$1:AS$1004,_xlfn.AGGREGATE(15,6,(OFFSET(Data!$A$1,0,MATCH(AL$6,Data!$1:$1,0)-1,1000,1)=IF(AL$7="","Yes",AL$7))/(OFFSET(Data!$A$1,0,MATCH(AL$6,Data!$1:$1,0)-1,1000,1)=IF(AL$7="","Yes",AL$7))*ROW(Data!$C$1:$C$1004),ROW(AL100)-ROW(AL$7)),1),"")</f>
        <v/>
      </c>
      <c r="AM100" s="43" t="str">
        <f ca="1">IF(AN100="","",IF(INDEX(Data!$BR:$BR,MATCH(AN100,Data!$A:$A,0),1)=0,"",INDEX(Data!$BR:$BR,MATCH(AN100,Data!$A:$A,0),1)))</f>
        <v/>
      </c>
      <c r="AN100" s="43" t="str">
        <f ca="1">IFERROR(INDEX(Data!$A$1:AU$1004,_xlfn.AGGREGATE(15,6,(OFFSET(Data!$A$1,0,MATCH(AN$6,Data!$1:$1,0)-1,1000,1)=IF(AN$7="","Yes",AN$7))/(OFFSET(Data!$A$1,0,MATCH(AN$6,Data!$1:$1,0)-1,1000,1)=IF(AN$7="","Yes",AN$7))*ROW(Data!$C$1:$C$1004),ROW(AN100)-ROW(AN$7)),1),"")</f>
        <v/>
      </c>
    </row>
    <row r="101" spans="1:40" x14ac:dyDescent="0.4">
      <c r="A101" s="43" t="str">
        <f ca="1">IF(B101="","",IF(INDEX(Data!$BR:$BR,MATCH(B101,Data!$A:$A,0),1)=0,"",INDEX(Data!$BR:$BR,MATCH(B101,Data!$A:$A,0),1)))</f>
        <v/>
      </c>
      <c r="B101" s="43" t="str">
        <f ca="1">IFERROR(INDEX(Data!A$1:$A$1004,_xlfn.AGGREGATE(15,6,(OFFSET(Data!$A$1,0,MATCH(B$6,Data!$1:$1,0)-1,1000,1)=IF(B$7="","Yes",B$7))/(OFFSET(Data!$A$1,0,MATCH(B$6,Data!$1:$1,0)-1,1000,1)=IF(B$7="","Yes",B$7))*ROW(Data!$C$1:$C$1004),ROW(B101)-ROW(B$7)),1),"")</f>
        <v/>
      </c>
      <c r="C101" s="43" t="str">
        <f ca="1">IF(D101="","",IF(INDEX(Data!$BR:$BR,MATCH(D101,Data!$A:$A,0),1)=0,"",INDEX(Data!$BR:$BR,MATCH(D101,Data!$A:$A,0),1)))</f>
        <v/>
      </c>
      <c r="D101" s="43" t="str">
        <f ca="1">IFERROR(INDEX(Data!$A$1:C$1004,_xlfn.AGGREGATE(15,6,(OFFSET(Data!$A$1,0,MATCH(D$6,Data!$1:$1,0)-1,1000,1)=IF(D$7="","Yes",D$7))/(OFFSET(Data!$A$1,0,MATCH(D$6,Data!$1:$1,0)-1,1000,1)=IF(D$7="","Yes",D$7))*ROW(Data!$C$1:$C$1004),ROW(D101)-ROW(D$7)),1),"")</f>
        <v/>
      </c>
      <c r="E101" s="43" t="str">
        <f ca="1">IF(F101="","",IF(INDEX(Data!$BR:$BR,MATCH(F101,Data!$A:$A,0),1)=0,"",INDEX(Data!$BR:$BR,MATCH(F101,Data!$A:$A,0),1)))</f>
        <v/>
      </c>
      <c r="F101" s="43" t="str">
        <f ca="1">IFERROR(INDEX(Data!$A$1:E$1004,_xlfn.AGGREGATE(15,6,(OFFSET(Data!$A$1,0,MATCH(F$6,Data!$1:$1,0)-1,1000,1)=IF(F$7="","Yes",F$7))/(OFFSET(Data!$A$1,0,MATCH(F$6,Data!$1:$1,0)-1,1000,1)=IF(F$7="","Yes",F$7))*ROW(Data!$C$1:$C$1004),ROW(F101)-ROW(F$7)),1),"")</f>
        <v/>
      </c>
      <c r="G101" s="43" t="str">
        <f ca="1">IF(H101="","",IF(INDEX(Data!$BR:$BR,MATCH(H101,Data!$A:$A,0),1)=0,"",INDEX(Data!$BR:$BR,MATCH(H101,Data!$A:$A,0),1)))</f>
        <v/>
      </c>
      <c r="H101" s="43" t="str">
        <f ca="1">IFERROR(INDEX(Data!$A$1:G$1004,_xlfn.AGGREGATE(15,6,(OFFSET(Data!$A$1,0,MATCH(H$6,Data!$1:$1,0)-1,1000,1)=IF(H$7="","Yes",H$7))/(OFFSET(Data!$A$1,0,MATCH(H$6,Data!$1:$1,0)-1,1000,1)=IF(H$7="","Yes",H$7))*ROW(Data!$C$1:$C$1004),ROW(H101)-ROW(H$7)),1),"")</f>
        <v/>
      </c>
      <c r="I101" s="43" t="str">
        <f ca="1">IF(J101="","",IF(INDEX(Data!$BR:$BR,MATCH(J101,Data!$A:$A,0),1)=0,"",INDEX(Data!$BR:$BR,MATCH(J101,Data!$A:$A,0),1)))</f>
        <v/>
      </c>
      <c r="J101" s="43" t="str">
        <f ca="1">IFERROR(INDEX(Data!$A$1:I$1004,_xlfn.AGGREGATE(15,6,(OFFSET(Data!$A$1,0,MATCH(J$6,Data!$1:$1,0)-1,1000,1)=IF(J$7="","Yes",J$7))/(OFFSET(Data!$A$1,0,MATCH(J$6,Data!$1:$1,0)-1,1000,1)=IF(J$7="","Yes",J$7))*ROW(Data!$C$1:$C$1004),ROW(J101)-ROW(J$7)),1),"")</f>
        <v/>
      </c>
      <c r="K101" s="43" t="str">
        <f ca="1">IF(L101="","",IF(INDEX(Data!$BR:$BR,MATCH(L101,Data!$A:$A,0),1)=0,"",INDEX(Data!$BR:$BR,MATCH(L101,Data!$A:$A,0),1)))</f>
        <v/>
      </c>
      <c r="L101" s="43" t="str">
        <f ca="1">IFERROR(INDEX(Data!$A$1:K$1004,_xlfn.AGGREGATE(15,6,(OFFSET(Data!$A$1,0,MATCH(L$6,Data!$1:$1,0)-1,1000,1)=IF(L$7="","Yes",L$7))/(OFFSET(Data!$A$1,0,MATCH(L$6,Data!$1:$1,0)-1,1000,1)=IF(L$7="","Yes",L$7))*ROW(Data!$C$1:$C$1004),ROW(L101)-ROW(L$7)),1),"")</f>
        <v/>
      </c>
      <c r="M101" s="43" t="str">
        <f ca="1">IF(N101="","",IF(INDEX(Data!$BR:$BR,MATCH(N101,Data!$A:$A,0),1)=0,"",INDEX(Data!$BR:$BR,MATCH(N101,Data!$A:$A,0),1)))</f>
        <v/>
      </c>
      <c r="N101" s="43" t="str">
        <f ca="1">IFERROR(INDEX(Data!$A$1:M$1004,_xlfn.AGGREGATE(15,6,(OFFSET(Data!$A$1,0,MATCH(N$6,Data!$1:$1,0)-1,1000,1)=IF(N$7="","Yes",N$7))/(OFFSET(Data!$A$1,0,MATCH(N$6,Data!$1:$1,0)-1,1000,1)=IF(N$7="","Yes",N$7))*ROW(Data!$C$1:$C$1004),ROW(N101)-ROW(N$7)),1),"")</f>
        <v>Up</v>
      </c>
      <c r="O101" s="43" t="str">
        <f ca="1">IF(P101="","",IF(INDEX(Data!$BR:$BR,MATCH(P101,Data!$A:$A,0),1)=0,"",INDEX(Data!$BR:$BR,MATCH(P101,Data!$A:$A,0),1)))</f>
        <v/>
      </c>
      <c r="P101" s="43" t="str">
        <f ca="1">IFERROR(INDEX(Data!$A$1:O$1004,_xlfn.AGGREGATE(15,6,(OFFSET(Data!$A$1,0,MATCH(P$6,Data!$1:$1,0)-1,1000,1)=IF(P$7="","Yes",P$7))/(OFFSET(Data!$A$1,0,MATCH(P$6,Data!$1:$1,0)-1,1000,1)=IF(P$7="","Yes",P$7))*ROW(Data!$C$1:$C$1004),ROW(P101)-ROW(P$7)),1),"")</f>
        <v>Oxygen</v>
      </c>
      <c r="Q101" s="43" t="str">
        <f ca="1">IF(R101="","",IF(INDEX(Data!$BR:$BR,MATCH(R101,Data!$A:$A,0),1)=0,"",INDEX(Data!$BR:$BR,MATCH(R101,Data!$A:$A,0),1)))</f>
        <v/>
      </c>
      <c r="R101" s="43" t="str">
        <f ca="1">IFERROR(INDEX(Data!$A$1:Q$1004,_xlfn.AGGREGATE(15,6,(OFFSET(Data!$A$1,0,MATCH(R$6,Data!$1:$1,0)-1,1000,1)=IF(R$7="","Yes",R$7))/(OFFSET(Data!$A$1,0,MATCH(R$6,Data!$1:$1,0)-1,1000,1)=IF(R$7="","Yes",R$7))*ROW(Data!$C$1:$C$1004),ROW(R101)-ROW(R$7)),1),"")</f>
        <v>Own</v>
      </c>
      <c r="S101" s="43" t="str">
        <f ca="1">IF(T101="","",IF(INDEX(Data!$BR:$BR,MATCH(T101,Data!$A:$A,0),1)=0,"",INDEX(Data!$BR:$BR,MATCH(T101,Data!$A:$A,0),1)))</f>
        <v/>
      </c>
      <c r="T101" s="43" t="str">
        <f ca="1">IFERROR(INDEX(Data!$A$1:R$1004,_xlfn.AGGREGATE(15,6,(OFFSET(Data!$A$1,0,MATCH(T$6,Data!$1:$1,0)-1,1000,1)=IF(T$7="","Yes",T$7))/(OFFSET(Data!$A$1,0,MATCH(T$6,Data!$1:$1,0)-1,1000,1)=IF(T$7="","Yes",T$7))*ROW(Data!$C$1:$C$1004),ROW(T101)-ROW(T$7)),1),"")</f>
        <v>Unimas</v>
      </c>
      <c r="U101" s="43" t="str">
        <f ca="1">IF(V101="","",IF(INDEX(Data!$BR:$BR,MATCH(V101,Data!$A:$A,0),1)=0,"",INDEX(Data!$BR:$BR,MATCH(V101,Data!$A:$A,0),1)))</f>
        <v/>
      </c>
      <c r="V101" s="43" t="str">
        <f ca="1">IFERROR(INDEX(Data!$A$1:T$1004,_xlfn.AGGREGATE(15,6,(OFFSET(Data!$A$1,0,MATCH(V$6,Data!$1:$1,0)-1,1000,1)=IF(V$7="","Yes",V$7))/(OFFSET(Data!$A$1,0,MATCH(V$6,Data!$1:$1,0)-1,1000,1)=IF(V$7="","Yes",V$7))*ROW(Data!$C$1:$C$1004),ROW(V101)-ROW(V$7)),1),"")</f>
        <v/>
      </c>
      <c r="W101" s="43" t="str">
        <f ca="1">IF(X101="","",IF(INDEX(Data!$BR:$BR,MATCH(X101,Data!$A:$A,0),1)=0,"",INDEX(Data!$BR:$BR,MATCH(X101,Data!$A:$A,0),1)))</f>
        <v/>
      </c>
      <c r="X101" s="43" t="str">
        <f ca="1">IFERROR(INDEX(Data!$A$1:Y$1004,_xlfn.AGGREGATE(15,6,(OFFSET(Data!$A$1,0,MATCH(X$6,Data!$1:$1,0)-1,1000,1)=IF(X$7="","Yes",X$7))/(OFFSET(Data!$A$1,0,MATCH(X$6,Data!$1:$1,0)-1,1000,1)=IF(X$7="","Yes",X$7))*ROW(Data!$C$1:$C$1004),ROW(X101)-ROW(X$7)),1),"")</f>
        <v/>
      </c>
      <c r="Y101" s="43" t="str">
        <f ca="1">IF(Z101="","",IF(INDEX(Data!$BR:$BR,MATCH(Z101,Data!$A:$A,0),1)=0,"",INDEX(Data!$BR:$BR,MATCH(Z101,Data!$A:$A,0),1)))</f>
        <v/>
      </c>
      <c r="Z101" s="43" t="str">
        <f ca="1">IFERROR(INDEX(Data!$A$1:AA$1004,_xlfn.AGGREGATE(15,6,(OFFSET(Data!$A$1,0,MATCH(Z$6,Data!$1:$1,0)-1,1000,1)=IF(Z$7="","Yes",Z$7))/(OFFSET(Data!$A$1,0,MATCH(Z$6,Data!$1:$1,0)-1,1000,1)=IF(Z$7="","Yes",Z$7))*ROW(Data!$C$1:$C$1004),ROW(Z101)-ROW(Z$7)),1),"")</f>
        <v/>
      </c>
      <c r="AA101" s="43" t="str">
        <f ca="1">IF(AB101="","",IF(INDEX(Data!$BR:$BR,MATCH(AB101,Data!$A:$A,0),1)=0,"",INDEX(Data!$BR:$BR,MATCH(AB101,Data!$A:$A,0),1)))</f>
        <v/>
      </c>
      <c r="AB101" s="43" t="str">
        <f ca="1">IFERROR(INDEX(Data!$A$1:AC$1004,_xlfn.AGGREGATE(15,6,(OFFSET(Data!$A$1,0,MATCH(AB$6,Data!$1:$1,0)-1,1000,1)=IF(AB$7="","Yes",AB$7))/(OFFSET(Data!$A$1,0,MATCH(AB$6,Data!$1:$1,0)-1,1000,1)=IF(AB$7="","Yes",AB$7))*ROW(Data!$C$1:$C$1004),ROW(AB101)-ROW(AB$7)),1),"")</f>
        <v>VH1</v>
      </c>
      <c r="AC101" s="43" t="str">
        <f ca="1">IF(AD101="","",IF(INDEX(Data!$BR:$BR,MATCH(AD101,Data!$A:$A,0),1)=0,"",INDEX(Data!$BR:$BR,MATCH(AD101,Data!$A:$A,0),1)))</f>
        <v/>
      </c>
      <c r="AD101" s="43" t="str">
        <f ca="1">IFERROR(INDEX(Data!$A$1:AE$1004,_xlfn.AGGREGATE(15,6,(OFFSET(Data!$A$1,0,MATCH(AD$6,Data!$1:$1,0)-1,1000,1)=IF(AD$7="","Yes",AD$7))/(OFFSET(Data!$A$1,0,MATCH(AD$6,Data!$1:$1,0)-1,1000,1)=IF(AD$7="","Yes",AD$7))*ROW(Data!$C$1:$C$1004),ROW(AD101)-ROW(AD$7)),1),"")</f>
        <v/>
      </c>
      <c r="AE101" s="43" t="str">
        <f ca="1">IF(AF101="","",IF(INDEX(Data!$BR:$BR,MATCH(AF101,Data!$A:$A,0),1)=0,"",INDEX(Data!$BR:$BR,MATCH(AF101,Data!$A:$A,0),1)))</f>
        <v/>
      </c>
      <c r="AF101" s="43" t="str">
        <f ca="1">IFERROR(INDEX(Data!$A$1:AM$1004,_xlfn.AGGREGATE(15,6,(OFFSET(Data!$A$1,0,MATCH(AF$6,Data!$1:$1,0)-1,1000,1)=IF(AF$7="","Yes",AF$7))/(OFFSET(Data!$A$1,0,MATCH(AF$6,Data!$1:$1,0)-1,1000,1)=IF(AF$7="","Yes",AF$7))*ROW(Data!$C$1:$C$1004),ROW(AF101)-ROW(AF$7)),1),"")</f>
        <v/>
      </c>
      <c r="AG101" s="43" t="str">
        <f ca="1">IF(AH101="","",IF(INDEX(Data!$BR:$BR,MATCH(AH101,Data!$A:$A,0),1)=0,"",INDEX(Data!$BR:$BR,MATCH(AH101,Data!$A:$A,0),1)))</f>
        <v/>
      </c>
      <c r="AH101" s="43" t="str">
        <f ca="1">IFERROR(INDEX(Data!$A$1:AO$1004,_xlfn.AGGREGATE(15,6,(OFFSET(Data!$A$1,0,MATCH(AH$6,Data!$1:$1,0)-1,1000,1)=IF(AH$7="","Yes",AH$7))/(OFFSET(Data!$A$1,0,MATCH(AH$6,Data!$1:$1,0)-1,1000,1)=IF(AH$7="","Yes",AH$7))*ROW(Data!$C$1:$C$1004),ROW(AH101)-ROW(AH$7)),1),"")</f>
        <v/>
      </c>
      <c r="AI101" s="43" t="str">
        <f ca="1">IF(AJ101="","",IF(INDEX(Data!$BR:$BR,MATCH(AJ101,Data!$A:$A,0),1)=0,"",INDEX(Data!$BR:$BR,MATCH(AJ101,Data!$A:$A,0),1)))</f>
        <v/>
      </c>
      <c r="AJ101" s="43" t="str">
        <f ca="1">IFERROR(INDEX(Data!$A$1:AQ$1004,_xlfn.AGGREGATE(15,6,(OFFSET(Data!$A$1,0,MATCH(AJ$6,Data!$1:$1,0)-1,1000,1)=IF(AJ$7="","Yes",AJ$7))/(OFFSET(Data!$A$1,0,MATCH(AJ$6,Data!$1:$1,0)-1,1000,1)=IF(AJ$7="","Yes",AJ$7))*ROW(Data!$C$1:$C$1004),ROW(AJ101)-ROW(AJ$7)),1),"")</f>
        <v/>
      </c>
      <c r="AK101" s="43" t="str">
        <f ca="1">IF(AL101="","",IF(INDEX(Data!$BR:$BR,MATCH(AL101,Data!$A:$A,0),1)=0,"",INDEX(Data!$BR:$BR,MATCH(AL101,Data!$A:$A,0),1)))</f>
        <v/>
      </c>
      <c r="AL101" s="43" t="str">
        <f ca="1">IFERROR(INDEX(Data!$A$1:AS$1004,_xlfn.AGGREGATE(15,6,(OFFSET(Data!$A$1,0,MATCH(AL$6,Data!$1:$1,0)-1,1000,1)=IF(AL$7="","Yes",AL$7))/(OFFSET(Data!$A$1,0,MATCH(AL$6,Data!$1:$1,0)-1,1000,1)=IF(AL$7="","Yes",AL$7))*ROW(Data!$C$1:$C$1004),ROW(AL101)-ROW(AL$7)),1),"")</f>
        <v/>
      </c>
      <c r="AM101" s="43" t="str">
        <f ca="1">IF(AN101="","",IF(INDEX(Data!$BR:$BR,MATCH(AN101,Data!$A:$A,0),1)=0,"",INDEX(Data!$BR:$BR,MATCH(AN101,Data!$A:$A,0),1)))</f>
        <v/>
      </c>
      <c r="AN101" s="43" t="str">
        <f ca="1">IFERROR(INDEX(Data!$A$1:AU$1004,_xlfn.AGGREGATE(15,6,(OFFSET(Data!$A$1,0,MATCH(AN$6,Data!$1:$1,0)-1,1000,1)=IF(AN$7="","Yes",AN$7))/(OFFSET(Data!$A$1,0,MATCH(AN$6,Data!$1:$1,0)-1,1000,1)=IF(AN$7="","Yes",AN$7))*ROW(Data!$C$1:$C$1004),ROW(AN101)-ROW(AN$7)),1),"")</f>
        <v/>
      </c>
    </row>
    <row r="102" spans="1:40" ht="24" x14ac:dyDescent="0.4">
      <c r="A102" s="43" t="str">
        <f ca="1">IF(B102="","",IF(INDEX(Data!$BR:$BR,MATCH(B102,Data!$A:$A,0),1)=0,"",INDEX(Data!$BR:$BR,MATCH(B102,Data!$A:$A,0),1)))</f>
        <v/>
      </c>
      <c r="B102" s="43" t="str">
        <f ca="1">IFERROR(INDEX(Data!A$1:$A$1004,_xlfn.AGGREGATE(15,6,(OFFSET(Data!$A$1,0,MATCH(B$6,Data!$1:$1,0)-1,1000,1)=IF(B$7="","Yes",B$7))/(OFFSET(Data!$A$1,0,MATCH(B$6,Data!$1:$1,0)-1,1000,1)=IF(B$7="","Yes",B$7))*ROW(Data!$C$1:$C$1004),ROW(B102)-ROW(B$7)),1),"")</f>
        <v/>
      </c>
      <c r="C102" s="43" t="str">
        <f ca="1">IF(D102="","",IF(INDEX(Data!$BR:$BR,MATCH(D102,Data!$A:$A,0),1)=0,"",INDEX(Data!$BR:$BR,MATCH(D102,Data!$A:$A,0),1)))</f>
        <v/>
      </c>
      <c r="D102" s="43" t="str">
        <f ca="1">IFERROR(INDEX(Data!$A$1:C$1004,_xlfn.AGGREGATE(15,6,(OFFSET(Data!$A$1,0,MATCH(D$6,Data!$1:$1,0)-1,1000,1)=IF(D$7="","Yes",D$7))/(OFFSET(Data!$A$1,0,MATCH(D$6,Data!$1:$1,0)-1,1000,1)=IF(D$7="","Yes",D$7))*ROW(Data!$C$1:$C$1004),ROW(D102)-ROW(D$7)),1),"")</f>
        <v/>
      </c>
      <c r="E102" s="43" t="str">
        <f ca="1">IF(F102="","",IF(INDEX(Data!$BR:$BR,MATCH(F102,Data!$A:$A,0),1)=0,"",INDEX(Data!$BR:$BR,MATCH(F102,Data!$A:$A,0),1)))</f>
        <v/>
      </c>
      <c r="F102" s="43" t="str">
        <f ca="1">IFERROR(INDEX(Data!$A$1:E$1004,_xlfn.AGGREGATE(15,6,(OFFSET(Data!$A$1,0,MATCH(F$6,Data!$1:$1,0)-1,1000,1)=IF(F$7="","Yes",F$7))/(OFFSET(Data!$A$1,0,MATCH(F$6,Data!$1:$1,0)-1,1000,1)=IF(F$7="","Yes",F$7))*ROW(Data!$C$1:$C$1004),ROW(F102)-ROW(F$7)),1),"")</f>
        <v/>
      </c>
      <c r="G102" s="43" t="str">
        <f ca="1">IF(H102="","",IF(INDEX(Data!$BR:$BR,MATCH(H102,Data!$A:$A,0),1)=0,"",INDEX(Data!$BR:$BR,MATCH(H102,Data!$A:$A,0),1)))</f>
        <v/>
      </c>
      <c r="H102" s="43" t="str">
        <f ca="1">IFERROR(INDEX(Data!$A$1:G$1004,_xlfn.AGGREGATE(15,6,(OFFSET(Data!$A$1,0,MATCH(H$6,Data!$1:$1,0)-1,1000,1)=IF(H$7="","Yes",H$7))/(OFFSET(Data!$A$1,0,MATCH(H$6,Data!$1:$1,0)-1,1000,1)=IF(H$7="","Yes",H$7))*ROW(Data!$C$1:$C$1004),ROW(H102)-ROW(H$7)),1),"")</f>
        <v/>
      </c>
      <c r="I102" s="43" t="str">
        <f ca="1">IF(J102="","",IF(INDEX(Data!$BR:$BR,MATCH(J102,Data!$A:$A,0),1)=0,"",INDEX(Data!$BR:$BR,MATCH(J102,Data!$A:$A,0),1)))</f>
        <v/>
      </c>
      <c r="J102" s="43" t="str">
        <f ca="1">IFERROR(INDEX(Data!$A$1:I$1004,_xlfn.AGGREGATE(15,6,(OFFSET(Data!$A$1,0,MATCH(J$6,Data!$1:$1,0)-1,1000,1)=IF(J$7="","Yes",J$7))/(OFFSET(Data!$A$1,0,MATCH(J$6,Data!$1:$1,0)-1,1000,1)=IF(J$7="","Yes",J$7))*ROW(Data!$C$1:$C$1004),ROW(J102)-ROW(J$7)),1),"")</f>
        <v/>
      </c>
      <c r="K102" s="43" t="str">
        <f ca="1">IF(L102="","",IF(INDEX(Data!$BR:$BR,MATCH(L102,Data!$A:$A,0),1)=0,"",INDEX(Data!$BR:$BR,MATCH(L102,Data!$A:$A,0),1)))</f>
        <v/>
      </c>
      <c r="L102" s="43" t="str">
        <f ca="1">IFERROR(INDEX(Data!$A$1:K$1004,_xlfn.AGGREGATE(15,6,(OFFSET(Data!$A$1,0,MATCH(L$6,Data!$1:$1,0)-1,1000,1)=IF(L$7="","Yes",L$7))/(OFFSET(Data!$A$1,0,MATCH(L$6,Data!$1:$1,0)-1,1000,1)=IF(L$7="","Yes",L$7))*ROW(Data!$C$1:$C$1004),ROW(L102)-ROW(L$7)),1),"")</f>
        <v/>
      </c>
      <c r="M102" s="43" t="str">
        <f ca="1">IF(N102="","",IF(INDEX(Data!$BR:$BR,MATCH(N102,Data!$A:$A,0),1)=0,"",INDEX(Data!$BR:$BR,MATCH(N102,Data!$A:$A,0),1)))</f>
        <v/>
      </c>
      <c r="N102" s="43" t="str">
        <f ca="1">IFERROR(INDEX(Data!$A$1:M$1004,_xlfn.AGGREGATE(15,6,(OFFSET(Data!$A$1,0,MATCH(N$6,Data!$1:$1,0)-1,1000,1)=IF(N$7="","Yes",N$7))/(OFFSET(Data!$A$1,0,MATCH(N$6,Data!$1:$1,0)-1,1000,1)=IF(N$7="","Yes",N$7))*ROW(Data!$C$1:$C$1004),ROW(N102)-ROW(N$7)),1),"")</f>
        <v>USA Network</v>
      </c>
      <c r="O102" s="43" t="str">
        <f ca="1">IF(P102="","",IF(INDEX(Data!$BR:$BR,MATCH(P102,Data!$A:$A,0),1)=0,"",INDEX(Data!$BR:$BR,MATCH(P102,Data!$A:$A,0),1)))</f>
        <v/>
      </c>
      <c r="P102" s="43" t="str">
        <f ca="1">IFERROR(INDEX(Data!$A$1:O$1004,_xlfn.AGGREGATE(15,6,(OFFSET(Data!$A$1,0,MATCH(P$6,Data!$1:$1,0)-1,1000,1)=IF(P$7="","Yes",P$7))/(OFFSET(Data!$A$1,0,MATCH(P$6,Data!$1:$1,0)-1,1000,1)=IF(P$7="","Yes",P$7))*ROW(Data!$C$1:$C$1004),ROW(P102)-ROW(P$7)),1),"")</f>
        <v>Paramount Network</v>
      </c>
      <c r="Q102" s="43" t="str">
        <f ca="1">IF(R102="","",IF(INDEX(Data!$BR:$BR,MATCH(R102,Data!$A:$A,0),1)=0,"",INDEX(Data!$BR:$BR,MATCH(R102,Data!$A:$A,0),1)))</f>
        <v/>
      </c>
      <c r="R102" s="43" t="str">
        <f ca="1">IFERROR(INDEX(Data!$A$1:Q$1004,_xlfn.AGGREGATE(15,6,(OFFSET(Data!$A$1,0,MATCH(R$6,Data!$1:$1,0)-1,1000,1)=IF(R$7="","Yes",R$7))/(OFFSET(Data!$A$1,0,MATCH(R$6,Data!$1:$1,0)-1,1000,1)=IF(R$7="","Yes",R$7))*ROW(Data!$C$1:$C$1004),ROW(R102)-ROW(R$7)),1),"")</f>
        <v>Oxygen</v>
      </c>
      <c r="S102" s="43" t="str">
        <f ca="1">IF(T102="","",IF(INDEX(Data!$BR:$BR,MATCH(T102,Data!$A:$A,0),1)=0,"",INDEX(Data!$BR:$BR,MATCH(T102,Data!$A:$A,0),1)))</f>
        <v/>
      </c>
      <c r="T102" s="43" t="str">
        <f ca="1">IFERROR(INDEX(Data!$A$1:R$1004,_xlfn.AGGREGATE(15,6,(OFFSET(Data!$A$1,0,MATCH(T$6,Data!$1:$1,0)-1,1000,1)=IF(T$7="","Yes",T$7))/(OFFSET(Data!$A$1,0,MATCH(T$6,Data!$1:$1,0)-1,1000,1)=IF(T$7="","Yes",T$7))*ROW(Data!$C$1:$C$1004),ROW(T102)-ROW(T$7)),1),"")</f>
        <v>Universo</v>
      </c>
      <c r="U102" s="43" t="str">
        <f ca="1">IF(V102="","",IF(INDEX(Data!$BR:$BR,MATCH(V102,Data!$A:$A,0),1)=0,"",INDEX(Data!$BR:$BR,MATCH(V102,Data!$A:$A,0),1)))</f>
        <v/>
      </c>
      <c r="V102" s="43" t="str">
        <f ca="1">IFERROR(INDEX(Data!$A$1:T$1004,_xlfn.AGGREGATE(15,6,(OFFSET(Data!$A$1,0,MATCH(V$6,Data!$1:$1,0)-1,1000,1)=IF(V$7="","Yes",V$7))/(OFFSET(Data!$A$1,0,MATCH(V$6,Data!$1:$1,0)-1,1000,1)=IF(V$7="","Yes",V$7))*ROW(Data!$C$1:$C$1004),ROW(V102)-ROW(V$7)),1),"")</f>
        <v/>
      </c>
      <c r="W102" s="43" t="str">
        <f ca="1">IF(X102="","",IF(INDEX(Data!$BR:$BR,MATCH(X102,Data!$A:$A,0),1)=0,"",INDEX(Data!$BR:$BR,MATCH(X102,Data!$A:$A,0),1)))</f>
        <v/>
      </c>
      <c r="X102" s="43" t="str">
        <f ca="1">IFERROR(INDEX(Data!$A$1:Y$1004,_xlfn.AGGREGATE(15,6,(OFFSET(Data!$A$1,0,MATCH(X$6,Data!$1:$1,0)-1,1000,1)=IF(X$7="","Yes",X$7))/(OFFSET(Data!$A$1,0,MATCH(X$6,Data!$1:$1,0)-1,1000,1)=IF(X$7="","Yes",X$7))*ROW(Data!$C$1:$C$1004),ROW(X102)-ROW(X$7)),1),"")</f>
        <v/>
      </c>
      <c r="Y102" s="43" t="str">
        <f ca="1">IF(Z102="","",IF(INDEX(Data!$BR:$BR,MATCH(Z102,Data!$A:$A,0),1)=0,"",INDEX(Data!$BR:$BR,MATCH(Z102,Data!$A:$A,0),1)))</f>
        <v/>
      </c>
      <c r="Z102" s="43" t="str">
        <f ca="1">IFERROR(INDEX(Data!$A$1:AA$1004,_xlfn.AGGREGATE(15,6,(OFFSET(Data!$A$1,0,MATCH(Z$6,Data!$1:$1,0)-1,1000,1)=IF(Z$7="","Yes",Z$7))/(OFFSET(Data!$A$1,0,MATCH(Z$6,Data!$1:$1,0)-1,1000,1)=IF(Z$7="","Yes",Z$7))*ROW(Data!$C$1:$C$1004),ROW(Z102)-ROW(Z$7)),1),"")</f>
        <v/>
      </c>
      <c r="AA102" s="43" t="str">
        <f ca="1">IF(AB102="","",IF(INDEX(Data!$BR:$BR,MATCH(AB102,Data!$A:$A,0),1)=0,"",INDEX(Data!$BR:$BR,MATCH(AB102,Data!$A:$A,0),1)))</f>
        <v/>
      </c>
      <c r="AB102" s="43" t="str">
        <f ca="1">IFERROR(INDEX(Data!$A$1:AC$1004,_xlfn.AGGREGATE(15,6,(OFFSET(Data!$A$1,0,MATCH(AB$6,Data!$1:$1,0)-1,1000,1)=IF(AB$7="","Yes",AB$7))/(OFFSET(Data!$A$1,0,MATCH(AB$6,Data!$1:$1,0)-1,1000,1)=IF(AB$7="","Yes",AB$7))*ROW(Data!$C$1:$C$1004),ROW(AB102)-ROW(AB$7)),1),"")</f>
        <v>Viceland</v>
      </c>
      <c r="AC102" s="43" t="str">
        <f ca="1">IF(AD102="","",IF(INDEX(Data!$BR:$BR,MATCH(AD102,Data!$A:$A,0),1)=0,"",INDEX(Data!$BR:$BR,MATCH(AD102,Data!$A:$A,0),1)))</f>
        <v/>
      </c>
      <c r="AD102" s="43" t="str">
        <f ca="1">IFERROR(INDEX(Data!$A$1:AE$1004,_xlfn.AGGREGATE(15,6,(OFFSET(Data!$A$1,0,MATCH(AD$6,Data!$1:$1,0)-1,1000,1)=IF(AD$7="","Yes",AD$7))/(OFFSET(Data!$A$1,0,MATCH(AD$6,Data!$1:$1,0)-1,1000,1)=IF(AD$7="","Yes",AD$7))*ROW(Data!$C$1:$C$1004),ROW(AD102)-ROW(AD$7)),1),"")</f>
        <v/>
      </c>
      <c r="AE102" s="43" t="str">
        <f ca="1">IF(AF102="","",IF(INDEX(Data!$BR:$BR,MATCH(AF102,Data!$A:$A,0),1)=0,"",INDEX(Data!$BR:$BR,MATCH(AF102,Data!$A:$A,0),1)))</f>
        <v/>
      </c>
      <c r="AF102" s="43" t="str">
        <f ca="1">IFERROR(INDEX(Data!$A$1:AM$1004,_xlfn.AGGREGATE(15,6,(OFFSET(Data!$A$1,0,MATCH(AF$6,Data!$1:$1,0)-1,1000,1)=IF(AF$7="","Yes",AF$7))/(OFFSET(Data!$A$1,0,MATCH(AF$6,Data!$1:$1,0)-1,1000,1)=IF(AF$7="","Yes",AF$7))*ROW(Data!$C$1:$C$1004),ROW(AF102)-ROW(AF$7)),1),"")</f>
        <v/>
      </c>
      <c r="AG102" s="43" t="str">
        <f ca="1">IF(AH102="","",IF(INDEX(Data!$BR:$BR,MATCH(AH102,Data!$A:$A,0),1)=0,"",INDEX(Data!$BR:$BR,MATCH(AH102,Data!$A:$A,0),1)))</f>
        <v/>
      </c>
      <c r="AH102" s="43" t="str">
        <f ca="1">IFERROR(INDEX(Data!$A$1:AO$1004,_xlfn.AGGREGATE(15,6,(OFFSET(Data!$A$1,0,MATCH(AH$6,Data!$1:$1,0)-1,1000,1)=IF(AH$7="","Yes",AH$7))/(OFFSET(Data!$A$1,0,MATCH(AH$6,Data!$1:$1,0)-1,1000,1)=IF(AH$7="","Yes",AH$7))*ROW(Data!$C$1:$C$1004),ROW(AH102)-ROW(AH$7)),1),"")</f>
        <v/>
      </c>
      <c r="AI102" s="43" t="str">
        <f ca="1">IF(AJ102="","",IF(INDEX(Data!$BR:$BR,MATCH(AJ102,Data!$A:$A,0),1)=0,"",INDEX(Data!$BR:$BR,MATCH(AJ102,Data!$A:$A,0),1)))</f>
        <v/>
      </c>
      <c r="AJ102" s="43" t="str">
        <f ca="1">IFERROR(INDEX(Data!$A$1:AQ$1004,_xlfn.AGGREGATE(15,6,(OFFSET(Data!$A$1,0,MATCH(AJ$6,Data!$1:$1,0)-1,1000,1)=IF(AJ$7="","Yes",AJ$7))/(OFFSET(Data!$A$1,0,MATCH(AJ$6,Data!$1:$1,0)-1,1000,1)=IF(AJ$7="","Yes",AJ$7))*ROW(Data!$C$1:$C$1004),ROW(AJ102)-ROW(AJ$7)),1),"")</f>
        <v/>
      </c>
      <c r="AK102" s="43" t="str">
        <f ca="1">IF(AL102="","",IF(INDEX(Data!$BR:$BR,MATCH(AL102,Data!$A:$A,0),1)=0,"",INDEX(Data!$BR:$BR,MATCH(AL102,Data!$A:$A,0),1)))</f>
        <v/>
      </c>
      <c r="AL102" s="43" t="str">
        <f ca="1">IFERROR(INDEX(Data!$A$1:AS$1004,_xlfn.AGGREGATE(15,6,(OFFSET(Data!$A$1,0,MATCH(AL$6,Data!$1:$1,0)-1,1000,1)=IF(AL$7="","Yes",AL$7))/(OFFSET(Data!$A$1,0,MATCH(AL$6,Data!$1:$1,0)-1,1000,1)=IF(AL$7="","Yes",AL$7))*ROW(Data!$C$1:$C$1004),ROW(AL102)-ROW(AL$7)),1),"")</f>
        <v/>
      </c>
      <c r="AM102" s="43" t="str">
        <f ca="1">IF(AN102="","",IF(INDEX(Data!$BR:$BR,MATCH(AN102,Data!$A:$A,0),1)=0,"",INDEX(Data!$BR:$BR,MATCH(AN102,Data!$A:$A,0),1)))</f>
        <v/>
      </c>
      <c r="AN102" s="43" t="str">
        <f ca="1">IFERROR(INDEX(Data!$A$1:AU$1004,_xlfn.AGGREGATE(15,6,(OFFSET(Data!$A$1,0,MATCH(AN$6,Data!$1:$1,0)-1,1000,1)=IF(AN$7="","Yes",AN$7))/(OFFSET(Data!$A$1,0,MATCH(AN$6,Data!$1:$1,0)-1,1000,1)=IF(AN$7="","Yes",AN$7))*ROW(Data!$C$1:$C$1004),ROW(AN102)-ROW(AN$7)),1),"")</f>
        <v/>
      </c>
    </row>
    <row r="103" spans="1:40" ht="24" x14ac:dyDescent="0.4">
      <c r="A103" s="43" t="str">
        <f ca="1">IF(B103="","",IF(INDEX(Data!$BR:$BR,MATCH(B103,Data!$A:$A,0),1)=0,"",INDEX(Data!$BR:$BR,MATCH(B103,Data!$A:$A,0),1)))</f>
        <v/>
      </c>
      <c r="B103" s="43" t="str">
        <f ca="1">IFERROR(INDEX(Data!A$1:$A$1004,_xlfn.AGGREGATE(15,6,(OFFSET(Data!$A$1,0,MATCH(B$6,Data!$1:$1,0)-1,1000,1)=IF(B$7="","Yes",B$7))/(OFFSET(Data!$A$1,0,MATCH(B$6,Data!$1:$1,0)-1,1000,1)=IF(B$7="","Yes",B$7))*ROW(Data!$C$1:$C$1004),ROW(B103)-ROW(B$7)),1),"")</f>
        <v/>
      </c>
      <c r="C103" s="43" t="str">
        <f ca="1">IF(D103="","",IF(INDEX(Data!$BR:$BR,MATCH(D103,Data!$A:$A,0),1)=0,"",INDEX(Data!$BR:$BR,MATCH(D103,Data!$A:$A,0),1)))</f>
        <v/>
      </c>
      <c r="D103" s="43" t="str">
        <f ca="1">IFERROR(INDEX(Data!$A$1:C$1004,_xlfn.AGGREGATE(15,6,(OFFSET(Data!$A$1,0,MATCH(D$6,Data!$1:$1,0)-1,1000,1)=IF(D$7="","Yes",D$7))/(OFFSET(Data!$A$1,0,MATCH(D$6,Data!$1:$1,0)-1,1000,1)=IF(D$7="","Yes",D$7))*ROW(Data!$C$1:$C$1004),ROW(D103)-ROW(D$7)),1),"")</f>
        <v/>
      </c>
      <c r="E103" s="43" t="str">
        <f ca="1">IF(F103="","",IF(INDEX(Data!$BR:$BR,MATCH(F103,Data!$A:$A,0),1)=0,"",INDEX(Data!$BR:$BR,MATCH(F103,Data!$A:$A,0),1)))</f>
        <v/>
      </c>
      <c r="F103" s="43" t="str">
        <f ca="1">IFERROR(INDEX(Data!$A$1:E$1004,_xlfn.AGGREGATE(15,6,(OFFSET(Data!$A$1,0,MATCH(F$6,Data!$1:$1,0)-1,1000,1)=IF(F$7="","Yes",F$7))/(OFFSET(Data!$A$1,0,MATCH(F$6,Data!$1:$1,0)-1,1000,1)=IF(F$7="","Yes",F$7))*ROW(Data!$C$1:$C$1004),ROW(F103)-ROW(F$7)),1),"")</f>
        <v/>
      </c>
      <c r="G103" s="43" t="str">
        <f ca="1">IF(H103="","",IF(INDEX(Data!$BR:$BR,MATCH(H103,Data!$A:$A,0),1)=0,"",INDEX(Data!$BR:$BR,MATCH(H103,Data!$A:$A,0),1)))</f>
        <v/>
      </c>
      <c r="H103" s="43" t="str">
        <f ca="1">IFERROR(INDEX(Data!$A$1:G$1004,_xlfn.AGGREGATE(15,6,(OFFSET(Data!$A$1,0,MATCH(H$6,Data!$1:$1,0)-1,1000,1)=IF(H$7="","Yes",H$7))/(OFFSET(Data!$A$1,0,MATCH(H$6,Data!$1:$1,0)-1,1000,1)=IF(H$7="","Yes",H$7))*ROW(Data!$C$1:$C$1004),ROW(H103)-ROW(H$7)),1),"")</f>
        <v/>
      </c>
      <c r="I103" s="43" t="str">
        <f ca="1">IF(J103="","",IF(INDEX(Data!$BR:$BR,MATCH(J103,Data!$A:$A,0),1)=0,"",INDEX(Data!$BR:$BR,MATCH(J103,Data!$A:$A,0),1)))</f>
        <v/>
      </c>
      <c r="J103" s="43" t="str">
        <f ca="1">IFERROR(INDEX(Data!$A$1:I$1004,_xlfn.AGGREGATE(15,6,(OFFSET(Data!$A$1,0,MATCH(J$6,Data!$1:$1,0)-1,1000,1)=IF(J$7="","Yes",J$7))/(OFFSET(Data!$A$1,0,MATCH(J$6,Data!$1:$1,0)-1,1000,1)=IF(J$7="","Yes",J$7))*ROW(Data!$C$1:$C$1004),ROW(J103)-ROW(J$7)),1),"")</f>
        <v/>
      </c>
      <c r="K103" s="43" t="str">
        <f ca="1">IF(L103="","",IF(INDEX(Data!$BR:$BR,MATCH(L103,Data!$A:$A,0),1)=0,"",INDEX(Data!$BR:$BR,MATCH(L103,Data!$A:$A,0),1)))</f>
        <v/>
      </c>
      <c r="L103" s="43" t="str">
        <f ca="1">IFERROR(INDEX(Data!$A$1:K$1004,_xlfn.AGGREGATE(15,6,(OFFSET(Data!$A$1,0,MATCH(L$6,Data!$1:$1,0)-1,1000,1)=IF(L$7="","Yes",L$7))/(OFFSET(Data!$A$1,0,MATCH(L$6,Data!$1:$1,0)-1,1000,1)=IF(L$7="","Yes",L$7))*ROW(Data!$C$1:$C$1004),ROW(L103)-ROW(L$7)),1),"")</f>
        <v/>
      </c>
      <c r="M103" s="43" t="str">
        <f ca="1">IF(N103="","",IF(INDEX(Data!$BR:$BR,MATCH(N103,Data!$A:$A,0),1)=0,"",INDEX(Data!$BR:$BR,MATCH(N103,Data!$A:$A,0),1)))</f>
        <v/>
      </c>
      <c r="N103" s="43" t="str">
        <f ca="1">IFERROR(INDEX(Data!$A$1:M$1004,_xlfn.AGGREGATE(15,6,(OFFSET(Data!$A$1,0,MATCH(N$6,Data!$1:$1,0)-1,1000,1)=IF(N$7="","Yes",N$7))/(OFFSET(Data!$A$1,0,MATCH(N$6,Data!$1:$1,0)-1,1000,1)=IF(N$7="","Yes",N$7))*ROW(Data!$C$1:$C$1004),ROW(N103)-ROW(N$7)),1),"")</f>
        <v>VH1</v>
      </c>
      <c r="O103" s="43" t="str">
        <f ca="1">IF(P103="","",IF(INDEX(Data!$BR:$BR,MATCH(P103,Data!$A:$A,0),1)=0,"",INDEX(Data!$BR:$BR,MATCH(P103,Data!$A:$A,0),1)))</f>
        <v/>
      </c>
      <c r="P103" s="43" t="str">
        <f ca="1">IFERROR(INDEX(Data!$A$1:O$1004,_xlfn.AGGREGATE(15,6,(OFFSET(Data!$A$1,0,MATCH(P$6,Data!$1:$1,0)-1,1000,1)=IF(P$7="","Yes",P$7))/(OFFSET(Data!$A$1,0,MATCH(P$6,Data!$1:$1,0)-1,1000,1)=IF(P$7="","Yes",P$7))*ROW(Data!$C$1:$C$1004),ROW(P103)-ROW(P$7)),1),"")</f>
        <v>POP</v>
      </c>
      <c r="Q103" s="43" t="str">
        <f ca="1">IF(R103="","",IF(INDEX(Data!$BR:$BR,MATCH(R103,Data!$A:$A,0),1)=0,"",INDEX(Data!$BR:$BR,MATCH(R103,Data!$A:$A,0),1)))</f>
        <v/>
      </c>
      <c r="R103" s="43" t="str">
        <f ca="1">IFERROR(INDEX(Data!$A$1:Q$1004,_xlfn.AGGREGATE(15,6,(OFFSET(Data!$A$1,0,MATCH(R$6,Data!$1:$1,0)-1,1000,1)=IF(R$7="","Yes",R$7))/(OFFSET(Data!$A$1,0,MATCH(R$6,Data!$1:$1,0)-1,1000,1)=IF(R$7="","Yes",R$7))*ROW(Data!$C$1:$C$1004),ROW(R103)-ROW(R$7)),1),"")</f>
        <v>Paramount Network</v>
      </c>
      <c r="S103" s="43" t="str">
        <f ca="1">IF(T103="","",IF(INDEX(Data!$BR:$BR,MATCH(T103,Data!$A:$A,0),1)=0,"",INDEX(Data!$BR:$BR,MATCH(T103,Data!$A:$A,0),1)))</f>
        <v/>
      </c>
      <c r="T103" s="43" t="str">
        <f ca="1">IFERROR(INDEX(Data!$A$1:R$1004,_xlfn.AGGREGATE(15,6,(OFFSET(Data!$A$1,0,MATCH(T$6,Data!$1:$1,0)-1,1000,1)=IF(T$7="","Yes",T$7))/(OFFSET(Data!$A$1,0,MATCH(T$6,Data!$1:$1,0)-1,1000,1)=IF(T$7="","Yes",T$7))*ROW(Data!$C$1:$C$1004),ROW(T103)-ROW(T$7)),1),"")</f>
        <v>Univision</v>
      </c>
      <c r="U103" s="43" t="str">
        <f ca="1">IF(V103="","",IF(INDEX(Data!$BR:$BR,MATCH(V103,Data!$A:$A,0),1)=0,"",INDEX(Data!$BR:$BR,MATCH(V103,Data!$A:$A,0),1)))</f>
        <v/>
      </c>
      <c r="V103" s="43" t="str">
        <f ca="1">IFERROR(INDEX(Data!$A$1:T$1004,_xlfn.AGGREGATE(15,6,(OFFSET(Data!$A$1,0,MATCH(V$6,Data!$1:$1,0)-1,1000,1)=IF(V$7="","Yes",V$7))/(OFFSET(Data!$A$1,0,MATCH(V$6,Data!$1:$1,0)-1,1000,1)=IF(V$7="","Yes",V$7))*ROW(Data!$C$1:$C$1004),ROW(V103)-ROW(V$7)),1),"")</f>
        <v/>
      </c>
      <c r="W103" s="43" t="str">
        <f ca="1">IF(X103="","",IF(INDEX(Data!$BR:$BR,MATCH(X103,Data!$A:$A,0),1)=0,"",INDEX(Data!$BR:$BR,MATCH(X103,Data!$A:$A,0),1)))</f>
        <v/>
      </c>
      <c r="X103" s="43" t="str">
        <f ca="1">IFERROR(INDEX(Data!$A$1:Y$1004,_xlfn.AGGREGATE(15,6,(OFFSET(Data!$A$1,0,MATCH(X$6,Data!$1:$1,0)-1,1000,1)=IF(X$7="","Yes",X$7))/(OFFSET(Data!$A$1,0,MATCH(X$6,Data!$1:$1,0)-1,1000,1)=IF(X$7="","Yes",X$7))*ROW(Data!$C$1:$C$1004),ROW(X103)-ROW(X$7)),1),"")</f>
        <v/>
      </c>
      <c r="Y103" s="43" t="str">
        <f ca="1">IF(Z103="","",IF(INDEX(Data!$BR:$BR,MATCH(Z103,Data!$A:$A,0),1)=0,"",INDEX(Data!$BR:$BR,MATCH(Z103,Data!$A:$A,0),1)))</f>
        <v/>
      </c>
      <c r="Z103" s="43" t="str">
        <f ca="1">IFERROR(INDEX(Data!$A$1:AA$1004,_xlfn.AGGREGATE(15,6,(OFFSET(Data!$A$1,0,MATCH(Z$6,Data!$1:$1,0)-1,1000,1)=IF(Z$7="","Yes",Z$7))/(OFFSET(Data!$A$1,0,MATCH(Z$6,Data!$1:$1,0)-1,1000,1)=IF(Z$7="","Yes",Z$7))*ROW(Data!$C$1:$C$1004),ROW(Z103)-ROW(Z$7)),1),"")</f>
        <v/>
      </c>
      <c r="AA103" s="43" t="str">
        <f ca="1">IF(AB103="","",IF(INDEX(Data!$BR:$BR,MATCH(AB103,Data!$A:$A,0),1)=0,"",INDEX(Data!$BR:$BR,MATCH(AB103,Data!$A:$A,0),1)))</f>
        <v/>
      </c>
      <c r="AB103" s="43" t="str">
        <f ca="1">IFERROR(INDEX(Data!$A$1:AC$1004,_xlfn.AGGREGATE(15,6,(OFFSET(Data!$A$1,0,MATCH(AB$6,Data!$1:$1,0)-1,1000,1)=IF(AB$7="","Yes",AB$7))/(OFFSET(Data!$A$1,0,MATCH(AB$6,Data!$1:$1,0)-1,1000,1)=IF(AB$7="","Yes",AB$7))*ROW(Data!$C$1:$C$1004),ROW(AB103)-ROW(AB$7)),1),"")</f>
        <v>We TV</v>
      </c>
      <c r="AC103" s="43" t="str">
        <f ca="1">IF(AD103="","",IF(INDEX(Data!$BR:$BR,MATCH(AD103,Data!$A:$A,0),1)=0,"",INDEX(Data!$BR:$BR,MATCH(AD103,Data!$A:$A,0),1)))</f>
        <v/>
      </c>
      <c r="AD103" s="43" t="str">
        <f ca="1">IFERROR(INDEX(Data!$A$1:AE$1004,_xlfn.AGGREGATE(15,6,(OFFSET(Data!$A$1,0,MATCH(AD$6,Data!$1:$1,0)-1,1000,1)=IF(AD$7="","Yes",AD$7))/(OFFSET(Data!$A$1,0,MATCH(AD$6,Data!$1:$1,0)-1,1000,1)=IF(AD$7="","Yes",AD$7))*ROW(Data!$C$1:$C$1004),ROW(AD103)-ROW(AD$7)),1),"")</f>
        <v/>
      </c>
      <c r="AE103" s="43" t="str">
        <f ca="1">IF(AF103="","",IF(INDEX(Data!$BR:$BR,MATCH(AF103,Data!$A:$A,0),1)=0,"",INDEX(Data!$BR:$BR,MATCH(AF103,Data!$A:$A,0),1)))</f>
        <v/>
      </c>
      <c r="AF103" s="43" t="str">
        <f ca="1">IFERROR(INDEX(Data!$A$1:AM$1004,_xlfn.AGGREGATE(15,6,(OFFSET(Data!$A$1,0,MATCH(AF$6,Data!$1:$1,0)-1,1000,1)=IF(AF$7="","Yes",AF$7))/(OFFSET(Data!$A$1,0,MATCH(AF$6,Data!$1:$1,0)-1,1000,1)=IF(AF$7="","Yes",AF$7))*ROW(Data!$C$1:$C$1004),ROW(AF103)-ROW(AF$7)),1),"")</f>
        <v/>
      </c>
      <c r="AG103" s="43" t="str">
        <f ca="1">IF(AH103="","",IF(INDEX(Data!$BR:$BR,MATCH(AH103,Data!$A:$A,0),1)=0,"",INDEX(Data!$BR:$BR,MATCH(AH103,Data!$A:$A,0),1)))</f>
        <v/>
      </c>
      <c r="AH103" s="43" t="str">
        <f ca="1">IFERROR(INDEX(Data!$A$1:AO$1004,_xlfn.AGGREGATE(15,6,(OFFSET(Data!$A$1,0,MATCH(AH$6,Data!$1:$1,0)-1,1000,1)=IF(AH$7="","Yes",AH$7))/(OFFSET(Data!$A$1,0,MATCH(AH$6,Data!$1:$1,0)-1,1000,1)=IF(AH$7="","Yes",AH$7))*ROW(Data!$C$1:$C$1004),ROW(AH103)-ROW(AH$7)),1),"")</f>
        <v/>
      </c>
      <c r="AI103" s="43" t="str">
        <f ca="1">IF(AJ103="","",IF(INDEX(Data!$BR:$BR,MATCH(AJ103,Data!$A:$A,0),1)=0,"",INDEX(Data!$BR:$BR,MATCH(AJ103,Data!$A:$A,0),1)))</f>
        <v/>
      </c>
      <c r="AJ103" s="43" t="str">
        <f ca="1">IFERROR(INDEX(Data!$A$1:AQ$1004,_xlfn.AGGREGATE(15,6,(OFFSET(Data!$A$1,0,MATCH(AJ$6,Data!$1:$1,0)-1,1000,1)=IF(AJ$7="","Yes",AJ$7))/(OFFSET(Data!$A$1,0,MATCH(AJ$6,Data!$1:$1,0)-1,1000,1)=IF(AJ$7="","Yes",AJ$7))*ROW(Data!$C$1:$C$1004),ROW(AJ103)-ROW(AJ$7)),1),"")</f>
        <v/>
      </c>
      <c r="AK103" s="43" t="str">
        <f ca="1">IF(AL103="","",IF(INDEX(Data!$BR:$BR,MATCH(AL103,Data!$A:$A,0),1)=0,"",INDEX(Data!$BR:$BR,MATCH(AL103,Data!$A:$A,0),1)))</f>
        <v/>
      </c>
      <c r="AL103" s="43" t="str">
        <f ca="1">IFERROR(INDEX(Data!$A$1:AS$1004,_xlfn.AGGREGATE(15,6,(OFFSET(Data!$A$1,0,MATCH(AL$6,Data!$1:$1,0)-1,1000,1)=IF(AL$7="","Yes",AL$7))/(OFFSET(Data!$A$1,0,MATCH(AL$6,Data!$1:$1,0)-1,1000,1)=IF(AL$7="","Yes",AL$7))*ROW(Data!$C$1:$C$1004),ROW(AL103)-ROW(AL$7)),1),"")</f>
        <v/>
      </c>
      <c r="AM103" s="43" t="str">
        <f ca="1">IF(AN103="","",IF(INDEX(Data!$BR:$BR,MATCH(AN103,Data!$A:$A,0),1)=0,"",INDEX(Data!$BR:$BR,MATCH(AN103,Data!$A:$A,0),1)))</f>
        <v/>
      </c>
      <c r="AN103" s="43" t="str">
        <f ca="1">IFERROR(INDEX(Data!$A$1:AU$1004,_xlfn.AGGREGATE(15,6,(OFFSET(Data!$A$1,0,MATCH(AN$6,Data!$1:$1,0)-1,1000,1)=IF(AN$7="","Yes",AN$7))/(OFFSET(Data!$A$1,0,MATCH(AN$6,Data!$1:$1,0)-1,1000,1)=IF(AN$7="","Yes",AN$7))*ROW(Data!$C$1:$C$1004),ROW(AN103)-ROW(AN$7)),1),"")</f>
        <v/>
      </c>
    </row>
    <row r="104" spans="1:40" x14ac:dyDescent="0.4">
      <c r="A104" s="43" t="str">
        <f ca="1">IF(B104="","",IF(INDEX(Data!$BR:$BR,MATCH(B104,Data!$A:$A,0),1)=0,"",INDEX(Data!$BR:$BR,MATCH(B104,Data!$A:$A,0),1)))</f>
        <v/>
      </c>
      <c r="B104" s="43" t="str">
        <f ca="1">IFERROR(INDEX(Data!A$1:$A$1004,_xlfn.AGGREGATE(15,6,(OFFSET(Data!$A$1,0,MATCH(B$6,Data!$1:$1,0)-1,1000,1)=IF(B$7="","Yes",B$7))/(OFFSET(Data!$A$1,0,MATCH(B$6,Data!$1:$1,0)-1,1000,1)=IF(B$7="","Yes",B$7))*ROW(Data!$C$1:$C$1004),ROW(B104)-ROW(B$7)),1),"")</f>
        <v/>
      </c>
      <c r="C104" s="43" t="str">
        <f ca="1">IF(D104="","",IF(INDEX(Data!$BR:$BR,MATCH(D104,Data!$A:$A,0),1)=0,"",INDEX(Data!$BR:$BR,MATCH(D104,Data!$A:$A,0),1)))</f>
        <v/>
      </c>
      <c r="D104" s="43" t="str">
        <f ca="1">IFERROR(INDEX(Data!$A$1:C$1004,_xlfn.AGGREGATE(15,6,(OFFSET(Data!$A$1,0,MATCH(D$6,Data!$1:$1,0)-1,1000,1)=IF(D$7="","Yes",D$7))/(OFFSET(Data!$A$1,0,MATCH(D$6,Data!$1:$1,0)-1,1000,1)=IF(D$7="","Yes",D$7))*ROW(Data!$C$1:$C$1004),ROW(D104)-ROW(D$7)),1),"")</f>
        <v/>
      </c>
      <c r="E104" s="43" t="str">
        <f ca="1">IF(F104="","",IF(INDEX(Data!$BR:$BR,MATCH(F104,Data!$A:$A,0),1)=0,"",INDEX(Data!$BR:$BR,MATCH(F104,Data!$A:$A,0),1)))</f>
        <v/>
      </c>
      <c r="F104" s="43" t="str">
        <f ca="1">IFERROR(INDEX(Data!$A$1:E$1004,_xlfn.AGGREGATE(15,6,(OFFSET(Data!$A$1,0,MATCH(F$6,Data!$1:$1,0)-1,1000,1)=IF(F$7="","Yes",F$7))/(OFFSET(Data!$A$1,0,MATCH(F$6,Data!$1:$1,0)-1,1000,1)=IF(F$7="","Yes",F$7))*ROW(Data!$C$1:$C$1004),ROW(F104)-ROW(F$7)),1),"")</f>
        <v/>
      </c>
      <c r="G104" s="43" t="str">
        <f ca="1">IF(H104="","",IF(INDEX(Data!$BR:$BR,MATCH(H104,Data!$A:$A,0),1)=0,"",INDEX(Data!$BR:$BR,MATCH(H104,Data!$A:$A,0),1)))</f>
        <v/>
      </c>
      <c r="H104" s="43" t="str">
        <f ca="1">IFERROR(INDEX(Data!$A$1:G$1004,_xlfn.AGGREGATE(15,6,(OFFSET(Data!$A$1,0,MATCH(H$6,Data!$1:$1,0)-1,1000,1)=IF(H$7="","Yes",H$7))/(OFFSET(Data!$A$1,0,MATCH(H$6,Data!$1:$1,0)-1,1000,1)=IF(H$7="","Yes",H$7))*ROW(Data!$C$1:$C$1004),ROW(H104)-ROW(H$7)),1),"")</f>
        <v/>
      </c>
      <c r="I104" s="43" t="str">
        <f ca="1">IF(J104="","",IF(INDEX(Data!$BR:$BR,MATCH(J104,Data!$A:$A,0),1)=0,"",INDEX(Data!$BR:$BR,MATCH(J104,Data!$A:$A,0),1)))</f>
        <v/>
      </c>
      <c r="J104" s="43" t="str">
        <f ca="1">IFERROR(INDEX(Data!$A$1:I$1004,_xlfn.AGGREGATE(15,6,(OFFSET(Data!$A$1,0,MATCH(J$6,Data!$1:$1,0)-1,1000,1)=IF(J$7="","Yes",J$7))/(OFFSET(Data!$A$1,0,MATCH(J$6,Data!$1:$1,0)-1,1000,1)=IF(J$7="","Yes",J$7))*ROW(Data!$C$1:$C$1004),ROW(J104)-ROW(J$7)),1),"")</f>
        <v/>
      </c>
      <c r="K104" s="43" t="str">
        <f ca="1">IF(L104="","",IF(INDEX(Data!$BR:$BR,MATCH(L104,Data!$A:$A,0),1)=0,"",INDEX(Data!$BR:$BR,MATCH(L104,Data!$A:$A,0),1)))</f>
        <v/>
      </c>
      <c r="L104" s="43" t="str">
        <f ca="1">IFERROR(INDEX(Data!$A$1:K$1004,_xlfn.AGGREGATE(15,6,(OFFSET(Data!$A$1,0,MATCH(L$6,Data!$1:$1,0)-1,1000,1)=IF(L$7="","Yes",L$7))/(OFFSET(Data!$A$1,0,MATCH(L$6,Data!$1:$1,0)-1,1000,1)=IF(L$7="","Yes",L$7))*ROW(Data!$C$1:$C$1004),ROW(L104)-ROW(L$7)),1),"")</f>
        <v/>
      </c>
      <c r="M104" s="43" t="str">
        <f ca="1">IF(N104="","",IF(INDEX(Data!$BR:$BR,MATCH(N104,Data!$A:$A,0),1)=0,"",INDEX(Data!$BR:$BR,MATCH(N104,Data!$A:$A,0),1)))</f>
        <v/>
      </c>
      <c r="N104" s="43" t="str">
        <f ca="1">IFERROR(INDEX(Data!$A$1:M$1004,_xlfn.AGGREGATE(15,6,(OFFSET(Data!$A$1,0,MATCH(N$6,Data!$1:$1,0)-1,1000,1)=IF(N$7="","Yes",N$7))/(OFFSET(Data!$A$1,0,MATCH(N$6,Data!$1:$1,0)-1,1000,1)=IF(N$7="","Yes",N$7))*ROW(Data!$C$1:$C$1004),ROW(N104)-ROW(N$7)),1),"")</f>
        <v>Viceland</v>
      </c>
      <c r="O104" s="43" t="str">
        <f ca="1">IF(P104="","",IF(INDEX(Data!$BR:$BR,MATCH(P104,Data!$A:$A,0),1)=0,"",INDEX(Data!$BR:$BR,MATCH(P104,Data!$A:$A,0),1)))</f>
        <v/>
      </c>
      <c r="P104" s="43" t="str">
        <f ca="1">IFERROR(INDEX(Data!$A$1:O$1004,_xlfn.AGGREGATE(15,6,(OFFSET(Data!$A$1,0,MATCH(P$6,Data!$1:$1,0)-1,1000,1)=IF(P$7="","Yes",P$7))/(OFFSET(Data!$A$1,0,MATCH(P$6,Data!$1:$1,0)-1,1000,1)=IF(P$7="","Yes",P$7))*ROW(Data!$C$1:$C$1004),ROW(P104)-ROW(P$7)),1),"")</f>
        <v>QVC</v>
      </c>
      <c r="Q104" s="43" t="str">
        <f ca="1">IF(R104="","",IF(INDEX(Data!$BR:$BR,MATCH(R104,Data!$A:$A,0),1)=0,"",INDEX(Data!$BR:$BR,MATCH(R104,Data!$A:$A,0),1)))</f>
        <v/>
      </c>
      <c r="R104" s="43" t="str">
        <f ca="1">IFERROR(INDEX(Data!$A$1:Q$1004,_xlfn.AGGREGATE(15,6,(OFFSET(Data!$A$1,0,MATCH(R$6,Data!$1:$1,0)-1,1000,1)=IF(R$7="","Yes",R$7))/(OFFSET(Data!$A$1,0,MATCH(R$6,Data!$1:$1,0)-1,1000,1)=IF(R$7="","Yes",R$7))*ROW(Data!$C$1:$C$1004),ROW(R104)-ROW(R$7)),1),"")</f>
        <v>POP</v>
      </c>
      <c r="S104" s="43" t="str">
        <f ca="1">IF(T104="","",IF(INDEX(Data!$BR:$BR,MATCH(T104,Data!$A:$A,0),1)=0,"",INDEX(Data!$BR:$BR,MATCH(T104,Data!$A:$A,0),1)))</f>
        <v/>
      </c>
      <c r="T104" s="43" t="str">
        <f ca="1">IFERROR(INDEX(Data!$A$1:R$1004,_xlfn.AGGREGATE(15,6,(OFFSET(Data!$A$1,0,MATCH(T$6,Data!$1:$1,0)-1,1000,1)=IF(T$7="","Yes",T$7))/(OFFSET(Data!$A$1,0,MATCH(T$6,Data!$1:$1,0)-1,1000,1)=IF(T$7="","Yes",T$7))*ROW(Data!$C$1:$C$1004),ROW(T104)-ROW(T$7)),1),"")</f>
        <v>Univision Tlnovelas</v>
      </c>
      <c r="U104" s="43" t="str">
        <f ca="1">IF(V104="","",IF(INDEX(Data!$BR:$BR,MATCH(V104,Data!$A:$A,0),1)=0,"",INDEX(Data!$BR:$BR,MATCH(V104,Data!$A:$A,0),1)))</f>
        <v/>
      </c>
      <c r="V104" s="43" t="str">
        <f ca="1">IFERROR(INDEX(Data!$A$1:T$1004,_xlfn.AGGREGATE(15,6,(OFFSET(Data!$A$1,0,MATCH(V$6,Data!$1:$1,0)-1,1000,1)=IF(V$7="","Yes",V$7))/(OFFSET(Data!$A$1,0,MATCH(V$6,Data!$1:$1,0)-1,1000,1)=IF(V$7="","Yes",V$7))*ROW(Data!$C$1:$C$1004),ROW(V104)-ROW(V$7)),1),"")</f>
        <v/>
      </c>
      <c r="W104" s="43" t="str">
        <f ca="1">IF(X104="","",IF(INDEX(Data!$BR:$BR,MATCH(X104,Data!$A:$A,0),1)=0,"",INDEX(Data!$BR:$BR,MATCH(X104,Data!$A:$A,0),1)))</f>
        <v/>
      </c>
      <c r="X104" s="43" t="str">
        <f ca="1">IFERROR(INDEX(Data!$A$1:Y$1004,_xlfn.AGGREGATE(15,6,(OFFSET(Data!$A$1,0,MATCH(X$6,Data!$1:$1,0)-1,1000,1)=IF(X$7="","Yes",X$7))/(OFFSET(Data!$A$1,0,MATCH(X$6,Data!$1:$1,0)-1,1000,1)=IF(X$7="","Yes",X$7))*ROW(Data!$C$1:$C$1004),ROW(X104)-ROW(X$7)),1),"")</f>
        <v/>
      </c>
      <c r="Y104" s="43" t="str">
        <f ca="1">IF(Z104="","",IF(INDEX(Data!$BR:$BR,MATCH(Z104,Data!$A:$A,0),1)=0,"",INDEX(Data!$BR:$BR,MATCH(Z104,Data!$A:$A,0),1)))</f>
        <v/>
      </c>
      <c r="Z104" s="43" t="str">
        <f ca="1">IFERROR(INDEX(Data!$A$1:AA$1004,_xlfn.AGGREGATE(15,6,(OFFSET(Data!$A$1,0,MATCH(Z$6,Data!$1:$1,0)-1,1000,1)=IF(Z$7="","Yes",Z$7))/(OFFSET(Data!$A$1,0,MATCH(Z$6,Data!$1:$1,0)-1,1000,1)=IF(Z$7="","Yes",Z$7))*ROW(Data!$C$1:$C$1004),ROW(Z104)-ROW(Z$7)),1),"")</f>
        <v/>
      </c>
      <c r="AA104" s="43" t="str">
        <f ca="1">IF(AB104="","",IF(INDEX(Data!$BR:$BR,MATCH(AB104,Data!$A:$A,0),1)=0,"",INDEX(Data!$BR:$BR,MATCH(AB104,Data!$A:$A,0),1)))</f>
        <v/>
      </c>
      <c r="AB104" s="43" t="str">
        <f ca="1">IFERROR(INDEX(Data!$A$1:AC$1004,_xlfn.AGGREGATE(15,6,(OFFSET(Data!$A$1,0,MATCH(AB$6,Data!$1:$1,0)-1,1000,1)=IF(AB$7="","Yes",AB$7))/(OFFSET(Data!$A$1,0,MATCH(AB$6,Data!$1:$1,0)-1,1000,1)=IF(AB$7="","Yes",AB$7))*ROW(Data!$C$1:$C$1004),ROW(AB104)-ROW(AB$7)),1),"")</f>
        <v>Weather Channel</v>
      </c>
      <c r="AC104" s="43" t="str">
        <f ca="1">IF(AD104="","",IF(INDEX(Data!$BR:$BR,MATCH(AD104,Data!$A:$A,0),1)=0,"",INDEX(Data!$BR:$BR,MATCH(AD104,Data!$A:$A,0),1)))</f>
        <v/>
      </c>
      <c r="AD104" s="43" t="str">
        <f ca="1">IFERROR(INDEX(Data!$A$1:AE$1004,_xlfn.AGGREGATE(15,6,(OFFSET(Data!$A$1,0,MATCH(AD$6,Data!$1:$1,0)-1,1000,1)=IF(AD$7="","Yes",AD$7))/(OFFSET(Data!$A$1,0,MATCH(AD$6,Data!$1:$1,0)-1,1000,1)=IF(AD$7="","Yes",AD$7))*ROW(Data!$C$1:$C$1004),ROW(AD104)-ROW(AD$7)),1),"")</f>
        <v/>
      </c>
      <c r="AE104" s="43" t="str">
        <f ca="1">IF(AF104="","",IF(INDEX(Data!$BR:$BR,MATCH(AF104,Data!$A:$A,0),1)=0,"",INDEX(Data!$BR:$BR,MATCH(AF104,Data!$A:$A,0),1)))</f>
        <v/>
      </c>
      <c r="AF104" s="43" t="str">
        <f ca="1">IFERROR(INDEX(Data!$A$1:AM$1004,_xlfn.AGGREGATE(15,6,(OFFSET(Data!$A$1,0,MATCH(AF$6,Data!$1:$1,0)-1,1000,1)=IF(AF$7="","Yes",AF$7))/(OFFSET(Data!$A$1,0,MATCH(AF$6,Data!$1:$1,0)-1,1000,1)=IF(AF$7="","Yes",AF$7))*ROW(Data!$C$1:$C$1004),ROW(AF104)-ROW(AF$7)),1),"")</f>
        <v/>
      </c>
      <c r="AG104" s="43" t="str">
        <f ca="1">IF(AH104="","",IF(INDEX(Data!$BR:$BR,MATCH(AH104,Data!$A:$A,0),1)=0,"",INDEX(Data!$BR:$BR,MATCH(AH104,Data!$A:$A,0),1)))</f>
        <v/>
      </c>
      <c r="AH104" s="43" t="str">
        <f ca="1">IFERROR(INDEX(Data!$A$1:AO$1004,_xlfn.AGGREGATE(15,6,(OFFSET(Data!$A$1,0,MATCH(AH$6,Data!$1:$1,0)-1,1000,1)=IF(AH$7="","Yes",AH$7))/(OFFSET(Data!$A$1,0,MATCH(AH$6,Data!$1:$1,0)-1,1000,1)=IF(AH$7="","Yes",AH$7))*ROW(Data!$C$1:$C$1004),ROW(AH104)-ROW(AH$7)),1),"")</f>
        <v/>
      </c>
      <c r="AI104" s="43" t="str">
        <f ca="1">IF(AJ104="","",IF(INDEX(Data!$BR:$BR,MATCH(AJ104,Data!$A:$A,0),1)=0,"",INDEX(Data!$BR:$BR,MATCH(AJ104,Data!$A:$A,0),1)))</f>
        <v/>
      </c>
      <c r="AJ104" s="43" t="str">
        <f ca="1">IFERROR(INDEX(Data!$A$1:AQ$1004,_xlfn.AGGREGATE(15,6,(OFFSET(Data!$A$1,0,MATCH(AJ$6,Data!$1:$1,0)-1,1000,1)=IF(AJ$7="","Yes",AJ$7))/(OFFSET(Data!$A$1,0,MATCH(AJ$6,Data!$1:$1,0)-1,1000,1)=IF(AJ$7="","Yes",AJ$7))*ROW(Data!$C$1:$C$1004),ROW(AJ104)-ROW(AJ$7)),1),"")</f>
        <v/>
      </c>
      <c r="AK104" s="43" t="str">
        <f ca="1">IF(AL104="","",IF(INDEX(Data!$BR:$BR,MATCH(AL104,Data!$A:$A,0),1)=0,"",INDEX(Data!$BR:$BR,MATCH(AL104,Data!$A:$A,0),1)))</f>
        <v/>
      </c>
      <c r="AL104" s="43" t="str">
        <f ca="1">IFERROR(INDEX(Data!$A$1:AS$1004,_xlfn.AGGREGATE(15,6,(OFFSET(Data!$A$1,0,MATCH(AL$6,Data!$1:$1,0)-1,1000,1)=IF(AL$7="","Yes",AL$7))/(OFFSET(Data!$A$1,0,MATCH(AL$6,Data!$1:$1,0)-1,1000,1)=IF(AL$7="","Yes",AL$7))*ROW(Data!$C$1:$C$1004),ROW(AL104)-ROW(AL$7)),1),"")</f>
        <v/>
      </c>
      <c r="AM104" s="43" t="str">
        <f ca="1">IF(AN104="","",IF(INDEX(Data!$BR:$BR,MATCH(AN104,Data!$A:$A,0),1)=0,"",INDEX(Data!$BR:$BR,MATCH(AN104,Data!$A:$A,0),1)))</f>
        <v/>
      </c>
      <c r="AN104" s="43" t="str">
        <f ca="1">IFERROR(INDEX(Data!$A$1:AU$1004,_xlfn.AGGREGATE(15,6,(OFFSET(Data!$A$1,0,MATCH(AN$6,Data!$1:$1,0)-1,1000,1)=IF(AN$7="","Yes",AN$7))/(OFFSET(Data!$A$1,0,MATCH(AN$6,Data!$1:$1,0)-1,1000,1)=IF(AN$7="","Yes",AN$7))*ROW(Data!$C$1:$C$1004),ROW(AN104)-ROW(AN$7)),1),"")</f>
        <v/>
      </c>
    </row>
    <row r="105" spans="1:40" x14ac:dyDescent="0.4">
      <c r="A105" s="43" t="str">
        <f ca="1">IF(B105="","",IF(INDEX(Data!$BR:$BR,MATCH(B105,Data!$A:$A,0),1)=0,"",INDEX(Data!$BR:$BR,MATCH(B105,Data!$A:$A,0),1)))</f>
        <v/>
      </c>
      <c r="B105" s="43" t="str">
        <f ca="1">IFERROR(INDEX(Data!A$1:$A$1004,_xlfn.AGGREGATE(15,6,(OFFSET(Data!$A$1,0,MATCH(B$6,Data!$1:$1,0)-1,1000,1)=IF(B$7="","Yes",B$7))/(OFFSET(Data!$A$1,0,MATCH(B$6,Data!$1:$1,0)-1,1000,1)=IF(B$7="","Yes",B$7))*ROW(Data!$C$1:$C$1004),ROW(B105)-ROW(B$7)),1),"")</f>
        <v/>
      </c>
      <c r="C105" s="43" t="str">
        <f ca="1">IF(D105="","",IF(INDEX(Data!$BR:$BR,MATCH(D105,Data!$A:$A,0),1)=0,"",INDEX(Data!$BR:$BR,MATCH(D105,Data!$A:$A,0),1)))</f>
        <v/>
      </c>
      <c r="D105" s="43" t="str">
        <f ca="1">IFERROR(INDEX(Data!$A$1:C$1004,_xlfn.AGGREGATE(15,6,(OFFSET(Data!$A$1,0,MATCH(D$6,Data!$1:$1,0)-1,1000,1)=IF(D$7="","Yes",D$7))/(OFFSET(Data!$A$1,0,MATCH(D$6,Data!$1:$1,0)-1,1000,1)=IF(D$7="","Yes",D$7))*ROW(Data!$C$1:$C$1004),ROW(D105)-ROW(D$7)),1),"")</f>
        <v/>
      </c>
      <c r="E105" s="43" t="str">
        <f ca="1">IF(F105="","",IF(INDEX(Data!$BR:$BR,MATCH(F105,Data!$A:$A,0),1)=0,"",INDEX(Data!$BR:$BR,MATCH(F105,Data!$A:$A,0),1)))</f>
        <v/>
      </c>
      <c r="F105" s="43" t="str">
        <f ca="1">IFERROR(INDEX(Data!$A$1:E$1004,_xlfn.AGGREGATE(15,6,(OFFSET(Data!$A$1,0,MATCH(F$6,Data!$1:$1,0)-1,1000,1)=IF(F$7="","Yes",F$7))/(OFFSET(Data!$A$1,0,MATCH(F$6,Data!$1:$1,0)-1,1000,1)=IF(F$7="","Yes",F$7))*ROW(Data!$C$1:$C$1004),ROW(F105)-ROW(F$7)),1),"")</f>
        <v/>
      </c>
      <c r="G105" s="43" t="str">
        <f ca="1">IF(H105="","",IF(INDEX(Data!$BR:$BR,MATCH(H105,Data!$A:$A,0),1)=0,"",INDEX(Data!$BR:$BR,MATCH(H105,Data!$A:$A,0),1)))</f>
        <v/>
      </c>
      <c r="H105" s="43" t="str">
        <f ca="1">IFERROR(INDEX(Data!$A$1:G$1004,_xlfn.AGGREGATE(15,6,(OFFSET(Data!$A$1,0,MATCH(H$6,Data!$1:$1,0)-1,1000,1)=IF(H$7="","Yes",H$7))/(OFFSET(Data!$A$1,0,MATCH(H$6,Data!$1:$1,0)-1,1000,1)=IF(H$7="","Yes",H$7))*ROW(Data!$C$1:$C$1004),ROW(H105)-ROW(H$7)),1),"")</f>
        <v/>
      </c>
      <c r="I105" s="43" t="str">
        <f ca="1">IF(J105="","",IF(INDEX(Data!$BR:$BR,MATCH(J105,Data!$A:$A,0),1)=0,"",INDEX(Data!$BR:$BR,MATCH(J105,Data!$A:$A,0),1)))</f>
        <v/>
      </c>
      <c r="J105" s="43" t="str">
        <f ca="1">IFERROR(INDEX(Data!$A$1:I$1004,_xlfn.AGGREGATE(15,6,(OFFSET(Data!$A$1,0,MATCH(J$6,Data!$1:$1,0)-1,1000,1)=IF(J$7="","Yes",J$7))/(OFFSET(Data!$A$1,0,MATCH(J$6,Data!$1:$1,0)-1,1000,1)=IF(J$7="","Yes",J$7))*ROW(Data!$C$1:$C$1004),ROW(J105)-ROW(J$7)),1),"")</f>
        <v/>
      </c>
      <c r="K105" s="43" t="str">
        <f ca="1">IF(L105="","",IF(INDEX(Data!$BR:$BR,MATCH(L105,Data!$A:$A,0),1)=0,"",INDEX(Data!$BR:$BR,MATCH(L105,Data!$A:$A,0),1)))</f>
        <v/>
      </c>
      <c r="L105" s="43" t="str">
        <f ca="1">IFERROR(INDEX(Data!$A$1:K$1004,_xlfn.AGGREGATE(15,6,(OFFSET(Data!$A$1,0,MATCH(L$6,Data!$1:$1,0)-1,1000,1)=IF(L$7="","Yes",L$7))/(OFFSET(Data!$A$1,0,MATCH(L$6,Data!$1:$1,0)-1,1000,1)=IF(L$7="","Yes",L$7))*ROW(Data!$C$1:$C$1004),ROW(L105)-ROW(L$7)),1),"")</f>
        <v/>
      </c>
      <c r="M105" s="43" t="str">
        <f ca="1">IF(N105="","",IF(INDEX(Data!$BR:$BR,MATCH(N105,Data!$A:$A,0),1)=0,"",INDEX(Data!$BR:$BR,MATCH(N105,Data!$A:$A,0),1)))</f>
        <v/>
      </c>
      <c r="N105" s="43" t="str">
        <f ca="1">IFERROR(INDEX(Data!$A$1:M$1004,_xlfn.AGGREGATE(15,6,(OFFSET(Data!$A$1,0,MATCH(N$6,Data!$1:$1,0)-1,1000,1)=IF(N$7="","Yes",N$7))/(OFFSET(Data!$A$1,0,MATCH(N$6,Data!$1:$1,0)-1,1000,1)=IF(N$7="","Yes",N$7))*ROW(Data!$C$1:$C$1004),ROW(N105)-ROW(N$7)),1),"")</f>
        <v>We TV</v>
      </c>
      <c r="O105" s="43" t="str">
        <f ca="1">IF(P105="","",IF(INDEX(Data!$BR:$BR,MATCH(P105,Data!$A:$A,0),1)=0,"",INDEX(Data!$BR:$BR,MATCH(P105,Data!$A:$A,0),1)))</f>
        <v/>
      </c>
      <c r="P105" s="43" t="str">
        <f ca="1">IFERROR(INDEX(Data!$A$1:O$1004,_xlfn.AGGREGATE(15,6,(OFFSET(Data!$A$1,0,MATCH(P$6,Data!$1:$1,0)-1,1000,1)=IF(P$7="","Yes",P$7))/(OFFSET(Data!$A$1,0,MATCH(P$6,Data!$1:$1,0)-1,1000,1)=IF(P$7="","Yes",P$7))*ROW(Data!$C$1:$C$1004),ROW(P105)-ROW(P$7)),1),"")</f>
        <v>QVC 2</v>
      </c>
      <c r="Q105" s="43" t="str">
        <f ca="1">IF(R105="","",IF(INDEX(Data!$BR:$BR,MATCH(R105,Data!$A:$A,0),1)=0,"",INDEX(Data!$BR:$BR,MATCH(R105,Data!$A:$A,0),1)))</f>
        <v/>
      </c>
      <c r="R105" s="43" t="str">
        <f ca="1">IFERROR(INDEX(Data!$A$1:Q$1004,_xlfn.AGGREGATE(15,6,(OFFSET(Data!$A$1,0,MATCH(R$6,Data!$1:$1,0)-1,1000,1)=IF(R$7="","Yes",R$7))/(OFFSET(Data!$A$1,0,MATCH(R$6,Data!$1:$1,0)-1,1000,1)=IF(R$7="","Yes",R$7))*ROW(Data!$C$1:$C$1004),ROW(R105)-ROW(R$7)),1),"")</f>
        <v>QVC</v>
      </c>
      <c r="S105" s="43" t="str">
        <f ca="1">IF(T105="","",IF(INDEX(Data!$BR:$BR,MATCH(T105,Data!$A:$A,0),1)=0,"",INDEX(Data!$BR:$BR,MATCH(T105,Data!$A:$A,0),1)))</f>
        <v/>
      </c>
      <c r="T105" s="43" t="str">
        <f ca="1">IFERROR(INDEX(Data!$A$1:R$1004,_xlfn.AGGREGATE(15,6,(OFFSET(Data!$A$1,0,MATCH(T$6,Data!$1:$1,0)-1,1000,1)=IF(T$7="","Yes",T$7))/(OFFSET(Data!$A$1,0,MATCH(T$6,Data!$1:$1,0)-1,1000,1)=IF(T$7="","Yes",T$7))*ROW(Data!$C$1:$C$1004),ROW(T105)-ROW(T$7)),1),"")</f>
        <v>Up</v>
      </c>
      <c r="U105" s="43" t="str">
        <f ca="1">IF(V105="","",IF(INDEX(Data!$BR:$BR,MATCH(V105,Data!$A:$A,0),1)=0,"",INDEX(Data!$BR:$BR,MATCH(V105,Data!$A:$A,0),1)))</f>
        <v/>
      </c>
      <c r="V105" s="43" t="str">
        <f ca="1">IFERROR(INDEX(Data!$A$1:T$1004,_xlfn.AGGREGATE(15,6,(OFFSET(Data!$A$1,0,MATCH(V$6,Data!$1:$1,0)-1,1000,1)=IF(V$7="","Yes",V$7))/(OFFSET(Data!$A$1,0,MATCH(V$6,Data!$1:$1,0)-1,1000,1)=IF(V$7="","Yes",V$7))*ROW(Data!$C$1:$C$1004),ROW(V105)-ROW(V$7)),1),"")</f>
        <v/>
      </c>
      <c r="W105" s="43" t="str">
        <f ca="1">IF(X105="","",IF(INDEX(Data!$BR:$BR,MATCH(X105,Data!$A:$A,0),1)=0,"",INDEX(Data!$BR:$BR,MATCH(X105,Data!$A:$A,0),1)))</f>
        <v/>
      </c>
      <c r="X105" s="43" t="str">
        <f ca="1">IFERROR(INDEX(Data!$A$1:Y$1004,_xlfn.AGGREGATE(15,6,(OFFSET(Data!$A$1,0,MATCH(X$6,Data!$1:$1,0)-1,1000,1)=IF(X$7="","Yes",X$7))/(OFFSET(Data!$A$1,0,MATCH(X$6,Data!$1:$1,0)-1,1000,1)=IF(X$7="","Yes",X$7))*ROW(Data!$C$1:$C$1004),ROW(X105)-ROW(X$7)),1),"")</f>
        <v/>
      </c>
      <c r="Y105" s="43" t="str">
        <f ca="1">IF(Z105="","",IF(INDEX(Data!$BR:$BR,MATCH(Z105,Data!$A:$A,0),1)=0,"",INDEX(Data!$BR:$BR,MATCH(Z105,Data!$A:$A,0),1)))</f>
        <v/>
      </c>
      <c r="Z105" s="43" t="str">
        <f ca="1">IFERROR(INDEX(Data!$A$1:AA$1004,_xlfn.AGGREGATE(15,6,(OFFSET(Data!$A$1,0,MATCH(Z$6,Data!$1:$1,0)-1,1000,1)=IF(Z$7="","Yes",Z$7))/(OFFSET(Data!$A$1,0,MATCH(Z$6,Data!$1:$1,0)-1,1000,1)=IF(Z$7="","Yes",Z$7))*ROW(Data!$C$1:$C$1004),ROW(Z105)-ROW(Z$7)),1),"")</f>
        <v/>
      </c>
      <c r="AA105" s="43" t="str">
        <f ca="1">IF(AB105="","",IF(INDEX(Data!$BR:$BR,MATCH(AB105,Data!$A:$A,0),1)=0,"",INDEX(Data!$BR:$BR,MATCH(AB105,Data!$A:$A,0),1)))</f>
        <v/>
      </c>
      <c r="AB105" s="43" t="str">
        <f ca="1">IFERROR(INDEX(Data!$A$1:AC$1004,_xlfn.AGGREGATE(15,6,(OFFSET(Data!$A$1,0,MATCH(AB$6,Data!$1:$1,0)-1,1000,1)=IF(AB$7="","Yes",AB$7))/(OFFSET(Data!$A$1,0,MATCH(AB$6,Data!$1:$1,0)-1,1000,1)=IF(AB$7="","Yes",AB$7))*ROW(Data!$C$1:$C$1004),ROW(AB105)-ROW(AB$7)),1),"")</f>
        <v/>
      </c>
      <c r="AC105" s="43" t="str">
        <f ca="1">IF(AD105="","",IF(INDEX(Data!$BR:$BR,MATCH(AD105,Data!$A:$A,0),1)=0,"",INDEX(Data!$BR:$BR,MATCH(AD105,Data!$A:$A,0),1)))</f>
        <v/>
      </c>
      <c r="AD105" s="43" t="str">
        <f ca="1">IFERROR(INDEX(Data!$A$1:AE$1004,_xlfn.AGGREGATE(15,6,(OFFSET(Data!$A$1,0,MATCH(AD$6,Data!$1:$1,0)-1,1000,1)=IF(AD$7="","Yes",AD$7))/(OFFSET(Data!$A$1,0,MATCH(AD$6,Data!$1:$1,0)-1,1000,1)=IF(AD$7="","Yes",AD$7))*ROW(Data!$C$1:$C$1004),ROW(AD105)-ROW(AD$7)),1),"")</f>
        <v/>
      </c>
      <c r="AE105" s="43" t="str">
        <f ca="1">IF(AF105="","",IF(INDEX(Data!$BR:$BR,MATCH(AF105,Data!$A:$A,0),1)=0,"",INDEX(Data!$BR:$BR,MATCH(AF105,Data!$A:$A,0),1)))</f>
        <v/>
      </c>
      <c r="AF105" s="43" t="str">
        <f ca="1">IFERROR(INDEX(Data!$A$1:AM$1004,_xlfn.AGGREGATE(15,6,(OFFSET(Data!$A$1,0,MATCH(AF$6,Data!$1:$1,0)-1,1000,1)=IF(AF$7="","Yes",AF$7))/(OFFSET(Data!$A$1,0,MATCH(AF$6,Data!$1:$1,0)-1,1000,1)=IF(AF$7="","Yes",AF$7))*ROW(Data!$C$1:$C$1004),ROW(AF105)-ROW(AF$7)),1),"")</f>
        <v/>
      </c>
      <c r="AG105" s="43" t="str">
        <f ca="1">IF(AH105="","",IF(INDEX(Data!$BR:$BR,MATCH(AH105,Data!$A:$A,0),1)=0,"",INDEX(Data!$BR:$BR,MATCH(AH105,Data!$A:$A,0),1)))</f>
        <v/>
      </c>
      <c r="AH105" s="43" t="str">
        <f ca="1">IFERROR(INDEX(Data!$A$1:AO$1004,_xlfn.AGGREGATE(15,6,(OFFSET(Data!$A$1,0,MATCH(AH$6,Data!$1:$1,0)-1,1000,1)=IF(AH$7="","Yes",AH$7))/(OFFSET(Data!$A$1,0,MATCH(AH$6,Data!$1:$1,0)-1,1000,1)=IF(AH$7="","Yes",AH$7))*ROW(Data!$C$1:$C$1004),ROW(AH105)-ROW(AH$7)),1),"")</f>
        <v/>
      </c>
      <c r="AI105" s="43" t="str">
        <f ca="1">IF(AJ105="","",IF(INDEX(Data!$BR:$BR,MATCH(AJ105,Data!$A:$A,0),1)=0,"",INDEX(Data!$BR:$BR,MATCH(AJ105,Data!$A:$A,0),1)))</f>
        <v/>
      </c>
      <c r="AJ105" s="43" t="str">
        <f ca="1">IFERROR(INDEX(Data!$A$1:AQ$1004,_xlfn.AGGREGATE(15,6,(OFFSET(Data!$A$1,0,MATCH(AJ$6,Data!$1:$1,0)-1,1000,1)=IF(AJ$7="","Yes",AJ$7))/(OFFSET(Data!$A$1,0,MATCH(AJ$6,Data!$1:$1,0)-1,1000,1)=IF(AJ$7="","Yes",AJ$7))*ROW(Data!$C$1:$C$1004),ROW(AJ105)-ROW(AJ$7)),1),"")</f>
        <v/>
      </c>
      <c r="AK105" s="43" t="str">
        <f ca="1">IF(AL105="","",IF(INDEX(Data!$BR:$BR,MATCH(AL105,Data!$A:$A,0),1)=0,"",INDEX(Data!$BR:$BR,MATCH(AL105,Data!$A:$A,0),1)))</f>
        <v/>
      </c>
      <c r="AL105" s="43" t="str">
        <f ca="1">IFERROR(INDEX(Data!$A$1:AS$1004,_xlfn.AGGREGATE(15,6,(OFFSET(Data!$A$1,0,MATCH(AL$6,Data!$1:$1,0)-1,1000,1)=IF(AL$7="","Yes",AL$7))/(OFFSET(Data!$A$1,0,MATCH(AL$6,Data!$1:$1,0)-1,1000,1)=IF(AL$7="","Yes",AL$7))*ROW(Data!$C$1:$C$1004),ROW(AL105)-ROW(AL$7)),1),"")</f>
        <v/>
      </c>
      <c r="AM105" s="43" t="str">
        <f ca="1">IF(AN105="","",IF(INDEX(Data!$BR:$BR,MATCH(AN105,Data!$A:$A,0),1)=0,"",INDEX(Data!$BR:$BR,MATCH(AN105,Data!$A:$A,0),1)))</f>
        <v/>
      </c>
      <c r="AN105" s="43" t="str">
        <f ca="1">IFERROR(INDEX(Data!$A$1:AU$1004,_xlfn.AGGREGATE(15,6,(OFFSET(Data!$A$1,0,MATCH(AN$6,Data!$1:$1,0)-1,1000,1)=IF(AN$7="","Yes",AN$7))/(OFFSET(Data!$A$1,0,MATCH(AN$6,Data!$1:$1,0)-1,1000,1)=IF(AN$7="","Yes",AN$7))*ROW(Data!$C$1:$C$1004),ROW(AN105)-ROW(AN$7)),1),"")</f>
        <v/>
      </c>
    </row>
    <row r="106" spans="1:40" x14ac:dyDescent="0.4">
      <c r="A106" s="43" t="str">
        <f ca="1">IF(B106="","",IF(INDEX(Data!$BR:$BR,MATCH(B106,Data!$A:$A,0),1)=0,"",INDEX(Data!$BR:$BR,MATCH(B106,Data!$A:$A,0),1)))</f>
        <v/>
      </c>
      <c r="B106" s="43" t="str">
        <f ca="1">IFERROR(INDEX(Data!A$1:$A$1004,_xlfn.AGGREGATE(15,6,(OFFSET(Data!$A$1,0,MATCH(B$6,Data!$1:$1,0)-1,1000,1)=IF(B$7="","Yes",B$7))/(OFFSET(Data!$A$1,0,MATCH(B$6,Data!$1:$1,0)-1,1000,1)=IF(B$7="","Yes",B$7))*ROW(Data!$C$1:$C$1004),ROW(B106)-ROW(B$7)),1),"")</f>
        <v/>
      </c>
      <c r="C106" s="43" t="str">
        <f ca="1">IF(D106="","",IF(INDEX(Data!$BR:$BR,MATCH(D106,Data!$A:$A,0),1)=0,"",INDEX(Data!$BR:$BR,MATCH(D106,Data!$A:$A,0),1)))</f>
        <v/>
      </c>
      <c r="D106" s="43" t="str">
        <f ca="1">IFERROR(INDEX(Data!$A$1:C$1004,_xlfn.AGGREGATE(15,6,(OFFSET(Data!$A$1,0,MATCH(D$6,Data!$1:$1,0)-1,1000,1)=IF(D$7="","Yes",D$7))/(OFFSET(Data!$A$1,0,MATCH(D$6,Data!$1:$1,0)-1,1000,1)=IF(D$7="","Yes",D$7))*ROW(Data!$C$1:$C$1004),ROW(D106)-ROW(D$7)),1),"")</f>
        <v/>
      </c>
      <c r="E106" s="43" t="str">
        <f ca="1">IF(F106="","",IF(INDEX(Data!$BR:$BR,MATCH(F106,Data!$A:$A,0),1)=0,"",INDEX(Data!$BR:$BR,MATCH(F106,Data!$A:$A,0),1)))</f>
        <v/>
      </c>
      <c r="F106" s="43" t="str">
        <f ca="1">IFERROR(INDEX(Data!$A$1:E$1004,_xlfn.AGGREGATE(15,6,(OFFSET(Data!$A$1,0,MATCH(F$6,Data!$1:$1,0)-1,1000,1)=IF(F$7="","Yes",F$7))/(OFFSET(Data!$A$1,0,MATCH(F$6,Data!$1:$1,0)-1,1000,1)=IF(F$7="","Yes",F$7))*ROW(Data!$C$1:$C$1004),ROW(F106)-ROW(F$7)),1),"")</f>
        <v/>
      </c>
      <c r="G106" s="43" t="str">
        <f ca="1">IF(H106="","",IF(INDEX(Data!$BR:$BR,MATCH(H106,Data!$A:$A,0),1)=0,"",INDEX(Data!$BR:$BR,MATCH(H106,Data!$A:$A,0),1)))</f>
        <v/>
      </c>
      <c r="H106" s="43" t="str">
        <f ca="1">IFERROR(INDEX(Data!$A$1:G$1004,_xlfn.AGGREGATE(15,6,(OFFSET(Data!$A$1,0,MATCH(H$6,Data!$1:$1,0)-1,1000,1)=IF(H$7="","Yes",H$7))/(OFFSET(Data!$A$1,0,MATCH(H$6,Data!$1:$1,0)-1,1000,1)=IF(H$7="","Yes",H$7))*ROW(Data!$C$1:$C$1004),ROW(H106)-ROW(H$7)),1),"")</f>
        <v/>
      </c>
      <c r="I106" s="43" t="str">
        <f ca="1">IF(J106="","",IF(INDEX(Data!$BR:$BR,MATCH(J106,Data!$A:$A,0),1)=0,"",INDEX(Data!$BR:$BR,MATCH(J106,Data!$A:$A,0),1)))</f>
        <v/>
      </c>
      <c r="J106" s="43" t="str">
        <f ca="1">IFERROR(INDEX(Data!$A$1:I$1004,_xlfn.AGGREGATE(15,6,(OFFSET(Data!$A$1,0,MATCH(J$6,Data!$1:$1,0)-1,1000,1)=IF(J$7="","Yes",J$7))/(OFFSET(Data!$A$1,0,MATCH(J$6,Data!$1:$1,0)-1,1000,1)=IF(J$7="","Yes",J$7))*ROW(Data!$C$1:$C$1004),ROW(J106)-ROW(J$7)),1),"")</f>
        <v/>
      </c>
      <c r="K106" s="43" t="str">
        <f ca="1">IF(L106="","",IF(INDEX(Data!$BR:$BR,MATCH(L106,Data!$A:$A,0),1)=0,"",INDEX(Data!$BR:$BR,MATCH(L106,Data!$A:$A,0),1)))</f>
        <v/>
      </c>
      <c r="L106" s="43" t="str">
        <f ca="1">IFERROR(INDEX(Data!$A$1:K$1004,_xlfn.AGGREGATE(15,6,(OFFSET(Data!$A$1,0,MATCH(L$6,Data!$1:$1,0)-1,1000,1)=IF(L$7="","Yes",L$7))/(OFFSET(Data!$A$1,0,MATCH(L$6,Data!$1:$1,0)-1,1000,1)=IF(L$7="","Yes",L$7))*ROW(Data!$C$1:$C$1004),ROW(L106)-ROW(L$7)),1),"")</f>
        <v/>
      </c>
      <c r="M106" s="43" t="str">
        <f ca="1">IF(N106="","",IF(INDEX(Data!$BR:$BR,MATCH(N106,Data!$A:$A,0),1)=0,"",INDEX(Data!$BR:$BR,MATCH(N106,Data!$A:$A,0),1)))</f>
        <v/>
      </c>
      <c r="N106" s="43" t="str">
        <f ca="1">IFERROR(INDEX(Data!$A$1:M$1004,_xlfn.AGGREGATE(15,6,(OFFSET(Data!$A$1,0,MATCH(N$6,Data!$1:$1,0)-1,1000,1)=IF(N$7="","Yes",N$7))/(OFFSET(Data!$A$1,0,MATCH(N$6,Data!$1:$1,0)-1,1000,1)=IF(N$7="","Yes",N$7))*ROW(Data!$C$1:$C$1004),ROW(N106)-ROW(N$7)),1),"")</f>
        <v>Weather Channel</v>
      </c>
      <c r="O106" s="43" t="str">
        <f ca="1">IF(P106="","",IF(INDEX(Data!$BR:$BR,MATCH(P106,Data!$A:$A,0),1)=0,"",INDEX(Data!$BR:$BR,MATCH(P106,Data!$A:$A,0),1)))</f>
        <v/>
      </c>
      <c r="P106" s="43" t="str">
        <f ca="1">IFERROR(INDEX(Data!$A$1:O$1004,_xlfn.AGGREGATE(15,6,(OFFSET(Data!$A$1,0,MATCH(P$6,Data!$1:$1,0)-1,1000,1)=IF(P$7="","Yes",P$7))/(OFFSET(Data!$A$1,0,MATCH(P$6,Data!$1:$1,0)-1,1000,1)=IF(P$7="","Yes",P$7))*ROW(Data!$C$1:$C$1004),ROW(P106)-ROW(P$7)),1),"")</f>
        <v>Reelz</v>
      </c>
      <c r="Q106" s="43" t="str">
        <f ca="1">IF(R106="","",IF(INDEX(Data!$BR:$BR,MATCH(R106,Data!$A:$A,0),1)=0,"",INDEX(Data!$BR:$BR,MATCH(R106,Data!$A:$A,0),1)))</f>
        <v/>
      </c>
      <c r="R106" s="43" t="str">
        <f ca="1">IFERROR(INDEX(Data!$A$1:Q$1004,_xlfn.AGGREGATE(15,6,(OFFSET(Data!$A$1,0,MATCH(R$6,Data!$1:$1,0)-1,1000,1)=IF(R$7="","Yes",R$7))/(OFFSET(Data!$A$1,0,MATCH(R$6,Data!$1:$1,0)-1,1000,1)=IF(R$7="","Yes",R$7))*ROW(Data!$C$1:$C$1004),ROW(R106)-ROW(R$7)),1),"")</f>
        <v>QVC 2</v>
      </c>
      <c r="S106" s="43" t="str">
        <f ca="1">IF(T106="","",IF(INDEX(Data!$BR:$BR,MATCH(T106,Data!$A:$A,0),1)=0,"",INDEX(Data!$BR:$BR,MATCH(T106,Data!$A:$A,0),1)))</f>
        <v/>
      </c>
      <c r="T106" s="43" t="str">
        <f ca="1">IFERROR(INDEX(Data!$A$1:R$1004,_xlfn.AGGREGATE(15,6,(OFFSET(Data!$A$1,0,MATCH(T$6,Data!$1:$1,0)-1,1000,1)=IF(T$7="","Yes",T$7))/(OFFSET(Data!$A$1,0,MATCH(T$6,Data!$1:$1,0)-1,1000,1)=IF(T$7="","Yes",T$7))*ROW(Data!$C$1:$C$1004),ROW(T106)-ROW(T$7)),1),"")</f>
        <v>USA Network</v>
      </c>
      <c r="U106" s="43" t="str">
        <f ca="1">IF(V106="","",IF(INDEX(Data!$BR:$BR,MATCH(V106,Data!$A:$A,0),1)=0,"",INDEX(Data!$BR:$BR,MATCH(V106,Data!$A:$A,0),1)))</f>
        <v/>
      </c>
      <c r="V106" s="43" t="str">
        <f ca="1">IFERROR(INDEX(Data!$A$1:T$1004,_xlfn.AGGREGATE(15,6,(OFFSET(Data!$A$1,0,MATCH(V$6,Data!$1:$1,0)-1,1000,1)=IF(V$7="","Yes",V$7))/(OFFSET(Data!$A$1,0,MATCH(V$6,Data!$1:$1,0)-1,1000,1)=IF(V$7="","Yes",V$7))*ROW(Data!$C$1:$C$1004),ROW(V106)-ROW(V$7)),1),"")</f>
        <v/>
      </c>
      <c r="W106" s="43" t="str">
        <f ca="1">IF(X106="","",IF(INDEX(Data!$BR:$BR,MATCH(X106,Data!$A:$A,0),1)=0,"",INDEX(Data!$BR:$BR,MATCH(X106,Data!$A:$A,0),1)))</f>
        <v/>
      </c>
      <c r="X106" s="43" t="str">
        <f ca="1">IFERROR(INDEX(Data!$A$1:Y$1004,_xlfn.AGGREGATE(15,6,(OFFSET(Data!$A$1,0,MATCH(X$6,Data!$1:$1,0)-1,1000,1)=IF(X$7="","Yes",X$7))/(OFFSET(Data!$A$1,0,MATCH(X$6,Data!$1:$1,0)-1,1000,1)=IF(X$7="","Yes",X$7))*ROW(Data!$C$1:$C$1004),ROW(X106)-ROW(X$7)),1),"")</f>
        <v/>
      </c>
      <c r="Y106" s="43" t="str">
        <f ca="1">IF(Z106="","",IF(INDEX(Data!$BR:$BR,MATCH(Z106,Data!$A:$A,0),1)=0,"",INDEX(Data!$BR:$BR,MATCH(Z106,Data!$A:$A,0),1)))</f>
        <v/>
      </c>
      <c r="Z106" s="43" t="str">
        <f ca="1">IFERROR(INDEX(Data!$A$1:AA$1004,_xlfn.AGGREGATE(15,6,(OFFSET(Data!$A$1,0,MATCH(Z$6,Data!$1:$1,0)-1,1000,1)=IF(Z$7="","Yes",Z$7))/(OFFSET(Data!$A$1,0,MATCH(Z$6,Data!$1:$1,0)-1,1000,1)=IF(Z$7="","Yes",Z$7))*ROW(Data!$C$1:$C$1004),ROW(Z106)-ROW(Z$7)),1),"")</f>
        <v/>
      </c>
      <c r="AA106" s="43" t="str">
        <f ca="1">IF(AB106="","",IF(INDEX(Data!$BR:$BR,MATCH(AB106,Data!$A:$A,0),1)=0,"",INDEX(Data!$BR:$BR,MATCH(AB106,Data!$A:$A,0),1)))</f>
        <v/>
      </c>
      <c r="AB106" s="43" t="str">
        <f ca="1">IFERROR(INDEX(Data!$A$1:AC$1004,_xlfn.AGGREGATE(15,6,(OFFSET(Data!$A$1,0,MATCH(AB$6,Data!$1:$1,0)-1,1000,1)=IF(AB$7="","Yes",AB$7))/(OFFSET(Data!$A$1,0,MATCH(AB$6,Data!$1:$1,0)-1,1000,1)=IF(AB$7="","Yes",AB$7))*ROW(Data!$C$1:$C$1004),ROW(AB106)-ROW(AB$7)),1),"")</f>
        <v/>
      </c>
      <c r="AC106" s="43" t="str">
        <f ca="1">IF(AD106="","",IF(INDEX(Data!$BR:$BR,MATCH(AD106,Data!$A:$A,0),1)=0,"",INDEX(Data!$BR:$BR,MATCH(AD106,Data!$A:$A,0),1)))</f>
        <v/>
      </c>
      <c r="AD106" s="43" t="str">
        <f ca="1">IFERROR(INDEX(Data!$A$1:AE$1004,_xlfn.AGGREGATE(15,6,(OFFSET(Data!$A$1,0,MATCH(AD$6,Data!$1:$1,0)-1,1000,1)=IF(AD$7="","Yes",AD$7))/(OFFSET(Data!$A$1,0,MATCH(AD$6,Data!$1:$1,0)-1,1000,1)=IF(AD$7="","Yes",AD$7))*ROW(Data!$C$1:$C$1004),ROW(AD106)-ROW(AD$7)),1),"")</f>
        <v/>
      </c>
      <c r="AE106" s="43" t="str">
        <f ca="1">IF(AF106="","",IF(INDEX(Data!$BR:$BR,MATCH(AF106,Data!$A:$A,0),1)=0,"",INDEX(Data!$BR:$BR,MATCH(AF106,Data!$A:$A,0),1)))</f>
        <v/>
      </c>
      <c r="AF106" s="43" t="str">
        <f ca="1">IFERROR(INDEX(Data!$A$1:AM$1004,_xlfn.AGGREGATE(15,6,(OFFSET(Data!$A$1,0,MATCH(AF$6,Data!$1:$1,0)-1,1000,1)=IF(AF$7="","Yes",AF$7))/(OFFSET(Data!$A$1,0,MATCH(AF$6,Data!$1:$1,0)-1,1000,1)=IF(AF$7="","Yes",AF$7))*ROW(Data!$C$1:$C$1004),ROW(AF106)-ROW(AF$7)),1),"")</f>
        <v/>
      </c>
      <c r="AG106" s="43" t="str">
        <f ca="1">IF(AH106="","",IF(INDEX(Data!$BR:$BR,MATCH(AH106,Data!$A:$A,0),1)=0,"",INDEX(Data!$BR:$BR,MATCH(AH106,Data!$A:$A,0),1)))</f>
        <v/>
      </c>
      <c r="AH106" s="43" t="str">
        <f ca="1">IFERROR(INDEX(Data!$A$1:AO$1004,_xlfn.AGGREGATE(15,6,(OFFSET(Data!$A$1,0,MATCH(AH$6,Data!$1:$1,0)-1,1000,1)=IF(AH$7="","Yes",AH$7))/(OFFSET(Data!$A$1,0,MATCH(AH$6,Data!$1:$1,0)-1,1000,1)=IF(AH$7="","Yes",AH$7))*ROW(Data!$C$1:$C$1004),ROW(AH106)-ROW(AH$7)),1),"")</f>
        <v/>
      </c>
      <c r="AI106" s="43" t="str">
        <f ca="1">IF(AJ106="","",IF(INDEX(Data!$BR:$BR,MATCH(AJ106,Data!$A:$A,0),1)=0,"",INDEX(Data!$BR:$BR,MATCH(AJ106,Data!$A:$A,0),1)))</f>
        <v/>
      </c>
      <c r="AJ106" s="43" t="str">
        <f ca="1">IFERROR(INDEX(Data!$A$1:AQ$1004,_xlfn.AGGREGATE(15,6,(OFFSET(Data!$A$1,0,MATCH(AJ$6,Data!$1:$1,0)-1,1000,1)=IF(AJ$7="","Yes",AJ$7))/(OFFSET(Data!$A$1,0,MATCH(AJ$6,Data!$1:$1,0)-1,1000,1)=IF(AJ$7="","Yes",AJ$7))*ROW(Data!$C$1:$C$1004),ROW(AJ106)-ROW(AJ$7)),1),"")</f>
        <v/>
      </c>
      <c r="AK106" s="43" t="str">
        <f ca="1">IF(AL106="","",IF(INDEX(Data!$BR:$BR,MATCH(AL106,Data!$A:$A,0),1)=0,"",INDEX(Data!$BR:$BR,MATCH(AL106,Data!$A:$A,0),1)))</f>
        <v/>
      </c>
      <c r="AL106" s="43" t="str">
        <f ca="1">IFERROR(INDEX(Data!$A$1:AS$1004,_xlfn.AGGREGATE(15,6,(OFFSET(Data!$A$1,0,MATCH(AL$6,Data!$1:$1,0)-1,1000,1)=IF(AL$7="","Yes",AL$7))/(OFFSET(Data!$A$1,0,MATCH(AL$6,Data!$1:$1,0)-1,1000,1)=IF(AL$7="","Yes",AL$7))*ROW(Data!$C$1:$C$1004),ROW(AL106)-ROW(AL$7)),1),"")</f>
        <v/>
      </c>
      <c r="AM106" s="43" t="str">
        <f ca="1">IF(AN106="","",IF(INDEX(Data!$BR:$BR,MATCH(AN106,Data!$A:$A,0),1)=0,"",INDEX(Data!$BR:$BR,MATCH(AN106,Data!$A:$A,0),1)))</f>
        <v/>
      </c>
      <c r="AN106" s="43" t="str">
        <f ca="1">IFERROR(INDEX(Data!$A$1:AU$1004,_xlfn.AGGREGATE(15,6,(OFFSET(Data!$A$1,0,MATCH(AN$6,Data!$1:$1,0)-1,1000,1)=IF(AN$7="","Yes",AN$7))/(OFFSET(Data!$A$1,0,MATCH(AN$6,Data!$1:$1,0)-1,1000,1)=IF(AN$7="","Yes",AN$7))*ROW(Data!$C$1:$C$1004),ROW(AN106)-ROW(AN$7)),1),"")</f>
        <v/>
      </c>
    </row>
    <row r="107" spans="1:40" x14ac:dyDescent="0.4">
      <c r="A107" s="43" t="str">
        <f ca="1">IF(B107="","",IF(INDEX(Data!$BR:$BR,MATCH(B107,Data!$A:$A,0),1)=0,"",INDEX(Data!$BR:$BR,MATCH(B107,Data!$A:$A,0),1)))</f>
        <v/>
      </c>
      <c r="B107" s="43" t="str">
        <f ca="1">IFERROR(INDEX(Data!A$1:$A$1004,_xlfn.AGGREGATE(15,6,(OFFSET(Data!$A$1,0,MATCH(B$6,Data!$1:$1,0)-1,1000,1)=IF(B$7="","Yes",B$7))/(OFFSET(Data!$A$1,0,MATCH(B$6,Data!$1:$1,0)-1,1000,1)=IF(B$7="","Yes",B$7))*ROW(Data!$C$1:$C$1004),ROW(B107)-ROW(B$7)),1),"")</f>
        <v/>
      </c>
      <c r="C107" s="43" t="str">
        <f ca="1">IF(D107="","",IF(INDEX(Data!$BR:$BR,MATCH(D107,Data!$A:$A,0),1)=0,"",INDEX(Data!$BR:$BR,MATCH(D107,Data!$A:$A,0),1)))</f>
        <v/>
      </c>
      <c r="D107" s="43" t="str">
        <f ca="1">IFERROR(INDEX(Data!$A$1:C$1004,_xlfn.AGGREGATE(15,6,(OFFSET(Data!$A$1,0,MATCH(D$6,Data!$1:$1,0)-1,1000,1)=IF(D$7="","Yes",D$7))/(OFFSET(Data!$A$1,0,MATCH(D$6,Data!$1:$1,0)-1,1000,1)=IF(D$7="","Yes",D$7))*ROW(Data!$C$1:$C$1004),ROW(D107)-ROW(D$7)),1),"")</f>
        <v/>
      </c>
      <c r="E107" s="43" t="str">
        <f ca="1">IF(F107="","",IF(INDEX(Data!$BR:$BR,MATCH(F107,Data!$A:$A,0),1)=0,"",INDEX(Data!$BR:$BR,MATCH(F107,Data!$A:$A,0),1)))</f>
        <v/>
      </c>
      <c r="F107" s="43" t="str">
        <f ca="1">IFERROR(INDEX(Data!$A$1:E$1004,_xlfn.AGGREGATE(15,6,(OFFSET(Data!$A$1,0,MATCH(F$6,Data!$1:$1,0)-1,1000,1)=IF(F$7="","Yes",F$7))/(OFFSET(Data!$A$1,0,MATCH(F$6,Data!$1:$1,0)-1,1000,1)=IF(F$7="","Yes",F$7))*ROW(Data!$C$1:$C$1004),ROW(F107)-ROW(F$7)),1),"")</f>
        <v/>
      </c>
      <c r="G107" s="43" t="str">
        <f ca="1">IF(H107="","",IF(INDEX(Data!$BR:$BR,MATCH(H107,Data!$A:$A,0),1)=0,"",INDEX(Data!$BR:$BR,MATCH(H107,Data!$A:$A,0),1)))</f>
        <v/>
      </c>
      <c r="H107" s="43" t="str">
        <f ca="1">IFERROR(INDEX(Data!$A$1:G$1004,_xlfn.AGGREGATE(15,6,(OFFSET(Data!$A$1,0,MATCH(H$6,Data!$1:$1,0)-1,1000,1)=IF(H$7="","Yes",H$7))/(OFFSET(Data!$A$1,0,MATCH(H$6,Data!$1:$1,0)-1,1000,1)=IF(H$7="","Yes",H$7))*ROW(Data!$C$1:$C$1004),ROW(H107)-ROW(H$7)),1),"")</f>
        <v/>
      </c>
      <c r="I107" s="43" t="str">
        <f ca="1">IF(J107="","",IF(INDEX(Data!$BR:$BR,MATCH(J107,Data!$A:$A,0),1)=0,"",INDEX(Data!$BR:$BR,MATCH(J107,Data!$A:$A,0),1)))</f>
        <v/>
      </c>
      <c r="J107" s="43" t="str">
        <f ca="1">IFERROR(INDEX(Data!$A$1:I$1004,_xlfn.AGGREGATE(15,6,(OFFSET(Data!$A$1,0,MATCH(J$6,Data!$1:$1,0)-1,1000,1)=IF(J$7="","Yes",J$7))/(OFFSET(Data!$A$1,0,MATCH(J$6,Data!$1:$1,0)-1,1000,1)=IF(J$7="","Yes",J$7))*ROW(Data!$C$1:$C$1004),ROW(J107)-ROW(J$7)),1),"")</f>
        <v/>
      </c>
      <c r="K107" s="43" t="str">
        <f ca="1">IF(L107="","",IF(INDEX(Data!$BR:$BR,MATCH(L107,Data!$A:$A,0),1)=0,"",INDEX(Data!$BR:$BR,MATCH(L107,Data!$A:$A,0),1)))</f>
        <v/>
      </c>
      <c r="L107" s="43" t="str">
        <f ca="1">IFERROR(INDEX(Data!$A$1:K$1004,_xlfn.AGGREGATE(15,6,(OFFSET(Data!$A$1,0,MATCH(L$6,Data!$1:$1,0)-1,1000,1)=IF(L$7="","Yes",L$7))/(OFFSET(Data!$A$1,0,MATCH(L$6,Data!$1:$1,0)-1,1000,1)=IF(L$7="","Yes",L$7))*ROW(Data!$C$1:$C$1004),ROW(L107)-ROW(L$7)),1),"")</f>
        <v/>
      </c>
      <c r="M107" s="43" t="str">
        <f ca="1">IF(N107="","",IF(INDEX(Data!$BR:$BR,MATCH(N107,Data!$A:$A,0),1)=0,"",INDEX(Data!$BR:$BR,MATCH(N107,Data!$A:$A,0),1)))</f>
        <v/>
      </c>
      <c r="N107" s="43" t="str">
        <f ca="1">IFERROR(INDEX(Data!$A$1:M$1004,_xlfn.AGGREGATE(15,6,(OFFSET(Data!$A$1,0,MATCH(N$6,Data!$1:$1,0)-1,1000,1)=IF(N$7="","Yes",N$7))/(OFFSET(Data!$A$1,0,MATCH(N$6,Data!$1:$1,0)-1,1000,1)=IF(N$7="","Yes",N$7))*ROW(Data!$C$1:$C$1004),ROW(N107)-ROW(N$7)),1),"")</f>
        <v/>
      </c>
      <c r="O107" s="43" t="str">
        <f ca="1">IF(P107="","",IF(INDEX(Data!$BR:$BR,MATCH(P107,Data!$A:$A,0),1)=0,"",INDEX(Data!$BR:$BR,MATCH(P107,Data!$A:$A,0),1)))</f>
        <v/>
      </c>
      <c r="P107" s="43" t="str">
        <f ca="1">IFERROR(INDEX(Data!$A$1:O$1004,_xlfn.AGGREGATE(15,6,(OFFSET(Data!$A$1,0,MATCH(P$6,Data!$1:$1,0)-1,1000,1)=IF(P$7="","Yes",P$7))/(OFFSET(Data!$A$1,0,MATCH(P$6,Data!$1:$1,0)-1,1000,1)=IF(P$7="","Yes",P$7))*ROW(Data!$C$1:$C$1004),ROW(P107)-ROW(P$7)),1),"")</f>
        <v>Revolt</v>
      </c>
      <c r="Q107" s="43" t="str">
        <f ca="1">IF(R107="","",IF(INDEX(Data!$BR:$BR,MATCH(R107,Data!$A:$A,0),1)=0,"",INDEX(Data!$BR:$BR,MATCH(R107,Data!$A:$A,0),1)))</f>
        <v/>
      </c>
      <c r="R107" s="43" t="str">
        <f ca="1">IFERROR(INDEX(Data!$A$1:Q$1004,_xlfn.AGGREGATE(15,6,(OFFSET(Data!$A$1,0,MATCH(R$6,Data!$1:$1,0)-1,1000,1)=IF(R$7="","Yes",R$7))/(OFFSET(Data!$A$1,0,MATCH(R$6,Data!$1:$1,0)-1,1000,1)=IF(R$7="","Yes",R$7))*ROW(Data!$C$1:$C$1004),ROW(R107)-ROW(R$7)),1),"")</f>
        <v>Reelz</v>
      </c>
      <c r="S107" s="43" t="str">
        <f ca="1">IF(T107="","",IF(INDEX(Data!$BR:$BR,MATCH(T107,Data!$A:$A,0),1)=0,"",INDEX(Data!$BR:$BR,MATCH(T107,Data!$A:$A,0),1)))</f>
        <v/>
      </c>
      <c r="T107" s="43" t="str">
        <f ca="1">IFERROR(INDEX(Data!$A$1:R$1004,_xlfn.AGGREGATE(15,6,(OFFSET(Data!$A$1,0,MATCH(T$6,Data!$1:$1,0)-1,1000,1)=IF(T$7="","Yes",T$7))/(OFFSET(Data!$A$1,0,MATCH(T$6,Data!$1:$1,0)-1,1000,1)=IF(T$7="","Yes",T$7))*ROW(Data!$C$1:$C$1004),ROW(T107)-ROW(T$7)),1),"")</f>
        <v>Ve Plus TV</v>
      </c>
      <c r="U107" s="43" t="str">
        <f ca="1">IF(V107="","",IF(INDEX(Data!$BR:$BR,MATCH(V107,Data!$A:$A,0),1)=0,"",INDEX(Data!$BR:$BR,MATCH(V107,Data!$A:$A,0),1)))</f>
        <v/>
      </c>
      <c r="V107" s="43" t="str">
        <f ca="1">IFERROR(INDEX(Data!$A$1:T$1004,_xlfn.AGGREGATE(15,6,(OFFSET(Data!$A$1,0,MATCH(V$6,Data!$1:$1,0)-1,1000,1)=IF(V$7="","Yes",V$7))/(OFFSET(Data!$A$1,0,MATCH(V$6,Data!$1:$1,0)-1,1000,1)=IF(V$7="","Yes",V$7))*ROW(Data!$C$1:$C$1004),ROW(V107)-ROW(V$7)),1),"")</f>
        <v/>
      </c>
      <c r="W107" s="43" t="str">
        <f ca="1">IF(X107="","",IF(INDEX(Data!$BR:$BR,MATCH(X107,Data!$A:$A,0),1)=0,"",INDEX(Data!$BR:$BR,MATCH(X107,Data!$A:$A,0),1)))</f>
        <v/>
      </c>
      <c r="X107" s="43" t="str">
        <f ca="1">IFERROR(INDEX(Data!$A$1:Y$1004,_xlfn.AGGREGATE(15,6,(OFFSET(Data!$A$1,0,MATCH(X$6,Data!$1:$1,0)-1,1000,1)=IF(X$7="","Yes",X$7))/(OFFSET(Data!$A$1,0,MATCH(X$6,Data!$1:$1,0)-1,1000,1)=IF(X$7="","Yes",X$7))*ROW(Data!$C$1:$C$1004),ROW(X107)-ROW(X$7)),1),"")</f>
        <v/>
      </c>
      <c r="Y107" s="43" t="str">
        <f ca="1">IF(Z107="","",IF(INDEX(Data!$BR:$BR,MATCH(Z107,Data!$A:$A,0),1)=0,"",INDEX(Data!$BR:$BR,MATCH(Z107,Data!$A:$A,0),1)))</f>
        <v/>
      </c>
      <c r="Z107" s="43" t="str">
        <f ca="1">IFERROR(INDEX(Data!$A$1:AA$1004,_xlfn.AGGREGATE(15,6,(OFFSET(Data!$A$1,0,MATCH(Z$6,Data!$1:$1,0)-1,1000,1)=IF(Z$7="","Yes",Z$7))/(OFFSET(Data!$A$1,0,MATCH(Z$6,Data!$1:$1,0)-1,1000,1)=IF(Z$7="","Yes",Z$7))*ROW(Data!$C$1:$C$1004),ROW(Z107)-ROW(Z$7)),1),"")</f>
        <v/>
      </c>
      <c r="AA107" s="43" t="str">
        <f ca="1">IF(AB107="","",IF(INDEX(Data!$BR:$BR,MATCH(AB107,Data!$A:$A,0),1)=0,"",INDEX(Data!$BR:$BR,MATCH(AB107,Data!$A:$A,0),1)))</f>
        <v/>
      </c>
      <c r="AB107" s="43" t="str">
        <f ca="1">IFERROR(INDEX(Data!$A$1:AC$1004,_xlfn.AGGREGATE(15,6,(OFFSET(Data!$A$1,0,MATCH(AB$6,Data!$1:$1,0)-1,1000,1)=IF(AB$7="","Yes",AB$7))/(OFFSET(Data!$A$1,0,MATCH(AB$6,Data!$1:$1,0)-1,1000,1)=IF(AB$7="","Yes",AB$7))*ROW(Data!$C$1:$C$1004),ROW(AB107)-ROW(AB$7)),1),"")</f>
        <v/>
      </c>
      <c r="AC107" s="43" t="str">
        <f ca="1">IF(AD107="","",IF(INDEX(Data!$BR:$BR,MATCH(AD107,Data!$A:$A,0),1)=0,"",INDEX(Data!$BR:$BR,MATCH(AD107,Data!$A:$A,0),1)))</f>
        <v/>
      </c>
      <c r="AD107" s="43" t="str">
        <f ca="1">IFERROR(INDEX(Data!$A$1:AE$1004,_xlfn.AGGREGATE(15,6,(OFFSET(Data!$A$1,0,MATCH(AD$6,Data!$1:$1,0)-1,1000,1)=IF(AD$7="","Yes",AD$7))/(OFFSET(Data!$A$1,0,MATCH(AD$6,Data!$1:$1,0)-1,1000,1)=IF(AD$7="","Yes",AD$7))*ROW(Data!$C$1:$C$1004),ROW(AD107)-ROW(AD$7)),1),"")</f>
        <v/>
      </c>
      <c r="AE107" s="43" t="str">
        <f ca="1">IF(AF107="","",IF(INDEX(Data!$BR:$BR,MATCH(AF107,Data!$A:$A,0),1)=0,"",INDEX(Data!$BR:$BR,MATCH(AF107,Data!$A:$A,0),1)))</f>
        <v/>
      </c>
      <c r="AF107" s="43" t="str">
        <f ca="1">IFERROR(INDEX(Data!$A$1:AM$1004,_xlfn.AGGREGATE(15,6,(OFFSET(Data!$A$1,0,MATCH(AF$6,Data!$1:$1,0)-1,1000,1)=IF(AF$7="","Yes",AF$7))/(OFFSET(Data!$A$1,0,MATCH(AF$6,Data!$1:$1,0)-1,1000,1)=IF(AF$7="","Yes",AF$7))*ROW(Data!$C$1:$C$1004),ROW(AF107)-ROW(AF$7)),1),"")</f>
        <v/>
      </c>
      <c r="AG107" s="43" t="str">
        <f ca="1">IF(AH107="","",IF(INDEX(Data!$BR:$BR,MATCH(AH107,Data!$A:$A,0),1)=0,"",INDEX(Data!$BR:$BR,MATCH(AH107,Data!$A:$A,0),1)))</f>
        <v/>
      </c>
      <c r="AH107" s="43" t="str">
        <f ca="1">IFERROR(INDEX(Data!$A$1:AO$1004,_xlfn.AGGREGATE(15,6,(OFFSET(Data!$A$1,0,MATCH(AH$6,Data!$1:$1,0)-1,1000,1)=IF(AH$7="","Yes",AH$7))/(OFFSET(Data!$A$1,0,MATCH(AH$6,Data!$1:$1,0)-1,1000,1)=IF(AH$7="","Yes",AH$7))*ROW(Data!$C$1:$C$1004),ROW(AH107)-ROW(AH$7)),1),"")</f>
        <v/>
      </c>
      <c r="AI107" s="43" t="str">
        <f ca="1">IF(AJ107="","",IF(INDEX(Data!$BR:$BR,MATCH(AJ107,Data!$A:$A,0),1)=0,"",INDEX(Data!$BR:$BR,MATCH(AJ107,Data!$A:$A,0),1)))</f>
        <v/>
      </c>
      <c r="AJ107" s="43" t="str">
        <f ca="1">IFERROR(INDEX(Data!$A$1:AQ$1004,_xlfn.AGGREGATE(15,6,(OFFSET(Data!$A$1,0,MATCH(AJ$6,Data!$1:$1,0)-1,1000,1)=IF(AJ$7="","Yes",AJ$7))/(OFFSET(Data!$A$1,0,MATCH(AJ$6,Data!$1:$1,0)-1,1000,1)=IF(AJ$7="","Yes",AJ$7))*ROW(Data!$C$1:$C$1004),ROW(AJ107)-ROW(AJ$7)),1),"")</f>
        <v/>
      </c>
      <c r="AK107" s="43" t="str">
        <f ca="1">IF(AL107="","",IF(INDEX(Data!$BR:$BR,MATCH(AL107,Data!$A:$A,0),1)=0,"",INDEX(Data!$BR:$BR,MATCH(AL107,Data!$A:$A,0),1)))</f>
        <v/>
      </c>
      <c r="AL107" s="43" t="str">
        <f ca="1">IFERROR(INDEX(Data!$A$1:AS$1004,_xlfn.AGGREGATE(15,6,(OFFSET(Data!$A$1,0,MATCH(AL$6,Data!$1:$1,0)-1,1000,1)=IF(AL$7="","Yes",AL$7))/(OFFSET(Data!$A$1,0,MATCH(AL$6,Data!$1:$1,0)-1,1000,1)=IF(AL$7="","Yes",AL$7))*ROW(Data!$C$1:$C$1004),ROW(AL107)-ROW(AL$7)),1),"")</f>
        <v/>
      </c>
      <c r="AM107" s="43" t="str">
        <f ca="1">IF(AN107="","",IF(INDEX(Data!$BR:$BR,MATCH(AN107,Data!$A:$A,0),1)=0,"",INDEX(Data!$BR:$BR,MATCH(AN107,Data!$A:$A,0),1)))</f>
        <v/>
      </c>
      <c r="AN107" s="43" t="str">
        <f ca="1">IFERROR(INDEX(Data!$A$1:AU$1004,_xlfn.AGGREGATE(15,6,(OFFSET(Data!$A$1,0,MATCH(AN$6,Data!$1:$1,0)-1,1000,1)=IF(AN$7="","Yes",AN$7))/(OFFSET(Data!$A$1,0,MATCH(AN$6,Data!$1:$1,0)-1,1000,1)=IF(AN$7="","Yes",AN$7))*ROW(Data!$C$1:$C$1004),ROW(AN107)-ROW(AN$7)),1),"")</f>
        <v/>
      </c>
    </row>
    <row r="108" spans="1:40" x14ac:dyDescent="0.4">
      <c r="A108" s="43" t="str">
        <f ca="1">IF(B108="","",IF(INDEX(Data!$BR:$BR,MATCH(B108,Data!$A:$A,0),1)=0,"",INDEX(Data!$BR:$BR,MATCH(B108,Data!$A:$A,0),1)))</f>
        <v/>
      </c>
      <c r="B108" s="43" t="str">
        <f ca="1">IFERROR(INDEX(Data!A$1:$A$1004,_xlfn.AGGREGATE(15,6,(OFFSET(Data!$A$1,0,MATCH(B$6,Data!$1:$1,0)-1,1000,1)=IF(B$7="","Yes",B$7))/(OFFSET(Data!$A$1,0,MATCH(B$6,Data!$1:$1,0)-1,1000,1)=IF(B$7="","Yes",B$7))*ROW(Data!$C$1:$C$1004),ROW(B108)-ROW(B$7)),1),"")</f>
        <v/>
      </c>
      <c r="C108" s="43" t="str">
        <f ca="1">IF(D108="","",IF(INDEX(Data!$BR:$BR,MATCH(D108,Data!$A:$A,0),1)=0,"",INDEX(Data!$BR:$BR,MATCH(D108,Data!$A:$A,0),1)))</f>
        <v/>
      </c>
      <c r="D108" s="43" t="str">
        <f ca="1">IFERROR(INDEX(Data!$A$1:C$1004,_xlfn.AGGREGATE(15,6,(OFFSET(Data!$A$1,0,MATCH(D$6,Data!$1:$1,0)-1,1000,1)=IF(D$7="","Yes",D$7))/(OFFSET(Data!$A$1,0,MATCH(D$6,Data!$1:$1,0)-1,1000,1)=IF(D$7="","Yes",D$7))*ROW(Data!$C$1:$C$1004),ROW(D108)-ROW(D$7)),1),"")</f>
        <v/>
      </c>
      <c r="E108" s="43" t="str">
        <f ca="1">IF(F108="","",IF(INDEX(Data!$BR:$BR,MATCH(F108,Data!$A:$A,0),1)=0,"",INDEX(Data!$BR:$BR,MATCH(F108,Data!$A:$A,0),1)))</f>
        <v/>
      </c>
      <c r="F108" s="43" t="str">
        <f ca="1">IFERROR(INDEX(Data!$A$1:E$1004,_xlfn.AGGREGATE(15,6,(OFFSET(Data!$A$1,0,MATCH(F$6,Data!$1:$1,0)-1,1000,1)=IF(F$7="","Yes",F$7))/(OFFSET(Data!$A$1,0,MATCH(F$6,Data!$1:$1,0)-1,1000,1)=IF(F$7="","Yes",F$7))*ROW(Data!$C$1:$C$1004),ROW(F108)-ROW(F$7)),1),"")</f>
        <v/>
      </c>
      <c r="G108" s="43" t="str">
        <f ca="1">IF(H108="","",IF(INDEX(Data!$BR:$BR,MATCH(H108,Data!$A:$A,0),1)=0,"",INDEX(Data!$BR:$BR,MATCH(H108,Data!$A:$A,0),1)))</f>
        <v/>
      </c>
      <c r="H108" s="43" t="str">
        <f ca="1">IFERROR(INDEX(Data!$A$1:G$1004,_xlfn.AGGREGATE(15,6,(OFFSET(Data!$A$1,0,MATCH(H$6,Data!$1:$1,0)-1,1000,1)=IF(H$7="","Yes",H$7))/(OFFSET(Data!$A$1,0,MATCH(H$6,Data!$1:$1,0)-1,1000,1)=IF(H$7="","Yes",H$7))*ROW(Data!$C$1:$C$1004),ROW(H108)-ROW(H$7)),1),"")</f>
        <v/>
      </c>
      <c r="I108" s="43" t="str">
        <f ca="1">IF(J108="","",IF(INDEX(Data!$BR:$BR,MATCH(J108,Data!$A:$A,0),1)=0,"",INDEX(Data!$BR:$BR,MATCH(J108,Data!$A:$A,0),1)))</f>
        <v/>
      </c>
      <c r="J108" s="43" t="str">
        <f ca="1">IFERROR(INDEX(Data!$A$1:I$1004,_xlfn.AGGREGATE(15,6,(OFFSET(Data!$A$1,0,MATCH(J$6,Data!$1:$1,0)-1,1000,1)=IF(J$7="","Yes",J$7))/(OFFSET(Data!$A$1,0,MATCH(J$6,Data!$1:$1,0)-1,1000,1)=IF(J$7="","Yes",J$7))*ROW(Data!$C$1:$C$1004),ROW(J108)-ROW(J$7)),1),"")</f>
        <v/>
      </c>
      <c r="K108" s="43" t="str">
        <f ca="1">IF(L108="","",IF(INDEX(Data!$BR:$BR,MATCH(L108,Data!$A:$A,0),1)=0,"",INDEX(Data!$BR:$BR,MATCH(L108,Data!$A:$A,0),1)))</f>
        <v/>
      </c>
      <c r="L108" s="43" t="str">
        <f ca="1">IFERROR(INDEX(Data!$A$1:K$1004,_xlfn.AGGREGATE(15,6,(OFFSET(Data!$A$1,0,MATCH(L$6,Data!$1:$1,0)-1,1000,1)=IF(L$7="","Yes",L$7))/(OFFSET(Data!$A$1,0,MATCH(L$6,Data!$1:$1,0)-1,1000,1)=IF(L$7="","Yes",L$7))*ROW(Data!$C$1:$C$1004),ROW(L108)-ROW(L$7)),1),"")</f>
        <v/>
      </c>
      <c r="M108" s="43" t="str">
        <f ca="1">IF(N108="","",IF(INDEX(Data!$BR:$BR,MATCH(N108,Data!$A:$A,0),1)=0,"",INDEX(Data!$BR:$BR,MATCH(N108,Data!$A:$A,0),1)))</f>
        <v/>
      </c>
      <c r="N108" s="43" t="str">
        <f ca="1">IFERROR(INDEX(Data!$A$1:M$1004,_xlfn.AGGREGATE(15,6,(OFFSET(Data!$A$1,0,MATCH(N$6,Data!$1:$1,0)-1,1000,1)=IF(N$7="","Yes",N$7))/(OFFSET(Data!$A$1,0,MATCH(N$6,Data!$1:$1,0)-1,1000,1)=IF(N$7="","Yes",N$7))*ROW(Data!$C$1:$C$1004),ROW(N108)-ROW(N$7)),1),"")</f>
        <v/>
      </c>
      <c r="O108" s="43" t="str">
        <f ca="1">IF(P108="","",IF(INDEX(Data!$BR:$BR,MATCH(P108,Data!$A:$A,0),1)=0,"",INDEX(Data!$BR:$BR,MATCH(P108,Data!$A:$A,0),1)))</f>
        <v/>
      </c>
      <c r="P108" s="43" t="str">
        <f ca="1">IFERROR(INDEX(Data!$A$1:O$1004,_xlfn.AGGREGATE(15,6,(OFFSET(Data!$A$1,0,MATCH(P$6,Data!$1:$1,0)-1,1000,1)=IF(P$7="","Yes",P$7))/(OFFSET(Data!$A$1,0,MATCH(P$6,Data!$1:$1,0)-1,1000,1)=IF(P$7="","Yes",P$7))*ROW(Data!$C$1:$C$1004),ROW(P108)-ROW(P$7)),1),"")</f>
        <v>RFD-TV</v>
      </c>
      <c r="Q108" s="43" t="str">
        <f ca="1">IF(R108="","",IF(INDEX(Data!$BR:$BR,MATCH(R108,Data!$A:$A,0),1)=0,"",INDEX(Data!$BR:$BR,MATCH(R108,Data!$A:$A,0),1)))</f>
        <v/>
      </c>
      <c r="R108" s="43" t="str">
        <f ca="1">IFERROR(INDEX(Data!$A$1:Q$1004,_xlfn.AGGREGATE(15,6,(OFFSET(Data!$A$1,0,MATCH(R$6,Data!$1:$1,0)-1,1000,1)=IF(R$7="","Yes",R$7))/(OFFSET(Data!$A$1,0,MATCH(R$6,Data!$1:$1,0)-1,1000,1)=IF(R$7="","Yes",R$7))*ROW(Data!$C$1:$C$1004),ROW(R108)-ROW(R$7)),1),"")</f>
        <v>Revolt</v>
      </c>
      <c r="S108" s="43" t="str">
        <f ca="1">IF(T108="","",IF(INDEX(Data!$BR:$BR,MATCH(T108,Data!$A:$A,0),1)=0,"",INDEX(Data!$BR:$BR,MATCH(T108,Data!$A:$A,0),1)))</f>
        <v/>
      </c>
      <c r="T108" s="43" t="str">
        <f ca="1">IFERROR(INDEX(Data!$A$1:R$1004,_xlfn.AGGREGATE(15,6,(OFFSET(Data!$A$1,0,MATCH(T$6,Data!$1:$1,0)-1,1000,1)=IF(T$7="","Yes",T$7))/(OFFSET(Data!$A$1,0,MATCH(T$6,Data!$1:$1,0)-1,1000,1)=IF(T$7="","Yes",T$7))*ROW(Data!$C$1:$C$1004),ROW(T108)-ROW(T$7)),1),"")</f>
        <v>VH1</v>
      </c>
      <c r="U108" s="43" t="str">
        <f ca="1">IF(V108="","",IF(INDEX(Data!$BR:$BR,MATCH(V108,Data!$A:$A,0),1)=0,"",INDEX(Data!$BR:$BR,MATCH(V108,Data!$A:$A,0),1)))</f>
        <v/>
      </c>
      <c r="V108" s="43" t="str">
        <f ca="1">IFERROR(INDEX(Data!$A$1:T$1004,_xlfn.AGGREGATE(15,6,(OFFSET(Data!$A$1,0,MATCH(V$6,Data!$1:$1,0)-1,1000,1)=IF(V$7="","Yes",V$7))/(OFFSET(Data!$A$1,0,MATCH(V$6,Data!$1:$1,0)-1,1000,1)=IF(V$7="","Yes",V$7))*ROW(Data!$C$1:$C$1004),ROW(V108)-ROW(V$7)),1),"")</f>
        <v/>
      </c>
      <c r="W108" s="43" t="str">
        <f ca="1">IF(X108="","",IF(INDEX(Data!$BR:$BR,MATCH(X108,Data!$A:$A,0),1)=0,"",INDEX(Data!$BR:$BR,MATCH(X108,Data!$A:$A,0),1)))</f>
        <v/>
      </c>
      <c r="X108" s="43" t="str">
        <f ca="1">IFERROR(INDEX(Data!$A$1:Y$1004,_xlfn.AGGREGATE(15,6,(OFFSET(Data!$A$1,0,MATCH(X$6,Data!$1:$1,0)-1,1000,1)=IF(X$7="","Yes",X$7))/(OFFSET(Data!$A$1,0,MATCH(X$6,Data!$1:$1,0)-1,1000,1)=IF(X$7="","Yes",X$7))*ROW(Data!$C$1:$C$1004),ROW(X108)-ROW(X$7)),1),"")</f>
        <v/>
      </c>
      <c r="Y108" s="43" t="str">
        <f ca="1">IF(Z108="","",IF(INDEX(Data!$BR:$BR,MATCH(Z108,Data!$A:$A,0),1)=0,"",INDEX(Data!$BR:$BR,MATCH(Z108,Data!$A:$A,0),1)))</f>
        <v/>
      </c>
      <c r="Z108" s="43" t="str">
        <f ca="1">IFERROR(INDEX(Data!$A$1:AA$1004,_xlfn.AGGREGATE(15,6,(OFFSET(Data!$A$1,0,MATCH(Z$6,Data!$1:$1,0)-1,1000,1)=IF(Z$7="","Yes",Z$7))/(OFFSET(Data!$A$1,0,MATCH(Z$6,Data!$1:$1,0)-1,1000,1)=IF(Z$7="","Yes",Z$7))*ROW(Data!$C$1:$C$1004),ROW(Z108)-ROW(Z$7)),1),"")</f>
        <v/>
      </c>
      <c r="AA108" s="43" t="str">
        <f ca="1">IF(AB108="","",IF(INDEX(Data!$BR:$BR,MATCH(AB108,Data!$A:$A,0),1)=0,"",INDEX(Data!$BR:$BR,MATCH(AB108,Data!$A:$A,0),1)))</f>
        <v/>
      </c>
      <c r="AB108" s="43" t="str">
        <f ca="1">IFERROR(INDEX(Data!$A$1:AC$1004,_xlfn.AGGREGATE(15,6,(OFFSET(Data!$A$1,0,MATCH(AB$6,Data!$1:$1,0)-1,1000,1)=IF(AB$7="","Yes",AB$7))/(OFFSET(Data!$A$1,0,MATCH(AB$6,Data!$1:$1,0)-1,1000,1)=IF(AB$7="","Yes",AB$7))*ROW(Data!$C$1:$C$1004),ROW(AB108)-ROW(AB$7)),1),"")</f>
        <v/>
      </c>
      <c r="AC108" s="43" t="str">
        <f ca="1">IF(AD108="","",IF(INDEX(Data!$BR:$BR,MATCH(AD108,Data!$A:$A,0),1)=0,"",INDEX(Data!$BR:$BR,MATCH(AD108,Data!$A:$A,0),1)))</f>
        <v/>
      </c>
      <c r="AD108" s="43" t="str">
        <f ca="1">IFERROR(INDEX(Data!$A$1:AE$1004,_xlfn.AGGREGATE(15,6,(OFFSET(Data!$A$1,0,MATCH(AD$6,Data!$1:$1,0)-1,1000,1)=IF(AD$7="","Yes",AD$7))/(OFFSET(Data!$A$1,0,MATCH(AD$6,Data!$1:$1,0)-1,1000,1)=IF(AD$7="","Yes",AD$7))*ROW(Data!$C$1:$C$1004),ROW(AD108)-ROW(AD$7)),1),"")</f>
        <v/>
      </c>
      <c r="AE108" s="43" t="str">
        <f ca="1">IF(AF108="","",IF(INDEX(Data!$BR:$BR,MATCH(AF108,Data!$A:$A,0),1)=0,"",INDEX(Data!$BR:$BR,MATCH(AF108,Data!$A:$A,0),1)))</f>
        <v/>
      </c>
      <c r="AF108" s="43" t="str">
        <f ca="1">IFERROR(INDEX(Data!$A$1:AM$1004,_xlfn.AGGREGATE(15,6,(OFFSET(Data!$A$1,0,MATCH(AF$6,Data!$1:$1,0)-1,1000,1)=IF(AF$7="","Yes",AF$7))/(OFFSET(Data!$A$1,0,MATCH(AF$6,Data!$1:$1,0)-1,1000,1)=IF(AF$7="","Yes",AF$7))*ROW(Data!$C$1:$C$1004),ROW(AF108)-ROW(AF$7)),1),"")</f>
        <v/>
      </c>
      <c r="AG108" s="43" t="str">
        <f ca="1">IF(AH108="","",IF(INDEX(Data!$BR:$BR,MATCH(AH108,Data!$A:$A,0),1)=0,"",INDEX(Data!$BR:$BR,MATCH(AH108,Data!$A:$A,0),1)))</f>
        <v/>
      </c>
      <c r="AH108" s="43" t="str">
        <f ca="1">IFERROR(INDEX(Data!$A$1:AO$1004,_xlfn.AGGREGATE(15,6,(OFFSET(Data!$A$1,0,MATCH(AH$6,Data!$1:$1,0)-1,1000,1)=IF(AH$7="","Yes",AH$7))/(OFFSET(Data!$A$1,0,MATCH(AH$6,Data!$1:$1,0)-1,1000,1)=IF(AH$7="","Yes",AH$7))*ROW(Data!$C$1:$C$1004),ROW(AH108)-ROW(AH$7)),1),"")</f>
        <v/>
      </c>
      <c r="AI108" s="43" t="str">
        <f ca="1">IF(AJ108="","",IF(INDEX(Data!$BR:$BR,MATCH(AJ108,Data!$A:$A,0),1)=0,"",INDEX(Data!$BR:$BR,MATCH(AJ108,Data!$A:$A,0),1)))</f>
        <v/>
      </c>
      <c r="AJ108" s="43" t="str">
        <f ca="1">IFERROR(INDEX(Data!$A$1:AQ$1004,_xlfn.AGGREGATE(15,6,(OFFSET(Data!$A$1,0,MATCH(AJ$6,Data!$1:$1,0)-1,1000,1)=IF(AJ$7="","Yes",AJ$7))/(OFFSET(Data!$A$1,0,MATCH(AJ$6,Data!$1:$1,0)-1,1000,1)=IF(AJ$7="","Yes",AJ$7))*ROW(Data!$C$1:$C$1004),ROW(AJ108)-ROW(AJ$7)),1),"")</f>
        <v/>
      </c>
      <c r="AK108" s="43" t="str">
        <f ca="1">IF(AL108="","",IF(INDEX(Data!$BR:$BR,MATCH(AL108,Data!$A:$A,0),1)=0,"",INDEX(Data!$BR:$BR,MATCH(AL108,Data!$A:$A,0),1)))</f>
        <v/>
      </c>
      <c r="AL108" s="43" t="str">
        <f ca="1">IFERROR(INDEX(Data!$A$1:AS$1004,_xlfn.AGGREGATE(15,6,(OFFSET(Data!$A$1,0,MATCH(AL$6,Data!$1:$1,0)-1,1000,1)=IF(AL$7="","Yes",AL$7))/(OFFSET(Data!$A$1,0,MATCH(AL$6,Data!$1:$1,0)-1,1000,1)=IF(AL$7="","Yes",AL$7))*ROW(Data!$C$1:$C$1004),ROW(AL108)-ROW(AL$7)),1),"")</f>
        <v/>
      </c>
      <c r="AM108" s="43" t="str">
        <f ca="1">IF(AN108="","",IF(INDEX(Data!$BR:$BR,MATCH(AN108,Data!$A:$A,0),1)=0,"",INDEX(Data!$BR:$BR,MATCH(AN108,Data!$A:$A,0),1)))</f>
        <v/>
      </c>
      <c r="AN108" s="43" t="str">
        <f ca="1">IFERROR(INDEX(Data!$A$1:AU$1004,_xlfn.AGGREGATE(15,6,(OFFSET(Data!$A$1,0,MATCH(AN$6,Data!$1:$1,0)-1,1000,1)=IF(AN$7="","Yes",AN$7))/(OFFSET(Data!$A$1,0,MATCH(AN$6,Data!$1:$1,0)-1,1000,1)=IF(AN$7="","Yes",AN$7))*ROW(Data!$C$1:$C$1004),ROW(AN108)-ROW(AN$7)),1),"")</f>
        <v/>
      </c>
    </row>
    <row r="109" spans="1:40" x14ac:dyDescent="0.4">
      <c r="A109" s="43" t="str">
        <f ca="1">IF(B109="","",IF(INDEX(Data!$BR:$BR,MATCH(B109,Data!$A:$A,0),1)=0,"",INDEX(Data!$BR:$BR,MATCH(B109,Data!$A:$A,0),1)))</f>
        <v/>
      </c>
      <c r="B109" s="43" t="str">
        <f ca="1">IFERROR(INDEX(Data!A$1:$A$1004,_xlfn.AGGREGATE(15,6,(OFFSET(Data!$A$1,0,MATCH(B$6,Data!$1:$1,0)-1,1000,1)=IF(B$7="","Yes",B$7))/(OFFSET(Data!$A$1,0,MATCH(B$6,Data!$1:$1,0)-1,1000,1)=IF(B$7="","Yes",B$7))*ROW(Data!$C$1:$C$1004),ROW(B109)-ROW(B$7)),1),"")</f>
        <v/>
      </c>
      <c r="C109" s="43" t="str">
        <f ca="1">IF(D109="","",IF(INDEX(Data!$BR:$BR,MATCH(D109,Data!$A:$A,0),1)=0,"",INDEX(Data!$BR:$BR,MATCH(D109,Data!$A:$A,0),1)))</f>
        <v/>
      </c>
      <c r="D109" s="43" t="str">
        <f ca="1">IFERROR(INDEX(Data!$A$1:C$1004,_xlfn.AGGREGATE(15,6,(OFFSET(Data!$A$1,0,MATCH(D$6,Data!$1:$1,0)-1,1000,1)=IF(D$7="","Yes",D$7))/(OFFSET(Data!$A$1,0,MATCH(D$6,Data!$1:$1,0)-1,1000,1)=IF(D$7="","Yes",D$7))*ROW(Data!$C$1:$C$1004),ROW(D109)-ROW(D$7)),1),"")</f>
        <v/>
      </c>
      <c r="E109" s="43" t="str">
        <f ca="1">IF(F109="","",IF(INDEX(Data!$BR:$BR,MATCH(F109,Data!$A:$A,0),1)=0,"",INDEX(Data!$BR:$BR,MATCH(F109,Data!$A:$A,0),1)))</f>
        <v/>
      </c>
      <c r="F109" s="43" t="str">
        <f ca="1">IFERROR(INDEX(Data!$A$1:E$1004,_xlfn.AGGREGATE(15,6,(OFFSET(Data!$A$1,0,MATCH(F$6,Data!$1:$1,0)-1,1000,1)=IF(F$7="","Yes",F$7))/(OFFSET(Data!$A$1,0,MATCH(F$6,Data!$1:$1,0)-1,1000,1)=IF(F$7="","Yes",F$7))*ROW(Data!$C$1:$C$1004),ROW(F109)-ROW(F$7)),1),"")</f>
        <v/>
      </c>
      <c r="G109" s="43" t="str">
        <f ca="1">IF(H109="","",IF(INDEX(Data!$BR:$BR,MATCH(H109,Data!$A:$A,0),1)=0,"",INDEX(Data!$BR:$BR,MATCH(H109,Data!$A:$A,0),1)))</f>
        <v/>
      </c>
      <c r="H109" s="43" t="str">
        <f ca="1">IFERROR(INDEX(Data!$A$1:G$1004,_xlfn.AGGREGATE(15,6,(OFFSET(Data!$A$1,0,MATCH(H$6,Data!$1:$1,0)-1,1000,1)=IF(H$7="","Yes",H$7))/(OFFSET(Data!$A$1,0,MATCH(H$6,Data!$1:$1,0)-1,1000,1)=IF(H$7="","Yes",H$7))*ROW(Data!$C$1:$C$1004),ROW(H109)-ROW(H$7)),1),"")</f>
        <v/>
      </c>
      <c r="I109" s="43" t="str">
        <f ca="1">IF(J109="","",IF(INDEX(Data!$BR:$BR,MATCH(J109,Data!$A:$A,0),1)=0,"",INDEX(Data!$BR:$BR,MATCH(J109,Data!$A:$A,0),1)))</f>
        <v/>
      </c>
      <c r="J109" s="43" t="str">
        <f ca="1">IFERROR(INDEX(Data!$A$1:I$1004,_xlfn.AGGREGATE(15,6,(OFFSET(Data!$A$1,0,MATCH(J$6,Data!$1:$1,0)-1,1000,1)=IF(J$7="","Yes",J$7))/(OFFSET(Data!$A$1,0,MATCH(J$6,Data!$1:$1,0)-1,1000,1)=IF(J$7="","Yes",J$7))*ROW(Data!$C$1:$C$1004),ROW(J109)-ROW(J$7)),1),"")</f>
        <v/>
      </c>
      <c r="K109" s="43" t="str">
        <f ca="1">IF(L109="","",IF(INDEX(Data!$BR:$BR,MATCH(L109,Data!$A:$A,0),1)=0,"",INDEX(Data!$BR:$BR,MATCH(L109,Data!$A:$A,0),1)))</f>
        <v/>
      </c>
      <c r="L109" s="43" t="str">
        <f ca="1">IFERROR(INDEX(Data!$A$1:K$1004,_xlfn.AGGREGATE(15,6,(OFFSET(Data!$A$1,0,MATCH(L$6,Data!$1:$1,0)-1,1000,1)=IF(L$7="","Yes",L$7))/(OFFSET(Data!$A$1,0,MATCH(L$6,Data!$1:$1,0)-1,1000,1)=IF(L$7="","Yes",L$7))*ROW(Data!$C$1:$C$1004),ROW(L109)-ROW(L$7)),1),"")</f>
        <v/>
      </c>
      <c r="M109" s="43" t="str">
        <f ca="1">IF(N109="","",IF(INDEX(Data!$BR:$BR,MATCH(N109,Data!$A:$A,0),1)=0,"",INDEX(Data!$BR:$BR,MATCH(N109,Data!$A:$A,0),1)))</f>
        <v/>
      </c>
      <c r="N109" s="43" t="str">
        <f ca="1">IFERROR(INDEX(Data!$A$1:M$1004,_xlfn.AGGREGATE(15,6,(OFFSET(Data!$A$1,0,MATCH(N$6,Data!$1:$1,0)-1,1000,1)=IF(N$7="","Yes",N$7))/(OFFSET(Data!$A$1,0,MATCH(N$6,Data!$1:$1,0)-1,1000,1)=IF(N$7="","Yes",N$7))*ROW(Data!$C$1:$C$1004),ROW(N109)-ROW(N$7)),1),"")</f>
        <v/>
      </c>
      <c r="O109" s="43" t="str">
        <f ca="1">IF(P109="","",IF(INDEX(Data!$BR:$BR,MATCH(P109,Data!$A:$A,0),1)=0,"",INDEX(Data!$BR:$BR,MATCH(P109,Data!$A:$A,0),1)))</f>
        <v/>
      </c>
      <c r="P109" s="43" t="str">
        <f ca="1">IFERROR(INDEX(Data!$A$1:O$1004,_xlfn.AGGREGATE(15,6,(OFFSET(Data!$A$1,0,MATCH(P$6,Data!$1:$1,0)-1,1000,1)=IF(P$7="","Yes",P$7))/(OFFSET(Data!$A$1,0,MATCH(P$6,Data!$1:$1,0)-1,1000,1)=IF(P$7="","Yes",P$7))*ROW(Data!$C$1:$C$1004),ROW(P109)-ROW(P$7)),1),"")</f>
        <v>Science</v>
      </c>
      <c r="Q109" s="43" t="str">
        <f ca="1">IF(R109="","",IF(INDEX(Data!$BR:$BR,MATCH(R109,Data!$A:$A,0),1)=0,"",INDEX(Data!$BR:$BR,MATCH(R109,Data!$A:$A,0),1)))</f>
        <v/>
      </c>
      <c r="R109" s="43" t="str">
        <f ca="1">IFERROR(INDEX(Data!$A$1:Q$1004,_xlfn.AGGREGATE(15,6,(OFFSET(Data!$A$1,0,MATCH(R$6,Data!$1:$1,0)-1,1000,1)=IF(R$7="","Yes",R$7))/(OFFSET(Data!$A$1,0,MATCH(R$6,Data!$1:$1,0)-1,1000,1)=IF(R$7="","Yes",R$7))*ROW(Data!$C$1:$C$1004),ROW(R109)-ROW(R$7)),1),"")</f>
        <v>RFD-TV</v>
      </c>
      <c r="S109" s="43" t="str">
        <f ca="1">IF(T109="","",IF(INDEX(Data!$BR:$BR,MATCH(T109,Data!$A:$A,0),1)=0,"",INDEX(Data!$BR:$BR,MATCH(T109,Data!$A:$A,0),1)))</f>
        <v/>
      </c>
      <c r="T109" s="43" t="str">
        <f ca="1">IFERROR(INDEX(Data!$A$1:R$1004,_xlfn.AGGREGATE(15,6,(OFFSET(Data!$A$1,0,MATCH(T$6,Data!$1:$1,0)-1,1000,1)=IF(T$7="","Yes",T$7))/(OFFSET(Data!$A$1,0,MATCH(T$6,Data!$1:$1,0)-1,1000,1)=IF(T$7="","Yes",T$7))*ROW(Data!$C$1:$C$1004),ROW(T109)-ROW(T$7)),1),"")</f>
        <v>Viceland</v>
      </c>
      <c r="U109" s="43" t="str">
        <f ca="1">IF(V109="","",IF(INDEX(Data!$BR:$BR,MATCH(V109,Data!$A:$A,0),1)=0,"",INDEX(Data!$BR:$BR,MATCH(V109,Data!$A:$A,0),1)))</f>
        <v/>
      </c>
      <c r="V109" s="43" t="str">
        <f ca="1">IFERROR(INDEX(Data!$A$1:T$1004,_xlfn.AGGREGATE(15,6,(OFFSET(Data!$A$1,0,MATCH(V$6,Data!$1:$1,0)-1,1000,1)=IF(V$7="","Yes",V$7))/(OFFSET(Data!$A$1,0,MATCH(V$6,Data!$1:$1,0)-1,1000,1)=IF(V$7="","Yes",V$7))*ROW(Data!$C$1:$C$1004),ROW(V109)-ROW(V$7)),1),"")</f>
        <v/>
      </c>
      <c r="W109" s="43" t="str">
        <f ca="1">IF(X109="","",IF(INDEX(Data!$BR:$BR,MATCH(X109,Data!$A:$A,0),1)=0,"",INDEX(Data!$BR:$BR,MATCH(X109,Data!$A:$A,0),1)))</f>
        <v/>
      </c>
      <c r="X109" s="43" t="str">
        <f ca="1">IFERROR(INDEX(Data!$A$1:Y$1004,_xlfn.AGGREGATE(15,6,(OFFSET(Data!$A$1,0,MATCH(X$6,Data!$1:$1,0)-1,1000,1)=IF(X$7="","Yes",X$7))/(OFFSET(Data!$A$1,0,MATCH(X$6,Data!$1:$1,0)-1,1000,1)=IF(X$7="","Yes",X$7))*ROW(Data!$C$1:$C$1004),ROW(X109)-ROW(X$7)),1),"")</f>
        <v/>
      </c>
      <c r="Y109" s="43" t="str">
        <f ca="1">IF(Z109="","",IF(INDEX(Data!$BR:$BR,MATCH(Z109,Data!$A:$A,0),1)=0,"",INDEX(Data!$BR:$BR,MATCH(Z109,Data!$A:$A,0),1)))</f>
        <v/>
      </c>
      <c r="Z109" s="43" t="str">
        <f ca="1">IFERROR(INDEX(Data!$A$1:AA$1004,_xlfn.AGGREGATE(15,6,(OFFSET(Data!$A$1,0,MATCH(Z$6,Data!$1:$1,0)-1,1000,1)=IF(Z$7="","Yes",Z$7))/(OFFSET(Data!$A$1,0,MATCH(Z$6,Data!$1:$1,0)-1,1000,1)=IF(Z$7="","Yes",Z$7))*ROW(Data!$C$1:$C$1004),ROW(Z109)-ROW(Z$7)),1),"")</f>
        <v/>
      </c>
      <c r="AA109" s="43" t="str">
        <f ca="1">IF(AB109="","",IF(INDEX(Data!$BR:$BR,MATCH(AB109,Data!$A:$A,0),1)=0,"",INDEX(Data!$BR:$BR,MATCH(AB109,Data!$A:$A,0),1)))</f>
        <v/>
      </c>
      <c r="AB109" s="43" t="str">
        <f ca="1">IFERROR(INDEX(Data!$A$1:AC$1004,_xlfn.AGGREGATE(15,6,(OFFSET(Data!$A$1,0,MATCH(AB$6,Data!$1:$1,0)-1,1000,1)=IF(AB$7="","Yes",AB$7))/(OFFSET(Data!$A$1,0,MATCH(AB$6,Data!$1:$1,0)-1,1000,1)=IF(AB$7="","Yes",AB$7))*ROW(Data!$C$1:$C$1004),ROW(AB109)-ROW(AB$7)),1),"")</f>
        <v/>
      </c>
      <c r="AC109" s="43" t="str">
        <f ca="1">IF(AD109="","",IF(INDEX(Data!$BR:$BR,MATCH(AD109,Data!$A:$A,0),1)=0,"",INDEX(Data!$BR:$BR,MATCH(AD109,Data!$A:$A,0),1)))</f>
        <v/>
      </c>
      <c r="AD109" s="43" t="str">
        <f ca="1">IFERROR(INDEX(Data!$A$1:AE$1004,_xlfn.AGGREGATE(15,6,(OFFSET(Data!$A$1,0,MATCH(AD$6,Data!$1:$1,0)-1,1000,1)=IF(AD$7="","Yes",AD$7))/(OFFSET(Data!$A$1,0,MATCH(AD$6,Data!$1:$1,0)-1,1000,1)=IF(AD$7="","Yes",AD$7))*ROW(Data!$C$1:$C$1004),ROW(AD109)-ROW(AD$7)),1),"")</f>
        <v/>
      </c>
      <c r="AE109" s="43" t="str">
        <f ca="1">IF(AF109="","",IF(INDEX(Data!$BR:$BR,MATCH(AF109,Data!$A:$A,0),1)=0,"",INDEX(Data!$BR:$BR,MATCH(AF109,Data!$A:$A,0),1)))</f>
        <v/>
      </c>
      <c r="AF109" s="43" t="str">
        <f ca="1">IFERROR(INDEX(Data!$A$1:AM$1004,_xlfn.AGGREGATE(15,6,(OFFSET(Data!$A$1,0,MATCH(AF$6,Data!$1:$1,0)-1,1000,1)=IF(AF$7="","Yes",AF$7))/(OFFSET(Data!$A$1,0,MATCH(AF$6,Data!$1:$1,0)-1,1000,1)=IF(AF$7="","Yes",AF$7))*ROW(Data!$C$1:$C$1004),ROW(AF109)-ROW(AF$7)),1),"")</f>
        <v/>
      </c>
      <c r="AG109" s="43" t="str">
        <f ca="1">IF(AH109="","",IF(INDEX(Data!$BR:$BR,MATCH(AH109,Data!$A:$A,0),1)=0,"",INDEX(Data!$BR:$BR,MATCH(AH109,Data!$A:$A,0),1)))</f>
        <v/>
      </c>
      <c r="AH109" s="43" t="str">
        <f ca="1">IFERROR(INDEX(Data!$A$1:AO$1004,_xlfn.AGGREGATE(15,6,(OFFSET(Data!$A$1,0,MATCH(AH$6,Data!$1:$1,0)-1,1000,1)=IF(AH$7="","Yes",AH$7))/(OFFSET(Data!$A$1,0,MATCH(AH$6,Data!$1:$1,0)-1,1000,1)=IF(AH$7="","Yes",AH$7))*ROW(Data!$C$1:$C$1004),ROW(AH109)-ROW(AH$7)),1),"")</f>
        <v/>
      </c>
      <c r="AI109" s="43" t="str">
        <f ca="1">IF(AJ109="","",IF(INDEX(Data!$BR:$BR,MATCH(AJ109,Data!$A:$A,0),1)=0,"",INDEX(Data!$BR:$BR,MATCH(AJ109,Data!$A:$A,0),1)))</f>
        <v/>
      </c>
      <c r="AJ109" s="43" t="str">
        <f ca="1">IFERROR(INDEX(Data!$A$1:AQ$1004,_xlfn.AGGREGATE(15,6,(OFFSET(Data!$A$1,0,MATCH(AJ$6,Data!$1:$1,0)-1,1000,1)=IF(AJ$7="","Yes",AJ$7))/(OFFSET(Data!$A$1,0,MATCH(AJ$6,Data!$1:$1,0)-1,1000,1)=IF(AJ$7="","Yes",AJ$7))*ROW(Data!$C$1:$C$1004),ROW(AJ109)-ROW(AJ$7)),1),"")</f>
        <v/>
      </c>
      <c r="AK109" s="43" t="str">
        <f ca="1">IF(AL109="","",IF(INDEX(Data!$BR:$BR,MATCH(AL109,Data!$A:$A,0),1)=0,"",INDEX(Data!$BR:$BR,MATCH(AL109,Data!$A:$A,0),1)))</f>
        <v/>
      </c>
      <c r="AL109" s="43" t="str">
        <f ca="1">IFERROR(INDEX(Data!$A$1:AS$1004,_xlfn.AGGREGATE(15,6,(OFFSET(Data!$A$1,0,MATCH(AL$6,Data!$1:$1,0)-1,1000,1)=IF(AL$7="","Yes",AL$7))/(OFFSET(Data!$A$1,0,MATCH(AL$6,Data!$1:$1,0)-1,1000,1)=IF(AL$7="","Yes",AL$7))*ROW(Data!$C$1:$C$1004),ROW(AL109)-ROW(AL$7)),1),"")</f>
        <v/>
      </c>
      <c r="AM109" s="43" t="str">
        <f ca="1">IF(AN109="","",IF(INDEX(Data!$BR:$BR,MATCH(AN109,Data!$A:$A,0),1)=0,"",INDEX(Data!$BR:$BR,MATCH(AN109,Data!$A:$A,0),1)))</f>
        <v/>
      </c>
      <c r="AN109" s="43" t="str">
        <f ca="1">IFERROR(INDEX(Data!$A$1:AU$1004,_xlfn.AGGREGATE(15,6,(OFFSET(Data!$A$1,0,MATCH(AN$6,Data!$1:$1,0)-1,1000,1)=IF(AN$7="","Yes",AN$7))/(OFFSET(Data!$A$1,0,MATCH(AN$6,Data!$1:$1,0)-1,1000,1)=IF(AN$7="","Yes",AN$7))*ROW(Data!$C$1:$C$1004),ROW(AN109)-ROW(AN$7)),1),"")</f>
        <v/>
      </c>
    </row>
    <row r="110" spans="1:40" x14ac:dyDescent="0.4">
      <c r="A110" s="43" t="str">
        <f ca="1">IF(B110="","",IF(INDEX(Data!$BR:$BR,MATCH(B110,Data!$A:$A,0),1)=0,"",INDEX(Data!$BR:$BR,MATCH(B110,Data!$A:$A,0),1)))</f>
        <v/>
      </c>
      <c r="B110" s="43" t="str">
        <f ca="1">IFERROR(INDEX(Data!A$1:$A$1004,_xlfn.AGGREGATE(15,6,(OFFSET(Data!$A$1,0,MATCH(B$6,Data!$1:$1,0)-1,1000,1)=IF(B$7="","Yes",B$7))/(OFFSET(Data!$A$1,0,MATCH(B$6,Data!$1:$1,0)-1,1000,1)=IF(B$7="","Yes",B$7))*ROW(Data!$C$1:$C$1004),ROW(B110)-ROW(B$7)),1),"")</f>
        <v/>
      </c>
      <c r="C110" s="43" t="str">
        <f ca="1">IF(D110="","",IF(INDEX(Data!$BR:$BR,MATCH(D110,Data!$A:$A,0),1)=0,"",INDEX(Data!$BR:$BR,MATCH(D110,Data!$A:$A,0),1)))</f>
        <v/>
      </c>
      <c r="D110" s="43" t="str">
        <f ca="1">IFERROR(INDEX(Data!$A$1:C$1004,_xlfn.AGGREGATE(15,6,(OFFSET(Data!$A$1,0,MATCH(D$6,Data!$1:$1,0)-1,1000,1)=IF(D$7="","Yes",D$7))/(OFFSET(Data!$A$1,0,MATCH(D$6,Data!$1:$1,0)-1,1000,1)=IF(D$7="","Yes",D$7))*ROW(Data!$C$1:$C$1004),ROW(D110)-ROW(D$7)),1),"")</f>
        <v/>
      </c>
      <c r="E110" s="43" t="str">
        <f ca="1">IF(F110="","",IF(INDEX(Data!$BR:$BR,MATCH(F110,Data!$A:$A,0),1)=0,"",INDEX(Data!$BR:$BR,MATCH(F110,Data!$A:$A,0),1)))</f>
        <v/>
      </c>
      <c r="F110" s="43" t="str">
        <f ca="1">IFERROR(INDEX(Data!$A$1:E$1004,_xlfn.AGGREGATE(15,6,(OFFSET(Data!$A$1,0,MATCH(F$6,Data!$1:$1,0)-1,1000,1)=IF(F$7="","Yes",F$7))/(OFFSET(Data!$A$1,0,MATCH(F$6,Data!$1:$1,0)-1,1000,1)=IF(F$7="","Yes",F$7))*ROW(Data!$C$1:$C$1004),ROW(F110)-ROW(F$7)),1),"")</f>
        <v/>
      </c>
      <c r="G110" s="43" t="str">
        <f ca="1">IF(H110="","",IF(INDEX(Data!$BR:$BR,MATCH(H110,Data!$A:$A,0),1)=0,"",INDEX(Data!$BR:$BR,MATCH(H110,Data!$A:$A,0),1)))</f>
        <v/>
      </c>
      <c r="H110" s="43" t="str">
        <f ca="1">IFERROR(INDEX(Data!$A$1:G$1004,_xlfn.AGGREGATE(15,6,(OFFSET(Data!$A$1,0,MATCH(H$6,Data!$1:$1,0)-1,1000,1)=IF(H$7="","Yes",H$7))/(OFFSET(Data!$A$1,0,MATCH(H$6,Data!$1:$1,0)-1,1000,1)=IF(H$7="","Yes",H$7))*ROW(Data!$C$1:$C$1004),ROW(H110)-ROW(H$7)),1),"")</f>
        <v/>
      </c>
      <c r="I110" s="43" t="str">
        <f ca="1">IF(J110="","",IF(INDEX(Data!$BR:$BR,MATCH(J110,Data!$A:$A,0),1)=0,"",INDEX(Data!$BR:$BR,MATCH(J110,Data!$A:$A,0),1)))</f>
        <v/>
      </c>
      <c r="J110" s="43" t="str">
        <f ca="1">IFERROR(INDEX(Data!$A$1:I$1004,_xlfn.AGGREGATE(15,6,(OFFSET(Data!$A$1,0,MATCH(J$6,Data!$1:$1,0)-1,1000,1)=IF(J$7="","Yes",J$7))/(OFFSET(Data!$A$1,0,MATCH(J$6,Data!$1:$1,0)-1,1000,1)=IF(J$7="","Yes",J$7))*ROW(Data!$C$1:$C$1004),ROW(J110)-ROW(J$7)),1),"")</f>
        <v/>
      </c>
      <c r="K110" s="43" t="str">
        <f ca="1">IF(L110="","",IF(INDEX(Data!$BR:$BR,MATCH(L110,Data!$A:$A,0),1)=0,"",INDEX(Data!$BR:$BR,MATCH(L110,Data!$A:$A,0),1)))</f>
        <v/>
      </c>
      <c r="L110" s="43" t="str">
        <f ca="1">IFERROR(INDEX(Data!$A$1:K$1004,_xlfn.AGGREGATE(15,6,(OFFSET(Data!$A$1,0,MATCH(L$6,Data!$1:$1,0)-1,1000,1)=IF(L$7="","Yes",L$7))/(OFFSET(Data!$A$1,0,MATCH(L$6,Data!$1:$1,0)-1,1000,1)=IF(L$7="","Yes",L$7))*ROW(Data!$C$1:$C$1004),ROW(L110)-ROW(L$7)),1),"")</f>
        <v/>
      </c>
      <c r="M110" s="43" t="str">
        <f ca="1">IF(N110="","",IF(INDEX(Data!$BR:$BR,MATCH(N110,Data!$A:$A,0),1)=0,"",INDEX(Data!$BR:$BR,MATCH(N110,Data!$A:$A,0),1)))</f>
        <v/>
      </c>
      <c r="N110" s="43" t="str">
        <f ca="1">IFERROR(INDEX(Data!$A$1:M$1004,_xlfn.AGGREGATE(15,6,(OFFSET(Data!$A$1,0,MATCH(N$6,Data!$1:$1,0)-1,1000,1)=IF(N$7="","Yes",N$7))/(OFFSET(Data!$A$1,0,MATCH(N$6,Data!$1:$1,0)-1,1000,1)=IF(N$7="","Yes",N$7))*ROW(Data!$C$1:$C$1004),ROW(N110)-ROW(N$7)),1),"")</f>
        <v/>
      </c>
      <c r="O110" s="43" t="str">
        <f ca="1">IF(P110="","",IF(INDEX(Data!$BR:$BR,MATCH(P110,Data!$A:$A,0),1)=0,"",INDEX(Data!$BR:$BR,MATCH(P110,Data!$A:$A,0),1)))</f>
        <v/>
      </c>
      <c r="P110" s="43" t="str">
        <f ca="1">IFERROR(INDEX(Data!$A$1:O$1004,_xlfn.AGGREGATE(15,6,(OFFSET(Data!$A$1,0,MATCH(P$6,Data!$1:$1,0)-1,1000,1)=IF(P$7="","Yes",P$7))/(OFFSET(Data!$A$1,0,MATCH(P$6,Data!$1:$1,0)-1,1000,1)=IF(P$7="","Yes",P$7))*ROW(Data!$C$1:$C$1004),ROW(P110)-ROW(P$7)),1),"")</f>
        <v>SEC Network</v>
      </c>
      <c r="Q110" s="43" t="str">
        <f ca="1">IF(R110="","",IF(INDEX(Data!$BR:$BR,MATCH(R110,Data!$A:$A,0),1)=0,"",INDEX(Data!$BR:$BR,MATCH(R110,Data!$A:$A,0),1)))</f>
        <v/>
      </c>
      <c r="R110" s="43" t="str">
        <f ca="1">IFERROR(INDEX(Data!$A$1:Q$1004,_xlfn.AGGREGATE(15,6,(OFFSET(Data!$A$1,0,MATCH(R$6,Data!$1:$1,0)-1,1000,1)=IF(R$7="","Yes",R$7))/(OFFSET(Data!$A$1,0,MATCH(R$6,Data!$1:$1,0)-1,1000,1)=IF(R$7="","Yes",R$7))*ROW(Data!$C$1:$C$1004),ROW(R110)-ROW(R$7)),1),"")</f>
        <v>Science</v>
      </c>
      <c r="S110" s="43" t="str">
        <f ca="1">IF(T110="","",IF(INDEX(Data!$BR:$BR,MATCH(T110,Data!$A:$A,0),1)=0,"",INDEX(Data!$BR:$BR,MATCH(T110,Data!$A:$A,0),1)))</f>
        <v/>
      </c>
      <c r="T110" s="43" t="str">
        <f ca="1">IFERROR(INDEX(Data!$A$1:R$1004,_xlfn.AGGREGATE(15,6,(OFFSET(Data!$A$1,0,MATCH(T$6,Data!$1:$1,0)-1,1000,1)=IF(T$7="","Yes",T$7))/(OFFSET(Data!$A$1,0,MATCH(T$6,Data!$1:$1,0)-1,1000,1)=IF(T$7="","Yes",T$7))*ROW(Data!$C$1:$C$1004),ROW(T110)-ROW(T$7)),1),"")</f>
        <v>Videorola</v>
      </c>
      <c r="U110" s="43" t="str">
        <f ca="1">IF(V110="","",IF(INDEX(Data!$BR:$BR,MATCH(V110,Data!$A:$A,0),1)=0,"",INDEX(Data!$BR:$BR,MATCH(V110,Data!$A:$A,0),1)))</f>
        <v/>
      </c>
      <c r="V110" s="43" t="str">
        <f ca="1">IFERROR(INDEX(Data!$A$1:T$1004,_xlfn.AGGREGATE(15,6,(OFFSET(Data!$A$1,0,MATCH(V$6,Data!$1:$1,0)-1,1000,1)=IF(V$7="","Yes",V$7))/(OFFSET(Data!$A$1,0,MATCH(V$6,Data!$1:$1,0)-1,1000,1)=IF(V$7="","Yes",V$7))*ROW(Data!$C$1:$C$1004),ROW(V110)-ROW(V$7)),1),"")</f>
        <v/>
      </c>
      <c r="W110" s="43" t="str">
        <f ca="1">IF(X110="","",IF(INDEX(Data!$BR:$BR,MATCH(X110,Data!$A:$A,0),1)=0,"",INDEX(Data!$BR:$BR,MATCH(X110,Data!$A:$A,0),1)))</f>
        <v/>
      </c>
      <c r="X110" s="43" t="str">
        <f ca="1">IFERROR(INDEX(Data!$A$1:Y$1004,_xlfn.AGGREGATE(15,6,(OFFSET(Data!$A$1,0,MATCH(X$6,Data!$1:$1,0)-1,1000,1)=IF(X$7="","Yes",X$7))/(OFFSET(Data!$A$1,0,MATCH(X$6,Data!$1:$1,0)-1,1000,1)=IF(X$7="","Yes",X$7))*ROW(Data!$C$1:$C$1004),ROW(X110)-ROW(X$7)),1),"")</f>
        <v/>
      </c>
      <c r="Y110" s="43" t="str">
        <f ca="1">IF(Z110="","",IF(INDEX(Data!$BR:$BR,MATCH(Z110,Data!$A:$A,0),1)=0,"",INDEX(Data!$BR:$BR,MATCH(Z110,Data!$A:$A,0),1)))</f>
        <v/>
      </c>
      <c r="Z110" s="43" t="str">
        <f ca="1">IFERROR(INDEX(Data!$A$1:AA$1004,_xlfn.AGGREGATE(15,6,(OFFSET(Data!$A$1,0,MATCH(Z$6,Data!$1:$1,0)-1,1000,1)=IF(Z$7="","Yes",Z$7))/(OFFSET(Data!$A$1,0,MATCH(Z$6,Data!$1:$1,0)-1,1000,1)=IF(Z$7="","Yes",Z$7))*ROW(Data!$C$1:$C$1004),ROW(Z110)-ROW(Z$7)),1),"")</f>
        <v/>
      </c>
      <c r="AA110" s="43" t="str">
        <f ca="1">IF(AB110="","",IF(INDEX(Data!$BR:$BR,MATCH(AB110,Data!$A:$A,0),1)=0,"",INDEX(Data!$BR:$BR,MATCH(AB110,Data!$A:$A,0),1)))</f>
        <v/>
      </c>
      <c r="AB110" s="43" t="str">
        <f ca="1">IFERROR(INDEX(Data!$A$1:AC$1004,_xlfn.AGGREGATE(15,6,(OFFSET(Data!$A$1,0,MATCH(AB$6,Data!$1:$1,0)-1,1000,1)=IF(AB$7="","Yes",AB$7))/(OFFSET(Data!$A$1,0,MATCH(AB$6,Data!$1:$1,0)-1,1000,1)=IF(AB$7="","Yes",AB$7))*ROW(Data!$C$1:$C$1004),ROW(AB110)-ROW(AB$7)),1),"")</f>
        <v/>
      </c>
      <c r="AC110" s="43" t="str">
        <f ca="1">IF(AD110="","",IF(INDEX(Data!$BR:$BR,MATCH(AD110,Data!$A:$A,0),1)=0,"",INDEX(Data!$BR:$BR,MATCH(AD110,Data!$A:$A,0),1)))</f>
        <v/>
      </c>
      <c r="AD110" s="43" t="str">
        <f ca="1">IFERROR(INDEX(Data!$A$1:AE$1004,_xlfn.AGGREGATE(15,6,(OFFSET(Data!$A$1,0,MATCH(AD$6,Data!$1:$1,0)-1,1000,1)=IF(AD$7="","Yes",AD$7))/(OFFSET(Data!$A$1,0,MATCH(AD$6,Data!$1:$1,0)-1,1000,1)=IF(AD$7="","Yes",AD$7))*ROW(Data!$C$1:$C$1004),ROW(AD110)-ROW(AD$7)),1),"")</f>
        <v/>
      </c>
      <c r="AE110" s="43" t="str">
        <f ca="1">IF(AF110="","",IF(INDEX(Data!$BR:$BR,MATCH(AF110,Data!$A:$A,0),1)=0,"",INDEX(Data!$BR:$BR,MATCH(AF110,Data!$A:$A,0),1)))</f>
        <v/>
      </c>
      <c r="AF110" s="43" t="str">
        <f ca="1">IFERROR(INDEX(Data!$A$1:AM$1004,_xlfn.AGGREGATE(15,6,(OFFSET(Data!$A$1,0,MATCH(AF$6,Data!$1:$1,0)-1,1000,1)=IF(AF$7="","Yes",AF$7))/(OFFSET(Data!$A$1,0,MATCH(AF$6,Data!$1:$1,0)-1,1000,1)=IF(AF$7="","Yes",AF$7))*ROW(Data!$C$1:$C$1004),ROW(AF110)-ROW(AF$7)),1),"")</f>
        <v/>
      </c>
      <c r="AG110" s="43" t="str">
        <f ca="1">IF(AH110="","",IF(INDEX(Data!$BR:$BR,MATCH(AH110,Data!$A:$A,0),1)=0,"",INDEX(Data!$BR:$BR,MATCH(AH110,Data!$A:$A,0),1)))</f>
        <v/>
      </c>
      <c r="AH110" s="43" t="str">
        <f ca="1">IFERROR(INDEX(Data!$A$1:AO$1004,_xlfn.AGGREGATE(15,6,(OFFSET(Data!$A$1,0,MATCH(AH$6,Data!$1:$1,0)-1,1000,1)=IF(AH$7="","Yes",AH$7))/(OFFSET(Data!$A$1,0,MATCH(AH$6,Data!$1:$1,0)-1,1000,1)=IF(AH$7="","Yes",AH$7))*ROW(Data!$C$1:$C$1004),ROW(AH110)-ROW(AH$7)),1),"")</f>
        <v/>
      </c>
      <c r="AI110" s="43" t="str">
        <f ca="1">IF(AJ110="","",IF(INDEX(Data!$BR:$BR,MATCH(AJ110,Data!$A:$A,0),1)=0,"",INDEX(Data!$BR:$BR,MATCH(AJ110,Data!$A:$A,0),1)))</f>
        <v/>
      </c>
      <c r="AJ110" s="43" t="str">
        <f ca="1">IFERROR(INDEX(Data!$A$1:AQ$1004,_xlfn.AGGREGATE(15,6,(OFFSET(Data!$A$1,0,MATCH(AJ$6,Data!$1:$1,0)-1,1000,1)=IF(AJ$7="","Yes",AJ$7))/(OFFSET(Data!$A$1,0,MATCH(AJ$6,Data!$1:$1,0)-1,1000,1)=IF(AJ$7="","Yes",AJ$7))*ROW(Data!$C$1:$C$1004),ROW(AJ110)-ROW(AJ$7)),1),"")</f>
        <v/>
      </c>
      <c r="AK110" s="43" t="str">
        <f ca="1">IF(AL110="","",IF(INDEX(Data!$BR:$BR,MATCH(AL110,Data!$A:$A,0),1)=0,"",INDEX(Data!$BR:$BR,MATCH(AL110,Data!$A:$A,0),1)))</f>
        <v/>
      </c>
      <c r="AL110" s="43" t="str">
        <f ca="1">IFERROR(INDEX(Data!$A$1:AS$1004,_xlfn.AGGREGATE(15,6,(OFFSET(Data!$A$1,0,MATCH(AL$6,Data!$1:$1,0)-1,1000,1)=IF(AL$7="","Yes",AL$7))/(OFFSET(Data!$A$1,0,MATCH(AL$6,Data!$1:$1,0)-1,1000,1)=IF(AL$7="","Yes",AL$7))*ROW(Data!$C$1:$C$1004),ROW(AL110)-ROW(AL$7)),1),"")</f>
        <v/>
      </c>
      <c r="AM110" s="43" t="str">
        <f ca="1">IF(AN110="","",IF(INDEX(Data!$BR:$BR,MATCH(AN110,Data!$A:$A,0),1)=0,"",INDEX(Data!$BR:$BR,MATCH(AN110,Data!$A:$A,0),1)))</f>
        <v/>
      </c>
      <c r="AN110" s="43" t="str">
        <f ca="1">IFERROR(INDEX(Data!$A$1:AU$1004,_xlfn.AGGREGATE(15,6,(OFFSET(Data!$A$1,0,MATCH(AN$6,Data!$1:$1,0)-1,1000,1)=IF(AN$7="","Yes",AN$7))/(OFFSET(Data!$A$1,0,MATCH(AN$6,Data!$1:$1,0)-1,1000,1)=IF(AN$7="","Yes",AN$7))*ROW(Data!$C$1:$C$1004),ROW(AN110)-ROW(AN$7)),1),"")</f>
        <v/>
      </c>
    </row>
    <row r="111" spans="1:40" x14ac:dyDescent="0.4">
      <c r="A111" s="43" t="str">
        <f ca="1">IF(B111="","",IF(INDEX(Data!$BR:$BR,MATCH(B111,Data!$A:$A,0),1)=0,"",INDEX(Data!$BR:$BR,MATCH(B111,Data!$A:$A,0),1)))</f>
        <v/>
      </c>
      <c r="B111" s="43" t="str">
        <f ca="1">IFERROR(INDEX(Data!A$1:$A$1004,_xlfn.AGGREGATE(15,6,(OFFSET(Data!$A$1,0,MATCH(B$6,Data!$1:$1,0)-1,1000,1)=IF(B$7="","Yes",B$7))/(OFFSET(Data!$A$1,0,MATCH(B$6,Data!$1:$1,0)-1,1000,1)=IF(B$7="","Yes",B$7))*ROW(Data!$C$1:$C$1004),ROW(B111)-ROW(B$7)),1),"")</f>
        <v/>
      </c>
      <c r="C111" s="43" t="str">
        <f ca="1">IF(D111="","",IF(INDEX(Data!$BR:$BR,MATCH(D111,Data!$A:$A,0),1)=0,"",INDEX(Data!$BR:$BR,MATCH(D111,Data!$A:$A,0),1)))</f>
        <v/>
      </c>
      <c r="D111" s="43" t="str">
        <f ca="1">IFERROR(INDEX(Data!$A$1:C$1004,_xlfn.AGGREGATE(15,6,(OFFSET(Data!$A$1,0,MATCH(D$6,Data!$1:$1,0)-1,1000,1)=IF(D$7="","Yes",D$7))/(OFFSET(Data!$A$1,0,MATCH(D$6,Data!$1:$1,0)-1,1000,1)=IF(D$7="","Yes",D$7))*ROW(Data!$C$1:$C$1004),ROW(D111)-ROW(D$7)),1),"")</f>
        <v/>
      </c>
      <c r="E111" s="43" t="str">
        <f ca="1">IF(F111="","",IF(INDEX(Data!$BR:$BR,MATCH(F111,Data!$A:$A,0),1)=0,"",INDEX(Data!$BR:$BR,MATCH(F111,Data!$A:$A,0),1)))</f>
        <v/>
      </c>
      <c r="F111" s="43" t="str">
        <f ca="1">IFERROR(INDEX(Data!$A$1:E$1004,_xlfn.AGGREGATE(15,6,(OFFSET(Data!$A$1,0,MATCH(F$6,Data!$1:$1,0)-1,1000,1)=IF(F$7="","Yes",F$7))/(OFFSET(Data!$A$1,0,MATCH(F$6,Data!$1:$1,0)-1,1000,1)=IF(F$7="","Yes",F$7))*ROW(Data!$C$1:$C$1004),ROW(F111)-ROW(F$7)),1),"")</f>
        <v/>
      </c>
      <c r="G111" s="43" t="str">
        <f ca="1">IF(H111="","",IF(INDEX(Data!$BR:$BR,MATCH(H111,Data!$A:$A,0),1)=0,"",INDEX(Data!$BR:$BR,MATCH(H111,Data!$A:$A,0),1)))</f>
        <v/>
      </c>
      <c r="H111" s="43" t="str">
        <f ca="1">IFERROR(INDEX(Data!$A$1:G$1004,_xlfn.AGGREGATE(15,6,(OFFSET(Data!$A$1,0,MATCH(H$6,Data!$1:$1,0)-1,1000,1)=IF(H$7="","Yes",H$7))/(OFFSET(Data!$A$1,0,MATCH(H$6,Data!$1:$1,0)-1,1000,1)=IF(H$7="","Yes",H$7))*ROW(Data!$C$1:$C$1004),ROW(H111)-ROW(H$7)),1),"")</f>
        <v/>
      </c>
      <c r="I111" s="43" t="str">
        <f ca="1">IF(J111="","",IF(INDEX(Data!$BR:$BR,MATCH(J111,Data!$A:$A,0),1)=0,"",INDEX(Data!$BR:$BR,MATCH(J111,Data!$A:$A,0),1)))</f>
        <v/>
      </c>
      <c r="J111" s="43" t="str">
        <f ca="1">IFERROR(INDEX(Data!$A$1:I$1004,_xlfn.AGGREGATE(15,6,(OFFSET(Data!$A$1,0,MATCH(J$6,Data!$1:$1,0)-1,1000,1)=IF(J$7="","Yes",J$7))/(OFFSET(Data!$A$1,0,MATCH(J$6,Data!$1:$1,0)-1,1000,1)=IF(J$7="","Yes",J$7))*ROW(Data!$C$1:$C$1004),ROW(J111)-ROW(J$7)),1),"")</f>
        <v/>
      </c>
      <c r="K111" s="43" t="str">
        <f ca="1">IF(L111="","",IF(INDEX(Data!$BR:$BR,MATCH(L111,Data!$A:$A,0),1)=0,"",INDEX(Data!$BR:$BR,MATCH(L111,Data!$A:$A,0),1)))</f>
        <v/>
      </c>
      <c r="L111" s="43" t="str">
        <f ca="1">IFERROR(INDEX(Data!$A$1:K$1004,_xlfn.AGGREGATE(15,6,(OFFSET(Data!$A$1,0,MATCH(L$6,Data!$1:$1,0)-1,1000,1)=IF(L$7="","Yes",L$7))/(OFFSET(Data!$A$1,0,MATCH(L$6,Data!$1:$1,0)-1,1000,1)=IF(L$7="","Yes",L$7))*ROW(Data!$C$1:$C$1004),ROW(L111)-ROW(L$7)),1),"")</f>
        <v/>
      </c>
      <c r="M111" s="43" t="str">
        <f ca="1">IF(N111="","",IF(INDEX(Data!$BR:$BR,MATCH(N111,Data!$A:$A,0),1)=0,"",INDEX(Data!$BR:$BR,MATCH(N111,Data!$A:$A,0),1)))</f>
        <v/>
      </c>
      <c r="N111" s="43" t="str">
        <f ca="1">IFERROR(INDEX(Data!$A$1:M$1004,_xlfn.AGGREGATE(15,6,(OFFSET(Data!$A$1,0,MATCH(N$6,Data!$1:$1,0)-1,1000,1)=IF(N$7="","Yes",N$7))/(OFFSET(Data!$A$1,0,MATCH(N$6,Data!$1:$1,0)-1,1000,1)=IF(N$7="","Yes",N$7))*ROW(Data!$C$1:$C$1004),ROW(N111)-ROW(N$7)),1),"")</f>
        <v/>
      </c>
      <c r="O111" s="43" t="str">
        <f ca="1">IF(P111="","",IF(INDEX(Data!$BR:$BR,MATCH(P111,Data!$A:$A,0),1)=0,"",INDEX(Data!$BR:$BR,MATCH(P111,Data!$A:$A,0),1)))</f>
        <v/>
      </c>
      <c r="P111" s="43" t="str">
        <f ca="1">IFERROR(INDEX(Data!$A$1:O$1004,_xlfn.AGGREGATE(15,6,(OFFSET(Data!$A$1,0,MATCH(P$6,Data!$1:$1,0)-1,1000,1)=IF(P$7="","Yes",P$7))/(OFFSET(Data!$A$1,0,MATCH(P$6,Data!$1:$1,0)-1,1000,1)=IF(P$7="","Yes",P$7))*ROW(Data!$C$1:$C$1004),ROW(P111)-ROW(P$7)),1),"")</f>
        <v>Sportsman Channel</v>
      </c>
      <c r="Q111" s="43" t="str">
        <f ca="1">IF(R111="","",IF(INDEX(Data!$BR:$BR,MATCH(R111,Data!$A:$A,0),1)=0,"",INDEX(Data!$BR:$BR,MATCH(R111,Data!$A:$A,0),1)))</f>
        <v/>
      </c>
      <c r="R111" s="43" t="str">
        <f ca="1">IFERROR(INDEX(Data!$A$1:Q$1004,_xlfn.AGGREGATE(15,6,(OFFSET(Data!$A$1,0,MATCH(R$6,Data!$1:$1,0)-1,1000,1)=IF(R$7="","Yes",R$7))/(OFFSET(Data!$A$1,0,MATCH(R$6,Data!$1:$1,0)-1,1000,1)=IF(R$7="","Yes",R$7))*ROW(Data!$C$1:$C$1004),ROW(R111)-ROW(R$7)),1),"")</f>
        <v>SEC Network</v>
      </c>
      <c r="S111" s="43" t="str">
        <f ca="1">IF(T111="","",IF(INDEX(Data!$BR:$BR,MATCH(T111,Data!$A:$A,0),1)=0,"",INDEX(Data!$BR:$BR,MATCH(T111,Data!$A:$A,0),1)))</f>
        <v/>
      </c>
      <c r="T111" s="43" t="str">
        <f ca="1">IFERROR(INDEX(Data!$A$1:R$1004,_xlfn.AGGREGATE(15,6,(OFFSET(Data!$A$1,0,MATCH(T$6,Data!$1:$1,0)-1,1000,1)=IF(T$7="","Yes",T$7))/(OFFSET(Data!$A$1,0,MATCH(T$6,Data!$1:$1,0)-1,1000,1)=IF(T$7="","Yes",T$7))*ROW(Data!$C$1:$C$1004),ROW(T111)-ROW(T$7)),1),"")</f>
        <v>Viendomovies</v>
      </c>
      <c r="U111" s="43" t="str">
        <f ca="1">IF(V111="","",IF(INDEX(Data!$BR:$BR,MATCH(V111,Data!$A:$A,0),1)=0,"",INDEX(Data!$BR:$BR,MATCH(V111,Data!$A:$A,0),1)))</f>
        <v/>
      </c>
      <c r="V111" s="43" t="str">
        <f ca="1">IFERROR(INDEX(Data!$A$1:T$1004,_xlfn.AGGREGATE(15,6,(OFFSET(Data!$A$1,0,MATCH(V$6,Data!$1:$1,0)-1,1000,1)=IF(V$7="","Yes",V$7))/(OFFSET(Data!$A$1,0,MATCH(V$6,Data!$1:$1,0)-1,1000,1)=IF(V$7="","Yes",V$7))*ROW(Data!$C$1:$C$1004),ROW(V111)-ROW(V$7)),1),"")</f>
        <v/>
      </c>
      <c r="W111" s="43" t="str">
        <f ca="1">IF(X111="","",IF(INDEX(Data!$BR:$BR,MATCH(X111,Data!$A:$A,0),1)=0,"",INDEX(Data!$BR:$BR,MATCH(X111,Data!$A:$A,0),1)))</f>
        <v/>
      </c>
      <c r="X111" s="43" t="str">
        <f ca="1">IFERROR(INDEX(Data!$A$1:Y$1004,_xlfn.AGGREGATE(15,6,(OFFSET(Data!$A$1,0,MATCH(X$6,Data!$1:$1,0)-1,1000,1)=IF(X$7="","Yes",X$7))/(OFFSET(Data!$A$1,0,MATCH(X$6,Data!$1:$1,0)-1,1000,1)=IF(X$7="","Yes",X$7))*ROW(Data!$C$1:$C$1004),ROW(X111)-ROW(X$7)),1),"")</f>
        <v/>
      </c>
      <c r="Y111" s="43" t="str">
        <f ca="1">IF(Z111="","",IF(INDEX(Data!$BR:$BR,MATCH(Z111,Data!$A:$A,0),1)=0,"",INDEX(Data!$BR:$BR,MATCH(Z111,Data!$A:$A,0),1)))</f>
        <v/>
      </c>
      <c r="Z111" s="43" t="str">
        <f ca="1">IFERROR(INDEX(Data!$A$1:AA$1004,_xlfn.AGGREGATE(15,6,(OFFSET(Data!$A$1,0,MATCH(Z$6,Data!$1:$1,0)-1,1000,1)=IF(Z$7="","Yes",Z$7))/(OFFSET(Data!$A$1,0,MATCH(Z$6,Data!$1:$1,0)-1,1000,1)=IF(Z$7="","Yes",Z$7))*ROW(Data!$C$1:$C$1004),ROW(Z111)-ROW(Z$7)),1),"")</f>
        <v/>
      </c>
      <c r="AA111" s="43" t="str">
        <f ca="1">IF(AB111="","",IF(INDEX(Data!$BR:$BR,MATCH(AB111,Data!$A:$A,0),1)=0,"",INDEX(Data!$BR:$BR,MATCH(AB111,Data!$A:$A,0),1)))</f>
        <v/>
      </c>
      <c r="AB111" s="43" t="str">
        <f ca="1">IFERROR(INDEX(Data!$A$1:AC$1004,_xlfn.AGGREGATE(15,6,(OFFSET(Data!$A$1,0,MATCH(AB$6,Data!$1:$1,0)-1,1000,1)=IF(AB$7="","Yes",AB$7))/(OFFSET(Data!$A$1,0,MATCH(AB$6,Data!$1:$1,0)-1,1000,1)=IF(AB$7="","Yes",AB$7))*ROW(Data!$C$1:$C$1004),ROW(AB111)-ROW(AB$7)),1),"")</f>
        <v/>
      </c>
      <c r="AC111" s="43" t="str">
        <f ca="1">IF(AD111="","",IF(INDEX(Data!$BR:$BR,MATCH(AD111,Data!$A:$A,0),1)=0,"",INDEX(Data!$BR:$BR,MATCH(AD111,Data!$A:$A,0),1)))</f>
        <v/>
      </c>
      <c r="AD111" s="43" t="str">
        <f ca="1">IFERROR(INDEX(Data!$A$1:AE$1004,_xlfn.AGGREGATE(15,6,(OFFSET(Data!$A$1,0,MATCH(AD$6,Data!$1:$1,0)-1,1000,1)=IF(AD$7="","Yes",AD$7))/(OFFSET(Data!$A$1,0,MATCH(AD$6,Data!$1:$1,0)-1,1000,1)=IF(AD$7="","Yes",AD$7))*ROW(Data!$C$1:$C$1004),ROW(AD111)-ROW(AD$7)),1),"")</f>
        <v/>
      </c>
      <c r="AE111" s="43" t="str">
        <f ca="1">IF(AF111="","",IF(INDEX(Data!$BR:$BR,MATCH(AF111,Data!$A:$A,0),1)=0,"",INDEX(Data!$BR:$BR,MATCH(AF111,Data!$A:$A,0),1)))</f>
        <v/>
      </c>
      <c r="AF111" s="43" t="str">
        <f ca="1">IFERROR(INDEX(Data!$A$1:AM$1004,_xlfn.AGGREGATE(15,6,(OFFSET(Data!$A$1,0,MATCH(AF$6,Data!$1:$1,0)-1,1000,1)=IF(AF$7="","Yes",AF$7))/(OFFSET(Data!$A$1,0,MATCH(AF$6,Data!$1:$1,0)-1,1000,1)=IF(AF$7="","Yes",AF$7))*ROW(Data!$C$1:$C$1004),ROW(AF111)-ROW(AF$7)),1),"")</f>
        <v/>
      </c>
      <c r="AG111" s="43" t="str">
        <f ca="1">IF(AH111="","",IF(INDEX(Data!$BR:$BR,MATCH(AH111,Data!$A:$A,0),1)=0,"",INDEX(Data!$BR:$BR,MATCH(AH111,Data!$A:$A,0),1)))</f>
        <v/>
      </c>
      <c r="AH111" s="43" t="str">
        <f ca="1">IFERROR(INDEX(Data!$A$1:AO$1004,_xlfn.AGGREGATE(15,6,(OFFSET(Data!$A$1,0,MATCH(AH$6,Data!$1:$1,0)-1,1000,1)=IF(AH$7="","Yes",AH$7))/(OFFSET(Data!$A$1,0,MATCH(AH$6,Data!$1:$1,0)-1,1000,1)=IF(AH$7="","Yes",AH$7))*ROW(Data!$C$1:$C$1004),ROW(AH111)-ROW(AH$7)),1),"")</f>
        <v/>
      </c>
      <c r="AI111" s="43" t="str">
        <f ca="1">IF(AJ111="","",IF(INDEX(Data!$BR:$BR,MATCH(AJ111,Data!$A:$A,0),1)=0,"",INDEX(Data!$BR:$BR,MATCH(AJ111,Data!$A:$A,0),1)))</f>
        <v/>
      </c>
      <c r="AJ111" s="43" t="str">
        <f ca="1">IFERROR(INDEX(Data!$A$1:AQ$1004,_xlfn.AGGREGATE(15,6,(OFFSET(Data!$A$1,0,MATCH(AJ$6,Data!$1:$1,0)-1,1000,1)=IF(AJ$7="","Yes",AJ$7))/(OFFSET(Data!$A$1,0,MATCH(AJ$6,Data!$1:$1,0)-1,1000,1)=IF(AJ$7="","Yes",AJ$7))*ROW(Data!$C$1:$C$1004),ROW(AJ111)-ROW(AJ$7)),1),"")</f>
        <v/>
      </c>
      <c r="AK111" s="43" t="str">
        <f ca="1">IF(AL111="","",IF(INDEX(Data!$BR:$BR,MATCH(AL111,Data!$A:$A,0),1)=0,"",INDEX(Data!$BR:$BR,MATCH(AL111,Data!$A:$A,0),1)))</f>
        <v/>
      </c>
      <c r="AL111" s="43" t="str">
        <f ca="1">IFERROR(INDEX(Data!$A$1:AS$1004,_xlfn.AGGREGATE(15,6,(OFFSET(Data!$A$1,0,MATCH(AL$6,Data!$1:$1,0)-1,1000,1)=IF(AL$7="","Yes",AL$7))/(OFFSET(Data!$A$1,0,MATCH(AL$6,Data!$1:$1,0)-1,1000,1)=IF(AL$7="","Yes",AL$7))*ROW(Data!$C$1:$C$1004),ROW(AL111)-ROW(AL$7)),1),"")</f>
        <v/>
      </c>
      <c r="AM111" s="43" t="str">
        <f ca="1">IF(AN111="","",IF(INDEX(Data!$BR:$BR,MATCH(AN111,Data!$A:$A,0),1)=0,"",INDEX(Data!$BR:$BR,MATCH(AN111,Data!$A:$A,0),1)))</f>
        <v/>
      </c>
      <c r="AN111" s="43" t="str">
        <f ca="1">IFERROR(INDEX(Data!$A$1:AU$1004,_xlfn.AGGREGATE(15,6,(OFFSET(Data!$A$1,0,MATCH(AN$6,Data!$1:$1,0)-1,1000,1)=IF(AN$7="","Yes",AN$7))/(OFFSET(Data!$A$1,0,MATCH(AN$6,Data!$1:$1,0)-1,1000,1)=IF(AN$7="","Yes",AN$7))*ROW(Data!$C$1:$C$1004),ROW(AN111)-ROW(AN$7)),1),"")</f>
        <v/>
      </c>
    </row>
    <row r="112" spans="1:40" x14ac:dyDescent="0.4">
      <c r="A112" s="43" t="str">
        <f ca="1">IF(B112="","",IF(INDEX(Data!$BR:$BR,MATCH(B112,Data!$A:$A,0),1)=0,"",INDEX(Data!$BR:$BR,MATCH(B112,Data!$A:$A,0),1)))</f>
        <v/>
      </c>
      <c r="B112" s="43" t="str">
        <f ca="1">IFERROR(INDEX(Data!A$1:$A$1004,_xlfn.AGGREGATE(15,6,(OFFSET(Data!$A$1,0,MATCH(B$6,Data!$1:$1,0)-1,1000,1)=IF(B$7="","Yes",B$7))/(OFFSET(Data!$A$1,0,MATCH(B$6,Data!$1:$1,0)-1,1000,1)=IF(B$7="","Yes",B$7))*ROW(Data!$C$1:$C$1004),ROW(B112)-ROW(B$7)),1),"")</f>
        <v/>
      </c>
      <c r="C112" s="43" t="str">
        <f ca="1">IF(D112="","",IF(INDEX(Data!$BR:$BR,MATCH(D112,Data!$A:$A,0),1)=0,"",INDEX(Data!$BR:$BR,MATCH(D112,Data!$A:$A,0),1)))</f>
        <v/>
      </c>
      <c r="D112" s="43" t="str">
        <f ca="1">IFERROR(INDEX(Data!$A$1:C$1004,_xlfn.AGGREGATE(15,6,(OFFSET(Data!$A$1,0,MATCH(D$6,Data!$1:$1,0)-1,1000,1)=IF(D$7="","Yes",D$7))/(OFFSET(Data!$A$1,0,MATCH(D$6,Data!$1:$1,0)-1,1000,1)=IF(D$7="","Yes",D$7))*ROW(Data!$C$1:$C$1004),ROW(D112)-ROW(D$7)),1),"")</f>
        <v/>
      </c>
      <c r="E112" s="43" t="str">
        <f ca="1">IF(F112="","",IF(INDEX(Data!$BR:$BR,MATCH(F112,Data!$A:$A,0),1)=0,"",INDEX(Data!$BR:$BR,MATCH(F112,Data!$A:$A,0),1)))</f>
        <v/>
      </c>
      <c r="F112" s="43" t="str">
        <f ca="1">IFERROR(INDEX(Data!$A$1:E$1004,_xlfn.AGGREGATE(15,6,(OFFSET(Data!$A$1,0,MATCH(F$6,Data!$1:$1,0)-1,1000,1)=IF(F$7="","Yes",F$7))/(OFFSET(Data!$A$1,0,MATCH(F$6,Data!$1:$1,0)-1,1000,1)=IF(F$7="","Yes",F$7))*ROW(Data!$C$1:$C$1004),ROW(F112)-ROW(F$7)),1),"")</f>
        <v/>
      </c>
      <c r="G112" s="43" t="str">
        <f ca="1">IF(H112="","",IF(INDEX(Data!$BR:$BR,MATCH(H112,Data!$A:$A,0),1)=0,"",INDEX(Data!$BR:$BR,MATCH(H112,Data!$A:$A,0),1)))</f>
        <v/>
      </c>
      <c r="H112" s="43" t="str">
        <f ca="1">IFERROR(INDEX(Data!$A$1:G$1004,_xlfn.AGGREGATE(15,6,(OFFSET(Data!$A$1,0,MATCH(H$6,Data!$1:$1,0)-1,1000,1)=IF(H$7="","Yes",H$7))/(OFFSET(Data!$A$1,0,MATCH(H$6,Data!$1:$1,0)-1,1000,1)=IF(H$7="","Yes",H$7))*ROW(Data!$C$1:$C$1004),ROW(H112)-ROW(H$7)),1),"")</f>
        <v/>
      </c>
      <c r="I112" s="43" t="str">
        <f ca="1">IF(J112="","",IF(INDEX(Data!$BR:$BR,MATCH(J112,Data!$A:$A,0),1)=0,"",INDEX(Data!$BR:$BR,MATCH(J112,Data!$A:$A,0),1)))</f>
        <v/>
      </c>
      <c r="J112" s="43" t="str">
        <f ca="1">IFERROR(INDEX(Data!$A$1:I$1004,_xlfn.AGGREGATE(15,6,(OFFSET(Data!$A$1,0,MATCH(J$6,Data!$1:$1,0)-1,1000,1)=IF(J$7="","Yes",J$7))/(OFFSET(Data!$A$1,0,MATCH(J$6,Data!$1:$1,0)-1,1000,1)=IF(J$7="","Yes",J$7))*ROW(Data!$C$1:$C$1004),ROW(J112)-ROW(J$7)),1),"")</f>
        <v/>
      </c>
      <c r="K112" s="43" t="str">
        <f ca="1">IF(L112="","",IF(INDEX(Data!$BR:$BR,MATCH(L112,Data!$A:$A,0),1)=0,"",INDEX(Data!$BR:$BR,MATCH(L112,Data!$A:$A,0),1)))</f>
        <v/>
      </c>
      <c r="L112" s="43" t="str">
        <f ca="1">IFERROR(INDEX(Data!$A$1:K$1004,_xlfn.AGGREGATE(15,6,(OFFSET(Data!$A$1,0,MATCH(L$6,Data!$1:$1,0)-1,1000,1)=IF(L$7="","Yes",L$7))/(OFFSET(Data!$A$1,0,MATCH(L$6,Data!$1:$1,0)-1,1000,1)=IF(L$7="","Yes",L$7))*ROW(Data!$C$1:$C$1004),ROW(L112)-ROW(L$7)),1),"")</f>
        <v/>
      </c>
      <c r="M112" s="43" t="str">
        <f ca="1">IF(N112="","",IF(INDEX(Data!$BR:$BR,MATCH(N112,Data!$A:$A,0),1)=0,"",INDEX(Data!$BR:$BR,MATCH(N112,Data!$A:$A,0),1)))</f>
        <v/>
      </c>
      <c r="N112" s="43" t="str">
        <f ca="1">IFERROR(INDEX(Data!$A$1:M$1004,_xlfn.AGGREGATE(15,6,(OFFSET(Data!$A$1,0,MATCH(N$6,Data!$1:$1,0)-1,1000,1)=IF(N$7="","Yes",N$7))/(OFFSET(Data!$A$1,0,MATCH(N$6,Data!$1:$1,0)-1,1000,1)=IF(N$7="","Yes",N$7))*ROW(Data!$C$1:$C$1004),ROW(N112)-ROW(N$7)),1),"")</f>
        <v/>
      </c>
      <c r="O112" s="43" t="str">
        <f ca="1">IF(P112="","",IF(INDEX(Data!$BR:$BR,MATCH(P112,Data!$A:$A,0),1)=0,"",INDEX(Data!$BR:$BR,MATCH(P112,Data!$A:$A,0),1)))</f>
        <v/>
      </c>
      <c r="P112" s="43" t="str">
        <f ca="1">IFERROR(INDEX(Data!$A$1:O$1004,_xlfn.AGGREGATE(15,6,(OFFSET(Data!$A$1,0,MATCH(P$6,Data!$1:$1,0)-1,1000,1)=IF(P$7="","Yes",P$7))/(OFFSET(Data!$A$1,0,MATCH(P$6,Data!$1:$1,0)-1,1000,1)=IF(P$7="","Yes",P$7))*ROW(Data!$C$1:$C$1004),ROW(P112)-ROW(P$7)),1),"")</f>
        <v>Sundance TV</v>
      </c>
      <c r="Q112" s="43" t="str">
        <f ca="1">IF(R112="","",IF(INDEX(Data!$BR:$BR,MATCH(R112,Data!$A:$A,0),1)=0,"",INDEX(Data!$BR:$BR,MATCH(R112,Data!$A:$A,0),1)))</f>
        <v/>
      </c>
      <c r="R112" s="43" t="str">
        <f ca="1">IFERROR(INDEX(Data!$A$1:Q$1004,_xlfn.AGGREGATE(15,6,(OFFSET(Data!$A$1,0,MATCH(R$6,Data!$1:$1,0)-1,1000,1)=IF(R$7="","Yes",R$7))/(OFFSET(Data!$A$1,0,MATCH(R$6,Data!$1:$1,0)-1,1000,1)=IF(R$7="","Yes",R$7))*ROW(Data!$C$1:$C$1004),ROW(R112)-ROW(R$7)),1),"")</f>
        <v>Sportsman Channel</v>
      </c>
      <c r="S112" s="43" t="str">
        <f ca="1">IF(T112="","",IF(INDEX(Data!$BR:$BR,MATCH(T112,Data!$A:$A,0),1)=0,"",INDEX(Data!$BR:$BR,MATCH(T112,Data!$A:$A,0),1)))</f>
        <v/>
      </c>
      <c r="T112" s="43" t="str">
        <f ca="1">IFERROR(INDEX(Data!$A$1:R$1004,_xlfn.AGGREGATE(15,6,(OFFSET(Data!$A$1,0,MATCH(T$6,Data!$1:$1,0)-1,1000,1)=IF(T$7="","Yes",T$7))/(OFFSET(Data!$A$1,0,MATCH(T$6,Data!$1:$1,0)-1,1000,1)=IF(T$7="","Yes",T$7))*ROW(Data!$C$1:$C$1004),ROW(T112)-ROW(T$7)),1),"")</f>
        <v>VME</v>
      </c>
      <c r="U112" s="43" t="str">
        <f ca="1">IF(V112="","",IF(INDEX(Data!$BR:$BR,MATCH(V112,Data!$A:$A,0),1)=0,"",INDEX(Data!$BR:$BR,MATCH(V112,Data!$A:$A,0),1)))</f>
        <v/>
      </c>
      <c r="V112" s="43" t="str">
        <f ca="1">IFERROR(INDEX(Data!$A$1:T$1004,_xlfn.AGGREGATE(15,6,(OFFSET(Data!$A$1,0,MATCH(V$6,Data!$1:$1,0)-1,1000,1)=IF(V$7="","Yes",V$7))/(OFFSET(Data!$A$1,0,MATCH(V$6,Data!$1:$1,0)-1,1000,1)=IF(V$7="","Yes",V$7))*ROW(Data!$C$1:$C$1004),ROW(V112)-ROW(V$7)),1),"")</f>
        <v/>
      </c>
      <c r="W112" s="43" t="str">
        <f ca="1">IF(X112="","",IF(INDEX(Data!$BR:$BR,MATCH(X112,Data!$A:$A,0),1)=0,"",INDEX(Data!$BR:$BR,MATCH(X112,Data!$A:$A,0),1)))</f>
        <v/>
      </c>
      <c r="X112" s="43" t="str">
        <f ca="1">IFERROR(INDEX(Data!$A$1:Y$1004,_xlfn.AGGREGATE(15,6,(OFFSET(Data!$A$1,0,MATCH(X$6,Data!$1:$1,0)-1,1000,1)=IF(X$7="","Yes",X$7))/(OFFSET(Data!$A$1,0,MATCH(X$6,Data!$1:$1,0)-1,1000,1)=IF(X$7="","Yes",X$7))*ROW(Data!$C$1:$C$1004),ROW(X112)-ROW(X$7)),1),"")</f>
        <v/>
      </c>
      <c r="Y112" s="43" t="str">
        <f ca="1">IF(Z112="","",IF(INDEX(Data!$BR:$BR,MATCH(Z112,Data!$A:$A,0),1)=0,"",INDEX(Data!$BR:$BR,MATCH(Z112,Data!$A:$A,0),1)))</f>
        <v/>
      </c>
      <c r="Z112" s="43" t="str">
        <f ca="1">IFERROR(INDEX(Data!$A$1:AA$1004,_xlfn.AGGREGATE(15,6,(OFFSET(Data!$A$1,0,MATCH(Z$6,Data!$1:$1,0)-1,1000,1)=IF(Z$7="","Yes",Z$7))/(OFFSET(Data!$A$1,0,MATCH(Z$6,Data!$1:$1,0)-1,1000,1)=IF(Z$7="","Yes",Z$7))*ROW(Data!$C$1:$C$1004),ROW(Z112)-ROW(Z$7)),1),"")</f>
        <v/>
      </c>
      <c r="AA112" s="43" t="str">
        <f ca="1">IF(AB112="","",IF(INDEX(Data!$BR:$BR,MATCH(AB112,Data!$A:$A,0),1)=0,"",INDEX(Data!$BR:$BR,MATCH(AB112,Data!$A:$A,0),1)))</f>
        <v/>
      </c>
      <c r="AB112" s="43" t="str">
        <f ca="1">IFERROR(INDEX(Data!$A$1:AC$1004,_xlfn.AGGREGATE(15,6,(OFFSET(Data!$A$1,0,MATCH(AB$6,Data!$1:$1,0)-1,1000,1)=IF(AB$7="","Yes",AB$7))/(OFFSET(Data!$A$1,0,MATCH(AB$6,Data!$1:$1,0)-1,1000,1)=IF(AB$7="","Yes",AB$7))*ROW(Data!$C$1:$C$1004),ROW(AB112)-ROW(AB$7)),1),"")</f>
        <v/>
      </c>
      <c r="AC112" s="43" t="str">
        <f ca="1">IF(AD112="","",IF(INDEX(Data!$BR:$BR,MATCH(AD112,Data!$A:$A,0),1)=0,"",INDEX(Data!$BR:$BR,MATCH(AD112,Data!$A:$A,0),1)))</f>
        <v/>
      </c>
      <c r="AD112" s="43" t="str">
        <f ca="1">IFERROR(INDEX(Data!$A$1:AE$1004,_xlfn.AGGREGATE(15,6,(OFFSET(Data!$A$1,0,MATCH(AD$6,Data!$1:$1,0)-1,1000,1)=IF(AD$7="","Yes",AD$7))/(OFFSET(Data!$A$1,0,MATCH(AD$6,Data!$1:$1,0)-1,1000,1)=IF(AD$7="","Yes",AD$7))*ROW(Data!$C$1:$C$1004),ROW(AD112)-ROW(AD$7)),1),"")</f>
        <v/>
      </c>
      <c r="AE112" s="43" t="str">
        <f ca="1">IF(AF112="","",IF(INDEX(Data!$BR:$BR,MATCH(AF112,Data!$A:$A,0),1)=0,"",INDEX(Data!$BR:$BR,MATCH(AF112,Data!$A:$A,0),1)))</f>
        <v/>
      </c>
      <c r="AF112" s="43" t="str">
        <f ca="1">IFERROR(INDEX(Data!$A$1:AM$1004,_xlfn.AGGREGATE(15,6,(OFFSET(Data!$A$1,0,MATCH(AF$6,Data!$1:$1,0)-1,1000,1)=IF(AF$7="","Yes",AF$7))/(OFFSET(Data!$A$1,0,MATCH(AF$6,Data!$1:$1,0)-1,1000,1)=IF(AF$7="","Yes",AF$7))*ROW(Data!$C$1:$C$1004),ROW(AF112)-ROW(AF$7)),1),"")</f>
        <v/>
      </c>
      <c r="AG112" s="43" t="str">
        <f ca="1">IF(AH112="","",IF(INDEX(Data!$BR:$BR,MATCH(AH112,Data!$A:$A,0),1)=0,"",INDEX(Data!$BR:$BR,MATCH(AH112,Data!$A:$A,0),1)))</f>
        <v/>
      </c>
      <c r="AH112" s="43" t="str">
        <f ca="1">IFERROR(INDEX(Data!$A$1:AO$1004,_xlfn.AGGREGATE(15,6,(OFFSET(Data!$A$1,0,MATCH(AH$6,Data!$1:$1,0)-1,1000,1)=IF(AH$7="","Yes",AH$7))/(OFFSET(Data!$A$1,0,MATCH(AH$6,Data!$1:$1,0)-1,1000,1)=IF(AH$7="","Yes",AH$7))*ROW(Data!$C$1:$C$1004),ROW(AH112)-ROW(AH$7)),1),"")</f>
        <v/>
      </c>
      <c r="AI112" s="43" t="str">
        <f ca="1">IF(AJ112="","",IF(INDEX(Data!$BR:$BR,MATCH(AJ112,Data!$A:$A,0),1)=0,"",INDEX(Data!$BR:$BR,MATCH(AJ112,Data!$A:$A,0),1)))</f>
        <v/>
      </c>
      <c r="AJ112" s="43" t="str">
        <f ca="1">IFERROR(INDEX(Data!$A$1:AQ$1004,_xlfn.AGGREGATE(15,6,(OFFSET(Data!$A$1,0,MATCH(AJ$6,Data!$1:$1,0)-1,1000,1)=IF(AJ$7="","Yes",AJ$7))/(OFFSET(Data!$A$1,0,MATCH(AJ$6,Data!$1:$1,0)-1,1000,1)=IF(AJ$7="","Yes",AJ$7))*ROW(Data!$C$1:$C$1004),ROW(AJ112)-ROW(AJ$7)),1),"")</f>
        <v/>
      </c>
      <c r="AK112" s="43" t="str">
        <f ca="1">IF(AL112="","",IF(INDEX(Data!$BR:$BR,MATCH(AL112,Data!$A:$A,0),1)=0,"",INDEX(Data!$BR:$BR,MATCH(AL112,Data!$A:$A,0),1)))</f>
        <v/>
      </c>
      <c r="AL112" s="43" t="str">
        <f ca="1">IFERROR(INDEX(Data!$A$1:AS$1004,_xlfn.AGGREGATE(15,6,(OFFSET(Data!$A$1,0,MATCH(AL$6,Data!$1:$1,0)-1,1000,1)=IF(AL$7="","Yes",AL$7))/(OFFSET(Data!$A$1,0,MATCH(AL$6,Data!$1:$1,0)-1,1000,1)=IF(AL$7="","Yes",AL$7))*ROW(Data!$C$1:$C$1004),ROW(AL112)-ROW(AL$7)),1),"")</f>
        <v/>
      </c>
      <c r="AM112" s="43" t="str">
        <f ca="1">IF(AN112="","",IF(INDEX(Data!$BR:$BR,MATCH(AN112,Data!$A:$A,0),1)=0,"",INDEX(Data!$BR:$BR,MATCH(AN112,Data!$A:$A,0),1)))</f>
        <v/>
      </c>
      <c r="AN112" s="43" t="str">
        <f ca="1">IFERROR(INDEX(Data!$A$1:AU$1004,_xlfn.AGGREGATE(15,6,(OFFSET(Data!$A$1,0,MATCH(AN$6,Data!$1:$1,0)-1,1000,1)=IF(AN$7="","Yes",AN$7))/(OFFSET(Data!$A$1,0,MATCH(AN$6,Data!$1:$1,0)-1,1000,1)=IF(AN$7="","Yes",AN$7))*ROW(Data!$C$1:$C$1004),ROW(AN112)-ROW(AN$7)),1),"")</f>
        <v/>
      </c>
    </row>
    <row r="113" spans="1:40" ht="24" x14ac:dyDescent="0.4">
      <c r="A113" s="43" t="str">
        <f ca="1">IF(B113="","",IF(INDEX(Data!$BR:$BR,MATCH(B113,Data!$A:$A,0),1)=0,"",INDEX(Data!$BR:$BR,MATCH(B113,Data!$A:$A,0),1)))</f>
        <v/>
      </c>
      <c r="B113" s="43" t="str">
        <f ca="1">IFERROR(INDEX(Data!A$1:$A$1004,_xlfn.AGGREGATE(15,6,(OFFSET(Data!$A$1,0,MATCH(B$6,Data!$1:$1,0)-1,1000,1)=IF(B$7="","Yes",B$7))/(OFFSET(Data!$A$1,0,MATCH(B$6,Data!$1:$1,0)-1,1000,1)=IF(B$7="","Yes",B$7))*ROW(Data!$C$1:$C$1004),ROW(B113)-ROW(B$7)),1),"")</f>
        <v/>
      </c>
      <c r="C113" s="43" t="str">
        <f ca="1">IF(D113="","",IF(INDEX(Data!$BR:$BR,MATCH(D113,Data!$A:$A,0),1)=0,"",INDEX(Data!$BR:$BR,MATCH(D113,Data!$A:$A,0),1)))</f>
        <v/>
      </c>
      <c r="D113" s="43" t="str">
        <f ca="1">IFERROR(INDEX(Data!$A$1:C$1004,_xlfn.AGGREGATE(15,6,(OFFSET(Data!$A$1,0,MATCH(D$6,Data!$1:$1,0)-1,1000,1)=IF(D$7="","Yes",D$7))/(OFFSET(Data!$A$1,0,MATCH(D$6,Data!$1:$1,0)-1,1000,1)=IF(D$7="","Yes",D$7))*ROW(Data!$C$1:$C$1004),ROW(D113)-ROW(D$7)),1),"")</f>
        <v/>
      </c>
      <c r="E113" s="43" t="str">
        <f ca="1">IF(F113="","",IF(INDEX(Data!$BR:$BR,MATCH(F113,Data!$A:$A,0),1)=0,"",INDEX(Data!$BR:$BR,MATCH(F113,Data!$A:$A,0),1)))</f>
        <v/>
      </c>
      <c r="F113" s="43" t="str">
        <f ca="1">IFERROR(INDEX(Data!$A$1:E$1004,_xlfn.AGGREGATE(15,6,(OFFSET(Data!$A$1,0,MATCH(F$6,Data!$1:$1,0)-1,1000,1)=IF(F$7="","Yes",F$7))/(OFFSET(Data!$A$1,0,MATCH(F$6,Data!$1:$1,0)-1,1000,1)=IF(F$7="","Yes",F$7))*ROW(Data!$C$1:$C$1004),ROW(F113)-ROW(F$7)),1),"")</f>
        <v/>
      </c>
      <c r="G113" s="43" t="str">
        <f ca="1">IF(H113="","",IF(INDEX(Data!$BR:$BR,MATCH(H113,Data!$A:$A,0),1)=0,"",INDEX(Data!$BR:$BR,MATCH(H113,Data!$A:$A,0),1)))</f>
        <v/>
      </c>
      <c r="H113" s="43" t="str">
        <f ca="1">IFERROR(INDEX(Data!$A$1:G$1004,_xlfn.AGGREGATE(15,6,(OFFSET(Data!$A$1,0,MATCH(H$6,Data!$1:$1,0)-1,1000,1)=IF(H$7="","Yes",H$7))/(OFFSET(Data!$A$1,0,MATCH(H$6,Data!$1:$1,0)-1,1000,1)=IF(H$7="","Yes",H$7))*ROW(Data!$C$1:$C$1004),ROW(H113)-ROW(H$7)),1),"")</f>
        <v/>
      </c>
      <c r="I113" s="43" t="str">
        <f ca="1">IF(J113="","",IF(INDEX(Data!$BR:$BR,MATCH(J113,Data!$A:$A,0),1)=0,"",INDEX(Data!$BR:$BR,MATCH(J113,Data!$A:$A,0),1)))</f>
        <v/>
      </c>
      <c r="J113" s="43" t="str">
        <f ca="1">IFERROR(INDEX(Data!$A$1:I$1004,_xlfn.AGGREGATE(15,6,(OFFSET(Data!$A$1,0,MATCH(J$6,Data!$1:$1,0)-1,1000,1)=IF(J$7="","Yes",J$7))/(OFFSET(Data!$A$1,0,MATCH(J$6,Data!$1:$1,0)-1,1000,1)=IF(J$7="","Yes",J$7))*ROW(Data!$C$1:$C$1004),ROW(J113)-ROW(J$7)),1),"")</f>
        <v/>
      </c>
      <c r="K113" s="43" t="str">
        <f ca="1">IF(L113="","",IF(INDEX(Data!$BR:$BR,MATCH(L113,Data!$A:$A,0),1)=0,"",INDEX(Data!$BR:$BR,MATCH(L113,Data!$A:$A,0),1)))</f>
        <v/>
      </c>
      <c r="L113" s="43" t="str">
        <f ca="1">IFERROR(INDEX(Data!$A$1:K$1004,_xlfn.AGGREGATE(15,6,(OFFSET(Data!$A$1,0,MATCH(L$6,Data!$1:$1,0)-1,1000,1)=IF(L$7="","Yes",L$7))/(OFFSET(Data!$A$1,0,MATCH(L$6,Data!$1:$1,0)-1,1000,1)=IF(L$7="","Yes",L$7))*ROW(Data!$C$1:$C$1004),ROW(L113)-ROW(L$7)),1),"")</f>
        <v/>
      </c>
      <c r="M113" s="43" t="str">
        <f ca="1">IF(N113="","",IF(INDEX(Data!$BR:$BR,MATCH(N113,Data!$A:$A,0),1)=0,"",INDEX(Data!$BR:$BR,MATCH(N113,Data!$A:$A,0),1)))</f>
        <v/>
      </c>
      <c r="N113" s="43" t="str">
        <f ca="1">IFERROR(INDEX(Data!$A$1:M$1004,_xlfn.AGGREGATE(15,6,(OFFSET(Data!$A$1,0,MATCH(N$6,Data!$1:$1,0)-1,1000,1)=IF(N$7="","Yes",N$7))/(OFFSET(Data!$A$1,0,MATCH(N$6,Data!$1:$1,0)-1,1000,1)=IF(N$7="","Yes",N$7))*ROW(Data!$C$1:$C$1004),ROW(N113)-ROW(N$7)),1),"")</f>
        <v/>
      </c>
      <c r="O113" s="43" t="str">
        <f ca="1">IF(P113="","",IF(INDEX(Data!$BR:$BR,MATCH(P113,Data!$A:$A,0),1)=0,"",INDEX(Data!$BR:$BR,MATCH(P113,Data!$A:$A,0),1)))</f>
        <v/>
      </c>
      <c r="P113" s="43" t="str">
        <f ca="1">IFERROR(INDEX(Data!$A$1:O$1004,_xlfn.AGGREGATE(15,6,(OFFSET(Data!$A$1,0,MATCH(P$6,Data!$1:$1,0)-1,1000,1)=IF(P$7="","Yes",P$7))/(OFFSET(Data!$A$1,0,MATCH(P$6,Data!$1:$1,0)-1,1000,1)=IF(P$7="","Yes",P$7))*ROW(Data!$C$1:$C$1004),ROW(P113)-ROW(P$7)),1),"")</f>
        <v>Syfy</v>
      </c>
      <c r="Q113" s="43" t="str">
        <f ca="1">IF(R113="","",IF(INDEX(Data!$BR:$BR,MATCH(R113,Data!$A:$A,0),1)=0,"",INDEX(Data!$BR:$BR,MATCH(R113,Data!$A:$A,0),1)))</f>
        <v/>
      </c>
      <c r="R113" s="43" t="str">
        <f ca="1">IFERROR(INDEX(Data!$A$1:Q$1004,_xlfn.AGGREGATE(15,6,(OFFSET(Data!$A$1,0,MATCH(R$6,Data!$1:$1,0)-1,1000,1)=IF(R$7="","Yes",R$7))/(OFFSET(Data!$A$1,0,MATCH(R$6,Data!$1:$1,0)-1,1000,1)=IF(R$7="","Yes",R$7))*ROW(Data!$C$1:$C$1004),ROW(R113)-ROW(R$7)),1),"")</f>
        <v>STARZ ENCORE Action</v>
      </c>
      <c r="S113" s="43" t="str">
        <f ca="1">IF(T113="","",IF(INDEX(Data!$BR:$BR,MATCH(T113,Data!$A:$A,0),1)=0,"",INDEX(Data!$BR:$BR,MATCH(T113,Data!$A:$A,0),1)))</f>
        <v/>
      </c>
      <c r="T113" s="43" t="str">
        <f ca="1">IFERROR(INDEX(Data!$A$1:R$1004,_xlfn.AGGREGATE(15,6,(OFFSET(Data!$A$1,0,MATCH(T$6,Data!$1:$1,0)-1,1000,1)=IF(T$7="","Yes",T$7))/(OFFSET(Data!$A$1,0,MATCH(T$6,Data!$1:$1,0)-1,1000,1)=IF(T$7="","Yes",T$7))*ROW(Data!$C$1:$C$1004),ROW(T113)-ROW(T$7)),1),"")</f>
        <v>WAPA America</v>
      </c>
      <c r="U113" s="43" t="str">
        <f ca="1">IF(V113="","",IF(INDEX(Data!$BR:$BR,MATCH(V113,Data!$A:$A,0),1)=0,"",INDEX(Data!$BR:$BR,MATCH(V113,Data!$A:$A,0),1)))</f>
        <v/>
      </c>
      <c r="V113" s="43" t="str">
        <f ca="1">IFERROR(INDEX(Data!$A$1:T$1004,_xlfn.AGGREGATE(15,6,(OFFSET(Data!$A$1,0,MATCH(V$6,Data!$1:$1,0)-1,1000,1)=IF(V$7="","Yes",V$7))/(OFFSET(Data!$A$1,0,MATCH(V$6,Data!$1:$1,0)-1,1000,1)=IF(V$7="","Yes",V$7))*ROW(Data!$C$1:$C$1004),ROW(V113)-ROW(V$7)),1),"")</f>
        <v/>
      </c>
      <c r="W113" s="43" t="str">
        <f ca="1">IF(X113="","",IF(INDEX(Data!$BR:$BR,MATCH(X113,Data!$A:$A,0),1)=0,"",INDEX(Data!$BR:$BR,MATCH(X113,Data!$A:$A,0),1)))</f>
        <v/>
      </c>
      <c r="X113" s="43" t="str">
        <f ca="1">IFERROR(INDEX(Data!$A$1:Y$1004,_xlfn.AGGREGATE(15,6,(OFFSET(Data!$A$1,0,MATCH(X$6,Data!$1:$1,0)-1,1000,1)=IF(X$7="","Yes",X$7))/(OFFSET(Data!$A$1,0,MATCH(X$6,Data!$1:$1,0)-1,1000,1)=IF(X$7="","Yes",X$7))*ROW(Data!$C$1:$C$1004),ROW(X113)-ROW(X$7)),1),"")</f>
        <v/>
      </c>
      <c r="Y113" s="43" t="str">
        <f ca="1">IF(Z113="","",IF(INDEX(Data!$BR:$BR,MATCH(Z113,Data!$A:$A,0),1)=0,"",INDEX(Data!$BR:$BR,MATCH(Z113,Data!$A:$A,0),1)))</f>
        <v/>
      </c>
      <c r="Z113" s="43" t="str">
        <f ca="1">IFERROR(INDEX(Data!$A$1:AA$1004,_xlfn.AGGREGATE(15,6,(OFFSET(Data!$A$1,0,MATCH(Z$6,Data!$1:$1,0)-1,1000,1)=IF(Z$7="","Yes",Z$7))/(OFFSET(Data!$A$1,0,MATCH(Z$6,Data!$1:$1,0)-1,1000,1)=IF(Z$7="","Yes",Z$7))*ROW(Data!$C$1:$C$1004),ROW(Z113)-ROW(Z$7)),1),"")</f>
        <v/>
      </c>
      <c r="AA113" s="43" t="str">
        <f ca="1">IF(AB113="","",IF(INDEX(Data!$BR:$BR,MATCH(AB113,Data!$A:$A,0),1)=0,"",INDEX(Data!$BR:$BR,MATCH(AB113,Data!$A:$A,0),1)))</f>
        <v/>
      </c>
      <c r="AB113" s="43" t="str">
        <f ca="1">IFERROR(INDEX(Data!$A$1:AC$1004,_xlfn.AGGREGATE(15,6,(OFFSET(Data!$A$1,0,MATCH(AB$6,Data!$1:$1,0)-1,1000,1)=IF(AB$7="","Yes",AB$7))/(OFFSET(Data!$A$1,0,MATCH(AB$6,Data!$1:$1,0)-1,1000,1)=IF(AB$7="","Yes",AB$7))*ROW(Data!$C$1:$C$1004),ROW(AB113)-ROW(AB$7)),1),"")</f>
        <v/>
      </c>
      <c r="AC113" s="43" t="str">
        <f ca="1">IF(AD113="","",IF(INDEX(Data!$BR:$BR,MATCH(AD113,Data!$A:$A,0),1)=0,"",INDEX(Data!$BR:$BR,MATCH(AD113,Data!$A:$A,0),1)))</f>
        <v/>
      </c>
      <c r="AD113" s="43" t="str">
        <f ca="1">IFERROR(INDEX(Data!$A$1:AE$1004,_xlfn.AGGREGATE(15,6,(OFFSET(Data!$A$1,0,MATCH(AD$6,Data!$1:$1,0)-1,1000,1)=IF(AD$7="","Yes",AD$7))/(OFFSET(Data!$A$1,0,MATCH(AD$6,Data!$1:$1,0)-1,1000,1)=IF(AD$7="","Yes",AD$7))*ROW(Data!$C$1:$C$1004),ROW(AD113)-ROW(AD$7)),1),"")</f>
        <v/>
      </c>
      <c r="AE113" s="43" t="str">
        <f ca="1">IF(AF113="","",IF(INDEX(Data!$BR:$BR,MATCH(AF113,Data!$A:$A,0),1)=0,"",INDEX(Data!$BR:$BR,MATCH(AF113,Data!$A:$A,0),1)))</f>
        <v/>
      </c>
      <c r="AF113" s="43" t="str">
        <f ca="1">IFERROR(INDEX(Data!$A$1:AM$1004,_xlfn.AGGREGATE(15,6,(OFFSET(Data!$A$1,0,MATCH(AF$6,Data!$1:$1,0)-1,1000,1)=IF(AF$7="","Yes",AF$7))/(OFFSET(Data!$A$1,0,MATCH(AF$6,Data!$1:$1,0)-1,1000,1)=IF(AF$7="","Yes",AF$7))*ROW(Data!$C$1:$C$1004),ROW(AF113)-ROW(AF$7)),1),"")</f>
        <v/>
      </c>
      <c r="AG113" s="43" t="str">
        <f ca="1">IF(AH113="","",IF(INDEX(Data!$BR:$BR,MATCH(AH113,Data!$A:$A,0),1)=0,"",INDEX(Data!$BR:$BR,MATCH(AH113,Data!$A:$A,0),1)))</f>
        <v/>
      </c>
      <c r="AH113" s="43" t="str">
        <f ca="1">IFERROR(INDEX(Data!$A$1:AO$1004,_xlfn.AGGREGATE(15,6,(OFFSET(Data!$A$1,0,MATCH(AH$6,Data!$1:$1,0)-1,1000,1)=IF(AH$7="","Yes",AH$7))/(OFFSET(Data!$A$1,0,MATCH(AH$6,Data!$1:$1,0)-1,1000,1)=IF(AH$7="","Yes",AH$7))*ROW(Data!$C$1:$C$1004),ROW(AH113)-ROW(AH$7)),1),"")</f>
        <v/>
      </c>
      <c r="AI113" s="43" t="str">
        <f ca="1">IF(AJ113="","",IF(INDEX(Data!$BR:$BR,MATCH(AJ113,Data!$A:$A,0),1)=0,"",INDEX(Data!$BR:$BR,MATCH(AJ113,Data!$A:$A,0),1)))</f>
        <v/>
      </c>
      <c r="AJ113" s="43" t="str">
        <f ca="1">IFERROR(INDEX(Data!$A$1:AQ$1004,_xlfn.AGGREGATE(15,6,(OFFSET(Data!$A$1,0,MATCH(AJ$6,Data!$1:$1,0)-1,1000,1)=IF(AJ$7="","Yes",AJ$7))/(OFFSET(Data!$A$1,0,MATCH(AJ$6,Data!$1:$1,0)-1,1000,1)=IF(AJ$7="","Yes",AJ$7))*ROW(Data!$C$1:$C$1004),ROW(AJ113)-ROW(AJ$7)),1),"")</f>
        <v/>
      </c>
      <c r="AK113" s="43" t="str">
        <f ca="1">IF(AL113="","",IF(INDEX(Data!$BR:$BR,MATCH(AL113,Data!$A:$A,0),1)=0,"",INDEX(Data!$BR:$BR,MATCH(AL113,Data!$A:$A,0),1)))</f>
        <v/>
      </c>
      <c r="AL113" s="43" t="str">
        <f ca="1">IFERROR(INDEX(Data!$A$1:AS$1004,_xlfn.AGGREGATE(15,6,(OFFSET(Data!$A$1,0,MATCH(AL$6,Data!$1:$1,0)-1,1000,1)=IF(AL$7="","Yes",AL$7))/(OFFSET(Data!$A$1,0,MATCH(AL$6,Data!$1:$1,0)-1,1000,1)=IF(AL$7="","Yes",AL$7))*ROW(Data!$C$1:$C$1004),ROW(AL113)-ROW(AL$7)),1),"")</f>
        <v/>
      </c>
      <c r="AM113" s="43" t="str">
        <f ca="1">IF(AN113="","",IF(INDEX(Data!$BR:$BR,MATCH(AN113,Data!$A:$A,0),1)=0,"",INDEX(Data!$BR:$BR,MATCH(AN113,Data!$A:$A,0),1)))</f>
        <v/>
      </c>
      <c r="AN113" s="43" t="str">
        <f ca="1">IFERROR(INDEX(Data!$A$1:AU$1004,_xlfn.AGGREGATE(15,6,(OFFSET(Data!$A$1,0,MATCH(AN$6,Data!$1:$1,0)-1,1000,1)=IF(AN$7="","Yes",AN$7))/(OFFSET(Data!$A$1,0,MATCH(AN$6,Data!$1:$1,0)-1,1000,1)=IF(AN$7="","Yes",AN$7))*ROW(Data!$C$1:$C$1004),ROW(AN113)-ROW(AN$7)),1),"")</f>
        <v/>
      </c>
    </row>
    <row r="114" spans="1:40" ht="24" x14ac:dyDescent="0.4">
      <c r="A114" s="43" t="str">
        <f ca="1">IF(B114="","",IF(INDEX(Data!$BR:$BR,MATCH(B114,Data!$A:$A,0),1)=0,"",INDEX(Data!$BR:$BR,MATCH(B114,Data!$A:$A,0),1)))</f>
        <v/>
      </c>
      <c r="B114" s="43" t="str">
        <f ca="1">IFERROR(INDEX(Data!A$1:$A$1004,_xlfn.AGGREGATE(15,6,(OFFSET(Data!$A$1,0,MATCH(B$6,Data!$1:$1,0)-1,1000,1)=IF(B$7="","Yes",B$7))/(OFFSET(Data!$A$1,0,MATCH(B$6,Data!$1:$1,0)-1,1000,1)=IF(B$7="","Yes",B$7))*ROW(Data!$C$1:$C$1004),ROW(B114)-ROW(B$7)),1),"")</f>
        <v/>
      </c>
      <c r="C114" s="43" t="str">
        <f ca="1">IF(D114="","",IF(INDEX(Data!$BR:$BR,MATCH(D114,Data!$A:$A,0),1)=0,"",INDEX(Data!$BR:$BR,MATCH(D114,Data!$A:$A,0),1)))</f>
        <v/>
      </c>
      <c r="D114" s="43" t="str">
        <f ca="1">IFERROR(INDEX(Data!$A$1:C$1004,_xlfn.AGGREGATE(15,6,(OFFSET(Data!$A$1,0,MATCH(D$6,Data!$1:$1,0)-1,1000,1)=IF(D$7="","Yes",D$7))/(OFFSET(Data!$A$1,0,MATCH(D$6,Data!$1:$1,0)-1,1000,1)=IF(D$7="","Yes",D$7))*ROW(Data!$C$1:$C$1004),ROW(D114)-ROW(D$7)),1),"")</f>
        <v/>
      </c>
      <c r="E114" s="43" t="str">
        <f ca="1">IF(F114="","",IF(INDEX(Data!$BR:$BR,MATCH(F114,Data!$A:$A,0),1)=0,"",INDEX(Data!$BR:$BR,MATCH(F114,Data!$A:$A,0),1)))</f>
        <v/>
      </c>
      <c r="F114" s="43" t="str">
        <f ca="1">IFERROR(INDEX(Data!$A$1:E$1004,_xlfn.AGGREGATE(15,6,(OFFSET(Data!$A$1,0,MATCH(F$6,Data!$1:$1,0)-1,1000,1)=IF(F$7="","Yes",F$7))/(OFFSET(Data!$A$1,0,MATCH(F$6,Data!$1:$1,0)-1,1000,1)=IF(F$7="","Yes",F$7))*ROW(Data!$C$1:$C$1004),ROW(F114)-ROW(F$7)),1),"")</f>
        <v/>
      </c>
      <c r="G114" s="43" t="str">
        <f ca="1">IF(H114="","",IF(INDEX(Data!$BR:$BR,MATCH(H114,Data!$A:$A,0),1)=0,"",INDEX(Data!$BR:$BR,MATCH(H114,Data!$A:$A,0),1)))</f>
        <v/>
      </c>
      <c r="H114" s="43" t="str">
        <f ca="1">IFERROR(INDEX(Data!$A$1:G$1004,_xlfn.AGGREGATE(15,6,(OFFSET(Data!$A$1,0,MATCH(H$6,Data!$1:$1,0)-1,1000,1)=IF(H$7="","Yes",H$7))/(OFFSET(Data!$A$1,0,MATCH(H$6,Data!$1:$1,0)-1,1000,1)=IF(H$7="","Yes",H$7))*ROW(Data!$C$1:$C$1004),ROW(H114)-ROW(H$7)),1),"")</f>
        <v/>
      </c>
      <c r="I114" s="43" t="str">
        <f ca="1">IF(J114="","",IF(INDEX(Data!$BR:$BR,MATCH(J114,Data!$A:$A,0),1)=0,"",INDEX(Data!$BR:$BR,MATCH(J114,Data!$A:$A,0),1)))</f>
        <v/>
      </c>
      <c r="J114" s="43" t="str">
        <f ca="1">IFERROR(INDEX(Data!$A$1:I$1004,_xlfn.AGGREGATE(15,6,(OFFSET(Data!$A$1,0,MATCH(J$6,Data!$1:$1,0)-1,1000,1)=IF(J$7="","Yes",J$7))/(OFFSET(Data!$A$1,0,MATCH(J$6,Data!$1:$1,0)-1,1000,1)=IF(J$7="","Yes",J$7))*ROW(Data!$C$1:$C$1004),ROW(J114)-ROW(J$7)),1),"")</f>
        <v/>
      </c>
      <c r="K114" s="43" t="str">
        <f ca="1">IF(L114="","",IF(INDEX(Data!$BR:$BR,MATCH(L114,Data!$A:$A,0),1)=0,"",INDEX(Data!$BR:$BR,MATCH(L114,Data!$A:$A,0),1)))</f>
        <v/>
      </c>
      <c r="L114" s="43" t="str">
        <f ca="1">IFERROR(INDEX(Data!$A$1:K$1004,_xlfn.AGGREGATE(15,6,(OFFSET(Data!$A$1,0,MATCH(L$6,Data!$1:$1,0)-1,1000,1)=IF(L$7="","Yes",L$7))/(OFFSET(Data!$A$1,0,MATCH(L$6,Data!$1:$1,0)-1,1000,1)=IF(L$7="","Yes",L$7))*ROW(Data!$C$1:$C$1004),ROW(L114)-ROW(L$7)),1),"")</f>
        <v/>
      </c>
      <c r="M114" s="43" t="str">
        <f ca="1">IF(N114="","",IF(INDEX(Data!$BR:$BR,MATCH(N114,Data!$A:$A,0),1)=0,"",INDEX(Data!$BR:$BR,MATCH(N114,Data!$A:$A,0),1)))</f>
        <v/>
      </c>
      <c r="N114" s="43" t="str">
        <f ca="1">IFERROR(INDEX(Data!$A$1:M$1004,_xlfn.AGGREGATE(15,6,(OFFSET(Data!$A$1,0,MATCH(N$6,Data!$1:$1,0)-1,1000,1)=IF(N$7="","Yes",N$7))/(OFFSET(Data!$A$1,0,MATCH(N$6,Data!$1:$1,0)-1,1000,1)=IF(N$7="","Yes",N$7))*ROW(Data!$C$1:$C$1004),ROW(N114)-ROW(N$7)),1),"")</f>
        <v/>
      </c>
      <c r="O114" s="43" t="str">
        <f ca="1">IF(P114="","",IF(INDEX(Data!$BR:$BR,MATCH(P114,Data!$A:$A,0),1)=0,"",INDEX(Data!$BR:$BR,MATCH(P114,Data!$A:$A,0),1)))</f>
        <v/>
      </c>
      <c r="P114" s="43" t="str">
        <f ca="1">IFERROR(INDEX(Data!$A$1:O$1004,_xlfn.AGGREGATE(15,6,(OFFSET(Data!$A$1,0,MATCH(P$6,Data!$1:$1,0)-1,1000,1)=IF(P$7="","Yes",P$7))/(OFFSET(Data!$A$1,0,MATCH(P$6,Data!$1:$1,0)-1,1000,1)=IF(P$7="","Yes",P$7))*ROW(Data!$C$1:$C$1004),ROW(P114)-ROW(P$7)),1),"")</f>
        <v>TBS</v>
      </c>
      <c r="Q114" s="43" t="str">
        <f ca="1">IF(R114="","",IF(INDEX(Data!$BR:$BR,MATCH(R114,Data!$A:$A,0),1)=0,"",INDEX(Data!$BR:$BR,MATCH(R114,Data!$A:$A,0),1)))</f>
        <v/>
      </c>
      <c r="R114" s="43" t="str">
        <f ca="1">IFERROR(INDEX(Data!$A$1:Q$1004,_xlfn.AGGREGATE(15,6,(OFFSET(Data!$A$1,0,MATCH(R$6,Data!$1:$1,0)-1,1000,1)=IF(R$7="","Yes",R$7))/(OFFSET(Data!$A$1,0,MATCH(R$6,Data!$1:$1,0)-1,1000,1)=IF(R$7="","Yes",R$7))*ROW(Data!$C$1:$C$1004),ROW(R114)-ROW(R$7)),1),"")</f>
        <v>STARZ ENCORE Black</v>
      </c>
      <c r="S114" s="43" t="str">
        <f ca="1">IF(T114="","",IF(INDEX(Data!$BR:$BR,MATCH(T114,Data!$A:$A,0),1)=0,"",INDEX(Data!$BR:$BR,MATCH(T114,Data!$A:$A,0),1)))</f>
        <v/>
      </c>
      <c r="T114" s="43" t="str">
        <f ca="1">IFERROR(INDEX(Data!$A$1:R$1004,_xlfn.AGGREGATE(15,6,(OFFSET(Data!$A$1,0,MATCH(T$6,Data!$1:$1,0)-1,1000,1)=IF(T$7="","Yes",T$7))/(OFFSET(Data!$A$1,0,MATCH(T$6,Data!$1:$1,0)-1,1000,1)=IF(T$7="","Yes",T$7))*ROW(Data!$C$1:$C$1004),ROW(T114)-ROW(T$7)),1),"")</f>
        <v>Weather Channel</v>
      </c>
      <c r="U114" s="43" t="str">
        <f ca="1">IF(V114="","",IF(INDEX(Data!$BR:$BR,MATCH(V114,Data!$A:$A,0),1)=0,"",INDEX(Data!$BR:$BR,MATCH(V114,Data!$A:$A,0),1)))</f>
        <v/>
      </c>
      <c r="V114" s="43" t="str">
        <f ca="1">IFERROR(INDEX(Data!$A$1:T$1004,_xlfn.AGGREGATE(15,6,(OFFSET(Data!$A$1,0,MATCH(V$6,Data!$1:$1,0)-1,1000,1)=IF(V$7="","Yes",V$7))/(OFFSET(Data!$A$1,0,MATCH(V$6,Data!$1:$1,0)-1,1000,1)=IF(V$7="","Yes",V$7))*ROW(Data!$C$1:$C$1004),ROW(V114)-ROW(V$7)),1),"")</f>
        <v/>
      </c>
      <c r="W114" s="43" t="str">
        <f ca="1">IF(X114="","",IF(INDEX(Data!$BR:$BR,MATCH(X114,Data!$A:$A,0),1)=0,"",INDEX(Data!$BR:$BR,MATCH(X114,Data!$A:$A,0),1)))</f>
        <v/>
      </c>
      <c r="X114" s="43" t="str">
        <f ca="1">IFERROR(INDEX(Data!$A$1:Y$1004,_xlfn.AGGREGATE(15,6,(OFFSET(Data!$A$1,0,MATCH(X$6,Data!$1:$1,0)-1,1000,1)=IF(X$7="","Yes",X$7))/(OFFSET(Data!$A$1,0,MATCH(X$6,Data!$1:$1,0)-1,1000,1)=IF(X$7="","Yes",X$7))*ROW(Data!$C$1:$C$1004),ROW(X114)-ROW(X$7)),1),"")</f>
        <v/>
      </c>
      <c r="Y114" s="43" t="str">
        <f ca="1">IF(Z114="","",IF(INDEX(Data!$BR:$BR,MATCH(Z114,Data!$A:$A,0),1)=0,"",INDEX(Data!$BR:$BR,MATCH(Z114,Data!$A:$A,0),1)))</f>
        <v/>
      </c>
      <c r="Z114" s="43" t="str">
        <f ca="1">IFERROR(INDEX(Data!$A$1:AA$1004,_xlfn.AGGREGATE(15,6,(OFFSET(Data!$A$1,0,MATCH(Z$6,Data!$1:$1,0)-1,1000,1)=IF(Z$7="","Yes",Z$7))/(OFFSET(Data!$A$1,0,MATCH(Z$6,Data!$1:$1,0)-1,1000,1)=IF(Z$7="","Yes",Z$7))*ROW(Data!$C$1:$C$1004),ROW(Z114)-ROW(Z$7)),1),"")</f>
        <v/>
      </c>
      <c r="AA114" s="43" t="str">
        <f ca="1">IF(AB114="","",IF(INDEX(Data!$BR:$BR,MATCH(AB114,Data!$A:$A,0),1)=0,"",INDEX(Data!$BR:$BR,MATCH(AB114,Data!$A:$A,0),1)))</f>
        <v/>
      </c>
      <c r="AB114" s="43" t="str">
        <f ca="1">IFERROR(INDEX(Data!$A$1:AC$1004,_xlfn.AGGREGATE(15,6,(OFFSET(Data!$A$1,0,MATCH(AB$6,Data!$1:$1,0)-1,1000,1)=IF(AB$7="","Yes",AB$7))/(OFFSET(Data!$A$1,0,MATCH(AB$6,Data!$1:$1,0)-1,1000,1)=IF(AB$7="","Yes",AB$7))*ROW(Data!$C$1:$C$1004),ROW(AB114)-ROW(AB$7)),1),"")</f>
        <v/>
      </c>
      <c r="AC114" s="43" t="str">
        <f ca="1">IF(AD114="","",IF(INDEX(Data!$BR:$BR,MATCH(AD114,Data!$A:$A,0),1)=0,"",INDEX(Data!$BR:$BR,MATCH(AD114,Data!$A:$A,0),1)))</f>
        <v/>
      </c>
      <c r="AD114" s="43" t="str">
        <f ca="1">IFERROR(INDEX(Data!$A$1:AE$1004,_xlfn.AGGREGATE(15,6,(OFFSET(Data!$A$1,0,MATCH(AD$6,Data!$1:$1,0)-1,1000,1)=IF(AD$7="","Yes",AD$7))/(OFFSET(Data!$A$1,0,MATCH(AD$6,Data!$1:$1,0)-1,1000,1)=IF(AD$7="","Yes",AD$7))*ROW(Data!$C$1:$C$1004),ROW(AD114)-ROW(AD$7)),1),"")</f>
        <v/>
      </c>
      <c r="AE114" s="43" t="str">
        <f ca="1">IF(AF114="","",IF(INDEX(Data!$BR:$BR,MATCH(AF114,Data!$A:$A,0),1)=0,"",INDEX(Data!$BR:$BR,MATCH(AF114,Data!$A:$A,0),1)))</f>
        <v/>
      </c>
      <c r="AF114" s="43" t="str">
        <f ca="1">IFERROR(INDEX(Data!$A$1:AM$1004,_xlfn.AGGREGATE(15,6,(OFFSET(Data!$A$1,0,MATCH(AF$6,Data!$1:$1,0)-1,1000,1)=IF(AF$7="","Yes",AF$7))/(OFFSET(Data!$A$1,0,MATCH(AF$6,Data!$1:$1,0)-1,1000,1)=IF(AF$7="","Yes",AF$7))*ROW(Data!$C$1:$C$1004),ROW(AF114)-ROW(AF$7)),1),"")</f>
        <v/>
      </c>
      <c r="AG114" s="43" t="str">
        <f ca="1">IF(AH114="","",IF(INDEX(Data!$BR:$BR,MATCH(AH114,Data!$A:$A,0),1)=0,"",INDEX(Data!$BR:$BR,MATCH(AH114,Data!$A:$A,0),1)))</f>
        <v/>
      </c>
      <c r="AH114" s="43" t="str">
        <f ca="1">IFERROR(INDEX(Data!$A$1:AO$1004,_xlfn.AGGREGATE(15,6,(OFFSET(Data!$A$1,0,MATCH(AH$6,Data!$1:$1,0)-1,1000,1)=IF(AH$7="","Yes",AH$7))/(OFFSET(Data!$A$1,0,MATCH(AH$6,Data!$1:$1,0)-1,1000,1)=IF(AH$7="","Yes",AH$7))*ROW(Data!$C$1:$C$1004),ROW(AH114)-ROW(AH$7)),1),"")</f>
        <v/>
      </c>
      <c r="AI114" s="43" t="str">
        <f ca="1">IF(AJ114="","",IF(INDEX(Data!$BR:$BR,MATCH(AJ114,Data!$A:$A,0),1)=0,"",INDEX(Data!$BR:$BR,MATCH(AJ114,Data!$A:$A,0),1)))</f>
        <v/>
      </c>
      <c r="AJ114" s="43" t="str">
        <f ca="1">IFERROR(INDEX(Data!$A$1:AQ$1004,_xlfn.AGGREGATE(15,6,(OFFSET(Data!$A$1,0,MATCH(AJ$6,Data!$1:$1,0)-1,1000,1)=IF(AJ$7="","Yes",AJ$7))/(OFFSET(Data!$A$1,0,MATCH(AJ$6,Data!$1:$1,0)-1,1000,1)=IF(AJ$7="","Yes",AJ$7))*ROW(Data!$C$1:$C$1004),ROW(AJ114)-ROW(AJ$7)),1),"")</f>
        <v/>
      </c>
      <c r="AK114" s="43" t="str">
        <f ca="1">IF(AL114="","",IF(INDEX(Data!$BR:$BR,MATCH(AL114,Data!$A:$A,0),1)=0,"",INDEX(Data!$BR:$BR,MATCH(AL114,Data!$A:$A,0),1)))</f>
        <v/>
      </c>
      <c r="AL114" s="43" t="str">
        <f ca="1">IFERROR(INDEX(Data!$A$1:AS$1004,_xlfn.AGGREGATE(15,6,(OFFSET(Data!$A$1,0,MATCH(AL$6,Data!$1:$1,0)-1,1000,1)=IF(AL$7="","Yes",AL$7))/(OFFSET(Data!$A$1,0,MATCH(AL$6,Data!$1:$1,0)-1,1000,1)=IF(AL$7="","Yes",AL$7))*ROW(Data!$C$1:$C$1004),ROW(AL114)-ROW(AL$7)),1),"")</f>
        <v/>
      </c>
      <c r="AM114" s="43" t="str">
        <f ca="1">IF(AN114="","",IF(INDEX(Data!$BR:$BR,MATCH(AN114,Data!$A:$A,0),1)=0,"",INDEX(Data!$BR:$BR,MATCH(AN114,Data!$A:$A,0),1)))</f>
        <v/>
      </c>
      <c r="AN114" s="43" t="str">
        <f ca="1">IFERROR(INDEX(Data!$A$1:AU$1004,_xlfn.AGGREGATE(15,6,(OFFSET(Data!$A$1,0,MATCH(AN$6,Data!$1:$1,0)-1,1000,1)=IF(AN$7="","Yes",AN$7))/(OFFSET(Data!$A$1,0,MATCH(AN$6,Data!$1:$1,0)-1,1000,1)=IF(AN$7="","Yes",AN$7))*ROW(Data!$C$1:$C$1004),ROW(AN114)-ROW(AN$7)),1),"")</f>
        <v/>
      </c>
    </row>
    <row r="115" spans="1:40" ht="24" x14ac:dyDescent="0.4">
      <c r="A115" s="43" t="str">
        <f ca="1">IF(B115="","",IF(INDEX(Data!$BR:$BR,MATCH(B115,Data!$A:$A,0),1)=0,"",INDEX(Data!$BR:$BR,MATCH(B115,Data!$A:$A,0),1)))</f>
        <v/>
      </c>
      <c r="B115" s="43" t="str">
        <f ca="1">IFERROR(INDEX(Data!A$1:$A$1004,_xlfn.AGGREGATE(15,6,(OFFSET(Data!$A$1,0,MATCH(B$6,Data!$1:$1,0)-1,1000,1)=IF(B$7="","Yes",B$7))/(OFFSET(Data!$A$1,0,MATCH(B$6,Data!$1:$1,0)-1,1000,1)=IF(B$7="","Yes",B$7))*ROW(Data!$C$1:$C$1004),ROW(B115)-ROW(B$7)),1),"")</f>
        <v/>
      </c>
      <c r="C115" s="43" t="str">
        <f ca="1">IF(D115="","",IF(INDEX(Data!$BR:$BR,MATCH(D115,Data!$A:$A,0),1)=0,"",INDEX(Data!$BR:$BR,MATCH(D115,Data!$A:$A,0),1)))</f>
        <v/>
      </c>
      <c r="D115" s="43" t="str">
        <f ca="1">IFERROR(INDEX(Data!$A$1:C$1004,_xlfn.AGGREGATE(15,6,(OFFSET(Data!$A$1,0,MATCH(D$6,Data!$1:$1,0)-1,1000,1)=IF(D$7="","Yes",D$7))/(OFFSET(Data!$A$1,0,MATCH(D$6,Data!$1:$1,0)-1,1000,1)=IF(D$7="","Yes",D$7))*ROW(Data!$C$1:$C$1004),ROW(D115)-ROW(D$7)),1),"")</f>
        <v/>
      </c>
      <c r="E115" s="43" t="str">
        <f ca="1">IF(F115="","",IF(INDEX(Data!$BR:$BR,MATCH(F115,Data!$A:$A,0),1)=0,"",INDEX(Data!$BR:$BR,MATCH(F115,Data!$A:$A,0),1)))</f>
        <v/>
      </c>
      <c r="F115" s="43" t="str">
        <f ca="1">IFERROR(INDEX(Data!$A$1:E$1004,_xlfn.AGGREGATE(15,6,(OFFSET(Data!$A$1,0,MATCH(F$6,Data!$1:$1,0)-1,1000,1)=IF(F$7="","Yes",F$7))/(OFFSET(Data!$A$1,0,MATCH(F$6,Data!$1:$1,0)-1,1000,1)=IF(F$7="","Yes",F$7))*ROW(Data!$C$1:$C$1004),ROW(F115)-ROW(F$7)),1),"")</f>
        <v/>
      </c>
      <c r="G115" s="43" t="str">
        <f ca="1">IF(H115="","",IF(INDEX(Data!$BR:$BR,MATCH(H115,Data!$A:$A,0),1)=0,"",INDEX(Data!$BR:$BR,MATCH(H115,Data!$A:$A,0),1)))</f>
        <v/>
      </c>
      <c r="H115" s="43" t="str">
        <f ca="1">IFERROR(INDEX(Data!$A$1:G$1004,_xlfn.AGGREGATE(15,6,(OFFSET(Data!$A$1,0,MATCH(H$6,Data!$1:$1,0)-1,1000,1)=IF(H$7="","Yes",H$7))/(OFFSET(Data!$A$1,0,MATCH(H$6,Data!$1:$1,0)-1,1000,1)=IF(H$7="","Yes",H$7))*ROW(Data!$C$1:$C$1004),ROW(H115)-ROW(H$7)),1),"")</f>
        <v/>
      </c>
      <c r="I115" s="43" t="str">
        <f ca="1">IF(J115="","",IF(INDEX(Data!$BR:$BR,MATCH(J115,Data!$A:$A,0),1)=0,"",INDEX(Data!$BR:$BR,MATCH(J115,Data!$A:$A,0),1)))</f>
        <v/>
      </c>
      <c r="J115" s="43" t="str">
        <f ca="1">IFERROR(INDEX(Data!$A$1:I$1004,_xlfn.AGGREGATE(15,6,(OFFSET(Data!$A$1,0,MATCH(J$6,Data!$1:$1,0)-1,1000,1)=IF(J$7="","Yes",J$7))/(OFFSET(Data!$A$1,0,MATCH(J$6,Data!$1:$1,0)-1,1000,1)=IF(J$7="","Yes",J$7))*ROW(Data!$C$1:$C$1004),ROW(J115)-ROW(J$7)),1),"")</f>
        <v/>
      </c>
      <c r="K115" s="43" t="str">
        <f ca="1">IF(L115="","",IF(INDEX(Data!$BR:$BR,MATCH(L115,Data!$A:$A,0),1)=0,"",INDEX(Data!$BR:$BR,MATCH(L115,Data!$A:$A,0),1)))</f>
        <v/>
      </c>
      <c r="L115" s="43" t="str">
        <f ca="1">IFERROR(INDEX(Data!$A$1:K$1004,_xlfn.AGGREGATE(15,6,(OFFSET(Data!$A$1,0,MATCH(L$6,Data!$1:$1,0)-1,1000,1)=IF(L$7="","Yes",L$7))/(OFFSET(Data!$A$1,0,MATCH(L$6,Data!$1:$1,0)-1,1000,1)=IF(L$7="","Yes",L$7))*ROW(Data!$C$1:$C$1004),ROW(L115)-ROW(L$7)),1),"")</f>
        <v/>
      </c>
      <c r="M115" s="43" t="str">
        <f ca="1">IF(N115="","",IF(INDEX(Data!$BR:$BR,MATCH(N115,Data!$A:$A,0),1)=0,"",INDEX(Data!$BR:$BR,MATCH(N115,Data!$A:$A,0),1)))</f>
        <v/>
      </c>
      <c r="N115" s="43" t="str">
        <f ca="1">IFERROR(INDEX(Data!$A$1:M$1004,_xlfn.AGGREGATE(15,6,(OFFSET(Data!$A$1,0,MATCH(N$6,Data!$1:$1,0)-1,1000,1)=IF(N$7="","Yes",N$7))/(OFFSET(Data!$A$1,0,MATCH(N$6,Data!$1:$1,0)-1,1000,1)=IF(N$7="","Yes",N$7))*ROW(Data!$C$1:$C$1004),ROW(N115)-ROW(N$7)),1),"")</f>
        <v/>
      </c>
      <c r="O115" s="43" t="str">
        <f ca="1">IF(P115="","",IF(INDEX(Data!$BR:$BR,MATCH(P115,Data!$A:$A,0),1)=0,"",INDEX(Data!$BR:$BR,MATCH(P115,Data!$A:$A,0),1)))</f>
        <v/>
      </c>
      <c r="P115" s="43" t="str">
        <f ca="1">IFERROR(INDEX(Data!$A$1:O$1004,_xlfn.AGGREGATE(15,6,(OFFSET(Data!$A$1,0,MATCH(P$6,Data!$1:$1,0)-1,1000,1)=IF(P$7="","Yes",P$7))/(OFFSET(Data!$A$1,0,MATCH(P$6,Data!$1:$1,0)-1,1000,1)=IF(P$7="","Yes",P$7))*ROW(Data!$C$1:$C$1004),ROW(P115)-ROW(P$7)),1),"")</f>
        <v>Teen Nick</v>
      </c>
      <c r="Q115" s="43" t="str">
        <f ca="1">IF(R115="","",IF(INDEX(Data!$BR:$BR,MATCH(R115,Data!$A:$A,0),1)=0,"",INDEX(Data!$BR:$BR,MATCH(R115,Data!$A:$A,0),1)))</f>
        <v/>
      </c>
      <c r="R115" s="43" t="str">
        <f ca="1">IFERROR(INDEX(Data!$A$1:Q$1004,_xlfn.AGGREGATE(15,6,(OFFSET(Data!$A$1,0,MATCH(R$6,Data!$1:$1,0)-1,1000,1)=IF(R$7="","Yes",R$7))/(OFFSET(Data!$A$1,0,MATCH(R$6,Data!$1:$1,0)-1,1000,1)=IF(R$7="","Yes",R$7))*ROW(Data!$C$1:$C$1004),ROW(R115)-ROW(R$7)),1),"")</f>
        <v>STARZ ENCORE Classic</v>
      </c>
      <c r="S115" s="43" t="str">
        <f ca="1">IF(T115="","",IF(INDEX(Data!$BR:$BR,MATCH(T115,Data!$A:$A,0),1)=0,"",INDEX(Data!$BR:$BR,MATCH(T115,Data!$A:$A,0),1)))</f>
        <v/>
      </c>
      <c r="T115" s="43" t="str">
        <f ca="1">IFERROR(INDEX(Data!$A$1:R$1004,_xlfn.AGGREGATE(15,6,(OFFSET(Data!$A$1,0,MATCH(T$6,Data!$1:$1,0)-1,1000,1)=IF(T$7="","Yes",T$7))/(OFFSET(Data!$A$1,0,MATCH(T$6,Data!$1:$1,0)-1,1000,1)=IF(T$7="","Yes",T$7))*ROW(Data!$C$1:$C$1004),ROW(T115)-ROW(T$7)),1),"")</f>
        <v>Zoomoo</v>
      </c>
      <c r="U115" s="43" t="str">
        <f ca="1">IF(V115="","",IF(INDEX(Data!$BR:$BR,MATCH(V115,Data!$A:$A,0),1)=0,"",INDEX(Data!$BR:$BR,MATCH(V115,Data!$A:$A,0),1)))</f>
        <v/>
      </c>
      <c r="V115" s="43" t="str">
        <f ca="1">IFERROR(INDEX(Data!$A$1:T$1004,_xlfn.AGGREGATE(15,6,(OFFSET(Data!$A$1,0,MATCH(V$6,Data!$1:$1,0)-1,1000,1)=IF(V$7="","Yes",V$7))/(OFFSET(Data!$A$1,0,MATCH(V$6,Data!$1:$1,0)-1,1000,1)=IF(V$7="","Yes",V$7))*ROW(Data!$C$1:$C$1004),ROW(V115)-ROW(V$7)),1),"")</f>
        <v/>
      </c>
      <c r="W115" s="43" t="str">
        <f ca="1">IF(X115="","",IF(INDEX(Data!$BR:$BR,MATCH(X115,Data!$A:$A,0),1)=0,"",INDEX(Data!$BR:$BR,MATCH(X115,Data!$A:$A,0),1)))</f>
        <v/>
      </c>
      <c r="X115" s="43" t="str">
        <f ca="1">IFERROR(INDEX(Data!$A$1:Y$1004,_xlfn.AGGREGATE(15,6,(OFFSET(Data!$A$1,0,MATCH(X$6,Data!$1:$1,0)-1,1000,1)=IF(X$7="","Yes",X$7))/(OFFSET(Data!$A$1,0,MATCH(X$6,Data!$1:$1,0)-1,1000,1)=IF(X$7="","Yes",X$7))*ROW(Data!$C$1:$C$1004),ROW(X115)-ROW(X$7)),1),"")</f>
        <v/>
      </c>
      <c r="Y115" s="43" t="str">
        <f ca="1">IF(Z115="","",IF(INDEX(Data!$BR:$BR,MATCH(Z115,Data!$A:$A,0),1)=0,"",INDEX(Data!$BR:$BR,MATCH(Z115,Data!$A:$A,0),1)))</f>
        <v/>
      </c>
      <c r="Z115" s="43" t="str">
        <f ca="1">IFERROR(INDEX(Data!$A$1:AA$1004,_xlfn.AGGREGATE(15,6,(OFFSET(Data!$A$1,0,MATCH(Z$6,Data!$1:$1,0)-1,1000,1)=IF(Z$7="","Yes",Z$7))/(OFFSET(Data!$A$1,0,MATCH(Z$6,Data!$1:$1,0)-1,1000,1)=IF(Z$7="","Yes",Z$7))*ROW(Data!$C$1:$C$1004),ROW(Z115)-ROW(Z$7)),1),"")</f>
        <v/>
      </c>
      <c r="AA115" s="43" t="str">
        <f ca="1">IF(AB115="","",IF(INDEX(Data!$BR:$BR,MATCH(AB115,Data!$A:$A,0),1)=0,"",INDEX(Data!$BR:$BR,MATCH(AB115,Data!$A:$A,0),1)))</f>
        <v/>
      </c>
      <c r="AB115" s="43" t="str">
        <f ca="1">IFERROR(INDEX(Data!$A$1:AC$1004,_xlfn.AGGREGATE(15,6,(OFFSET(Data!$A$1,0,MATCH(AB$6,Data!$1:$1,0)-1,1000,1)=IF(AB$7="","Yes",AB$7))/(OFFSET(Data!$A$1,0,MATCH(AB$6,Data!$1:$1,0)-1,1000,1)=IF(AB$7="","Yes",AB$7))*ROW(Data!$C$1:$C$1004),ROW(AB115)-ROW(AB$7)),1),"")</f>
        <v/>
      </c>
      <c r="AC115" s="43" t="str">
        <f ca="1">IF(AD115="","",IF(INDEX(Data!$BR:$BR,MATCH(AD115,Data!$A:$A,0),1)=0,"",INDEX(Data!$BR:$BR,MATCH(AD115,Data!$A:$A,0),1)))</f>
        <v/>
      </c>
      <c r="AD115" s="43" t="str">
        <f ca="1">IFERROR(INDEX(Data!$A$1:AE$1004,_xlfn.AGGREGATE(15,6,(OFFSET(Data!$A$1,0,MATCH(AD$6,Data!$1:$1,0)-1,1000,1)=IF(AD$7="","Yes",AD$7))/(OFFSET(Data!$A$1,0,MATCH(AD$6,Data!$1:$1,0)-1,1000,1)=IF(AD$7="","Yes",AD$7))*ROW(Data!$C$1:$C$1004),ROW(AD115)-ROW(AD$7)),1),"")</f>
        <v/>
      </c>
      <c r="AE115" s="43" t="str">
        <f ca="1">IF(AF115="","",IF(INDEX(Data!$BR:$BR,MATCH(AF115,Data!$A:$A,0),1)=0,"",INDEX(Data!$BR:$BR,MATCH(AF115,Data!$A:$A,0),1)))</f>
        <v/>
      </c>
      <c r="AF115" s="43" t="str">
        <f ca="1">IFERROR(INDEX(Data!$A$1:AM$1004,_xlfn.AGGREGATE(15,6,(OFFSET(Data!$A$1,0,MATCH(AF$6,Data!$1:$1,0)-1,1000,1)=IF(AF$7="","Yes",AF$7))/(OFFSET(Data!$A$1,0,MATCH(AF$6,Data!$1:$1,0)-1,1000,1)=IF(AF$7="","Yes",AF$7))*ROW(Data!$C$1:$C$1004),ROW(AF115)-ROW(AF$7)),1),"")</f>
        <v/>
      </c>
      <c r="AG115" s="43" t="str">
        <f ca="1">IF(AH115="","",IF(INDEX(Data!$BR:$BR,MATCH(AH115,Data!$A:$A,0),1)=0,"",INDEX(Data!$BR:$BR,MATCH(AH115,Data!$A:$A,0),1)))</f>
        <v/>
      </c>
      <c r="AH115" s="43" t="str">
        <f ca="1">IFERROR(INDEX(Data!$A$1:AO$1004,_xlfn.AGGREGATE(15,6,(OFFSET(Data!$A$1,0,MATCH(AH$6,Data!$1:$1,0)-1,1000,1)=IF(AH$7="","Yes",AH$7))/(OFFSET(Data!$A$1,0,MATCH(AH$6,Data!$1:$1,0)-1,1000,1)=IF(AH$7="","Yes",AH$7))*ROW(Data!$C$1:$C$1004),ROW(AH115)-ROW(AH$7)),1),"")</f>
        <v/>
      </c>
      <c r="AI115" s="43" t="str">
        <f ca="1">IF(AJ115="","",IF(INDEX(Data!$BR:$BR,MATCH(AJ115,Data!$A:$A,0),1)=0,"",INDEX(Data!$BR:$BR,MATCH(AJ115,Data!$A:$A,0),1)))</f>
        <v/>
      </c>
      <c r="AJ115" s="43" t="str">
        <f ca="1">IFERROR(INDEX(Data!$A$1:AQ$1004,_xlfn.AGGREGATE(15,6,(OFFSET(Data!$A$1,0,MATCH(AJ$6,Data!$1:$1,0)-1,1000,1)=IF(AJ$7="","Yes",AJ$7))/(OFFSET(Data!$A$1,0,MATCH(AJ$6,Data!$1:$1,0)-1,1000,1)=IF(AJ$7="","Yes",AJ$7))*ROW(Data!$C$1:$C$1004),ROW(AJ115)-ROW(AJ$7)),1),"")</f>
        <v/>
      </c>
      <c r="AK115" s="43" t="str">
        <f ca="1">IF(AL115="","",IF(INDEX(Data!$BR:$BR,MATCH(AL115,Data!$A:$A,0),1)=0,"",INDEX(Data!$BR:$BR,MATCH(AL115,Data!$A:$A,0),1)))</f>
        <v/>
      </c>
      <c r="AL115" s="43" t="str">
        <f ca="1">IFERROR(INDEX(Data!$A$1:AS$1004,_xlfn.AGGREGATE(15,6,(OFFSET(Data!$A$1,0,MATCH(AL$6,Data!$1:$1,0)-1,1000,1)=IF(AL$7="","Yes",AL$7))/(OFFSET(Data!$A$1,0,MATCH(AL$6,Data!$1:$1,0)-1,1000,1)=IF(AL$7="","Yes",AL$7))*ROW(Data!$C$1:$C$1004),ROW(AL115)-ROW(AL$7)),1),"")</f>
        <v/>
      </c>
      <c r="AM115" s="43" t="str">
        <f ca="1">IF(AN115="","",IF(INDEX(Data!$BR:$BR,MATCH(AN115,Data!$A:$A,0),1)=0,"",INDEX(Data!$BR:$BR,MATCH(AN115,Data!$A:$A,0),1)))</f>
        <v/>
      </c>
      <c r="AN115" s="43" t="str">
        <f ca="1">IFERROR(INDEX(Data!$A$1:AU$1004,_xlfn.AGGREGATE(15,6,(OFFSET(Data!$A$1,0,MATCH(AN$6,Data!$1:$1,0)-1,1000,1)=IF(AN$7="","Yes",AN$7))/(OFFSET(Data!$A$1,0,MATCH(AN$6,Data!$1:$1,0)-1,1000,1)=IF(AN$7="","Yes",AN$7))*ROW(Data!$C$1:$C$1004),ROW(AN115)-ROW(AN$7)),1),"")</f>
        <v/>
      </c>
    </row>
    <row r="116" spans="1:40" ht="24" x14ac:dyDescent="0.4">
      <c r="A116" s="43" t="str">
        <f ca="1">IF(B116="","",IF(INDEX(Data!$BR:$BR,MATCH(B116,Data!$A:$A,0),1)=0,"",INDEX(Data!$BR:$BR,MATCH(B116,Data!$A:$A,0),1)))</f>
        <v/>
      </c>
      <c r="B116" s="43" t="str">
        <f ca="1">IFERROR(INDEX(Data!A$1:$A$1004,_xlfn.AGGREGATE(15,6,(OFFSET(Data!$A$1,0,MATCH(B$6,Data!$1:$1,0)-1,1000,1)=IF(B$7="","Yes",B$7))/(OFFSET(Data!$A$1,0,MATCH(B$6,Data!$1:$1,0)-1,1000,1)=IF(B$7="","Yes",B$7))*ROW(Data!$C$1:$C$1004),ROW(B116)-ROW(B$7)),1),"")</f>
        <v/>
      </c>
      <c r="C116" s="43" t="str">
        <f ca="1">IF(D116="","",IF(INDEX(Data!$BR:$BR,MATCH(D116,Data!$A:$A,0),1)=0,"",INDEX(Data!$BR:$BR,MATCH(D116,Data!$A:$A,0),1)))</f>
        <v/>
      </c>
      <c r="D116" s="43" t="str">
        <f ca="1">IFERROR(INDEX(Data!$A$1:C$1004,_xlfn.AGGREGATE(15,6,(OFFSET(Data!$A$1,0,MATCH(D$6,Data!$1:$1,0)-1,1000,1)=IF(D$7="","Yes",D$7))/(OFFSET(Data!$A$1,0,MATCH(D$6,Data!$1:$1,0)-1,1000,1)=IF(D$7="","Yes",D$7))*ROW(Data!$C$1:$C$1004),ROW(D116)-ROW(D$7)),1),"")</f>
        <v/>
      </c>
      <c r="E116" s="43" t="str">
        <f ca="1">IF(F116="","",IF(INDEX(Data!$BR:$BR,MATCH(F116,Data!$A:$A,0),1)=0,"",INDEX(Data!$BR:$BR,MATCH(F116,Data!$A:$A,0),1)))</f>
        <v/>
      </c>
      <c r="F116" s="43" t="str">
        <f ca="1">IFERROR(INDEX(Data!$A$1:E$1004,_xlfn.AGGREGATE(15,6,(OFFSET(Data!$A$1,0,MATCH(F$6,Data!$1:$1,0)-1,1000,1)=IF(F$7="","Yes",F$7))/(OFFSET(Data!$A$1,0,MATCH(F$6,Data!$1:$1,0)-1,1000,1)=IF(F$7="","Yes",F$7))*ROW(Data!$C$1:$C$1004),ROW(F116)-ROW(F$7)),1),"")</f>
        <v/>
      </c>
      <c r="G116" s="43" t="str">
        <f ca="1">IF(H116="","",IF(INDEX(Data!$BR:$BR,MATCH(H116,Data!$A:$A,0),1)=0,"",INDEX(Data!$BR:$BR,MATCH(H116,Data!$A:$A,0),1)))</f>
        <v/>
      </c>
      <c r="H116" s="43" t="str">
        <f ca="1">IFERROR(INDEX(Data!$A$1:G$1004,_xlfn.AGGREGATE(15,6,(OFFSET(Data!$A$1,0,MATCH(H$6,Data!$1:$1,0)-1,1000,1)=IF(H$7="","Yes",H$7))/(OFFSET(Data!$A$1,0,MATCH(H$6,Data!$1:$1,0)-1,1000,1)=IF(H$7="","Yes",H$7))*ROW(Data!$C$1:$C$1004),ROW(H116)-ROW(H$7)),1),"")</f>
        <v/>
      </c>
      <c r="I116" s="43" t="str">
        <f ca="1">IF(J116="","",IF(INDEX(Data!$BR:$BR,MATCH(J116,Data!$A:$A,0),1)=0,"",INDEX(Data!$BR:$BR,MATCH(J116,Data!$A:$A,0),1)))</f>
        <v/>
      </c>
      <c r="J116" s="43" t="str">
        <f ca="1">IFERROR(INDEX(Data!$A$1:I$1004,_xlfn.AGGREGATE(15,6,(OFFSET(Data!$A$1,0,MATCH(J$6,Data!$1:$1,0)-1,1000,1)=IF(J$7="","Yes",J$7))/(OFFSET(Data!$A$1,0,MATCH(J$6,Data!$1:$1,0)-1,1000,1)=IF(J$7="","Yes",J$7))*ROW(Data!$C$1:$C$1004),ROW(J116)-ROW(J$7)),1),"")</f>
        <v/>
      </c>
      <c r="K116" s="43" t="str">
        <f ca="1">IF(L116="","",IF(INDEX(Data!$BR:$BR,MATCH(L116,Data!$A:$A,0),1)=0,"",INDEX(Data!$BR:$BR,MATCH(L116,Data!$A:$A,0),1)))</f>
        <v/>
      </c>
      <c r="L116" s="43" t="str">
        <f ca="1">IFERROR(INDEX(Data!$A$1:K$1004,_xlfn.AGGREGATE(15,6,(OFFSET(Data!$A$1,0,MATCH(L$6,Data!$1:$1,0)-1,1000,1)=IF(L$7="","Yes",L$7))/(OFFSET(Data!$A$1,0,MATCH(L$6,Data!$1:$1,0)-1,1000,1)=IF(L$7="","Yes",L$7))*ROW(Data!$C$1:$C$1004),ROW(L116)-ROW(L$7)),1),"")</f>
        <v/>
      </c>
      <c r="M116" s="43" t="str">
        <f ca="1">IF(N116="","",IF(INDEX(Data!$BR:$BR,MATCH(N116,Data!$A:$A,0),1)=0,"",INDEX(Data!$BR:$BR,MATCH(N116,Data!$A:$A,0),1)))</f>
        <v/>
      </c>
      <c r="N116" s="43" t="str">
        <f ca="1">IFERROR(INDEX(Data!$A$1:M$1004,_xlfn.AGGREGATE(15,6,(OFFSET(Data!$A$1,0,MATCH(N$6,Data!$1:$1,0)-1,1000,1)=IF(N$7="","Yes",N$7))/(OFFSET(Data!$A$1,0,MATCH(N$6,Data!$1:$1,0)-1,1000,1)=IF(N$7="","Yes",N$7))*ROW(Data!$C$1:$C$1004),ROW(N116)-ROW(N$7)),1),"")</f>
        <v/>
      </c>
      <c r="O116" s="43" t="str">
        <f ca="1">IF(P116="","",IF(INDEX(Data!$BR:$BR,MATCH(P116,Data!$A:$A,0),1)=0,"",INDEX(Data!$BR:$BR,MATCH(P116,Data!$A:$A,0),1)))</f>
        <v/>
      </c>
      <c r="P116" s="43" t="str">
        <f ca="1">IFERROR(INDEX(Data!$A$1:O$1004,_xlfn.AGGREGATE(15,6,(OFFSET(Data!$A$1,0,MATCH(P$6,Data!$1:$1,0)-1,1000,1)=IF(P$7="","Yes",P$7))/(OFFSET(Data!$A$1,0,MATCH(P$6,Data!$1:$1,0)-1,1000,1)=IF(P$7="","Yes",P$7))*ROW(Data!$C$1:$C$1004),ROW(P116)-ROW(P$7)),1),"")</f>
        <v>Telemundo</v>
      </c>
      <c r="Q116" s="43" t="str">
        <f ca="1">IF(R116="","",IF(INDEX(Data!$BR:$BR,MATCH(R116,Data!$A:$A,0),1)=0,"",INDEX(Data!$BR:$BR,MATCH(R116,Data!$A:$A,0),1)))</f>
        <v/>
      </c>
      <c r="R116" s="43" t="str">
        <f ca="1">IFERROR(INDEX(Data!$A$1:Q$1004,_xlfn.AGGREGATE(15,6,(OFFSET(Data!$A$1,0,MATCH(R$6,Data!$1:$1,0)-1,1000,1)=IF(R$7="","Yes",R$7))/(OFFSET(Data!$A$1,0,MATCH(R$6,Data!$1:$1,0)-1,1000,1)=IF(R$7="","Yes",R$7))*ROW(Data!$C$1:$C$1004),ROW(R116)-ROW(R$7)),1),"")</f>
        <v>STARZ ENCORE East</v>
      </c>
      <c r="S116" s="43" t="str">
        <f ca="1">IF(T116="","",IF(INDEX(Data!$BR:$BR,MATCH(T116,Data!$A:$A,0),1)=0,"",INDEX(Data!$BR:$BR,MATCH(T116,Data!$A:$A,0),1)))</f>
        <v/>
      </c>
      <c r="T116" s="43" t="str">
        <f ca="1">IFERROR(INDEX(Data!$A$1:R$1004,_xlfn.AGGREGATE(15,6,(OFFSET(Data!$A$1,0,MATCH(T$6,Data!$1:$1,0)-1,1000,1)=IF(T$7="","Yes",T$7))/(OFFSET(Data!$A$1,0,MATCH(T$6,Data!$1:$1,0)-1,1000,1)=IF(T$7="","Yes",T$7))*ROW(Data!$C$1:$C$1004),ROW(T116)-ROW(T$7)),1),"")</f>
        <v/>
      </c>
      <c r="U116" s="43" t="str">
        <f ca="1">IF(V116="","",IF(INDEX(Data!$BR:$BR,MATCH(V116,Data!$A:$A,0),1)=0,"",INDEX(Data!$BR:$BR,MATCH(V116,Data!$A:$A,0),1)))</f>
        <v/>
      </c>
      <c r="V116" s="43" t="str">
        <f ca="1">IFERROR(INDEX(Data!$A$1:T$1004,_xlfn.AGGREGATE(15,6,(OFFSET(Data!$A$1,0,MATCH(V$6,Data!$1:$1,0)-1,1000,1)=IF(V$7="","Yes",V$7))/(OFFSET(Data!$A$1,0,MATCH(V$6,Data!$1:$1,0)-1,1000,1)=IF(V$7="","Yes",V$7))*ROW(Data!$C$1:$C$1004),ROW(V116)-ROW(V$7)),1),"")</f>
        <v/>
      </c>
      <c r="W116" s="43" t="str">
        <f ca="1">IF(X116="","",IF(INDEX(Data!$BR:$BR,MATCH(X116,Data!$A:$A,0),1)=0,"",INDEX(Data!$BR:$BR,MATCH(X116,Data!$A:$A,0),1)))</f>
        <v/>
      </c>
      <c r="X116" s="43" t="str">
        <f ca="1">IFERROR(INDEX(Data!$A$1:Y$1004,_xlfn.AGGREGATE(15,6,(OFFSET(Data!$A$1,0,MATCH(X$6,Data!$1:$1,0)-1,1000,1)=IF(X$7="","Yes",X$7))/(OFFSET(Data!$A$1,0,MATCH(X$6,Data!$1:$1,0)-1,1000,1)=IF(X$7="","Yes",X$7))*ROW(Data!$C$1:$C$1004),ROW(X116)-ROW(X$7)),1),"")</f>
        <v/>
      </c>
      <c r="Y116" s="43" t="str">
        <f ca="1">IF(Z116="","",IF(INDEX(Data!$BR:$BR,MATCH(Z116,Data!$A:$A,0),1)=0,"",INDEX(Data!$BR:$BR,MATCH(Z116,Data!$A:$A,0),1)))</f>
        <v/>
      </c>
      <c r="Z116" s="43" t="str">
        <f ca="1">IFERROR(INDEX(Data!$A$1:AA$1004,_xlfn.AGGREGATE(15,6,(OFFSET(Data!$A$1,0,MATCH(Z$6,Data!$1:$1,0)-1,1000,1)=IF(Z$7="","Yes",Z$7))/(OFFSET(Data!$A$1,0,MATCH(Z$6,Data!$1:$1,0)-1,1000,1)=IF(Z$7="","Yes",Z$7))*ROW(Data!$C$1:$C$1004),ROW(Z116)-ROW(Z$7)),1),"")</f>
        <v/>
      </c>
      <c r="AA116" s="43" t="str">
        <f ca="1">IF(AB116="","",IF(INDEX(Data!$BR:$BR,MATCH(AB116,Data!$A:$A,0),1)=0,"",INDEX(Data!$BR:$BR,MATCH(AB116,Data!$A:$A,0),1)))</f>
        <v/>
      </c>
      <c r="AB116" s="43" t="str">
        <f ca="1">IFERROR(INDEX(Data!$A$1:AC$1004,_xlfn.AGGREGATE(15,6,(OFFSET(Data!$A$1,0,MATCH(AB$6,Data!$1:$1,0)-1,1000,1)=IF(AB$7="","Yes",AB$7))/(OFFSET(Data!$A$1,0,MATCH(AB$6,Data!$1:$1,0)-1,1000,1)=IF(AB$7="","Yes",AB$7))*ROW(Data!$C$1:$C$1004),ROW(AB116)-ROW(AB$7)),1),"")</f>
        <v/>
      </c>
      <c r="AC116" s="43" t="str">
        <f ca="1">IF(AD116="","",IF(INDEX(Data!$BR:$BR,MATCH(AD116,Data!$A:$A,0),1)=0,"",INDEX(Data!$BR:$BR,MATCH(AD116,Data!$A:$A,0),1)))</f>
        <v/>
      </c>
      <c r="AD116" s="43" t="str">
        <f ca="1">IFERROR(INDEX(Data!$A$1:AE$1004,_xlfn.AGGREGATE(15,6,(OFFSET(Data!$A$1,0,MATCH(AD$6,Data!$1:$1,0)-1,1000,1)=IF(AD$7="","Yes",AD$7))/(OFFSET(Data!$A$1,0,MATCH(AD$6,Data!$1:$1,0)-1,1000,1)=IF(AD$7="","Yes",AD$7))*ROW(Data!$C$1:$C$1004),ROW(AD116)-ROW(AD$7)),1),"")</f>
        <v/>
      </c>
      <c r="AE116" s="43" t="str">
        <f ca="1">IF(AF116="","",IF(INDEX(Data!$BR:$BR,MATCH(AF116,Data!$A:$A,0),1)=0,"",INDEX(Data!$BR:$BR,MATCH(AF116,Data!$A:$A,0),1)))</f>
        <v/>
      </c>
      <c r="AF116" s="43" t="str">
        <f ca="1">IFERROR(INDEX(Data!$A$1:AM$1004,_xlfn.AGGREGATE(15,6,(OFFSET(Data!$A$1,0,MATCH(AF$6,Data!$1:$1,0)-1,1000,1)=IF(AF$7="","Yes",AF$7))/(OFFSET(Data!$A$1,0,MATCH(AF$6,Data!$1:$1,0)-1,1000,1)=IF(AF$7="","Yes",AF$7))*ROW(Data!$C$1:$C$1004),ROW(AF116)-ROW(AF$7)),1),"")</f>
        <v/>
      </c>
      <c r="AG116" s="43" t="str">
        <f ca="1">IF(AH116="","",IF(INDEX(Data!$BR:$BR,MATCH(AH116,Data!$A:$A,0),1)=0,"",INDEX(Data!$BR:$BR,MATCH(AH116,Data!$A:$A,0),1)))</f>
        <v/>
      </c>
      <c r="AH116" s="43" t="str">
        <f ca="1">IFERROR(INDEX(Data!$A$1:AO$1004,_xlfn.AGGREGATE(15,6,(OFFSET(Data!$A$1,0,MATCH(AH$6,Data!$1:$1,0)-1,1000,1)=IF(AH$7="","Yes",AH$7))/(OFFSET(Data!$A$1,0,MATCH(AH$6,Data!$1:$1,0)-1,1000,1)=IF(AH$7="","Yes",AH$7))*ROW(Data!$C$1:$C$1004),ROW(AH116)-ROW(AH$7)),1),"")</f>
        <v/>
      </c>
      <c r="AI116" s="43" t="str">
        <f ca="1">IF(AJ116="","",IF(INDEX(Data!$BR:$BR,MATCH(AJ116,Data!$A:$A,0),1)=0,"",INDEX(Data!$BR:$BR,MATCH(AJ116,Data!$A:$A,0),1)))</f>
        <v/>
      </c>
      <c r="AJ116" s="43" t="str">
        <f ca="1">IFERROR(INDEX(Data!$A$1:AQ$1004,_xlfn.AGGREGATE(15,6,(OFFSET(Data!$A$1,0,MATCH(AJ$6,Data!$1:$1,0)-1,1000,1)=IF(AJ$7="","Yes",AJ$7))/(OFFSET(Data!$A$1,0,MATCH(AJ$6,Data!$1:$1,0)-1,1000,1)=IF(AJ$7="","Yes",AJ$7))*ROW(Data!$C$1:$C$1004),ROW(AJ116)-ROW(AJ$7)),1),"")</f>
        <v/>
      </c>
      <c r="AK116" s="43" t="str">
        <f ca="1">IF(AL116="","",IF(INDEX(Data!$BR:$BR,MATCH(AL116,Data!$A:$A,0),1)=0,"",INDEX(Data!$BR:$BR,MATCH(AL116,Data!$A:$A,0),1)))</f>
        <v/>
      </c>
      <c r="AL116" s="43" t="str">
        <f ca="1">IFERROR(INDEX(Data!$A$1:AS$1004,_xlfn.AGGREGATE(15,6,(OFFSET(Data!$A$1,0,MATCH(AL$6,Data!$1:$1,0)-1,1000,1)=IF(AL$7="","Yes",AL$7))/(OFFSET(Data!$A$1,0,MATCH(AL$6,Data!$1:$1,0)-1,1000,1)=IF(AL$7="","Yes",AL$7))*ROW(Data!$C$1:$C$1004),ROW(AL116)-ROW(AL$7)),1),"")</f>
        <v/>
      </c>
      <c r="AM116" s="43" t="str">
        <f ca="1">IF(AN116="","",IF(INDEX(Data!$BR:$BR,MATCH(AN116,Data!$A:$A,0),1)=0,"",INDEX(Data!$BR:$BR,MATCH(AN116,Data!$A:$A,0),1)))</f>
        <v/>
      </c>
      <c r="AN116" s="43" t="str">
        <f ca="1">IFERROR(INDEX(Data!$A$1:AU$1004,_xlfn.AGGREGATE(15,6,(OFFSET(Data!$A$1,0,MATCH(AN$6,Data!$1:$1,0)-1,1000,1)=IF(AN$7="","Yes",AN$7))/(OFFSET(Data!$A$1,0,MATCH(AN$6,Data!$1:$1,0)-1,1000,1)=IF(AN$7="","Yes",AN$7))*ROW(Data!$C$1:$C$1004),ROW(AN116)-ROW(AN$7)),1),"")</f>
        <v/>
      </c>
    </row>
    <row r="117" spans="1:40" ht="24" x14ac:dyDescent="0.4">
      <c r="A117" s="43" t="str">
        <f ca="1">IF(B117="","",IF(INDEX(Data!$BR:$BR,MATCH(B117,Data!$A:$A,0),1)=0,"",INDEX(Data!$BR:$BR,MATCH(B117,Data!$A:$A,0),1)))</f>
        <v/>
      </c>
      <c r="B117" s="43" t="str">
        <f ca="1">IFERROR(INDEX(Data!A$1:$A$1004,_xlfn.AGGREGATE(15,6,(OFFSET(Data!$A$1,0,MATCH(B$6,Data!$1:$1,0)-1,1000,1)=IF(B$7="","Yes",B$7))/(OFFSET(Data!$A$1,0,MATCH(B$6,Data!$1:$1,0)-1,1000,1)=IF(B$7="","Yes",B$7))*ROW(Data!$C$1:$C$1004),ROW(B117)-ROW(B$7)),1),"")</f>
        <v/>
      </c>
      <c r="C117" s="43" t="str">
        <f ca="1">IF(D117="","",IF(INDEX(Data!$BR:$BR,MATCH(D117,Data!$A:$A,0),1)=0,"",INDEX(Data!$BR:$BR,MATCH(D117,Data!$A:$A,0),1)))</f>
        <v/>
      </c>
      <c r="D117" s="43" t="str">
        <f ca="1">IFERROR(INDEX(Data!$A$1:C$1004,_xlfn.AGGREGATE(15,6,(OFFSET(Data!$A$1,0,MATCH(D$6,Data!$1:$1,0)-1,1000,1)=IF(D$7="","Yes",D$7))/(OFFSET(Data!$A$1,0,MATCH(D$6,Data!$1:$1,0)-1,1000,1)=IF(D$7="","Yes",D$7))*ROW(Data!$C$1:$C$1004),ROW(D117)-ROW(D$7)),1),"")</f>
        <v/>
      </c>
      <c r="E117" s="43" t="str">
        <f ca="1">IF(F117="","",IF(INDEX(Data!$BR:$BR,MATCH(F117,Data!$A:$A,0),1)=0,"",INDEX(Data!$BR:$BR,MATCH(F117,Data!$A:$A,0),1)))</f>
        <v/>
      </c>
      <c r="F117" s="43" t="str">
        <f ca="1">IFERROR(INDEX(Data!$A$1:E$1004,_xlfn.AGGREGATE(15,6,(OFFSET(Data!$A$1,0,MATCH(F$6,Data!$1:$1,0)-1,1000,1)=IF(F$7="","Yes",F$7))/(OFFSET(Data!$A$1,0,MATCH(F$6,Data!$1:$1,0)-1,1000,1)=IF(F$7="","Yes",F$7))*ROW(Data!$C$1:$C$1004),ROW(F117)-ROW(F$7)),1),"")</f>
        <v/>
      </c>
      <c r="G117" s="43" t="str">
        <f ca="1">IF(H117="","",IF(INDEX(Data!$BR:$BR,MATCH(H117,Data!$A:$A,0),1)=0,"",INDEX(Data!$BR:$BR,MATCH(H117,Data!$A:$A,0),1)))</f>
        <v/>
      </c>
      <c r="H117" s="43" t="str">
        <f ca="1">IFERROR(INDEX(Data!$A$1:G$1004,_xlfn.AGGREGATE(15,6,(OFFSET(Data!$A$1,0,MATCH(H$6,Data!$1:$1,0)-1,1000,1)=IF(H$7="","Yes",H$7))/(OFFSET(Data!$A$1,0,MATCH(H$6,Data!$1:$1,0)-1,1000,1)=IF(H$7="","Yes",H$7))*ROW(Data!$C$1:$C$1004),ROW(H117)-ROW(H$7)),1),"")</f>
        <v/>
      </c>
      <c r="I117" s="43" t="str">
        <f ca="1">IF(J117="","",IF(INDEX(Data!$BR:$BR,MATCH(J117,Data!$A:$A,0),1)=0,"",INDEX(Data!$BR:$BR,MATCH(J117,Data!$A:$A,0),1)))</f>
        <v/>
      </c>
      <c r="J117" s="43" t="str">
        <f ca="1">IFERROR(INDEX(Data!$A$1:I$1004,_xlfn.AGGREGATE(15,6,(OFFSET(Data!$A$1,0,MATCH(J$6,Data!$1:$1,0)-1,1000,1)=IF(J$7="","Yes",J$7))/(OFFSET(Data!$A$1,0,MATCH(J$6,Data!$1:$1,0)-1,1000,1)=IF(J$7="","Yes",J$7))*ROW(Data!$C$1:$C$1004),ROW(J117)-ROW(J$7)),1),"")</f>
        <v/>
      </c>
      <c r="K117" s="43" t="str">
        <f ca="1">IF(L117="","",IF(INDEX(Data!$BR:$BR,MATCH(L117,Data!$A:$A,0),1)=0,"",INDEX(Data!$BR:$BR,MATCH(L117,Data!$A:$A,0),1)))</f>
        <v/>
      </c>
      <c r="L117" s="43" t="str">
        <f ca="1">IFERROR(INDEX(Data!$A$1:K$1004,_xlfn.AGGREGATE(15,6,(OFFSET(Data!$A$1,0,MATCH(L$6,Data!$1:$1,0)-1,1000,1)=IF(L$7="","Yes",L$7))/(OFFSET(Data!$A$1,0,MATCH(L$6,Data!$1:$1,0)-1,1000,1)=IF(L$7="","Yes",L$7))*ROW(Data!$C$1:$C$1004),ROW(L117)-ROW(L$7)),1),"")</f>
        <v/>
      </c>
      <c r="M117" s="43" t="str">
        <f ca="1">IF(N117="","",IF(INDEX(Data!$BR:$BR,MATCH(N117,Data!$A:$A,0),1)=0,"",INDEX(Data!$BR:$BR,MATCH(N117,Data!$A:$A,0),1)))</f>
        <v/>
      </c>
      <c r="N117" s="43" t="str">
        <f ca="1">IFERROR(INDEX(Data!$A$1:M$1004,_xlfn.AGGREGATE(15,6,(OFFSET(Data!$A$1,0,MATCH(N$6,Data!$1:$1,0)-1,1000,1)=IF(N$7="","Yes",N$7))/(OFFSET(Data!$A$1,0,MATCH(N$6,Data!$1:$1,0)-1,1000,1)=IF(N$7="","Yes",N$7))*ROW(Data!$C$1:$C$1004),ROW(N117)-ROW(N$7)),1),"")</f>
        <v/>
      </c>
      <c r="O117" s="43" t="str">
        <f ca="1">IF(P117="","",IF(INDEX(Data!$BR:$BR,MATCH(P117,Data!$A:$A,0),1)=0,"",INDEX(Data!$BR:$BR,MATCH(P117,Data!$A:$A,0),1)))</f>
        <v/>
      </c>
      <c r="P117" s="43" t="str">
        <f ca="1">IFERROR(INDEX(Data!$A$1:O$1004,_xlfn.AGGREGATE(15,6,(OFFSET(Data!$A$1,0,MATCH(P$6,Data!$1:$1,0)-1,1000,1)=IF(P$7="","Yes",P$7))/(OFFSET(Data!$A$1,0,MATCH(P$6,Data!$1:$1,0)-1,1000,1)=IF(P$7="","Yes",P$7))*ROW(Data!$C$1:$C$1004),ROW(P117)-ROW(P$7)),1),"")</f>
        <v>Tennis Channel</v>
      </c>
      <c r="Q117" s="43" t="str">
        <f ca="1">IF(R117="","",IF(INDEX(Data!$BR:$BR,MATCH(R117,Data!$A:$A,0),1)=0,"",INDEX(Data!$BR:$BR,MATCH(R117,Data!$A:$A,0),1)))</f>
        <v/>
      </c>
      <c r="R117" s="43" t="str">
        <f ca="1">IFERROR(INDEX(Data!$A$1:Q$1004,_xlfn.AGGREGATE(15,6,(OFFSET(Data!$A$1,0,MATCH(R$6,Data!$1:$1,0)-1,1000,1)=IF(R$7="","Yes",R$7))/(OFFSET(Data!$A$1,0,MATCH(R$6,Data!$1:$1,0)-1,1000,1)=IF(R$7="","Yes",R$7))*ROW(Data!$C$1:$C$1004),ROW(R117)-ROW(R$7)),1),"")</f>
        <v>STARZ ENCORE Family</v>
      </c>
      <c r="S117" s="43" t="str">
        <f ca="1">IF(T117="","",IF(INDEX(Data!$BR:$BR,MATCH(T117,Data!$A:$A,0),1)=0,"",INDEX(Data!$BR:$BR,MATCH(T117,Data!$A:$A,0),1)))</f>
        <v/>
      </c>
      <c r="T117" s="43" t="str">
        <f ca="1">IFERROR(INDEX(Data!$A$1:R$1004,_xlfn.AGGREGATE(15,6,(OFFSET(Data!$A$1,0,MATCH(T$6,Data!$1:$1,0)-1,1000,1)=IF(T$7="","Yes",T$7))/(OFFSET(Data!$A$1,0,MATCH(T$6,Data!$1:$1,0)-1,1000,1)=IF(T$7="","Yes",T$7))*ROW(Data!$C$1:$C$1004),ROW(T117)-ROW(T$7)),1),"")</f>
        <v/>
      </c>
      <c r="U117" s="43" t="str">
        <f ca="1">IF(V117="","",IF(INDEX(Data!$BR:$BR,MATCH(V117,Data!$A:$A,0),1)=0,"",INDEX(Data!$BR:$BR,MATCH(V117,Data!$A:$A,0),1)))</f>
        <v/>
      </c>
      <c r="V117" s="43" t="str">
        <f ca="1">IFERROR(INDEX(Data!$A$1:T$1004,_xlfn.AGGREGATE(15,6,(OFFSET(Data!$A$1,0,MATCH(V$6,Data!$1:$1,0)-1,1000,1)=IF(V$7="","Yes",V$7))/(OFFSET(Data!$A$1,0,MATCH(V$6,Data!$1:$1,0)-1,1000,1)=IF(V$7="","Yes",V$7))*ROW(Data!$C$1:$C$1004),ROW(V117)-ROW(V$7)),1),"")</f>
        <v/>
      </c>
      <c r="W117" s="43" t="str">
        <f ca="1">IF(X117="","",IF(INDEX(Data!$BR:$BR,MATCH(X117,Data!$A:$A,0),1)=0,"",INDEX(Data!$BR:$BR,MATCH(X117,Data!$A:$A,0),1)))</f>
        <v/>
      </c>
      <c r="X117" s="43" t="str">
        <f ca="1">IFERROR(INDEX(Data!$A$1:Y$1004,_xlfn.AGGREGATE(15,6,(OFFSET(Data!$A$1,0,MATCH(X$6,Data!$1:$1,0)-1,1000,1)=IF(X$7="","Yes",X$7))/(OFFSET(Data!$A$1,0,MATCH(X$6,Data!$1:$1,0)-1,1000,1)=IF(X$7="","Yes",X$7))*ROW(Data!$C$1:$C$1004),ROW(X117)-ROW(X$7)),1),"")</f>
        <v/>
      </c>
      <c r="Y117" s="43" t="str">
        <f ca="1">IF(Z117="","",IF(INDEX(Data!$BR:$BR,MATCH(Z117,Data!$A:$A,0),1)=0,"",INDEX(Data!$BR:$BR,MATCH(Z117,Data!$A:$A,0),1)))</f>
        <v/>
      </c>
      <c r="Z117" s="43" t="str">
        <f ca="1">IFERROR(INDEX(Data!$A$1:AA$1004,_xlfn.AGGREGATE(15,6,(OFFSET(Data!$A$1,0,MATCH(Z$6,Data!$1:$1,0)-1,1000,1)=IF(Z$7="","Yes",Z$7))/(OFFSET(Data!$A$1,0,MATCH(Z$6,Data!$1:$1,0)-1,1000,1)=IF(Z$7="","Yes",Z$7))*ROW(Data!$C$1:$C$1004),ROW(Z117)-ROW(Z$7)),1),"")</f>
        <v/>
      </c>
      <c r="AA117" s="43" t="str">
        <f ca="1">IF(AB117="","",IF(INDEX(Data!$BR:$BR,MATCH(AB117,Data!$A:$A,0),1)=0,"",INDEX(Data!$BR:$BR,MATCH(AB117,Data!$A:$A,0),1)))</f>
        <v/>
      </c>
      <c r="AB117" s="43" t="str">
        <f ca="1">IFERROR(INDEX(Data!$A$1:AC$1004,_xlfn.AGGREGATE(15,6,(OFFSET(Data!$A$1,0,MATCH(AB$6,Data!$1:$1,0)-1,1000,1)=IF(AB$7="","Yes",AB$7))/(OFFSET(Data!$A$1,0,MATCH(AB$6,Data!$1:$1,0)-1,1000,1)=IF(AB$7="","Yes",AB$7))*ROW(Data!$C$1:$C$1004),ROW(AB117)-ROW(AB$7)),1),"")</f>
        <v/>
      </c>
      <c r="AC117" s="43" t="str">
        <f ca="1">IF(AD117="","",IF(INDEX(Data!$BR:$BR,MATCH(AD117,Data!$A:$A,0),1)=0,"",INDEX(Data!$BR:$BR,MATCH(AD117,Data!$A:$A,0),1)))</f>
        <v/>
      </c>
      <c r="AD117" s="43" t="str">
        <f ca="1">IFERROR(INDEX(Data!$A$1:AE$1004,_xlfn.AGGREGATE(15,6,(OFFSET(Data!$A$1,0,MATCH(AD$6,Data!$1:$1,0)-1,1000,1)=IF(AD$7="","Yes",AD$7))/(OFFSET(Data!$A$1,0,MATCH(AD$6,Data!$1:$1,0)-1,1000,1)=IF(AD$7="","Yes",AD$7))*ROW(Data!$C$1:$C$1004),ROW(AD117)-ROW(AD$7)),1),"")</f>
        <v/>
      </c>
      <c r="AE117" s="43" t="str">
        <f ca="1">IF(AF117="","",IF(INDEX(Data!$BR:$BR,MATCH(AF117,Data!$A:$A,0),1)=0,"",INDEX(Data!$BR:$BR,MATCH(AF117,Data!$A:$A,0),1)))</f>
        <v/>
      </c>
      <c r="AF117" s="43" t="str">
        <f ca="1">IFERROR(INDEX(Data!$A$1:AM$1004,_xlfn.AGGREGATE(15,6,(OFFSET(Data!$A$1,0,MATCH(AF$6,Data!$1:$1,0)-1,1000,1)=IF(AF$7="","Yes",AF$7))/(OFFSET(Data!$A$1,0,MATCH(AF$6,Data!$1:$1,0)-1,1000,1)=IF(AF$7="","Yes",AF$7))*ROW(Data!$C$1:$C$1004),ROW(AF117)-ROW(AF$7)),1),"")</f>
        <v/>
      </c>
      <c r="AG117" s="43" t="str">
        <f ca="1">IF(AH117="","",IF(INDEX(Data!$BR:$BR,MATCH(AH117,Data!$A:$A,0),1)=0,"",INDEX(Data!$BR:$BR,MATCH(AH117,Data!$A:$A,0),1)))</f>
        <v/>
      </c>
      <c r="AH117" s="43" t="str">
        <f ca="1">IFERROR(INDEX(Data!$A$1:AO$1004,_xlfn.AGGREGATE(15,6,(OFFSET(Data!$A$1,0,MATCH(AH$6,Data!$1:$1,0)-1,1000,1)=IF(AH$7="","Yes",AH$7))/(OFFSET(Data!$A$1,0,MATCH(AH$6,Data!$1:$1,0)-1,1000,1)=IF(AH$7="","Yes",AH$7))*ROW(Data!$C$1:$C$1004),ROW(AH117)-ROW(AH$7)),1),"")</f>
        <v/>
      </c>
      <c r="AI117" s="43" t="str">
        <f ca="1">IF(AJ117="","",IF(INDEX(Data!$BR:$BR,MATCH(AJ117,Data!$A:$A,0),1)=0,"",INDEX(Data!$BR:$BR,MATCH(AJ117,Data!$A:$A,0),1)))</f>
        <v/>
      </c>
      <c r="AJ117" s="43" t="str">
        <f ca="1">IFERROR(INDEX(Data!$A$1:AQ$1004,_xlfn.AGGREGATE(15,6,(OFFSET(Data!$A$1,0,MATCH(AJ$6,Data!$1:$1,0)-1,1000,1)=IF(AJ$7="","Yes",AJ$7))/(OFFSET(Data!$A$1,0,MATCH(AJ$6,Data!$1:$1,0)-1,1000,1)=IF(AJ$7="","Yes",AJ$7))*ROW(Data!$C$1:$C$1004),ROW(AJ117)-ROW(AJ$7)),1),"")</f>
        <v/>
      </c>
      <c r="AK117" s="43" t="str">
        <f ca="1">IF(AL117="","",IF(INDEX(Data!$BR:$BR,MATCH(AL117,Data!$A:$A,0),1)=0,"",INDEX(Data!$BR:$BR,MATCH(AL117,Data!$A:$A,0),1)))</f>
        <v/>
      </c>
      <c r="AL117" s="43" t="str">
        <f ca="1">IFERROR(INDEX(Data!$A$1:AS$1004,_xlfn.AGGREGATE(15,6,(OFFSET(Data!$A$1,0,MATCH(AL$6,Data!$1:$1,0)-1,1000,1)=IF(AL$7="","Yes",AL$7))/(OFFSET(Data!$A$1,0,MATCH(AL$6,Data!$1:$1,0)-1,1000,1)=IF(AL$7="","Yes",AL$7))*ROW(Data!$C$1:$C$1004),ROW(AL117)-ROW(AL$7)),1),"")</f>
        <v/>
      </c>
      <c r="AM117" s="43" t="str">
        <f ca="1">IF(AN117="","",IF(INDEX(Data!$BR:$BR,MATCH(AN117,Data!$A:$A,0),1)=0,"",INDEX(Data!$BR:$BR,MATCH(AN117,Data!$A:$A,0),1)))</f>
        <v/>
      </c>
      <c r="AN117" s="43" t="str">
        <f ca="1">IFERROR(INDEX(Data!$A$1:AU$1004,_xlfn.AGGREGATE(15,6,(OFFSET(Data!$A$1,0,MATCH(AN$6,Data!$1:$1,0)-1,1000,1)=IF(AN$7="","Yes",AN$7))/(OFFSET(Data!$A$1,0,MATCH(AN$6,Data!$1:$1,0)-1,1000,1)=IF(AN$7="","Yes",AN$7))*ROW(Data!$C$1:$C$1004),ROW(AN117)-ROW(AN$7)),1),"")</f>
        <v/>
      </c>
    </row>
    <row r="118" spans="1:40" ht="24" x14ac:dyDescent="0.4">
      <c r="A118" s="43" t="str">
        <f ca="1">IF(B118="","",IF(INDEX(Data!$BR:$BR,MATCH(B118,Data!$A:$A,0),1)=0,"",INDEX(Data!$BR:$BR,MATCH(B118,Data!$A:$A,0),1)))</f>
        <v/>
      </c>
      <c r="B118" s="43" t="str">
        <f ca="1">IFERROR(INDEX(Data!A$1:$A$1004,_xlfn.AGGREGATE(15,6,(OFFSET(Data!$A$1,0,MATCH(B$6,Data!$1:$1,0)-1,1000,1)=IF(B$7="","Yes",B$7))/(OFFSET(Data!$A$1,0,MATCH(B$6,Data!$1:$1,0)-1,1000,1)=IF(B$7="","Yes",B$7))*ROW(Data!$C$1:$C$1004),ROW(B118)-ROW(B$7)),1),"")</f>
        <v/>
      </c>
      <c r="C118" s="43" t="str">
        <f ca="1">IF(D118="","",IF(INDEX(Data!$BR:$BR,MATCH(D118,Data!$A:$A,0),1)=0,"",INDEX(Data!$BR:$BR,MATCH(D118,Data!$A:$A,0),1)))</f>
        <v/>
      </c>
      <c r="D118" s="43" t="str">
        <f ca="1">IFERROR(INDEX(Data!$A$1:C$1004,_xlfn.AGGREGATE(15,6,(OFFSET(Data!$A$1,0,MATCH(D$6,Data!$1:$1,0)-1,1000,1)=IF(D$7="","Yes",D$7))/(OFFSET(Data!$A$1,0,MATCH(D$6,Data!$1:$1,0)-1,1000,1)=IF(D$7="","Yes",D$7))*ROW(Data!$C$1:$C$1004),ROW(D118)-ROW(D$7)),1),"")</f>
        <v/>
      </c>
      <c r="E118" s="43" t="str">
        <f ca="1">IF(F118="","",IF(INDEX(Data!$BR:$BR,MATCH(F118,Data!$A:$A,0),1)=0,"",INDEX(Data!$BR:$BR,MATCH(F118,Data!$A:$A,0),1)))</f>
        <v/>
      </c>
      <c r="F118" s="43" t="str">
        <f ca="1">IFERROR(INDEX(Data!$A$1:E$1004,_xlfn.AGGREGATE(15,6,(OFFSET(Data!$A$1,0,MATCH(F$6,Data!$1:$1,0)-1,1000,1)=IF(F$7="","Yes",F$7))/(OFFSET(Data!$A$1,0,MATCH(F$6,Data!$1:$1,0)-1,1000,1)=IF(F$7="","Yes",F$7))*ROW(Data!$C$1:$C$1004),ROW(F118)-ROW(F$7)),1),"")</f>
        <v/>
      </c>
      <c r="G118" s="43" t="str">
        <f ca="1">IF(H118="","",IF(INDEX(Data!$BR:$BR,MATCH(H118,Data!$A:$A,0),1)=0,"",INDEX(Data!$BR:$BR,MATCH(H118,Data!$A:$A,0),1)))</f>
        <v/>
      </c>
      <c r="H118" s="43" t="str">
        <f ca="1">IFERROR(INDEX(Data!$A$1:G$1004,_xlfn.AGGREGATE(15,6,(OFFSET(Data!$A$1,0,MATCH(H$6,Data!$1:$1,0)-1,1000,1)=IF(H$7="","Yes",H$7))/(OFFSET(Data!$A$1,0,MATCH(H$6,Data!$1:$1,0)-1,1000,1)=IF(H$7="","Yes",H$7))*ROW(Data!$C$1:$C$1004),ROW(H118)-ROW(H$7)),1),"")</f>
        <v/>
      </c>
      <c r="I118" s="43" t="str">
        <f ca="1">IF(J118="","",IF(INDEX(Data!$BR:$BR,MATCH(J118,Data!$A:$A,0),1)=0,"",INDEX(Data!$BR:$BR,MATCH(J118,Data!$A:$A,0),1)))</f>
        <v/>
      </c>
      <c r="J118" s="43" t="str">
        <f ca="1">IFERROR(INDEX(Data!$A$1:I$1004,_xlfn.AGGREGATE(15,6,(OFFSET(Data!$A$1,0,MATCH(J$6,Data!$1:$1,0)-1,1000,1)=IF(J$7="","Yes",J$7))/(OFFSET(Data!$A$1,0,MATCH(J$6,Data!$1:$1,0)-1,1000,1)=IF(J$7="","Yes",J$7))*ROW(Data!$C$1:$C$1004),ROW(J118)-ROW(J$7)),1),"")</f>
        <v/>
      </c>
      <c r="K118" s="43" t="str">
        <f ca="1">IF(L118="","",IF(INDEX(Data!$BR:$BR,MATCH(L118,Data!$A:$A,0),1)=0,"",INDEX(Data!$BR:$BR,MATCH(L118,Data!$A:$A,0),1)))</f>
        <v/>
      </c>
      <c r="L118" s="43" t="str">
        <f ca="1">IFERROR(INDEX(Data!$A$1:K$1004,_xlfn.AGGREGATE(15,6,(OFFSET(Data!$A$1,0,MATCH(L$6,Data!$1:$1,0)-1,1000,1)=IF(L$7="","Yes",L$7))/(OFFSET(Data!$A$1,0,MATCH(L$6,Data!$1:$1,0)-1,1000,1)=IF(L$7="","Yes",L$7))*ROW(Data!$C$1:$C$1004),ROW(L118)-ROW(L$7)),1),"")</f>
        <v/>
      </c>
      <c r="M118" s="43" t="str">
        <f ca="1">IF(N118="","",IF(INDEX(Data!$BR:$BR,MATCH(N118,Data!$A:$A,0),1)=0,"",INDEX(Data!$BR:$BR,MATCH(N118,Data!$A:$A,0),1)))</f>
        <v/>
      </c>
      <c r="N118" s="43" t="str">
        <f ca="1">IFERROR(INDEX(Data!$A$1:M$1004,_xlfn.AGGREGATE(15,6,(OFFSET(Data!$A$1,0,MATCH(N$6,Data!$1:$1,0)-1,1000,1)=IF(N$7="","Yes",N$7))/(OFFSET(Data!$A$1,0,MATCH(N$6,Data!$1:$1,0)-1,1000,1)=IF(N$7="","Yes",N$7))*ROW(Data!$C$1:$C$1004),ROW(N118)-ROW(N$7)),1),"")</f>
        <v/>
      </c>
      <c r="O118" s="43" t="str">
        <f ca="1">IF(P118="","",IF(INDEX(Data!$BR:$BR,MATCH(P118,Data!$A:$A,0),1)=0,"",INDEX(Data!$BR:$BR,MATCH(P118,Data!$A:$A,0),1)))</f>
        <v/>
      </c>
      <c r="P118" s="43" t="str">
        <f ca="1">IFERROR(INDEX(Data!$A$1:O$1004,_xlfn.AGGREGATE(15,6,(OFFSET(Data!$A$1,0,MATCH(P$6,Data!$1:$1,0)-1,1000,1)=IF(P$7="","Yes",P$7))/(OFFSET(Data!$A$1,0,MATCH(P$6,Data!$1:$1,0)-1,1000,1)=IF(P$7="","Yes",P$7))*ROW(Data!$C$1:$C$1004),ROW(P118)-ROW(P$7)),1),"")</f>
        <v>TLC</v>
      </c>
      <c r="Q118" s="43" t="str">
        <f ca="1">IF(R118="","",IF(INDEX(Data!$BR:$BR,MATCH(R118,Data!$A:$A,0),1)=0,"",INDEX(Data!$BR:$BR,MATCH(R118,Data!$A:$A,0),1)))</f>
        <v/>
      </c>
      <c r="R118" s="43" t="str">
        <f ca="1">IFERROR(INDEX(Data!$A$1:Q$1004,_xlfn.AGGREGATE(15,6,(OFFSET(Data!$A$1,0,MATCH(R$6,Data!$1:$1,0)-1,1000,1)=IF(R$7="","Yes",R$7))/(OFFSET(Data!$A$1,0,MATCH(R$6,Data!$1:$1,0)-1,1000,1)=IF(R$7="","Yes",R$7))*ROW(Data!$C$1:$C$1004),ROW(R118)-ROW(R$7)),1),"")</f>
        <v>STARZ ENCORE Suspense</v>
      </c>
      <c r="S118" s="43" t="str">
        <f ca="1">IF(T118="","",IF(INDEX(Data!$BR:$BR,MATCH(T118,Data!$A:$A,0),1)=0,"",INDEX(Data!$BR:$BR,MATCH(T118,Data!$A:$A,0),1)))</f>
        <v/>
      </c>
      <c r="T118" s="43" t="str">
        <f ca="1">IFERROR(INDEX(Data!$A$1:R$1004,_xlfn.AGGREGATE(15,6,(OFFSET(Data!$A$1,0,MATCH(T$6,Data!$1:$1,0)-1,1000,1)=IF(T$7="","Yes",T$7))/(OFFSET(Data!$A$1,0,MATCH(T$6,Data!$1:$1,0)-1,1000,1)=IF(T$7="","Yes",T$7))*ROW(Data!$C$1:$C$1004),ROW(T118)-ROW(T$7)),1),"")</f>
        <v/>
      </c>
      <c r="U118" s="43" t="str">
        <f ca="1">IF(V118="","",IF(INDEX(Data!$BR:$BR,MATCH(V118,Data!$A:$A,0),1)=0,"",INDEX(Data!$BR:$BR,MATCH(V118,Data!$A:$A,0),1)))</f>
        <v/>
      </c>
      <c r="V118" s="43" t="str">
        <f ca="1">IFERROR(INDEX(Data!$A$1:T$1004,_xlfn.AGGREGATE(15,6,(OFFSET(Data!$A$1,0,MATCH(V$6,Data!$1:$1,0)-1,1000,1)=IF(V$7="","Yes",V$7))/(OFFSET(Data!$A$1,0,MATCH(V$6,Data!$1:$1,0)-1,1000,1)=IF(V$7="","Yes",V$7))*ROW(Data!$C$1:$C$1004),ROW(V118)-ROW(V$7)),1),"")</f>
        <v/>
      </c>
      <c r="W118" s="43" t="str">
        <f ca="1">IF(X118="","",IF(INDEX(Data!$BR:$BR,MATCH(X118,Data!$A:$A,0),1)=0,"",INDEX(Data!$BR:$BR,MATCH(X118,Data!$A:$A,0),1)))</f>
        <v/>
      </c>
      <c r="X118" s="43" t="str">
        <f ca="1">IFERROR(INDEX(Data!$A$1:Y$1004,_xlfn.AGGREGATE(15,6,(OFFSET(Data!$A$1,0,MATCH(X$6,Data!$1:$1,0)-1,1000,1)=IF(X$7="","Yes",X$7))/(OFFSET(Data!$A$1,0,MATCH(X$6,Data!$1:$1,0)-1,1000,1)=IF(X$7="","Yes",X$7))*ROW(Data!$C$1:$C$1004),ROW(X118)-ROW(X$7)),1),"")</f>
        <v/>
      </c>
      <c r="Y118" s="43" t="str">
        <f ca="1">IF(Z118="","",IF(INDEX(Data!$BR:$BR,MATCH(Z118,Data!$A:$A,0),1)=0,"",INDEX(Data!$BR:$BR,MATCH(Z118,Data!$A:$A,0),1)))</f>
        <v/>
      </c>
      <c r="Z118" s="43" t="str">
        <f ca="1">IFERROR(INDEX(Data!$A$1:AA$1004,_xlfn.AGGREGATE(15,6,(OFFSET(Data!$A$1,0,MATCH(Z$6,Data!$1:$1,0)-1,1000,1)=IF(Z$7="","Yes",Z$7))/(OFFSET(Data!$A$1,0,MATCH(Z$6,Data!$1:$1,0)-1,1000,1)=IF(Z$7="","Yes",Z$7))*ROW(Data!$C$1:$C$1004),ROW(Z118)-ROW(Z$7)),1),"")</f>
        <v/>
      </c>
      <c r="AA118" s="43" t="str">
        <f ca="1">IF(AB118="","",IF(INDEX(Data!$BR:$BR,MATCH(AB118,Data!$A:$A,0),1)=0,"",INDEX(Data!$BR:$BR,MATCH(AB118,Data!$A:$A,0),1)))</f>
        <v/>
      </c>
      <c r="AB118" s="43" t="str">
        <f ca="1">IFERROR(INDEX(Data!$A$1:AC$1004,_xlfn.AGGREGATE(15,6,(OFFSET(Data!$A$1,0,MATCH(AB$6,Data!$1:$1,0)-1,1000,1)=IF(AB$7="","Yes",AB$7))/(OFFSET(Data!$A$1,0,MATCH(AB$6,Data!$1:$1,0)-1,1000,1)=IF(AB$7="","Yes",AB$7))*ROW(Data!$C$1:$C$1004),ROW(AB118)-ROW(AB$7)),1),"")</f>
        <v/>
      </c>
      <c r="AC118" s="43" t="str">
        <f ca="1">IF(AD118="","",IF(INDEX(Data!$BR:$BR,MATCH(AD118,Data!$A:$A,0),1)=0,"",INDEX(Data!$BR:$BR,MATCH(AD118,Data!$A:$A,0),1)))</f>
        <v/>
      </c>
      <c r="AD118" s="43" t="str">
        <f ca="1">IFERROR(INDEX(Data!$A$1:AE$1004,_xlfn.AGGREGATE(15,6,(OFFSET(Data!$A$1,0,MATCH(AD$6,Data!$1:$1,0)-1,1000,1)=IF(AD$7="","Yes",AD$7))/(OFFSET(Data!$A$1,0,MATCH(AD$6,Data!$1:$1,0)-1,1000,1)=IF(AD$7="","Yes",AD$7))*ROW(Data!$C$1:$C$1004),ROW(AD118)-ROW(AD$7)),1),"")</f>
        <v/>
      </c>
      <c r="AE118" s="43" t="str">
        <f ca="1">IF(AF118="","",IF(INDEX(Data!$BR:$BR,MATCH(AF118,Data!$A:$A,0),1)=0,"",INDEX(Data!$BR:$BR,MATCH(AF118,Data!$A:$A,0),1)))</f>
        <v/>
      </c>
      <c r="AF118" s="43" t="str">
        <f ca="1">IFERROR(INDEX(Data!$A$1:AM$1004,_xlfn.AGGREGATE(15,6,(OFFSET(Data!$A$1,0,MATCH(AF$6,Data!$1:$1,0)-1,1000,1)=IF(AF$7="","Yes",AF$7))/(OFFSET(Data!$A$1,0,MATCH(AF$6,Data!$1:$1,0)-1,1000,1)=IF(AF$7="","Yes",AF$7))*ROW(Data!$C$1:$C$1004),ROW(AF118)-ROW(AF$7)),1),"")</f>
        <v/>
      </c>
      <c r="AG118" s="43" t="str">
        <f ca="1">IF(AH118="","",IF(INDEX(Data!$BR:$BR,MATCH(AH118,Data!$A:$A,0),1)=0,"",INDEX(Data!$BR:$BR,MATCH(AH118,Data!$A:$A,0),1)))</f>
        <v/>
      </c>
      <c r="AH118" s="43" t="str">
        <f ca="1">IFERROR(INDEX(Data!$A$1:AO$1004,_xlfn.AGGREGATE(15,6,(OFFSET(Data!$A$1,0,MATCH(AH$6,Data!$1:$1,0)-1,1000,1)=IF(AH$7="","Yes",AH$7))/(OFFSET(Data!$A$1,0,MATCH(AH$6,Data!$1:$1,0)-1,1000,1)=IF(AH$7="","Yes",AH$7))*ROW(Data!$C$1:$C$1004),ROW(AH118)-ROW(AH$7)),1),"")</f>
        <v/>
      </c>
      <c r="AI118" s="43" t="str">
        <f ca="1">IF(AJ118="","",IF(INDEX(Data!$BR:$BR,MATCH(AJ118,Data!$A:$A,0),1)=0,"",INDEX(Data!$BR:$BR,MATCH(AJ118,Data!$A:$A,0),1)))</f>
        <v/>
      </c>
      <c r="AJ118" s="43" t="str">
        <f ca="1">IFERROR(INDEX(Data!$A$1:AQ$1004,_xlfn.AGGREGATE(15,6,(OFFSET(Data!$A$1,0,MATCH(AJ$6,Data!$1:$1,0)-1,1000,1)=IF(AJ$7="","Yes",AJ$7))/(OFFSET(Data!$A$1,0,MATCH(AJ$6,Data!$1:$1,0)-1,1000,1)=IF(AJ$7="","Yes",AJ$7))*ROW(Data!$C$1:$C$1004),ROW(AJ118)-ROW(AJ$7)),1),"")</f>
        <v/>
      </c>
      <c r="AK118" s="43" t="str">
        <f ca="1">IF(AL118="","",IF(INDEX(Data!$BR:$BR,MATCH(AL118,Data!$A:$A,0),1)=0,"",INDEX(Data!$BR:$BR,MATCH(AL118,Data!$A:$A,0),1)))</f>
        <v/>
      </c>
      <c r="AL118" s="43" t="str">
        <f ca="1">IFERROR(INDEX(Data!$A$1:AS$1004,_xlfn.AGGREGATE(15,6,(OFFSET(Data!$A$1,0,MATCH(AL$6,Data!$1:$1,0)-1,1000,1)=IF(AL$7="","Yes",AL$7))/(OFFSET(Data!$A$1,0,MATCH(AL$6,Data!$1:$1,0)-1,1000,1)=IF(AL$7="","Yes",AL$7))*ROW(Data!$C$1:$C$1004),ROW(AL118)-ROW(AL$7)),1),"")</f>
        <v/>
      </c>
      <c r="AM118" s="43" t="str">
        <f ca="1">IF(AN118="","",IF(INDEX(Data!$BR:$BR,MATCH(AN118,Data!$A:$A,0),1)=0,"",INDEX(Data!$BR:$BR,MATCH(AN118,Data!$A:$A,0),1)))</f>
        <v/>
      </c>
      <c r="AN118" s="43" t="str">
        <f ca="1">IFERROR(INDEX(Data!$A$1:AU$1004,_xlfn.AGGREGATE(15,6,(OFFSET(Data!$A$1,0,MATCH(AN$6,Data!$1:$1,0)-1,1000,1)=IF(AN$7="","Yes",AN$7))/(OFFSET(Data!$A$1,0,MATCH(AN$6,Data!$1:$1,0)-1,1000,1)=IF(AN$7="","Yes",AN$7))*ROW(Data!$C$1:$C$1004),ROW(AN118)-ROW(AN$7)),1),"")</f>
        <v/>
      </c>
    </row>
    <row r="119" spans="1:40" ht="24" x14ac:dyDescent="0.4">
      <c r="A119" s="43" t="str">
        <f ca="1">IF(B119="","",IF(INDEX(Data!$BR:$BR,MATCH(B119,Data!$A:$A,0),1)=0,"",INDEX(Data!$BR:$BR,MATCH(B119,Data!$A:$A,0),1)))</f>
        <v/>
      </c>
      <c r="B119" s="43" t="str">
        <f ca="1">IFERROR(INDEX(Data!A$1:$A$1004,_xlfn.AGGREGATE(15,6,(OFFSET(Data!$A$1,0,MATCH(B$6,Data!$1:$1,0)-1,1000,1)=IF(B$7="","Yes",B$7))/(OFFSET(Data!$A$1,0,MATCH(B$6,Data!$1:$1,0)-1,1000,1)=IF(B$7="","Yes",B$7))*ROW(Data!$C$1:$C$1004),ROW(B119)-ROW(B$7)),1),"")</f>
        <v/>
      </c>
      <c r="C119" s="43" t="str">
        <f ca="1">IF(D119="","",IF(INDEX(Data!$BR:$BR,MATCH(D119,Data!$A:$A,0),1)=0,"",INDEX(Data!$BR:$BR,MATCH(D119,Data!$A:$A,0),1)))</f>
        <v/>
      </c>
      <c r="D119" s="43" t="str">
        <f ca="1">IFERROR(INDEX(Data!$A$1:C$1004,_xlfn.AGGREGATE(15,6,(OFFSET(Data!$A$1,0,MATCH(D$6,Data!$1:$1,0)-1,1000,1)=IF(D$7="","Yes",D$7))/(OFFSET(Data!$A$1,0,MATCH(D$6,Data!$1:$1,0)-1,1000,1)=IF(D$7="","Yes",D$7))*ROW(Data!$C$1:$C$1004),ROW(D119)-ROW(D$7)),1),"")</f>
        <v/>
      </c>
      <c r="E119" s="43" t="str">
        <f ca="1">IF(F119="","",IF(INDEX(Data!$BR:$BR,MATCH(F119,Data!$A:$A,0),1)=0,"",INDEX(Data!$BR:$BR,MATCH(F119,Data!$A:$A,0),1)))</f>
        <v/>
      </c>
      <c r="F119" s="43" t="str">
        <f ca="1">IFERROR(INDEX(Data!$A$1:E$1004,_xlfn.AGGREGATE(15,6,(OFFSET(Data!$A$1,0,MATCH(F$6,Data!$1:$1,0)-1,1000,1)=IF(F$7="","Yes",F$7))/(OFFSET(Data!$A$1,0,MATCH(F$6,Data!$1:$1,0)-1,1000,1)=IF(F$7="","Yes",F$7))*ROW(Data!$C$1:$C$1004),ROW(F119)-ROW(F$7)),1),"")</f>
        <v/>
      </c>
      <c r="G119" s="43" t="str">
        <f ca="1">IF(H119="","",IF(INDEX(Data!$BR:$BR,MATCH(H119,Data!$A:$A,0),1)=0,"",INDEX(Data!$BR:$BR,MATCH(H119,Data!$A:$A,0),1)))</f>
        <v/>
      </c>
      <c r="H119" s="43" t="str">
        <f ca="1">IFERROR(INDEX(Data!$A$1:G$1004,_xlfn.AGGREGATE(15,6,(OFFSET(Data!$A$1,0,MATCH(H$6,Data!$1:$1,0)-1,1000,1)=IF(H$7="","Yes",H$7))/(OFFSET(Data!$A$1,0,MATCH(H$6,Data!$1:$1,0)-1,1000,1)=IF(H$7="","Yes",H$7))*ROW(Data!$C$1:$C$1004),ROW(H119)-ROW(H$7)),1),"")</f>
        <v/>
      </c>
      <c r="I119" s="43" t="str">
        <f ca="1">IF(J119="","",IF(INDEX(Data!$BR:$BR,MATCH(J119,Data!$A:$A,0),1)=0,"",INDEX(Data!$BR:$BR,MATCH(J119,Data!$A:$A,0),1)))</f>
        <v/>
      </c>
      <c r="J119" s="43" t="str">
        <f ca="1">IFERROR(INDEX(Data!$A$1:I$1004,_xlfn.AGGREGATE(15,6,(OFFSET(Data!$A$1,0,MATCH(J$6,Data!$1:$1,0)-1,1000,1)=IF(J$7="","Yes",J$7))/(OFFSET(Data!$A$1,0,MATCH(J$6,Data!$1:$1,0)-1,1000,1)=IF(J$7="","Yes",J$7))*ROW(Data!$C$1:$C$1004),ROW(J119)-ROW(J$7)),1),"")</f>
        <v/>
      </c>
      <c r="K119" s="43" t="str">
        <f ca="1">IF(L119="","",IF(INDEX(Data!$BR:$BR,MATCH(L119,Data!$A:$A,0),1)=0,"",INDEX(Data!$BR:$BR,MATCH(L119,Data!$A:$A,0),1)))</f>
        <v/>
      </c>
      <c r="L119" s="43" t="str">
        <f ca="1">IFERROR(INDEX(Data!$A$1:K$1004,_xlfn.AGGREGATE(15,6,(OFFSET(Data!$A$1,0,MATCH(L$6,Data!$1:$1,0)-1,1000,1)=IF(L$7="","Yes",L$7))/(OFFSET(Data!$A$1,0,MATCH(L$6,Data!$1:$1,0)-1,1000,1)=IF(L$7="","Yes",L$7))*ROW(Data!$C$1:$C$1004),ROW(L119)-ROW(L$7)),1),"")</f>
        <v/>
      </c>
      <c r="M119" s="43" t="str">
        <f ca="1">IF(N119="","",IF(INDEX(Data!$BR:$BR,MATCH(N119,Data!$A:$A,0),1)=0,"",INDEX(Data!$BR:$BR,MATCH(N119,Data!$A:$A,0),1)))</f>
        <v/>
      </c>
      <c r="N119" s="43" t="str">
        <f ca="1">IFERROR(INDEX(Data!$A$1:M$1004,_xlfn.AGGREGATE(15,6,(OFFSET(Data!$A$1,0,MATCH(N$6,Data!$1:$1,0)-1,1000,1)=IF(N$7="","Yes",N$7))/(OFFSET(Data!$A$1,0,MATCH(N$6,Data!$1:$1,0)-1,1000,1)=IF(N$7="","Yes",N$7))*ROW(Data!$C$1:$C$1004),ROW(N119)-ROW(N$7)),1),"")</f>
        <v/>
      </c>
      <c r="O119" s="43" t="str">
        <f ca="1">IF(P119="","",IF(INDEX(Data!$BR:$BR,MATCH(P119,Data!$A:$A,0),1)=0,"",INDEX(Data!$BR:$BR,MATCH(P119,Data!$A:$A,0),1)))</f>
        <v/>
      </c>
      <c r="P119" s="43" t="str">
        <f ca="1">IFERROR(INDEX(Data!$A$1:O$1004,_xlfn.AGGREGATE(15,6,(OFFSET(Data!$A$1,0,MATCH(P$6,Data!$1:$1,0)-1,1000,1)=IF(P$7="","Yes",P$7))/(OFFSET(Data!$A$1,0,MATCH(P$6,Data!$1:$1,0)-1,1000,1)=IF(P$7="","Yes",P$7))*ROW(Data!$C$1:$C$1004),ROW(P119)-ROW(P$7)),1),"")</f>
        <v>TNT</v>
      </c>
      <c r="Q119" s="43" t="str">
        <f ca="1">IF(R119="","",IF(INDEX(Data!$BR:$BR,MATCH(R119,Data!$A:$A,0),1)=0,"",INDEX(Data!$BR:$BR,MATCH(R119,Data!$A:$A,0),1)))</f>
        <v/>
      </c>
      <c r="R119" s="43" t="str">
        <f ca="1">IFERROR(INDEX(Data!$A$1:Q$1004,_xlfn.AGGREGATE(15,6,(OFFSET(Data!$A$1,0,MATCH(R$6,Data!$1:$1,0)-1,1000,1)=IF(R$7="","Yes",R$7))/(OFFSET(Data!$A$1,0,MATCH(R$6,Data!$1:$1,0)-1,1000,1)=IF(R$7="","Yes",R$7))*ROW(Data!$C$1:$C$1004),ROW(R119)-ROW(R$7)),1),"")</f>
        <v>STARZ ENCORE West</v>
      </c>
      <c r="S119" s="43" t="str">
        <f ca="1">IF(T119="","",IF(INDEX(Data!$BR:$BR,MATCH(T119,Data!$A:$A,0),1)=0,"",INDEX(Data!$BR:$BR,MATCH(T119,Data!$A:$A,0),1)))</f>
        <v/>
      </c>
      <c r="T119" s="43" t="str">
        <f ca="1">IFERROR(INDEX(Data!$A$1:R$1004,_xlfn.AGGREGATE(15,6,(OFFSET(Data!$A$1,0,MATCH(T$6,Data!$1:$1,0)-1,1000,1)=IF(T$7="","Yes",T$7))/(OFFSET(Data!$A$1,0,MATCH(T$6,Data!$1:$1,0)-1,1000,1)=IF(T$7="","Yes",T$7))*ROW(Data!$C$1:$C$1004),ROW(T119)-ROW(T$7)),1),"")</f>
        <v/>
      </c>
      <c r="U119" s="43" t="str">
        <f ca="1">IF(V119="","",IF(INDEX(Data!$BR:$BR,MATCH(V119,Data!$A:$A,0),1)=0,"",INDEX(Data!$BR:$BR,MATCH(V119,Data!$A:$A,0),1)))</f>
        <v/>
      </c>
      <c r="V119" s="43" t="str">
        <f ca="1">IFERROR(INDEX(Data!$A$1:T$1004,_xlfn.AGGREGATE(15,6,(OFFSET(Data!$A$1,0,MATCH(V$6,Data!$1:$1,0)-1,1000,1)=IF(V$7="","Yes",V$7))/(OFFSET(Data!$A$1,0,MATCH(V$6,Data!$1:$1,0)-1,1000,1)=IF(V$7="","Yes",V$7))*ROW(Data!$C$1:$C$1004),ROW(V119)-ROW(V$7)),1),"")</f>
        <v/>
      </c>
      <c r="W119" s="43" t="str">
        <f ca="1">IF(X119="","",IF(INDEX(Data!$BR:$BR,MATCH(X119,Data!$A:$A,0),1)=0,"",INDEX(Data!$BR:$BR,MATCH(X119,Data!$A:$A,0),1)))</f>
        <v/>
      </c>
      <c r="X119" s="43" t="str">
        <f ca="1">IFERROR(INDEX(Data!$A$1:Y$1004,_xlfn.AGGREGATE(15,6,(OFFSET(Data!$A$1,0,MATCH(X$6,Data!$1:$1,0)-1,1000,1)=IF(X$7="","Yes",X$7))/(OFFSET(Data!$A$1,0,MATCH(X$6,Data!$1:$1,0)-1,1000,1)=IF(X$7="","Yes",X$7))*ROW(Data!$C$1:$C$1004),ROW(X119)-ROW(X$7)),1),"")</f>
        <v/>
      </c>
      <c r="Y119" s="43" t="str">
        <f ca="1">IF(Z119="","",IF(INDEX(Data!$BR:$BR,MATCH(Z119,Data!$A:$A,0),1)=0,"",INDEX(Data!$BR:$BR,MATCH(Z119,Data!$A:$A,0),1)))</f>
        <v/>
      </c>
      <c r="Z119" s="43" t="str">
        <f ca="1">IFERROR(INDEX(Data!$A$1:AA$1004,_xlfn.AGGREGATE(15,6,(OFFSET(Data!$A$1,0,MATCH(Z$6,Data!$1:$1,0)-1,1000,1)=IF(Z$7="","Yes",Z$7))/(OFFSET(Data!$A$1,0,MATCH(Z$6,Data!$1:$1,0)-1,1000,1)=IF(Z$7="","Yes",Z$7))*ROW(Data!$C$1:$C$1004),ROW(Z119)-ROW(Z$7)),1),"")</f>
        <v/>
      </c>
      <c r="AA119" s="43" t="str">
        <f ca="1">IF(AB119="","",IF(INDEX(Data!$BR:$BR,MATCH(AB119,Data!$A:$A,0),1)=0,"",INDEX(Data!$BR:$BR,MATCH(AB119,Data!$A:$A,0),1)))</f>
        <v/>
      </c>
      <c r="AB119" s="43" t="str">
        <f ca="1">IFERROR(INDEX(Data!$A$1:AC$1004,_xlfn.AGGREGATE(15,6,(OFFSET(Data!$A$1,0,MATCH(AB$6,Data!$1:$1,0)-1,1000,1)=IF(AB$7="","Yes",AB$7))/(OFFSET(Data!$A$1,0,MATCH(AB$6,Data!$1:$1,0)-1,1000,1)=IF(AB$7="","Yes",AB$7))*ROW(Data!$C$1:$C$1004),ROW(AB119)-ROW(AB$7)),1),"")</f>
        <v/>
      </c>
      <c r="AC119" s="43" t="str">
        <f ca="1">IF(AD119="","",IF(INDEX(Data!$BR:$BR,MATCH(AD119,Data!$A:$A,0),1)=0,"",INDEX(Data!$BR:$BR,MATCH(AD119,Data!$A:$A,0),1)))</f>
        <v/>
      </c>
      <c r="AD119" s="43" t="str">
        <f ca="1">IFERROR(INDEX(Data!$A$1:AE$1004,_xlfn.AGGREGATE(15,6,(OFFSET(Data!$A$1,0,MATCH(AD$6,Data!$1:$1,0)-1,1000,1)=IF(AD$7="","Yes",AD$7))/(OFFSET(Data!$A$1,0,MATCH(AD$6,Data!$1:$1,0)-1,1000,1)=IF(AD$7="","Yes",AD$7))*ROW(Data!$C$1:$C$1004),ROW(AD119)-ROW(AD$7)),1),"")</f>
        <v/>
      </c>
      <c r="AE119" s="43" t="str">
        <f ca="1">IF(AF119="","",IF(INDEX(Data!$BR:$BR,MATCH(AF119,Data!$A:$A,0),1)=0,"",INDEX(Data!$BR:$BR,MATCH(AF119,Data!$A:$A,0),1)))</f>
        <v/>
      </c>
      <c r="AF119" s="43" t="str">
        <f ca="1">IFERROR(INDEX(Data!$A$1:AM$1004,_xlfn.AGGREGATE(15,6,(OFFSET(Data!$A$1,0,MATCH(AF$6,Data!$1:$1,0)-1,1000,1)=IF(AF$7="","Yes",AF$7))/(OFFSET(Data!$A$1,0,MATCH(AF$6,Data!$1:$1,0)-1,1000,1)=IF(AF$7="","Yes",AF$7))*ROW(Data!$C$1:$C$1004),ROW(AF119)-ROW(AF$7)),1),"")</f>
        <v/>
      </c>
      <c r="AG119" s="43" t="str">
        <f ca="1">IF(AH119="","",IF(INDEX(Data!$BR:$BR,MATCH(AH119,Data!$A:$A,0),1)=0,"",INDEX(Data!$BR:$BR,MATCH(AH119,Data!$A:$A,0),1)))</f>
        <v/>
      </c>
      <c r="AH119" s="43" t="str">
        <f ca="1">IFERROR(INDEX(Data!$A$1:AO$1004,_xlfn.AGGREGATE(15,6,(OFFSET(Data!$A$1,0,MATCH(AH$6,Data!$1:$1,0)-1,1000,1)=IF(AH$7="","Yes",AH$7))/(OFFSET(Data!$A$1,0,MATCH(AH$6,Data!$1:$1,0)-1,1000,1)=IF(AH$7="","Yes",AH$7))*ROW(Data!$C$1:$C$1004),ROW(AH119)-ROW(AH$7)),1),"")</f>
        <v/>
      </c>
      <c r="AI119" s="43" t="str">
        <f ca="1">IF(AJ119="","",IF(INDEX(Data!$BR:$BR,MATCH(AJ119,Data!$A:$A,0),1)=0,"",INDEX(Data!$BR:$BR,MATCH(AJ119,Data!$A:$A,0),1)))</f>
        <v/>
      </c>
      <c r="AJ119" s="43" t="str">
        <f ca="1">IFERROR(INDEX(Data!$A$1:AQ$1004,_xlfn.AGGREGATE(15,6,(OFFSET(Data!$A$1,0,MATCH(AJ$6,Data!$1:$1,0)-1,1000,1)=IF(AJ$7="","Yes",AJ$7))/(OFFSET(Data!$A$1,0,MATCH(AJ$6,Data!$1:$1,0)-1,1000,1)=IF(AJ$7="","Yes",AJ$7))*ROW(Data!$C$1:$C$1004),ROW(AJ119)-ROW(AJ$7)),1),"")</f>
        <v/>
      </c>
      <c r="AK119" s="43" t="str">
        <f ca="1">IF(AL119="","",IF(INDEX(Data!$BR:$BR,MATCH(AL119,Data!$A:$A,0),1)=0,"",INDEX(Data!$BR:$BR,MATCH(AL119,Data!$A:$A,0),1)))</f>
        <v/>
      </c>
      <c r="AL119" s="43" t="str">
        <f ca="1">IFERROR(INDEX(Data!$A$1:AS$1004,_xlfn.AGGREGATE(15,6,(OFFSET(Data!$A$1,0,MATCH(AL$6,Data!$1:$1,0)-1,1000,1)=IF(AL$7="","Yes",AL$7))/(OFFSET(Data!$A$1,0,MATCH(AL$6,Data!$1:$1,0)-1,1000,1)=IF(AL$7="","Yes",AL$7))*ROW(Data!$C$1:$C$1004),ROW(AL119)-ROW(AL$7)),1),"")</f>
        <v/>
      </c>
      <c r="AM119" s="43" t="str">
        <f ca="1">IF(AN119="","",IF(INDEX(Data!$BR:$BR,MATCH(AN119,Data!$A:$A,0),1)=0,"",INDEX(Data!$BR:$BR,MATCH(AN119,Data!$A:$A,0),1)))</f>
        <v/>
      </c>
      <c r="AN119" s="43" t="str">
        <f ca="1">IFERROR(INDEX(Data!$A$1:AU$1004,_xlfn.AGGREGATE(15,6,(OFFSET(Data!$A$1,0,MATCH(AN$6,Data!$1:$1,0)-1,1000,1)=IF(AN$7="","Yes",AN$7))/(OFFSET(Data!$A$1,0,MATCH(AN$6,Data!$1:$1,0)-1,1000,1)=IF(AN$7="","Yes",AN$7))*ROW(Data!$C$1:$C$1004),ROW(AN119)-ROW(AN$7)),1),"")</f>
        <v/>
      </c>
    </row>
    <row r="120" spans="1:40" ht="24" x14ac:dyDescent="0.4">
      <c r="A120" s="43" t="str">
        <f ca="1">IF(B120="","",IF(INDEX(Data!$BR:$BR,MATCH(B120,Data!$A:$A,0),1)=0,"",INDEX(Data!$BR:$BR,MATCH(B120,Data!$A:$A,0),1)))</f>
        <v/>
      </c>
      <c r="B120" s="43" t="str">
        <f ca="1">IFERROR(INDEX(Data!A$1:$A$1004,_xlfn.AGGREGATE(15,6,(OFFSET(Data!$A$1,0,MATCH(B$6,Data!$1:$1,0)-1,1000,1)=IF(B$7="","Yes",B$7))/(OFFSET(Data!$A$1,0,MATCH(B$6,Data!$1:$1,0)-1,1000,1)=IF(B$7="","Yes",B$7))*ROW(Data!$C$1:$C$1004),ROW(B120)-ROW(B$7)),1),"")</f>
        <v/>
      </c>
      <c r="C120" s="43" t="str">
        <f ca="1">IF(D120="","",IF(INDEX(Data!$BR:$BR,MATCH(D120,Data!$A:$A,0),1)=0,"",INDEX(Data!$BR:$BR,MATCH(D120,Data!$A:$A,0),1)))</f>
        <v/>
      </c>
      <c r="D120" s="43" t="str">
        <f ca="1">IFERROR(INDEX(Data!$A$1:C$1004,_xlfn.AGGREGATE(15,6,(OFFSET(Data!$A$1,0,MATCH(D$6,Data!$1:$1,0)-1,1000,1)=IF(D$7="","Yes",D$7))/(OFFSET(Data!$A$1,0,MATCH(D$6,Data!$1:$1,0)-1,1000,1)=IF(D$7="","Yes",D$7))*ROW(Data!$C$1:$C$1004),ROW(D120)-ROW(D$7)),1),"")</f>
        <v/>
      </c>
      <c r="E120" s="43" t="str">
        <f ca="1">IF(F120="","",IF(INDEX(Data!$BR:$BR,MATCH(F120,Data!$A:$A,0),1)=0,"",INDEX(Data!$BR:$BR,MATCH(F120,Data!$A:$A,0),1)))</f>
        <v/>
      </c>
      <c r="F120" s="43" t="str">
        <f ca="1">IFERROR(INDEX(Data!$A$1:E$1004,_xlfn.AGGREGATE(15,6,(OFFSET(Data!$A$1,0,MATCH(F$6,Data!$1:$1,0)-1,1000,1)=IF(F$7="","Yes",F$7))/(OFFSET(Data!$A$1,0,MATCH(F$6,Data!$1:$1,0)-1,1000,1)=IF(F$7="","Yes",F$7))*ROW(Data!$C$1:$C$1004),ROW(F120)-ROW(F$7)),1),"")</f>
        <v/>
      </c>
      <c r="G120" s="43" t="str">
        <f ca="1">IF(H120="","",IF(INDEX(Data!$BR:$BR,MATCH(H120,Data!$A:$A,0),1)=0,"",INDEX(Data!$BR:$BR,MATCH(H120,Data!$A:$A,0),1)))</f>
        <v/>
      </c>
      <c r="H120" s="43" t="str">
        <f ca="1">IFERROR(INDEX(Data!$A$1:G$1004,_xlfn.AGGREGATE(15,6,(OFFSET(Data!$A$1,0,MATCH(H$6,Data!$1:$1,0)-1,1000,1)=IF(H$7="","Yes",H$7))/(OFFSET(Data!$A$1,0,MATCH(H$6,Data!$1:$1,0)-1,1000,1)=IF(H$7="","Yes",H$7))*ROW(Data!$C$1:$C$1004),ROW(H120)-ROW(H$7)),1),"")</f>
        <v/>
      </c>
      <c r="I120" s="43" t="str">
        <f ca="1">IF(J120="","",IF(INDEX(Data!$BR:$BR,MATCH(J120,Data!$A:$A,0),1)=0,"",INDEX(Data!$BR:$BR,MATCH(J120,Data!$A:$A,0),1)))</f>
        <v/>
      </c>
      <c r="J120" s="43" t="str">
        <f ca="1">IFERROR(INDEX(Data!$A$1:I$1004,_xlfn.AGGREGATE(15,6,(OFFSET(Data!$A$1,0,MATCH(J$6,Data!$1:$1,0)-1,1000,1)=IF(J$7="","Yes",J$7))/(OFFSET(Data!$A$1,0,MATCH(J$6,Data!$1:$1,0)-1,1000,1)=IF(J$7="","Yes",J$7))*ROW(Data!$C$1:$C$1004),ROW(J120)-ROW(J$7)),1),"")</f>
        <v/>
      </c>
      <c r="K120" s="43" t="str">
        <f ca="1">IF(L120="","",IF(INDEX(Data!$BR:$BR,MATCH(L120,Data!$A:$A,0),1)=0,"",INDEX(Data!$BR:$BR,MATCH(L120,Data!$A:$A,0),1)))</f>
        <v/>
      </c>
      <c r="L120" s="43" t="str">
        <f ca="1">IFERROR(INDEX(Data!$A$1:K$1004,_xlfn.AGGREGATE(15,6,(OFFSET(Data!$A$1,0,MATCH(L$6,Data!$1:$1,0)-1,1000,1)=IF(L$7="","Yes",L$7))/(OFFSET(Data!$A$1,0,MATCH(L$6,Data!$1:$1,0)-1,1000,1)=IF(L$7="","Yes",L$7))*ROW(Data!$C$1:$C$1004),ROW(L120)-ROW(L$7)),1),"")</f>
        <v/>
      </c>
      <c r="M120" s="43" t="str">
        <f ca="1">IF(N120="","",IF(INDEX(Data!$BR:$BR,MATCH(N120,Data!$A:$A,0),1)=0,"",INDEX(Data!$BR:$BR,MATCH(N120,Data!$A:$A,0),1)))</f>
        <v/>
      </c>
      <c r="N120" s="43" t="str">
        <f ca="1">IFERROR(INDEX(Data!$A$1:M$1004,_xlfn.AGGREGATE(15,6,(OFFSET(Data!$A$1,0,MATCH(N$6,Data!$1:$1,0)-1,1000,1)=IF(N$7="","Yes",N$7))/(OFFSET(Data!$A$1,0,MATCH(N$6,Data!$1:$1,0)-1,1000,1)=IF(N$7="","Yes",N$7))*ROW(Data!$C$1:$C$1004),ROW(N120)-ROW(N$7)),1),"")</f>
        <v/>
      </c>
      <c r="O120" s="43" t="str">
        <f ca="1">IF(P120="","",IF(INDEX(Data!$BR:$BR,MATCH(P120,Data!$A:$A,0),1)=0,"",INDEX(Data!$BR:$BR,MATCH(P120,Data!$A:$A,0),1)))</f>
        <v/>
      </c>
      <c r="P120" s="43" t="str">
        <f ca="1">IFERROR(INDEX(Data!$A$1:O$1004,_xlfn.AGGREGATE(15,6,(OFFSET(Data!$A$1,0,MATCH(P$6,Data!$1:$1,0)-1,1000,1)=IF(P$7="","Yes",P$7))/(OFFSET(Data!$A$1,0,MATCH(P$6,Data!$1:$1,0)-1,1000,1)=IF(P$7="","Yes",P$7))*ROW(Data!$C$1:$C$1004),ROW(P120)-ROW(P$7)),1),"")</f>
        <v>Travel Channel</v>
      </c>
      <c r="Q120" s="43" t="str">
        <f ca="1">IF(R120="","",IF(INDEX(Data!$BR:$BR,MATCH(R120,Data!$A:$A,0),1)=0,"",INDEX(Data!$BR:$BR,MATCH(R120,Data!$A:$A,0),1)))</f>
        <v/>
      </c>
      <c r="R120" s="43" t="str">
        <f ca="1">IFERROR(INDEX(Data!$A$1:Q$1004,_xlfn.AGGREGATE(15,6,(OFFSET(Data!$A$1,0,MATCH(R$6,Data!$1:$1,0)-1,1000,1)=IF(R$7="","Yes",R$7))/(OFFSET(Data!$A$1,0,MATCH(R$6,Data!$1:$1,0)-1,1000,1)=IF(R$7="","Yes",R$7))*ROW(Data!$C$1:$C$1004),ROW(R120)-ROW(R$7)),1),"")</f>
        <v>STARZ ENCORE Westerns</v>
      </c>
      <c r="S120" s="43" t="str">
        <f ca="1">IF(T120="","",IF(INDEX(Data!$BR:$BR,MATCH(T120,Data!$A:$A,0),1)=0,"",INDEX(Data!$BR:$BR,MATCH(T120,Data!$A:$A,0),1)))</f>
        <v/>
      </c>
      <c r="T120" s="43" t="str">
        <f ca="1">IFERROR(INDEX(Data!$A$1:R$1004,_xlfn.AGGREGATE(15,6,(OFFSET(Data!$A$1,0,MATCH(T$6,Data!$1:$1,0)-1,1000,1)=IF(T$7="","Yes",T$7))/(OFFSET(Data!$A$1,0,MATCH(T$6,Data!$1:$1,0)-1,1000,1)=IF(T$7="","Yes",T$7))*ROW(Data!$C$1:$C$1004),ROW(T120)-ROW(T$7)),1),"")</f>
        <v/>
      </c>
      <c r="U120" s="43" t="str">
        <f ca="1">IF(V120="","",IF(INDEX(Data!$BR:$BR,MATCH(V120,Data!$A:$A,0),1)=0,"",INDEX(Data!$BR:$BR,MATCH(V120,Data!$A:$A,0),1)))</f>
        <v/>
      </c>
      <c r="V120" s="43" t="str">
        <f ca="1">IFERROR(INDEX(Data!$A$1:T$1004,_xlfn.AGGREGATE(15,6,(OFFSET(Data!$A$1,0,MATCH(V$6,Data!$1:$1,0)-1,1000,1)=IF(V$7="","Yes",V$7))/(OFFSET(Data!$A$1,0,MATCH(V$6,Data!$1:$1,0)-1,1000,1)=IF(V$7="","Yes",V$7))*ROW(Data!$C$1:$C$1004),ROW(V120)-ROW(V$7)),1),"")</f>
        <v/>
      </c>
      <c r="W120" s="43" t="str">
        <f ca="1">IF(X120="","",IF(INDEX(Data!$BR:$BR,MATCH(X120,Data!$A:$A,0),1)=0,"",INDEX(Data!$BR:$BR,MATCH(X120,Data!$A:$A,0),1)))</f>
        <v/>
      </c>
      <c r="X120" s="43" t="str">
        <f ca="1">IFERROR(INDEX(Data!$A$1:Y$1004,_xlfn.AGGREGATE(15,6,(OFFSET(Data!$A$1,0,MATCH(X$6,Data!$1:$1,0)-1,1000,1)=IF(X$7="","Yes",X$7))/(OFFSET(Data!$A$1,0,MATCH(X$6,Data!$1:$1,0)-1,1000,1)=IF(X$7="","Yes",X$7))*ROW(Data!$C$1:$C$1004),ROW(X120)-ROW(X$7)),1),"")</f>
        <v/>
      </c>
      <c r="Y120" s="43" t="str">
        <f ca="1">IF(Z120="","",IF(INDEX(Data!$BR:$BR,MATCH(Z120,Data!$A:$A,0),1)=0,"",INDEX(Data!$BR:$BR,MATCH(Z120,Data!$A:$A,0),1)))</f>
        <v/>
      </c>
      <c r="Z120" s="43" t="str">
        <f ca="1">IFERROR(INDEX(Data!$A$1:AA$1004,_xlfn.AGGREGATE(15,6,(OFFSET(Data!$A$1,0,MATCH(Z$6,Data!$1:$1,0)-1,1000,1)=IF(Z$7="","Yes",Z$7))/(OFFSET(Data!$A$1,0,MATCH(Z$6,Data!$1:$1,0)-1,1000,1)=IF(Z$7="","Yes",Z$7))*ROW(Data!$C$1:$C$1004),ROW(Z120)-ROW(Z$7)),1),"")</f>
        <v/>
      </c>
      <c r="AA120" s="43" t="str">
        <f ca="1">IF(AB120="","",IF(INDEX(Data!$BR:$BR,MATCH(AB120,Data!$A:$A,0),1)=0,"",INDEX(Data!$BR:$BR,MATCH(AB120,Data!$A:$A,0),1)))</f>
        <v/>
      </c>
      <c r="AB120" s="43" t="str">
        <f ca="1">IFERROR(INDEX(Data!$A$1:AC$1004,_xlfn.AGGREGATE(15,6,(OFFSET(Data!$A$1,0,MATCH(AB$6,Data!$1:$1,0)-1,1000,1)=IF(AB$7="","Yes",AB$7))/(OFFSET(Data!$A$1,0,MATCH(AB$6,Data!$1:$1,0)-1,1000,1)=IF(AB$7="","Yes",AB$7))*ROW(Data!$C$1:$C$1004),ROW(AB120)-ROW(AB$7)),1),"")</f>
        <v/>
      </c>
      <c r="AC120" s="43" t="str">
        <f ca="1">IF(AD120="","",IF(INDEX(Data!$BR:$BR,MATCH(AD120,Data!$A:$A,0),1)=0,"",INDEX(Data!$BR:$BR,MATCH(AD120,Data!$A:$A,0),1)))</f>
        <v/>
      </c>
      <c r="AD120" s="43" t="str">
        <f ca="1">IFERROR(INDEX(Data!$A$1:AE$1004,_xlfn.AGGREGATE(15,6,(OFFSET(Data!$A$1,0,MATCH(AD$6,Data!$1:$1,0)-1,1000,1)=IF(AD$7="","Yes",AD$7))/(OFFSET(Data!$A$1,0,MATCH(AD$6,Data!$1:$1,0)-1,1000,1)=IF(AD$7="","Yes",AD$7))*ROW(Data!$C$1:$C$1004),ROW(AD120)-ROW(AD$7)),1),"")</f>
        <v/>
      </c>
      <c r="AE120" s="43" t="str">
        <f ca="1">IF(AF120="","",IF(INDEX(Data!$BR:$BR,MATCH(AF120,Data!$A:$A,0),1)=0,"",INDEX(Data!$BR:$BR,MATCH(AF120,Data!$A:$A,0),1)))</f>
        <v/>
      </c>
      <c r="AF120" s="43" t="str">
        <f ca="1">IFERROR(INDEX(Data!$A$1:AM$1004,_xlfn.AGGREGATE(15,6,(OFFSET(Data!$A$1,0,MATCH(AF$6,Data!$1:$1,0)-1,1000,1)=IF(AF$7="","Yes",AF$7))/(OFFSET(Data!$A$1,0,MATCH(AF$6,Data!$1:$1,0)-1,1000,1)=IF(AF$7="","Yes",AF$7))*ROW(Data!$C$1:$C$1004),ROW(AF120)-ROW(AF$7)),1),"")</f>
        <v/>
      </c>
      <c r="AG120" s="43" t="str">
        <f ca="1">IF(AH120="","",IF(INDEX(Data!$BR:$BR,MATCH(AH120,Data!$A:$A,0),1)=0,"",INDEX(Data!$BR:$BR,MATCH(AH120,Data!$A:$A,0),1)))</f>
        <v/>
      </c>
      <c r="AH120" s="43" t="str">
        <f ca="1">IFERROR(INDEX(Data!$A$1:AO$1004,_xlfn.AGGREGATE(15,6,(OFFSET(Data!$A$1,0,MATCH(AH$6,Data!$1:$1,0)-1,1000,1)=IF(AH$7="","Yes",AH$7))/(OFFSET(Data!$A$1,0,MATCH(AH$6,Data!$1:$1,0)-1,1000,1)=IF(AH$7="","Yes",AH$7))*ROW(Data!$C$1:$C$1004),ROW(AH120)-ROW(AH$7)),1),"")</f>
        <v/>
      </c>
      <c r="AI120" s="43" t="str">
        <f ca="1">IF(AJ120="","",IF(INDEX(Data!$BR:$BR,MATCH(AJ120,Data!$A:$A,0),1)=0,"",INDEX(Data!$BR:$BR,MATCH(AJ120,Data!$A:$A,0),1)))</f>
        <v/>
      </c>
      <c r="AJ120" s="43" t="str">
        <f ca="1">IFERROR(INDEX(Data!$A$1:AQ$1004,_xlfn.AGGREGATE(15,6,(OFFSET(Data!$A$1,0,MATCH(AJ$6,Data!$1:$1,0)-1,1000,1)=IF(AJ$7="","Yes",AJ$7))/(OFFSET(Data!$A$1,0,MATCH(AJ$6,Data!$1:$1,0)-1,1000,1)=IF(AJ$7="","Yes",AJ$7))*ROW(Data!$C$1:$C$1004),ROW(AJ120)-ROW(AJ$7)),1),"")</f>
        <v/>
      </c>
      <c r="AK120" s="43" t="str">
        <f ca="1">IF(AL120="","",IF(INDEX(Data!$BR:$BR,MATCH(AL120,Data!$A:$A,0),1)=0,"",INDEX(Data!$BR:$BR,MATCH(AL120,Data!$A:$A,0),1)))</f>
        <v/>
      </c>
      <c r="AL120" s="43" t="str">
        <f ca="1">IFERROR(INDEX(Data!$A$1:AS$1004,_xlfn.AGGREGATE(15,6,(OFFSET(Data!$A$1,0,MATCH(AL$6,Data!$1:$1,0)-1,1000,1)=IF(AL$7="","Yes",AL$7))/(OFFSET(Data!$A$1,0,MATCH(AL$6,Data!$1:$1,0)-1,1000,1)=IF(AL$7="","Yes",AL$7))*ROW(Data!$C$1:$C$1004),ROW(AL120)-ROW(AL$7)),1),"")</f>
        <v/>
      </c>
      <c r="AM120" s="43" t="str">
        <f ca="1">IF(AN120="","",IF(INDEX(Data!$BR:$BR,MATCH(AN120,Data!$A:$A,0),1)=0,"",INDEX(Data!$BR:$BR,MATCH(AN120,Data!$A:$A,0),1)))</f>
        <v/>
      </c>
      <c r="AN120" s="43" t="str">
        <f ca="1">IFERROR(INDEX(Data!$A$1:AU$1004,_xlfn.AGGREGATE(15,6,(OFFSET(Data!$A$1,0,MATCH(AN$6,Data!$1:$1,0)-1,1000,1)=IF(AN$7="","Yes",AN$7))/(OFFSET(Data!$A$1,0,MATCH(AN$6,Data!$1:$1,0)-1,1000,1)=IF(AN$7="","Yes",AN$7))*ROW(Data!$C$1:$C$1004),ROW(AN120)-ROW(AN$7)),1),"")</f>
        <v/>
      </c>
    </row>
    <row r="121" spans="1:40" x14ac:dyDescent="0.4">
      <c r="A121" s="43" t="str">
        <f ca="1">IF(B121="","",IF(INDEX(Data!$BR:$BR,MATCH(B121,Data!$A:$A,0),1)=0,"",INDEX(Data!$BR:$BR,MATCH(B121,Data!$A:$A,0),1)))</f>
        <v/>
      </c>
      <c r="B121" s="43" t="str">
        <f ca="1">IFERROR(INDEX(Data!A$1:$A$1004,_xlfn.AGGREGATE(15,6,(OFFSET(Data!$A$1,0,MATCH(B$6,Data!$1:$1,0)-1,1000,1)=IF(B$7="","Yes",B$7))/(OFFSET(Data!$A$1,0,MATCH(B$6,Data!$1:$1,0)-1,1000,1)=IF(B$7="","Yes",B$7))*ROW(Data!$C$1:$C$1004),ROW(B121)-ROW(B$7)),1),"")</f>
        <v/>
      </c>
      <c r="C121" s="43" t="str">
        <f ca="1">IF(D121="","",IF(INDEX(Data!$BR:$BR,MATCH(D121,Data!$A:$A,0),1)=0,"",INDEX(Data!$BR:$BR,MATCH(D121,Data!$A:$A,0),1)))</f>
        <v/>
      </c>
      <c r="D121" s="43" t="str">
        <f ca="1">IFERROR(INDEX(Data!$A$1:C$1004,_xlfn.AGGREGATE(15,6,(OFFSET(Data!$A$1,0,MATCH(D$6,Data!$1:$1,0)-1,1000,1)=IF(D$7="","Yes",D$7))/(OFFSET(Data!$A$1,0,MATCH(D$6,Data!$1:$1,0)-1,1000,1)=IF(D$7="","Yes",D$7))*ROW(Data!$C$1:$C$1004),ROW(D121)-ROW(D$7)),1),"")</f>
        <v/>
      </c>
      <c r="E121" s="43" t="str">
        <f ca="1">IF(F121="","",IF(INDEX(Data!$BR:$BR,MATCH(F121,Data!$A:$A,0),1)=0,"",INDEX(Data!$BR:$BR,MATCH(F121,Data!$A:$A,0),1)))</f>
        <v/>
      </c>
      <c r="F121" s="43" t="str">
        <f ca="1">IFERROR(INDEX(Data!$A$1:E$1004,_xlfn.AGGREGATE(15,6,(OFFSET(Data!$A$1,0,MATCH(F$6,Data!$1:$1,0)-1,1000,1)=IF(F$7="","Yes",F$7))/(OFFSET(Data!$A$1,0,MATCH(F$6,Data!$1:$1,0)-1,1000,1)=IF(F$7="","Yes",F$7))*ROW(Data!$C$1:$C$1004),ROW(F121)-ROW(F$7)),1),"")</f>
        <v/>
      </c>
      <c r="G121" s="43" t="str">
        <f ca="1">IF(H121="","",IF(INDEX(Data!$BR:$BR,MATCH(H121,Data!$A:$A,0),1)=0,"",INDEX(Data!$BR:$BR,MATCH(H121,Data!$A:$A,0),1)))</f>
        <v/>
      </c>
      <c r="H121" s="43" t="str">
        <f ca="1">IFERROR(INDEX(Data!$A$1:G$1004,_xlfn.AGGREGATE(15,6,(OFFSET(Data!$A$1,0,MATCH(H$6,Data!$1:$1,0)-1,1000,1)=IF(H$7="","Yes",H$7))/(OFFSET(Data!$A$1,0,MATCH(H$6,Data!$1:$1,0)-1,1000,1)=IF(H$7="","Yes",H$7))*ROW(Data!$C$1:$C$1004),ROW(H121)-ROW(H$7)),1),"")</f>
        <v/>
      </c>
      <c r="I121" s="43" t="str">
        <f ca="1">IF(J121="","",IF(INDEX(Data!$BR:$BR,MATCH(J121,Data!$A:$A,0),1)=0,"",INDEX(Data!$BR:$BR,MATCH(J121,Data!$A:$A,0),1)))</f>
        <v/>
      </c>
      <c r="J121" s="43" t="str">
        <f ca="1">IFERROR(INDEX(Data!$A$1:I$1004,_xlfn.AGGREGATE(15,6,(OFFSET(Data!$A$1,0,MATCH(J$6,Data!$1:$1,0)-1,1000,1)=IF(J$7="","Yes",J$7))/(OFFSET(Data!$A$1,0,MATCH(J$6,Data!$1:$1,0)-1,1000,1)=IF(J$7="","Yes",J$7))*ROW(Data!$C$1:$C$1004),ROW(J121)-ROW(J$7)),1),"")</f>
        <v/>
      </c>
      <c r="K121" s="43" t="str">
        <f ca="1">IF(L121="","",IF(INDEX(Data!$BR:$BR,MATCH(L121,Data!$A:$A,0),1)=0,"",INDEX(Data!$BR:$BR,MATCH(L121,Data!$A:$A,0),1)))</f>
        <v/>
      </c>
      <c r="L121" s="43" t="str">
        <f ca="1">IFERROR(INDEX(Data!$A$1:K$1004,_xlfn.AGGREGATE(15,6,(OFFSET(Data!$A$1,0,MATCH(L$6,Data!$1:$1,0)-1,1000,1)=IF(L$7="","Yes",L$7))/(OFFSET(Data!$A$1,0,MATCH(L$6,Data!$1:$1,0)-1,1000,1)=IF(L$7="","Yes",L$7))*ROW(Data!$C$1:$C$1004),ROW(L121)-ROW(L$7)),1),"")</f>
        <v/>
      </c>
      <c r="M121" s="43" t="str">
        <f ca="1">IF(N121="","",IF(INDEX(Data!$BR:$BR,MATCH(N121,Data!$A:$A,0),1)=0,"",INDEX(Data!$BR:$BR,MATCH(N121,Data!$A:$A,0),1)))</f>
        <v/>
      </c>
      <c r="N121" s="43" t="str">
        <f ca="1">IFERROR(INDEX(Data!$A$1:M$1004,_xlfn.AGGREGATE(15,6,(OFFSET(Data!$A$1,0,MATCH(N$6,Data!$1:$1,0)-1,1000,1)=IF(N$7="","Yes",N$7))/(OFFSET(Data!$A$1,0,MATCH(N$6,Data!$1:$1,0)-1,1000,1)=IF(N$7="","Yes",N$7))*ROW(Data!$C$1:$C$1004),ROW(N121)-ROW(N$7)),1),"")</f>
        <v/>
      </c>
      <c r="O121" s="43" t="str">
        <f ca="1">IF(P121="","",IF(INDEX(Data!$BR:$BR,MATCH(P121,Data!$A:$A,0),1)=0,"",INDEX(Data!$BR:$BR,MATCH(P121,Data!$A:$A,0),1)))</f>
        <v/>
      </c>
      <c r="P121" s="43" t="str">
        <f ca="1">IFERROR(INDEX(Data!$A$1:O$1004,_xlfn.AGGREGATE(15,6,(OFFSET(Data!$A$1,0,MATCH(P$6,Data!$1:$1,0)-1,1000,1)=IF(P$7="","Yes",P$7))/(OFFSET(Data!$A$1,0,MATCH(P$6,Data!$1:$1,0)-1,1000,1)=IF(P$7="","Yes",P$7))*ROW(Data!$C$1:$C$1004),ROW(P121)-ROW(P$7)),1),"")</f>
        <v>TruTV</v>
      </c>
      <c r="Q121" s="43" t="str">
        <f ca="1">IF(R121="","",IF(INDEX(Data!$BR:$BR,MATCH(R121,Data!$A:$A,0),1)=0,"",INDEX(Data!$BR:$BR,MATCH(R121,Data!$A:$A,0),1)))</f>
        <v/>
      </c>
      <c r="R121" s="43" t="str">
        <f ca="1">IFERROR(INDEX(Data!$A$1:Q$1004,_xlfn.AGGREGATE(15,6,(OFFSET(Data!$A$1,0,MATCH(R$6,Data!$1:$1,0)-1,1000,1)=IF(R$7="","Yes",R$7))/(OFFSET(Data!$A$1,0,MATCH(R$6,Data!$1:$1,0)-1,1000,1)=IF(R$7="","Yes",R$7))*ROW(Data!$C$1:$C$1004),ROW(R121)-ROW(R$7)),1),"")</f>
        <v>Sundance TV</v>
      </c>
      <c r="S121" s="43" t="str">
        <f ca="1">IF(T121="","",IF(INDEX(Data!$BR:$BR,MATCH(T121,Data!$A:$A,0),1)=0,"",INDEX(Data!$BR:$BR,MATCH(T121,Data!$A:$A,0),1)))</f>
        <v/>
      </c>
      <c r="T121" s="43" t="str">
        <f ca="1">IFERROR(INDEX(Data!$A$1:R$1004,_xlfn.AGGREGATE(15,6,(OFFSET(Data!$A$1,0,MATCH(T$6,Data!$1:$1,0)-1,1000,1)=IF(T$7="","Yes",T$7))/(OFFSET(Data!$A$1,0,MATCH(T$6,Data!$1:$1,0)-1,1000,1)=IF(T$7="","Yes",T$7))*ROW(Data!$C$1:$C$1004),ROW(T121)-ROW(T$7)),1),"")</f>
        <v/>
      </c>
      <c r="U121" s="43" t="str">
        <f ca="1">IF(V121="","",IF(INDEX(Data!$BR:$BR,MATCH(V121,Data!$A:$A,0),1)=0,"",INDEX(Data!$BR:$BR,MATCH(V121,Data!$A:$A,0),1)))</f>
        <v/>
      </c>
      <c r="V121" s="43" t="str">
        <f ca="1">IFERROR(INDEX(Data!$A$1:T$1004,_xlfn.AGGREGATE(15,6,(OFFSET(Data!$A$1,0,MATCH(V$6,Data!$1:$1,0)-1,1000,1)=IF(V$7="","Yes",V$7))/(OFFSET(Data!$A$1,0,MATCH(V$6,Data!$1:$1,0)-1,1000,1)=IF(V$7="","Yes",V$7))*ROW(Data!$C$1:$C$1004),ROW(V121)-ROW(V$7)),1),"")</f>
        <v/>
      </c>
      <c r="W121" s="43" t="str">
        <f ca="1">IF(X121="","",IF(INDEX(Data!$BR:$BR,MATCH(X121,Data!$A:$A,0),1)=0,"",INDEX(Data!$BR:$BR,MATCH(X121,Data!$A:$A,0),1)))</f>
        <v/>
      </c>
      <c r="X121" s="43" t="str">
        <f ca="1">IFERROR(INDEX(Data!$A$1:Y$1004,_xlfn.AGGREGATE(15,6,(OFFSET(Data!$A$1,0,MATCH(X$6,Data!$1:$1,0)-1,1000,1)=IF(X$7="","Yes",X$7))/(OFFSET(Data!$A$1,0,MATCH(X$6,Data!$1:$1,0)-1,1000,1)=IF(X$7="","Yes",X$7))*ROW(Data!$C$1:$C$1004),ROW(X121)-ROW(X$7)),1),"")</f>
        <v/>
      </c>
      <c r="Y121" s="43" t="str">
        <f ca="1">IF(Z121="","",IF(INDEX(Data!$BR:$BR,MATCH(Z121,Data!$A:$A,0),1)=0,"",INDEX(Data!$BR:$BR,MATCH(Z121,Data!$A:$A,0),1)))</f>
        <v/>
      </c>
      <c r="Z121" s="43" t="str">
        <f ca="1">IFERROR(INDEX(Data!$A$1:AA$1004,_xlfn.AGGREGATE(15,6,(OFFSET(Data!$A$1,0,MATCH(Z$6,Data!$1:$1,0)-1,1000,1)=IF(Z$7="","Yes",Z$7))/(OFFSET(Data!$A$1,0,MATCH(Z$6,Data!$1:$1,0)-1,1000,1)=IF(Z$7="","Yes",Z$7))*ROW(Data!$C$1:$C$1004),ROW(Z121)-ROW(Z$7)),1),"")</f>
        <v/>
      </c>
      <c r="AA121" s="43" t="str">
        <f ca="1">IF(AB121="","",IF(INDEX(Data!$BR:$BR,MATCH(AB121,Data!$A:$A,0),1)=0,"",INDEX(Data!$BR:$BR,MATCH(AB121,Data!$A:$A,0),1)))</f>
        <v/>
      </c>
      <c r="AB121" s="43" t="str">
        <f ca="1">IFERROR(INDEX(Data!$A$1:AC$1004,_xlfn.AGGREGATE(15,6,(OFFSET(Data!$A$1,0,MATCH(AB$6,Data!$1:$1,0)-1,1000,1)=IF(AB$7="","Yes",AB$7))/(OFFSET(Data!$A$1,0,MATCH(AB$6,Data!$1:$1,0)-1,1000,1)=IF(AB$7="","Yes",AB$7))*ROW(Data!$C$1:$C$1004),ROW(AB121)-ROW(AB$7)),1),"")</f>
        <v/>
      </c>
      <c r="AC121" s="43" t="str">
        <f ca="1">IF(AD121="","",IF(INDEX(Data!$BR:$BR,MATCH(AD121,Data!$A:$A,0),1)=0,"",INDEX(Data!$BR:$BR,MATCH(AD121,Data!$A:$A,0),1)))</f>
        <v/>
      </c>
      <c r="AD121" s="43" t="str">
        <f ca="1">IFERROR(INDEX(Data!$A$1:AE$1004,_xlfn.AGGREGATE(15,6,(OFFSET(Data!$A$1,0,MATCH(AD$6,Data!$1:$1,0)-1,1000,1)=IF(AD$7="","Yes",AD$7))/(OFFSET(Data!$A$1,0,MATCH(AD$6,Data!$1:$1,0)-1,1000,1)=IF(AD$7="","Yes",AD$7))*ROW(Data!$C$1:$C$1004),ROW(AD121)-ROW(AD$7)),1),"")</f>
        <v/>
      </c>
      <c r="AE121" s="43" t="str">
        <f ca="1">IF(AF121="","",IF(INDEX(Data!$BR:$BR,MATCH(AF121,Data!$A:$A,0),1)=0,"",INDEX(Data!$BR:$BR,MATCH(AF121,Data!$A:$A,0),1)))</f>
        <v/>
      </c>
      <c r="AF121" s="43" t="str">
        <f ca="1">IFERROR(INDEX(Data!$A$1:AM$1004,_xlfn.AGGREGATE(15,6,(OFFSET(Data!$A$1,0,MATCH(AF$6,Data!$1:$1,0)-1,1000,1)=IF(AF$7="","Yes",AF$7))/(OFFSET(Data!$A$1,0,MATCH(AF$6,Data!$1:$1,0)-1,1000,1)=IF(AF$7="","Yes",AF$7))*ROW(Data!$C$1:$C$1004),ROW(AF121)-ROW(AF$7)),1),"")</f>
        <v/>
      </c>
      <c r="AG121" s="43" t="str">
        <f ca="1">IF(AH121="","",IF(INDEX(Data!$BR:$BR,MATCH(AH121,Data!$A:$A,0),1)=0,"",INDEX(Data!$BR:$BR,MATCH(AH121,Data!$A:$A,0),1)))</f>
        <v/>
      </c>
      <c r="AH121" s="43" t="str">
        <f ca="1">IFERROR(INDEX(Data!$A$1:AO$1004,_xlfn.AGGREGATE(15,6,(OFFSET(Data!$A$1,0,MATCH(AH$6,Data!$1:$1,0)-1,1000,1)=IF(AH$7="","Yes",AH$7))/(OFFSET(Data!$A$1,0,MATCH(AH$6,Data!$1:$1,0)-1,1000,1)=IF(AH$7="","Yes",AH$7))*ROW(Data!$C$1:$C$1004),ROW(AH121)-ROW(AH$7)),1),"")</f>
        <v/>
      </c>
      <c r="AI121" s="43" t="str">
        <f ca="1">IF(AJ121="","",IF(INDEX(Data!$BR:$BR,MATCH(AJ121,Data!$A:$A,0),1)=0,"",INDEX(Data!$BR:$BR,MATCH(AJ121,Data!$A:$A,0),1)))</f>
        <v/>
      </c>
      <c r="AJ121" s="43" t="str">
        <f ca="1">IFERROR(INDEX(Data!$A$1:AQ$1004,_xlfn.AGGREGATE(15,6,(OFFSET(Data!$A$1,0,MATCH(AJ$6,Data!$1:$1,0)-1,1000,1)=IF(AJ$7="","Yes",AJ$7))/(OFFSET(Data!$A$1,0,MATCH(AJ$6,Data!$1:$1,0)-1,1000,1)=IF(AJ$7="","Yes",AJ$7))*ROW(Data!$C$1:$C$1004),ROW(AJ121)-ROW(AJ$7)),1),"")</f>
        <v/>
      </c>
      <c r="AK121" s="43" t="str">
        <f ca="1">IF(AL121="","",IF(INDEX(Data!$BR:$BR,MATCH(AL121,Data!$A:$A,0),1)=0,"",INDEX(Data!$BR:$BR,MATCH(AL121,Data!$A:$A,0),1)))</f>
        <v/>
      </c>
      <c r="AL121" s="43" t="str">
        <f ca="1">IFERROR(INDEX(Data!$A$1:AS$1004,_xlfn.AGGREGATE(15,6,(OFFSET(Data!$A$1,0,MATCH(AL$6,Data!$1:$1,0)-1,1000,1)=IF(AL$7="","Yes",AL$7))/(OFFSET(Data!$A$1,0,MATCH(AL$6,Data!$1:$1,0)-1,1000,1)=IF(AL$7="","Yes",AL$7))*ROW(Data!$C$1:$C$1004),ROW(AL121)-ROW(AL$7)),1),"")</f>
        <v/>
      </c>
      <c r="AM121" s="43" t="str">
        <f ca="1">IF(AN121="","",IF(INDEX(Data!$BR:$BR,MATCH(AN121,Data!$A:$A,0),1)=0,"",INDEX(Data!$BR:$BR,MATCH(AN121,Data!$A:$A,0),1)))</f>
        <v/>
      </c>
      <c r="AN121" s="43" t="str">
        <f ca="1">IFERROR(INDEX(Data!$A$1:AU$1004,_xlfn.AGGREGATE(15,6,(OFFSET(Data!$A$1,0,MATCH(AN$6,Data!$1:$1,0)-1,1000,1)=IF(AN$7="","Yes",AN$7))/(OFFSET(Data!$A$1,0,MATCH(AN$6,Data!$1:$1,0)-1,1000,1)=IF(AN$7="","Yes",AN$7))*ROW(Data!$C$1:$C$1004),ROW(AN121)-ROW(AN$7)),1),"")</f>
        <v/>
      </c>
    </row>
    <row r="122" spans="1:40" ht="24" x14ac:dyDescent="0.4">
      <c r="A122" s="43" t="str">
        <f ca="1">IF(B122="","",IF(INDEX(Data!$BR:$BR,MATCH(B122,Data!$A:$A,0),1)=0,"",INDEX(Data!$BR:$BR,MATCH(B122,Data!$A:$A,0),1)))</f>
        <v/>
      </c>
      <c r="B122" s="43" t="str">
        <f ca="1">IFERROR(INDEX(Data!A$1:$A$1004,_xlfn.AGGREGATE(15,6,(OFFSET(Data!$A$1,0,MATCH(B$6,Data!$1:$1,0)-1,1000,1)=IF(B$7="","Yes",B$7))/(OFFSET(Data!$A$1,0,MATCH(B$6,Data!$1:$1,0)-1,1000,1)=IF(B$7="","Yes",B$7))*ROW(Data!$C$1:$C$1004),ROW(B122)-ROW(B$7)),1),"")</f>
        <v/>
      </c>
      <c r="C122" s="43" t="str">
        <f ca="1">IF(D122="","",IF(INDEX(Data!$BR:$BR,MATCH(D122,Data!$A:$A,0),1)=0,"",INDEX(Data!$BR:$BR,MATCH(D122,Data!$A:$A,0),1)))</f>
        <v/>
      </c>
      <c r="D122" s="43" t="str">
        <f ca="1">IFERROR(INDEX(Data!$A$1:C$1004,_xlfn.AGGREGATE(15,6,(OFFSET(Data!$A$1,0,MATCH(D$6,Data!$1:$1,0)-1,1000,1)=IF(D$7="","Yes",D$7))/(OFFSET(Data!$A$1,0,MATCH(D$6,Data!$1:$1,0)-1,1000,1)=IF(D$7="","Yes",D$7))*ROW(Data!$C$1:$C$1004),ROW(D122)-ROW(D$7)),1),"")</f>
        <v/>
      </c>
      <c r="E122" s="43" t="str">
        <f ca="1">IF(F122="","",IF(INDEX(Data!$BR:$BR,MATCH(F122,Data!$A:$A,0),1)=0,"",INDEX(Data!$BR:$BR,MATCH(F122,Data!$A:$A,0),1)))</f>
        <v/>
      </c>
      <c r="F122" s="43" t="str">
        <f ca="1">IFERROR(INDEX(Data!$A$1:E$1004,_xlfn.AGGREGATE(15,6,(OFFSET(Data!$A$1,0,MATCH(F$6,Data!$1:$1,0)-1,1000,1)=IF(F$7="","Yes",F$7))/(OFFSET(Data!$A$1,0,MATCH(F$6,Data!$1:$1,0)-1,1000,1)=IF(F$7="","Yes",F$7))*ROW(Data!$C$1:$C$1004),ROW(F122)-ROW(F$7)),1),"")</f>
        <v/>
      </c>
      <c r="G122" s="43" t="str">
        <f ca="1">IF(H122="","",IF(INDEX(Data!$BR:$BR,MATCH(H122,Data!$A:$A,0),1)=0,"",INDEX(Data!$BR:$BR,MATCH(H122,Data!$A:$A,0),1)))</f>
        <v/>
      </c>
      <c r="H122" s="43" t="str">
        <f ca="1">IFERROR(INDEX(Data!$A$1:G$1004,_xlfn.AGGREGATE(15,6,(OFFSET(Data!$A$1,0,MATCH(H$6,Data!$1:$1,0)-1,1000,1)=IF(H$7="","Yes",H$7))/(OFFSET(Data!$A$1,0,MATCH(H$6,Data!$1:$1,0)-1,1000,1)=IF(H$7="","Yes",H$7))*ROW(Data!$C$1:$C$1004),ROW(H122)-ROW(H$7)),1),"")</f>
        <v/>
      </c>
      <c r="I122" s="43" t="str">
        <f ca="1">IF(J122="","",IF(INDEX(Data!$BR:$BR,MATCH(J122,Data!$A:$A,0),1)=0,"",INDEX(Data!$BR:$BR,MATCH(J122,Data!$A:$A,0),1)))</f>
        <v/>
      </c>
      <c r="J122" s="43" t="str">
        <f ca="1">IFERROR(INDEX(Data!$A$1:I$1004,_xlfn.AGGREGATE(15,6,(OFFSET(Data!$A$1,0,MATCH(J$6,Data!$1:$1,0)-1,1000,1)=IF(J$7="","Yes",J$7))/(OFFSET(Data!$A$1,0,MATCH(J$6,Data!$1:$1,0)-1,1000,1)=IF(J$7="","Yes",J$7))*ROW(Data!$C$1:$C$1004),ROW(J122)-ROW(J$7)),1),"")</f>
        <v/>
      </c>
      <c r="K122" s="43" t="str">
        <f ca="1">IF(L122="","",IF(INDEX(Data!$BR:$BR,MATCH(L122,Data!$A:$A,0),1)=0,"",INDEX(Data!$BR:$BR,MATCH(L122,Data!$A:$A,0),1)))</f>
        <v/>
      </c>
      <c r="L122" s="43" t="str">
        <f ca="1">IFERROR(INDEX(Data!$A$1:K$1004,_xlfn.AGGREGATE(15,6,(OFFSET(Data!$A$1,0,MATCH(L$6,Data!$1:$1,0)-1,1000,1)=IF(L$7="","Yes",L$7))/(OFFSET(Data!$A$1,0,MATCH(L$6,Data!$1:$1,0)-1,1000,1)=IF(L$7="","Yes",L$7))*ROW(Data!$C$1:$C$1004),ROW(L122)-ROW(L$7)),1),"")</f>
        <v/>
      </c>
      <c r="M122" s="43" t="str">
        <f ca="1">IF(N122="","",IF(INDEX(Data!$BR:$BR,MATCH(N122,Data!$A:$A,0),1)=0,"",INDEX(Data!$BR:$BR,MATCH(N122,Data!$A:$A,0),1)))</f>
        <v/>
      </c>
      <c r="N122" s="43" t="str">
        <f ca="1">IFERROR(INDEX(Data!$A$1:M$1004,_xlfn.AGGREGATE(15,6,(OFFSET(Data!$A$1,0,MATCH(N$6,Data!$1:$1,0)-1,1000,1)=IF(N$7="","Yes",N$7))/(OFFSET(Data!$A$1,0,MATCH(N$6,Data!$1:$1,0)-1,1000,1)=IF(N$7="","Yes",N$7))*ROW(Data!$C$1:$C$1004),ROW(N122)-ROW(N$7)),1),"")</f>
        <v/>
      </c>
      <c r="O122" s="43" t="str">
        <f ca="1">IF(P122="","",IF(INDEX(Data!$BR:$BR,MATCH(P122,Data!$A:$A,0),1)=0,"",INDEX(Data!$BR:$BR,MATCH(P122,Data!$A:$A,0),1)))</f>
        <v/>
      </c>
      <c r="P122" s="43" t="str">
        <f ca="1">IFERROR(INDEX(Data!$A$1:O$1004,_xlfn.AGGREGATE(15,6,(OFFSET(Data!$A$1,0,MATCH(P$6,Data!$1:$1,0)-1,1000,1)=IF(P$7="","Yes",P$7))/(OFFSET(Data!$A$1,0,MATCH(P$6,Data!$1:$1,0)-1,1000,1)=IF(P$7="","Yes",P$7))*ROW(Data!$C$1:$C$1004),ROW(P122)-ROW(P$7)),1),"")</f>
        <v>Turner Classic Movies</v>
      </c>
      <c r="Q122" s="43" t="str">
        <f ca="1">IF(R122="","",IF(INDEX(Data!$BR:$BR,MATCH(R122,Data!$A:$A,0),1)=0,"",INDEX(Data!$BR:$BR,MATCH(R122,Data!$A:$A,0),1)))</f>
        <v/>
      </c>
      <c r="R122" s="43" t="str">
        <f ca="1">IFERROR(INDEX(Data!$A$1:Q$1004,_xlfn.AGGREGATE(15,6,(OFFSET(Data!$A$1,0,MATCH(R$6,Data!$1:$1,0)-1,1000,1)=IF(R$7="","Yes",R$7))/(OFFSET(Data!$A$1,0,MATCH(R$6,Data!$1:$1,0)-1,1000,1)=IF(R$7="","Yes",R$7))*ROW(Data!$C$1:$C$1004),ROW(R122)-ROW(R$7)),1),"")</f>
        <v>Syfy</v>
      </c>
      <c r="S122" s="43" t="str">
        <f ca="1">IF(T122="","",IF(INDEX(Data!$BR:$BR,MATCH(T122,Data!$A:$A,0),1)=0,"",INDEX(Data!$BR:$BR,MATCH(T122,Data!$A:$A,0),1)))</f>
        <v/>
      </c>
      <c r="T122" s="43" t="str">
        <f ca="1">IFERROR(INDEX(Data!$A$1:R$1004,_xlfn.AGGREGATE(15,6,(OFFSET(Data!$A$1,0,MATCH(T$6,Data!$1:$1,0)-1,1000,1)=IF(T$7="","Yes",T$7))/(OFFSET(Data!$A$1,0,MATCH(T$6,Data!$1:$1,0)-1,1000,1)=IF(T$7="","Yes",T$7))*ROW(Data!$C$1:$C$1004),ROW(T122)-ROW(T$7)),1),"")</f>
        <v/>
      </c>
      <c r="U122" s="43" t="str">
        <f ca="1">IF(V122="","",IF(INDEX(Data!$BR:$BR,MATCH(V122,Data!$A:$A,0),1)=0,"",INDEX(Data!$BR:$BR,MATCH(V122,Data!$A:$A,0),1)))</f>
        <v/>
      </c>
      <c r="V122" s="43" t="str">
        <f ca="1">IFERROR(INDEX(Data!$A$1:T$1004,_xlfn.AGGREGATE(15,6,(OFFSET(Data!$A$1,0,MATCH(V$6,Data!$1:$1,0)-1,1000,1)=IF(V$7="","Yes",V$7))/(OFFSET(Data!$A$1,0,MATCH(V$6,Data!$1:$1,0)-1,1000,1)=IF(V$7="","Yes",V$7))*ROW(Data!$C$1:$C$1004),ROW(V122)-ROW(V$7)),1),"")</f>
        <v/>
      </c>
      <c r="W122" s="43" t="str">
        <f ca="1">IF(X122="","",IF(INDEX(Data!$BR:$BR,MATCH(X122,Data!$A:$A,0),1)=0,"",INDEX(Data!$BR:$BR,MATCH(X122,Data!$A:$A,0),1)))</f>
        <v/>
      </c>
      <c r="X122" s="43" t="str">
        <f ca="1">IFERROR(INDEX(Data!$A$1:Y$1004,_xlfn.AGGREGATE(15,6,(OFFSET(Data!$A$1,0,MATCH(X$6,Data!$1:$1,0)-1,1000,1)=IF(X$7="","Yes",X$7))/(OFFSET(Data!$A$1,0,MATCH(X$6,Data!$1:$1,0)-1,1000,1)=IF(X$7="","Yes",X$7))*ROW(Data!$C$1:$C$1004),ROW(X122)-ROW(X$7)),1),"")</f>
        <v/>
      </c>
      <c r="Y122" s="43" t="str">
        <f ca="1">IF(Z122="","",IF(INDEX(Data!$BR:$BR,MATCH(Z122,Data!$A:$A,0),1)=0,"",INDEX(Data!$BR:$BR,MATCH(Z122,Data!$A:$A,0),1)))</f>
        <v/>
      </c>
      <c r="Z122" s="43" t="str">
        <f ca="1">IFERROR(INDEX(Data!$A$1:AA$1004,_xlfn.AGGREGATE(15,6,(OFFSET(Data!$A$1,0,MATCH(Z$6,Data!$1:$1,0)-1,1000,1)=IF(Z$7="","Yes",Z$7))/(OFFSET(Data!$A$1,0,MATCH(Z$6,Data!$1:$1,0)-1,1000,1)=IF(Z$7="","Yes",Z$7))*ROW(Data!$C$1:$C$1004),ROW(Z122)-ROW(Z$7)),1),"")</f>
        <v/>
      </c>
      <c r="AA122" s="43" t="str">
        <f ca="1">IF(AB122="","",IF(INDEX(Data!$BR:$BR,MATCH(AB122,Data!$A:$A,0),1)=0,"",INDEX(Data!$BR:$BR,MATCH(AB122,Data!$A:$A,0),1)))</f>
        <v/>
      </c>
      <c r="AB122" s="43" t="str">
        <f ca="1">IFERROR(INDEX(Data!$A$1:AC$1004,_xlfn.AGGREGATE(15,6,(OFFSET(Data!$A$1,0,MATCH(AB$6,Data!$1:$1,0)-1,1000,1)=IF(AB$7="","Yes",AB$7))/(OFFSET(Data!$A$1,0,MATCH(AB$6,Data!$1:$1,0)-1,1000,1)=IF(AB$7="","Yes",AB$7))*ROW(Data!$C$1:$C$1004),ROW(AB122)-ROW(AB$7)),1),"")</f>
        <v/>
      </c>
      <c r="AC122" s="43" t="str">
        <f ca="1">IF(AD122="","",IF(INDEX(Data!$BR:$BR,MATCH(AD122,Data!$A:$A,0),1)=0,"",INDEX(Data!$BR:$BR,MATCH(AD122,Data!$A:$A,0),1)))</f>
        <v/>
      </c>
      <c r="AD122" s="43" t="str">
        <f ca="1">IFERROR(INDEX(Data!$A$1:AE$1004,_xlfn.AGGREGATE(15,6,(OFFSET(Data!$A$1,0,MATCH(AD$6,Data!$1:$1,0)-1,1000,1)=IF(AD$7="","Yes",AD$7))/(OFFSET(Data!$A$1,0,MATCH(AD$6,Data!$1:$1,0)-1,1000,1)=IF(AD$7="","Yes",AD$7))*ROW(Data!$C$1:$C$1004),ROW(AD122)-ROW(AD$7)),1),"")</f>
        <v/>
      </c>
      <c r="AE122" s="43" t="str">
        <f ca="1">IF(AF122="","",IF(INDEX(Data!$BR:$BR,MATCH(AF122,Data!$A:$A,0),1)=0,"",INDEX(Data!$BR:$BR,MATCH(AF122,Data!$A:$A,0),1)))</f>
        <v/>
      </c>
      <c r="AF122" s="43" t="str">
        <f ca="1">IFERROR(INDEX(Data!$A$1:AM$1004,_xlfn.AGGREGATE(15,6,(OFFSET(Data!$A$1,0,MATCH(AF$6,Data!$1:$1,0)-1,1000,1)=IF(AF$7="","Yes",AF$7))/(OFFSET(Data!$A$1,0,MATCH(AF$6,Data!$1:$1,0)-1,1000,1)=IF(AF$7="","Yes",AF$7))*ROW(Data!$C$1:$C$1004),ROW(AF122)-ROW(AF$7)),1),"")</f>
        <v/>
      </c>
      <c r="AG122" s="43" t="str">
        <f ca="1">IF(AH122="","",IF(INDEX(Data!$BR:$BR,MATCH(AH122,Data!$A:$A,0),1)=0,"",INDEX(Data!$BR:$BR,MATCH(AH122,Data!$A:$A,0),1)))</f>
        <v/>
      </c>
      <c r="AH122" s="43" t="str">
        <f ca="1">IFERROR(INDEX(Data!$A$1:AO$1004,_xlfn.AGGREGATE(15,6,(OFFSET(Data!$A$1,0,MATCH(AH$6,Data!$1:$1,0)-1,1000,1)=IF(AH$7="","Yes",AH$7))/(OFFSET(Data!$A$1,0,MATCH(AH$6,Data!$1:$1,0)-1,1000,1)=IF(AH$7="","Yes",AH$7))*ROW(Data!$C$1:$C$1004),ROW(AH122)-ROW(AH$7)),1),"")</f>
        <v/>
      </c>
      <c r="AI122" s="43" t="str">
        <f ca="1">IF(AJ122="","",IF(INDEX(Data!$BR:$BR,MATCH(AJ122,Data!$A:$A,0),1)=0,"",INDEX(Data!$BR:$BR,MATCH(AJ122,Data!$A:$A,0),1)))</f>
        <v/>
      </c>
      <c r="AJ122" s="43" t="str">
        <f ca="1">IFERROR(INDEX(Data!$A$1:AQ$1004,_xlfn.AGGREGATE(15,6,(OFFSET(Data!$A$1,0,MATCH(AJ$6,Data!$1:$1,0)-1,1000,1)=IF(AJ$7="","Yes",AJ$7))/(OFFSET(Data!$A$1,0,MATCH(AJ$6,Data!$1:$1,0)-1,1000,1)=IF(AJ$7="","Yes",AJ$7))*ROW(Data!$C$1:$C$1004),ROW(AJ122)-ROW(AJ$7)),1),"")</f>
        <v/>
      </c>
      <c r="AK122" s="43" t="str">
        <f ca="1">IF(AL122="","",IF(INDEX(Data!$BR:$BR,MATCH(AL122,Data!$A:$A,0),1)=0,"",INDEX(Data!$BR:$BR,MATCH(AL122,Data!$A:$A,0),1)))</f>
        <v/>
      </c>
      <c r="AL122" s="43" t="str">
        <f ca="1">IFERROR(INDEX(Data!$A$1:AS$1004,_xlfn.AGGREGATE(15,6,(OFFSET(Data!$A$1,0,MATCH(AL$6,Data!$1:$1,0)-1,1000,1)=IF(AL$7="","Yes",AL$7))/(OFFSET(Data!$A$1,0,MATCH(AL$6,Data!$1:$1,0)-1,1000,1)=IF(AL$7="","Yes",AL$7))*ROW(Data!$C$1:$C$1004),ROW(AL122)-ROW(AL$7)),1),"")</f>
        <v/>
      </c>
      <c r="AM122" s="43" t="str">
        <f ca="1">IF(AN122="","",IF(INDEX(Data!$BR:$BR,MATCH(AN122,Data!$A:$A,0),1)=0,"",INDEX(Data!$BR:$BR,MATCH(AN122,Data!$A:$A,0),1)))</f>
        <v/>
      </c>
      <c r="AN122" s="43" t="str">
        <f ca="1">IFERROR(INDEX(Data!$A$1:AU$1004,_xlfn.AGGREGATE(15,6,(OFFSET(Data!$A$1,0,MATCH(AN$6,Data!$1:$1,0)-1,1000,1)=IF(AN$7="","Yes",AN$7))/(OFFSET(Data!$A$1,0,MATCH(AN$6,Data!$1:$1,0)-1,1000,1)=IF(AN$7="","Yes",AN$7))*ROW(Data!$C$1:$C$1004),ROW(AN122)-ROW(AN$7)),1),"")</f>
        <v/>
      </c>
    </row>
    <row r="123" spans="1:40" x14ac:dyDescent="0.4">
      <c r="A123" s="43" t="str">
        <f ca="1">IF(B123="","",IF(INDEX(Data!$BR:$BR,MATCH(B123,Data!$A:$A,0),1)=0,"",INDEX(Data!$BR:$BR,MATCH(B123,Data!$A:$A,0),1)))</f>
        <v/>
      </c>
      <c r="B123" s="43" t="str">
        <f ca="1">IFERROR(INDEX(Data!A$1:$A$1004,_xlfn.AGGREGATE(15,6,(OFFSET(Data!$A$1,0,MATCH(B$6,Data!$1:$1,0)-1,1000,1)=IF(B$7="","Yes",B$7))/(OFFSET(Data!$A$1,0,MATCH(B$6,Data!$1:$1,0)-1,1000,1)=IF(B$7="","Yes",B$7))*ROW(Data!$C$1:$C$1004),ROW(B123)-ROW(B$7)),1),"")</f>
        <v/>
      </c>
      <c r="C123" s="43" t="str">
        <f ca="1">IF(D123="","",IF(INDEX(Data!$BR:$BR,MATCH(D123,Data!$A:$A,0),1)=0,"",INDEX(Data!$BR:$BR,MATCH(D123,Data!$A:$A,0),1)))</f>
        <v/>
      </c>
      <c r="D123" s="43" t="str">
        <f ca="1">IFERROR(INDEX(Data!$A$1:C$1004,_xlfn.AGGREGATE(15,6,(OFFSET(Data!$A$1,0,MATCH(D$6,Data!$1:$1,0)-1,1000,1)=IF(D$7="","Yes",D$7))/(OFFSET(Data!$A$1,0,MATCH(D$6,Data!$1:$1,0)-1,1000,1)=IF(D$7="","Yes",D$7))*ROW(Data!$C$1:$C$1004),ROW(D123)-ROW(D$7)),1),"")</f>
        <v/>
      </c>
      <c r="E123" s="43" t="str">
        <f ca="1">IF(F123="","",IF(INDEX(Data!$BR:$BR,MATCH(F123,Data!$A:$A,0),1)=0,"",INDEX(Data!$BR:$BR,MATCH(F123,Data!$A:$A,0),1)))</f>
        <v/>
      </c>
      <c r="F123" s="43" t="str">
        <f ca="1">IFERROR(INDEX(Data!$A$1:E$1004,_xlfn.AGGREGATE(15,6,(OFFSET(Data!$A$1,0,MATCH(F$6,Data!$1:$1,0)-1,1000,1)=IF(F$7="","Yes",F$7))/(OFFSET(Data!$A$1,0,MATCH(F$6,Data!$1:$1,0)-1,1000,1)=IF(F$7="","Yes",F$7))*ROW(Data!$C$1:$C$1004),ROW(F123)-ROW(F$7)),1),"")</f>
        <v/>
      </c>
      <c r="G123" s="43" t="str">
        <f ca="1">IF(H123="","",IF(INDEX(Data!$BR:$BR,MATCH(H123,Data!$A:$A,0),1)=0,"",INDEX(Data!$BR:$BR,MATCH(H123,Data!$A:$A,0),1)))</f>
        <v/>
      </c>
      <c r="H123" s="43" t="str">
        <f ca="1">IFERROR(INDEX(Data!$A$1:G$1004,_xlfn.AGGREGATE(15,6,(OFFSET(Data!$A$1,0,MATCH(H$6,Data!$1:$1,0)-1,1000,1)=IF(H$7="","Yes",H$7))/(OFFSET(Data!$A$1,0,MATCH(H$6,Data!$1:$1,0)-1,1000,1)=IF(H$7="","Yes",H$7))*ROW(Data!$C$1:$C$1004),ROW(H123)-ROW(H$7)),1),"")</f>
        <v/>
      </c>
      <c r="I123" s="43" t="str">
        <f ca="1">IF(J123="","",IF(INDEX(Data!$BR:$BR,MATCH(J123,Data!$A:$A,0),1)=0,"",INDEX(Data!$BR:$BR,MATCH(J123,Data!$A:$A,0),1)))</f>
        <v/>
      </c>
      <c r="J123" s="43" t="str">
        <f ca="1">IFERROR(INDEX(Data!$A$1:I$1004,_xlfn.AGGREGATE(15,6,(OFFSET(Data!$A$1,0,MATCH(J$6,Data!$1:$1,0)-1,1000,1)=IF(J$7="","Yes",J$7))/(OFFSET(Data!$A$1,0,MATCH(J$6,Data!$1:$1,0)-1,1000,1)=IF(J$7="","Yes",J$7))*ROW(Data!$C$1:$C$1004),ROW(J123)-ROW(J$7)),1),"")</f>
        <v/>
      </c>
      <c r="K123" s="43" t="str">
        <f ca="1">IF(L123="","",IF(INDEX(Data!$BR:$BR,MATCH(L123,Data!$A:$A,0),1)=0,"",INDEX(Data!$BR:$BR,MATCH(L123,Data!$A:$A,0),1)))</f>
        <v/>
      </c>
      <c r="L123" s="43" t="str">
        <f ca="1">IFERROR(INDEX(Data!$A$1:K$1004,_xlfn.AGGREGATE(15,6,(OFFSET(Data!$A$1,0,MATCH(L$6,Data!$1:$1,0)-1,1000,1)=IF(L$7="","Yes",L$7))/(OFFSET(Data!$A$1,0,MATCH(L$6,Data!$1:$1,0)-1,1000,1)=IF(L$7="","Yes",L$7))*ROW(Data!$C$1:$C$1004),ROW(L123)-ROW(L$7)),1),"")</f>
        <v/>
      </c>
      <c r="M123" s="43" t="str">
        <f ca="1">IF(N123="","",IF(INDEX(Data!$BR:$BR,MATCH(N123,Data!$A:$A,0),1)=0,"",INDEX(Data!$BR:$BR,MATCH(N123,Data!$A:$A,0),1)))</f>
        <v/>
      </c>
      <c r="N123" s="43" t="str">
        <f ca="1">IFERROR(INDEX(Data!$A$1:M$1004,_xlfn.AGGREGATE(15,6,(OFFSET(Data!$A$1,0,MATCH(N$6,Data!$1:$1,0)-1,1000,1)=IF(N$7="","Yes",N$7))/(OFFSET(Data!$A$1,0,MATCH(N$6,Data!$1:$1,0)-1,1000,1)=IF(N$7="","Yes",N$7))*ROW(Data!$C$1:$C$1004),ROW(N123)-ROW(N$7)),1),"")</f>
        <v/>
      </c>
      <c r="O123" s="43" t="str">
        <f ca="1">IF(P123="","",IF(INDEX(Data!$BR:$BR,MATCH(P123,Data!$A:$A,0),1)=0,"",INDEX(Data!$BR:$BR,MATCH(P123,Data!$A:$A,0),1)))</f>
        <v/>
      </c>
      <c r="P123" s="43" t="str">
        <f ca="1">IFERROR(INDEX(Data!$A$1:O$1004,_xlfn.AGGREGATE(15,6,(OFFSET(Data!$A$1,0,MATCH(P$6,Data!$1:$1,0)-1,1000,1)=IF(P$7="","Yes",P$7))/(OFFSET(Data!$A$1,0,MATCH(P$6,Data!$1:$1,0)-1,1000,1)=IF(P$7="","Yes",P$7))*ROW(Data!$C$1:$C$1004),ROW(P123)-ROW(P$7)),1),"")</f>
        <v>TV Land</v>
      </c>
      <c r="Q123" s="43" t="str">
        <f ca="1">IF(R123="","",IF(INDEX(Data!$BR:$BR,MATCH(R123,Data!$A:$A,0),1)=0,"",INDEX(Data!$BR:$BR,MATCH(R123,Data!$A:$A,0),1)))</f>
        <v/>
      </c>
      <c r="R123" s="43" t="str">
        <f ca="1">IFERROR(INDEX(Data!$A$1:Q$1004,_xlfn.AGGREGATE(15,6,(OFFSET(Data!$A$1,0,MATCH(R$6,Data!$1:$1,0)-1,1000,1)=IF(R$7="","Yes",R$7))/(OFFSET(Data!$A$1,0,MATCH(R$6,Data!$1:$1,0)-1,1000,1)=IF(R$7="","Yes",R$7))*ROW(Data!$C$1:$C$1004),ROW(R123)-ROW(R$7)),1),"")</f>
        <v>TBS</v>
      </c>
      <c r="S123" s="43" t="str">
        <f ca="1">IF(T123="","",IF(INDEX(Data!$BR:$BR,MATCH(T123,Data!$A:$A,0),1)=0,"",INDEX(Data!$BR:$BR,MATCH(T123,Data!$A:$A,0),1)))</f>
        <v/>
      </c>
      <c r="T123" s="43" t="str">
        <f ca="1">IFERROR(INDEX(Data!$A$1:R$1004,_xlfn.AGGREGATE(15,6,(OFFSET(Data!$A$1,0,MATCH(T$6,Data!$1:$1,0)-1,1000,1)=IF(T$7="","Yes",T$7))/(OFFSET(Data!$A$1,0,MATCH(T$6,Data!$1:$1,0)-1,1000,1)=IF(T$7="","Yes",T$7))*ROW(Data!$C$1:$C$1004),ROW(T123)-ROW(T$7)),1),"")</f>
        <v/>
      </c>
      <c r="U123" s="43" t="str">
        <f ca="1">IF(V123="","",IF(INDEX(Data!$BR:$BR,MATCH(V123,Data!$A:$A,0),1)=0,"",INDEX(Data!$BR:$BR,MATCH(V123,Data!$A:$A,0),1)))</f>
        <v/>
      </c>
      <c r="V123" s="43" t="str">
        <f ca="1">IFERROR(INDEX(Data!$A$1:T$1004,_xlfn.AGGREGATE(15,6,(OFFSET(Data!$A$1,0,MATCH(V$6,Data!$1:$1,0)-1,1000,1)=IF(V$7="","Yes",V$7))/(OFFSET(Data!$A$1,0,MATCH(V$6,Data!$1:$1,0)-1,1000,1)=IF(V$7="","Yes",V$7))*ROW(Data!$C$1:$C$1004),ROW(V123)-ROW(V$7)),1),"")</f>
        <v/>
      </c>
      <c r="W123" s="43" t="str">
        <f ca="1">IF(X123="","",IF(INDEX(Data!$BR:$BR,MATCH(X123,Data!$A:$A,0),1)=0,"",INDEX(Data!$BR:$BR,MATCH(X123,Data!$A:$A,0),1)))</f>
        <v/>
      </c>
      <c r="X123" s="43" t="str">
        <f ca="1">IFERROR(INDEX(Data!$A$1:Y$1004,_xlfn.AGGREGATE(15,6,(OFFSET(Data!$A$1,0,MATCH(X$6,Data!$1:$1,0)-1,1000,1)=IF(X$7="","Yes",X$7))/(OFFSET(Data!$A$1,0,MATCH(X$6,Data!$1:$1,0)-1,1000,1)=IF(X$7="","Yes",X$7))*ROW(Data!$C$1:$C$1004),ROW(X123)-ROW(X$7)),1),"")</f>
        <v/>
      </c>
      <c r="Y123" s="43" t="str">
        <f ca="1">IF(Z123="","",IF(INDEX(Data!$BR:$BR,MATCH(Z123,Data!$A:$A,0),1)=0,"",INDEX(Data!$BR:$BR,MATCH(Z123,Data!$A:$A,0),1)))</f>
        <v/>
      </c>
      <c r="Z123" s="43" t="str">
        <f ca="1">IFERROR(INDEX(Data!$A$1:AA$1004,_xlfn.AGGREGATE(15,6,(OFFSET(Data!$A$1,0,MATCH(Z$6,Data!$1:$1,0)-1,1000,1)=IF(Z$7="","Yes",Z$7))/(OFFSET(Data!$A$1,0,MATCH(Z$6,Data!$1:$1,0)-1,1000,1)=IF(Z$7="","Yes",Z$7))*ROW(Data!$C$1:$C$1004),ROW(Z123)-ROW(Z$7)),1),"")</f>
        <v/>
      </c>
      <c r="AA123" s="43" t="str">
        <f ca="1">IF(AB123="","",IF(INDEX(Data!$BR:$BR,MATCH(AB123,Data!$A:$A,0),1)=0,"",INDEX(Data!$BR:$BR,MATCH(AB123,Data!$A:$A,0),1)))</f>
        <v/>
      </c>
      <c r="AB123" s="43" t="str">
        <f ca="1">IFERROR(INDEX(Data!$A$1:AC$1004,_xlfn.AGGREGATE(15,6,(OFFSET(Data!$A$1,0,MATCH(AB$6,Data!$1:$1,0)-1,1000,1)=IF(AB$7="","Yes",AB$7))/(OFFSET(Data!$A$1,0,MATCH(AB$6,Data!$1:$1,0)-1,1000,1)=IF(AB$7="","Yes",AB$7))*ROW(Data!$C$1:$C$1004),ROW(AB123)-ROW(AB$7)),1),"")</f>
        <v/>
      </c>
      <c r="AC123" s="43" t="str">
        <f ca="1">IF(AD123="","",IF(INDEX(Data!$BR:$BR,MATCH(AD123,Data!$A:$A,0),1)=0,"",INDEX(Data!$BR:$BR,MATCH(AD123,Data!$A:$A,0),1)))</f>
        <v/>
      </c>
      <c r="AD123" s="43" t="str">
        <f ca="1">IFERROR(INDEX(Data!$A$1:AE$1004,_xlfn.AGGREGATE(15,6,(OFFSET(Data!$A$1,0,MATCH(AD$6,Data!$1:$1,0)-1,1000,1)=IF(AD$7="","Yes",AD$7))/(OFFSET(Data!$A$1,0,MATCH(AD$6,Data!$1:$1,0)-1,1000,1)=IF(AD$7="","Yes",AD$7))*ROW(Data!$C$1:$C$1004),ROW(AD123)-ROW(AD$7)),1),"")</f>
        <v/>
      </c>
      <c r="AE123" s="43" t="str">
        <f ca="1">IF(AF123="","",IF(INDEX(Data!$BR:$BR,MATCH(AF123,Data!$A:$A,0),1)=0,"",INDEX(Data!$BR:$BR,MATCH(AF123,Data!$A:$A,0),1)))</f>
        <v/>
      </c>
      <c r="AF123" s="43" t="str">
        <f ca="1">IFERROR(INDEX(Data!$A$1:AM$1004,_xlfn.AGGREGATE(15,6,(OFFSET(Data!$A$1,0,MATCH(AF$6,Data!$1:$1,0)-1,1000,1)=IF(AF$7="","Yes",AF$7))/(OFFSET(Data!$A$1,0,MATCH(AF$6,Data!$1:$1,0)-1,1000,1)=IF(AF$7="","Yes",AF$7))*ROW(Data!$C$1:$C$1004),ROW(AF123)-ROW(AF$7)),1),"")</f>
        <v/>
      </c>
      <c r="AG123" s="43" t="str">
        <f ca="1">IF(AH123="","",IF(INDEX(Data!$BR:$BR,MATCH(AH123,Data!$A:$A,0),1)=0,"",INDEX(Data!$BR:$BR,MATCH(AH123,Data!$A:$A,0),1)))</f>
        <v/>
      </c>
      <c r="AH123" s="43" t="str">
        <f ca="1">IFERROR(INDEX(Data!$A$1:AO$1004,_xlfn.AGGREGATE(15,6,(OFFSET(Data!$A$1,0,MATCH(AH$6,Data!$1:$1,0)-1,1000,1)=IF(AH$7="","Yes",AH$7))/(OFFSET(Data!$A$1,0,MATCH(AH$6,Data!$1:$1,0)-1,1000,1)=IF(AH$7="","Yes",AH$7))*ROW(Data!$C$1:$C$1004),ROW(AH123)-ROW(AH$7)),1),"")</f>
        <v/>
      </c>
      <c r="AI123" s="43" t="str">
        <f ca="1">IF(AJ123="","",IF(INDEX(Data!$BR:$BR,MATCH(AJ123,Data!$A:$A,0),1)=0,"",INDEX(Data!$BR:$BR,MATCH(AJ123,Data!$A:$A,0),1)))</f>
        <v/>
      </c>
      <c r="AJ123" s="43" t="str">
        <f ca="1">IFERROR(INDEX(Data!$A$1:AQ$1004,_xlfn.AGGREGATE(15,6,(OFFSET(Data!$A$1,0,MATCH(AJ$6,Data!$1:$1,0)-1,1000,1)=IF(AJ$7="","Yes",AJ$7))/(OFFSET(Data!$A$1,0,MATCH(AJ$6,Data!$1:$1,0)-1,1000,1)=IF(AJ$7="","Yes",AJ$7))*ROW(Data!$C$1:$C$1004),ROW(AJ123)-ROW(AJ$7)),1),"")</f>
        <v/>
      </c>
      <c r="AK123" s="43" t="str">
        <f ca="1">IF(AL123="","",IF(INDEX(Data!$BR:$BR,MATCH(AL123,Data!$A:$A,0),1)=0,"",INDEX(Data!$BR:$BR,MATCH(AL123,Data!$A:$A,0),1)))</f>
        <v/>
      </c>
      <c r="AL123" s="43" t="str">
        <f ca="1">IFERROR(INDEX(Data!$A$1:AS$1004,_xlfn.AGGREGATE(15,6,(OFFSET(Data!$A$1,0,MATCH(AL$6,Data!$1:$1,0)-1,1000,1)=IF(AL$7="","Yes",AL$7))/(OFFSET(Data!$A$1,0,MATCH(AL$6,Data!$1:$1,0)-1,1000,1)=IF(AL$7="","Yes",AL$7))*ROW(Data!$C$1:$C$1004),ROW(AL123)-ROW(AL$7)),1),"")</f>
        <v/>
      </c>
      <c r="AM123" s="43" t="str">
        <f ca="1">IF(AN123="","",IF(INDEX(Data!$BR:$BR,MATCH(AN123,Data!$A:$A,0),1)=0,"",INDEX(Data!$BR:$BR,MATCH(AN123,Data!$A:$A,0),1)))</f>
        <v/>
      </c>
      <c r="AN123" s="43" t="str">
        <f ca="1">IFERROR(INDEX(Data!$A$1:AU$1004,_xlfn.AGGREGATE(15,6,(OFFSET(Data!$A$1,0,MATCH(AN$6,Data!$1:$1,0)-1,1000,1)=IF(AN$7="","Yes",AN$7))/(OFFSET(Data!$A$1,0,MATCH(AN$6,Data!$1:$1,0)-1,1000,1)=IF(AN$7="","Yes",AN$7))*ROW(Data!$C$1:$C$1004),ROW(AN123)-ROW(AN$7)),1),"")</f>
        <v/>
      </c>
    </row>
    <row r="124" spans="1:40" x14ac:dyDescent="0.4">
      <c r="A124" s="43" t="str">
        <f ca="1">IF(B124="","",IF(INDEX(Data!$BR:$BR,MATCH(B124,Data!$A:$A,0),1)=0,"",INDEX(Data!$BR:$BR,MATCH(B124,Data!$A:$A,0),1)))</f>
        <v/>
      </c>
      <c r="B124" s="43" t="str">
        <f ca="1">IFERROR(INDEX(Data!A$1:$A$1004,_xlfn.AGGREGATE(15,6,(OFFSET(Data!$A$1,0,MATCH(B$6,Data!$1:$1,0)-1,1000,1)=IF(B$7="","Yes",B$7))/(OFFSET(Data!$A$1,0,MATCH(B$6,Data!$1:$1,0)-1,1000,1)=IF(B$7="","Yes",B$7))*ROW(Data!$C$1:$C$1004),ROW(B124)-ROW(B$7)),1),"")</f>
        <v/>
      </c>
      <c r="C124" s="43" t="str">
        <f ca="1">IF(D124="","",IF(INDEX(Data!$BR:$BR,MATCH(D124,Data!$A:$A,0),1)=0,"",INDEX(Data!$BR:$BR,MATCH(D124,Data!$A:$A,0),1)))</f>
        <v/>
      </c>
      <c r="D124" s="43" t="str">
        <f ca="1">IFERROR(INDEX(Data!$A$1:C$1004,_xlfn.AGGREGATE(15,6,(OFFSET(Data!$A$1,0,MATCH(D$6,Data!$1:$1,0)-1,1000,1)=IF(D$7="","Yes",D$7))/(OFFSET(Data!$A$1,0,MATCH(D$6,Data!$1:$1,0)-1,1000,1)=IF(D$7="","Yes",D$7))*ROW(Data!$C$1:$C$1004),ROW(D124)-ROW(D$7)),1),"")</f>
        <v/>
      </c>
      <c r="E124" s="43" t="str">
        <f ca="1">IF(F124="","",IF(INDEX(Data!$BR:$BR,MATCH(F124,Data!$A:$A,0),1)=0,"",INDEX(Data!$BR:$BR,MATCH(F124,Data!$A:$A,0),1)))</f>
        <v/>
      </c>
      <c r="F124" s="43" t="str">
        <f ca="1">IFERROR(INDEX(Data!$A$1:E$1004,_xlfn.AGGREGATE(15,6,(OFFSET(Data!$A$1,0,MATCH(F$6,Data!$1:$1,0)-1,1000,1)=IF(F$7="","Yes",F$7))/(OFFSET(Data!$A$1,0,MATCH(F$6,Data!$1:$1,0)-1,1000,1)=IF(F$7="","Yes",F$7))*ROW(Data!$C$1:$C$1004),ROW(F124)-ROW(F$7)),1),"")</f>
        <v/>
      </c>
      <c r="G124" s="43" t="str">
        <f ca="1">IF(H124="","",IF(INDEX(Data!$BR:$BR,MATCH(H124,Data!$A:$A,0),1)=0,"",INDEX(Data!$BR:$BR,MATCH(H124,Data!$A:$A,0),1)))</f>
        <v/>
      </c>
      <c r="H124" s="43" t="str">
        <f ca="1">IFERROR(INDEX(Data!$A$1:G$1004,_xlfn.AGGREGATE(15,6,(OFFSET(Data!$A$1,0,MATCH(H$6,Data!$1:$1,0)-1,1000,1)=IF(H$7="","Yes",H$7))/(OFFSET(Data!$A$1,0,MATCH(H$6,Data!$1:$1,0)-1,1000,1)=IF(H$7="","Yes",H$7))*ROW(Data!$C$1:$C$1004),ROW(H124)-ROW(H$7)),1),"")</f>
        <v/>
      </c>
      <c r="I124" s="43" t="str">
        <f ca="1">IF(J124="","",IF(INDEX(Data!$BR:$BR,MATCH(J124,Data!$A:$A,0),1)=0,"",INDEX(Data!$BR:$BR,MATCH(J124,Data!$A:$A,0),1)))</f>
        <v/>
      </c>
      <c r="J124" s="43" t="str">
        <f ca="1">IFERROR(INDEX(Data!$A$1:I$1004,_xlfn.AGGREGATE(15,6,(OFFSET(Data!$A$1,0,MATCH(J$6,Data!$1:$1,0)-1,1000,1)=IF(J$7="","Yes",J$7))/(OFFSET(Data!$A$1,0,MATCH(J$6,Data!$1:$1,0)-1,1000,1)=IF(J$7="","Yes",J$7))*ROW(Data!$C$1:$C$1004),ROW(J124)-ROW(J$7)),1),"")</f>
        <v/>
      </c>
      <c r="K124" s="43" t="str">
        <f ca="1">IF(L124="","",IF(INDEX(Data!$BR:$BR,MATCH(L124,Data!$A:$A,0),1)=0,"",INDEX(Data!$BR:$BR,MATCH(L124,Data!$A:$A,0),1)))</f>
        <v/>
      </c>
      <c r="L124" s="43" t="str">
        <f ca="1">IFERROR(INDEX(Data!$A$1:K$1004,_xlfn.AGGREGATE(15,6,(OFFSET(Data!$A$1,0,MATCH(L$6,Data!$1:$1,0)-1,1000,1)=IF(L$7="","Yes",L$7))/(OFFSET(Data!$A$1,0,MATCH(L$6,Data!$1:$1,0)-1,1000,1)=IF(L$7="","Yes",L$7))*ROW(Data!$C$1:$C$1004),ROW(L124)-ROW(L$7)),1),"")</f>
        <v/>
      </c>
      <c r="M124" s="43" t="str">
        <f ca="1">IF(N124="","",IF(INDEX(Data!$BR:$BR,MATCH(N124,Data!$A:$A,0),1)=0,"",INDEX(Data!$BR:$BR,MATCH(N124,Data!$A:$A,0),1)))</f>
        <v/>
      </c>
      <c r="N124" s="43" t="str">
        <f ca="1">IFERROR(INDEX(Data!$A$1:M$1004,_xlfn.AGGREGATE(15,6,(OFFSET(Data!$A$1,0,MATCH(N$6,Data!$1:$1,0)-1,1000,1)=IF(N$7="","Yes",N$7))/(OFFSET(Data!$A$1,0,MATCH(N$6,Data!$1:$1,0)-1,1000,1)=IF(N$7="","Yes",N$7))*ROW(Data!$C$1:$C$1004),ROW(N124)-ROW(N$7)),1),"")</f>
        <v/>
      </c>
      <c r="O124" s="43" t="str">
        <f ca="1">IF(P124="","",IF(INDEX(Data!$BR:$BR,MATCH(P124,Data!$A:$A,0),1)=0,"",INDEX(Data!$BR:$BR,MATCH(P124,Data!$A:$A,0),1)))</f>
        <v/>
      </c>
      <c r="P124" s="43" t="str">
        <f ca="1">IFERROR(INDEX(Data!$A$1:O$1004,_xlfn.AGGREGATE(15,6,(OFFSET(Data!$A$1,0,MATCH(P$6,Data!$1:$1,0)-1,1000,1)=IF(P$7="","Yes",P$7))/(OFFSET(Data!$A$1,0,MATCH(P$6,Data!$1:$1,0)-1,1000,1)=IF(P$7="","Yes",P$7))*ROW(Data!$C$1:$C$1004),ROW(P124)-ROW(P$7)),1),"")</f>
        <v>TV One</v>
      </c>
      <c r="Q124" s="43" t="str">
        <f ca="1">IF(R124="","",IF(INDEX(Data!$BR:$BR,MATCH(R124,Data!$A:$A,0),1)=0,"",INDEX(Data!$BR:$BR,MATCH(R124,Data!$A:$A,0),1)))</f>
        <v/>
      </c>
      <c r="R124" s="43" t="str">
        <f ca="1">IFERROR(INDEX(Data!$A$1:Q$1004,_xlfn.AGGREGATE(15,6,(OFFSET(Data!$A$1,0,MATCH(R$6,Data!$1:$1,0)-1,1000,1)=IF(R$7="","Yes",R$7))/(OFFSET(Data!$A$1,0,MATCH(R$6,Data!$1:$1,0)-1,1000,1)=IF(R$7="","Yes",R$7))*ROW(Data!$C$1:$C$1004),ROW(R124)-ROW(R$7)),1),"")</f>
        <v>Teen Nick</v>
      </c>
      <c r="S124" s="43" t="str">
        <f ca="1">IF(T124="","",IF(INDEX(Data!$BR:$BR,MATCH(T124,Data!$A:$A,0),1)=0,"",INDEX(Data!$BR:$BR,MATCH(T124,Data!$A:$A,0),1)))</f>
        <v/>
      </c>
      <c r="T124" s="43" t="str">
        <f ca="1">IFERROR(INDEX(Data!$A$1:R$1004,_xlfn.AGGREGATE(15,6,(OFFSET(Data!$A$1,0,MATCH(T$6,Data!$1:$1,0)-1,1000,1)=IF(T$7="","Yes",T$7))/(OFFSET(Data!$A$1,0,MATCH(T$6,Data!$1:$1,0)-1,1000,1)=IF(T$7="","Yes",T$7))*ROW(Data!$C$1:$C$1004),ROW(T124)-ROW(T$7)),1),"")</f>
        <v/>
      </c>
      <c r="U124" s="43" t="str">
        <f ca="1">IF(V124="","",IF(INDEX(Data!$BR:$BR,MATCH(V124,Data!$A:$A,0),1)=0,"",INDEX(Data!$BR:$BR,MATCH(V124,Data!$A:$A,0),1)))</f>
        <v/>
      </c>
      <c r="V124" s="43" t="str">
        <f ca="1">IFERROR(INDEX(Data!$A$1:T$1004,_xlfn.AGGREGATE(15,6,(OFFSET(Data!$A$1,0,MATCH(V$6,Data!$1:$1,0)-1,1000,1)=IF(V$7="","Yes",V$7))/(OFFSET(Data!$A$1,0,MATCH(V$6,Data!$1:$1,0)-1,1000,1)=IF(V$7="","Yes",V$7))*ROW(Data!$C$1:$C$1004),ROW(V124)-ROW(V$7)),1),"")</f>
        <v/>
      </c>
      <c r="W124" s="43" t="str">
        <f ca="1">IF(X124="","",IF(INDEX(Data!$BR:$BR,MATCH(X124,Data!$A:$A,0),1)=0,"",INDEX(Data!$BR:$BR,MATCH(X124,Data!$A:$A,0),1)))</f>
        <v/>
      </c>
      <c r="X124" s="43" t="str">
        <f ca="1">IFERROR(INDEX(Data!$A$1:Y$1004,_xlfn.AGGREGATE(15,6,(OFFSET(Data!$A$1,0,MATCH(X$6,Data!$1:$1,0)-1,1000,1)=IF(X$7="","Yes",X$7))/(OFFSET(Data!$A$1,0,MATCH(X$6,Data!$1:$1,0)-1,1000,1)=IF(X$7="","Yes",X$7))*ROW(Data!$C$1:$C$1004),ROW(X124)-ROW(X$7)),1),"")</f>
        <v/>
      </c>
      <c r="Y124" s="43" t="str">
        <f ca="1">IF(Z124="","",IF(INDEX(Data!$BR:$BR,MATCH(Z124,Data!$A:$A,0),1)=0,"",INDEX(Data!$BR:$BR,MATCH(Z124,Data!$A:$A,0),1)))</f>
        <v/>
      </c>
      <c r="Z124" s="43" t="str">
        <f ca="1">IFERROR(INDEX(Data!$A$1:AA$1004,_xlfn.AGGREGATE(15,6,(OFFSET(Data!$A$1,0,MATCH(Z$6,Data!$1:$1,0)-1,1000,1)=IF(Z$7="","Yes",Z$7))/(OFFSET(Data!$A$1,0,MATCH(Z$6,Data!$1:$1,0)-1,1000,1)=IF(Z$7="","Yes",Z$7))*ROW(Data!$C$1:$C$1004),ROW(Z124)-ROW(Z$7)),1),"")</f>
        <v/>
      </c>
      <c r="AA124" s="43" t="str">
        <f ca="1">IF(AB124="","",IF(INDEX(Data!$BR:$BR,MATCH(AB124,Data!$A:$A,0),1)=0,"",INDEX(Data!$BR:$BR,MATCH(AB124,Data!$A:$A,0),1)))</f>
        <v/>
      </c>
      <c r="AB124" s="43" t="str">
        <f ca="1">IFERROR(INDEX(Data!$A$1:AC$1004,_xlfn.AGGREGATE(15,6,(OFFSET(Data!$A$1,0,MATCH(AB$6,Data!$1:$1,0)-1,1000,1)=IF(AB$7="","Yes",AB$7))/(OFFSET(Data!$A$1,0,MATCH(AB$6,Data!$1:$1,0)-1,1000,1)=IF(AB$7="","Yes",AB$7))*ROW(Data!$C$1:$C$1004),ROW(AB124)-ROW(AB$7)),1),"")</f>
        <v/>
      </c>
      <c r="AC124" s="43" t="str">
        <f ca="1">IF(AD124="","",IF(INDEX(Data!$BR:$BR,MATCH(AD124,Data!$A:$A,0),1)=0,"",INDEX(Data!$BR:$BR,MATCH(AD124,Data!$A:$A,0),1)))</f>
        <v/>
      </c>
      <c r="AD124" s="43" t="str">
        <f ca="1">IFERROR(INDEX(Data!$A$1:AE$1004,_xlfn.AGGREGATE(15,6,(OFFSET(Data!$A$1,0,MATCH(AD$6,Data!$1:$1,0)-1,1000,1)=IF(AD$7="","Yes",AD$7))/(OFFSET(Data!$A$1,0,MATCH(AD$6,Data!$1:$1,0)-1,1000,1)=IF(AD$7="","Yes",AD$7))*ROW(Data!$C$1:$C$1004),ROW(AD124)-ROW(AD$7)),1),"")</f>
        <v/>
      </c>
      <c r="AE124" s="43" t="str">
        <f ca="1">IF(AF124="","",IF(INDEX(Data!$BR:$BR,MATCH(AF124,Data!$A:$A,0),1)=0,"",INDEX(Data!$BR:$BR,MATCH(AF124,Data!$A:$A,0),1)))</f>
        <v/>
      </c>
      <c r="AF124" s="43" t="str">
        <f ca="1">IFERROR(INDEX(Data!$A$1:AM$1004,_xlfn.AGGREGATE(15,6,(OFFSET(Data!$A$1,0,MATCH(AF$6,Data!$1:$1,0)-1,1000,1)=IF(AF$7="","Yes",AF$7))/(OFFSET(Data!$A$1,0,MATCH(AF$6,Data!$1:$1,0)-1,1000,1)=IF(AF$7="","Yes",AF$7))*ROW(Data!$C$1:$C$1004),ROW(AF124)-ROW(AF$7)),1),"")</f>
        <v/>
      </c>
      <c r="AG124" s="43" t="str">
        <f ca="1">IF(AH124="","",IF(INDEX(Data!$BR:$BR,MATCH(AH124,Data!$A:$A,0),1)=0,"",INDEX(Data!$BR:$BR,MATCH(AH124,Data!$A:$A,0),1)))</f>
        <v/>
      </c>
      <c r="AH124" s="43" t="str">
        <f ca="1">IFERROR(INDEX(Data!$A$1:AO$1004,_xlfn.AGGREGATE(15,6,(OFFSET(Data!$A$1,0,MATCH(AH$6,Data!$1:$1,0)-1,1000,1)=IF(AH$7="","Yes",AH$7))/(OFFSET(Data!$A$1,0,MATCH(AH$6,Data!$1:$1,0)-1,1000,1)=IF(AH$7="","Yes",AH$7))*ROW(Data!$C$1:$C$1004),ROW(AH124)-ROW(AH$7)),1),"")</f>
        <v/>
      </c>
      <c r="AI124" s="43" t="str">
        <f ca="1">IF(AJ124="","",IF(INDEX(Data!$BR:$BR,MATCH(AJ124,Data!$A:$A,0),1)=0,"",INDEX(Data!$BR:$BR,MATCH(AJ124,Data!$A:$A,0),1)))</f>
        <v/>
      </c>
      <c r="AJ124" s="43" t="str">
        <f ca="1">IFERROR(INDEX(Data!$A$1:AQ$1004,_xlfn.AGGREGATE(15,6,(OFFSET(Data!$A$1,0,MATCH(AJ$6,Data!$1:$1,0)-1,1000,1)=IF(AJ$7="","Yes",AJ$7))/(OFFSET(Data!$A$1,0,MATCH(AJ$6,Data!$1:$1,0)-1,1000,1)=IF(AJ$7="","Yes",AJ$7))*ROW(Data!$C$1:$C$1004),ROW(AJ124)-ROW(AJ$7)),1),"")</f>
        <v/>
      </c>
      <c r="AK124" s="43" t="str">
        <f ca="1">IF(AL124="","",IF(INDEX(Data!$BR:$BR,MATCH(AL124,Data!$A:$A,0),1)=0,"",INDEX(Data!$BR:$BR,MATCH(AL124,Data!$A:$A,0),1)))</f>
        <v/>
      </c>
      <c r="AL124" s="43" t="str">
        <f ca="1">IFERROR(INDEX(Data!$A$1:AS$1004,_xlfn.AGGREGATE(15,6,(OFFSET(Data!$A$1,0,MATCH(AL$6,Data!$1:$1,0)-1,1000,1)=IF(AL$7="","Yes",AL$7))/(OFFSET(Data!$A$1,0,MATCH(AL$6,Data!$1:$1,0)-1,1000,1)=IF(AL$7="","Yes",AL$7))*ROW(Data!$C$1:$C$1004),ROW(AL124)-ROW(AL$7)),1),"")</f>
        <v/>
      </c>
      <c r="AM124" s="43" t="str">
        <f ca="1">IF(AN124="","",IF(INDEX(Data!$BR:$BR,MATCH(AN124,Data!$A:$A,0),1)=0,"",INDEX(Data!$BR:$BR,MATCH(AN124,Data!$A:$A,0),1)))</f>
        <v/>
      </c>
      <c r="AN124" s="43" t="str">
        <f ca="1">IFERROR(INDEX(Data!$A$1:AU$1004,_xlfn.AGGREGATE(15,6,(OFFSET(Data!$A$1,0,MATCH(AN$6,Data!$1:$1,0)-1,1000,1)=IF(AN$7="","Yes",AN$7))/(OFFSET(Data!$A$1,0,MATCH(AN$6,Data!$1:$1,0)-1,1000,1)=IF(AN$7="","Yes",AN$7))*ROW(Data!$C$1:$C$1004),ROW(AN124)-ROW(AN$7)),1),"")</f>
        <v/>
      </c>
    </row>
    <row r="125" spans="1:40" x14ac:dyDescent="0.4">
      <c r="A125" s="43" t="str">
        <f ca="1">IF(B125="","",IF(INDEX(Data!$BR:$BR,MATCH(B125,Data!$A:$A,0),1)=0,"",INDEX(Data!$BR:$BR,MATCH(B125,Data!$A:$A,0),1)))</f>
        <v/>
      </c>
      <c r="B125" s="43" t="str">
        <f ca="1">IFERROR(INDEX(Data!A$1:$A$1004,_xlfn.AGGREGATE(15,6,(OFFSET(Data!$A$1,0,MATCH(B$6,Data!$1:$1,0)-1,1000,1)=IF(B$7="","Yes",B$7))/(OFFSET(Data!$A$1,0,MATCH(B$6,Data!$1:$1,0)-1,1000,1)=IF(B$7="","Yes",B$7))*ROW(Data!$C$1:$C$1004),ROW(B125)-ROW(B$7)),1),"")</f>
        <v/>
      </c>
      <c r="C125" s="43" t="str">
        <f ca="1">IF(D125="","",IF(INDEX(Data!$BR:$BR,MATCH(D125,Data!$A:$A,0),1)=0,"",INDEX(Data!$BR:$BR,MATCH(D125,Data!$A:$A,0),1)))</f>
        <v/>
      </c>
      <c r="D125" s="43" t="str">
        <f ca="1">IFERROR(INDEX(Data!$A$1:C$1004,_xlfn.AGGREGATE(15,6,(OFFSET(Data!$A$1,0,MATCH(D$6,Data!$1:$1,0)-1,1000,1)=IF(D$7="","Yes",D$7))/(OFFSET(Data!$A$1,0,MATCH(D$6,Data!$1:$1,0)-1,1000,1)=IF(D$7="","Yes",D$7))*ROW(Data!$C$1:$C$1004),ROW(D125)-ROW(D$7)),1),"")</f>
        <v/>
      </c>
      <c r="E125" s="43" t="str">
        <f ca="1">IF(F125="","",IF(INDEX(Data!$BR:$BR,MATCH(F125,Data!$A:$A,0),1)=0,"",INDEX(Data!$BR:$BR,MATCH(F125,Data!$A:$A,0),1)))</f>
        <v/>
      </c>
      <c r="F125" s="43" t="str">
        <f ca="1">IFERROR(INDEX(Data!$A$1:E$1004,_xlfn.AGGREGATE(15,6,(OFFSET(Data!$A$1,0,MATCH(F$6,Data!$1:$1,0)-1,1000,1)=IF(F$7="","Yes",F$7))/(OFFSET(Data!$A$1,0,MATCH(F$6,Data!$1:$1,0)-1,1000,1)=IF(F$7="","Yes",F$7))*ROW(Data!$C$1:$C$1004),ROW(F125)-ROW(F$7)),1),"")</f>
        <v/>
      </c>
      <c r="G125" s="43" t="str">
        <f ca="1">IF(H125="","",IF(INDEX(Data!$BR:$BR,MATCH(H125,Data!$A:$A,0),1)=0,"",INDEX(Data!$BR:$BR,MATCH(H125,Data!$A:$A,0),1)))</f>
        <v/>
      </c>
      <c r="H125" s="43" t="str">
        <f ca="1">IFERROR(INDEX(Data!$A$1:G$1004,_xlfn.AGGREGATE(15,6,(OFFSET(Data!$A$1,0,MATCH(H$6,Data!$1:$1,0)-1,1000,1)=IF(H$7="","Yes",H$7))/(OFFSET(Data!$A$1,0,MATCH(H$6,Data!$1:$1,0)-1,1000,1)=IF(H$7="","Yes",H$7))*ROW(Data!$C$1:$C$1004),ROW(H125)-ROW(H$7)),1),"")</f>
        <v/>
      </c>
      <c r="I125" s="43" t="str">
        <f ca="1">IF(J125="","",IF(INDEX(Data!$BR:$BR,MATCH(J125,Data!$A:$A,0),1)=0,"",INDEX(Data!$BR:$BR,MATCH(J125,Data!$A:$A,0),1)))</f>
        <v/>
      </c>
      <c r="J125" s="43" t="str">
        <f ca="1">IFERROR(INDEX(Data!$A$1:I$1004,_xlfn.AGGREGATE(15,6,(OFFSET(Data!$A$1,0,MATCH(J$6,Data!$1:$1,0)-1,1000,1)=IF(J$7="","Yes",J$7))/(OFFSET(Data!$A$1,0,MATCH(J$6,Data!$1:$1,0)-1,1000,1)=IF(J$7="","Yes",J$7))*ROW(Data!$C$1:$C$1004),ROW(J125)-ROW(J$7)),1),"")</f>
        <v/>
      </c>
      <c r="K125" s="43" t="str">
        <f ca="1">IF(L125="","",IF(INDEX(Data!$BR:$BR,MATCH(L125,Data!$A:$A,0),1)=0,"",INDEX(Data!$BR:$BR,MATCH(L125,Data!$A:$A,0),1)))</f>
        <v/>
      </c>
      <c r="L125" s="43" t="str">
        <f ca="1">IFERROR(INDEX(Data!$A$1:K$1004,_xlfn.AGGREGATE(15,6,(OFFSET(Data!$A$1,0,MATCH(L$6,Data!$1:$1,0)-1,1000,1)=IF(L$7="","Yes",L$7))/(OFFSET(Data!$A$1,0,MATCH(L$6,Data!$1:$1,0)-1,1000,1)=IF(L$7="","Yes",L$7))*ROW(Data!$C$1:$C$1004),ROW(L125)-ROW(L$7)),1),"")</f>
        <v/>
      </c>
      <c r="M125" s="43" t="str">
        <f ca="1">IF(N125="","",IF(INDEX(Data!$BR:$BR,MATCH(N125,Data!$A:$A,0),1)=0,"",INDEX(Data!$BR:$BR,MATCH(N125,Data!$A:$A,0),1)))</f>
        <v/>
      </c>
      <c r="N125" s="43" t="str">
        <f ca="1">IFERROR(INDEX(Data!$A$1:M$1004,_xlfn.AGGREGATE(15,6,(OFFSET(Data!$A$1,0,MATCH(N$6,Data!$1:$1,0)-1,1000,1)=IF(N$7="","Yes",N$7))/(OFFSET(Data!$A$1,0,MATCH(N$6,Data!$1:$1,0)-1,1000,1)=IF(N$7="","Yes",N$7))*ROW(Data!$C$1:$C$1004),ROW(N125)-ROW(N$7)),1),"")</f>
        <v/>
      </c>
      <c r="O125" s="43" t="str">
        <f ca="1">IF(P125="","",IF(INDEX(Data!$BR:$BR,MATCH(P125,Data!$A:$A,0),1)=0,"",INDEX(Data!$BR:$BR,MATCH(P125,Data!$A:$A,0),1)))</f>
        <v/>
      </c>
      <c r="P125" s="43" t="str">
        <f ca="1">IFERROR(INDEX(Data!$A$1:O$1004,_xlfn.AGGREGATE(15,6,(OFFSET(Data!$A$1,0,MATCH(P$6,Data!$1:$1,0)-1,1000,1)=IF(P$7="","Yes",P$7))/(OFFSET(Data!$A$1,0,MATCH(P$6,Data!$1:$1,0)-1,1000,1)=IF(P$7="","Yes",P$7))*ROW(Data!$C$1:$C$1004),ROW(P125)-ROW(P$7)),1),"")</f>
        <v>TVG</v>
      </c>
      <c r="Q125" s="43" t="str">
        <f ca="1">IF(R125="","",IF(INDEX(Data!$BR:$BR,MATCH(R125,Data!$A:$A,0),1)=0,"",INDEX(Data!$BR:$BR,MATCH(R125,Data!$A:$A,0),1)))</f>
        <v/>
      </c>
      <c r="R125" s="43" t="str">
        <f ca="1">IFERROR(INDEX(Data!$A$1:Q$1004,_xlfn.AGGREGATE(15,6,(OFFSET(Data!$A$1,0,MATCH(R$6,Data!$1:$1,0)-1,1000,1)=IF(R$7="","Yes",R$7))/(OFFSET(Data!$A$1,0,MATCH(R$6,Data!$1:$1,0)-1,1000,1)=IF(R$7="","Yes",R$7))*ROW(Data!$C$1:$C$1004),ROW(R125)-ROW(R$7)),1),"")</f>
        <v>Telemundo</v>
      </c>
      <c r="S125" s="43" t="str">
        <f ca="1">IF(T125="","",IF(INDEX(Data!$BR:$BR,MATCH(T125,Data!$A:$A,0),1)=0,"",INDEX(Data!$BR:$BR,MATCH(T125,Data!$A:$A,0),1)))</f>
        <v/>
      </c>
      <c r="T125" s="43" t="str">
        <f ca="1">IFERROR(INDEX(Data!$A$1:R$1004,_xlfn.AGGREGATE(15,6,(OFFSET(Data!$A$1,0,MATCH(T$6,Data!$1:$1,0)-1,1000,1)=IF(T$7="","Yes",T$7))/(OFFSET(Data!$A$1,0,MATCH(T$6,Data!$1:$1,0)-1,1000,1)=IF(T$7="","Yes",T$7))*ROW(Data!$C$1:$C$1004),ROW(T125)-ROW(T$7)),1),"")</f>
        <v/>
      </c>
      <c r="U125" s="43" t="str">
        <f ca="1">IF(V125="","",IF(INDEX(Data!$BR:$BR,MATCH(V125,Data!$A:$A,0),1)=0,"",INDEX(Data!$BR:$BR,MATCH(V125,Data!$A:$A,0),1)))</f>
        <v/>
      </c>
      <c r="V125" s="43" t="str">
        <f ca="1">IFERROR(INDEX(Data!$A$1:T$1004,_xlfn.AGGREGATE(15,6,(OFFSET(Data!$A$1,0,MATCH(V$6,Data!$1:$1,0)-1,1000,1)=IF(V$7="","Yes",V$7))/(OFFSET(Data!$A$1,0,MATCH(V$6,Data!$1:$1,0)-1,1000,1)=IF(V$7="","Yes",V$7))*ROW(Data!$C$1:$C$1004),ROW(V125)-ROW(V$7)),1),"")</f>
        <v/>
      </c>
      <c r="W125" s="43" t="str">
        <f ca="1">IF(X125="","",IF(INDEX(Data!$BR:$BR,MATCH(X125,Data!$A:$A,0),1)=0,"",INDEX(Data!$BR:$BR,MATCH(X125,Data!$A:$A,0),1)))</f>
        <v/>
      </c>
      <c r="X125" s="43" t="str">
        <f ca="1">IFERROR(INDEX(Data!$A$1:Y$1004,_xlfn.AGGREGATE(15,6,(OFFSET(Data!$A$1,0,MATCH(X$6,Data!$1:$1,0)-1,1000,1)=IF(X$7="","Yes",X$7))/(OFFSET(Data!$A$1,0,MATCH(X$6,Data!$1:$1,0)-1,1000,1)=IF(X$7="","Yes",X$7))*ROW(Data!$C$1:$C$1004),ROW(X125)-ROW(X$7)),1),"")</f>
        <v/>
      </c>
      <c r="Y125" s="43" t="str">
        <f ca="1">IF(Z125="","",IF(INDEX(Data!$BR:$BR,MATCH(Z125,Data!$A:$A,0),1)=0,"",INDEX(Data!$BR:$BR,MATCH(Z125,Data!$A:$A,0),1)))</f>
        <v/>
      </c>
      <c r="Z125" s="43" t="str">
        <f ca="1">IFERROR(INDEX(Data!$A$1:AA$1004,_xlfn.AGGREGATE(15,6,(OFFSET(Data!$A$1,0,MATCH(Z$6,Data!$1:$1,0)-1,1000,1)=IF(Z$7="","Yes",Z$7))/(OFFSET(Data!$A$1,0,MATCH(Z$6,Data!$1:$1,0)-1,1000,1)=IF(Z$7="","Yes",Z$7))*ROW(Data!$C$1:$C$1004),ROW(Z125)-ROW(Z$7)),1),"")</f>
        <v/>
      </c>
      <c r="AA125" s="43" t="str">
        <f ca="1">IF(AB125="","",IF(INDEX(Data!$BR:$BR,MATCH(AB125,Data!$A:$A,0),1)=0,"",INDEX(Data!$BR:$BR,MATCH(AB125,Data!$A:$A,0),1)))</f>
        <v/>
      </c>
      <c r="AB125" s="43" t="str">
        <f ca="1">IFERROR(INDEX(Data!$A$1:AC$1004,_xlfn.AGGREGATE(15,6,(OFFSET(Data!$A$1,0,MATCH(AB$6,Data!$1:$1,0)-1,1000,1)=IF(AB$7="","Yes",AB$7))/(OFFSET(Data!$A$1,0,MATCH(AB$6,Data!$1:$1,0)-1,1000,1)=IF(AB$7="","Yes",AB$7))*ROW(Data!$C$1:$C$1004),ROW(AB125)-ROW(AB$7)),1),"")</f>
        <v/>
      </c>
      <c r="AC125" s="43" t="str">
        <f ca="1">IF(AD125="","",IF(INDEX(Data!$BR:$BR,MATCH(AD125,Data!$A:$A,0),1)=0,"",INDEX(Data!$BR:$BR,MATCH(AD125,Data!$A:$A,0),1)))</f>
        <v/>
      </c>
      <c r="AD125" s="43" t="str">
        <f ca="1">IFERROR(INDEX(Data!$A$1:AE$1004,_xlfn.AGGREGATE(15,6,(OFFSET(Data!$A$1,0,MATCH(AD$6,Data!$1:$1,0)-1,1000,1)=IF(AD$7="","Yes",AD$7))/(OFFSET(Data!$A$1,0,MATCH(AD$6,Data!$1:$1,0)-1,1000,1)=IF(AD$7="","Yes",AD$7))*ROW(Data!$C$1:$C$1004),ROW(AD125)-ROW(AD$7)),1),"")</f>
        <v/>
      </c>
      <c r="AE125" s="43" t="str">
        <f ca="1">IF(AF125="","",IF(INDEX(Data!$BR:$BR,MATCH(AF125,Data!$A:$A,0),1)=0,"",INDEX(Data!$BR:$BR,MATCH(AF125,Data!$A:$A,0),1)))</f>
        <v/>
      </c>
      <c r="AF125" s="43" t="str">
        <f ca="1">IFERROR(INDEX(Data!$A$1:AM$1004,_xlfn.AGGREGATE(15,6,(OFFSET(Data!$A$1,0,MATCH(AF$6,Data!$1:$1,0)-1,1000,1)=IF(AF$7="","Yes",AF$7))/(OFFSET(Data!$A$1,0,MATCH(AF$6,Data!$1:$1,0)-1,1000,1)=IF(AF$7="","Yes",AF$7))*ROW(Data!$C$1:$C$1004),ROW(AF125)-ROW(AF$7)),1),"")</f>
        <v/>
      </c>
      <c r="AG125" s="43" t="str">
        <f ca="1">IF(AH125="","",IF(INDEX(Data!$BR:$BR,MATCH(AH125,Data!$A:$A,0),1)=0,"",INDEX(Data!$BR:$BR,MATCH(AH125,Data!$A:$A,0),1)))</f>
        <v/>
      </c>
      <c r="AH125" s="43" t="str">
        <f ca="1">IFERROR(INDEX(Data!$A$1:AO$1004,_xlfn.AGGREGATE(15,6,(OFFSET(Data!$A$1,0,MATCH(AH$6,Data!$1:$1,0)-1,1000,1)=IF(AH$7="","Yes",AH$7))/(OFFSET(Data!$A$1,0,MATCH(AH$6,Data!$1:$1,0)-1,1000,1)=IF(AH$7="","Yes",AH$7))*ROW(Data!$C$1:$C$1004),ROW(AH125)-ROW(AH$7)),1),"")</f>
        <v/>
      </c>
      <c r="AI125" s="43" t="str">
        <f ca="1">IF(AJ125="","",IF(INDEX(Data!$BR:$BR,MATCH(AJ125,Data!$A:$A,0),1)=0,"",INDEX(Data!$BR:$BR,MATCH(AJ125,Data!$A:$A,0),1)))</f>
        <v/>
      </c>
      <c r="AJ125" s="43" t="str">
        <f ca="1">IFERROR(INDEX(Data!$A$1:AQ$1004,_xlfn.AGGREGATE(15,6,(OFFSET(Data!$A$1,0,MATCH(AJ$6,Data!$1:$1,0)-1,1000,1)=IF(AJ$7="","Yes",AJ$7))/(OFFSET(Data!$A$1,0,MATCH(AJ$6,Data!$1:$1,0)-1,1000,1)=IF(AJ$7="","Yes",AJ$7))*ROW(Data!$C$1:$C$1004),ROW(AJ125)-ROW(AJ$7)),1),"")</f>
        <v/>
      </c>
      <c r="AK125" s="43" t="str">
        <f ca="1">IF(AL125="","",IF(INDEX(Data!$BR:$BR,MATCH(AL125,Data!$A:$A,0),1)=0,"",INDEX(Data!$BR:$BR,MATCH(AL125,Data!$A:$A,0),1)))</f>
        <v/>
      </c>
      <c r="AL125" s="43" t="str">
        <f ca="1">IFERROR(INDEX(Data!$A$1:AS$1004,_xlfn.AGGREGATE(15,6,(OFFSET(Data!$A$1,0,MATCH(AL$6,Data!$1:$1,0)-1,1000,1)=IF(AL$7="","Yes",AL$7))/(OFFSET(Data!$A$1,0,MATCH(AL$6,Data!$1:$1,0)-1,1000,1)=IF(AL$7="","Yes",AL$7))*ROW(Data!$C$1:$C$1004),ROW(AL125)-ROW(AL$7)),1),"")</f>
        <v/>
      </c>
      <c r="AM125" s="43" t="str">
        <f ca="1">IF(AN125="","",IF(INDEX(Data!$BR:$BR,MATCH(AN125,Data!$A:$A,0),1)=0,"",INDEX(Data!$BR:$BR,MATCH(AN125,Data!$A:$A,0),1)))</f>
        <v/>
      </c>
      <c r="AN125" s="43" t="str">
        <f ca="1">IFERROR(INDEX(Data!$A$1:AU$1004,_xlfn.AGGREGATE(15,6,(OFFSET(Data!$A$1,0,MATCH(AN$6,Data!$1:$1,0)-1,1000,1)=IF(AN$7="","Yes",AN$7))/(OFFSET(Data!$A$1,0,MATCH(AN$6,Data!$1:$1,0)-1,1000,1)=IF(AN$7="","Yes",AN$7))*ROW(Data!$C$1:$C$1004),ROW(AN125)-ROW(AN$7)),1),"")</f>
        <v/>
      </c>
    </row>
    <row r="126" spans="1:40" x14ac:dyDescent="0.4">
      <c r="A126" s="43" t="str">
        <f ca="1">IF(B126="","",IF(INDEX(Data!$BR:$BR,MATCH(B126,Data!$A:$A,0),1)=0,"",INDEX(Data!$BR:$BR,MATCH(B126,Data!$A:$A,0),1)))</f>
        <v/>
      </c>
      <c r="B126" s="43" t="str">
        <f ca="1">IFERROR(INDEX(Data!A$1:$A$1004,_xlfn.AGGREGATE(15,6,(OFFSET(Data!$A$1,0,MATCH(B$6,Data!$1:$1,0)-1,1000,1)=IF(B$7="","Yes",B$7))/(OFFSET(Data!$A$1,0,MATCH(B$6,Data!$1:$1,0)-1,1000,1)=IF(B$7="","Yes",B$7))*ROW(Data!$C$1:$C$1004),ROW(B126)-ROW(B$7)),1),"")</f>
        <v/>
      </c>
      <c r="C126" s="43" t="str">
        <f ca="1">IF(D126="","",IF(INDEX(Data!$BR:$BR,MATCH(D126,Data!$A:$A,0),1)=0,"",INDEX(Data!$BR:$BR,MATCH(D126,Data!$A:$A,0),1)))</f>
        <v/>
      </c>
      <c r="D126" s="43" t="str">
        <f ca="1">IFERROR(INDEX(Data!$A$1:C$1004,_xlfn.AGGREGATE(15,6,(OFFSET(Data!$A$1,0,MATCH(D$6,Data!$1:$1,0)-1,1000,1)=IF(D$7="","Yes",D$7))/(OFFSET(Data!$A$1,0,MATCH(D$6,Data!$1:$1,0)-1,1000,1)=IF(D$7="","Yes",D$7))*ROW(Data!$C$1:$C$1004),ROW(D126)-ROW(D$7)),1),"")</f>
        <v/>
      </c>
      <c r="E126" s="43" t="str">
        <f ca="1">IF(F126="","",IF(INDEX(Data!$BR:$BR,MATCH(F126,Data!$A:$A,0),1)=0,"",INDEX(Data!$BR:$BR,MATCH(F126,Data!$A:$A,0),1)))</f>
        <v/>
      </c>
      <c r="F126" s="43" t="str">
        <f ca="1">IFERROR(INDEX(Data!$A$1:E$1004,_xlfn.AGGREGATE(15,6,(OFFSET(Data!$A$1,0,MATCH(F$6,Data!$1:$1,0)-1,1000,1)=IF(F$7="","Yes",F$7))/(OFFSET(Data!$A$1,0,MATCH(F$6,Data!$1:$1,0)-1,1000,1)=IF(F$7="","Yes",F$7))*ROW(Data!$C$1:$C$1004),ROW(F126)-ROW(F$7)),1),"")</f>
        <v/>
      </c>
      <c r="G126" s="43" t="str">
        <f ca="1">IF(H126="","",IF(INDEX(Data!$BR:$BR,MATCH(H126,Data!$A:$A,0),1)=0,"",INDEX(Data!$BR:$BR,MATCH(H126,Data!$A:$A,0),1)))</f>
        <v/>
      </c>
      <c r="H126" s="43" t="str">
        <f ca="1">IFERROR(INDEX(Data!$A$1:G$1004,_xlfn.AGGREGATE(15,6,(OFFSET(Data!$A$1,0,MATCH(H$6,Data!$1:$1,0)-1,1000,1)=IF(H$7="","Yes",H$7))/(OFFSET(Data!$A$1,0,MATCH(H$6,Data!$1:$1,0)-1,1000,1)=IF(H$7="","Yes",H$7))*ROW(Data!$C$1:$C$1004),ROW(H126)-ROW(H$7)),1),"")</f>
        <v/>
      </c>
      <c r="I126" s="43" t="str">
        <f ca="1">IF(J126="","",IF(INDEX(Data!$BR:$BR,MATCH(J126,Data!$A:$A,0),1)=0,"",INDEX(Data!$BR:$BR,MATCH(J126,Data!$A:$A,0),1)))</f>
        <v/>
      </c>
      <c r="J126" s="43" t="str">
        <f ca="1">IFERROR(INDEX(Data!$A$1:I$1004,_xlfn.AGGREGATE(15,6,(OFFSET(Data!$A$1,0,MATCH(J$6,Data!$1:$1,0)-1,1000,1)=IF(J$7="","Yes",J$7))/(OFFSET(Data!$A$1,0,MATCH(J$6,Data!$1:$1,0)-1,1000,1)=IF(J$7="","Yes",J$7))*ROW(Data!$C$1:$C$1004),ROW(J126)-ROW(J$7)),1),"")</f>
        <v/>
      </c>
      <c r="K126" s="43" t="str">
        <f ca="1">IF(L126="","",IF(INDEX(Data!$BR:$BR,MATCH(L126,Data!$A:$A,0),1)=0,"",INDEX(Data!$BR:$BR,MATCH(L126,Data!$A:$A,0),1)))</f>
        <v/>
      </c>
      <c r="L126" s="43" t="str">
        <f ca="1">IFERROR(INDEX(Data!$A$1:K$1004,_xlfn.AGGREGATE(15,6,(OFFSET(Data!$A$1,0,MATCH(L$6,Data!$1:$1,0)-1,1000,1)=IF(L$7="","Yes",L$7))/(OFFSET(Data!$A$1,0,MATCH(L$6,Data!$1:$1,0)-1,1000,1)=IF(L$7="","Yes",L$7))*ROW(Data!$C$1:$C$1004),ROW(L126)-ROW(L$7)),1),"")</f>
        <v/>
      </c>
      <c r="M126" s="43" t="str">
        <f ca="1">IF(N126="","",IF(INDEX(Data!$BR:$BR,MATCH(N126,Data!$A:$A,0),1)=0,"",INDEX(Data!$BR:$BR,MATCH(N126,Data!$A:$A,0),1)))</f>
        <v/>
      </c>
      <c r="N126" s="43" t="str">
        <f ca="1">IFERROR(INDEX(Data!$A$1:M$1004,_xlfn.AGGREGATE(15,6,(OFFSET(Data!$A$1,0,MATCH(N$6,Data!$1:$1,0)-1,1000,1)=IF(N$7="","Yes",N$7))/(OFFSET(Data!$A$1,0,MATCH(N$6,Data!$1:$1,0)-1,1000,1)=IF(N$7="","Yes",N$7))*ROW(Data!$C$1:$C$1004),ROW(N126)-ROW(N$7)),1),"")</f>
        <v/>
      </c>
      <c r="O126" s="43" t="str">
        <f ca="1">IF(P126="","",IF(INDEX(Data!$BR:$BR,MATCH(P126,Data!$A:$A,0),1)=0,"",INDEX(Data!$BR:$BR,MATCH(P126,Data!$A:$A,0),1)))</f>
        <v/>
      </c>
      <c r="P126" s="43" t="str">
        <f ca="1">IFERROR(INDEX(Data!$A$1:O$1004,_xlfn.AGGREGATE(15,6,(OFFSET(Data!$A$1,0,MATCH(P$6,Data!$1:$1,0)-1,1000,1)=IF(P$7="","Yes",P$7))/(OFFSET(Data!$A$1,0,MATCH(P$6,Data!$1:$1,0)-1,1000,1)=IF(P$7="","Yes",P$7))*ROW(Data!$C$1:$C$1004),ROW(P126)-ROW(P$7)),1),"")</f>
        <v>Unimas</v>
      </c>
      <c r="Q126" s="43" t="str">
        <f ca="1">IF(R126="","",IF(INDEX(Data!$BR:$BR,MATCH(R126,Data!$A:$A,0),1)=0,"",INDEX(Data!$BR:$BR,MATCH(R126,Data!$A:$A,0),1)))</f>
        <v/>
      </c>
      <c r="R126" s="43" t="str">
        <f ca="1">IFERROR(INDEX(Data!$A$1:Q$1004,_xlfn.AGGREGATE(15,6,(OFFSET(Data!$A$1,0,MATCH(R$6,Data!$1:$1,0)-1,1000,1)=IF(R$7="","Yes",R$7))/(OFFSET(Data!$A$1,0,MATCH(R$6,Data!$1:$1,0)-1,1000,1)=IF(R$7="","Yes",R$7))*ROW(Data!$C$1:$C$1004),ROW(R126)-ROW(R$7)),1),"")</f>
        <v>Tennis Channel</v>
      </c>
      <c r="S126" s="43" t="str">
        <f ca="1">IF(T126="","",IF(INDEX(Data!$BR:$BR,MATCH(T126,Data!$A:$A,0),1)=0,"",INDEX(Data!$BR:$BR,MATCH(T126,Data!$A:$A,0),1)))</f>
        <v/>
      </c>
      <c r="T126" s="43" t="str">
        <f ca="1">IFERROR(INDEX(Data!$A$1:R$1004,_xlfn.AGGREGATE(15,6,(OFFSET(Data!$A$1,0,MATCH(T$6,Data!$1:$1,0)-1,1000,1)=IF(T$7="","Yes",T$7))/(OFFSET(Data!$A$1,0,MATCH(T$6,Data!$1:$1,0)-1,1000,1)=IF(T$7="","Yes",T$7))*ROW(Data!$C$1:$C$1004),ROW(T126)-ROW(T$7)),1),"")</f>
        <v/>
      </c>
      <c r="U126" s="43" t="str">
        <f ca="1">IF(V126="","",IF(INDEX(Data!$BR:$BR,MATCH(V126,Data!$A:$A,0),1)=0,"",INDEX(Data!$BR:$BR,MATCH(V126,Data!$A:$A,0),1)))</f>
        <v/>
      </c>
      <c r="V126" s="43" t="str">
        <f ca="1">IFERROR(INDEX(Data!$A$1:T$1004,_xlfn.AGGREGATE(15,6,(OFFSET(Data!$A$1,0,MATCH(V$6,Data!$1:$1,0)-1,1000,1)=IF(V$7="","Yes",V$7))/(OFFSET(Data!$A$1,0,MATCH(V$6,Data!$1:$1,0)-1,1000,1)=IF(V$7="","Yes",V$7))*ROW(Data!$C$1:$C$1004),ROW(V126)-ROW(V$7)),1),"")</f>
        <v/>
      </c>
      <c r="W126" s="43" t="str">
        <f ca="1">IF(X126="","",IF(INDEX(Data!$BR:$BR,MATCH(X126,Data!$A:$A,0),1)=0,"",INDEX(Data!$BR:$BR,MATCH(X126,Data!$A:$A,0),1)))</f>
        <v/>
      </c>
      <c r="X126" s="43" t="str">
        <f ca="1">IFERROR(INDEX(Data!$A$1:Y$1004,_xlfn.AGGREGATE(15,6,(OFFSET(Data!$A$1,0,MATCH(X$6,Data!$1:$1,0)-1,1000,1)=IF(X$7="","Yes",X$7))/(OFFSET(Data!$A$1,0,MATCH(X$6,Data!$1:$1,0)-1,1000,1)=IF(X$7="","Yes",X$7))*ROW(Data!$C$1:$C$1004),ROW(X126)-ROW(X$7)),1),"")</f>
        <v/>
      </c>
      <c r="Y126" s="43" t="str">
        <f ca="1">IF(Z126="","",IF(INDEX(Data!$BR:$BR,MATCH(Z126,Data!$A:$A,0),1)=0,"",INDEX(Data!$BR:$BR,MATCH(Z126,Data!$A:$A,0),1)))</f>
        <v/>
      </c>
      <c r="Z126" s="43" t="str">
        <f ca="1">IFERROR(INDEX(Data!$A$1:AA$1004,_xlfn.AGGREGATE(15,6,(OFFSET(Data!$A$1,0,MATCH(Z$6,Data!$1:$1,0)-1,1000,1)=IF(Z$7="","Yes",Z$7))/(OFFSET(Data!$A$1,0,MATCH(Z$6,Data!$1:$1,0)-1,1000,1)=IF(Z$7="","Yes",Z$7))*ROW(Data!$C$1:$C$1004),ROW(Z126)-ROW(Z$7)),1),"")</f>
        <v/>
      </c>
      <c r="AA126" s="43" t="str">
        <f ca="1">IF(AB126="","",IF(INDEX(Data!$BR:$BR,MATCH(AB126,Data!$A:$A,0),1)=0,"",INDEX(Data!$BR:$BR,MATCH(AB126,Data!$A:$A,0),1)))</f>
        <v/>
      </c>
      <c r="AB126" s="43" t="str">
        <f ca="1">IFERROR(INDEX(Data!$A$1:AC$1004,_xlfn.AGGREGATE(15,6,(OFFSET(Data!$A$1,0,MATCH(AB$6,Data!$1:$1,0)-1,1000,1)=IF(AB$7="","Yes",AB$7))/(OFFSET(Data!$A$1,0,MATCH(AB$6,Data!$1:$1,0)-1,1000,1)=IF(AB$7="","Yes",AB$7))*ROW(Data!$C$1:$C$1004),ROW(AB126)-ROW(AB$7)),1),"")</f>
        <v/>
      </c>
      <c r="AC126" s="43" t="str">
        <f ca="1">IF(AD126="","",IF(INDEX(Data!$BR:$BR,MATCH(AD126,Data!$A:$A,0),1)=0,"",INDEX(Data!$BR:$BR,MATCH(AD126,Data!$A:$A,0),1)))</f>
        <v/>
      </c>
      <c r="AD126" s="43" t="str">
        <f ca="1">IFERROR(INDEX(Data!$A$1:AE$1004,_xlfn.AGGREGATE(15,6,(OFFSET(Data!$A$1,0,MATCH(AD$6,Data!$1:$1,0)-1,1000,1)=IF(AD$7="","Yes",AD$7))/(OFFSET(Data!$A$1,0,MATCH(AD$6,Data!$1:$1,0)-1,1000,1)=IF(AD$7="","Yes",AD$7))*ROW(Data!$C$1:$C$1004),ROW(AD126)-ROW(AD$7)),1),"")</f>
        <v/>
      </c>
      <c r="AE126" s="43" t="str">
        <f ca="1">IF(AF126="","",IF(INDEX(Data!$BR:$BR,MATCH(AF126,Data!$A:$A,0),1)=0,"",INDEX(Data!$BR:$BR,MATCH(AF126,Data!$A:$A,0),1)))</f>
        <v/>
      </c>
      <c r="AF126" s="43" t="str">
        <f ca="1">IFERROR(INDEX(Data!$A$1:AM$1004,_xlfn.AGGREGATE(15,6,(OFFSET(Data!$A$1,0,MATCH(AF$6,Data!$1:$1,0)-1,1000,1)=IF(AF$7="","Yes",AF$7))/(OFFSET(Data!$A$1,0,MATCH(AF$6,Data!$1:$1,0)-1,1000,1)=IF(AF$7="","Yes",AF$7))*ROW(Data!$C$1:$C$1004),ROW(AF126)-ROW(AF$7)),1),"")</f>
        <v/>
      </c>
      <c r="AG126" s="43" t="str">
        <f ca="1">IF(AH126="","",IF(INDEX(Data!$BR:$BR,MATCH(AH126,Data!$A:$A,0),1)=0,"",INDEX(Data!$BR:$BR,MATCH(AH126,Data!$A:$A,0),1)))</f>
        <v/>
      </c>
      <c r="AH126" s="43" t="str">
        <f ca="1">IFERROR(INDEX(Data!$A$1:AO$1004,_xlfn.AGGREGATE(15,6,(OFFSET(Data!$A$1,0,MATCH(AH$6,Data!$1:$1,0)-1,1000,1)=IF(AH$7="","Yes",AH$7))/(OFFSET(Data!$A$1,0,MATCH(AH$6,Data!$1:$1,0)-1,1000,1)=IF(AH$7="","Yes",AH$7))*ROW(Data!$C$1:$C$1004),ROW(AH126)-ROW(AH$7)),1),"")</f>
        <v/>
      </c>
      <c r="AI126" s="43" t="str">
        <f ca="1">IF(AJ126="","",IF(INDEX(Data!$BR:$BR,MATCH(AJ126,Data!$A:$A,0),1)=0,"",INDEX(Data!$BR:$BR,MATCH(AJ126,Data!$A:$A,0),1)))</f>
        <v/>
      </c>
      <c r="AJ126" s="43" t="str">
        <f ca="1">IFERROR(INDEX(Data!$A$1:AQ$1004,_xlfn.AGGREGATE(15,6,(OFFSET(Data!$A$1,0,MATCH(AJ$6,Data!$1:$1,0)-1,1000,1)=IF(AJ$7="","Yes",AJ$7))/(OFFSET(Data!$A$1,0,MATCH(AJ$6,Data!$1:$1,0)-1,1000,1)=IF(AJ$7="","Yes",AJ$7))*ROW(Data!$C$1:$C$1004),ROW(AJ126)-ROW(AJ$7)),1),"")</f>
        <v/>
      </c>
      <c r="AK126" s="43" t="str">
        <f ca="1">IF(AL126="","",IF(INDEX(Data!$BR:$BR,MATCH(AL126,Data!$A:$A,0),1)=0,"",INDEX(Data!$BR:$BR,MATCH(AL126,Data!$A:$A,0),1)))</f>
        <v/>
      </c>
      <c r="AL126" s="43" t="str">
        <f ca="1">IFERROR(INDEX(Data!$A$1:AS$1004,_xlfn.AGGREGATE(15,6,(OFFSET(Data!$A$1,0,MATCH(AL$6,Data!$1:$1,0)-1,1000,1)=IF(AL$7="","Yes",AL$7))/(OFFSET(Data!$A$1,0,MATCH(AL$6,Data!$1:$1,0)-1,1000,1)=IF(AL$7="","Yes",AL$7))*ROW(Data!$C$1:$C$1004),ROW(AL126)-ROW(AL$7)),1),"")</f>
        <v/>
      </c>
      <c r="AM126" s="43" t="str">
        <f ca="1">IF(AN126="","",IF(INDEX(Data!$BR:$BR,MATCH(AN126,Data!$A:$A,0),1)=0,"",INDEX(Data!$BR:$BR,MATCH(AN126,Data!$A:$A,0),1)))</f>
        <v/>
      </c>
      <c r="AN126" s="43" t="str">
        <f ca="1">IFERROR(INDEX(Data!$A$1:AU$1004,_xlfn.AGGREGATE(15,6,(OFFSET(Data!$A$1,0,MATCH(AN$6,Data!$1:$1,0)-1,1000,1)=IF(AN$7="","Yes",AN$7))/(OFFSET(Data!$A$1,0,MATCH(AN$6,Data!$1:$1,0)-1,1000,1)=IF(AN$7="","Yes",AN$7))*ROW(Data!$C$1:$C$1004),ROW(AN126)-ROW(AN$7)),1),"")</f>
        <v/>
      </c>
    </row>
    <row r="127" spans="1:40" x14ac:dyDescent="0.4">
      <c r="A127" s="43" t="str">
        <f ca="1">IF(B127="","",IF(INDEX(Data!$BR:$BR,MATCH(B127,Data!$A:$A,0),1)=0,"",INDEX(Data!$BR:$BR,MATCH(B127,Data!$A:$A,0),1)))</f>
        <v/>
      </c>
      <c r="B127" s="43" t="str">
        <f ca="1">IFERROR(INDEX(Data!A$1:$A$1004,_xlfn.AGGREGATE(15,6,(OFFSET(Data!$A$1,0,MATCH(B$6,Data!$1:$1,0)-1,1000,1)=IF(B$7="","Yes",B$7))/(OFFSET(Data!$A$1,0,MATCH(B$6,Data!$1:$1,0)-1,1000,1)=IF(B$7="","Yes",B$7))*ROW(Data!$C$1:$C$1004),ROW(B127)-ROW(B$7)),1),"")</f>
        <v/>
      </c>
      <c r="C127" s="43" t="str">
        <f ca="1">IF(D127="","",IF(INDEX(Data!$BR:$BR,MATCH(D127,Data!$A:$A,0),1)=0,"",INDEX(Data!$BR:$BR,MATCH(D127,Data!$A:$A,0),1)))</f>
        <v/>
      </c>
      <c r="D127" s="43" t="str">
        <f ca="1">IFERROR(INDEX(Data!$A$1:C$1004,_xlfn.AGGREGATE(15,6,(OFFSET(Data!$A$1,0,MATCH(D$6,Data!$1:$1,0)-1,1000,1)=IF(D$7="","Yes",D$7))/(OFFSET(Data!$A$1,0,MATCH(D$6,Data!$1:$1,0)-1,1000,1)=IF(D$7="","Yes",D$7))*ROW(Data!$C$1:$C$1004),ROW(D127)-ROW(D$7)),1),"")</f>
        <v/>
      </c>
      <c r="E127" s="43" t="str">
        <f ca="1">IF(F127="","",IF(INDEX(Data!$BR:$BR,MATCH(F127,Data!$A:$A,0),1)=0,"",INDEX(Data!$BR:$BR,MATCH(F127,Data!$A:$A,0),1)))</f>
        <v/>
      </c>
      <c r="F127" s="43" t="str">
        <f ca="1">IFERROR(INDEX(Data!$A$1:E$1004,_xlfn.AGGREGATE(15,6,(OFFSET(Data!$A$1,0,MATCH(F$6,Data!$1:$1,0)-1,1000,1)=IF(F$7="","Yes",F$7))/(OFFSET(Data!$A$1,0,MATCH(F$6,Data!$1:$1,0)-1,1000,1)=IF(F$7="","Yes",F$7))*ROW(Data!$C$1:$C$1004),ROW(F127)-ROW(F$7)),1),"")</f>
        <v/>
      </c>
      <c r="G127" s="43" t="str">
        <f ca="1">IF(H127="","",IF(INDEX(Data!$BR:$BR,MATCH(H127,Data!$A:$A,0),1)=0,"",INDEX(Data!$BR:$BR,MATCH(H127,Data!$A:$A,0),1)))</f>
        <v/>
      </c>
      <c r="H127" s="43" t="str">
        <f ca="1">IFERROR(INDEX(Data!$A$1:G$1004,_xlfn.AGGREGATE(15,6,(OFFSET(Data!$A$1,0,MATCH(H$6,Data!$1:$1,0)-1,1000,1)=IF(H$7="","Yes",H$7))/(OFFSET(Data!$A$1,0,MATCH(H$6,Data!$1:$1,0)-1,1000,1)=IF(H$7="","Yes",H$7))*ROW(Data!$C$1:$C$1004),ROW(H127)-ROW(H$7)),1),"")</f>
        <v/>
      </c>
      <c r="I127" s="43" t="str">
        <f ca="1">IF(J127="","",IF(INDEX(Data!$BR:$BR,MATCH(J127,Data!$A:$A,0),1)=0,"",INDEX(Data!$BR:$BR,MATCH(J127,Data!$A:$A,0),1)))</f>
        <v/>
      </c>
      <c r="J127" s="43" t="str">
        <f ca="1">IFERROR(INDEX(Data!$A$1:I$1004,_xlfn.AGGREGATE(15,6,(OFFSET(Data!$A$1,0,MATCH(J$6,Data!$1:$1,0)-1,1000,1)=IF(J$7="","Yes",J$7))/(OFFSET(Data!$A$1,0,MATCH(J$6,Data!$1:$1,0)-1,1000,1)=IF(J$7="","Yes",J$7))*ROW(Data!$C$1:$C$1004),ROW(J127)-ROW(J$7)),1),"")</f>
        <v/>
      </c>
      <c r="K127" s="43" t="str">
        <f ca="1">IF(L127="","",IF(INDEX(Data!$BR:$BR,MATCH(L127,Data!$A:$A,0),1)=0,"",INDEX(Data!$BR:$BR,MATCH(L127,Data!$A:$A,0),1)))</f>
        <v/>
      </c>
      <c r="L127" s="43" t="str">
        <f ca="1">IFERROR(INDEX(Data!$A$1:K$1004,_xlfn.AGGREGATE(15,6,(OFFSET(Data!$A$1,0,MATCH(L$6,Data!$1:$1,0)-1,1000,1)=IF(L$7="","Yes",L$7))/(OFFSET(Data!$A$1,0,MATCH(L$6,Data!$1:$1,0)-1,1000,1)=IF(L$7="","Yes",L$7))*ROW(Data!$C$1:$C$1004),ROW(L127)-ROW(L$7)),1),"")</f>
        <v/>
      </c>
      <c r="M127" s="43" t="str">
        <f ca="1">IF(N127="","",IF(INDEX(Data!$BR:$BR,MATCH(N127,Data!$A:$A,0),1)=0,"",INDEX(Data!$BR:$BR,MATCH(N127,Data!$A:$A,0),1)))</f>
        <v/>
      </c>
      <c r="N127" s="43" t="str">
        <f ca="1">IFERROR(INDEX(Data!$A$1:M$1004,_xlfn.AGGREGATE(15,6,(OFFSET(Data!$A$1,0,MATCH(N$6,Data!$1:$1,0)-1,1000,1)=IF(N$7="","Yes",N$7))/(OFFSET(Data!$A$1,0,MATCH(N$6,Data!$1:$1,0)-1,1000,1)=IF(N$7="","Yes",N$7))*ROW(Data!$C$1:$C$1004),ROW(N127)-ROW(N$7)),1),"")</f>
        <v/>
      </c>
      <c r="O127" s="43" t="str">
        <f ca="1">IF(P127="","",IF(INDEX(Data!$BR:$BR,MATCH(P127,Data!$A:$A,0),1)=0,"",INDEX(Data!$BR:$BR,MATCH(P127,Data!$A:$A,0),1)))</f>
        <v/>
      </c>
      <c r="P127" s="43" t="str">
        <f ca="1">IFERROR(INDEX(Data!$A$1:O$1004,_xlfn.AGGREGATE(15,6,(OFFSET(Data!$A$1,0,MATCH(P$6,Data!$1:$1,0)-1,1000,1)=IF(P$7="","Yes",P$7))/(OFFSET(Data!$A$1,0,MATCH(P$6,Data!$1:$1,0)-1,1000,1)=IF(P$7="","Yes",P$7))*ROW(Data!$C$1:$C$1004),ROW(P127)-ROW(P$7)),1),"")</f>
        <v>Universal Kids</v>
      </c>
      <c r="Q127" s="43" t="str">
        <f ca="1">IF(R127="","",IF(INDEX(Data!$BR:$BR,MATCH(R127,Data!$A:$A,0),1)=0,"",INDEX(Data!$BR:$BR,MATCH(R127,Data!$A:$A,0),1)))</f>
        <v/>
      </c>
      <c r="R127" s="43" t="str">
        <f ca="1">IFERROR(INDEX(Data!$A$1:Q$1004,_xlfn.AGGREGATE(15,6,(OFFSET(Data!$A$1,0,MATCH(R$6,Data!$1:$1,0)-1,1000,1)=IF(R$7="","Yes",R$7))/(OFFSET(Data!$A$1,0,MATCH(R$6,Data!$1:$1,0)-1,1000,1)=IF(R$7="","Yes",R$7))*ROW(Data!$C$1:$C$1004),ROW(R127)-ROW(R$7)),1),"")</f>
        <v>TLC</v>
      </c>
      <c r="S127" s="43" t="str">
        <f ca="1">IF(T127="","",IF(INDEX(Data!$BR:$BR,MATCH(T127,Data!$A:$A,0),1)=0,"",INDEX(Data!$BR:$BR,MATCH(T127,Data!$A:$A,0),1)))</f>
        <v/>
      </c>
      <c r="T127" s="43" t="str">
        <f ca="1">IFERROR(INDEX(Data!$A$1:R$1004,_xlfn.AGGREGATE(15,6,(OFFSET(Data!$A$1,0,MATCH(T$6,Data!$1:$1,0)-1,1000,1)=IF(T$7="","Yes",T$7))/(OFFSET(Data!$A$1,0,MATCH(T$6,Data!$1:$1,0)-1,1000,1)=IF(T$7="","Yes",T$7))*ROW(Data!$C$1:$C$1004),ROW(T127)-ROW(T$7)),1),"")</f>
        <v/>
      </c>
      <c r="U127" s="43" t="str">
        <f ca="1">IF(V127="","",IF(INDEX(Data!$BR:$BR,MATCH(V127,Data!$A:$A,0),1)=0,"",INDEX(Data!$BR:$BR,MATCH(V127,Data!$A:$A,0),1)))</f>
        <v/>
      </c>
      <c r="V127" s="43" t="str">
        <f ca="1">IFERROR(INDEX(Data!$A$1:T$1004,_xlfn.AGGREGATE(15,6,(OFFSET(Data!$A$1,0,MATCH(V$6,Data!$1:$1,0)-1,1000,1)=IF(V$7="","Yes",V$7))/(OFFSET(Data!$A$1,0,MATCH(V$6,Data!$1:$1,0)-1,1000,1)=IF(V$7="","Yes",V$7))*ROW(Data!$C$1:$C$1004),ROW(V127)-ROW(V$7)),1),"")</f>
        <v/>
      </c>
      <c r="W127" s="43" t="str">
        <f ca="1">IF(X127="","",IF(INDEX(Data!$BR:$BR,MATCH(X127,Data!$A:$A,0),1)=0,"",INDEX(Data!$BR:$BR,MATCH(X127,Data!$A:$A,0),1)))</f>
        <v/>
      </c>
      <c r="X127" s="43" t="str">
        <f ca="1">IFERROR(INDEX(Data!$A$1:Y$1004,_xlfn.AGGREGATE(15,6,(OFFSET(Data!$A$1,0,MATCH(X$6,Data!$1:$1,0)-1,1000,1)=IF(X$7="","Yes",X$7))/(OFFSET(Data!$A$1,0,MATCH(X$6,Data!$1:$1,0)-1,1000,1)=IF(X$7="","Yes",X$7))*ROW(Data!$C$1:$C$1004),ROW(X127)-ROW(X$7)),1),"")</f>
        <v/>
      </c>
      <c r="Y127" s="43" t="str">
        <f ca="1">IF(Z127="","",IF(INDEX(Data!$BR:$BR,MATCH(Z127,Data!$A:$A,0),1)=0,"",INDEX(Data!$BR:$BR,MATCH(Z127,Data!$A:$A,0),1)))</f>
        <v/>
      </c>
      <c r="Z127" s="43" t="str">
        <f ca="1">IFERROR(INDEX(Data!$A$1:AA$1004,_xlfn.AGGREGATE(15,6,(OFFSET(Data!$A$1,0,MATCH(Z$6,Data!$1:$1,0)-1,1000,1)=IF(Z$7="","Yes",Z$7))/(OFFSET(Data!$A$1,0,MATCH(Z$6,Data!$1:$1,0)-1,1000,1)=IF(Z$7="","Yes",Z$7))*ROW(Data!$C$1:$C$1004),ROW(Z127)-ROW(Z$7)),1),"")</f>
        <v/>
      </c>
      <c r="AA127" s="43" t="str">
        <f ca="1">IF(AB127="","",IF(INDEX(Data!$BR:$BR,MATCH(AB127,Data!$A:$A,0),1)=0,"",INDEX(Data!$BR:$BR,MATCH(AB127,Data!$A:$A,0),1)))</f>
        <v/>
      </c>
      <c r="AB127" s="43" t="str">
        <f ca="1">IFERROR(INDEX(Data!$A$1:AC$1004,_xlfn.AGGREGATE(15,6,(OFFSET(Data!$A$1,0,MATCH(AB$6,Data!$1:$1,0)-1,1000,1)=IF(AB$7="","Yes",AB$7))/(OFFSET(Data!$A$1,0,MATCH(AB$6,Data!$1:$1,0)-1,1000,1)=IF(AB$7="","Yes",AB$7))*ROW(Data!$C$1:$C$1004),ROW(AB127)-ROW(AB$7)),1),"")</f>
        <v/>
      </c>
      <c r="AC127" s="43" t="str">
        <f ca="1">IF(AD127="","",IF(INDEX(Data!$BR:$BR,MATCH(AD127,Data!$A:$A,0),1)=0,"",INDEX(Data!$BR:$BR,MATCH(AD127,Data!$A:$A,0),1)))</f>
        <v/>
      </c>
      <c r="AD127" s="43" t="str">
        <f ca="1">IFERROR(INDEX(Data!$A$1:AE$1004,_xlfn.AGGREGATE(15,6,(OFFSET(Data!$A$1,0,MATCH(AD$6,Data!$1:$1,0)-1,1000,1)=IF(AD$7="","Yes",AD$7))/(OFFSET(Data!$A$1,0,MATCH(AD$6,Data!$1:$1,0)-1,1000,1)=IF(AD$7="","Yes",AD$7))*ROW(Data!$C$1:$C$1004),ROW(AD127)-ROW(AD$7)),1),"")</f>
        <v/>
      </c>
      <c r="AE127" s="43" t="str">
        <f ca="1">IF(AF127="","",IF(INDEX(Data!$BR:$BR,MATCH(AF127,Data!$A:$A,0),1)=0,"",INDEX(Data!$BR:$BR,MATCH(AF127,Data!$A:$A,0),1)))</f>
        <v/>
      </c>
      <c r="AF127" s="43" t="str">
        <f ca="1">IFERROR(INDEX(Data!$A$1:AM$1004,_xlfn.AGGREGATE(15,6,(OFFSET(Data!$A$1,0,MATCH(AF$6,Data!$1:$1,0)-1,1000,1)=IF(AF$7="","Yes",AF$7))/(OFFSET(Data!$A$1,0,MATCH(AF$6,Data!$1:$1,0)-1,1000,1)=IF(AF$7="","Yes",AF$7))*ROW(Data!$C$1:$C$1004),ROW(AF127)-ROW(AF$7)),1),"")</f>
        <v/>
      </c>
      <c r="AG127" s="43" t="str">
        <f ca="1">IF(AH127="","",IF(INDEX(Data!$BR:$BR,MATCH(AH127,Data!$A:$A,0),1)=0,"",INDEX(Data!$BR:$BR,MATCH(AH127,Data!$A:$A,0),1)))</f>
        <v/>
      </c>
      <c r="AH127" s="43" t="str">
        <f ca="1">IFERROR(INDEX(Data!$A$1:AO$1004,_xlfn.AGGREGATE(15,6,(OFFSET(Data!$A$1,0,MATCH(AH$6,Data!$1:$1,0)-1,1000,1)=IF(AH$7="","Yes",AH$7))/(OFFSET(Data!$A$1,0,MATCH(AH$6,Data!$1:$1,0)-1,1000,1)=IF(AH$7="","Yes",AH$7))*ROW(Data!$C$1:$C$1004),ROW(AH127)-ROW(AH$7)),1),"")</f>
        <v/>
      </c>
      <c r="AI127" s="43" t="str">
        <f ca="1">IF(AJ127="","",IF(INDEX(Data!$BR:$BR,MATCH(AJ127,Data!$A:$A,0),1)=0,"",INDEX(Data!$BR:$BR,MATCH(AJ127,Data!$A:$A,0),1)))</f>
        <v/>
      </c>
      <c r="AJ127" s="43" t="str">
        <f ca="1">IFERROR(INDEX(Data!$A$1:AQ$1004,_xlfn.AGGREGATE(15,6,(OFFSET(Data!$A$1,0,MATCH(AJ$6,Data!$1:$1,0)-1,1000,1)=IF(AJ$7="","Yes",AJ$7))/(OFFSET(Data!$A$1,0,MATCH(AJ$6,Data!$1:$1,0)-1,1000,1)=IF(AJ$7="","Yes",AJ$7))*ROW(Data!$C$1:$C$1004),ROW(AJ127)-ROW(AJ$7)),1),"")</f>
        <v/>
      </c>
      <c r="AK127" s="43" t="str">
        <f ca="1">IF(AL127="","",IF(INDEX(Data!$BR:$BR,MATCH(AL127,Data!$A:$A,0),1)=0,"",INDEX(Data!$BR:$BR,MATCH(AL127,Data!$A:$A,0),1)))</f>
        <v/>
      </c>
      <c r="AL127" s="43" t="str">
        <f ca="1">IFERROR(INDEX(Data!$A$1:AS$1004,_xlfn.AGGREGATE(15,6,(OFFSET(Data!$A$1,0,MATCH(AL$6,Data!$1:$1,0)-1,1000,1)=IF(AL$7="","Yes",AL$7))/(OFFSET(Data!$A$1,0,MATCH(AL$6,Data!$1:$1,0)-1,1000,1)=IF(AL$7="","Yes",AL$7))*ROW(Data!$C$1:$C$1004),ROW(AL127)-ROW(AL$7)),1),"")</f>
        <v/>
      </c>
      <c r="AM127" s="43" t="str">
        <f ca="1">IF(AN127="","",IF(INDEX(Data!$BR:$BR,MATCH(AN127,Data!$A:$A,0),1)=0,"",INDEX(Data!$BR:$BR,MATCH(AN127,Data!$A:$A,0),1)))</f>
        <v/>
      </c>
      <c r="AN127" s="43" t="str">
        <f ca="1">IFERROR(INDEX(Data!$A$1:AU$1004,_xlfn.AGGREGATE(15,6,(OFFSET(Data!$A$1,0,MATCH(AN$6,Data!$1:$1,0)-1,1000,1)=IF(AN$7="","Yes",AN$7))/(OFFSET(Data!$A$1,0,MATCH(AN$6,Data!$1:$1,0)-1,1000,1)=IF(AN$7="","Yes",AN$7))*ROW(Data!$C$1:$C$1004),ROW(AN127)-ROW(AN$7)),1),"")</f>
        <v/>
      </c>
    </row>
    <row r="128" spans="1:40" x14ac:dyDescent="0.4">
      <c r="A128" s="43" t="str">
        <f ca="1">IF(B128="","",IF(INDEX(Data!$BR:$BR,MATCH(B128,Data!$A:$A,0),1)=0,"",INDEX(Data!$BR:$BR,MATCH(B128,Data!$A:$A,0),1)))</f>
        <v/>
      </c>
      <c r="B128" s="43" t="str">
        <f ca="1">IFERROR(INDEX(Data!A$1:$A$1004,_xlfn.AGGREGATE(15,6,(OFFSET(Data!$A$1,0,MATCH(B$6,Data!$1:$1,0)-1,1000,1)=IF(B$7="","Yes",B$7))/(OFFSET(Data!$A$1,0,MATCH(B$6,Data!$1:$1,0)-1,1000,1)=IF(B$7="","Yes",B$7))*ROW(Data!$C$1:$C$1004),ROW(B128)-ROW(B$7)),1),"")</f>
        <v/>
      </c>
      <c r="C128" s="43" t="str">
        <f ca="1">IF(D128="","",IF(INDEX(Data!$BR:$BR,MATCH(D128,Data!$A:$A,0),1)=0,"",INDEX(Data!$BR:$BR,MATCH(D128,Data!$A:$A,0),1)))</f>
        <v/>
      </c>
      <c r="D128" s="43" t="str">
        <f ca="1">IFERROR(INDEX(Data!$A$1:C$1004,_xlfn.AGGREGATE(15,6,(OFFSET(Data!$A$1,0,MATCH(D$6,Data!$1:$1,0)-1,1000,1)=IF(D$7="","Yes",D$7))/(OFFSET(Data!$A$1,0,MATCH(D$6,Data!$1:$1,0)-1,1000,1)=IF(D$7="","Yes",D$7))*ROW(Data!$C$1:$C$1004),ROW(D128)-ROW(D$7)),1),"")</f>
        <v/>
      </c>
      <c r="E128" s="43" t="str">
        <f ca="1">IF(F128="","",IF(INDEX(Data!$BR:$BR,MATCH(F128,Data!$A:$A,0),1)=0,"",INDEX(Data!$BR:$BR,MATCH(F128,Data!$A:$A,0),1)))</f>
        <v/>
      </c>
      <c r="F128" s="43" t="str">
        <f ca="1">IFERROR(INDEX(Data!$A$1:E$1004,_xlfn.AGGREGATE(15,6,(OFFSET(Data!$A$1,0,MATCH(F$6,Data!$1:$1,0)-1,1000,1)=IF(F$7="","Yes",F$7))/(OFFSET(Data!$A$1,0,MATCH(F$6,Data!$1:$1,0)-1,1000,1)=IF(F$7="","Yes",F$7))*ROW(Data!$C$1:$C$1004),ROW(F128)-ROW(F$7)),1),"")</f>
        <v/>
      </c>
      <c r="G128" s="43" t="str">
        <f ca="1">IF(H128="","",IF(INDEX(Data!$BR:$BR,MATCH(H128,Data!$A:$A,0),1)=0,"",INDEX(Data!$BR:$BR,MATCH(H128,Data!$A:$A,0),1)))</f>
        <v/>
      </c>
      <c r="H128" s="43" t="str">
        <f ca="1">IFERROR(INDEX(Data!$A$1:G$1004,_xlfn.AGGREGATE(15,6,(OFFSET(Data!$A$1,0,MATCH(H$6,Data!$1:$1,0)-1,1000,1)=IF(H$7="","Yes",H$7))/(OFFSET(Data!$A$1,0,MATCH(H$6,Data!$1:$1,0)-1,1000,1)=IF(H$7="","Yes",H$7))*ROW(Data!$C$1:$C$1004),ROW(H128)-ROW(H$7)),1),"")</f>
        <v/>
      </c>
      <c r="I128" s="43" t="str">
        <f ca="1">IF(J128="","",IF(INDEX(Data!$BR:$BR,MATCH(J128,Data!$A:$A,0),1)=0,"",INDEX(Data!$BR:$BR,MATCH(J128,Data!$A:$A,0),1)))</f>
        <v/>
      </c>
      <c r="J128" s="43" t="str">
        <f ca="1">IFERROR(INDEX(Data!$A$1:I$1004,_xlfn.AGGREGATE(15,6,(OFFSET(Data!$A$1,0,MATCH(J$6,Data!$1:$1,0)-1,1000,1)=IF(J$7="","Yes",J$7))/(OFFSET(Data!$A$1,0,MATCH(J$6,Data!$1:$1,0)-1,1000,1)=IF(J$7="","Yes",J$7))*ROW(Data!$C$1:$C$1004),ROW(J128)-ROW(J$7)),1),"")</f>
        <v/>
      </c>
      <c r="K128" s="43" t="str">
        <f ca="1">IF(L128="","",IF(INDEX(Data!$BR:$BR,MATCH(L128,Data!$A:$A,0),1)=0,"",INDEX(Data!$BR:$BR,MATCH(L128,Data!$A:$A,0),1)))</f>
        <v/>
      </c>
      <c r="L128" s="43" t="str">
        <f ca="1">IFERROR(INDEX(Data!$A$1:K$1004,_xlfn.AGGREGATE(15,6,(OFFSET(Data!$A$1,0,MATCH(L$6,Data!$1:$1,0)-1,1000,1)=IF(L$7="","Yes",L$7))/(OFFSET(Data!$A$1,0,MATCH(L$6,Data!$1:$1,0)-1,1000,1)=IF(L$7="","Yes",L$7))*ROW(Data!$C$1:$C$1004),ROW(L128)-ROW(L$7)),1),"")</f>
        <v/>
      </c>
      <c r="M128" s="43" t="str">
        <f ca="1">IF(N128="","",IF(INDEX(Data!$BR:$BR,MATCH(N128,Data!$A:$A,0),1)=0,"",INDEX(Data!$BR:$BR,MATCH(N128,Data!$A:$A,0),1)))</f>
        <v/>
      </c>
      <c r="N128" s="43" t="str">
        <f ca="1">IFERROR(INDEX(Data!$A$1:M$1004,_xlfn.AGGREGATE(15,6,(OFFSET(Data!$A$1,0,MATCH(N$6,Data!$1:$1,0)-1,1000,1)=IF(N$7="","Yes",N$7))/(OFFSET(Data!$A$1,0,MATCH(N$6,Data!$1:$1,0)-1,1000,1)=IF(N$7="","Yes",N$7))*ROW(Data!$C$1:$C$1004),ROW(N128)-ROW(N$7)),1),"")</f>
        <v/>
      </c>
      <c r="O128" s="43" t="str">
        <f ca="1">IF(P128="","",IF(INDEX(Data!$BR:$BR,MATCH(P128,Data!$A:$A,0),1)=0,"",INDEX(Data!$BR:$BR,MATCH(P128,Data!$A:$A,0),1)))</f>
        <v/>
      </c>
      <c r="P128" s="43" t="str">
        <f ca="1">IFERROR(INDEX(Data!$A$1:O$1004,_xlfn.AGGREGATE(15,6,(OFFSET(Data!$A$1,0,MATCH(P$6,Data!$1:$1,0)-1,1000,1)=IF(P$7="","Yes",P$7))/(OFFSET(Data!$A$1,0,MATCH(P$6,Data!$1:$1,0)-1,1000,1)=IF(P$7="","Yes",P$7))*ROW(Data!$C$1:$C$1004),ROW(P128)-ROW(P$7)),1),"")</f>
        <v>Universo</v>
      </c>
      <c r="Q128" s="43" t="str">
        <f ca="1">IF(R128="","",IF(INDEX(Data!$BR:$BR,MATCH(R128,Data!$A:$A,0),1)=0,"",INDEX(Data!$BR:$BR,MATCH(R128,Data!$A:$A,0),1)))</f>
        <v/>
      </c>
      <c r="R128" s="43" t="str">
        <f ca="1">IFERROR(INDEX(Data!$A$1:Q$1004,_xlfn.AGGREGATE(15,6,(OFFSET(Data!$A$1,0,MATCH(R$6,Data!$1:$1,0)-1,1000,1)=IF(R$7="","Yes",R$7))/(OFFSET(Data!$A$1,0,MATCH(R$6,Data!$1:$1,0)-1,1000,1)=IF(R$7="","Yes",R$7))*ROW(Data!$C$1:$C$1004),ROW(R128)-ROW(R$7)),1),"")</f>
        <v>TNT</v>
      </c>
      <c r="S128" s="43" t="str">
        <f ca="1">IF(T128="","",IF(INDEX(Data!$BR:$BR,MATCH(T128,Data!$A:$A,0),1)=0,"",INDEX(Data!$BR:$BR,MATCH(T128,Data!$A:$A,0),1)))</f>
        <v/>
      </c>
      <c r="T128" s="43" t="str">
        <f ca="1">IFERROR(INDEX(Data!$A$1:R$1004,_xlfn.AGGREGATE(15,6,(OFFSET(Data!$A$1,0,MATCH(T$6,Data!$1:$1,0)-1,1000,1)=IF(T$7="","Yes",T$7))/(OFFSET(Data!$A$1,0,MATCH(T$6,Data!$1:$1,0)-1,1000,1)=IF(T$7="","Yes",T$7))*ROW(Data!$C$1:$C$1004),ROW(T128)-ROW(T$7)),1),"")</f>
        <v/>
      </c>
      <c r="U128" s="43" t="str">
        <f ca="1">IF(V128="","",IF(INDEX(Data!$BR:$BR,MATCH(V128,Data!$A:$A,0),1)=0,"",INDEX(Data!$BR:$BR,MATCH(V128,Data!$A:$A,0),1)))</f>
        <v/>
      </c>
      <c r="V128" s="43" t="str">
        <f ca="1">IFERROR(INDEX(Data!$A$1:T$1004,_xlfn.AGGREGATE(15,6,(OFFSET(Data!$A$1,0,MATCH(V$6,Data!$1:$1,0)-1,1000,1)=IF(V$7="","Yes",V$7))/(OFFSET(Data!$A$1,0,MATCH(V$6,Data!$1:$1,0)-1,1000,1)=IF(V$7="","Yes",V$7))*ROW(Data!$C$1:$C$1004),ROW(V128)-ROW(V$7)),1),"")</f>
        <v/>
      </c>
      <c r="W128" s="43" t="str">
        <f ca="1">IF(X128="","",IF(INDEX(Data!$BR:$BR,MATCH(X128,Data!$A:$A,0),1)=0,"",INDEX(Data!$BR:$BR,MATCH(X128,Data!$A:$A,0),1)))</f>
        <v/>
      </c>
      <c r="X128" s="43" t="str">
        <f ca="1">IFERROR(INDEX(Data!$A$1:Y$1004,_xlfn.AGGREGATE(15,6,(OFFSET(Data!$A$1,0,MATCH(X$6,Data!$1:$1,0)-1,1000,1)=IF(X$7="","Yes",X$7))/(OFFSET(Data!$A$1,0,MATCH(X$6,Data!$1:$1,0)-1,1000,1)=IF(X$7="","Yes",X$7))*ROW(Data!$C$1:$C$1004),ROW(X128)-ROW(X$7)),1),"")</f>
        <v/>
      </c>
      <c r="Y128" s="43" t="str">
        <f ca="1">IF(Z128="","",IF(INDEX(Data!$BR:$BR,MATCH(Z128,Data!$A:$A,0),1)=0,"",INDEX(Data!$BR:$BR,MATCH(Z128,Data!$A:$A,0),1)))</f>
        <v/>
      </c>
      <c r="Z128" s="43" t="str">
        <f ca="1">IFERROR(INDEX(Data!$A$1:AA$1004,_xlfn.AGGREGATE(15,6,(OFFSET(Data!$A$1,0,MATCH(Z$6,Data!$1:$1,0)-1,1000,1)=IF(Z$7="","Yes",Z$7))/(OFFSET(Data!$A$1,0,MATCH(Z$6,Data!$1:$1,0)-1,1000,1)=IF(Z$7="","Yes",Z$7))*ROW(Data!$C$1:$C$1004),ROW(Z128)-ROW(Z$7)),1),"")</f>
        <v/>
      </c>
      <c r="AA128" s="43" t="str">
        <f ca="1">IF(AB128="","",IF(INDEX(Data!$BR:$BR,MATCH(AB128,Data!$A:$A,0),1)=0,"",INDEX(Data!$BR:$BR,MATCH(AB128,Data!$A:$A,0),1)))</f>
        <v/>
      </c>
      <c r="AB128" s="43" t="str">
        <f ca="1">IFERROR(INDEX(Data!$A$1:AC$1004,_xlfn.AGGREGATE(15,6,(OFFSET(Data!$A$1,0,MATCH(AB$6,Data!$1:$1,0)-1,1000,1)=IF(AB$7="","Yes",AB$7))/(OFFSET(Data!$A$1,0,MATCH(AB$6,Data!$1:$1,0)-1,1000,1)=IF(AB$7="","Yes",AB$7))*ROW(Data!$C$1:$C$1004),ROW(AB128)-ROW(AB$7)),1),"")</f>
        <v/>
      </c>
      <c r="AC128" s="43" t="str">
        <f ca="1">IF(AD128="","",IF(INDEX(Data!$BR:$BR,MATCH(AD128,Data!$A:$A,0),1)=0,"",INDEX(Data!$BR:$BR,MATCH(AD128,Data!$A:$A,0),1)))</f>
        <v/>
      </c>
      <c r="AD128" s="43" t="str">
        <f ca="1">IFERROR(INDEX(Data!$A$1:AE$1004,_xlfn.AGGREGATE(15,6,(OFFSET(Data!$A$1,0,MATCH(AD$6,Data!$1:$1,0)-1,1000,1)=IF(AD$7="","Yes",AD$7))/(OFFSET(Data!$A$1,0,MATCH(AD$6,Data!$1:$1,0)-1,1000,1)=IF(AD$7="","Yes",AD$7))*ROW(Data!$C$1:$C$1004),ROW(AD128)-ROW(AD$7)),1),"")</f>
        <v/>
      </c>
      <c r="AE128" s="43" t="str">
        <f ca="1">IF(AF128="","",IF(INDEX(Data!$BR:$BR,MATCH(AF128,Data!$A:$A,0),1)=0,"",INDEX(Data!$BR:$BR,MATCH(AF128,Data!$A:$A,0),1)))</f>
        <v/>
      </c>
      <c r="AF128" s="43" t="str">
        <f ca="1">IFERROR(INDEX(Data!$A$1:AM$1004,_xlfn.AGGREGATE(15,6,(OFFSET(Data!$A$1,0,MATCH(AF$6,Data!$1:$1,0)-1,1000,1)=IF(AF$7="","Yes",AF$7))/(OFFSET(Data!$A$1,0,MATCH(AF$6,Data!$1:$1,0)-1,1000,1)=IF(AF$7="","Yes",AF$7))*ROW(Data!$C$1:$C$1004),ROW(AF128)-ROW(AF$7)),1),"")</f>
        <v/>
      </c>
      <c r="AG128" s="43" t="str">
        <f ca="1">IF(AH128="","",IF(INDEX(Data!$BR:$BR,MATCH(AH128,Data!$A:$A,0),1)=0,"",INDEX(Data!$BR:$BR,MATCH(AH128,Data!$A:$A,0),1)))</f>
        <v/>
      </c>
      <c r="AH128" s="43" t="str">
        <f ca="1">IFERROR(INDEX(Data!$A$1:AO$1004,_xlfn.AGGREGATE(15,6,(OFFSET(Data!$A$1,0,MATCH(AH$6,Data!$1:$1,0)-1,1000,1)=IF(AH$7="","Yes",AH$7))/(OFFSET(Data!$A$1,0,MATCH(AH$6,Data!$1:$1,0)-1,1000,1)=IF(AH$7="","Yes",AH$7))*ROW(Data!$C$1:$C$1004),ROW(AH128)-ROW(AH$7)),1),"")</f>
        <v/>
      </c>
      <c r="AI128" s="43" t="str">
        <f ca="1">IF(AJ128="","",IF(INDEX(Data!$BR:$BR,MATCH(AJ128,Data!$A:$A,0),1)=0,"",INDEX(Data!$BR:$BR,MATCH(AJ128,Data!$A:$A,0),1)))</f>
        <v/>
      </c>
      <c r="AJ128" s="43" t="str">
        <f ca="1">IFERROR(INDEX(Data!$A$1:AQ$1004,_xlfn.AGGREGATE(15,6,(OFFSET(Data!$A$1,0,MATCH(AJ$6,Data!$1:$1,0)-1,1000,1)=IF(AJ$7="","Yes",AJ$7))/(OFFSET(Data!$A$1,0,MATCH(AJ$6,Data!$1:$1,0)-1,1000,1)=IF(AJ$7="","Yes",AJ$7))*ROW(Data!$C$1:$C$1004),ROW(AJ128)-ROW(AJ$7)),1),"")</f>
        <v/>
      </c>
      <c r="AK128" s="43" t="str">
        <f ca="1">IF(AL128="","",IF(INDEX(Data!$BR:$BR,MATCH(AL128,Data!$A:$A,0),1)=0,"",INDEX(Data!$BR:$BR,MATCH(AL128,Data!$A:$A,0),1)))</f>
        <v/>
      </c>
      <c r="AL128" s="43" t="str">
        <f ca="1">IFERROR(INDEX(Data!$A$1:AS$1004,_xlfn.AGGREGATE(15,6,(OFFSET(Data!$A$1,0,MATCH(AL$6,Data!$1:$1,0)-1,1000,1)=IF(AL$7="","Yes",AL$7))/(OFFSET(Data!$A$1,0,MATCH(AL$6,Data!$1:$1,0)-1,1000,1)=IF(AL$7="","Yes",AL$7))*ROW(Data!$C$1:$C$1004),ROW(AL128)-ROW(AL$7)),1),"")</f>
        <v/>
      </c>
      <c r="AM128" s="43" t="str">
        <f ca="1">IF(AN128="","",IF(INDEX(Data!$BR:$BR,MATCH(AN128,Data!$A:$A,0),1)=0,"",INDEX(Data!$BR:$BR,MATCH(AN128,Data!$A:$A,0),1)))</f>
        <v/>
      </c>
      <c r="AN128" s="43" t="str">
        <f ca="1">IFERROR(INDEX(Data!$A$1:AU$1004,_xlfn.AGGREGATE(15,6,(OFFSET(Data!$A$1,0,MATCH(AN$6,Data!$1:$1,0)-1,1000,1)=IF(AN$7="","Yes",AN$7))/(OFFSET(Data!$A$1,0,MATCH(AN$6,Data!$1:$1,0)-1,1000,1)=IF(AN$7="","Yes",AN$7))*ROW(Data!$C$1:$C$1004),ROW(AN128)-ROW(AN$7)),1),"")</f>
        <v/>
      </c>
    </row>
    <row r="129" spans="1:40" x14ac:dyDescent="0.4">
      <c r="A129" s="43" t="str">
        <f ca="1">IF(B129="","",IF(INDEX(Data!$BR:$BR,MATCH(B129,Data!$A:$A,0),1)=0,"",INDEX(Data!$BR:$BR,MATCH(B129,Data!$A:$A,0),1)))</f>
        <v/>
      </c>
      <c r="B129" s="43" t="str">
        <f ca="1">IFERROR(INDEX(Data!A$1:$A$1004,_xlfn.AGGREGATE(15,6,(OFFSET(Data!$A$1,0,MATCH(B$6,Data!$1:$1,0)-1,1000,1)=IF(B$7="","Yes",B$7))/(OFFSET(Data!$A$1,0,MATCH(B$6,Data!$1:$1,0)-1,1000,1)=IF(B$7="","Yes",B$7))*ROW(Data!$C$1:$C$1004),ROW(B129)-ROW(B$7)),1),"")</f>
        <v/>
      </c>
      <c r="C129" s="43" t="str">
        <f ca="1">IF(D129="","",IF(INDEX(Data!$BR:$BR,MATCH(D129,Data!$A:$A,0),1)=0,"",INDEX(Data!$BR:$BR,MATCH(D129,Data!$A:$A,0),1)))</f>
        <v/>
      </c>
      <c r="D129" s="43" t="str">
        <f ca="1">IFERROR(INDEX(Data!$A$1:C$1004,_xlfn.AGGREGATE(15,6,(OFFSET(Data!$A$1,0,MATCH(D$6,Data!$1:$1,0)-1,1000,1)=IF(D$7="","Yes",D$7))/(OFFSET(Data!$A$1,0,MATCH(D$6,Data!$1:$1,0)-1,1000,1)=IF(D$7="","Yes",D$7))*ROW(Data!$C$1:$C$1004),ROW(D129)-ROW(D$7)),1),"")</f>
        <v/>
      </c>
      <c r="E129" s="43" t="str">
        <f ca="1">IF(F129="","",IF(INDEX(Data!$BR:$BR,MATCH(F129,Data!$A:$A,0),1)=0,"",INDEX(Data!$BR:$BR,MATCH(F129,Data!$A:$A,0),1)))</f>
        <v/>
      </c>
      <c r="F129" s="43" t="str">
        <f ca="1">IFERROR(INDEX(Data!$A$1:E$1004,_xlfn.AGGREGATE(15,6,(OFFSET(Data!$A$1,0,MATCH(F$6,Data!$1:$1,0)-1,1000,1)=IF(F$7="","Yes",F$7))/(OFFSET(Data!$A$1,0,MATCH(F$6,Data!$1:$1,0)-1,1000,1)=IF(F$7="","Yes",F$7))*ROW(Data!$C$1:$C$1004),ROW(F129)-ROW(F$7)),1),"")</f>
        <v/>
      </c>
      <c r="G129" s="43" t="str">
        <f ca="1">IF(H129="","",IF(INDEX(Data!$BR:$BR,MATCH(H129,Data!$A:$A,0),1)=0,"",INDEX(Data!$BR:$BR,MATCH(H129,Data!$A:$A,0),1)))</f>
        <v/>
      </c>
      <c r="H129" s="43" t="str">
        <f ca="1">IFERROR(INDEX(Data!$A$1:G$1004,_xlfn.AGGREGATE(15,6,(OFFSET(Data!$A$1,0,MATCH(H$6,Data!$1:$1,0)-1,1000,1)=IF(H$7="","Yes",H$7))/(OFFSET(Data!$A$1,0,MATCH(H$6,Data!$1:$1,0)-1,1000,1)=IF(H$7="","Yes",H$7))*ROW(Data!$C$1:$C$1004),ROW(H129)-ROW(H$7)),1),"")</f>
        <v/>
      </c>
      <c r="I129" s="43" t="str">
        <f ca="1">IF(J129="","",IF(INDEX(Data!$BR:$BR,MATCH(J129,Data!$A:$A,0),1)=0,"",INDEX(Data!$BR:$BR,MATCH(J129,Data!$A:$A,0),1)))</f>
        <v/>
      </c>
      <c r="J129" s="43" t="str">
        <f ca="1">IFERROR(INDEX(Data!$A$1:I$1004,_xlfn.AGGREGATE(15,6,(OFFSET(Data!$A$1,0,MATCH(J$6,Data!$1:$1,0)-1,1000,1)=IF(J$7="","Yes",J$7))/(OFFSET(Data!$A$1,0,MATCH(J$6,Data!$1:$1,0)-1,1000,1)=IF(J$7="","Yes",J$7))*ROW(Data!$C$1:$C$1004),ROW(J129)-ROW(J$7)),1),"")</f>
        <v/>
      </c>
      <c r="K129" s="43" t="str">
        <f ca="1">IF(L129="","",IF(INDEX(Data!$BR:$BR,MATCH(L129,Data!$A:$A,0),1)=0,"",INDEX(Data!$BR:$BR,MATCH(L129,Data!$A:$A,0),1)))</f>
        <v/>
      </c>
      <c r="L129" s="43" t="str">
        <f ca="1">IFERROR(INDEX(Data!$A$1:K$1004,_xlfn.AGGREGATE(15,6,(OFFSET(Data!$A$1,0,MATCH(L$6,Data!$1:$1,0)-1,1000,1)=IF(L$7="","Yes",L$7))/(OFFSET(Data!$A$1,0,MATCH(L$6,Data!$1:$1,0)-1,1000,1)=IF(L$7="","Yes",L$7))*ROW(Data!$C$1:$C$1004),ROW(L129)-ROW(L$7)),1),"")</f>
        <v/>
      </c>
      <c r="M129" s="43" t="str">
        <f ca="1">IF(N129="","",IF(INDEX(Data!$BR:$BR,MATCH(N129,Data!$A:$A,0),1)=0,"",INDEX(Data!$BR:$BR,MATCH(N129,Data!$A:$A,0),1)))</f>
        <v/>
      </c>
      <c r="N129" s="43" t="str">
        <f ca="1">IFERROR(INDEX(Data!$A$1:M$1004,_xlfn.AGGREGATE(15,6,(OFFSET(Data!$A$1,0,MATCH(N$6,Data!$1:$1,0)-1,1000,1)=IF(N$7="","Yes",N$7))/(OFFSET(Data!$A$1,0,MATCH(N$6,Data!$1:$1,0)-1,1000,1)=IF(N$7="","Yes",N$7))*ROW(Data!$C$1:$C$1004),ROW(N129)-ROW(N$7)),1),"")</f>
        <v/>
      </c>
      <c r="O129" s="43" t="str">
        <f ca="1">IF(P129="","",IF(INDEX(Data!$BR:$BR,MATCH(P129,Data!$A:$A,0),1)=0,"",INDEX(Data!$BR:$BR,MATCH(P129,Data!$A:$A,0),1)))</f>
        <v/>
      </c>
      <c r="P129" s="43" t="str">
        <f ca="1">IFERROR(INDEX(Data!$A$1:O$1004,_xlfn.AGGREGATE(15,6,(OFFSET(Data!$A$1,0,MATCH(P$6,Data!$1:$1,0)-1,1000,1)=IF(P$7="","Yes",P$7))/(OFFSET(Data!$A$1,0,MATCH(P$6,Data!$1:$1,0)-1,1000,1)=IF(P$7="","Yes",P$7))*ROW(Data!$C$1:$C$1004),ROW(P129)-ROW(P$7)),1),"")</f>
        <v>Univision</v>
      </c>
      <c r="Q129" s="43" t="str">
        <f ca="1">IF(R129="","",IF(INDEX(Data!$BR:$BR,MATCH(R129,Data!$A:$A,0),1)=0,"",INDEX(Data!$BR:$BR,MATCH(R129,Data!$A:$A,0),1)))</f>
        <v/>
      </c>
      <c r="R129" s="43" t="str">
        <f ca="1">IFERROR(INDEX(Data!$A$1:Q$1004,_xlfn.AGGREGATE(15,6,(OFFSET(Data!$A$1,0,MATCH(R$6,Data!$1:$1,0)-1,1000,1)=IF(R$7="","Yes",R$7))/(OFFSET(Data!$A$1,0,MATCH(R$6,Data!$1:$1,0)-1,1000,1)=IF(R$7="","Yes",R$7))*ROW(Data!$C$1:$C$1004),ROW(R129)-ROW(R$7)),1),"")</f>
        <v>Travel Channel</v>
      </c>
      <c r="S129" s="43" t="str">
        <f ca="1">IF(T129="","",IF(INDEX(Data!$BR:$BR,MATCH(T129,Data!$A:$A,0),1)=0,"",INDEX(Data!$BR:$BR,MATCH(T129,Data!$A:$A,0),1)))</f>
        <v/>
      </c>
      <c r="T129" s="43" t="str">
        <f ca="1">IFERROR(INDEX(Data!$A$1:R$1004,_xlfn.AGGREGATE(15,6,(OFFSET(Data!$A$1,0,MATCH(T$6,Data!$1:$1,0)-1,1000,1)=IF(T$7="","Yes",T$7))/(OFFSET(Data!$A$1,0,MATCH(T$6,Data!$1:$1,0)-1,1000,1)=IF(T$7="","Yes",T$7))*ROW(Data!$C$1:$C$1004),ROW(T129)-ROW(T$7)),1),"")</f>
        <v/>
      </c>
      <c r="U129" s="43" t="str">
        <f ca="1">IF(V129="","",IF(INDEX(Data!$BR:$BR,MATCH(V129,Data!$A:$A,0),1)=0,"",INDEX(Data!$BR:$BR,MATCH(V129,Data!$A:$A,0),1)))</f>
        <v/>
      </c>
      <c r="V129" s="43" t="str">
        <f ca="1">IFERROR(INDEX(Data!$A$1:T$1004,_xlfn.AGGREGATE(15,6,(OFFSET(Data!$A$1,0,MATCH(V$6,Data!$1:$1,0)-1,1000,1)=IF(V$7="","Yes",V$7))/(OFFSET(Data!$A$1,0,MATCH(V$6,Data!$1:$1,0)-1,1000,1)=IF(V$7="","Yes",V$7))*ROW(Data!$C$1:$C$1004),ROW(V129)-ROW(V$7)),1),"")</f>
        <v/>
      </c>
      <c r="W129" s="43" t="str">
        <f ca="1">IF(X129="","",IF(INDEX(Data!$BR:$BR,MATCH(X129,Data!$A:$A,0),1)=0,"",INDEX(Data!$BR:$BR,MATCH(X129,Data!$A:$A,0),1)))</f>
        <v/>
      </c>
      <c r="X129" s="43" t="str">
        <f ca="1">IFERROR(INDEX(Data!$A$1:Y$1004,_xlfn.AGGREGATE(15,6,(OFFSET(Data!$A$1,0,MATCH(X$6,Data!$1:$1,0)-1,1000,1)=IF(X$7="","Yes",X$7))/(OFFSET(Data!$A$1,0,MATCH(X$6,Data!$1:$1,0)-1,1000,1)=IF(X$7="","Yes",X$7))*ROW(Data!$C$1:$C$1004),ROW(X129)-ROW(X$7)),1),"")</f>
        <v/>
      </c>
      <c r="Y129" s="43" t="str">
        <f ca="1">IF(Z129="","",IF(INDEX(Data!$BR:$BR,MATCH(Z129,Data!$A:$A,0),1)=0,"",INDEX(Data!$BR:$BR,MATCH(Z129,Data!$A:$A,0),1)))</f>
        <v/>
      </c>
      <c r="Z129" s="43" t="str">
        <f ca="1">IFERROR(INDEX(Data!$A$1:AA$1004,_xlfn.AGGREGATE(15,6,(OFFSET(Data!$A$1,0,MATCH(Z$6,Data!$1:$1,0)-1,1000,1)=IF(Z$7="","Yes",Z$7))/(OFFSET(Data!$A$1,0,MATCH(Z$6,Data!$1:$1,0)-1,1000,1)=IF(Z$7="","Yes",Z$7))*ROW(Data!$C$1:$C$1004),ROW(Z129)-ROW(Z$7)),1),"")</f>
        <v/>
      </c>
      <c r="AA129" s="43" t="str">
        <f ca="1">IF(AB129="","",IF(INDEX(Data!$BR:$BR,MATCH(AB129,Data!$A:$A,0),1)=0,"",INDEX(Data!$BR:$BR,MATCH(AB129,Data!$A:$A,0),1)))</f>
        <v/>
      </c>
      <c r="AB129" s="43" t="str">
        <f ca="1">IFERROR(INDEX(Data!$A$1:AC$1004,_xlfn.AGGREGATE(15,6,(OFFSET(Data!$A$1,0,MATCH(AB$6,Data!$1:$1,0)-1,1000,1)=IF(AB$7="","Yes",AB$7))/(OFFSET(Data!$A$1,0,MATCH(AB$6,Data!$1:$1,0)-1,1000,1)=IF(AB$7="","Yes",AB$7))*ROW(Data!$C$1:$C$1004),ROW(AB129)-ROW(AB$7)),1),"")</f>
        <v/>
      </c>
      <c r="AC129" s="43" t="str">
        <f ca="1">IF(AD129="","",IF(INDEX(Data!$BR:$BR,MATCH(AD129,Data!$A:$A,0),1)=0,"",INDEX(Data!$BR:$BR,MATCH(AD129,Data!$A:$A,0),1)))</f>
        <v/>
      </c>
      <c r="AD129" s="43" t="str">
        <f ca="1">IFERROR(INDEX(Data!$A$1:AE$1004,_xlfn.AGGREGATE(15,6,(OFFSET(Data!$A$1,0,MATCH(AD$6,Data!$1:$1,0)-1,1000,1)=IF(AD$7="","Yes",AD$7))/(OFFSET(Data!$A$1,0,MATCH(AD$6,Data!$1:$1,0)-1,1000,1)=IF(AD$7="","Yes",AD$7))*ROW(Data!$C$1:$C$1004),ROW(AD129)-ROW(AD$7)),1),"")</f>
        <v/>
      </c>
      <c r="AE129" s="43" t="str">
        <f ca="1">IF(AF129="","",IF(INDEX(Data!$BR:$BR,MATCH(AF129,Data!$A:$A,0),1)=0,"",INDEX(Data!$BR:$BR,MATCH(AF129,Data!$A:$A,0),1)))</f>
        <v/>
      </c>
      <c r="AF129" s="43" t="str">
        <f ca="1">IFERROR(INDEX(Data!$A$1:AM$1004,_xlfn.AGGREGATE(15,6,(OFFSET(Data!$A$1,0,MATCH(AF$6,Data!$1:$1,0)-1,1000,1)=IF(AF$7="","Yes",AF$7))/(OFFSET(Data!$A$1,0,MATCH(AF$6,Data!$1:$1,0)-1,1000,1)=IF(AF$7="","Yes",AF$7))*ROW(Data!$C$1:$C$1004),ROW(AF129)-ROW(AF$7)),1),"")</f>
        <v/>
      </c>
      <c r="AG129" s="43" t="str">
        <f ca="1">IF(AH129="","",IF(INDEX(Data!$BR:$BR,MATCH(AH129,Data!$A:$A,0),1)=0,"",INDEX(Data!$BR:$BR,MATCH(AH129,Data!$A:$A,0),1)))</f>
        <v/>
      </c>
      <c r="AH129" s="43" t="str">
        <f ca="1">IFERROR(INDEX(Data!$A$1:AO$1004,_xlfn.AGGREGATE(15,6,(OFFSET(Data!$A$1,0,MATCH(AH$6,Data!$1:$1,0)-1,1000,1)=IF(AH$7="","Yes",AH$7))/(OFFSET(Data!$A$1,0,MATCH(AH$6,Data!$1:$1,0)-1,1000,1)=IF(AH$7="","Yes",AH$7))*ROW(Data!$C$1:$C$1004),ROW(AH129)-ROW(AH$7)),1),"")</f>
        <v/>
      </c>
      <c r="AI129" s="43" t="str">
        <f ca="1">IF(AJ129="","",IF(INDEX(Data!$BR:$BR,MATCH(AJ129,Data!$A:$A,0),1)=0,"",INDEX(Data!$BR:$BR,MATCH(AJ129,Data!$A:$A,0),1)))</f>
        <v/>
      </c>
      <c r="AJ129" s="43" t="str">
        <f ca="1">IFERROR(INDEX(Data!$A$1:AQ$1004,_xlfn.AGGREGATE(15,6,(OFFSET(Data!$A$1,0,MATCH(AJ$6,Data!$1:$1,0)-1,1000,1)=IF(AJ$7="","Yes",AJ$7))/(OFFSET(Data!$A$1,0,MATCH(AJ$6,Data!$1:$1,0)-1,1000,1)=IF(AJ$7="","Yes",AJ$7))*ROW(Data!$C$1:$C$1004),ROW(AJ129)-ROW(AJ$7)),1),"")</f>
        <v/>
      </c>
      <c r="AK129" s="43" t="str">
        <f ca="1">IF(AL129="","",IF(INDEX(Data!$BR:$BR,MATCH(AL129,Data!$A:$A,0),1)=0,"",INDEX(Data!$BR:$BR,MATCH(AL129,Data!$A:$A,0),1)))</f>
        <v/>
      </c>
      <c r="AL129" s="43" t="str">
        <f ca="1">IFERROR(INDEX(Data!$A$1:AS$1004,_xlfn.AGGREGATE(15,6,(OFFSET(Data!$A$1,0,MATCH(AL$6,Data!$1:$1,0)-1,1000,1)=IF(AL$7="","Yes",AL$7))/(OFFSET(Data!$A$1,0,MATCH(AL$6,Data!$1:$1,0)-1,1000,1)=IF(AL$7="","Yes",AL$7))*ROW(Data!$C$1:$C$1004),ROW(AL129)-ROW(AL$7)),1),"")</f>
        <v/>
      </c>
      <c r="AM129" s="43" t="str">
        <f ca="1">IF(AN129="","",IF(INDEX(Data!$BR:$BR,MATCH(AN129,Data!$A:$A,0),1)=0,"",INDEX(Data!$BR:$BR,MATCH(AN129,Data!$A:$A,0),1)))</f>
        <v/>
      </c>
      <c r="AN129" s="43" t="str">
        <f ca="1">IFERROR(INDEX(Data!$A$1:AU$1004,_xlfn.AGGREGATE(15,6,(OFFSET(Data!$A$1,0,MATCH(AN$6,Data!$1:$1,0)-1,1000,1)=IF(AN$7="","Yes",AN$7))/(OFFSET(Data!$A$1,0,MATCH(AN$6,Data!$1:$1,0)-1,1000,1)=IF(AN$7="","Yes",AN$7))*ROW(Data!$C$1:$C$1004),ROW(AN129)-ROW(AN$7)),1),"")</f>
        <v/>
      </c>
    </row>
    <row r="130" spans="1:40" x14ac:dyDescent="0.4">
      <c r="A130" s="43" t="str">
        <f ca="1">IF(B130="","",IF(INDEX(Data!$BR:$BR,MATCH(B130,Data!$A:$A,0),1)=0,"",INDEX(Data!$BR:$BR,MATCH(B130,Data!$A:$A,0),1)))</f>
        <v/>
      </c>
      <c r="B130" s="43" t="str">
        <f ca="1">IFERROR(INDEX(Data!A$1:$A$1004,_xlfn.AGGREGATE(15,6,(OFFSET(Data!$A$1,0,MATCH(B$6,Data!$1:$1,0)-1,1000,1)=IF(B$7="","Yes",B$7))/(OFFSET(Data!$A$1,0,MATCH(B$6,Data!$1:$1,0)-1,1000,1)=IF(B$7="","Yes",B$7))*ROW(Data!$C$1:$C$1004),ROW(B130)-ROW(B$7)),1),"")</f>
        <v/>
      </c>
      <c r="C130" s="43" t="str">
        <f ca="1">IF(D130="","",IF(INDEX(Data!$BR:$BR,MATCH(D130,Data!$A:$A,0),1)=0,"",INDEX(Data!$BR:$BR,MATCH(D130,Data!$A:$A,0),1)))</f>
        <v/>
      </c>
      <c r="D130" s="43" t="str">
        <f ca="1">IFERROR(INDEX(Data!$A$1:C$1004,_xlfn.AGGREGATE(15,6,(OFFSET(Data!$A$1,0,MATCH(D$6,Data!$1:$1,0)-1,1000,1)=IF(D$7="","Yes",D$7))/(OFFSET(Data!$A$1,0,MATCH(D$6,Data!$1:$1,0)-1,1000,1)=IF(D$7="","Yes",D$7))*ROW(Data!$C$1:$C$1004),ROW(D130)-ROW(D$7)),1),"")</f>
        <v/>
      </c>
      <c r="E130" s="43" t="str">
        <f ca="1">IF(F130="","",IF(INDEX(Data!$BR:$BR,MATCH(F130,Data!$A:$A,0),1)=0,"",INDEX(Data!$BR:$BR,MATCH(F130,Data!$A:$A,0),1)))</f>
        <v/>
      </c>
      <c r="F130" s="43" t="str">
        <f ca="1">IFERROR(INDEX(Data!$A$1:E$1004,_xlfn.AGGREGATE(15,6,(OFFSET(Data!$A$1,0,MATCH(F$6,Data!$1:$1,0)-1,1000,1)=IF(F$7="","Yes",F$7))/(OFFSET(Data!$A$1,0,MATCH(F$6,Data!$1:$1,0)-1,1000,1)=IF(F$7="","Yes",F$7))*ROW(Data!$C$1:$C$1004),ROW(F130)-ROW(F$7)),1),"")</f>
        <v/>
      </c>
      <c r="G130" s="43" t="str">
        <f ca="1">IF(H130="","",IF(INDEX(Data!$BR:$BR,MATCH(H130,Data!$A:$A,0),1)=0,"",INDEX(Data!$BR:$BR,MATCH(H130,Data!$A:$A,0),1)))</f>
        <v/>
      </c>
      <c r="H130" s="43" t="str">
        <f ca="1">IFERROR(INDEX(Data!$A$1:G$1004,_xlfn.AGGREGATE(15,6,(OFFSET(Data!$A$1,0,MATCH(H$6,Data!$1:$1,0)-1,1000,1)=IF(H$7="","Yes",H$7))/(OFFSET(Data!$A$1,0,MATCH(H$6,Data!$1:$1,0)-1,1000,1)=IF(H$7="","Yes",H$7))*ROW(Data!$C$1:$C$1004),ROW(H130)-ROW(H$7)),1),"")</f>
        <v/>
      </c>
      <c r="I130" s="43" t="str">
        <f ca="1">IF(J130="","",IF(INDEX(Data!$BR:$BR,MATCH(J130,Data!$A:$A,0),1)=0,"",INDEX(Data!$BR:$BR,MATCH(J130,Data!$A:$A,0),1)))</f>
        <v/>
      </c>
      <c r="J130" s="43" t="str">
        <f ca="1">IFERROR(INDEX(Data!$A$1:I$1004,_xlfn.AGGREGATE(15,6,(OFFSET(Data!$A$1,0,MATCH(J$6,Data!$1:$1,0)-1,1000,1)=IF(J$7="","Yes",J$7))/(OFFSET(Data!$A$1,0,MATCH(J$6,Data!$1:$1,0)-1,1000,1)=IF(J$7="","Yes",J$7))*ROW(Data!$C$1:$C$1004),ROW(J130)-ROW(J$7)),1),"")</f>
        <v/>
      </c>
      <c r="K130" s="43" t="str">
        <f ca="1">IF(L130="","",IF(INDEX(Data!$BR:$BR,MATCH(L130,Data!$A:$A,0),1)=0,"",INDEX(Data!$BR:$BR,MATCH(L130,Data!$A:$A,0),1)))</f>
        <v/>
      </c>
      <c r="L130" s="43" t="str">
        <f ca="1">IFERROR(INDEX(Data!$A$1:K$1004,_xlfn.AGGREGATE(15,6,(OFFSET(Data!$A$1,0,MATCH(L$6,Data!$1:$1,0)-1,1000,1)=IF(L$7="","Yes",L$7))/(OFFSET(Data!$A$1,0,MATCH(L$6,Data!$1:$1,0)-1,1000,1)=IF(L$7="","Yes",L$7))*ROW(Data!$C$1:$C$1004),ROW(L130)-ROW(L$7)),1),"")</f>
        <v/>
      </c>
      <c r="M130" s="43" t="str">
        <f ca="1">IF(N130="","",IF(INDEX(Data!$BR:$BR,MATCH(N130,Data!$A:$A,0),1)=0,"",INDEX(Data!$BR:$BR,MATCH(N130,Data!$A:$A,0),1)))</f>
        <v/>
      </c>
      <c r="N130" s="43" t="str">
        <f ca="1">IFERROR(INDEX(Data!$A$1:M$1004,_xlfn.AGGREGATE(15,6,(OFFSET(Data!$A$1,0,MATCH(N$6,Data!$1:$1,0)-1,1000,1)=IF(N$7="","Yes",N$7))/(OFFSET(Data!$A$1,0,MATCH(N$6,Data!$1:$1,0)-1,1000,1)=IF(N$7="","Yes",N$7))*ROW(Data!$C$1:$C$1004),ROW(N130)-ROW(N$7)),1),"")</f>
        <v/>
      </c>
      <c r="O130" s="43" t="str">
        <f ca="1">IF(P130="","",IF(INDEX(Data!$BR:$BR,MATCH(P130,Data!$A:$A,0),1)=0,"",INDEX(Data!$BR:$BR,MATCH(P130,Data!$A:$A,0),1)))</f>
        <v/>
      </c>
      <c r="P130" s="43" t="str">
        <f ca="1">IFERROR(INDEX(Data!$A$1:O$1004,_xlfn.AGGREGATE(15,6,(OFFSET(Data!$A$1,0,MATCH(P$6,Data!$1:$1,0)-1,1000,1)=IF(P$7="","Yes",P$7))/(OFFSET(Data!$A$1,0,MATCH(P$6,Data!$1:$1,0)-1,1000,1)=IF(P$7="","Yes",P$7))*ROW(Data!$C$1:$C$1004),ROW(P130)-ROW(P$7)),1),"")</f>
        <v>Up</v>
      </c>
      <c r="Q130" s="43" t="str">
        <f ca="1">IF(R130="","",IF(INDEX(Data!$BR:$BR,MATCH(R130,Data!$A:$A,0),1)=0,"",INDEX(Data!$BR:$BR,MATCH(R130,Data!$A:$A,0),1)))</f>
        <v/>
      </c>
      <c r="R130" s="43" t="str">
        <f ca="1">IFERROR(INDEX(Data!$A$1:Q$1004,_xlfn.AGGREGATE(15,6,(OFFSET(Data!$A$1,0,MATCH(R$6,Data!$1:$1,0)-1,1000,1)=IF(R$7="","Yes",R$7))/(OFFSET(Data!$A$1,0,MATCH(R$6,Data!$1:$1,0)-1,1000,1)=IF(R$7="","Yes",R$7))*ROW(Data!$C$1:$C$1004),ROW(R130)-ROW(R$7)),1),"")</f>
        <v>TruTV</v>
      </c>
      <c r="S130" s="43" t="str">
        <f ca="1">IF(T130="","",IF(INDEX(Data!$BR:$BR,MATCH(T130,Data!$A:$A,0),1)=0,"",INDEX(Data!$BR:$BR,MATCH(T130,Data!$A:$A,0),1)))</f>
        <v/>
      </c>
      <c r="T130" s="43" t="str">
        <f ca="1">IFERROR(INDEX(Data!$A$1:R$1004,_xlfn.AGGREGATE(15,6,(OFFSET(Data!$A$1,0,MATCH(T$6,Data!$1:$1,0)-1,1000,1)=IF(T$7="","Yes",T$7))/(OFFSET(Data!$A$1,0,MATCH(T$6,Data!$1:$1,0)-1,1000,1)=IF(T$7="","Yes",T$7))*ROW(Data!$C$1:$C$1004),ROW(T130)-ROW(T$7)),1),"")</f>
        <v/>
      </c>
      <c r="U130" s="43" t="str">
        <f ca="1">IF(V130="","",IF(INDEX(Data!$BR:$BR,MATCH(V130,Data!$A:$A,0),1)=0,"",INDEX(Data!$BR:$BR,MATCH(V130,Data!$A:$A,0),1)))</f>
        <v/>
      </c>
      <c r="V130" s="43" t="str">
        <f ca="1">IFERROR(INDEX(Data!$A$1:T$1004,_xlfn.AGGREGATE(15,6,(OFFSET(Data!$A$1,0,MATCH(V$6,Data!$1:$1,0)-1,1000,1)=IF(V$7="","Yes",V$7))/(OFFSET(Data!$A$1,0,MATCH(V$6,Data!$1:$1,0)-1,1000,1)=IF(V$7="","Yes",V$7))*ROW(Data!$C$1:$C$1004),ROW(V130)-ROW(V$7)),1),"")</f>
        <v/>
      </c>
      <c r="W130" s="43" t="str">
        <f ca="1">IF(X130="","",IF(INDEX(Data!$BR:$BR,MATCH(X130,Data!$A:$A,0),1)=0,"",INDEX(Data!$BR:$BR,MATCH(X130,Data!$A:$A,0),1)))</f>
        <v/>
      </c>
      <c r="X130" s="43" t="str">
        <f ca="1">IFERROR(INDEX(Data!$A$1:Y$1004,_xlfn.AGGREGATE(15,6,(OFFSET(Data!$A$1,0,MATCH(X$6,Data!$1:$1,0)-1,1000,1)=IF(X$7="","Yes",X$7))/(OFFSET(Data!$A$1,0,MATCH(X$6,Data!$1:$1,0)-1,1000,1)=IF(X$7="","Yes",X$7))*ROW(Data!$C$1:$C$1004),ROW(X130)-ROW(X$7)),1),"")</f>
        <v/>
      </c>
      <c r="Y130" s="43" t="str">
        <f ca="1">IF(Z130="","",IF(INDEX(Data!$BR:$BR,MATCH(Z130,Data!$A:$A,0),1)=0,"",INDEX(Data!$BR:$BR,MATCH(Z130,Data!$A:$A,0),1)))</f>
        <v/>
      </c>
      <c r="Z130" s="43" t="str">
        <f ca="1">IFERROR(INDEX(Data!$A$1:AA$1004,_xlfn.AGGREGATE(15,6,(OFFSET(Data!$A$1,0,MATCH(Z$6,Data!$1:$1,0)-1,1000,1)=IF(Z$7="","Yes",Z$7))/(OFFSET(Data!$A$1,0,MATCH(Z$6,Data!$1:$1,0)-1,1000,1)=IF(Z$7="","Yes",Z$7))*ROW(Data!$C$1:$C$1004),ROW(Z130)-ROW(Z$7)),1),"")</f>
        <v/>
      </c>
      <c r="AA130" s="43" t="str">
        <f ca="1">IF(AB130="","",IF(INDEX(Data!$BR:$BR,MATCH(AB130,Data!$A:$A,0),1)=0,"",INDEX(Data!$BR:$BR,MATCH(AB130,Data!$A:$A,0),1)))</f>
        <v/>
      </c>
      <c r="AB130" s="43" t="str">
        <f ca="1">IFERROR(INDEX(Data!$A$1:AC$1004,_xlfn.AGGREGATE(15,6,(OFFSET(Data!$A$1,0,MATCH(AB$6,Data!$1:$1,0)-1,1000,1)=IF(AB$7="","Yes",AB$7))/(OFFSET(Data!$A$1,0,MATCH(AB$6,Data!$1:$1,0)-1,1000,1)=IF(AB$7="","Yes",AB$7))*ROW(Data!$C$1:$C$1004),ROW(AB130)-ROW(AB$7)),1),"")</f>
        <v/>
      </c>
      <c r="AC130" s="43" t="str">
        <f ca="1">IF(AD130="","",IF(INDEX(Data!$BR:$BR,MATCH(AD130,Data!$A:$A,0),1)=0,"",INDEX(Data!$BR:$BR,MATCH(AD130,Data!$A:$A,0),1)))</f>
        <v/>
      </c>
      <c r="AD130" s="43" t="str">
        <f ca="1">IFERROR(INDEX(Data!$A$1:AE$1004,_xlfn.AGGREGATE(15,6,(OFFSET(Data!$A$1,0,MATCH(AD$6,Data!$1:$1,0)-1,1000,1)=IF(AD$7="","Yes",AD$7))/(OFFSET(Data!$A$1,0,MATCH(AD$6,Data!$1:$1,0)-1,1000,1)=IF(AD$7="","Yes",AD$7))*ROW(Data!$C$1:$C$1004),ROW(AD130)-ROW(AD$7)),1),"")</f>
        <v/>
      </c>
      <c r="AE130" s="43" t="str">
        <f ca="1">IF(AF130="","",IF(INDEX(Data!$BR:$BR,MATCH(AF130,Data!$A:$A,0),1)=0,"",INDEX(Data!$BR:$BR,MATCH(AF130,Data!$A:$A,0),1)))</f>
        <v/>
      </c>
      <c r="AF130" s="43" t="str">
        <f ca="1">IFERROR(INDEX(Data!$A$1:AM$1004,_xlfn.AGGREGATE(15,6,(OFFSET(Data!$A$1,0,MATCH(AF$6,Data!$1:$1,0)-1,1000,1)=IF(AF$7="","Yes",AF$7))/(OFFSET(Data!$A$1,0,MATCH(AF$6,Data!$1:$1,0)-1,1000,1)=IF(AF$7="","Yes",AF$7))*ROW(Data!$C$1:$C$1004),ROW(AF130)-ROW(AF$7)),1),"")</f>
        <v/>
      </c>
      <c r="AG130" s="43" t="str">
        <f ca="1">IF(AH130="","",IF(INDEX(Data!$BR:$BR,MATCH(AH130,Data!$A:$A,0),1)=0,"",INDEX(Data!$BR:$BR,MATCH(AH130,Data!$A:$A,0),1)))</f>
        <v/>
      </c>
      <c r="AH130" s="43" t="str">
        <f ca="1">IFERROR(INDEX(Data!$A$1:AO$1004,_xlfn.AGGREGATE(15,6,(OFFSET(Data!$A$1,0,MATCH(AH$6,Data!$1:$1,0)-1,1000,1)=IF(AH$7="","Yes",AH$7))/(OFFSET(Data!$A$1,0,MATCH(AH$6,Data!$1:$1,0)-1,1000,1)=IF(AH$7="","Yes",AH$7))*ROW(Data!$C$1:$C$1004),ROW(AH130)-ROW(AH$7)),1),"")</f>
        <v/>
      </c>
      <c r="AI130" s="43" t="str">
        <f ca="1">IF(AJ130="","",IF(INDEX(Data!$BR:$BR,MATCH(AJ130,Data!$A:$A,0),1)=0,"",INDEX(Data!$BR:$BR,MATCH(AJ130,Data!$A:$A,0),1)))</f>
        <v/>
      </c>
      <c r="AJ130" s="43" t="str">
        <f ca="1">IFERROR(INDEX(Data!$A$1:AQ$1004,_xlfn.AGGREGATE(15,6,(OFFSET(Data!$A$1,0,MATCH(AJ$6,Data!$1:$1,0)-1,1000,1)=IF(AJ$7="","Yes",AJ$7))/(OFFSET(Data!$A$1,0,MATCH(AJ$6,Data!$1:$1,0)-1,1000,1)=IF(AJ$7="","Yes",AJ$7))*ROW(Data!$C$1:$C$1004),ROW(AJ130)-ROW(AJ$7)),1),"")</f>
        <v/>
      </c>
      <c r="AK130" s="43" t="str">
        <f ca="1">IF(AL130="","",IF(INDEX(Data!$BR:$BR,MATCH(AL130,Data!$A:$A,0),1)=0,"",INDEX(Data!$BR:$BR,MATCH(AL130,Data!$A:$A,0),1)))</f>
        <v/>
      </c>
      <c r="AL130" s="43" t="str">
        <f ca="1">IFERROR(INDEX(Data!$A$1:AS$1004,_xlfn.AGGREGATE(15,6,(OFFSET(Data!$A$1,0,MATCH(AL$6,Data!$1:$1,0)-1,1000,1)=IF(AL$7="","Yes",AL$7))/(OFFSET(Data!$A$1,0,MATCH(AL$6,Data!$1:$1,0)-1,1000,1)=IF(AL$7="","Yes",AL$7))*ROW(Data!$C$1:$C$1004),ROW(AL130)-ROW(AL$7)),1),"")</f>
        <v/>
      </c>
      <c r="AM130" s="43" t="str">
        <f ca="1">IF(AN130="","",IF(INDEX(Data!$BR:$BR,MATCH(AN130,Data!$A:$A,0),1)=0,"",INDEX(Data!$BR:$BR,MATCH(AN130,Data!$A:$A,0),1)))</f>
        <v/>
      </c>
      <c r="AN130" s="43" t="str">
        <f ca="1">IFERROR(INDEX(Data!$A$1:AU$1004,_xlfn.AGGREGATE(15,6,(OFFSET(Data!$A$1,0,MATCH(AN$6,Data!$1:$1,0)-1,1000,1)=IF(AN$7="","Yes",AN$7))/(OFFSET(Data!$A$1,0,MATCH(AN$6,Data!$1:$1,0)-1,1000,1)=IF(AN$7="","Yes",AN$7))*ROW(Data!$C$1:$C$1004),ROW(AN130)-ROW(AN$7)),1),"")</f>
        <v/>
      </c>
    </row>
    <row r="131" spans="1:40" x14ac:dyDescent="0.4">
      <c r="A131" s="43" t="str">
        <f ca="1">IF(B131="","",IF(INDEX(Data!$BR:$BR,MATCH(B131,Data!$A:$A,0),1)=0,"",INDEX(Data!$BR:$BR,MATCH(B131,Data!$A:$A,0),1)))</f>
        <v/>
      </c>
      <c r="B131" s="43" t="str">
        <f ca="1">IFERROR(INDEX(Data!A$1:$A$1004,_xlfn.AGGREGATE(15,6,(OFFSET(Data!$A$1,0,MATCH(B$6,Data!$1:$1,0)-1,1000,1)=IF(B$7="","Yes",B$7))/(OFFSET(Data!$A$1,0,MATCH(B$6,Data!$1:$1,0)-1,1000,1)=IF(B$7="","Yes",B$7))*ROW(Data!$C$1:$C$1004),ROW(B131)-ROW(B$7)),1),"")</f>
        <v/>
      </c>
      <c r="C131" s="43" t="str">
        <f ca="1">IF(D131="","",IF(INDEX(Data!$BR:$BR,MATCH(D131,Data!$A:$A,0),1)=0,"",INDEX(Data!$BR:$BR,MATCH(D131,Data!$A:$A,0),1)))</f>
        <v/>
      </c>
      <c r="D131" s="43" t="str">
        <f ca="1">IFERROR(INDEX(Data!$A$1:C$1004,_xlfn.AGGREGATE(15,6,(OFFSET(Data!$A$1,0,MATCH(D$6,Data!$1:$1,0)-1,1000,1)=IF(D$7="","Yes",D$7))/(OFFSET(Data!$A$1,0,MATCH(D$6,Data!$1:$1,0)-1,1000,1)=IF(D$7="","Yes",D$7))*ROW(Data!$C$1:$C$1004),ROW(D131)-ROW(D$7)),1),"")</f>
        <v/>
      </c>
      <c r="E131" s="43" t="str">
        <f ca="1">IF(F131="","",IF(INDEX(Data!$BR:$BR,MATCH(F131,Data!$A:$A,0),1)=0,"",INDEX(Data!$BR:$BR,MATCH(F131,Data!$A:$A,0),1)))</f>
        <v/>
      </c>
      <c r="F131" s="43" t="str">
        <f ca="1">IFERROR(INDEX(Data!$A$1:E$1004,_xlfn.AGGREGATE(15,6,(OFFSET(Data!$A$1,0,MATCH(F$6,Data!$1:$1,0)-1,1000,1)=IF(F$7="","Yes",F$7))/(OFFSET(Data!$A$1,0,MATCH(F$6,Data!$1:$1,0)-1,1000,1)=IF(F$7="","Yes",F$7))*ROW(Data!$C$1:$C$1004),ROW(F131)-ROW(F$7)),1),"")</f>
        <v/>
      </c>
      <c r="G131" s="43" t="str">
        <f ca="1">IF(H131="","",IF(INDEX(Data!$BR:$BR,MATCH(H131,Data!$A:$A,0),1)=0,"",INDEX(Data!$BR:$BR,MATCH(H131,Data!$A:$A,0),1)))</f>
        <v/>
      </c>
      <c r="H131" s="43" t="str">
        <f ca="1">IFERROR(INDEX(Data!$A$1:G$1004,_xlfn.AGGREGATE(15,6,(OFFSET(Data!$A$1,0,MATCH(H$6,Data!$1:$1,0)-1,1000,1)=IF(H$7="","Yes",H$7))/(OFFSET(Data!$A$1,0,MATCH(H$6,Data!$1:$1,0)-1,1000,1)=IF(H$7="","Yes",H$7))*ROW(Data!$C$1:$C$1004),ROW(H131)-ROW(H$7)),1),"")</f>
        <v/>
      </c>
      <c r="I131" s="43" t="str">
        <f ca="1">IF(J131="","",IF(INDEX(Data!$BR:$BR,MATCH(J131,Data!$A:$A,0),1)=0,"",INDEX(Data!$BR:$BR,MATCH(J131,Data!$A:$A,0),1)))</f>
        <v/>
      </c>
      <c r="J131" s="43" t="str">
        <f ca="1">IFERROR(INDEX(Data!$A$1:I$1004,_xlfn.AGGREGATE(15,6,(OFFSET(Data!$A$1,0,MATCH(J$6,Data!$1:$1,0)-1,1000,1)=IF(J$7="","Yes",J$7))/(OFFSET(Data!$A$1,0,MATCH(J$6,Data!$1:$1,0)-1,1000,1)=IF(J$7="","Yes",J$7))*ROW(Data!$C$1:$C$1004),ROW(J131)-ROW(J$7)),1),"")</f>
        <v/>
      </c>
      <c r="K131" s="43" t="str">
        <f ca="1">IF(L131="","",IF(INDEX(Data!$BR:$BR,MATCH(L131,Data!$A:$A,0),1)=0,"",INDEX(Data!$BR:$BR,MATCH(L131,Data!$A:$A,0),1)))</f>
        <v/>
      </c>
      <c r="L131" s="43" t="str">
        <f ca="1">IFERROR(INDEX(Data!$A$1:K$1004,_xlfn.AGGREGATE(15,6,(OFFSET(Data!$A$1,0,MATCH(L$6,Data!$1:$1,0)-1,1000,1)=IF(L$7="","Yes",L$7))/(OFFSET(Data!$A$1,0,MATCH(L$6,Data!$1:$1,0)-1,1000,1)=IF(L$7="","Yes",L$7))*ROW(Data!$C$1:$C$1004),ROW(L131)-ROW(L$7)),1),"")</f>
        <v/>
      </c>
      <c r="M131" s="43" t="str">
        <f ca="1">IF(N131="","",IF(INDEX(Data!$BR:$BR,MATCH(N131,Data!$A:$A,0),1)=0,"",INDEX(Data!$BR:$BR,MATCH(N131,Data!$A:$A,0),1)))</f>
        <v/>
      </c>
      <c r="N131" s="43" t="str">
        <f ca="1">IFERROR(INDEX(Data!$A$1:M$1004,_xlfn.AGGREGATE(15,6,(OFFSET(Data!$A$1,0,MATCH(N$6,Data!$1:$1,0)-1,1000,1)=IF(N$7="","Yes",N$7))/(OFFSET(Data!$A$1,0,MATCH(N$6,Data!$1:$1,0)-1,1000,1)=IF(N$7="","Yes",N$7))*ROW(Data!$C$1:$C$1004),ROW(N131)-ROW(N$7)),1),"")</f>
        <v/>
      </c>
      <c r="O131" s="43" t="str">
        <f ca="1">IF(P131="","",IF(INDEX(Data!$BR:$BR,MATCH(P131,Data!$A:$A,0),1)=0,"",INDEX(Data!$BR:$BR,MATCH(P131,Data!$A:$A,0),1)))</f>
        <v/>
      </c>
      <c r="P131" s="43" t="str">
        <f ca="1">IFERROR(INDEX(Data!$A$1:O$1004,_xlfn.AGGREGATE(15,6,(OFFSET(Data!$A$1,0,MATCH(P$6,Data!$1:$1,0)-1,1000,1)=IF(P$7="","Yes",P$7))/(OFFSET(Data!$A$1,0,MATCH(P$6,Data!$1:$1,0)-1,1000,1)=IF(P$7="","Yes",P$7))*ROW(Data!$C$1:$C$1004),ROW(P131)-ROW(P$7)),1),"")</f>
        <v>USA Network</v>
      </c>
      <c r="Q131" s="43" t="str">
        <f ca="1">IF(R131="","",IF(INDEX(Data!$BR:$BR,MATCH(R131,Data!$A:$A,0),1)=0,"",INDEX(Data!$BR:$BR,MATCH(R131,Data!$A:$A,0),1)))</f>
        <v/>
      </c>
      <c r="R131" s="43" t="str">
        <f ca="1">IFERROR(INDEX(Data!$A$1:Q$1004,_xlfn.AGGREGATE(15,6,(OFFSET(Data!$A$1,0,MATCH(R$6,Data!$1:$1,0)-1,1000,1)=IF(R$7="","Yes",R$7))/(OFFSET(Data!$A$1,0,MATCH(R$6,Data!$1:$1,0)-1,1000,1)=IF(R$7="","Yes",R$7))*ROW(Data!$C$1:$C$1004),ROW(R131)-ROW(R$7)),1),"")</f>
        <v>TUDN</v>
      </c>
      <c r="S131" s="43" t="str">
        <f ca="1">IF(T131="","",IF(INDEX(Data!$BR:$BR,MATCH(T131,Data!$A:$A,0),1)=0,"",INDEX(Data!$BR:$BR,MATCH(T131,Data!$A:$A,0),1)))</f>
        <v/>
      </c>
      <c r="T131" s="43" t="str">
        <f ca="1">IFERROR(INDEX(Data!$A$1:R$1004,_xlfn.AGGREGATE(15,6,(OFFSET(Data!$A$1,0,MATCH(T$6,Data!$1:$1,0)-1,1000,1)=IF(T$7="","Yes",T$7))/(OFFSET(Data!$A$1,0,MATCH(T$6,Data!$1:$1,0)-1,1000,1)=IF(T$7="","Yes",T$7))*ROW(Data!$C$1:$C$1004),ROW(T131)-ROW(T$7)),1),"")</f>
        <v/>
      </c>
      <c r="U131" s="43" t="str">
        <f ca="1">IF(V131="","",IF(INDEX(Data!$BR:$BR,MATCH(V131,Data!$A:$A,0),1)=0,"",INDEX(Data!$BR:$BR,MATCH(V131,Data!$A:$A,0),1)))</f>
        <v/>
      </c>
      <c r="V131" s="43" t="str">
        <f ca="1">IFERROR(INDEX(Data!$A$1:T$1004,_xlfn.AGGREGATE(15,6,(OFFSET(Data!$A$1,0,MATCH(V$6,Data!$1:$1,0)-1,1000,1)=IF(V$7="","Yes",V$7))/(OFFSET(Data!$A$1,0,MATCH(V$6,Data!$1:$1,0)-1,1000,1)=IF(V$7="","Yes",V$7))*ROW(Data!$C$1:$C$1004),ROW(V131)-ROW(V$7)),1),"")</f>
        <v/>
      </c>
      <c r="W131" s="43" t="str">
        <f ca="1">IF(X131="","",IF(INDEX(Data!$BR:$BR,MATCH(X131,Data!$A:$A,0),1)=0,"",INDEX(Data!$BR:$BR,MATCH(X131,Data!$A:$A,0),1)))</f>
        <v/>
      </c>
      <c r="X131" s="43" t="str">
        <f ca="1">IFERROR(INDEX(Data!$A$1:Y$1004,_xlfn.AGGREGATE(15,6,(OFFSET(Data!$A$1,0,MATCH(X$6,Data!$1:$1,0)-1,1000,1)=IF(X$7="","Yes",X$7))/(OFFSET(Data!$A$1,0,MATCH(X$6,Data!$1:$1,0)-1,1000,1)=IF(X$7="","Yes",X$7))*ROW(Data!$C$1:$C$1004),ROW(X131)-ROW(X$7)),1),"")</f>
        <v/>
      </c>
      <c r="Y131" s="43" t="str">
        <f ca="1">IF(Z131="","",IF(INDEX(Data!$BR:$BR,MATCH(Z131,Data!$A:$A,0),1)=0,"",INDEX(Data!$BR:$BR,MATCH(Z131,Data!$A:$A,0),1)))</f>
        <v/>
      </c>
      <c r="Z131" s="43" t="str">
        <f ca="1">IFERROR(INDEX(Data!$A$1:AA$1004,_xlfn.AGGREGATE(15,6,(OFFSET(Data!$A$1,0,MATCH(Z$6,Data!$1:$1,0)-1,1000,1)=IF(Z$7="","Yes",Z$7))/(OFFSET(Data!$A$1,0,MATCH(Z$6,Data!$1:$1,0)-1,1000,1)=IF(Z$7="","Yes",Z$7))*ROW(Data!$C$1:$C$1004),ROW(Z131)-ROW(Z$7)),1),"")</f>
        <v/>
      </c>
      <c r="AA131" s="43" t="str">
        <f ca="1">IF(AB131="","",IF(INDEX(Data!$BR:$BR,MATCH(AB131,Data!$A:$A,0),1)=0,"",INDEX(Data!$BR:$BR,MATCH(AB131,Data!$A:$A,0),1)))</f>
        <v/>
      </c>
      <c r="AB131" s="43" t="str">
        <f ca="1">IFERROR(INDEX(Data!$A$1:AC$1004,_xlfn.AGGREGATE(15,6,(OFFSET(Data!$A$1,0,MATCH(AB$6,Data!$1:$1,0)-1,1000,1)=IF(AB$7="","Yes",AB$7))/(OFFSET(Data!$A$1,0,MATCH(AB$6,Data!$1:$1,0)-1,1000,1)=IF(AB$7="","Yes",AB$7))*ROW(Data!$C$1:$C$1004),ROW(AB131)-ROW(AB$7)),1),"")</f>
        <v/>
      </c>
      <c r="AC131" s="43" t="str">
        <f ca="1">IF(AD131="","",IF(INDEX(Data!$BR:$BR,MATCH(AD131,Data!$A:$A,0),1)=0,"",INDEX(Data!$BR:$BR,MATCH(AD131,Data!$A:$A,0),1)))</f>
        <v/>
      </c>
      <c r="AD131" s="43" t="str">
        <f ca="1">IFERROR(INDEX(Data!$A$1:AE$1004,_xlfn.AGGREGATE(15,6,(OFFSET(Data!$A$1,0,MATCH(AD$6,Data!$1:$1,0)-1,1000,1)=IF(AD$7="","Yes",AD$7))/(OFFSET(Data!$A$1,0,MATCH(AD$6,Data!$1:$1,0)-1,1000,1)=IF(AD$7="","Yes",AD$7))*ROW(Data!$C$1:$C$1004),ROW(AD131)-ROW(AD$7)),1),"")</f>
        <v/>
      </c>
      <c r="AE131" s="43" t="str">
        <f ca="1">IF(AF131="","",IF(INDEX(Data!$BR:$BR,MATCH(AF131,Data!$A:$A,0),1)=0,"",INDEX(Data!$BR:$BR,MATCH(AF131,Data!$A:$A,0),1)))</f>
        <v/>
      </c>
      <c r="AF131" s="43" t="str">
        <f ca="1">IFERROR(INDEX(Data!$A$1:AM$1004,_xlfn.AGGREGATE(15,6,(OFFSET(Data!$A$1,0,MATCH(AF$6,Data!$1:$1,0)-1,1000,1)=IF(AF$7="","Yes",AF$7))/(OFFSET(Data!$A$1,0,MATCH(AF$6,Data!$1:$1,0)-1,1000,1)=IF(AF$7="","Yes",AF$7))*ROW(Data!$C$1:$C$1004),ROW(AF131)-ROW(AF$7)),1),"")</f>
        <v/>
      </c>
      <c r="AG131" s="43" t="str">
        <f ca="1">IF(AH131="","",IF(INDEX(Data!$BR:$BR,MATCH(AH131,Data!$A:$A,0),1)=0,"",INDEX(Data!$BR:$BR,MATCH(AH131,Data!$A:$A,0),1)))</f>
        <v/>
      </c>
      <c r="AH131" s="43" t="str">
        <f ca="1">IFERROR(INDEX(Data!$A$1:AO$1004,_xlfn.AGGREGATE(15,6,(OFFSET(Data!$A$1,0,MATCH(AH$6,Data!$1:$1,0)-1,1000,1)=IF(AH$7="","Yes",AH$7))/(OFFSET(Data!$A$1,0,MATCH(AH$6,Data!$1:$1,0)-1,1000,1)=IF(AH$7="","Yes",AH$7))*ROW(Data!$C$1:$C$1004),ROW(AH131)-ROW(AH$7)),1),"")</f>
        <v/>
      </c>
      <c r="AI131" s="43" t="str">
        <f ca="1">IF(AJ131="","",IF(INDEX(Data!$BR:$BR,MATCH(AJ131,Data!$A:$A,0),1)=0,"",INDEX(Data!$BR:$BR,MATCH(AJ131,Data!$A:$A,0),1)))</f>
        <v/>
      </c>
      <c r="AJ131" s="43" t="str">
        <f ca="1">IFERROR(INDEX(Data!$A$1:AQ$1004,_xlfn.AGGREGATE(15,6,(OFFSET(Data!$A$1,0,MATCH(AJ$6,Data!$1:$1,0)-1,1000,1)=IF(AJ$7="","Yes",AJ$7))/(OFFSET(Data!$A$1,0,MATCH(AJ$6,Data!$1:$1,0)-1,1000,1)=IF(AJ$7="","Yes",AJ$7))*ROW(Data!$C$1:$C$1004),ROW(AJ131)-ROW(AJ$7)),1),"")</f>
        <v/>
      </c>
      <c r="AK131" s="43" t="str">
        <f ca="1">IF(AL131="","",IF(INDEX(Data!$BR:$BR,MATCH(AL131,Data!$A:$A,0),1)=0,"",INDEX(Data!$BR:$BR,MATCH(AL131,Data!$A:$A,0),1)))</f>
        <v/>
      </c>
      <c r="AL131" s="43" t="str">
        <f ca="1">IFERROR(INDEX(Data!$A$1:AS$1004,_xlfn.AGGREGATE(15,6,(OFFSET(Data!$A$1,0,MATCH(AL$6,Data!$1:$1,0)-1,1000,1)=IF(AL$7="","Yes",AL$7))/(OFFSET(Data!$A$1,0,MATCH(AL$6,Data!$1:$1,0)-1,1000,1)=IF(AL$7="","Yes",AL$7))*ROW(Data!$C$1:$C$1004),ROW(AL131)-ROW(AL$7)),1),"")</f>
        <v/>
      </c>
      <c r="AM131" s="43" t="str">
        <f ca="1">IF(AN131="","",IF(INDEX(Data!$BR:$BR,MATCH(AN131,Data!$A:$A,0),1)=0,"",INDEX(Data!$BR:$BR,MATCH(AN131,Data!$A:$A,0),1)))</f>
        <v/>
      </c>
      <c r="AN131" s="43" t="str">
        <f ca="1">IFERROR(INDEX(Data!$A$1:AU$1004,_xlfn.AGGREGATE(15,6,(OFFSET(Data!$A$1,0,MATCH(AN$6,Data!$1:$1,0)-1,1000,1)=IF(AN$7="","Yes",AN$7))/(OFFSET(Data!$A$1,0,MATCH(AN$6,Data!$1:$1,0)-1,1000,1)=IF(AN$7="","Yes",AN$7))*ROW(Data!$C$1:$C$1004),ROW(AN131)-ROW(AN$7)),1),"")</f>
        <v/>
      </c>
    </row>
    <row r="132" spans="1:40" ht="24" x14ac:dyDescent="0.4">
      <c r="A132" s="43" t="str">
        <f ca="1">IF(B132="","",IF(INDEX(Data!$BR:$BR,MATCH(B132,Data!$A:$A,0),1)=0,"",INDEX(Data!$BR:$BR,MATCH(B132,Data!$A:$A,0),1)))</f>
        <v/>
      </c>
      <c r="B132" s="43" t="str">
        <f ca="1">IFERROR(INDEX(Data!A$1:$A$1004,_xlfn.AGGREGATE(15,6,(OFFSET(Data!$A$1,0,MATCH(B$6,Data!$1:$1,0)-1,1000,1)=IF(B$7="","Yes",B$7))/(OFFSET(Data!$A$1,0,MATCH(B$6,Data!$1:$1,0)-1,1000,1)=IF(B$7="","Yes",B$7))*ROW(Data!$C$1:$C$1004),ROW(B132)-ROW(B$7)),1),"")</f>
        <v/>
      </c>
      <c r="C132" s="43" t="str">
        <f ca="1">IF(D132="","",IF(INDEX(Data!$BR:$BR,MATCH(D132,Data!$A:$A,0),1)=0,"",INDEX(Data!$BR:$BR,MATCH(D132,Data!$A:$A,0),1)))</f>
        <v/>
      </c>
      <c r="D132" s="43" t="str">
        <f ca="1">IFERROR(INDEX(Data!$A$1:C$1004,_xlfn.AGGREGATE(15,6,(OFFSET(Data!$A$1,0,MATCH(D$6,Data!$1:$1,0)-1,1000,1)=IF(D$7="","Yes",D$7))/(OFFSET(Data!$A$1,0,MATCH(D$6,Data!$1:$1,0)-1,1000,1)=IF(D$7="","Yes",D$7))*ROW(Data!$C$1:$C$1004),ROW(D132)-ROW(D$7)),1),"")</f>
        <v/>
      </c>
      <c r="E132" s="43" t="str">
        <f ca="1">IF(F132="","",IF(INDEX(Data!$BR:$BR,MATCH(F132,Data!$A:$A,0),1)=0,"",INDEX(Data!$BR:$BR,MATCH(F132,Data!$A:$A,0),1)))</f>
        <v/>
      </c>
      <c r="F132" s="43" t="str">
        <f ca="1">IFERROR(INDEX(Data!$A$1:E$1004,_xlfn.AGGREGATE(15,6,(OFFSET(Data!$A$1,0,MATCH(F$6,Data!$1:$1,0)-1,1000,1)=IF(F$7="","Yes",F$7))/(OFFSET(Data!$A$1,0,MATCH(F$6,Data!$1:$1,0)-1,1000,1)=IF(F$7="","Yes",F$7))*ROW(Data!$C$1:$C$1004),ROW(F132)-ROW(F$7)),1),"")</f>
        <v/>
      </c>
      <c r="G132" s="43" t="str">
        <f ca="1">IF(H132="","",IF(INDEX(Data!$BR:$BR,MATCH(H132,Data!$A:$A,0),1)=0,"",INDEX(Data!$BR:$BR,MATCH(H132,Data!$A:$A,0),1)))</f>
        <v/>
      </c>
      <c r="H132" s="43" t="str">
        <f ca="1">IFERROR(INDEX(Data!$A$1:G$1004,_xlfn.AGGREGATE(15,6,(OFFSET(Data!$A$1,0,MATCH(H$6,Data!$1:$1,0)-1,1000,1)=IF(H$7="","Yes",H$7))/(OFFSET(Data!$A$1,0,MATCH(H$6,Data!$1:$1,0)-1,1000,1)=IF(H$7="","Yes",H$7))*ROW(Data!$C$1:$C$1004),ROW(H132)-ROW(H$7)),1),"")</f>
        <v/>
      </c>
      <c r="I132" s="43" t="str">
        <f ca="1">IF(J132="","",IF(INDEX(Data!$BR:$BR,MATCH(J132,Data!$A:$A,0),1)=0,"",INDEX(Data!$BR:$BR,MATCH(J132,Data!$A:$A,0),1)))</f>
        <v/>
      </c>
      <c r="J132" s="43" t="str">
        <f ca="1">IFERROR(INDEX(Data!$A$1:I$1004,_xlfn.AGGREGATE(15,6,(OFFSET(Data!$A$1,0,MATCH(J$6,Data!$1:$1,0)-1,1000,1)=IF(J$7="","Yes",J$7))/(OFFSET(Data!$A$1,0,MATCH(J$6,Data!$1:$1,0)-1,1000,1)=IF(J$7="","Yes",J$7))*ROW(Data!$C$1:$C$1004),ROW(J132)-ROW(J$7)),1),"")</f>
        <v/>
      </c>
      <c r="K132" s="43" t="str">
        <f ca="1">IF(L132="","",IF(INDEX(Data!$BR:$BR,MATCH(L132,Data!$A:$A,0),1)=0,"",INDEX(Data!$BR:$BR,MATCH(L132,Data!$A:$A,0),1)))</f>
        <v/>
      </c>
      <c r="L132" s="43" t="str">
        <f ca="1">IFERROR(INDEX(Data!$A$1:K$1004,_xlfn.AGGREGATE(15,6,(OFFSET(Data!$A$1,0,MATCH(L$6,Data!$1:$1,0)-1,1000,1)=IF(L$7="","Yes",L$7))/(OFFSET(Data!$A$1,0,MATCH(L$6,Data!$1:$1,0)-1,1000,1)=IF(L$7="","Yes",L$7))*ROW(Data!$C$1:$C$1004),ROW(L132)-ROW(L$7)),1),"")</f>
        <v/>
      </c>
      <c r="M132" s="43" t="str">
        <f ca="1">IF(N132="","",IF(INDEX(Data!$BR:$BR,MATCH(N132,Data!$A:$A,0),1)=0,"",INDEX(Data!$BR:$BR,MATCH(N132,Data!$A:$A,0),1)))</f>
        <v/>
      </c>
      <c r="N132" s="43" t="str">
        <f ca="1">IFERROR(INDEX(Data!$A$1:M$1004,_xlfn.AGGREGATE(15,6,(OFFSET(Data!$A$1,0,MATCH(N$6,Data!$1:$1,0)-1,1000,1)=IF(N$7="","Yes",N$7))/(OFFSET(Data!$A$1,0,MATCH(N$6,Data!$1:$1,0)-1,1000,1)=IF(N$7="","Yes",N$7))*ROW(Data!$C$1:$C$1004),ROW(N132)-ROW(N$7)),1),"")</f>
        <v/>
      </c>
      <c r="O132" s="43" t="str">
        <f ca="1">IF(P132="","",IF(INDEX(Data!$BR:$BR,MATCH(P132,Data!$A:$A,0),1)=0,"",INDEX(Data!$BR:$BR,MATCH(P132,Data!$A:$A,0),1)))</f>
        <v/>
      </c>
      <c r="P132" s="43" t="str">
        <f ca="1">IFERROR(INDEX(Data!$A$1:O$1004,_xlfn.AGGREGATE(15,6,(OFFSET(Data!$A$1,0,MATCH(P$6,Data!$1:$1,0)-1,1000,1)=IF(P$7="","Yes",P$7))/(OFFSET(Data!$A$1,0,MATCH(P$6,Data!$1:$1,0)-1,1000,1)=IF(P$7="","Yes",P$7))*ROW(Data!$C$1:$C$1004),ROW(P132)-ROW(P$7)),1),"")</f>
        <v>VH1</v>
      </c>
      <c r="Q132" s="43" t="str">
        <f ca="1">IF(R132="","",IF(INDEX(Data!$BR:$BR,MATCH(R132,Data!$A:$A,0),1)=0,"",INDEX(Data!$BR:$BR,MATCH(R132,Data!$A:$A,0),1)))</f>
        <v/>
      </c>
      <c r="R132" s="43" t="str">
        <f ca="1">IFERROR(INDEX(Data!$A$1:Q$1004,_xlfn.AGGREGATE(15,6,(OFFSET(Data!$A$1,0,MATCH(R$6,Data!$1:$1,0)-1,1000,1)=IF(R$7="","Yes",R$7))/(OFFSET(Data!$A$1,0,MATCH(R$6,Data!$1:$1,0)-1,1000,1)=IF(R$7="","Yes",R$7))*ROW(Data!$C$1:$C$1004),ROW(R132)-ROW(R$7)),1),"")</f>
        <v>Turner Classic Movies</v>
      </c>
      <c r="S132" s="43" t="str">
        <f ca="1">IF(T132="","",IF(INDEX(Data!$BR:$BR,MATCH(T132,Data!$A:$A,0),1)=0,"",INDEX(Data!$BR:$BR,MATCH(T132,Data!$A:$A,0),1)))</f>
        <v/>
      </c>
      <c r="T132" s="43" t="str">
        <f ca="1">IFERROR(INDEX(Data!$A$1:R$1004,_xlfn.AGGREGATE(15,6,(OFFSET(Data!$A$1,0,MATCH(T$6,Data!$1:$1,0)-1,1000,1)=IF(T$7="","Yes",T$7))/(OFFSET(Data!$A$1,0,MATCH(T$6,Data!$1:$1,0)-1,1000,1)=IF(T$7="","Yes",T$7))*ROW(Data!$C$1:$C$1004),ROW(T132)-ROW(T$7)),1),"")</f>
        <v/>
      </c>
      <c r="U132" s="43" t="str">
        <f ca="1">IF(V132="","",IF(INDEX(Data!$BR:$BR,MATCH(V132,Data!$A:$A,0),1)=0,"",INDEX(Data!$BR:$BR,MATCH(V132,Data!$A:$A,0),1)))</f>
        <v/>
      </c>
      <c r="V132" s="43" t="str">
        <f ca="1">IFERROR(INDEX(Data!$A$1:T$1004,_xlfn.AGGREGATE(15,6,(OFFSET(Data!$A$1,0,MATCH(V$6,Data!$1:$1,0)-1,1000,1)=IF(V$7="","Yes",V$7))/(OFFSET(Data!$A$1,0,MATCH(V$6,Data!$1:$1,0)-1,1000,1)=IF(V$7="","Yes",V$7))*ROW(Data!$C$1:$C$1004),ROW(V132)-ROW(V$7)),1),"")</f>
        <v/>
      </c>
      <c r="W132" s="43" t="str">
        <f ca="1">IF(X132="","",IF(INDEX(Data!$BR:$BR,MATCH(X132,Data!$A:$A,0),1)=0,"",INDEX(Data!$BR:$BR,MATCH(X132,Data!$A:$A,0),1)))</f>
        <v/>
      </c>
      <c r="X132" s="43" t="str">
        <f ca="1">IFERROR(INDEX(Data!$A$1:Y$1004,_xlfn.AGGREGATE(15,6,(OFFSET(Data!$A$1,0,MATCH(X$6,Data!$1:$1,0)-1,1000,1)=IF(X$7="","Yes",X$7))/(OFFSET(Data!$A$1,0,MATCH(X$6,Data!$1:$1,0)-1,1000,1)=IF(X$7="","Yes",X$7))*ROW(Data!$C$1:$C$1004),ROW(X132)-ROW(X$7)),1),"")</f>
        <v/>
      </c>
      <c r="Y132" s="43" t="str">
        <f ca="1">IF(Z132="","",IF(INDEX(Data!$BR:$BR,MATCH(Z132,Data!$A:$A,0),1)=0,"",INDEX(Data!$BR:$BR,MATCH(Z132,Data!$A:$A,0),1)))</f>
        <v/>
      </c>
      <c r="Z132" s="43" t="str">
        <f ca="1">IFERROR(INDEX(Data!$A$1:AA$1004,_xlfn.AGGREGATE(15,6,(OFFSET(Data!$A$1,0,MATCH(Z$6,Data!$1:$1,0)-1,1000,1)=IF(Z$7="","Yes",Z$7))/(OFFSET(Data!$A$1,0,MATCH(Z$6,Data!$1:$1,0)-1,1000,1)=IF(Z$7="","Yes",Z$7))*ROW(Data!$C$1:$C$1004),ROW(Z132)-ROW(Z$7)),1),"")</f>
        <v/>
      </c>
      <c r="AA132" s="43" t="str">
        <f ca="1">IF(AB132="","",IF(INDEX(Data!$BR:$BR,MATCH(AB132,Data!$A:$A,0),1)=0,"",INDEX(Data!$BR:$BR,MATCH(AB132,Data!$A:$A,0),1)))</f>
        <v/>
      </c>
      <c r="AB132" s="43" t="str">
        <f ca="1">IFERROR(INDEX(Data!$A$1:AC$1004,_xlfn.AGGREGATE(15,6,(OFFSET(Data!$A$1,0,MATCH(AB$6,Data!$1:$1,0)-1,1000,1)=IF(AB$7="","Yes",AB$7))/(OFFSET(Data!$A$1,0,MATCH(AB$6,Data!$1:$1,0)-1,1000,1)=IF(AB$7="","Yes",AB$7))*ROW(Data!$C$1:$C$1004),ROW(AB132)-ROW(AB$7)),1),"")</f>
        <v/>
      </c>
      <c r="AC132" s="43" t="str">
        <f ca="1">IF(AD132="","",IF(INDEX(Data!$BR:$BR,MATCH(AD132,Data!$A:$A,0),1)=0,"",INDEX(Data!$BR:$BR,MATCH(AD132,Data!$A:$A,0),1)))</f>
        <v/>
      </c>
      <c r="AD132" s="43" t="str">
        <f ca="1">IFERROR(INDEX(Data!$A$1:AE$1004,_xlfn.AGGREGATE(15,6,(OFFSET(Data!$A$1,0,MATCH(AD$6,Data!$1:$1,0)-1,1000,1)=IF(AD$7="","Yes",AD$7))/(OFFSET(Data!$A$1,0,MATCH(AD$6,Data!$1:$1,0)-1,1000,1)=IF(AD$7="","Yes",AD$7))*ROW(Data!$C$1:$C$1004),ROW(AD132)-ROW(AD$7)),1),"")</f>
        <v/>
      </c>
      <c r="AE132" s="43" t="str">
        <f ca="1">IF(AF132="","",IF(INDEX(Data!$BR:$BR,MATCH(AF132,Data!$A:$A,0),1)=0,"",INDEX(Data!$BR:$BR,MATCH(AF132,Data!$A:$A,0),1)))</f>
        <v/>
      </c>
      <c r="AF132" s="43" t="str">
        <f ca="1">IFERROR(INDEX(Data!$A$1:AM$1004,_xlfn.AGGREGATE(15,6,(OFFSET(Data!$A$1,0,MATCH(AF$6,Data!$1:$1,0)-1,1000,1)=IF(AF$7="","Yes",AF$7))/(OFFSET(Data!$A$1,0,MATCH(AF$6,Data!$1:$1,0)-1,1000,1)=IF(AF$7="","Yes",AF$7))*ROW(Data!$C$1:$C$1004),ROW(AF132)-ROW(AF$7)),1),"")</f>
        <v/>
      </c>
      <c r="AG132" s="43" t="str">
        <f ca="1">IF(AH132="","",IF(INDEX(Data!$BR:$BR,MATCH(AH132,Data!$A:$A,0),1)=0,"",INDEX(Data!$BR:$BR,MATCH(AH132,Data!$A:$A,0),1)))</f>
        <v/>
      </c>
      <c r="AH132" s="43" t="str">
        <f ca="1">IFERROR(INDEX(Data!$A$1:AO$1004,_xlfn.AGGREGATE(15,6,(OFFSET(Data!$A$1,0,MATCH(AH$6,Data!$1:$1,0)-1,1000,1)=IF(AH$7="","Yes",AH$7))/(OFFSET(Data!$A$1,0,MATCH(AH$6,Data!$1:$1,0)-1,1000,1)=IF(AH$7="","Yes",AH$7))*ROW(Data!$C$1:$C$1004),ROW(AH132)-ROW(AH$7)),1),"")</f>
        <v/>
      </c>
      <c r="AI132" s="43" t="str">
        <f ca="1">IF(AJ132="","",IF(INDEX(Data!$BR:$BR,MATCH(AJ132,Data!$A:$A,0),1)=0,"",INDEX(Data!$BR:$BR,MATCH(AJ132,Data!$A:$A,0),1)))</f>
        <v/>
      </c>
      <c r="AJ132" s="43" t="str">
        <f ca="1">IFERROR(INDEX(Data!$A$1:AQ$1004,_xlfn.AGGREGATE(15,6,(OFFSET(Data!$A$1,0,MATCH(AJ$6,Data!$1:$1,0)-1,1000,1)=IF(AJ$7="","Yes",AJ$7))/(OFFSET(Data!$A$1,0,MATCH(AJ$6,Data!$1:$1,0)-1,1000,1)=IF(AJ$7="","Yes",AJ$7))*ROW(Data!$C$1:$C$1004),ROW(AJ132)-ROW(AJ$7)),1),"")</f>
        <v/>
      </c>
      <c r="AK132" s="43" t="str">
        <f ca="1">IF(AL132="","",IF(INDEX(Data!$BR:$BR,MATCH(AL132,Data!$A:$A,0),1)=0,"",INDEX(Data!$BR:$BR,MATCH(AL132,Data!$A:$A,0),1)))</f>
        <v/>
      </c>
      <c r="AL132" s="43" t="str">
        <f ca="1">IFERROR(INDEX(Data!$A$1:AS$1004,_xlfn.AGGREGATE(15,6,(OFFSET(Data!$A$1,0,MATCH(AL$6,Data!$1:$1,0)-1,1000,1)=IF(AL$7="","Yes",AL$7))/(OFFSET(Data!$A$1,0,MATCH(AL$6,Data!$1:$1,0)-1,1000,1)=IF(AL$7="","Yes",AL$7))*ROW(Data!$C$1:$C$1004),ROW(AL132)-ROW(AL$7)),1),"")</f>
        <v/>
      </c>
      <c r="AM132" s="43" t="str">
        <f ca="1">IF(AN132="","",IF(INDEX(Data!$BR:$BR,MATCH(AN132,Data!$A:$A,0),1)=0,"",INDEX(Data!$BR:$BR,MATCH(AN132,Data!$A:$A,0),1)))</f>
        <v/>
      </c>
      <c r="AN132" s="43" t="str">
        <f ca="1">IFERROR(INDEX(Data!$A$1:AU$1004,_xlfn.AGGREGATE(15,6,(OFFSET(Data!$A$1,0,MATCH(AN$6,Data!$1:$1,0)-1,1000,1)=IF(AN$7="","Yes",AN$7))/(OFFSET(Data!$A$1,0,MATCH(AN$6,Data!$1:$1,0)-1,1000,1)=IF(AN$7="","Yes",AN$7))*ROW(Data!$C$1:$C$1004),ROW(AN132)-ROW(AN$7)),1),"")</f>
        <v/>
      </c>
    </row>
    <row r="133" spans="1:40" x14ac:dyDescent="0.4">
      <c r="A133" s="43" t="str">
        <f ca="1">IF(B133="","",IF(INDEX(Data!$BR:$BR,MATCH(B133,Data!$A:$A,0),1)=0,"",INDEX(Data!$BR:$BR,MATCH(B133,Data!$A:$A,0),1)))</f>
        <v/>
      </c>
      <c r="B133" s="43" t="str">
        <f ca="1">IFERROR(INDEX(Data!A$1:$A$1004,_xlfn.AGGREGATE(15,6,(OFFSET(Data!$A$1,0,MATCH(B$6,Data!$1:$1,0)-1,1000,1)=IF(B$7="","Yes",B$7))/(OFFSET(Data!$A$1,0,MATCH(B$6,Data!$1:$1,0)-1,1000,1)=IF(B$7="","Yes",B$7))*ROW(Data!$C$1:$C$1004),ROW(B133)-ROW(B$7)),1),"")</f>
        <v/>
      </c>
      <c r="C133" s="43" t="str">
        <f ca="1">IF(D133="","",IF(INDEX(Data!$BR:$BR,MATCH(D133,Data!$A:$A,0),1)=0,"",INDEX(Data!$BR:$BR,MATCH(D133,Data!$A:$A,0),1)))</f>
        <v/>
      </c>
      <c r="D133" s="43" t="str">
        <f ca="1">IFERROR(INDEX(Data!$A$1:C$1004,_xlfn.AGGREGATE(15,6,(OFFSET(Data!$A$1,0,MATCH(D$6,Data!$1:$1,0)-1,1000,1)=IF(D$7="","Yes",D$7))/(OFFSET(Data!$A$1,0,MATCH(D$6,Data!$1:$1,0)-1,1000,1)=IF(D$7="","Yes",D$7))*ROW(Data!$C$1:$C$1004),ROW(D133)-ROW(D$7)),1),"")</f>
        <v/>
      </c>
      <c r="E133" s="43" t="str">
        <f ca="1">IF(F133="","",IF(INDEX(Data!$BR:$BR,MATCH(F133,Data!$A:$A,0),1)=0,"",INDEX(Data!$BR:$BR,MATCH(F133,Data!$A:$A,0),1)))</f>
        <v/>
      </c>
      <c r="F133" s="43" t="str">
        <f ca="1">IFERROR(INDEX(Data!$A$1:E$1004,_xlfn.AGGREGATE(15,6,(OFFSET(Data!$A$1,0,MATCH(F$6,Data!$1:$1,0)-1,1000,1)=IF(F$7="","Yes",F$7))/(OFFSET(Data!$A$1,0,MATCH(F$6,Data!$1:$1,0)-1,1000,1)=IF(F$7="","Yes",F$7))*ROW(Data!$C$1:$C$1004),ROW(F133)-ROW(F$7)),1),"")</f>
        <v/>
      </c>
      <c r="G133" s="43" t="str">
        <f ca="1">IF(H133="","",IF(INDEX(Data!$BR:$BR,MATCH(H133,Data!$A:$A,0),1)=0,"",INDEX(Data!$BR:$BR,MATCH(H133,Data!$A:$A,0),1)))</f>
        <v/>
      </c>
      <c r="H133" s="43" t="str">
        <f ca="1">IFERROR(INDEX(Data!$A$1:G$1004,_xlfn.AGGREGATE(15,6,(OFFSET(Data!$A$1,0,MATCH(H$6,Data!$1:$1,0)-1,1000,1)=IF(H$7="","Yes",H$7))/(OFFSET(Data!$A$1,0,MATCH(H$6,Data!$1:$1,0)-1,1000,1)=IF(H$7="","Yes",H$7))*ROW(Data!$C$1:$C$1004),ROW(H133)-ROW(H$7)),1),"")</f>
        <v/>
      </c>
      <c r="I133" s="43" t="str">
        <f ca="1">IF(J133="","",IF(INDEX(Data!$BR:$BR,MATCH(J133,Data!$A:$A,0),1)=0,"",INDEX(Data!$BR:$BR,MATCH(J133,Data!$A:$A,0),1)))</f>
        <v/>
      </c>
      <c r="J133" s="43" t="str">
        <f ca="1">IFERROR(INDEX(Data!$A$1:I$1004,_xlfn.AGGREGATE(15,6,(OFFSET(Data!$A$1,0,MATCH(J$6,Data!$1:$1,0)-1,1000,1)=IF(J$7="","Yes",J$7))/(OFFSET(Data!$A$1,0,MATCH(J$6,Data!$1:$1,0)-1,1000,1)=IF(J$7="","Yes",J$7))*ROW(Data!$C$1:$C$1004),ROW(J133)-ROW(J$7)),1),"")</f>
        <v/>
      </c>
      <c r="K133" s="43" t="str">
        <f ca="1">IF(L133="","",IF(INDEX(Data!$BR:$BR,MATCH(L133,Data!$A:$A,0),1)=0,"",INDEX(Data!$BR:$BR,MATCH(L133,Data!$A:$A,0),1)))</f>
        <v/>
      </c>
      <c r="L133" s="43" t="str">
        <f ca="1">IFERROR(INDEX(Data!$A$1:K$1004,_xlfn.AGGREGATE(15,6,(OFFSET(Data!$A$1,0,MATCH(L$6,Data!$1:$1,0)-1,1000,1)=IF(L$7="","Yes",L$7))/(OFFSET(Data!$A$1,0,MATCH(L$6,Data!$1:$1,0)-1,1000,1)=IF(L$7="","Yes",L$7))*ROW(Data!$C$1:$C$1004),ROW(L133)-ROW(L$7)),1),"")</f>
        <v/>
      </c>
      <c r="M133" s="43" t="str">
        <f ca="1">IF(N133="","",IF(INDEX(Data!$BR:$BR,MATCH(N133,Data!$A:$A,0),1)=0,"",INDEX(Data!$BR:$BR,MATCH(N133,Data!$A:$A,0),1)))</f>
        <v/>
      </c>
      <c r="N133" s="43" t="str">
        <f ca="1">IFERROR(INDEX(Data!$A$1:M$1004,_xlfn.AGGREGATE(15,6,(OFFSET(Data!$A$1,0,MATCH(N$6,Data!$1:$1,0)-1,1000,1)=IF(N$7="","Yes",N$7))/(OFFSET(Data!$A$1,0,MATCH(N$6,Data!$1:$1,0)-1,1000,1)=IF(N$7="","Yes",N$7))*ROW(Data!$C$1:$C$1004),ROW(N133)-ROW(N$7)),1),"")</f>
        <v/>
      </c>
      <c r="O133" s="43" t="str">
        <f ca="1">IF(P133="","",IF(INDEX(Data!$BR:$BR,MATCH(P133,Data!$A:$A,0),1)=0,"",INDEX(Data!$BR:$BR,MATCH(P133,Data!$A:$A,0),1)))</f>
        <v/>
      </c>
      <c r="P133" s="43" t="str">
        <f ca="1">IFERROR(INDEX(Data!$A$1:O$1004,_xlfn.AGGREGATE(15,6,(OFFSET(Data!$A$1,0,MATCH(P$6,Data!$1:$1,0)-1,1000,1)=IF(P$7="","Yes",P$7))/(OFFSET(Data!$A$1,0,MATCH(P$6,Data!$1:$1,0)-1,1000,1)=IF(P$7="","Yes",P$7))*ROW(Data!$C$1:$C$1004),ROW(P133)-ROW(P$7)),1),"")</f>
        <v>Viceland</v>
      </c>
      <c r="Q133" s="43" t="str">
        <f ca="1">IF(R133="","",IF(INDEX(Data!$BR:$BR,MATCH(R133,Data!$A:$A,0),1)=0,"",INDEX(Data!$BR:$BR,MATCH(R133,Data!$A:$A,0),1)))</f>
        <v/>
      </c>
      <c r="R133" s="43" t="str">
        <f ca="1">IFERROR(INDEX(Data!$A$1:Q$1004,_xlfn.AGGREGATE(15,6,(OFFSET(Data!$A$1,0,MATCH(R$6,Data!$1:$1,0)-1,1000,1)=IF(R$7="","Yes",R$7))/(OFFSET(Data!$A$1,0,MATCH(R$6,Data!$1:$1,0)-1,1000,1)=IF(R$7="","Yes",R$7))*ROW(Data!$C$1:$C$1004),ROW(R133)-ROW(R$7)),1),"")</f>
        <v>TV Land</v>
      </c>
      <c r="S133" s="43" t="str">
        <f ca="1">IF(T133="","",IF(INDEX(Data!$BR:$BR,MATCH(T133,Data!$A:$A,0),1)=0,"",INDEX(Data!$BR:$BR,MATCH(T133,Data!$A:$A,0),1)))</f>
        <v/>
      </c>
      <c r="T133" s="43" t="str">
        <f ca="1">IFERROR(INDEX(Data!$A$1:R$1004,_xlfn.AGGREGATE(15,6,(OFFSET(Data!$A$1,0,MATCH(T$6,Data!$1:$1,0)-1,1000,1)=IF(T$7="","Yes",T$7))/(OFFSET(Data!$A$1,0,MATCH(T$6,Data!$1:$1,0)-1,1000,1)=IF(T$7="","Yes",T$7))*ROW(Data!$C$1:$C$1004),ROW(T133)-ROW(T$7)),1),"")</f>
        <v/>
      </c>
      <c r="U133" s="43" t="str">
        <f ca="1">IF(V133="","",IF(INDEX(Data!$BR:$BR,MATCH(V133,Data!$A:$A,0),1)=0,"",INDEX(Data!$BR:$BR,MATCH(V133,Data!$A:$A,0),1)))</f>
        <v/>
      </c>
      <c r="V133" s="43" t="str">
        <f ca="1">IFERROR(INDEX(Data!$A$1:T$1004,_xlfn.AGGREGATE(15,6,(OFFSET(Data!$A$1,0,MATCH(V$6,Data!$1:$1,0)-1,1000,1)=IF(V$7="","Yes",V$7))/(OFFSET(Data!$A$1,0,MATCH(V$6,Data!$1:$1,0)-1,1000,1)=IF(V$7="","Yes",V$7))*ROW(Data!$C$1:$C$1004),ROW(V133)-ROW(V$7)),1),"")</f>
        <v/>
      </c>
      <c r="W133" s="43" t="str">
        <f ca="1">IF(X133="","",IF(INDEX(Data!$BR:$BR,MATCH(X133,Data!$A:$A,0),1)=0,"",INDEX(Data!$BR:$BR,MATCH(X133,Data!$A:$A,0),1)))</f>
        <v/>
      </c>
      <c r="X133" s="43" t="str">
        <f ca="1">IFERROR(INDEX(Data!$A$1:Y$1004,_xlfn.AGGREGATE(15,6,(OFFSET(Data!$A$1,0,MATCH(X$6,Data!$1:$1,0)-1,1000,1)=IF(X$7="","Yes",X$7))/(OFFSET(Data!$A$1,0,MATCH(X$6,Data!$1:$1,0)-1,1000,1)=IF(X$7="","Yes",X$7))*ROW(Data!$C$1:$C$1004),ROW(X133)-ROW(X$7)),1),"")</f>
        <v/>
      </c>
      <c r="Y133" s="43" t="str">
        <f ca="1">IF(Z133="","",IF(INDEX(Data!$BR:$BR,MATCH(Z133,Data!$A:$A,0),1)=0,"",INDEX(Data!$BR:$BR,MATCH(Z133,Data!$A:$A,0),1)))</f>
        <v/>
      </c>
      <c r="Z133" s="43" t="str">
        <f ca="1">IFERROR(INDEX(Data!$A$1:AA$1004,_xlfn.AGGREGATE(15,6,(OFFSET(Data!$A$1,0,MATCH(Z$6,Data!$1:$1,0)-1,1000,1)=IF(Z$7="","Yes",Z$7))/(OFFSET(Data!$A$1,0,MATCH(Z$6,Data!$1:$1,0)-1,1000,1)=IF(Z$7="","Yes",Z$7))*ROW(Data!$C$1:$C$1004),ROW(Z133)-ROW(Z$7)),1),"")</f>
        <v/>
      </c>
      <c r="AA133" s="43" t="str">
        <f ca="1">IF(AB133="","",IF(INDEX(Data!$BR:$BR,MATCH(AB133,Data!$A:$A,0),1)=0,"",INDEX(Data!$BR:$BR,MATCH(AB133,Data!$A:$A,0),1)))</f>
        <v/>
      </c>
      <c r="AB133" s="43" t="str">
        <f ca="1">IFERROR(INDEX(Data!$A$1:AC$1004,_xlfn.AGGREGATE(15,6,(OFFSET(Data!$A$1,0,MATCH(AB$6,Data!$1:$1,0)-1,1000,1)=IF(AB$7="","Yes",AB$7))/(OFFSET(Data!$A$1,0,MATCH(AB$6,Data!$1:$1,0)-1,1000,1)=IF(AB$7="","Yes",AB$7))*ROW(Data!$C$1:$C$1004),ROW(AB133)-ROW(AB$7)),1),"")</f>
        <v/>
      </c>
      <c r="AC133" s="43" t="str">
        <f ca="1">IF(AD133="","",IF(INDEX(Data!$BR:$BR,MATCH(AD133,Data!$A:$A,0),1)=0,"",INDEX(Data!$BR:$BR,MATCH(AD133,Data!$A:$A,0),1)))</f>
        <v/>
      </c>
      <c r="AD133" s="43" t="str">
        <f ca="1">IFERROR(INDEX(Data!$A$1:AE$1004,_xlfn.AGGREGATE(15,6,(OFFSET(Data!$A$1,0,MATCH(AD$6,Data!$1:$1,0)-1,1000,1)=IF(AD$7="","Yes",AD$7))/(OFFSET(Data!$A$1,0,MATCH(AD$6,Data!$1:$1,0)-1,1000,1)=IF(AD$7="","Yes",AD$7))*ROW(Data!$C$1:$C$1004),ROW(AD133)-ROW(AD$7)),1),"")</f>
        <v/>
      </c>
      <c r="AE133" s="43" t="str">
        <f ca="1">IF(AF133="","",IF(INDEX(Data!$BR:$BR,MATCH(AF133,Data!$A:$A,0),1)=0,"",INDEX(Data!$BR:$BR,MATCH(AF133,Data!$A:$A,0),1)))</f>
        <v/>
      </c>
      <c r="AF133" s="43" t="str">
        <f ca="1">IFERROR(INDEX(Data!$A$1:AM$1004,_xlfn.AGGREGATE(15,6,(OFFSET(Data!$A$1,0,MATCH(AF$6,Data!$1:$1,0)-1,1000,1)=IF(AF$7="","Yes",AF$7))/(OFFSET(Data!$A$1,0,MATCH(AF$6,Data!$1:$1,0)-1,1000,1)=IF(AF$7="","Yes",AF$7))*ROW(Data!$C$1:$C$1004),ROW(AF133)-ROW(AF$7)),1),"")</f>
        <v/>
      </c>
      <c r="AG133" s="43" t="str">
        <f ca="1">IF(AH133="","",IF(INDEX(Data!$BR:$BR,MATCH(AH133,Data!$A:$A,0),1)=0,"",INDEX(Data!$BR:$BR,MATCH(AH133,Data!$A:$A,0),1)))</f>
        <v/>
      </c>
      <c r="AH133" s="43" t="str">
        <f ca="1">IFERROR(INDEX(Data!$A$1:AO$1004,_xlfn.AGGREGATE(15,6,(OFFSET(Data!$A$1,0,MATCH(AH$6,Data!$1:$1,0)-1,1000,1)=IF(AH$7="","Yes",AH$7))/(OFFSET(Data!$A$1,0,MATCH(AH$6,Data!$1:$1,0)-1,1000,1)=IF(AH$7="","Yes",AH$7))*ROW(Data!$C$1:$C$1004),ROW(AH133)-ROW(AH$7)),1),"")</f>
        <v/>
      </c>
      <c r="AI133" s="43" t="str">
        <f ca="1">IF(AJ133="","",IF(INDEX(Data!$BR:$BR,MATCH(AJ133,Data!$A:$A,0),1)=0,"",INDEX(Data!$BR:$BR,MATCH(AJ133,Data!$A:$A,0),1)))</f>
        <v/>
      </c>
      <c r="AJ133" s="43" t="str">
        <f ca="1">IFERROR(INDEX(Data!$A$1:AQ$1004,_xlfn.AGGREGATE(15,6,(OFFSET(Data!$A$1,0,MATCH(AJ$6,Data!$1:$1,0)-1,1000,1)=IF(AJ$7="","Yes",AJ$7))/(OFFSET(Data!$A$1,0,MATCH(AJ$6,Data!$1:$1,0)-1,1000,1)=IF(AJ$7="","Yes",AJ$7))*ROW(Data!$C$1:$C$1004),ROW(AJ133)-ROW(AJ$7)),1),"")</f>
        <v/>
      </c>
      <c r="AK133" s="43" t="str">
        <f ca="1">IF(AL133="","",IF(INDEX(Data!$BR:$BR,MATCH(AL133,Data!$A:$A,0),1)=0,"",INDEX(Data!$BR:$BR,MATCH(AL133,Data!$A:$A,0),1)))</f>
        <v/>
      </c>
      <c r="AL133" s="43" t="str">
        <f ca="1">IFERROR(INDEX(Data!$A$1:AS$1004,_xlfn.AGGREGATE(15,6,(OFFSET(Data!$A$1,0,MATCH(AL$6,Data!$1:$1,0)-1,1000,1)=IF(AL$7="","Yes",AL$7))/(OFFSET(Data!$A$1,0,MATCH(AL$6,Data!$1:$1,0)-1,1000,1)=IF(AL$7="","Yes",AL$7))*ROW(Data!$C$1:$C$1004),ROW(AL133)-ROW(AL$7)),1),"")</f>
        <v/>
      </c>
      <c r="AM133" s="43" t="str">
        <f ca="1">IF(AN133="","",IF(INDEX(Data!$BR:$BR,MATCH(AN133,Data!$A:$A,0),1)=0,"",INDEX(Data!$BR:$BR,MATCH(AN133,Data!$A:$A,0),1)))</f>
        <v/>
      </c>
      <c r="AN133" s="43" t="str">
        <f ca="1">IFERROR(INDEX(Data!$A$1:AU$1004,_xlfn.AGGREGATE(15,6,(OFFSET(Data!$A$1,0,MATCH(AN$6,Data!$1:$1,0)-1,1000,1)=IF(AN$7="","Yes",AN$7))/(OFFSET(Data!$A$1,0,MATCH(AN$6,Data!$1:$1,0)-1,1000,1)=IF(AN$7="","Yes",AN$7))*ROW(Data!$C$1:$C$1004),ROW(AN133)-ROW(AN$7)),1),"")</f>
        <v/>
      </c>
    </row>
    <row r="134" spans="1:40" x14ac:dyDescent="0.4">
      <c r="A134" s="43" t="str">
        <f ca="1">IF(B134="","",IF(INDEX(Data!$BR:$BR,MATCH(B134,Data!$A:$A,0),1)=0,"",INDEX(Data!$BR:$BR,MATCH(B134,Data!$A:$A,0),1)))</f>
        <v/>
      </c>
      <c r="B134" s="43" t="str">
        <f ca="1">IFERROR(INDEX(Data!A$1:$A$1004,_xlfn.AGGREGATE(15,6,(OFFSET(Data!$A$1,0,MATCH(B$6,Data!$1:$1,0)-1,1000,1)=IF(B$7="","Yes",B$7))/(OFFSET(Data!$A$1,0,MATCH(B$6,Data!$1:$1,0)-1,1000,1)=IF(B$7="","Yes",B$7))*ROW(Data!$C$1:$C$1004),ROW(B134)-ROW(B$7)),1),"")</f>
        <v/>
      </c>
      <c r="C134" s="43" t="str">
        <f ca="1">IF(D134="","",IF(INDEX(Data!$BR:$BR,MATCH(D134,Data!$A:$A,0),1)=0,"",INDEX(Data!$BR:$BR,MATCH(D134,Data!$A:$A,0),1)))</f>
        <v/>
      </c>
      <c r="D134" s="43" t="str">
        <f ca="1">IFERROR(INDEX(Data!$A$1:C$1004,_xlfn.AGGREGATE(15,6,(OFFSET(Data!$A$1,0,MATCH(D$6,Data!$1:$1,0)-1,1000,1)=IF(D$7="","Yes",D$7))/(OFFSET(Data!$A$1,0,MATCH(D$6,Data!$1:$1,0)-1,1000,1)=IF(D$7="","Yes",D$7))*ROW(Data!$C$1:$C$1004),ROW(D134)-ROW(D$7)),1),"")</f>
        <v/>
      </c>
      <c r="E134" s="43" t="str">
        <f ca="1">IF(F134="","",IF(INDEX(Data!$BR:$BR,MATCH(F134,Data!$A:$A,0),1)=0,"",INDEX(Data!$BR:$BR,MATCH(F134,Data!$A:$A,0),1)))</f>
        <v/>
      </c>
      <c r="F134" s="43" t="str">
        <f ca="1">IFERROR(INDEX(Data!$A$1:E$1004,_xlfn.AGGREGATE(15,6,(OFFSET(Data!$A$1,0,MATCH(F$6,Data!$1:$1,0)-1,1000,1)=IF(F$7="","Yes",F$7))/(OFFSET(Data!$A$1,0,MATCH(F$6,Data!$1:$1,0)-1,1000,1)=IF(F$7="","Yes",F$7))*ROW(Data!$C$1:$C$1004),ROW(F134)-ROW(F$7)),1),"")</f>
        <v/>
      </c>
      <c r="G134" s="43" t="str">
        <f ca="1">IF(H134="","",IF(INDEX(Data!$BR:$BR,MATCH(H134,Data!$A:$A,0),1)=0,"",INDEX(Data!$BR:$BR,MATCH(H134,Data!$A:$A,0),1)))</f>
        <v/>
      </c>
      <c r="H134" s="43" t="str">
        <f ca="1">IFERROR(INDEX(Data!$A$1:G$1004,_xlfn.AGGREGATE(15,6,(OFFSET(Data!$A$1,0,MATCH(H$6,Data!$1:$1,0)-1,1000,1)=IF(H$7="","Yes",H$7))/(OFFSET(Data!$A$1,0,MATCH(H$6,Data!$1:$1,0)-1,1000,1)=IF(H$7="","Yes",H$7))*ROW(Data!$C$1:$C$1004),ROW(H134)-ROW(H$7)),1),"")</f>
        <v/>
      </c>
      <c r="I134" s="43" t="str">
        <f ca="1">IF(J134="","",IF(INDEX(Data!$BR:$BR,MATCH(J134,Data!$A:$A,0),1)=0,"",INDEX(Data!$BR:$BR,MATCH(J134,Data!$A:$A,0),1)))</f>
        <v/>
      </c>
      <c r="J134" s="43" t="str">
        <f ca="1">IFERROR(INDEX(Data!$A$1:I$1004,_xlfn.AGGREGATE(15,6,(OFFSET(Data!$A$1,0,MATCH(J$6,Data!$1:$1,0)-1,1000,1)=IF(J$7="","Yes",J$7))/(OFFSET(Data!$A$1,0,MATCH(J$6,Data!$1:$1,0)-1,1000,1)=IF(J$7="","Yes",J$7))*ROW(Data!$C$1:$C$1004),ROW(J134)-ROW(J$7)),1),"")</f>
        <v/>
      </c>
      <c r="K134" s="43" t="str">
        <f ca="1">IF(L134="","",IF(INDEX(Data!$BR:$BR,MATCH(L134,Data!$A:$A,0),1)=0,"",INDEX(Data!$BR:$BR,MATCH(L134,Data!$A:$A,0),1)))</f>
        <v/>
      </c>
      <c r="L134" s="43" t="str">
        <f ca="1">IFERROR(INDEX(Data!$A$1:K$1004,_xlfn.AGGREGATE(15,6,(OFFSET(Data!$A$1,0,MATCH(L$6,Data!$1:$1,0)-1,1000,1)=IF(L$7="","Yes",L$7))/(OFFSET(Data!$A$1,0,MATCH(L$6,Data!$1:$1,0)-1,1000,1)=IF(L$7="","Yes",L$7))*ROW(Data!$C$1:$C$1004),ROW(L134)-ROW(L$7)),1),"")</f>
        <v/>
      </c>
      <c r="M134" s="43" t="str">
        <f ca="1">IF(N134="","",IF(INDEX(Data!$BR:$BR,MATCH(N134,Data!$A:$A,0),1)=0,"",INDEX(Data!$BR:$BR,MATCH(N134,Data!$A:$A,0),1)))</f>
        <v/>
      </c>
      <c r="N134" s="43" t="str">
        <f ca="1">IFERROR(INDEX(Data!$A$1:M$1004,_xlfn.AGGREGATE(15,6,(OFFSET(Data!$A$1,0,MATCH(N$6,Data!$1:$1,0)-1,1000,1)=IF(N$7="","Yes",N$7))/(OFFSET(Data!$A$1,0,MATCH(N$6,Data!$1:$1,0)-1,1000,1)=IF(N$7="","Yes",N$7))*ROW(Data!$C$1:$C$1004),ROW(N134)-ROW(N$7)),1),"")</f>
        <v/>
      </c>
      <c r="O134" s="43" t="str">
        <f ca="1">IF(P134="","",IF(INDEX(Data!$BR:$BR,MATCH(P134,Data!$A:$A,0),1)=0,"",INDEX(Data!$BR:$BR,MATCH(P134,Data!$A:$A,0),1)))</f>
        <v/>
      </c>
      <c r="P134" s="43" t="str">
        <f ca="1">IFERROR(INDEX(Data!$A$1:O$1004,_xlfn.AGGREGATE(15,6,(OFFSET(Data!$A$1,0,MATCH(P$6,Data!$1:$1,0)-1,1000,1)=IF(P$7="","Yes",P$7))/(OFFSET(Data!$A$1,0,MATCH(P$6,Data!$1:$1,0)-1,1000,1)=IF(P$7="","Yes",P$7))*ROW(Data!$C$1:$C$1004),ROW(P134)-ROW(P$7)),1),"")</f>
        <v>We TV</v>
      </c>
      <c r="Q134" s="43" t="str">
        <f ca="1">IF(R134="","",IF(INDEX(Data!$BR:$BR,MATCH(R134,Data!$A:$A,0),1)=0,"",INDEX(Data!$BR:$BR,MATCH(R134,Data!$A:$A,0),1)))</f>
        <v/>
      </c>
      <c r="R134" s="43" t="str">
        <f ca="1">IFERROR(INDEX(Data!$A$1:Q$1004,_xlfn.AGGREGATE(15,6,(OFFSET(Data!$A$1,0,MATCH(R$6,Data!$1:$1,0)-1,1000,1)=IF(R$7="","Yes",R$7))/(OFFSET(Data!$A$1,0,MATCH(R$6,Data!$1:$1,0)-1,1000,1)=IF(R$7="","Yes",R$7))*ROW(Data!$C$1:$C$1004),ROW(R134)-ROW(R$7)),1),"")</f>
        <v>TV One</v>
      </c>
      <c r="S134" s="43" t="str">
        <f ca="1">IF(T134="","",IF(INDEX(Data!$BR:$BR,MATCH(T134,Data!$A:$A,0),1)=0,"",INDEX(Data!$BR:$BR,MATCH(T134,Data!$A:$A,0),1)))</f>
        <v/>
      </c>
      <c r="T134" s="43" t="str">
        <f ca="1">IFERROR(INDEX(Data!$A$1:R$1004,_xlfn.AGGREGATE(15,6,(OFFSET(Data!$A$1,0,MATCH(T$6,Data!$1:$1,0)-1,1000,1)=IF(T$7="","Yes",T$7))/(OFFSET(Data!$A$1,0,MATCH(T$6,Data!$1:$1,0)-1,1000,1)=IF(T$7="","Yes",T$7))*ROW(Data!$C$1:$C$1004),ROW(T134)-ROW(T$7)),1),"")</f>
        <v/>
      </c>
      <c r="U134" s="43" t="str">
        <f ca="1">IF(V134="","",IF(INDEX(Data!$BR:$BR,MATCH(V134,Data!$A:$A,0),1)=0,"",INDEX(Data!$BR:$BR,MATCH(V134,Data!$A:$A,0),1)))</f>
        <v/>
      </c>
      <c r="V134" s="43" t="str">
        <f ca="1">IFERROR(INDEX(Data!$A$1:T$1004,_xlfn.AGGREGATE(15,6,(OFFSET(Data!$A$1,0,MATCH(V$6,Data!$1:$1,0)-1,1000,1)=IF(V$7="","Yes",V$7))/(OFFSET(Data!$A$1,0,MATCH(V$6,Data!$1:$1,0)-1,1000,1)=IF(V$7="","Yes",V$7))*ROW(Data!$C$1:$C$1004),ROW(V134)-ROW(V$7)),1),"")</f>
        <v/>
      </c>
      <c r="W134" s="43" t="str">
        <f ca="1">IF(X134="","",IF(INDEX(Data!$BR:$BR,MATCH(X134,Data!$A:$A,0),1)=0,"",INDEX(Data!$BR:$BR,MATCH(X134,Data!$A:$A,0),1)))</f>
        <v/>
      </c>
      <c r="X134" s="43" t="str">
        <f ca="1">IFERROR(INDEX(Data!$A$1:Y$1004,_xlfn.AGGREGATE(15,6,(OFFSET(Data!$A$1,0,MATCH(X$6,Data!$1:$1,0)-1,1000,1)=IF(X$7="","Yes",X$7))/(OFFSET(Data!$A$1,0,MATCH(X$6,Data!$1:$1,0)-1,1000,1)=IF(X$7="","Yes",X$7))*ROW(Data!$C$1:$C$1004),ROW(X134)-ROW(X$7)),1),"")</f>
        <v/>
      </c>
      <c r="Y134" s="43" t="str">
        <f ca="1">IF(Z134="","",IF(INDEX(Data!$BR:$BR,MATCH(Z134,Data!$A:$A,0),1)=0,"",INDEX(Data!$BR:$BR,MATCH(Z134,Data!$A:$A,0),1)))</f>
        <v/>
      </c>
      <c r="Z134" s="43" t="str">
        <f ca="1">IFERROR(INDEX(Data!$A$1:AA$1004,_xlfn.AGGREGATE(15,6,(OFFSET(Data!$A$1,0,MATCH(Z$6,Data!$1:$1,0)-1,1000,1)=IF(Z$7="","Yes",Z$7))/(OFFSET(Data!$A$1,0,MATCH(Z$6,Data!$1:$1,0)-1,1000,1)=IF(Z$7="","Yes",Z$7))*ROW(Data!$C$1:$C$1004),ROW(Z134)-ROW(Z$7)),1),"")</f>
        <v/>
      </c>
      <c r="AA134" s="43" t="str">
        <f ca="1">IF(AB134="","",IF(INDEX(Data!$BR:$BR,MATCH(AB134,Data!$A:$A,0),1)=0,"",INDEX(Data!$BR:$BR,MATCH(AB134,Data!$A:$A,0),1)))</f>
        <v/>
      </c>
      <c r="AB134" s="43" t="str">
        <f ca="1">IFERROR(INDEX(Data!$A$1:AC$1004,_xlfn.AGGREGATE(15,6,(OFFSET(Data!$A$1,0,MATCH(AB$6,Data!$1:$1,0)-1,1000,1)=IF(AB$7="","Yes",AB$7))/(OFFSET(Data!$A$1,0,MATCH(AB$6,Data!$1:$1,0)-1,1000,1)=IF(AB$7="","Yes",AB$7))*ROW(Data!$C$1:$C$1004),ROW(AB134)-ROW(AB$7)),1),"")</f>
        <v/>
      </c>
      <c r="AC134" s="43" t="str">
        <f ca="1">IF(AD134="","",IF(INDEX(Data!$BR:$BR,MATCH(AD134,Data!$A:$A,0),1)=0,"",INDEX(Data!$BR:$BR,MATCH(AD134,Data!$A:$A,0),1)))</f>
        <v/>
      </c>
      <c r="AD134" s="43" t="str">
        <f ca="1">IFERROR(INDEX(Data!$A$1:AE$1004,_xlfn.AGGREGATE(15,6,(OFFSET(Data!$A$1,0,MATCH(AD$6,Data!$1:$1,0)-1,1000,1)=IF(AD$7="","Yes",AD$7))/(OFFSET(Data!$A$1,0,MATCH(AD$6,Data!$1:$1,0)-1,1000,1)=IF(AD$7="","Yes",AD$7))*ROW(Data!$C$1:$C$1004),ROW(AD134)-ROW(AD$7)),1),"")</f>
        <v/>
      </c>
      <c r="AE134" s="43" t="str">
        <f ca="1">IF(AF134="","",IF(INDEX(Data!$BR:$BR,MATCH(AF134,Data!$A:$A,0),1)=0,"",INDEX(Data!$BR:$BR,MATCH(AF134,Data!$A:$A,0),1)))</f>
        <v/>
      </c>
      <c r="AF134" s="43" t="str">
        <f ca="1">IFERROR(INDEX(Data!$A$1:AM$1004,_xlfn.AGGREGATE(15,6,(OFFSET(Data!$A$1,0,MATCH(AF$6,Data!$1:$1,0)-1,1000,1)=IF(AF$7="","Yes",AF$7))/(OFFSET(Data!$A$1,0,MATCH(AF$6,Data!$1:$1,0)-1,1000,1)=IF(AF$7="","Yes",AF$7))*ROW(Data!$C$1:$C$1004),ROW(AF134)-ROW(AF$7)),1),"")</f>
        <v/>
      </c>
      <c r="AG134" s="43" t="str">
        <f ca="1">IF(AH134="","",IF(INDEX(Data!$BR:$BR,MATCH(AH134,Data!$A:$A,0),1)=0,"",INDEX(Data!$BR:$BR,MATCH(AH134,Data!$A:$A,0),1)))</f>
        <v/>
      </c>
      <c r="AH134" s="43" t="str">
        <f ca="1">IFERROR(INDEX(Data!$A$1:AO$1004,_xlfn.AGGREGATE(15,6,(OFFSET(Data!$A$1,0,MATCH(AH$6,Data!$1:$1,0)-1,1000,1)=IF(AH$7="","Yes",AH$7))/(OFFSET(Data!$A$1,0,MATCH(AH$6,Data!$1:$1,0)-1,1000,1)=IF(AH$7="","Yes",AH$7))*ROW(Data!$C$1:$C$1004),ROW(AH134)-ROW(AH$7)),1),"")</f>
        <v/>
      </c>
      <c r="AI134" s="43" t="str">
        <f ca="1">IF(AJ134="","",IF(INDEX(Data!$BR:$BR,MATCH(AJ134,Data!$A:$A,0),1)=0,"",INDEX(Data!$BR:$BR,MATCH(AJ134,Data!$A:$A,0),1)))</f>
        <v/>
      </c>
      <c r="AJ134" s="43" t="str">
        <f ca="1">IFERROR(INDEX(Data!$A$1:AQ$1004,_xlfn.AGGREGATE(15,6,(OFFSET(Data!$A$1,0,MATCH(AJ$6,Data!$1:$1,0)-1,1000,1)=IF(AJ$7="","Yes",AJ$7))/(OFFSET(Data!$A$1,0,MATCH(AJ$6,Data!$1:$1,0)-1,1000,1)=IF(AJ$7="","Yes",AJ$7))*ROW(Data!$C$1:$C$1004),ROW(AJ134)-ROW(AJ$7)),1),"")</f>
        <v/>
      </c>
      <c r="AK134" s="43" t="str">
        <f ca="1">IF(AL134="","",IF(INDEX(Data!$BR:$BR,MATCH(AL134,Data!$A:$A,0),1)=0,"",INDEX(Data!$BR:$BR,MATCH(AL134,Data!$A:$A,0),1)))</f>
        <v/>
      </c>
      <c r="AL134" s="43" t="str">
        <f ca="1">IFERROR(INDEX(Data!$A$1:AS$1004,_xlfn.AGGREGATE(15,6,(OFFSET(Data!$A$1,0,MATCH(AL$6,Data!$1:$1,0)-1,1000,1)=IF(AL$7="","Yes",AL$7))/(OFFSET(Data!$A$1,0,MATCH(AL$6,Data!$1:$1,0)-1,1000,1)=IF(AL$7="","Yes",AL$7))*ROW(Data!$C$1:$C$1004),ROW(AL134)-ROW(AL$7)),1),"")</f>
        <v/>
      </c>
      <c r="AM134" s="43" t="str">
        <f ca="1">IF(AN134="","",IF(INDEX(Data!$BR:$BR,MATCH(AN134,Data!$A:$A,0),1)=0,"",INDEX(Data!$BR:$BR,MATCH(AN134,Data!$A:$A,0),1)))</f>
        <v/>
      </c>
      <c r="AN134" s="43" t="str">
        <f ca="1">IFERROR(INDEX(Data!$A$1:AU$1004,_xlfn.AGGREGATE(15,6,(OFFSET(Data!$A$1,0,MATCH(AN$6,Data!$1:$1,0)-1,1000,1)=IF(AN$7="","Yes",AN$7))/(OFFSET(Data!$A$1,0,MATCH(AN$6,Data!$1:$1,0)-1,1000,1)=IF(AN$7="","Yes",AN$7))*ROW(Data!$C$1:$C$1004),ROW(AN134)-ROW(AN$7)),1),"")</f>
        <v/>
      </c>
    </row>
    <row r="135" spans="1:40" x14ac:dyDescent="0.4">
      <c r="A135" s="43" t="str">
        <f ca="1">IF(B135="","",IF(INDEX(Data!$BR:$BR,MATCH(B135,Data!$A:$A,0),1)=0,"",INDEX(Data!$BR:$BR,MATCH(B135,Data!$A:$A,0),1)))</f>
        <v/>
      </c>
      <c r="B135" s="43" t="str">
        <f ca="1">IFERROR(INDEX(Data!A$1:$A$1004,_xlfn.AGGREGATE(15,6,(OFFSET(Data!$A$1,0,MATCH(B$6,Data!$1:$1,0)-1,1000,1)=IF(B$7="","Yes",B$7))/(OFFSET(Data!$A$1,0,MATCH(B$6,Data!$1:$1,0)-1,1000,1)=IF(B$7="","Yes",B$7))*ROW(Data!$C$1:$C$1004),ROW(B135)-ROW(B$7)),1),"")</f>
        <v/>
      </c>
      <c r="C135" s="43" t="str">
        <f ca="1">IF(D135="","",IF(INDEX(Data!$BR:$BR,MATCH(D135,Data!$A:$A,0),1)=0,"",INDEX(Data!$BR:$BR,MATCH(D135,Data!$A:$A,0),1)))</f>
        <v/>
      </c>
      <c r="D135" s="43" t="str">
        <f ca="1">IFERROR(INDEX(Data!$A$1:C$1004,_xlfn.AGGREGATE(15,6,(OFFSET(Data!$A$1,0,MATCH(D$6,Data!$1:$1,0)-1,1000,1)=IF(D$7="","Yes",D$7))/(OFFSET(Data!$A$1,0,MATCH(D$6,Data!$1:$1,0)-1,1000,1)=IF(D$7="","Yes",D$7))*ROW(Data!$C$1:$C$1004),ROW(D135)-ROW(D$7)),1),"")</f>
        <v/>
      </c>
      <c r="E135" s="43" t="str">
        <f ca="1">IF(F135="","",IF(INDEX(Data!$BR:$BR,MATCH(F135,Data!$A:$A,0),1)=0,"",INDEX(Data!$BR:$BR,MATCH(F135,Data!$A:$A,0),1)))</f>
        <v/>
      </c>
      <c r="F135" s="43" t="str">
        <f ca="1">IFERROR(INDEX(Data!$A$1:E$1004,_xlfn.AGGREGATE(15,6,(OFFSET(Data!$A$1,0,MATCH(F$6,Data!$1:$1,0)-1,1000,1)=IF(F$7="","Yes",F$7))/(OFFSET(Data!$A$1,0,MATCH(F$6,Data!$1:$1,0)-1,1000,1)=IF(F$7="","Yes",F$7))*ROW(Data!$C$1:$C$1004),ROW(F135)-ROW(F$7)),1),"")</f>
        <v/>
      </c>
      <c r="G135" s="43" t="str">
        <f ca="1">IF(H135="","",IF(INDEX(Data!$BR:$BR,MATCH(H135,Data!$A:$A,0),1)=0,"",INDEX(Data!$BR:$BR,MATCH(H135,Data!$A:$A,0),1)))</f>
        <v/>
      </c>
      <c r="H135" s="43" t="str">
        <f ca="1">IFERROR(INDEX(Data!$A$1:G$1004,_xlfn.AGGREGATE(15,6,(OFFSET(Data!$A$1,0,MATCH(H$6,Data!$1:$1,0)-1,1000,1)=IF(H$7="","Yes",H$7))/(OFFSET(Data!$A$1,0,MATCH(H$6,Data!$1:$1,0)-1,1000,1)=IF(H$7="","Yes",H$7))*ROW(Data!$C$1:$C$1004),ROW(H135)-ROW(H$7)),1),"")</f>
        <v/>
      </c>
      <c r="I135" s="43" t="str">
        <f ca="1">IF(J135="","",IF(INDEX(Data!$BR:$BR,MATCH(J135,Data!$A:$A,0),1)=0,"",INDEX(Data!$BR:$BR,MATCH(J135,Data!$A:$A,0),1)))</f>
        <v/>
      </c>
      <c r="J135" s="43" t="str">
        <f ca="1">IFERROR(INDEX(Data!$A$1:I$1004,_xlfn.AGGREGATE(15,6,(OFFSET(Data!$A$1,0,MATCH(J$6,Data!$1:$1,0)-1,1000,1)=IF(J$7="","Yes",J$7))/(OFFSET(Data!$A$1,0,MATCH(J$6,Data!$1:$1,0)-1,1000,1)=IF(J$7="","Yes",J$7))*ROW(Data!$C$1:$C$1004),ROW(J135)-ROW(J$7)),1),"")</f>
        <v/>
      </c>
      <c r="K135" s="43" t="str">
        <f ca="1">IF(L135="","",IF(INDEX(Data!$BR:$BR,MATCH(L135,Data!$A:$A,0),1)=0,"",INDEX(Data!$BR:$BR,MATCH(L135,Data!$A:$A,0),1)))</f>
        <v/>
      </c>
      <c r="L135" s="43" t="str">
        <f ca="1">IFERROR(INDEX(Data!$A$1:K$1004,_xlfn.AGGREGATE(15,6,(OFFSET(Data!$A$1,0,MATCH(L$6,Data!$1:$1,0)-1,1000,1)=IF(L$7="","Yes",L$7))/(OFFSET(Data!$A$1,0,MATCH(L$6,Data!$1:$1,0)-1,1000,1)=IF(L$7="","Yes",L$7))*ROW(Data!$C$1:$C$1004),ROW(L135)-ROW(L$7)),1),"")</f>
        <v/>
      </c>
      <c r="M135" s="43" t="str">
        <f ca="1">IF(N135="","",IF(INDEX(Data!$BR:$BR,MATCH(N135,Data!$A:$A,0),1)=0,"",INDEX(Data!$BR:$BR,MATCH(N135,Data!$A:$A,0),1)))</f>
        <v/>
      </c>
      <c r="N135" s="43" t="str">
        <f ca="1">IFERROR(INDEX(Data!$A$1:M$1004,_xlfn.AGGREGATE(15,6,(OFFSET(Data!$A$1,0,MATCH(N$6,Data!$1:$1,0)-1,1000,1)=IF(N$7="","Yes",N$7))/(OFFSET(Data!$A$1,0,MATCH(N$6,Data!$1:$1,0)-1,1000,1)=IF(N$7="","Yes",N$7))*ROW(Data!$C$1:$C$1004),ROW(N135)-ROW(N$7)),1),"")</f>
        <v/>
      </c>
      <c r="O135" s="43" t="str">
        <f ca="1">IF(P135="","",IF(INDEX(Data!$BR:$BR,MATCH(P135,Data!$A:$A,0),1)=0,"",INDEX(Data!$BR:$BR,MATCH(P135,Data!$A:$A,0),1)))</f>
        <v/>
      </c>
      <c r="P135" s="43" t="str">
        <f ca="1">IFERROR(INDEX(Data!$A$1:O$1004,_xlfn.AGGREGATE(15,6,(OFFSET(Data!$A$1,0,MATCH(P$6,Data!$1:$1,0)-1,1000,1)=IF(P$7="","Yes",P$7))/(OFFSET(Data!$A$1,0,MATCH(P$6,Data!$1:$1,0)-1,1000,1)=IF(P$7="","Yes",P$7))*ROW(Data!$C$1:$C$1004),ROW(P135)-ROW(P$7)),1),"")</f>
        <v>Weather Channel</v>
      </c>
      <c r="Q135" s="43" t="str">
        <f ca="1">IF(R135="","",IF(INDEX(Data!$BR:$BR,MATCH(R135,Data!$A:$A,0),1)=0,"",INDEX(Data!$BR:$BR,MATCH(R135,Data!$A:$A,0),1)))</f>
        <v/>
      </c>
      <c r="R135" s="43" t="str">
        <f ca="1">IFERROR(INDEX(Data!$A$1:Q$1004,_xlfn.AGGREGATE(15,6,(OFFSET(Data!$A$1,0,MATCH(R$6,Data!$1:$1,0)-1,1000,1)=IF(R$7="","Yes",R$7))/(OFFSET(Data!$A$1,0,MATCH(R$6,Data!$1:$1,0)-1,1000,1)=IF(R$7="","Yes",R$7))*ROW(Data!$C$1:$C$1004),ROW(R135)-ROW(R$7)),1),"")</f>
        <v>TVG</v>
      </c>
      <c r="S135" s="43" t="str">
        <f ca="1">IF(T135="","",IF(INDEX(Data!$BR:$BR,MATCH(T135,Data!$A:$A,0),1)=0,"",INDEX(Data!$BR:$BR,MATCH(T135,Data!$A:$A,0),1)))</f>
        <v/>
      </c>
      <c r="T135" s="43" t="str">
        <f ca="1">IFERROR(INDEX(Data!$A$1:R$1004,_xlfn.AGGREGATE(15,6,(OFFSET(Data!$A$1,0,MATCH(T$6,Data!$1:$1,0)-1,1000,1)=IF(T$7="","Yes",T$7))/(OFFSET(Data!$A$1,0,MATCH(T$6,Data!$1:$1,0)-1,1000,1)=IF(T$7="","Yes",T$7))*ROW(Data!$C$1:$C$1004),ROW(T135)-ROW(T$7)),1),"")</f>
        <v/>
      </c>
      <c r="U135" s="43" t="str">
        <f ca="1">IF(V135="","",IF(INDEX(Data!$BR:$BR,MATCH(V135,Data!$A:$A,0),1)=0,"",INDEX(Data!$BR:$BR,MATCH(V135,Data!$A:$A,0),1)))</f>
        <v/>
      </c>
      <c r="V135" s="43" t="str">
        <f ca="1">IFERROR(INDEX(Data!$A$1:T$1004,_xlfn.AGGREGATE(15,6,(OFFSET(Data!$A$1,0,MATCH(V$6,Data!$1:$1,0)-1,1000,1)=IF(V$7="","Yes",V$7))/(OFFSET(Data!$A$1,0,MATCH(V$6,Data!$1:$1,0)-1,1000,1)=IF(V$7="","Yes",V$7))*ROW(Data!$C$1:$C$1004),ROW(V135)-ROW(V$7)),1),"")</f>
        <v/>
      </c>
      <c r="W135" s="43" t="str">
        <f ca="1">IF(X135="","",IF(INDEX(Data!$BR:$BR,MATCH(X135,Data!$A:$A,0),1)=0,"",INDEX(Data!$BR:$BR,MATCH(X135,Data!$A:$A,0),1)))</f>
        <v/>
      </c>
      <c r="X135" s="43" t="str">
        <f ca="1">IFERROR(INDEX(Data!$A$1:Y$1004,_xlfn.AGGREGATE(15,6,(OFFSET(Data!$A$1,0,MATCH(X$6,Data!$1:$1,0)-1,1000,1)=IF(X$7="","Yes",X$7))/(OFFSET(Data!$A$1,0,MATCH(X$6,Data!$1:$1,0)-1,1000,1)=IF(X$7="","Yes",X$7))*ROW(Data!$C$1:$C$1004),ROW(X135)-ROW(X$7)),1),"")</f>
        <v/>
      </c>
      <c r="Y135" s="43" t="str">
        <f ca="1">IF(Z135="","",IF(INDEX(Data!$BR:$BR,MATCH(Z135,Data!$A:$A,0),1)=0,"",INDEX(Data!$BR:$BR,MATCH(Z135,Data!$A:$A,0),1)))</f>
        <v/>
      </c>
      <c r="Z135" s="43" t="str">
        <f ca="1">IFERROR(INDEX(Data!$A$1:AA$1004,_xlfn.AGGREGATE(15,6,(OFFSET(Data!$A$1,0,MATCH(Z$6,Data!$1:$1,0)-1,1000,1)=IF(Z$7="","Yes",Z$7))/(OFFSET(Data!$A$1,0,MATCH(Z$6,Data!$1:$1,0)-1,1000,1)=IF(Z$7="","Yes",Z$7))*ROW(Data!$C$1:$C$1004),ROW(Z135)-ROW(Z$7)),1),"")</f>
        <v/>
      </c>
      <c r="AA135" s="43" t="str">
        <f ca="1">IF(AB135="","",IF(INDEX(Data!$BR:$BR,MATCH(AB135,Data!$A:$A,0),1)=0,"",INDEX(Data!$BR:$BR,MATCH(AB135,Data!$A:$A,0),1)))</f>
        <v/>
      </c>
      <c r="AB135" s="43" t="str">
        <f ca="1">IFERROR(INDEX(Data!$A$1:AC$1004,_xlfn.AGGREGATE(15,6,(OFFSET(Data!$A$1,0,MATCH(AB$6,Data!$1:$1,0)-1,1000,1)=IF(AB$7="","Yes",AB$7))/(OFFSET(Data!$A$1,0,MATCH(AB$6,Data!$1:$1,0)-1,1000,1)=IF(AB$7="","Yes",AB$7))*ROW(Data!$C$1:$C$1004),ROW(AB135)-ROW(AB$7)),1),"")</f>
        <v/>
      </c>
      <c r="AC135" s="43" t="str">
        <f ca="1">IF(AD135="","",IF(INDEX(Data!$BR:$BR,MATCH(AD135,Data!$A:$A,0),1)=0,"",INDEX(Data!$BR:$BR,MATCH(AD135,Data!$A:$A,0),1)))</f>
        <v/>
      </c>
      <c r="AD135" s="43" t="str">
        <f ca="1">IFERROR(INDEX(Data!$A$1:AE$1004,_xlfn.AGGREGATE(15,6,(OFFSET(Data!$A$1,0,MATCH(AD$6,Data!$1:$1,0)-1,1000,1)=IF(AD$7="","Yes",AD$7))/(OFFSET(Data!$A$1,0,MATCH(AD$6,Data!$1:$1,0)-1,1000,1)=IF(AD$7="","Yes",AD$7))*ROW(Data!$C$1:$C$1004),ROW(AD135)-ROW(AD$7)),1),"")</f>
        <v/>
      </c>
      <c r="AE135" s="43" t="str">
        <f ca="1">IF(AF135="","",IF(INDEX(Data!$BR:$BR,MATCH(AF135,Data!$A:$A,0),1)=0,"",INDEX(Data!$BR:$BR,MATCH(AF135,Data!$A:$A,0),1)))</f>
        <v/>
      </c>
      <c r="AF135" s="43" t="str">
        <f ca="1">IFERROR(INDEX(Data!$A$1:AM$1004,_xlfn.AGGREGATE(15,6,(OFFSET(Data!$A$1,0,MATCH(AF$6,Data!$1:$1,0)-1,1000,1)=IF(AF$7="","Yes",AF$7))/(OFFSET(Data!$A$1,0,MATCH(AF$6,Data!$1:$1,0)-1,1000,1)=IF(AF$7="","Yes",AF$7))*ROW(Data!$C$1:$C$1004),ROW(AF135)-ROW(AF$7)),1),"")</f>
        <v/>
      </c>
      <c r="AG135" s="43" t="str">
        <f ca="1">IF(AH135="","",IF(INDEX(Data!$BR:$BR,MATCH(AH135,Data!$A:$A,0),1)=0,"",INDEX(Data!$BR:$BR,MATCH(AH135,Data!$A:$A,0),1)))</f>
        <v/>
      </c>
      <c r="AH135" s="43" t="str">
        <f ca="1">IFERROR(INDEX(Data!$A$1:AO$1004,_xlfn.AGGREGATE(15,6,(OFFSET(Data!$A$1,0,MATCH(AH$6,Data!$1:$1,0)-1,1000,1)=IF(AH$7="","Yes",AH$7))/(OFFSET(Data!$A$1,0,MATCH(AH$6,Data!$1:$1,0)-1,1000,1)=IF(AH$7="","Yes",AH$7))*ROW(Data!$C$1:$C$1004),ROW(AH135)-ROW(AH$7)),1),"")</f>
        <v/>
      </c>
      <c r="AI135" s="43" t="str">
        <f ca="1">IF(AJ135="","",IF(INDEX(Data!$BR:$BR,MATCH(AJ135,Data!$A:$A,0),1)=0,"",INDEX(Data!$BR:$BR,MATCH(AJ135,Data!$A:$A,0),1)))</f>
        <v/>
      </c>
      <c r="AJ135" s="43" t="str">
        <f ca="1">IFERROR(INDEX(Data!$A$1:AQ$1004,_xlfn.AGGREGATE(15,6,(OFFSET(Data!$A$1,0,MATCH(AJ$6,Data!$1:$1,0)-1,1000,1)=IF(AJ$7="","Yes",AJ$7))/(OFFSET(Data!$A$1,0,MATCH(AJ$6,Data!$1:$1,0)-1,1000,1)=IF(AJ$7="","Yes",AJ$7))*ROW(Data!$C$1:$C$1004),ROW(AJ135)-ROW(AJ$7)),1),"")</f>
        <v/>
      </c>
      <c r="AK135" s="43" t="str">
        <f ca="1">IF(AL135="","",IF(INDEX(Data!$BR:$BR,MATCH(AL135,Data!$A:$A,0),1)=0,"",INDEX(Data!$BR:$BR,MATCH(AL135,Data!$A:$A,0),1)))</f>
        <v/>
      </c>
      <c r="AL135" s="43" t="str">
        <f ca="1">IFERROR(INDEX(Data!$A$1:AS$1004,_xlfn.AGGREGATE(15,6,(OFFSET(Data!$A$1,0,MATCH(AL$6,Data!$1:$1,0)-1,1000,1)=IF(AL$7="","Yes",AL$7))/(OFFSET(Data!$A$1,0,MATCH(AL$6,Data!$1:$1,0)-1,1000,1)=IF(AL$7="","Yes",AL$7))*ROW(Data!$C$1:$C$1004),ROW(AL135)-ROW(AL$7)),1),"")</f>
        <v/>
      </c>
      <c r="AM135" s="43" t="str">
        <f ca="1">IF(AN135="","",IF(INDEX(Data!$BR:$BR,MATCH(AN135,Data!$A:$A,0),1)=0,"",INDEX(Data!$BR:$BR,MATCH(AN135,Data!$A:$A,0),1)))</f>
        <v/>
      </c>
      <c r="AN135" s="43" t="str">
        <f ca="1">IFERROR(INDEX(Data!$A$1:AU$1004,_xlfn.AGGREGATE(15,6,(OFFSET(Data!$A$1,0,MATCH(AN$6,Data!$1:$1,0)-1,1000,1)=IF(AN$7="","Yes",AN$7))/(OFFSET(Data!$A$1,0,MATCH(AN$6,Data!$1:$1,0)-1,1000,1)=IF(AN$7="","Yes",AN$7))*ROW(Data!$C$1:$C$1004),ROW(AN135)-ROW(AN$7)),1),"")</f>
        <v/>
      </c>
    </row>
    <row r="136" spans="1:40" x14ac:dyDescent="0.4">
      <c r="A136" s="43" t="str">
        <f ca="1">IF(B136="","",IF(INDEX(Data!$BR:$BR,MATCH(B136,Data!$A:$A,0),1)=0,"",INDEX(Data!$BR:$BR,MATCH(B136,Data!$A:$A,0),1)))</f>
        <v/>
      </c>
      <c r="B136" s="43" t="str">
        <f ca="1">IFERROR(INDEX(Data!A$1:$A$1004,_xlfn.AGGREGATE(15,6,(OFFSET(Data!$A$1,0,MATCH(B$6,Data!$1:$1,0)-1,1000,1)=IF(B$7="","Yes",B$7))/(OFFSET(Data!$A$1,0,MATCH(B$6,Data!$1:$1,0)-1,1000,1)=IF(B$7="","Yes",B$7))*ROW(Data!$C$1:$C$1004),ROW(B136)-ROW(B$7)),1),"")</f>
        <v/>
      </c>
      <c r="C136" s="43" t="str">
        <f ca="1">IF(D136="","",IF(INDEX(Data!$BR:$BR,MATCH(D136,Data!$A:$A,0),1)=0,"",INDEX(Data!$BR:$BR,MATCH(D136,Data!$A:$A,0),1)))</f>
        <v/>
      </c>
      <c r="D136" s="43" t="str">
        <f ca="1">IFERROR(INDEX(Data!$A$1:C$1004,_xlfn.AGGREGATE(15,6,(OFFSET(Data!$A$1,0,MATCH(D$6,Data!$1:$1,0)-1,1000,1)=IF(D$7="","Yes",D$7))/(OFFSET(Data!$A$1,0,MATCH(D$6,Data!$1:$1,0)-1,1000,1)=IF(D$7="","Yes",D$7))*ROW(Data!$C$1:$C$1004),ROW(D136)-ROW(D$7)),1),"")</f>
        <v/>
      </c>
      <c r="E136" s="43" t="str">
        <f ca="1">IF(F136="","",IF(INDEX(Data!$BR:$BR,MATCH(F136,Data!$A:$A,0),1)=0,"",INDEX(Data!$BR:$BR,MATCH(F136,Data!$A:$A,0),1)))</f>
        <v/>
      </c>
      <c r="F136" s="43" t="str">
        <f ca="1">IFERROR(INDEX(Data!$A$1:E$1004,_xlfn.AGGREGATE(15,6,(OFFSET(Data!$A$1,0,MATCH(F$6,Data!$1:$1,0)-1,1000,1)=IF(F$7="","Yes",F$7))/(OFFSET(Data!$A$1,0,MATCH(F$6,Data!$1:$1,0)-1,1000,1)=IF(F$7="","Yes",F$7))*ROW(Data!$C$1:$C$1004),ROW(F136)-ROW(F$7)),1),"")</f>
        <v/>
      </c>
      <c r="G136" s="43" t="str">
        <f ca="1">IF(H136="","",IF(INDEX(Data!$BR:$BR,MATCH(H136,Data!$A:$A,0),1)=0,"",INDEX(Data!$BR:$BR,MATCH(H136,Data!$A:$A,0),1)))</f>
        <v/>
      </c>
      <c r="H136" s="43" t="str">
        <f ca="1">IFERROR(INDEX(Data!$A$1:G$1004,_xlfn.AGGREGATE(15,6,(OFFSET(Data!$A$1,0,MATCH(H$6,Data!$1:$1,0)-1,1000,1)=IF(H$7="","Yes",H$7))/(OFFSET(Data!$A$1,0,MATCH(H$6,Data!$1:$1,0)-1,1000,1)=IF(H$7="","Yes",H$7))*ROW(Data!$C$1:$C$1004),ROW(H136)-ROW(H$7)),1),"")</f>
        <v/>
      </c>
      <c r="I136" s="43" t="str">
        <f ca="1">IF(J136="","",IF(INDEX(Data!$BR:$BR,MATCH(J136,Data!$A:$A,0),1)=0,"",INDEX(Data!$BR:$BR,MATCH(J136,Data!$A:$A,0),1)))</f>
        <v/>
      </c>
      <c r="J136" s="43" t="str">
        <f ca="1">IFERROR(INDEX(Data!$A$1:I$1004,_xlfn.AGGREGATE(15,6,(OFFSET(Data!$A$1,0,MATCH(J$6,Data!$1:$1,0)-1,1000,1)=IF(J$7="","Yes",J$7))/(OFFSET(Data!$A$1,0,MATCH(J$6,Data!$1:$1,0)-1,1000,1)=IF(J$7="","Yes",J$7))*ROW(Data!$C$1:$C$1004),ROW(J136)-ROW(J$7)),1),"")</f>
        <v/>
      </c>
      <c r="K136" s="43" t="str">
        <f ca="1">IF(L136="","",IF(INDEX(Data!$BR:$BR,MATCH(L136,Data!$A:$A,0),1)=0,"",INDEX(Data!$BR:$BR,MATCH(L136,Data!$A:$A,0),1)))</f>
        <v/>
      </c>
      <c r="L136" s="43" t="str">
        <f ca="1">IFERROR(INDEX(Data!$A$1:K$1004,_xlfn.AGGREGATE(15,6,(OFFSET(Data!$A$1,0,MATCH(L$6,Data!$1:$1,0)-1,1000,1)=IF(L$7="","Yes",L$7))/(OFFSET(Data!$A$1,0,MATCH(L$6,Data!$1:$1,0)-1,1000,1)=IF(L$7="","Yes",L$7))*ROW(Data!$C$1:$C$1004),ROW(L136)-ROW(L$7)),1),"")</f>
        <v/>
      </c>
      <c r="M136" s="43" t="str">
        <f ca="1">IF(N136="","",IF(INDEX(Data!$BR:$BR,MATCH(N136,Data!$A:$A,0),1)=0,"",INDEX(Data!$BR:$BR,MATCH(N136,Data!$A:$A,0),1)))</f>
        <v/>
      </c>
      <c r="N136" s="43" t="str">
        <f ca="1">IFERROR(INDEX(Data!$A$1:M$1004,_xlfn.AGGREGATE(15,6,(OFFSET(Data!$A$1,0,MATCH(N$6,Data!$1:$1,0)-1,1000,1)=IF(N$7="","Yes",N$7))/(OFFSET(Data!$A$1,0,MATCH(N$6,Data!$1:$1,0)-1,1000,1)=IF(N$7="","Yes",N$7))*ROW(Data!$C$1:$C$1004),ROW(N136)-ROW(N$7)),1),"")</f>
        <v/>
      </c>
      <c r="O136" s="43" t="str">
        <f ca="1">IF(P136="","",IF(INDEX(Data!$BR:$BR,MATCH(P136,Data!$A:$A,0),1)=0,"",INDEX(Data!$BR:$BR,MATCH(P136,Data!$A:$A,0),1)))</f>
        <v/>
      </c>
      <c r="P136" s="43" t="str">
        <f ca="1">IFERROR(INDEX(Data!$A$1:O$1004,_xlfn.AGGREGATE(15,6,(OFFSET(Data!$A$1,0,MATCH(P$6,Data!$1:$1,0)-1,1000,1)=IF(P$7="","Yes",P$7))/(OFFSET(Data!$A$1,0,MATCH(P$6,Data!$1:$1,0)-1,1000,1)=IF(P$7="","Yes",P$7))*ROW(Data!$C$1:$C$1004),ROW(P136)-ROW(P$7)),1),"")</f>
        <v/>
      </c>
      <c r="Q136" s="43" t="str">
        <f ca="1">IF(R136="","",IF(INDEX(Data!$BR:$BR,MATCH(R136,Data!$A:$A,0),1)=0,"",INDEX(Data!$BR:$BR,MATCH(R136,Data!$A:$A,0),1)))</f>
        <v/>
      </c>
      <c r="R136" s="43" t="str">
        <f ca="1">IFERROR(INDEX(Data!$A$1:Q$1004,_xlfn.AGGREGATE(15,6,(OFFSET(Data!$A$1,0,MATCH(R$6,Data!$1:$1,0)-1,1000,1)=IF(R$7="","Yes",R$7))/(OFFSET(Data!$A$1,0,MATCH(R$6,Data!$1:$1,0)-1,1000,1)=IF(R$7="","Yes",R$7))*ROW(Data!$C$1:$C$1004),ROW(R136)-ROW(R$7)),1),"")</f>
        <v>Unimas</v>
      </c>
      <c r="S136" s="43" t="str">
        <f ca="1">IF(T136="","",IF(INDEX(Data!$BR:$BR,MATCH(T136,Data!$A:$A,0),1)=0,"",INDEX(Data!$BR:$BR,MATCH(T136,Data!$A:$A,0),1)))</f>
        <v/>
      </c>
      <c r="T136" s="43" t="str">
        <f ca="1">IFERROR(INDEX(Data!$A$1:R$1004,_xlfn.AGGREGATE(15,6,(OFFSET(Data!$A$1,0,MATCH(T$6,Data!$1:$1,0)-1,1000,1)=IF(T$7="","Yes",T$7))/(OFFSET(Data!$A$1,0,MATCH(T$6,Data!$1:$1,0)-1,1000,1)=IF(T$7="","Yes",T$7))*ROW(Data!$C$1:$C$1004),ROW(T136)-ROW(T$7)),1),"")</f>
        <v/>
      </c>
      <c r="U136" s="43" t="str">
        <f ca="1">IF(V136="","",IF(INDEX(Data!$BR:$BR,MATCH(V136,Data!$A:$A,0),1)=0,"",INDEX(Data!$BR:$BR,MATCH(V136,Data!$A:$A,0),1)))</f>
        <v/>
      </c>
      <c r="V136" s="43" t="str">
        <f ca="1">IFERROR(INDEX(Data!$A$1:T$1004,_xlfn.AGGREGATE(15,6,(OFFSET(Data!$A$1,0,MATCH(V$6,Data!$1:$1,0)-1,1000,1)=IF(V$7="","Yes",V$7))/(OFFSET(Data!$A$1,0,MATCH(V$6,Data!$1:$1,0)-1,1000,1)=IF(V$7="","Yes",V$7))*ROW(Data!$C$1:$C$1004),ROW(V136)-ROW(V$7)),1),"")</f>
        <v/>
      </c>
      <c r="W136" s="43" t="str">
        <f ca="1">IF(X136="","",IF(INDEX(Data!$BR:$BR,MATCH(X136,Data!$A:$A,0),1)=0,"",INDEX(Data!$BR:$BR,MATCH(X136,Data!$A:$A,0),1)))</f>
        <v/>
      </c>
      <c r="X136" s="43" t="str">
        <f ca="1">IFERROR(INDEX(Data!$A$1:Y$1004,_xlfn.AGGREGATE(15,6,(OFFSET(Data!$A$1,0,MATCH(X$6,Data!$1:$1,0)-1,1000,1)=IF(X$7="","Yes",X$7))/(OFFSET(Data!$A$1,0,MATCH(X$6,Data!$1:$1,0)-1,1000,1)=IF(X$7="","Yes",X$7))*ROW(Data!$C$1:$C$1004),ROW(X136)-ROW(X$7)),1),"")</f>
        <v/>
      </c>
      <c r="Y136" s="43" t="str">
        <f ca="1">IF(Z136="","",IF(INDEX(Data!$BR:$BR,MATCH(Z136,Data!$A:$A,0),1)=0,"",INDEX(Data!$BR:$BR,MATCH(Z136,Data!$A:$A,0),1)))</f>
        <v/>
      </c>
      <c r="Z136" s="43" t="str">
        <f ca="1">IFERROR(INDEX(Data!$A$1:AA$1004,_xlfn.AGGREGATE(15,6,(OFFSET(Data!$A$1,0,MATCH(Z$6,Data!$1:$1,0)-1,1000,1)=IF(Z$7="","Yes",Z$7))/(OFFSET(Data!$A$1,0,MATCH(Z$6,Data!$1:$1,0)-1,1000,1)=IF(Z$7="","Yes",Z$7))*ROW(Data!$C$1:$C$1004),ROW(Z136)-ROW(Z$7)),1),"")</f>
        <v/>
      </c>
      <c r="AA136" s="43" t="str">
        <f ca="1">IF(AB136="","",IF(INDEX(Data!$BR:$BR,MATCH(AB136,Data!$A:$A,0),1)=0,"",INDEX(Data!$BR:$BR,MATCH(AB136,Data!$A:$A,0),1)))</f>
        <v/>
      </c>
      <c r="AB136" s="43" t="str">
        <f ca="1">IFERROR(INDEX(Data!$A$1:AC$1004,_xlfn.AGGREGATE(15,6,(OFFSET(Data!$A$1,0,MATCH(AB$6,Data!$1:$1,0)-1,1000,1)=IF(AB$7="","Yes",AB$7))/(OFFSET(Data!$A$1,0,MATCH(AB$6,Data!$1:$1,0)-1,1000,1)=IF(AB$7="","Yes",AB$7))*ROW(Data!$C$1:$C$1004),ROW(AB136)-ROW(AB$7)),1),"")</f>
        <v/>
      </c>
      <c r="AC136" s="43" t="str">
        <f ca="1">IF(AD136="","",IF(INDEX(Data!$BR:$BR,MATCH(AD136,Data!$A:$A,0),1)=0,"",INDEX(Data!$BR:$BR,MATCH(AD136,Data!$A:$A,0),1)))</f>
        <v/>
      </c>
      <c r="AD136" s="43" t="str">
        <f ca="1">IFERROR(INDEX(Data!$A$1:AE$1004,_xlfn.AGGREGATE(15,6,(OFFSET(Data!$A$1,0,MATCH(AD$6,Data!$1:$1,0)-1,1000,1)=IF(AD$7="","Yes",AD$7))/(OFFSET(Data!$A$1,0,MATCH(AD$6,Data!$1:$1,0)-1,1000,1)=IF(AD$7="","Yes",AD$7))*ROW(Data!$C$1:$C$1004),ROW(AD136)-ROW(AD$7)),1),"")</f>
        <v/>
      </c>
      <c r="AE136" s="43" t="str">
        <f ca="1">IF(AF136="","",IF(INDEX(Data!$BR:$BR,MATCH(AF136,Data!$A:$A,0),1)=0,"",INDEX(Data!$BR:$BR,MATCH(AF136,Data!$A:$A,0),1)))</f>
        <v/>
      </c>
      <c r="AF136" s="43" t="str">
        <f ca="1">IFERROR(INDEX(Data!$A$1:AM$1004,_xlfn.AGGREGATE(15,6,(OFFSET(Data!$A$1,0,MATCH(AF$6,Data!$1:$1,0)-1,1000,1)=IF(AF$7="","Yes",AF$7))/(OFFSET(Data!$A$1,0,MATCH(AF$6,Data!$1:$1,0)-1,1000,1)=IF(AF$7="","Yes",AF$7))*ROW(Data!$C$1:$C$1004),ROW(AF136)-ROW(AF$7)),1),"")</f>
        <v/>
      </c>
      <c r="AG136" s="43" t="str">
        <f ca="1">IF(AH136="","",IF(INDEX(Data!$BR:$BR,MATCH(AH136,Data!$A:$A,0),1)=0,"",INDEX(Data!$BR:$BR,MATCH(AH136,Data!$A:$A,0),1)))</f>
        <v/>
      </c>
      <c r="AH136" s="43" t="str">
        <f ca="1">IFERROR(INDEX(Data!$A$1:AO$1004,_xlfn.AGGREGATE(15,6,(OFFSET(Data!$A$1,0,MATCH(AH$6,Data!$1:$1,0)-1,1000,1)=IF(AH$7="","Yes",AH$7))/(OFFSET(Data!$A$1,0,MATCH(AH$6,Data!$1:$1,0)-1,1000,1)=IF(AH$7="","Yes",AH$7))*ROW(Data!$C$1:$C$1004),ROW(AH136)-ROW(AH$7)),1),"")</f>
        <v/>
      </c>
      <c r="AI136" s="43" t="str">
        <f ca="1">IF(AJ136="","",IF(INDEX(Data!$BR:$BR,MATCH(AJ136,Data!$A:$A,0),1)=0,"",INDEX(Data!$BR:$BR,MATCH(AJ136,Data!$A:$A,0),1)))</f>
        <v/>
      </c>
      <c r="AJ136" s="43" t="str">
        <f ca="1">IFERROR(INDEX(Data!$A$1:AQ$1004,_xlfn.AGGREGATE(15,6,(OFFSET(Data!$A$1,0,MATCH(AJ$6,Data!$1:$1,0)-1,1000,1)=IF(AJ$7="","Yes",AJ$7))/(OFFSET(Data!$A$1,0,MATCH(AJ$6,Data!$1:$1,0)-1,1000,1)=IF(AJ$7="","Yes",AJ$7))*ROW(Data!$C$1:$C$1004),ROW(AJ136)-ROW(AJ$7)),1),"")</f>
        <v/>
      </c>
      <c r="AK136" s="43" t="str">
        <f ca="1">IF(AL136="","",IF(INDEX(Data!$BR:$BR,MATCH(AL136,Data!$A:$A,0),1)=0,"",INDEX(Data!$BR:$BR,MATCH(AL136,Data!$A:$A,0),1)))</f>
        <v/>
      </c>
      <c r="AL136" s="43" t="str">
        <f ca="1">IFERROR(INDEX(Data!$A$1:AS$1004,_xlfn.AGGREGATE(15,6,(OFFSET(Data!$A$1,0,MATCH(AL$6,Data!$1:$1,0)-1,1000,1)=IF(AL$7="","Yes",AL$7))/(OFFSET(Data!$A$1,0,MATCH(AL$6,Data!$1:$1,0)-1,1000,1)=IF(AL$7="","Yes",AL$7))*ROW(Data!$C$1:$C$1004),ROW(AL136)-ROW(AL$7)),1),"")</f>
        <v/>
      </c>
      <c r="AM136" s="43" t="str">
        <f ca="1">IF(AN136="","",IF(INDEX(Data!$BR:$BR,MATCH(AN136,Data!$A:$A,0),1)=0,"",INDEX(Data!$BR:$BR,MATCH(AN136,Data!$A:$A,0),1)))</f>
        <v/>
      </c>
      <c r="AN136" s="43" t="str">
        <f ca="1">IFERROR(INDEX(Data!$A$1:AU$1004,_xlfn.AGGREGATE(15,6,(OFFSET(Data!$A$1,0,MATCH(AN$6,Data!$1:$1,0)-1,1000,1)=IF(AN$7="","Yes",AN$7))/(OFFSET(Data!$A$1,0,MATCH(AN$6,Data!$1:$1,0)-1,1000,1)=IF(AN$7="","Yes",AN$7))*ROW(Data!$C$1:$C$1004),ROW(AN136)-ROW(AN$7)),1),"")</f>
        <v/>
      </c>
    </row>
    <row r="137" spans="1:40" x14ac:dyDescent="0.4">
      <c r="A137" s="43" t="str">
        <f ca="1">IF(B137="","",IF(INDEX(Data!$BR:$BR,MATCH(B137,Data!$A:$A,0),1)=0,"",INDEX(Data!$BR:$BR,MATCH(B137,Data!$A:$A,0),1)))</f>
        <v/>
      </c>
      <c r="B137" s="43" t="str">
        <f ca="1">IFERROR(INDEX(Data!A$1:$A$1004,_xlfn.AGGREGATE(15,6,(OFFSET(Data!$A$1,0,MATCH(B$6,Data!$1:$1,0)-1,1000,1)=IF(B$7="","Yes",B$7))/(OFFSET(Data!$A$1,0,MATCH(B$6,Data!$1:$1,0)-1,1000,1)=IF(B$7="","Yes",B$7))*ROW(Data!$C$1:$C$1004),ROW(B137)-ROW(B$7)),1),"")</f>
        <v/>
      </c>
      <c r="C137" s="43" t="str">
        <f ca="1">IF(D137="","",IF(INDEX(Data!$BR:$BR,MATCH(D137,Data!$A:$A,0),1)=0,"",INDEX(Data!$BR:$BR,MATCH(D137,Data!$A:$A,0),1)))</f>
        <v/>
      </c>
      <c r="D137" s="43" t="str">
        <f ca="1">IFERROR(INDEX(Data!$A$1:C$1004,_xlfn.AGGREGATE(15,6,(OFFSET(Data!$A$1,0,MATCH(D$6,Data!$1:$1,0)-1,1000,1)=IF(D$7="","Yes",D$7))/(OFFSET(Data!$A$1,0,MATCH(D$6,Data!$1:$1,0)-1,1000,1)=IF(D$7="","Yes",D$7))*ROW(Data!$C$1:$C$1004),ROW(D137)-ROW(D$7)),1),"")</f>
        <v/>
      </c>
      <c r="E137" s="43" t="str">
        <f ca="1">IF(F137="","",IF(INDEX(Data!$BR:$BR,MATCH(F137,Data!$A:$A,0),1)=0,"",INDEX(Data!$BR:$BR,MATCH(F137,Data!$A:$A,0),1)))</f>
        <v/>
      </c>
      <c r="F137" s="43" t="str">
        <f ca="1">IFERROR(INDEX(Data!$A$1:E$1004,_xlfn.AGGREGATE(15,6,(OFFSET(Data!$A$1,0,MATCH(F$6,Data!$1:$1,0)-1,1000,1)=IF(F$7="","Yes",F$7))/(OFFSET(Data!$A$1,0,MATCH(F$6,Data!$1:$1,0)-1,1000,1)=IF(F$7="","Yes",F$7))*ROW(Data!$C$1:$C$1004),ROW(F137)-ROW(F$7)),1),"")</f>
        <v/>
      </c>
      <c r="G137" s="43" t="str">
        <f ca="1">IF(H137="","",IF(INDEX(Data!$BR:$BR,MATCH(H137,Data!$A:$A,0),1)=0,"",INDEX(Data!$BR:$BR,MATCH(H137,Data!$A:$A,0),1)))</f>
        <v/>
      </c>
      <c r="H137" s="43" t="str">
        <f ca="1">IFERROR(INDEX(Data!$A$1:G$1004,_xlfn.AGGREGATE(15,6,(OFFSET(Data!$A$1,0,MATCH(H$6,Data!$1:$1,0)-1,1000,1)=IF(H$7="","Yes",H$7))/(OFFSET(Data!$A$1,0,MATCH(H$6,Data!$1:$1,0)-1,1000,1)=IF(H$7="","Yes",H$7))*ROW(Data!$C$1:$C$1004),ROW(H137)-ROW(H$7)),1),"")</f>
        <v/>
      </c>
      <c r="I137" s="43" t="str">
        <f ca="1">IF(J137="","",IF(INDEX(Data!$BR:$BR,MATCH(J137,Data!$A:$A,0),1)=0,"",INDEX(Data!$BR:$BR,MATCH(J137,Data!$A:$A,0),1)))</f>
        <v/>
      </c>
      <c r="J137" s="43" t="str">
        <f ca="1">IFERROR(INDEX(Data!$A$1:I$1004,_xlfn.AGGREGATE(15,6,(OFFSET(Data!$A$1,0,MATCH(J$6,Data!$1:$1,0)-1,1000,1)=IF(J$7="","Yes",J$7))/(OFFSET(Data!$A$1,0,MATCH(J$6,Data!$1:$1,0)-1,1000,1)=IF(J$7="","Yes",J$7))*ROW(Data!$C$1:$C$1004),ROW(J137)-ROW(J$7)),1),"")</f>
        <v/>
      </c>
      <c r="K137" s="43" t="str">
        <f ca="1">IF(L137="","",IF(INDEX(Data!$BR:$BR,MATCH(L137,Data!$A:$A,0),1)=0,"",INDEX(Data!$BR:$BR,MATCH(L137,Data!$A:$A,0),1)))</f>
        <v/>
      </c>
      <c r="L137" s="43" t="str">
        <f ca="1">IFERROR(INDEX(Data!$A$1:K$1004,_xlfn.AGGREGATE(15,6,(OFFSET(Data!$A$1,0,MATCH(L$6,Data!$1:$1,0)-1,1000,1)=IF(L$7="","Yes",L$7))/(OFFSET(Data!$A$1,0,MATCH(L$6,Data!$1:$1,0)-1,1000,1)=IF(L$7="","Yes",L$7))*ROW(Data!$C$1:$C$1004),ROW(L137)-ROW(L$7)),1),"")</f>
        <v/>
      </c>
      <c r="M137" s="43" t="str">
        <f ca="1">IF(N137="","",IF(INDEX(Data!$BR:$BR,MATCH(N137,Data!$A:$A,0),1)=0,"",INDEX(Data!$BR:$BR,MATCH(N137,Data!$A:$A,0),1)))</f>
        <v/>
      </c>
      <c r="N137" s="43" t="str">
        <f ca="1">IFERROR(INDEX(Data!$A$1:M$1004,_xlfn.AGGREGATE(15,6,(OFFSET(Data!$A$1,0,MATCH(N$6,Data!$1:$1,0)-1,1000,1)=IF(N$7="","Yes",N$7))/(OFFSET(Data!$A$1,0,MATCH(N$6,Data!$1:$1,0)-1,1000,1)=IF(N$7="","Yes",N$7))*ROW(Data!$C$1:$C$1004),ROW(N137)-ROW(N$7)),1),"")</f>
        <v/>
      </c>
      <c r="O137" s="43" t="str">
        <f ca="1">IF(P137="","",IF(INDEX(Data!$BR:$BR,MATCH(P137,Data!$A:$A,0),1)=0,"",INDEX(Data!$BR:$BR,MATCH(P137,Data!$A:$A,0),1)))</f>
        <v/>
      </c>
      <c r="P137" s="43" t="str">
        <f ca="1">IFERROR(INDEX(Data!$A$1:O$1004,_xlfn.AGGREGATE(15,6,(OFFSET(Data!$A$1,0,MATCH(P$6,Data!$1:$1,0)-1,1000,1)=IF(P$7="","Yes",P$7))/(OFFSET(Data!$A$1,0,MATCH(P$6,Data!$1:$1,0)-1,1000,1)=IF(P$7="","Yes",P$7))*ROW(Data!$C$1:$C$1004),ROW(P137)-ROW(P$7)),1),"")</f>
        <v/>
      </c>
      <c r="Q137" s="43" t="str">
        <f ca="1">IF(R137="","",IF(INDEX(Data!$BR:$BR,MATCH(R137,Data!$A:$A,0),1)=0,"",INDEX(Data!$BR:$BR,MATCH(R137,Data!$A:$A,0),1)))</f>
        <v/>
      </c>
      <c r="R137" s="43" t="str">
        <f ca="1">IFERROR(INDEX(Data!$A$1:Q$1004,_xlfn.AGGREGATE(15,6,(OFFSET(Data!$A$1,0,MATCH(R$6,Data!$1:$1,0)-1,1000,1)=IF(R$7="","Yes",R$7))/(OFFSET(Data!$A$1,0,MATCH(R$6,Data!$1:$1,0)-1,1000,1)=IF(R$7="","Yes",R$7))*ROW(Data!$C$1:$C$1004),ROW(R137)-ROW(R$7)),1),"")</f>
        <v>Universal Kids</v>
      </c>
      <c r="S137" s="43" t="str">
        <f ca="1">IF(T137="","",IF(INDEX(Data!$BR:$BR,MATCH(T137,Data!$A:$A,0),1)=0,"",INDEX(Data!$BR:$BR,MATCH(T137,Data!$A:$A,0),1)))</f>
        <v/>
      </c>
      <c r="T137" s="43" t="str">
        <f ca="1">IFERROR(INDEX(Data!$A$1:R$1004,_xlfn.AGGREGATE(15,6,(OFFSET(Data!$A$1,0,MATCH(T$6,Data!$1:$1,0)-1,1000,1)=IF(T$7="","Yes",T$7))/(OFFSET(Data!$A$1,0,MATCH(T$6,Data!$1:$1,0)-1,1000,1)=IF(T$7="","Yes",T$7))*ROW(Data!$C$1:$C$1004),ROW(T137)-ROW(T$7)),1),"")</f>
        <v/>
      </c>
      <c r="U137" s="43" t="str">
        <f ca="1">IF(V137="","",IF(INDEX(Data!$BR:$BR,MATCH(V137,Data!$A:$A,0),1)=0,"",INDEX(Data!$BR:$BR,MATCH(V137,Data!$A:$A,0),1)))</f>
        <v/>
      </c>
      <c r="V137" s="43" t="str">
        <f ca="1">IFERROR(INDEX(Data!$A$1:T$1004,_xlfn.AGGREGATE(15,6,(OFFSET(Data!$A$1,0,MATCH(V$6,Data!$1:$1,0)-1,1000,1)=IF(V$7="","Yes",V$7))/(OFFSET(Data!$A$1,0,MATCH(V$6,Data!$1:$1,0)-1,1000,1)=IF(V$7="","Yes",V$7))*ROW(Data!$C$1:$C$1004),ROW(V137)-ROW(V$7)),1),"")</f>
        <v/>
      </c>
      <c r="W137" s="43" t="str">
        <f ca="1">IF(X137="","",IF(INDEX(Data!$BR:$BR,MATCH(X137,Data!$A:$A,0),1)=0,"",INDEX(Data!$BR:$BR,MATCH(X137,Data!$A:$A,0),1)))</f>
        <v/>
      </c>
      <c r="X137" s="43" t="str">
        <f ca="1">IFERROR(INDEX(Data!$A$1:Y$1004,_xlfn.AGGREGATE(15,6,(OFFSET(Data!$A$1,0,MATCH(X$6,Data!$1:$1,0)-1,1000,1)=IF(X$7="","Yes",X$7))/(OFFSET(Data!$A$1,0,MATCH(X$6,Data!$1:$1,0)-1,1000,1)=IF(X$7="","Yes",X$7))*ROW(Data!$C$1:$C$1004),ROW(X137)-ROW(X$7)),1),"")</f>
        <v/>
      </c>
      <c r="Y137" s="43" t="str">
        <f ca="1">IF(Z137="","",IF(INDEX(Data!$BR:$BR,MATCH(Z137,Data!$A:$A,0),1)=0,"",INDEX(Data!$BR:$BR,MATCH(Z137,Data!$A:$A,0),1)))</f>
        <v/>
      </c>
      <c r="Z137" s="43" t="str">
        <f ca="1">IFERROR(INDEX(Data!$A$1:AA$1004,_xlfn.AGGREGATE(15,6,(OFFSET(Data!$A$1,0,MATCH(Z$6,Data!$1:$1,0)-1,1000,1)=IF(Z$7="","Yes",Z$7))/(OFFSET(Data!$A$1,0,MATCH(Z$6,Data!$1:$1,0)-1,1000,1)=IF(Z$7="","Yes",Z$7))*ROW(Data!$C$1:$C$1004),ROW(Z137)-ROW(Z$7)),1),"")</f>
        <v/>
      </c>
      <c r="AA137" s="43" t="str">
        <f ca="1">IF(AB137="","",IF(INDEX(Data!$BR:$BR,MATCH(AB137,Data!$A:$A,0),1)=0,"",INDEX(Data!$BR:$BR,MATCH(AB137,Data!$A:$A,0),1)))</f>
        <v/>
      </c>
      <c r="AB137" s="43" t="str">
        <f ca="1">IFERROR(INDEX(Data!$A$1:AC$1004,_xlfn.AGGREGATE(15,6,(OFFSET(Data!$A$1,0,MATCH(AB$6,Data!$1:$1,0)-1,1000,1)=IF(AB$7="","Yes",AB$7))/(OFFSET(Data!$A$1,0,MATCH(AB$6,Data!$1:$1,0)-1,1000,1)=IF(AB$7="","Yes",AB$7))*ROW(Data!$C$1:$C$1004),ROW(AB137)-ROW(AB$7)),1),"")</f>
        <v/>
      </c>
      <c r="AC137" s="43" t="str">
        <f ca="1">IF(AD137="","",IF(INDEX(Data!$BR:$BR,MATCH(AD137,Data!$A:$A,0),1)=0,"",INDEX(Data!$BR:$BR,MATCH(AD137,Data!$A:$A,0),1)))</f>
        <v/>
      </c>
      <c r="AD137" s="43" t="str">
        <f ca="1">IFERROR(INDEX(Data!$A$1:AE$1004,_xlfn.AGGREGATE(15,6,(OFFSET(Data!$A$1,0,MATCH(AD$6,Data!$1:$1,0)-1,1000,1)=IF(AD$7="","Yes",AD$7))/(OFFSET(Data!$A$1,0,MATCH(AD$6,Data!$1:$1,0)-1,1000,1)=IF(AD$7="","Yes",AD$7))*ROW(Data!$C$1:$C$1004),ROW(AD137)-ROW(AD$7)),1),"")</f>
        <v/>
      </c>
      <c r="AE137" s="43" t="str">
        <f ca="1">IF(AF137="","",IF(INDEX(Data!$BR:$BR,MATCH(AF137,Data!$A:$A,0),1)=0,"",INDEX(Data!$BR:$BR,MATCH(AF137,Data!$A:$A,0),1)))</f>
        <v/>
      </c>
      <c r="AF137" s="43" t="str">
        <f ca="1">IFERROR(INDEX(Data!$A$1:AM$1004,_xlfn.AGGREGATE(15,6,(OFFSET(Data!$A$1,0,MATCH(AF$6,Data!$1:$1,0)-1,1000,1)=IF(AF$7="","Yes",AF$7))/(OFFSET(Data!$A$1,0,MATCH(AF$6,Data!$1:$1,0)-1,1000,1)=IF(AF$7="","Yes",AF$7))*ROW(Data!$C$1:$C$1004),ROW(AF137)-ROW(AF$7)),1),"")</f>
        <v/>
      </c>
      <c r="AG137" s="43" t="str">
        <f ca="1">IF(AH137="","",IF(INDEX(Data!$BR:$BR,MATCH(AH137,Data!$A:$A,0),1)=0,"",INDEX(Data!$BR:$BR,MATCH(AH137,Data!$A:$A,0),1)))</f>
        <v/>
      </c>
      <c r="AH137" s="43" t="str">
        <f ca="1">IFERROR(INDEX(Data!$A$1:AO$1004,_xlfn.AGGREGATE(15,6,(OFFSET(Data!$A$1,0,MATCH(AH$6,Data!$1:$1,0)-1,1000,1)=IF(AH$7="","Yes",AH$7))/(OFFSET(Data!$A$1,0,MATCH(AH$6,Data!$1:$1,0)-1,1000,1)=IF(AH$7="","Yes",AH$7))*ROW(Data!$C$1:$C$1004),ROW(AH137)-ROW(AH$7)),1),"")</f>
        <v/>
      </c>
      <c r="AI137" s="43" t="str">
        <f ca="1">IF(AJ137="","",IF(INDEX(Data!$BR:$BR,MATCH(AJ137,Data!$A:$A,0),1)=0,"",INDEX(Data!$BR:$BR,MATCH(AJ137,Data!$A:$A,0),1)))</f>
        <v/>
      </c>
      <c r="AJ137" s="43" t="str">
        <f ca="1">IFERROR(INDEX(Data!$A$1:AQ$1004,_xlfn.AGGREGATE(15,6,(OFFSET(Data!$A$1,0,MATCH(AJ$6,Data!$1:$1,0)-1,1000,1)=IF(AJ$7="","Yes",AJ$7))/(OFFSET(Data!$A$1,0,MATCH(AJ$6,Data!$1:$1,0)-1,1000,1)=IF(AJ$7="","Yes",AJ$7))*ROW(Data!$C$1:$C$1004),ROW(AJ137)-ROW(AJ$7)),1),"")</f>
        <v/>
      </c>
      <c r="AK137" s="43" t="str">
        <f ca="1">IF(AL137="","",IF(INDEX(Data!$BR:$BR,MATCH(AL137,Data!$A:$A,0),1)=0,"",INDEX(Data!$BR:$BR,MATCH(AL137,Data!$A:$A,0),1)))</f>
        <v/>
      </c>
      <c r="AL137" s="43" t="str">
        <f ca="1">IFERROR(INDEX(Data!$A$1:AS$1004,_xlfn.AGGREGATE(15,6,(OFFSET(Data!$A$1,0,MATCH(AL$6,Data!$1:$1,0)-1,1000,1)=IF(AL$7="","Yes",AL$7))/(OFFSET(Data!$A$1,0,MATCH(AL$6,Data!$1:$1,0)-1,1000,1)=IF(AL$7="","Yes",AL$7))*ROW(Data!$C$1:$C$1004),ROW(AL137)-ROW(AL$7)),1),"")</f>
        <v/>
      </c>
      <c r="AM137" s="43" t="str">
        <f ca="1">IF(AN137="","",IF(INDEX(Data!$BR:$BR,MATCH(AN137,Data!$A:$A,0),1)=0,"",INDEX(Data!$BR:$BR,MATCH(AN137,Data!$A:$A,0),1)))</f>
        <v/>
      </c>
      <c r="AN137" s="43" t="str">
        <f ca="1">IFERROR(INDEX(Data!$A$1:AU$1004,_xlfn.AGGREGATE(15,6,(OFFSET(Data!$A$1,0,MATCH(AN$6,Data!$1:$1,0)-1,1000,1)=IF(AN$7="","Yes",AN$7))/(OFFSET(Data!$A$1,0,MATCH(AN$6,Data!$1:$1,0)-1,1000,1)=IF(AN$7="","Yes",AN$7))*ROW(Data!$C$1:$C$1004),ROW(AN137)-ROW(AN$7)),1),"")</f>
        <v/>
      </c>
    </row>
    <row r="138" spans="1:40" x14ac:dyDescent="0.4">
      <c r="A138" s="43" t="str">
        <f ca="1">IF(B138="","",IF(INDEX(Data!$BR:$BR,MATCH(B138,Data!$A:$A,0),1)=0,"",INDEX(Data!$BR:$BR,MATCH(B138,Data!$A:$A,0),1)))</f>
        <v/>
      </c>
      <c r="B138" s="43" t="str">
        <f ca="1">IFERROR(INDEX(Data!A$1:$A$1004,_xlfn.AGGREGATE(15,6,(OFFSET(Data!$A$1,0,MATCH(B$6,Data!$1:$1,0)-1,1000,1)=IF(B$7="","Yes",B$7))/(OFFSET(Data!$A$1,0,MATCH(B$6,Data!$1:$1,0)-1,1000,1)=IF(B$7="","Yes",B$7))*ROW(Data!$C$1:$C$1004),ROW(B138)-ROW(B$7)),1),"")</f>
        <v/>
      </c>
      <c r="C138" s="43" t="str">
        <f ca="1">IF(D138="","",IF(INDEX(Data!$BR:$BR,MATCH(D138,Data!$A:$A,0),1)=0,"",INDEX(Data!$BR:$BR,MATCH(D138,Data!$A:$A,0),1)))</f>
        <v/>
      </c>
      <c r="D138" s="43" t="str">
        <f ca="1">IFERROR(INDEX(Data!$A$1:C$1004,_xlfn.AGGREGATE(15,6,(OFFSET(Data!$A$1,0,MATCH(D$6,Data!$1:$1,0)-1,1000,1)=IF(D$7="","Yes",D$7))/(OFFSET(Data!$A$1,0,MATCH(D$6,Data!$1:$1,0)-1,1000,1)=IF(D$7="","Yes",D$7))*ROW(Data!$C$1:$C$1004),ROW(D138)-ROW(D$7)),1),"")</f>
        <v/>
      </c>
      <c r="E138" s="43" t="str">
        <f ca="1">IF(F138="","",IF(INDEX(Data!$BR:$BR,MATCH(F138,Data!$A:$A,0),1)=0,"",INDEX(Data!$BR:$BR,MATCH(F138,Data!$A:$A,0),1)))</f>
        <v/>
      </c>
      <c r="F138" s="43" t="str">
        <f ca="1">IFERROR(INDEX(Data!$A$1:E$1004,_xlfn.AGGREGATE(15,6,(OFFSET(Data!$A$1,0,MATCH(F$6,Data!$1:$1,0)-1,1000,1)=IF(F$7="","Yes",F$7))/(OFFSET(Data!$A$1,0,MATCH(F$6,Data!$1:$1,0)-1,1000,1)=IF(F$7="","Yes",F$7))*ROW(Data!$C$1:$C$1004),ROW(F138)-ROW(F$7)),1),"")</f>
        <v/>
      </c>
      <c r="G138" s="43" t="str">
        <f ca="1">IF(H138="","",IF(INDEX(Data!$BR:$BR,MATCH(H138,Data!$A:$A,0),1)=0,"",INDEX(Data!$BR:$BR,MATCH(H138,Data!$A:$A,0),1)))</f>
        <v/>
      </c>
      <c r="H138" s="43" t="str">
        <f ca="1">IFERROR(INDEX(Data!$A$1:G$1004,_xlfn.AGGREGATE(15,6,(OFFSET(Data!$A$1,0,MATCH(H$6,Data!$1:$1,0)-1,1000,1)=IF(H$7="","Yes",H$7))/(OFFSET(Data!$A$1,0,MATCH(H$6,Data!$1:$1,0)-1,1000,1)=IF(H$7="","Yes",H$7))*ROW(Data!$C$1:$C$1004),ROW(H138)-ROW(H$7)),1),"")</f>
        <v/>
      </c>
      <c r="I138" s="43" t="str">
        <f ca="1">IF(J138="","",IF(INDEX(Data!$BR:$BR,MATCH(J138,Data!$A:$A,0),1)=0,"",INDEX(Data!$BR:$BR,MATCH(J138,Data!$A:$A,0),1)))</f>
        <v/>
      </c>
      <c r="J138" s="43" t="str">
        <f ca="1">IFERROR(INDEX(Data!$A$1:I$1004,_xlfn.AGGREGATE(15,6,(OFFSET(Data!$A$1,0,MATCH(J$6,Data!$1:$1,0)-1,1000,1)=IF(J$7="","Yes",J$7))/(OFFSET(Data!$A$1,0,MATCH(J$6,Data!$1:$1,0)-1,1000,1)=IF(J$7="","Yes",J$7))*ROW(Data!$C$1:$C$1004),ROW(J138)-ROW(J$7)),1),"")</f>
        <v/>
      </c>
      <c r="K138" s="43" t="str">
        <f ca="1">IF(L138="","",IF(INDEX(Data!$BR:$BR,MATCH(L138,Data!$A:$A,0),1)=0,"",INDEX(Data!$BR:$BR,MATCH(L138,Data!$A:$A,0),1)))</f>
        <v/>
      </c>
      <c r="L138" s="43" t="str">
        <f ca="1">IFERROR(INDEX(Data!$A$1:K$1004,_xlfn.AGGREGATE(15,6,(OFFSET(Data!$A$1,0,MATCH(L$6,Data!$1:$1,0)-1,1000,1)=IF(L$7="","Yes",L$7))/(OFFSET(Data!$A$1,0,MATCH(L$6,Data!$1:$1,0)-1,1000,1)=IF(L$7="","Yes",L$7))*ROW(Data!$C$1:$C$1004),ROW(L138)-ROW(L$7)),1),"")</f>
        <v/>
      </c>
      <c r="M138" s="43" t="str">
        <f ca="1">IF(N138="","",IF(INDEX(Data!$BR:$BR,MATCH(N138,Data!$A:$A,0),1)=0,"",INDEX(Data!$BR:$BR,MATCH(N138,Data!$A:$A,0),1)))</f>
        <v/>
      </c>
      <c r="N138" s="43" t="str">
        <f ca="1">IFERROR(INDEX(Data!$A$1:M$1004,_xlfn.AGGREGATE(15,6,(OFFSET(Data!$A$1,0,MATCH(N$6,Data!$1:$1,0)-1,1000,1)=IF(N$7="","Yes",N$7))/(OFFSET(Data!$A$1,0,MATCH(N$6,Data!$1:$1,0)-1,1000,1)=IF(N$7="","Yes",N$7))*ROW(Data!$C$1:$C$1004),ROW(N138)-ROW(N$7)),1),"")</f>
        <v/>
      </c>
      <c r="O138" s="43" t="str">
        <f ca="1">IF(P138="","",IF(INDEX(Data!$BR:$BR,MATCH(P138,Data!$A:$A,0),1)=0,"",INDEX(Data!$BR:$BR,MATCH(P138,Data!$A:$A,0),1)))</f>
        <v/>
      </c>
      <c r="P138" s="43" t="str">
        <f ca="1">IFERROR(INDEX(Data!$A$1:O$1004,_xlfn.AGGREGATE(15,6,(OFFSET(Data!$A$1,0,MATCH(P$6,Data!$1:$1,0)-1,1000,1)=IF(P$7="","Yes",P$7))/(OFFSET(Data!$A$1,0,MATCH(P$6,Data!$1:$1,0)-1,1000,1)=IF(P$7="","Yes",P$7))*ROW(Data!$C$1:$C$1004),ROW(P138)-ROW(P$7)),1),"")</f>
        <v/>
      </c>
      <c r="Q138" s="43" t="str">
        <f ca="1">IF(R138="","",IF(INDEX(Data!$BR:$BR,MATCH(R138,Data!$A:$A,0),1)=0,"",INDEX(Data!$BR:$BR,MATCH(R138,Data!$A:$A,0),1)))</f>
        <v/>
      </c>
      <c r="R138" s="43" t="str">
        <f ca="1">IFERROR(INDEX(Data!$A$1:Q$1004,_xlfn.AGGREGATE(15,6,(OFFSET(Data!$A$1,0,MATCH(R$6,Data!$1:$1,0)-1,1000,1)=IF(R$7="","Yes",R$7))/(OFFSET(Data!$A$1,0,MATCH(R$6,Data!$1:$1,0)-1,1000,1)=IF(R$7="","Yes",R$7))*ROW(Data!$C$1:$C$1004),ROW(R138)-ROW(R$7)),1),"")</f>
        <v>Universo</v>
      </c>
      <c r="S138" s="43" t="str">
        <f ca="1">IF(T138="","",IF(INDEX(Data!$BR:$BR,MATCH(T138,Data!$A:$A,0),1)=0,"",INDEX(Data!$BR:$BR,MATCH(T138,Data!$A:$A,0),1)))</f>
        <v/>
      </c>
      <c r="T138" s="43" t="str">
        <f ca="1">IFERROR(INDEX(Data!$A$1:R$1004,_xlfn.AGGREGATE(15,6,(OFFSET(Data!$A$1,0,MATCH(T$6,Data!$1:$1,0)-1,1000,1)=IF(T$7="","Yes",T$7))/(OFFSET(Data!$A$1,0,MATCH(T$6,Data!$1:$1,0)-1,1000,1)=IF(T$7="","Yes",T$7))*ROW(Data!$C$1:$C$1004),ROW(T138)-ROW(T$7)),1),"")</f>
        <v/>
      </c>
      <c r="U138" s="43" t="str">
        <f ca="1">IF(V138="","",IF(INDEX(Data!$BR:$BR,MATCH(V138,Data!$A:$A,0),1)=0,"",INDEX(Data!$BR:$BR,MATCH(V138,Data!$A:$A,0),1)))</f>
        <v/>
      </c>
      <c r="V138" s="43" t="str">
        <f ca="1">IFERROR(INDEX(Data!$A$1:T$1004,_xlfn.AGGREGATE(15,6,(OFFSET(Data!$A$1,0,MATCH(V$6,Data!$1:$1,0)-1,1000,1)=IF(V$7="","Yes",V$7))/(OFFSET(Data!$A$1,0,MATCH(V$6,Data!$1:$1,0)-1,1000,1)=IF(V$7="","Yes",V$7))*ROW(Data!$C$1:$C$1004),ROW(V138)-ROW(V$7)),1),"")</f>
        <v/>
      </c>
      <c r="W138" s="43" t="str">
        <f ca="1">IF(X138="","",IF(INDEX(Data!$BR:$BR,MATCH(X138,Data!$A:$A,0),1)=0,"",INDEX(Data!$BR:$BR,MATCH(X138,Data!$A:$A,0),1)))</f>
        <v/>
      </c>
      <c r="X138" s="43" t="str">
        <f ca="1">IFERROR(INDEX(Data!$A$1:Y$1004,_xlfn.AGGREGATE(15,6,(OFFSET(Data!$A$1,0,MATCH(X$6,Data!$1:$1,0)-1,1000,1)=IF(X$7="","Yes",X$7))/(OFFSET(Data!$A$1,0,MATCH(X$6,Data!$1:$1,0)-1,1000,1)=IF(X$7="","Yes",X$7))*ROW(Data!$C$1:$C$1004),ROW(X138)-ROW(X$7)),1),"")</f>
        <v/>
      </c>
      <c r="Y138" s="43" t="str">
        <f ca="1">IF(Z138="","",IF(INDEX(Data!$BR:$BR,MATCH(Z138,Data!$A:$A,0),1)=0,"",INDEX(Data!$BR:$BR,MATCH(Z138,Data!$A:$A,0),1)))</f>
        <v/>
      </c>
      <c r="Z138" s="43" t="str">
        <f ca="1">IFERROR(INDEX(Data!$A$1:AA$1004,_xlfn.AGGREGATE(15,6,(OFFSET(Data!$A$1,0,MATCH(Z$6,Data!$1:$1,0)-1,1000,1)=IF(Z$7="","Yes",Z$7))/(OFFSET(Data!$A$1,0,MATCH(Z$6,Data!$1:$1,0)-1,1000,1)=IF(Z$7="","Yes",Z$7))*ROW(Data!$C$1:$C$1004),ROW(Z138)-ROW(Z$7)),1),"")</f>
        <v/>
      </c>
      <c r="AA138" s="43" t="str">
        <f ca="1">IF(AB138="","",IF(INDEX(Data!$BR:$BR,MATCH(AB138,Data!$A:$A,0),1)=0,"",INDEX(Data!$BR:$BR,MATCH(AB138,Data!$A:$A,0),1)))</f>
        <v/>
      </c>
      <c r="AB138" s="43" t="str">
        <f ca="1">IFERROR(INDEX(Data!$A$1:AC$1004,_xlfn.AGGREGATE(15,6,(OFFSET(Data!$A$1,0,MATCH(AB$6,Data!$1:$1,0)-1,1000,1)=IF(AB$7="","Yes",AB$7))/(OFFSET(Data!$A$1,0,MATCH(AB$6,Data!$1:$1,0)-1,1000,1)=IF(AB$7="","Yes",AB$7))*ROW(Data!$C$1:$C$1004),ROW(AB138)-ROW(AB$7)),1),"")</f>
        <v/>
      </c>
      <c r="AC138" s="43" t="str">
        <f ca="1">IF(AD138="","",IF(INDEX(Data!$BR:$BR,MATCH(AD138,Data!$A:$A,0),1)=0,"",INDEX(Data!$BR:$BR,MATCH(AD138,Data!$A:$A,0),1)))</f>
        <v/>
      </c>
      <c r="AD138" s="43" t="str">
        <f ca="1">IFERROR(INDEX(Data!$A$1:AE$1004,_xlfn.AGGREGATE(15,6,(OFFSET(Data!$A$1,0,MATCH(AD$6,Data!$1:$1,0)-1,1000,1)=IF(AD$7="","Yes",AD$7))/(OFFSET(Data!$A$1,0,MATCH(AD$6,Data!$1:$1,0)-1,1000,1)=IF(AD$7="","Yes",AD$7))*ROW(Data!$C$1:$C$1004),ROW(AD138)-ROW(AD$7)),1),"")</f>
        <v/>
      </c>
      <c r="AE138" s="43" t="str">
        <f ca="1">IF(AF138="","",IF(INDEX(Data!$BR:$BR,MATCH(AF138,Data!$A:$A,0),1)=0,"",INDEX(Data!$BR:$BR,MATCH(AF138,Data!$A:$A,0),1)))</f>
        <v/>
      </c>
      <c r="AF138" s="43" t="str">
        <f ca="1">IFERROR(INDEX(Data!$A$1:AM$1004,_xlfn.AGGREGATE(15,6,(OFFSET(Data!$A$1,0,MATCH(AF$6,Data!$1:$1,0)-1,1000,1)=IF(AF$7="","Yes",AF$7))/(OFFSET(Data!$A$1,0,MATCH(AF$6,Data!$1:$1,0)-1,1000,1)=IF(AF$7="","Yes",AF$7))*ROW(Data!$C$1:$C$1004),ROW(AF138)-ROW(AF$7)),1),"")</f>
        <v/>
      </c>
      <c r="AG138" s="43" t="str">
        <f ca="1">IF(AH138="","",IF(INDEX(Data!$BR:$BR,MATCH(AH138,Data!$A:$A,0),1)=0,"",INDEX(Data!$BR:$BR,MATCH(AH138,Data!$A:$A,0),1)))</f>
        <v/>
      </c>
      <c r="AH138" s="43" t="str">
        <f ca="1">IFERROR(INDEX(Data!$A$1:AO$1004,_xlfn.AGGREGATE(15,6,(OFFSET(Data!$A$1,0,MATCH(AH$6,Data!$1:$1,0)-1,1000,1)=IF(AH$7="","Yes",AH$7))/(OFFSET(Data!$A$1,0,MATCH(AH$6,Data!$1:$1,0)-1,1000,1)=IF(AH$7="","Yes",AH$7))*ROW(Data!$C$1:$C$1004),ROW(AH138)-ROW(AH$7)),1),"")</f>
        <v/>
      </c>
      <c r="AI138" s="43" t="str">
        <f ca="1">IF(AJ138="","",IF(INDEX(Data!$BR:$BR,MATCH(AJ138,Data!$A:$A,0),1)=0,"",INDEX(Data!$BR:$BR,MATCH(AJ138,Data!$A:$A,0),1)))</f>
        <v/>
      </c>
      <c r="AJ138" s="43" t="str">
        <f ca="1">IFERROR(INDEX(Data!$A$1:AQ$1004,_xlfn.AGGREGATE(15,6,(OFFSET(Data!$A$1,0,MATCH(AJ$6,Data!$1:$1,0)-1,1000,1)=IF(AJ$7="","Yes",AJ$7))/(OFFSET(Data!$A$1,0,MATCH(AJ$6,Data!$1:$1,0)-1,1000,1)=IF(AJ$7="","Yes",AJ$7))*ROW(Data!$C$1:$C$1004),ROW(AJ138)-ROW(AJ$7)),1),"")</f>
        <v/>
      </c>
      <c r="AK138" s="43" t="str">
        <f ca="1">IF(AL138="","",IF(INDEX(Data!$BR:$BR,MATCH(AL138,Data!$A:$A,0),1)=0,"",INDEX(Data!$BR:$BR,MATCH(AL138,Data!$A:$A,0),1)))</f>
        <v/>
      </c>
      <c r="AL138" s="43" t="str">
        <f ca="1">IFERROR(INDEX(Data!$A$1:AS$1004,_xlfn.AGGREGATE(15,6,(OFFSET(Data!$A$1,0,MATCH(AL$6,Data!$1:$1,0)-1,1000,1)=IF(AL$7="","Yes",AL$7))/(OFFSET(Data!$A$1,0,MATCH(AL$6,Data!$1:$1,0)-1,1000,1)=IF(AL$7="","Yes",AL$7))*ROW(Data!$C$1:$C$1004),ROW(AL138)-ROW(AL$7)),1),"")</f>
        <v/>
      </c>
      <c r="AM138" s="43" t="str">
        <f ca="1">IF(AN138="","",IF(INDEX(Data!$BR:$BR,MATCH(AN138,Data!$A:$A,0),1)=0,"",INDEX(Data!$BR:$BR,MATCH(AN138,Data!$A:$A,0),1)))</f>
        <v/>
      </c>
      <c r="AN138" s="43" t="str">
        <f ca="1">IFERROR(INDEX(Data!$A$1:AU$1004,_xlfn.AGGREGATE(15,6,(OFFSET(Data!$A$1,0,MATCH(AN$6,Data!$1:$1,0)-1,1000,1)=IF(AN$7="","Yes",AN$7))/(OFFSET(Data!$A$1,0,MATCH(AN$6,Data!$1:$1,0)-1,1000,1)=IF(AN$7="","Yes",AN$7))*ROW(Data!$C$1:$C$1004),ROW(AN138)-ROW(AN$7)),1),"")</f>
        <v/>
      </c>
    </row>
    <row r="139" spans="1:40" x14ac:dyDescent="0.4">
      <c r="A139" s="43" t="str">
        <f ca="1">IF(B139="","",IF(INDEX(Data!$BR:$BR,MATCH(B139,Data!$A:$A,0),1)=0,"",INDEX(Data!$BR:$BR,MATCH(B139,Data!$A:$A,0),1)))</f>
        <v/>
      </c>
      <c r="B139" s="43" t="str">
        <f ca="1">IFERROR(INDEX(Data!A$1:$A$1004,_xlfn.AGGREGATE(15,6,(OFFSET(Data!$A$1,0,MATCH(B$6,Data!$1:$1,0)-1,1000,1)=IF(B$7="","Yes",B$7))/(OFFSET(Data!$A$1,0,MATCH(B$6,Data!$1:$1,0)-1,1000,1)=IF(B$7="","Yes",B$7))*ROW(Data!$C$1:$C$1004),ROW(B139)-ROW(B$7)),1),"")</f>
        <v/>
      </c>
      <c r="C139" s="43" t="str">
        <f ca="1">IF(D139="","",IF(INDEX(Data!$BR:$BR,MATCH(D139,Data!$A:$A,0),1)=0,"",INDEX(Data!$BR:$BR,MATCH(D139,Data!$A:$A,0),1)))</f>
        <v/>
      </c>
      <c r="D139" s="43" t="str">
        <f ca="1">IFERROR(INDEX(Data!$A$1:C$1004,_xlfn.AGGREGATE(15,6,(OFFSET(Data!$A$1,0,MATCH(D$6,Data!$1:$1,0)-1,1000,1)=IF(D$7="","Yes",D$7))/(OFFSET(Data!$A$1,0,MATCH(D$6,Data!$1:$1,0)-1,1000,1)=IF(D$7="","Yes",D$7))*ROW(Data!$C$1:$C$1004),ROW(D139)-ROW(D$7)),1),"")</f>
        <v/>
      </c>
      <c r="E139" s="43" t="str">
        <f ca="1">IF(F139="","",IF(INDEX(Data!$BR:$BR,MATCH(F139,Data!$A:$A,0),1)=0,"",INDEX(Data!$BR:$BR,MATCH(F139,Data!$A:$A,0),1)))</f>
        <v/>
      </c>
      <c r="F139" s="43" t="str">
        <f ca="1">IFERROR(INDEX(Data!$A$1:E$1004,_xlfn.AGGREGATE(15,6,(OFFSET(Data!$A$1,0,MATCH(F$6,Data!$1:$1,0)-1,1000,1)=IF(F$7="","Yes",F$7))/(OFFSET(Data!$A$1,0,MATCH(F$6,Data!$1:$1,0)-1,1000,1)=IF(F$7="","Yes",F$7))*ROW(Data!$C$1:$C$1004),ROW(F139)-ROW(F$7)),1),"")</f>
        <v/>
      </c>
      <c r="G139" s="43" t="str">
        <f ca="1">IF(H139="","",IF(INDEX(Data!$BR:$BR,MATCH(H139,Data!$A:$A,0),1)=0,"",INDEX(Data!$BR:$BR,MATCH(H139,Data!$A:$A,0),1)))</f>
        <v/>
      </c>
      <c r="H139" s="43" t="str">
        <f ca="1">IFERROR(INDEX(Data!$A$1:G$1004,_xlfn.AGGREGATE(15,6,(OFFSET(Data!$A$1,0,MATCH(H$6,Data!$1:$1,0)-1,1000,1)=IF(H$7="","Yes",H$7))/(OFFSET(Data!$A$1,0,MATCH(H$6,Data!$1:$1,0)-1,1000,1)=IF(H$7="","Yes",H$7))*ROW(Data!$C$1:$C$1004),ROW(H139)-ROW(H$7)),1),"")</f>
        <v/>
      </c>
      <c r="I139" s="43" t="str">
        <f ca="1">IF(J139="","",IF(INDEX(Data!$BR:$BR,MATCH(J139,Data!$A:$A,0),1)=0,"",INDEX(Data!$BR:$BR,MATCH(J139,Data!$A:$A,0),1)))</f>
        <v/>
      </c>
      <c r="J139" s="43" t="str">
        <f ca="1">IFERROR(INDEX(Data!$A$1:I$1004,_xlfn.AGGREGATE(15,6,(OFFSET(Data!$A$1,0,MATCH(J$6,Data!$1:$1,0)-1,1000,1)=IF(J$7="","Yes",J$7))/(OFFSET(Data!$A$1,0,MATCH(J$6,Data!$1:$1,0)-1,1000,1)=IF(J$7="","Yes",J$7))*ROW(Data!$C$1:$C$1004),ROW(J139)-ROW(J$7)),1),"")</f>
        <v/>
      </c>
      <c r="K139" s="43" t="str">
        <f ca="1">IF(L139="","",IF(INDEX(Data!$BR:$BR,MATCH(L139,Data!$A:$A,0),1)=0,"",INDEX(Data!$BR:$BR,MATCH(L139,Data!$A:$A,0),1)))</f>
        <v/>
      </c>
      <c r="L139" s="43" t="str">
        <f ca="1">IFERROR(INDEX(Data!$A$1:K$1004,_xlfn.AGGREGATE(15,6,(OFFSET(Data!$A$1,0,MATCH(L$6,Data!$1:$1,0)-1,1000,1)=IF(L$7="","Yes",L$7))/(OFFSET(Data!$A$1,0,MATCH(L$6,Data!$1:$1,0)-1,1000,1)=IF(L$7="","Yes",L$7))*ROW(Data!$C$1:$C$1004),ROW(L139)-ROW(L$7)),1),"")</f>
        <v/>
      </c>
      <c r="M139" s="43" t="str">
        <f ca="1">IF(N139="","",IF(INDEX(Data!$BR:$BR,MATCH(N139,Data!$A:$A,0),1)=0,"",INDEX(Data!$BR:$BR,MATCH(N139,Data!$A:$A,0),1)))</f>
        <v/>
      </c>
      <c r="N139" s="43" t="str">
        <f ca="1">IFERROR(INDEX(Data!$A$1:M$1004,_xlfn.AGGREGATE(15,6,(OFFSET(Data!$A$1,0,MATCH(N$6,Data!$1:$1,0)-1,1000,1)=IF(N$7="","Yes",N$7))/(OFFSET(Data!$A$1,0,MATCH(N$6,Data!$1:$1,0)-1,1000,1)=IF(N$7="","Yes",N$7))*ROW(Data!$C$1:$C$1004),ROW(N139)-ROW(N$7)),1),"")</f>
        <v/>
      </c>
      <c r="O139" s="43" t="str">
        <f ca="1">IF(P139="","",IF(INDEX(Data!$BR:$BR,MATCH(P139,Data!$A:$A,0),1)=0,"",INDEX(Data!$BR:$BR,MATCH(P139,Data!$A:$A,0),1)))</f>
        <v/>
      </c>
      <c r="P139" s="43" t="str">
        <f ca="1">IFERROR(INDEX(Data!$A$1:O$1004,_xlfn.AGGREGATE(15,6,(OFFSET(Data!$A$1,0,MATCH(P$6,Data!$1:$1,0)-1,1000,1)=IF(P$7="","Yes",P$7))/(OFFSET(Data!$A$1,0,MATCH(P$6,Data!$1:$1,0)-1,1000,1)=IF(P$7="","Yes",P$7))*ROW(Data!$C$1:$C$1004),ROW(P139)-ROW(P$7)),1),"")</f>
        <v/>
      </c>
      <c r="Q139" s="43" t="str">
        <f ca="1">IF(R139="","",IF(INDEX(Data!$BR:$BR,MATCH(R139,Data!$A:$A,0),1)=0,"",INDEX(Data!$BR:$BR,MATCH(R139,Data!$A:$A,0),1)))</f>
        <v/>
      </c>
      <c r="R139" s="43" t="str">
        <f ca="1">IFERROR(INDEX(Data!$A$1:Q$1004,_xlfn.AGGREGATE(15,6,(OFFSET(Data!$A$1,0,MATCH(R$6,Data!$1:$1,0)-1,1000,1)=IF(R$7="","Yes",R$7))/(OFFSET(Data!$A$1,0,MATCH(R$6,Data!$1:$1,0)-1,1000,1)=IF(R$7="","Yes",R$7))*ROW(Data!$C$1:$C$1004),ROW(R139)-ROW(R$7)),1),"")</f>
        <v>Univision</v>
      </c>
      <c r="S139" s="43" t="str">
        <f ca="1">IF(T139="","",IF(INDEX(Data!$BR:$BR,MATCH(T139,Data!$A:$A,0),1)=0,"",INDEX(Data!$BR:$BR,MATCH(T139,Data!$A:$A,0),1)))</f>
        <v/>
      </c>
      <c r="T139" s="43" t="str">
        <f ca="1">IFERROR(INDEX(Data!$A$1:R$1004,_xlfn.AGGREGATE(15,6,(OFFSET(Data!$A$1,0,MATCH(T$6,Data!$1:$1,0)-1,1000,1)=IF(T$7="","Yes",T$7))/(OFFSET(Data!$A$1,0,MATCH(T$6,Data!$1:$1,0)-1,1000,1)=IF(T$7="","Yes",T$7))*ROW(Data!$C$1:$C$1004),ROW(T139)-ROW(T$7)),1),"")</f>
        <v/>
      </c>
      <c r="U139" s="43" t="str">
        <f ca="1">IF(V139="","",IF(INDEX(Data!$BR:$BR,MATCH(V139,Data!$A:$A,0),1)=0,"",INDEX(Data!$BR:$BR,MATCH(V139,Data!$A:$A,0),1)))</f>
        <v/>
      </c>
      <c r="V139" s="43" t="str">
        <f ca="1">IFERROR(INDEX(Data!$A$1:T$1004,_xlfn.AGGREGATE(15,6,(OFFSET(Data!$A$1,0,MATCH(V$6,Data!$1:$1,0)-1,1000,1)=IF(V$7="","Yes",V$7))/(OFFSET(Data!$A$1,0,MATCH(V$6,Data!$1:$1,0)-1,1000,1)=IF(V$7="","Yes",V$7))*ROW(Data!$C$1:$C$1004),ROW(V139)-ROW(V$7)),1),"")</f>
        <v/>
      </c>
      <c r="W139" s="43" t="str">
        <f ca="1">IF(X139="","",IF(INDEX(Data!$BR:$BR,MATCH(X139,Data!$A:$A,0),1)=0,"",INDEX(Data!$BR:$BR,MATCH(X139,Data!$A:$A,0),1)))</f>
        <v/>
      </c>
      <c r="X139" s="43" t="str">
        <f ca="1">IFERROR(INDEX(Data!$A$1:Y$1004,_xlfn.AGGREGATE(15,6,(OFFSET(Data!$A$1,0,MATCH(X$6,Data!$1:$1,0)-1,1000,1)=IF(X$7="","Yes",X$7))/(OFFSET(Data!$A$1,0,MATCH(X$6,Data!$1:$1,0)-1,1000,1)=IF(X$7="","Yes",X$7))*ROW(Data!$C$1:$C$1004),ROW(X139)-ROW(X$7)),1),"")</f>
        <v/>
      </c>
      <c r="Y139" s="43" t="str">
        <f ca="1">IF(Z139="","",IF(INDEX(Data!$BR:$BR,MATCH(Z139,Data!$A:$A,0),1)=0,"",INDEX(Data!$BR:$BR,MATCH(Z139,Data!$A:$A,0),1)))</f>
        <v/>
      </c>
      <c r="Z139" s="43" t="str">
        <f ca="1">IFERROR(INDEX(Data!$A$1:AA$1004,_xlfn.AGGREGATE(15,6,(OFFSET(Data!$A$1,0,MATCH(Z$6,Data!$1:$1,0)-1,1000,1)=IF(Z$7="","Yes",Z$7))/(OFFSET(Data!$A$1,0,MATCH(Z$6,Data!$1:$1,0)-1,1000,1)=IF(Z$7="","Yes",Z$7))*ROW(Data!$C$1:$C$1004),ROW(Z139)-ROW(Z$7)),1),"")</f>
        <v/>
      </c>
      <c r="AA139" s="43" t="str">
        <f ca="1">IF(AB139="","",IF(INDEX(Data!$BR:$BR,MATCH(AB139,Data!$A:$A,0),1)=0,"",INDEX(Data!$BR:$BR,MATCH(AB139,Data!$A:$A,0),1)))</f>
        <v/>
      </c>
      <c r="AB139" s="43" t="str">
        <f ca="1">IFERROR(INDEX(Data!$A$1:AC$1004,_xlfn.AGGREGATE(15,6,(OFFSET(Data!$A$1,0,MATCH(AB$6,Data!$1:$1,0)-1,1000,1)=IF(AB$7="","Yes",AB$7))/(OFFSET(Data!$A$1,0,MATCH(AB$6,Data!$1:$1,0)-1,1000,1)=IF(AB$7="","Yes",AB$7))*ROW(Data!$C$1:$C$1004),ROW(AB139)-ROW(AB$7)),1),"")</f>
        <v/>
      </c>
      <c r="AC139" s="43" t="str">
        <f ca="1">IF(AD139="","",IF(INDEX(Data!$BR:$BR,MATCH(AD139,Data!$A:$A,0),1)=0,"",INDEX(Data!$BR:$BR,MATCH(AD139,Data!$A:$A,0),1)))</f>
        <v/>
      </c>
      <c r="AD139" s="43" t="str">
        <f ca="1">IFERROR(INDEX(Data!$A$1:AE$1004,_xlfn.AGGREGATE(15,6,(OFFSET(Data!$A$1,0,MATCH(AD$6,Data!$1:$1,0)-1,1000,1)=IF(AD$7="","Yes",AD$7))/(OFFSET(Data!$A$1,0,MATCH(AD$6,Data!$1:$1,0)-1,1000,1)=IF(AD$7="","Yes",AD$7))*ROW(Data!$C$1:$C$1004),ROW(AD139)-ROW(AD$7)),1),"")</f>
        <v/>
      </c>
      <c r="AE139" s="43" t="str">
        <f ca="1">IF(AF139="","",IF(INDEX(Data!$BR:$BR,MATCH(AF139,Data!$A:$A,0),1)=0,"",INDEX(Data!$BR:$BR,MATCH(AF139,Data!$A:$A,0),1)))</f>
        <v/>
      </c>
      <c r="AF139" s="43" t="str">
        <f ca="1">IFERROR(INDEX(Data!$A$1:AM$1004,_xlfn.AGGREGATE(15,6,(OFFSET(Data!$A$1,0,MATCH(AF$6,Data!$1:$1,0)-1,1000,1)=IF(AF$7="","Yes",AF$7))/(OFFSET(Data!$A$1,0,MATCH(AF$6,Data!$1:$1,0)-1,1000,1)=IF(AF$7="","Yes",AF$7))*ROW(Data!$C$1:$C$1004),ROW(AF139)-ROW(AF$7)),1),"")</f>
        <v/>
      </c>
      <c r="AG139" s="43" t="str">
        <f ca="1">IF(AH139="","",IF(INDEX(Data!$BR:$BR,MATCH(AH139,Data!$A:$A,0),1)=0,"",INDEX(Data!$BR:$BR,MATCH(AH139,Data!$A:$A,0),1)))</f>
        <v/>
      </c>
      <c r="AH139" s="43" t="str">
        <f ca="1">IFERROR(INDEX(Data!$A$1:AO$1004,_xlfn.AGGREGATE(15,6,(OFFSET(Data!$A$1,0,MATCH(AH$6,Data!$1:$1,0)-1,1000,1)=IF(AH$7="","Yes",AH$7))/(OFFSET(Data!$A$1,0,MATCH(AH$6,Data!$1:$1,0)-1,1000,1)=IF(AH$7="","Yes",AH$7))*ROW(Data!$C$1:$C$1004),ROW(AH139)-ROW(AH$7)),1),"")</f>
        <v/>
      </c>
      <c r="AI139" s="43" t="str">
        <f ca="1">IF(AJ139="","",IF(INDEX(Data!$BR:$BR,MATCH(AJ139,Data!$A:$A,0),1)=0,"",INDEX(Data!$BR:$BR,MATCH(AJ139,Data!$A:$A,0),1)))</f>
        <v/>
      </c>
      <c r="AJ139" s="43" t="str">
        <f ca="1">IFERROR(INDEX(Data!$A$1:AQ$1004,_xlfn.AGGREGATE(15,6,(OFFSET(Data!$A$1,0,MATCH(AJ$6,Data!$1:$1,0)-1,1000,1)=IF(AJ$7="","Yes",AJ$7))/(OFFSET(Data!$A$1,0,MATCH(AJ$6,Data!$1:$1,0)-1,1000,1)=IF(AJ$7="","Yes",AJ$7))*ROW(Data!$C$1:$C$1004),ROW(AJ139)-ROW(AJ$7)),1),"")</f>
        <v/>
      </c>
      <c r="AK139" s="43" t="str">
        <f ca="1">IF(AL139="","",IF(INDEX(Data!$BR:$BR,MATCH(AL139,Data!$A:$A,0),1)=0,"",INDEX(Data!$BR:$BR,MATCH(AL139,Data!$A:$A,0),1)))</f>
        <v/>
      </c>
      <c r="AL139" s="43" t="str">
        <f ca="1">IFERROR(INDEX(Data!$A$1:AS$1004,_xlfn.AGGREGATE(15,6,(OFFSET(Data!$A$1,0,MATCH(AL$6,Data!$1:$1,0)-1,1000,1)=IF(AL$7="","Yes",AL$7))/(OFFSET(Data!$A$1,0,MATCH(AL$6,Data!$1:$1,0)-1,1000,1)=IF(AL$7="","Yes",AL$7))*ROW(Data!$C$1:$C$1004),ROW(AL139)-ROW(AL$7)),1),"")</f>
        <v/>
      </c>
      <c r="AM139" s="43" t="str">
        <f ca="1">IF(AN139="","",IF(INDEX(Data!$BR:$BR,MATCH(AN139,Data!$A:$A,0),1)=0,"",INDEX(Data!$BR:$BR,MATCH(AN139,Data!$A:$A,0),1)))</f>
        <v/>
      </c>
      <c r="AN139" s="43" t="str">
        <f ca="1">IFERROR(INDEX(Data!$A$1:AU$1004,_xlfn.AGGREGATE(15,6,(OFFSET(Data!$A$1,0,MATCH(AN$6,Data!$1:$1,0)-1,1000,1)=IF(AN$7="","Yes",AN$7))/(OFFSET(Data!$A$1,0,MATCH(AN$6,Data!$1:$1,0)-1,1000,1)=IF(AN$7="","Yes",AN$7))*ROW(Data!$C$1:$C$1004),ROW(AN139)-ROW(AN$7)),1),"")</f>
        <v/>
      </c>
    </row>
    <row r="140" spans="1:40" x14ac:dyDescent="0.4">
      <c r="A140" s="43" t="str">
        <f ca="1">IF(B140="","",IF(INDEX(Data!$BR:$BR,MATCH(B140,Data!$A:$A,0),1)=0,"",INDEX(Data!$BR:$BR,MATCH(B140,Data!$A:$A,0),1)))</f>
        <v/>
      </c>
      <c r="B140" s="43" t="str">
        <f ca="1">IFERROR(INDEX(Data!A$1:$A$1004,_xlfn.AGGREGATE(15,6,(OFFSET(Data!$A$1,0,MATCH(B$6,Data!$1:$1,0)-1,1000,1)=IF(B$7="","Yes",B$7))/(OFFSET(Data!$A$1,0,MATCH(B$6,Data!$1:$1,0)-1,1000,1)=IF(B$7="","Yes",B$7))*ROW(Data!$C$1:$C$1004),ROW(B140)-ROW(B$7)),1),"")</f>
        <v/>
      </c>
      <c r="C140" s="43" t="str">
        <f ca="1">IF(D140="","",IF(INDEX(Data!$BR:$BR,MATCH(D140,Data!$A:$A,0),1)=0,"",INDEX(Data!$BR:$BR,MATCH(D140,Data!$A:$A,0),1)))</f>
        <v/>
      </c>
      <c r="D140" s="43" t="str">
        <f ca="1">IFERROR(INDEX(Data!$A$1:C$1004,_xlfn.AGGREGATE(15,6,(OFFSET(Data!$A$1,0,MATCH(D$6,Data!$1:$1,0)-1,1000,1)=IF(D$7="","Yes",D$7))/(OFFSET(Data!$A$1,0,MATCH(D$6,Data!$1:$1,0)-1,1000,1)=IF(D$7="","Yes",D$7))*ROW(Data!$C$1:$C$1004),ROW(D140)-ROW(D$7)),1),"")</f>
        <v/>
      </c>
      <c r="E140" s="43" t="str">
        <f ca="1">IF(F140="","",IF(INDEX(Data!$BR:$BR,MATCH(F140,Data!$A:$A,0),1)=0,"",INDEX(Data!$BR:$BR,MATCH(F140,Data!$A:$A,0),1)))</f>
        <v/>
      </c>
      <c r="F140" s="43" t="str">
        <f ca="1">IFERROR(INDEX(Data!$A$1:E$1004,_xlfn.AGGREGATE(15,6,(OFFSET(Data!$A$1,0,MATCH(F$6,Data!$1:$1,0)-1,1000,1)=IF(F$7="","Yes",F$7))/(OFFSET(Data!$A$1,0,MATCH(F$6,Data!$1:$1,0)-1,1000,1)=IF(F$7="","Yes",F$7))*ROW(Data!$C$1:$C$1004),ROW(F140)-ROW(F$7)),1),"")</f>
        <v/>
      </c>
      <c r="G140" s="43" t="str">
        <f ca="1">IF(H140="","",IF(INDEX(Data!$BR:$BR,MATCH(H140,Data!$A:$A,0),1)=0,"",INDEX(Data!$BR:$BR,MATCH(H140,Data!$A:$A,0),1)))</f>
        <v/>
      </c>
      <c r="H140" s="43" t="str">
        <f ca="1">IFERROR(INDEX(Data!$A$1:G$1004,_xlfn.AGGREGATE(15,6,(OFFSET(Data!$A$1,0,MATCH(H$6,Data!$1:$1,0)-1,1000,1)=IF(H$7="","Yes",H$7))/(OFFSET(Data!$A$1,0,MATCH(H$6,Data!$1:$1,0)-1,1000,1)=IF(H$7="","Yes",H$7))*ROW(Data!$C$1:$C$1004),ROW(H140)-ROW(H$7)),1),"")</f>
        <v/>
      </c>
      <c r="I140" s="43" t="str">
        <f ca="1">IF(J140="","",IF(INDEX(Data!$BR:$BR,MATCH(J140,Data!$A:$A,0),1)=0,"",INDEX(Data!$BR:$BR,MATCH(J140,Data!$A:$A,0),1)))</f>
        <v/>
      </c>
      <c r="J140" s="43" t="str">
        <f ca="1">IFERROR(INDEX(Data!$A$1:I$1004,_xlfn.AGGREGATE(15,6,(OFFSET(Data!$A$1,0,MATCH(J$6,Data!$1:$1,0)-1,1000,1)=IF(J$7="","Yes",J$7))/(OFFSET(Data!$A$1,0,MATCH(J$6,Data!$1:$1,0)-1,1000,1)=IF(J$7="","Yes",J$7))*ROW(Data!$C$1:$C$1004),ROW(J140)-ROW(J$7)),1),"")</f>
        <v/>
      </c>
      <c r="K140" s="43" t="str">
        <f ca="1">IF(L140="","",IF(INDEX(Data!$BR:$BR,MATCH(L140,Data!$A:$A,0),1)=0,"",INDEX(Data!$BR:$BR,MATCH(L140,Data!$A:$A,0),1)))</f>
        <v/>
      </c>
      <c r="L140" s="43" t="str">
        <f ca="1">IFERROR(INDEX(Data!$A$1:K$1004,_xlfn.AGGREGATE(15,6,(OFFSET(Data!$A$1,0,MATCH(L$6,Data!$1:$1,0)-1,1000,1)=IF(L$7="","Yes",L$7))/(OFFSET(Data!$A$1,0,MATCH(L$6,Data!$1:$1,0)-1,1000,1)=IF(L$7="","Yes",L$7))*ROW(Data!$C$1:$C$1004),ROW(L140)-ROW(L$7)),1),"")</f>
        <v/>
      </c>
      <c r="M140" s="43" t="str">
        <f ca="1">IF(N140="","",IF(INDEX(Data!$BR:$BR,MATCH(N140,Data!$A:$A,0),1)=0,"",INDEX(Data!$BR:$BR,MATCH(N140,Data!$A:$A,0),1)))</f>
        <v/>
      </c>
      <c r="N140" s="43" t="str">
        <f ca="1">IFERROR(INDEX(Data!$A$1:M$1004,_xlfn.AGGREGATE(15,6,(OFFSET(Data!$A$1,0,MATCH(N$6,Data!$1:$1,0)-1,1000,1)=IF(N$7="","Yes",N$7))/(OFFSET(Data!$A$1,0,MATCH(N$6,Data!$1:$1,0)-1,1000,1)=IF(N$7="","Yes",N$7))*ROW(Data!$C$1:$C$1004),ROW(N140)-ROW(N$7)),1),"")</f>
        <v/>
      </c>
      <c r="O140" s="43" t="str">
        <f ca="1">IF(P140="","",IF(INDEX(Data!$BR:$BR,MATCH(P140,Data!$A:$A,0),1)=0,"",INDEX(Data!$BR:$BR,MATCH(P140,Data!$A:$A,0),1)))</f>
        <v/>
      </c>
      <c r="P140" s="43" t="str">
        <f ca="1">IFERROR(INDEX(Data!$A$1:O$1004,_xlfn.AGGREGATE(15,6,(OFFSET(Data!$A$1,0,MATCH(P$6,Data!$1:$1,0)-1,1000,1)=IF(P$7="","Yes",P$7))/(OFFSET(Data!$A$1,0,MATCH(P$6,Data!$1:$1,0)-1,1000,1)=IF(P$7="","Yes",P$7))*ROW(Data!$C$1:$C$1004),ROW(P140)-ROW(P$7)),1),"")</f>
        <v/>
      </c>
      <c r="Q140" s="43" t="str">
        <f ca="1">IF(R140="","",IF(INDEX(Data!$BR:$BR,MATCH(R140,Data!$A:$A,0),1)=0,"",INDEX(Data!$BR:$BR,MATCH(R140,Data!$A:$A,0),1)))</f>
        <v/>
      </c>
      <c r="R140" s="43" t="str">
        <f ca="1">IFERROR(INDEX(Data!$A$1:Q$1004,_xlfn.AGGREGATE(15,6,(OFFSET(Data!$A$1,0,MATCH(R$6,Data!$1:$1,0)-1,1000,1)=IF(R$7="","Yes",R$7))/(OFFSET(Data!$A$1,0,MATCH(R$6,Data!$1:$1,0)-1,1000,1)=IF(R$7="","Yes",R$7))*ROW(Data!$C$1:$C$1004),ROW(R140)-ROW(R$7)),1),"")</f>
        <v>Up</v>
      </c>
      <c r="S140" s="43" t="str">
        <f ca="1">IF(T140="","",IF(INDEX(Data!$BR:$BR,MATCH(T140,Data!$A:$A,0),1)=0,"",INDEX(Data!$BR:$BR,MATCH(T140,Data!$A:$A,0),1)))</f>
        <v/>
      </c>
      <c r="T140" s="43" t="str">
        <f ca="1">IFERROR(INDEX(Data!$A$1:R$1004,_xlfn.AGGREGATE(15,6,(OFFSET(Data!$A$1,0,MATCH(T$6,Data!$1:$1,0)-1,1000,1)=IF(T$7="","Yes",T$7))/(OFFSET(Data!$A$1,0,MATCH(T$6,Data!$1:$1,0)-1,1000,1)=IF(T$7="","Yes",T$7))*ROW(Data!$C$1:$C$1004),ROW(T140)-ROW(T$7)),1),"")</f>
        <v/>
      </c>
      <c r="U140" s="43" t="str">
        <f ca="1">IF(V140="","",IF(INDEX(Data!$BR:$BR,MATCH(V140,Data!$A:$A,0),1)=0,"",INDEX(Data!$BR:$BR,MATCH(V140,Data!$A:$A,0),1)))</f>
        <v/>
      </c>
      <c r="V140" s="43" t="str">
        <f ca="1">IFERROR(INDEX(Data!$A$1:T$1004,_xlfn.AGGREGATE(15,6,(OFFSET(Data!$A$1,0,MATCH(V$6,Data!$1:$1,0)-1,1000,1)=IF(V$7="","Yes",V$7))/(OFFSET(Data!$A$1,0,MATCH(V$6,Data!$1:$1,0)-1,1000,1)=IF(V$7="","Yes",V$7))*ROW(Data!$C$1:$C$1004),ROW(V140)-ROW(V$7)),1),"")</f>
        <v/>
      </c>
      <c r="W140" s="43" t="str">
        <f ca="1">IF(X140="","",IF(INDEX(Data!$BR:$BR,MATCH(X140,Data!$A:$A,0),1)=0,"",INDEX(Data!$BR:$BR,MATCH(X140,Data!$A:$A,0),1)))</f>
        <v/>
      </c>
      <c r="X140" s="43" t="str">
        <f ca="1">IFERROR(INDEX(Data!$A$1:Y$1004,_xlfn.AGGREGATE(15,6,(OFFSET(Data!$A$1,0,MATCH(X$6,Data!$1:$1,0)-1,1000,1)=IF(X$7="","Yes",X$7))/(OFFSET(Data!$A$1,0,MATCH(X$6,Data!$1:$1,0)-1,1000,1)=IF(X$7="","Yes",X$7))*ROW(Data!$C$1:$C$1004),ROW(X140)-ROW(X$7)),1),"")</f>
        <v/>
      </c>
      <c r="Y140" s="43" t="str">
        <f ca="1">IF(Z140="","",IF(INDEX(Data!$BR:$BR,MATCH(Z140,Data!$A:$A,0),1)=0,"",INDEX(Data!$BR:$BR,MATCH(Z140,Data!$A:$A,0),1)))</f>
        <v/>
      </c>
      <c r="Z140" s="43" t="str">
        <f ca="1">IFERROR(INDEX(Data!$A$1:AA$1004,_xlfn.AGGREGATE(15,6,(OFFSET(Data!$A$1,0,MATCH(Z$6,Data!$1:$1,0)-1,1000,1)=IF(Z$7="","Yes",Z$7))/(OFFSET(Data!$A$1,0,MATCH(Z$6,Data!$1:$1,0)-1,1000,1)=IF(Z$7="","Yes",Z$7))*ROW(Data!$C$1:$C$1004),ROW(Z140)-ROW(Z$7)),1),"")</f>
        <v/>
      </c>
      <c r="AA140" s="43" t="str">
        <f ca="1">IF(AB140="","",IF(INDEX(Data!$BR:$BR,MATCH(AB140,Data!$A:$A,0),1)=0,"",INDEX(Data!$BR:$BR,MATCH(AB140,Data!$A:$A,0),1)))</f>
        <v/>
      </c>
      <c r="AB140" s="43" t="str">
        <f ca="1">IFERROR(INDEX(Data!$A$1:AC$1004,_xlfn.AGGREGATE(15,6,(OFFSET(Data!$A$1,0,MATCH(AB$6,Data!$1:$1,0)-1,1000,1)=IF(AB$7="","Yes",AB$7))/(OFFSET(Data!$A$1,0,MATCH(AB$6,Data!$1:$1,0)-1,1000,1)=IF(AB$7="","Yes",AB$7))*ROW(Data!$C$1:$C$1004),ROW(AB140)-ROW(AB$7)),1),"")</f>
        <v/>
      </c>
      <c r="AC140" s="43" t="str">
        <f ca="1">IF(AD140="","",IF(INDEX(Data!$BR:$BR,MATCH(AD140,Data!$A:$A,0),1)=0,"",INDEX(Data!$BR:$BR,MATCH(AD140,Data!$A:$A,0),1)))</f>
        <v/>
      </c>
      <c r="AD140" s="43" t="str">
        <f ca="1">IFERROR(INDEX(Data!$A$1:AE$1004,_xlfn.AGGREGATE(15,6,(OFFSET(Data!$A$1,0,MATCH(AD$6,Data!$1:$1,0)-1,1000,1)=IF(AD$7="","Yes",AD$7))/(OFFSET(Data!$A$1,0,MATCH(AD$6,Data!$1:$1,0)-1,1000,1)=IF(AD$7="","Yes",AD$7))*ROW(Data!$C$1:$C$1004),ROW(AD140)-ROW(AD$7)),1),"")</f>
        <v/>
      </c>
      <c r="AE140" s="43" t="str">
        <f ca="1">IF(AF140="","",IF(INDEX(Data!$BR:$BR,MATCH(AF140,Data!$A:$A,0),1)=0,"",INDEX(Data!$BR:$BR,MATCH(AF140,Data!$A:$A,0),1)))</f>
        <v/>
      </c>
      <c r="AF140" s="43" t="str">
        <f ca="1">IFERROR(INDEX(Data!$A$1:AM$1004,_xlfn.AGGREGATE(15,6,(OFFSET(Data!$A$1,0,MATCH(AF$6,Data!$1:$1,0)-1,1000,1)=IF(AF$7="","Yes",AF$7))/(OFFSET(Data!$A$1,0,MATCH(AF$6,Data!$1:$1,0)-1,1000,1)=IF(AF$7="","Yes",AF$7))*ROW(Data!$C$1:$C$1004),ROW(AF140)-ROW(AF$7)),1),"")</f>
        <v/>
      </c>
      <c r="AG140" s="43" t="str">
        <f ca="1">IF(AH140="","",IF(INDEX(Data!$BR:$BR,MATCH(AH140,Data!$A:$A,0),1)=0,"",INDEX(Data!$BR:$BR,MATCH(AH140,Data!$A:$A,0),1)))</f>
        <v/>
      </c>
      <c r="AH140" s="43" t="str">
        <f ca="1">IFERROR(INDEX(Data!$A$1:AO$1004,_xlfn.AGGREGATE(15,6,(OFFSET(Data!$A$1,0,MATCH(AH$6,Data!$1:$1,0)-1,1000,1)=IF(AH$7="","Yes",AH$7))/(OFFSET(Data!$A$1,0,MATCH(AH$6,Data!$1:$1,0)-1,1000,1)=IF(AH$7="","Yes",AH$7))*ROW(Data!$C$1:$C$1004),ROW(AH140)-ROW(AH$7)),1),"")</f>
        <v/>
      </c>
      <c r="AI140" s="43" t="str">
        <f ca="1">IF(AJ140="","",IF(INDEX(Data!$BR:$BR,MATCH(AJ140,Data!$A:$A,0),1)=0,"",INDEX(Data!$BR:$BR,MATCH(AJ140,Data!$A:$A,0),1)))</f>
        <v/>
      </c>
      <c r="AJ140" s="43" t="str">
        <f ca="1">IFERROR(INDEX(Data!$A$1:AQ$1004,_xlfn.AGGREGATE(15,6,(OFFSET(Data!$A$1,0,MATCH(AJ$6,Data!$1:$1,0)-1,1000,1)=IF(AJ$7="","Yes",AJ$7))/(OFFSET(Data!$A$1,0,MATCH(AJ$6,Data!$1:$1,0)-1,1000,1)=IF(AJ$7="","Yes",AJ$7))*ROW(Data!$C$1:$C$1004),ROW(AJ140)-ROW(AJ$7)),1),"")</f>
        <v/>
      </c>
      <c r="AK140" s="43" t="str">
        <f ca="1">IF(AL140="","",IF(INDEX(Data!$BR:$BR,MATCH(AL140,Data!$A:$A,0),1)=0,"",INDEX(Data!$BR:$BR,MATCH(AL140,Data!$A:$A,0),1)))</f>
        <v/>
      </c>
      <c r="AL140" s="43" t="str">
        <f ca="1">IFERROR(INDEX(Data!$A$1:AS$1004,_xlfn.AGGREGATE(15,6,(OFFSET(Data!$A$1,0,MATCH(AL$6,Data!$1:$1,0)-1,1000,1)=IF(AL$7="","Yes",AL$7))/(OFFSET(Data!$A$1,0,MATCH(AL$6,Data!$1:$1,0)-1,1000,1)=IF(AL$7="","Yes",AL$7))*ROW(Data!$C$1:$C$1004),ROW(AL140)-ROW(AL$7)),1),"")</f>
        <v/>
      </c>
      <c r="AM140" s="43" t="str">
        <f ca="1">IF(AN140="","",IF(INDEX(Data!$BR:$BR,MATCH(AN140,Data!$A:$A,0),1)=0,"",INDEX(Data!$BR:$BR,MATCH(AN140,Data!$A:$A,0),1)))</f>
        <v/>
      </c>
      <c r="AN140" s="43" t="str">
        <f ca="1">IFERROR(INDEX(Data!$A$1:AU$1004,_xlfn.AGGREGATE(15,6,(OFFSET(Data!$A$1,0,MATCH(AN$6,Data!$1:$1,0)-1,1000,1)=IF(AN$7="","Yes",AN$7))/(OFFSET(Data!$A$1,0,MATCH(AN$6,Data!$1:$1,0)-1,1000,1)=IF(AN$7="","Yes",AN$7))*ROW(Data!$C$1:$C$1004),ROW(AN140)-ROW(AN$7)),1),"")</f>
        <v/>
      </c>
    </row>
    <row r="141" spans="1:40" x14ac:dyDescent="0.4">
      <c r="A141" s="43" t="str">
        <f ca="1">IF(B141="","",IF(INDEX(Data!$BR:$BR,MATCH(B141,Data!$A:$A,0),1)=0,"",INDEX(Data!$BR:$BR,MATCH(B141,Data!$A:$A,0),1)))</f>
        <v/>
      </c>
      <c r="B141" s="43" t="str">
        <f ca="1">IFERROR(INDEX(Data!A$1:$A$1004,_xlfn.AGGREGATE(15,6,(OFFSET(Data!$A$1,0,MATCH(B$6,Data!$1:$1,0)-1,1000,1)=IF(B$7="","Yes",B$7))/(OFFSET(Data!$A$1,0,MATCH(B$6,Data!$1:$1,0)-1,1000,1)=IF(B$7="","Yes",B$7))*ROW(Data!$C$1:$C$1004),ROW(B141)-ROW(B$7)),1),"")</f>
        <v/>
      </c>
      <c r="C141" s="43" t="str">
        <f ca="1">IF(D141="","",IF(INDEX(Data!$BR:$BR,MATCH(D141,Data!$A:$A,0),1)=0,"",INDEX(Data!$BR:$BR,MATCH(D141,Data!$A:$A,0),1)))</f>
        <v/>
      </c>
      <c r="D141" s="43" t="str">
        <f ca="1">IFERROR(INDEX(Data!$A$1:C$1004,_xlfn.AGGREGATE(15,6,(OFFSET(Data!$A$1,0,MATCH(D$6,Data!$1:$1,0)-1,1000,1)=IF(D$7="","Yes",D$7))/(OFFSET(Data!$A$1,0,MATCH(D$6,Data!$1:$1,0)-1,1000,1)=IF(D$7="","Yes",D$7))*ROW(Data!$C$1:$C$1004),ROW(D141)-ROW(D$7)),1),"")</f>
        <v/>
      </c>
      <c r="E141" s="43" t="str">
        <f ca="1">IF(F141="","",IF(INDEX(Data!$BR:$BR,MATCH(F141,Data!$A:$A,0),1)=0,"",INDEX(Data!$BR:$BR,MATCH(F141,Data!$A:$A,0),1)))</f>
        <v/>
      </c>
      <c r="F141" s="43" t="str">
        <f ca="1">IFERROR(INDEX(Data!$A$1:E$1004,_xlfn.AGGREGATE(15,6,(OFFSET(Data!$A$1,0,MATCH(F$6,Data!$1:$1,0)-1,1000,1)=IF(F$7="","Yes",F$7))/(OFFSET(Data!$A$1,0,MATCH(F$6,Data!$1:$1,0)-1,1000,1)=IF(F$7="","Yes",F$7))*ROW(Data!$C$1:$C$1004),ROW(F141)-ROW(F$7)),1),"")</f>
        <v/>
      </c>
      <c r="G141" s="43" t="str">
        <f ca="1">IF(H141="","",IF(INDEX(Data!$BR:$BR,MATCH(H141,Data!$A:$A,0),1)=0,"",INDEX(Data!$BR:$BR,MATCH(H141,Data!$A:$A,0),1)))</f>
        <v/>
      </c>
      <c r="H141" s="43" t="str">
        <f ca="1">IFERROR(INDEX(Data!$A$1:G$1004,_xlfn.AGGREGATE(15,6,(OFFSET(Data!$A$1,0,MATCH(H$6,Data!$1:$1,0)-1,1000,1)=IF(H$7="","Yes",H$7))/(OFFSET(Data!$A$1,0,MATCH(H$6,Data!$1:$1,0)-1,1000,1)=IF(H$7="","Yes",H$7))*ROW(Data!$C$1:$C$1004),ROW(H141)-ROW(H$7)),1),"")</f>
        <v/>
      </c>
      <c r="I141" s="43" t="str">
        <f ca="1">IF(J141="","",IF(INDEX(Data!$BR:$BR,MATCH(J141,Data!$A:$A,0),1)=0,"",INDEX(Data!$BR:$BR,MATCH(J141,Data!$A:$A,0),1)))</f>
        <v/>
      </c>
      <c r="J141" s="43" t="str">
        <f ca="1">IFERROR(INDEX(Data!$A$1:I$1004,_xlfn.AGGREGATE(15,6,(OFFSET(Data!$A$1,0,MATCH(J$6,Data!$1:$1,0)-1,1000,1)=IF(J$7="","Yes",J$7))/(OFFSET(Data!$A$1,0,MATCH(J$6,Data!$1:$1,0)-1,1000,1)=IF(J$7="","Yes",J$7))*ROW(Data!$C$1:$C$1004),ROW(J141)-ROW(J$7)),1),"")</f>
        <v/>
      </c>
      <c r="K141" s="43" t="str">
        <f ca="1">IF(L141="","",IF(INDEX(Data!$BR:$BR,MATCH(L141,Data!$A:$A,0),1)=0,"",INDEX(Data!$BR:$BR,MATCH(L141,Data!$A:$A,0),1)))</f>
        <v/>
      </c>
      <c r="L141" s="43" t="str">
        <f ca="1">IFERROR(INDEX(Data!$A$1:K$1004,_xlfn.AGGREGATE(15,6,(OFFSET(Data!$A$1,0,MATCH(L$6,Data!$1:$1,0)-1,1000,1)=IF(L$7="","Yes",L$7))/(OFFSET(Data!$A$1,0,MATCH(L$6,Data!$1:$1,0)-1,1000,1)=IF(L$7="","Yes",L$7))*ROW(Data!$C$1:$C$1004),ROW(L141)-ROW(L$7)),1),"")</f>
        <v/>
      </c>
      <c r="M141" s="43" t="str">
        <f ca="1">IF(N141="","",IF(INDEX(Data!$BR:$BR,MATCH(N141,Data!$A:$A,0),1)=0,"",INDEX(Data!$BR:$BR,MATCH(N141,Data!$A:$A,0),1)))</f>
        <v/>
      </c>
      <c r="N141" s="43" t="str">
        <f ca="1">IFERROR(INDEX(Data!$A$1:M$1004,_xlfn.AGGREGATE(15,6,(OFFSET(Data!$A$1,0,MATCH(N$6,Data!$1:$1,0)-1,1000,1)=IF(N$7="","Yes",N$7))/(OFFSET(Data!$A$1,0,MATCH(N$6,Data!$1:$1,0)-1,1000,1)=IF(N$7="","Yes",N$7))*ROW(Data!$C$1:$C$1004),ROW(N141)-ROW(N$7)),1),"")</f>
        <v/>
      </c>
      <c r="O141" s="43" t="str">
        <f ca="1">IF(P141="","",IF(INDEX(Data!$BR:$BR,MATCH(P141,Data!$A:$A,0),1)=0,"",INDEX(Data!$BR:$BR,MATCH(P141,Data!$A:$A,0),1)))</f>
        <v/>
      </c>
      <c r="P141" s="43" t="str">
        <f ca="1">IFERROR(INDEX(Data!$A$1:O$1004,_xlfn.AGGREGATE(15,6,(OFFSET(Data!$A$1,0,MATCH(P$6,Data!$1:$1,0)-1,1000,1)=IF(P$7="","Yes",P$7))/(OFFSET(Data!$A$1,0,MATCH(P$6,Data!$1:$1,0)-1,1000,1)=IF(P$7="","Yes",P$7))*ROW(Data!$C$1:$C$1004),ROW(P141)-ROW(P$7)),1),"")</f>
        <v/>
      </c>
      <c r="Q141" s="43" t="str">
        <f ca="1">IF(R141="","",IF(INDEX(Data!$BR:$BR,MATCH(R141,Data!$A:$A,0),1)=0,"",INDEX(Data!$BR:$BR,MATCH(R141,Data!$A:$A,0),1)))</f>
        <v/>
      </c>
      <c r="R141" s="43" t="str">
        <f ca="1">IFERROR(INDEX(Data!$A$1:Q$1004,_xlfn.AGGREGATE(15,6,(OFFSET(Data!$A$1,0,MATCH(R$6,Data!$1:$1,0)-1,1000,1)=IF(R$7="","Yes",R$7))/(OFFSET(Data!$A$1,0,MATCH(R$6,Data!$1:$1,0)-1,1000,1)=IF(R$7="","Yes",R$7))*ROW(Data!$C$1:$C$1004),ROW(R141)-ROW(R$7)),1),"")</f>
        <v>USA Network</v>
      </c>
      <c r="S141" s="43" t="str">
        <f ca="1">IF(T141="","",IF(INDEX(Data!$BR:$BR,MATCH(T141,Data!$A:$A,0),1)=0,"",INDEX(Data!$BR:$BR,MATCH(T141,Data!$A:$A,0),1)))</f>
        <v/>
      </c>
      <c r="T141" s="43" t="str">
        <f ca="1">IFERROR(INDEX(Data!$A$1:R$1004,_xlfn.AGGREGATE(15,6,(OFFSET(Data!$A$1,0,MATCH(T$6,Data!$1:$1,0)-1,1000,1)=IF(T$7="","Yes",T$7))/(OFFSET(Data!$A$1,0,MATCH(T$6,Data!$1:$1,0)-1,1000,1)=IF(T$7="","Yes",T$7))*ROW(Data!$C$1:$C$1004),ROW(T141)-ROW(T$7)),1),"")</f>
        <v/>
      </c>
      <c r="U141" s="43" t="str">
        <f ca="1">IF(V141="","",IF(INDEX(Data!$BR:$BR,MATCH(V141,Data!$A:$A,0),1)=0,"",INDEX(Data!$BR:$BR,MATCH(V141,Data!$A:$A,0),1)))</f>
        <v/>
      </c>
      <c r="V141" s="43" t="str">
        <f ca="1">IFERROR(INDEX(Data!$A$1:T$1004,_xlfn.AGGREGATE(15,6,(OFFSET(Data!$A$1,0,MATCH(V$6,Data!$1:$1,0)-1,1000,1)=IF(V$7="","Yes",V$7))/(OFFSET(Data!$A$1,0,MATCH(V$6,Data!$1:$1,0)-1,1000,1)=IF(V$7="","Yes",V$7))*ROW(Data!$C$1:$C$1004),ROW(V141)-ROW(V$7)),1),"")</f>
        <v/>
      </c>
      <c r="W141" s="43" t="str">
        <f ca="1">IF(X141="","",IF(INDEX(Data!$BR:$BR,MATCH(X141,Data!$A:$A,0),1)=0,"",INDEX(Data!$BR:$BR,MATCH(X141,Data!$A:$A,0),1)))</f>
        <v/>
      </c>
      <c r="X141" s="43" t="str">
        <f ca="1">IFERROR(INDEX(Data!$A$1:Y$1004,_xlfn.AGGREGATE(15,6,(OFFSET(Data!$A$1,0,MATCH(X$6,Data!$1:$1,0)-1,1000,1)=IF(X$7="","Yes",X$7))/(OFFSET(Data!$A$1,0,MATCH(X$6,Data!$1:$1,0)-1,1000,1)=IF(X$7="","Yes",X$7))*ROW(Data!$C$1:$C$1004),ROW(X141)-ROW(X$7)),1),"")</f>
        <v/>
      </c>
      <c r="Y141" s="43" t="str">
        <f ca="1">IF(Z141="","",IF(INDEX(Data!$BR:$BR,MATCH(Z141,Data!$A:$A,0),1)=0,"",INDEX(Data!$BR:$BR,MATCH(Z141,Data!$A:$A,0),1)))</f>
        <v/>
      </c>
      <c r="Z141" s="43" t="str">
        <f ca="1">IFERROR(INDEX(Data!$A$1:AA$1004,_xlfn.AGGREGATE(15,6,(OFFSET(Data!$A$1,0,MATCH(Z$6,Data!$1:$1,0)-1,1000,1)=IF(Z$7="","Yes",Z$7))/(OFFSET(Data!$A$1,0,MATCH(Z$6,Data!$1:$1,0)-1,1000,1)=IF(Z$7="","Yes",Z$7))*ROW(Data!$C$1:$C$1004),ROW(Z141)-ROW(Z$7)),1),"")</f>
        <v/>
      </c>
      <c r="AA141" s="43" t="str">
        <f ca="1">IF(AB141="","",IF(INDEX(Data!$BR:$BR,MATCH(AB141,Data!$A:$A,0),1)=0,"",INDEX(Data!$BR:$BR,MATCH(AB141,Data!$A:$A,0),1)))</f>
        <v/>
      </c>
      <c r="AB141" s="43" t="str">
        <f ca="1">IFERROR(INDEX(Data!$A$1:AC$1004,_xlfn.AGGREGATE(15,6,(OFFSET(Data!$A$1,0,MATCH(AB$6,Data!$1:$1,0)-1,1000,1)=IF(AB$7="","Yes",AB$7))/(OFFSET(Data!$A$1,0,MATCH(AB$6,Data!$1:$1,0)-1,1000,1)=IF(AB$7="","Yes",AB$7))*ROW(Data!$C$1:$C$1004),ROW(AB141)-ROW(AB$7)),1),"")</f>
        <v/>
      </c>
      <c r="AC141" s="43" t="str">
        <f ca="1">IF(AD141="","",IF(INDEX(Data!$BR:$BR,MATCH(AD141,Data!$A:$A,0),1)=0,"",INDEX(Data!$BR:$BR,MATCH(AD141,Data!$A:$A,0),1)))</f>
        <v/>
      </c>
      <c r="AD141" s="43" t="str">
        <f ca="1">IFERROR(INDEX(Data!$A$1:AE$1004,_xlfn.AGGREGATE(15,6,(OFFSET(Data!$A$1,0,MATCH(AD$6,Data!$1:$1,0)-1,1000,1)=IF(AD$7="","Yes",AD$7))/(OFFSET(Data!$A$1,0,MATCH(AD$6,Data!$1:$1,0)-1,1000,1)=IF(AD$7="","Yes",AD$7))*ROW(Data!$C$1:$C$1004),ROW(AD141)-ROW(AD$7)),1),"")</f>
        <v/>
      </c>
      <c r="AE141" s="43" t="str">
        <f ca="1">IF(AF141="","",IF(INDEX(Data!$BR:$BR,MATCH(AF141,Data!$A:$A,0),1)=0,"",INDEX(Data!$BR:$BR,MATCH(AF141,Data!$A:$A,0),1)))</f>
        <v/>
      </c>
      <c r="AF141" s="43" t="str">
        <f ca="1">IFERROR(INDEX(Data!$A$1:AM$1004,_xlfn.AGGREGATE(15,6,(OFFSET(Data!$A$1,0,MATCH(AF$6,Data!$1:$1,0)-1,1000,1)=IF(AF$7="","Yes",AF$7))/(OFFSET(Data!$A$1,0,MATCH(AF$6,Data!$1:$1,0)-1,1000,1)=IF(AF$7="","Yes",AF$7))*ROW(Data!$C$1:$C$1004),ROW(AF141)-ROW(AF$7)),1),"")</f>
        <v/>
      </c>
      <c r="AG141" s="43" t="str">
        <f ca="1">IF(AH141="","",IF(INDEX(Data!$BR:$BR,MATCH(AH141,Data!$A:$A,0),1)=0,"",INDEX(Data!$BR:$BR,MATCH(AH141,Data!$A:$A,0),1)))</f>
        <v/>
      </c>
      <c r="AH141" s="43" t="str">
        <f ca="1">IFERROR(INDEX(Data!$A$1:AO$1004,_xlfn.AGGREGATE(15,6,(OFFSET(Data!$A$1,0,MATCH(AH$6,Data!$1:$1,0)-1,1000,1)=IF(AH$7="","Yes",AH$7))/(OFFSET(Data!$A$1,0,MATCH(AH$6,Data!$1:$1,0)-1,1000,1)=IF(AH$7="","Yes",AH$7))*ROW(Data!$C$1:$C$1004),ROW(AH141)-ROW(AH$7)),1),"")</f>
        <v/>
      </c>
      <c r="AI141" s="43" t="str">
        <f ca="1">IF(AJ141="","",IF(INDEX(Data!$BR:$BR,MATCH(AJ141,Data!$A:$A,0),1)=0,"",INDEX(Data!$BR:$BR,MATCH(AJ141,Data!$A:$A,0),1)))</f>
        <v/>
      </c>
      <c r="AJ141" s="43" t="str">
        <f ca="1">IFERROR(INDEX(Data!$A$1:AQ$1004,_xlfn.AGGREGATE(15,6,(OFFSET(Data!$A$1,0,MATCH(AJ$6,Data!$1:$1,0)-1,1000,1)=IF(AJ$7="","Yes",AJ$7))/(OFFSET(Data!$A$1,0,MATCH(AJ$6,Data!$1:$1,0)-1,1000,1)=IF(AJ$7="","Yes",AJ$7))*ROW(Data!$C$1:$C$1004),ROW(AJ141)-ROW(AJ$7)),1),"")</f>
        <v/>
      </c>
      <c r="AK141" s="43" t="str">
        <f ca="1">IF(AL141="","",IF(INDEX(Data!$BR:$BR,MATCH(AL141,Data!$A:$A,0),1)=0,"",INDEX(Data!$BR:$BR,MATCH(AL141,Data!$A:$A,0),1)))</f>
        <v/>
      </c>
      <c r="AL141" s="43" t="str">
        <f ca="1">IFERROR(INDEX(Data!$A$1:AS$1004,_xlfn.AGGREGATE(15,6,(OFFSET(Data!$A$1,0,MATCH(AL$6,Data!$1:$1,0)-1,1000,1)=IF(AL$7="","Yes",AL$7))/(OFFSET(Data!$A$1,0,MATCH(AL$6,Data!$1:$1,0)-1,1000,1)=IF(AL$7="","Yes",AL$7))*ROW(Data!$C$1:$C$1004),ROW(AL141)-ROW(AL$7)),1),"")</f>
        <v/>
      </c>
      <c r="AM141" s="43" t="str">
        <f ca="1">IF(AN141="","",IF(INDEX(Data!$BR:$BR,MATCH(AN141,Data!$A:$A,0),1)=0,"",INDEX(Data!$BR:$BR,MATCH(AN141,Data!$A:$A,0),1)))</f>
        <v/>
      </c>
      <c r="AN141" s="43" t="str">
        <f ca="1">IFERROR(INDEX(Data!$A$1:AU$1004,_xlfn.AGGREGATE(15,6,(OFFSET(Data!$A$1,0,MATCH(AN$6,Data!$1:$1,0)-1,1000,1)=IF(AN$7="","Yes",AN$7))/(OFFSET(Data!$A$1,0,MATCH(AN$6,Data!$1:$1,0)-1,1000,1)=IF(AN$7="","Yes",AN$7))*ROW(Data!$C$1:$C$1004),ROW(AN141)-ROW(AN$7)),1),"")</f>
        <v/>
      </c>
    </row>
    <row r="142" spans="1:40" x14ac:dyDescent="0.4">
      <c r="A142" s="43" t="str">
        <f ca="1">IF(B142="","",IF(INDEX(Data!$BR:$BR,MATCH(B142,Data!$A:$A,0),1)=0,"",INDEX(Data!$BR:$BR,MATCH(B142,Data!$A:$A,0),1)))</f>
        <v/>
      </c>
      <c r="B142" s="43" t="str">
        <f ca="1">IFERROR(INDEX(Data!A$1:$A$1004,_xlfn.AGGREGATE(15,6,(OFFSET(Data!$A$1,0,MATCH(B$6,Data!$1:$1,0)-1,1000,1)=IF(B$7="","Yes",B$7))/(OFFSET(Data!$A$1,0,MATCH(B$6,Data!$1:$1,0)-1,1000,1)=IF(B$7="","Yes",B$7))*ROW(Data!$C$1:$C$1004),ROW(B142)-ROW(B$7)),1),"")</f>
        <v/>
      </c>
      <c r="C142" s="43" t="str">
        <f ca="1">IF(D142="","",IF(INDEX(Data!$BR:$BR,MATCH(D142,Data!$A:$A,0),1)=0,"",INDEX(Data!$BR:$BR,MATCH(D142,Data!$A:$A,0),1)))</f>
        <v/>
      </c>
      <c r="D142" s="43" t="str">
        <f ca="1">IFERROR(INDEX(Data!$A$1:C$1004,_xlfn.AGGREGATE(15,6,(OFFSET(Data!$A$1,0,MATCH(D$6,Data!$1:$1,0)-1,1000,1)=IF(D$7="","Yes",D$7))/(OFFSET(Data!$A$1,0,MATCH(D$6,Data!$1:$1,0)-1,1000,1)=IF(D$7="","Yes",D$7))*ROW(Data!$C$1:$C$1004),ROW(D142)-ROW(D$7)),1),"")</f>
        <v/>
      </c>
      <c r="E142" s="43" t="str">
        <f ca="1">IF(F142="","",IF(INDEX(Data!$BR:$BR,MATCH(F142,Data!$A:$A,0),1)=0,"",INDEX(Data!$BR:$BR,MATCH(F142,Data!$A:$A,0),1)))</f>
        <v/>
      </c>
      <c r="F142" s="43" t="str">
        <f ca="1">IFERROR(INDEX(Data!$A$1:E$1004,_xlfn.AGGREGATE(15,6,(OFFSET(Data!$A$1,0,MATCH(F$6,Data!$1:$1,0)-1,1000,1)=IF(F$7="","Yes",F$7))/(OFFSET(Data!$A$1,0,MATCH(F$6,Data!$1:$1,0)-1,1000,1)=IF(F$7="","Yes",F$7))*ROW(Data!$C$1:$C$1004),ROW(F142)-ROW(F$7)),1),"")</f>
        <v/>
      </c>
      <c r="G142" s="43" t="str">
        <f ca="1">IF(H142="","",IF(INDEX(Data!$BR:$BR,MATCH(H142,Data!$A:$A,0),1)=0,"",INDEX(Data!$BR:$BR,MATCH(H142,Data!$A:$A,0),1)))</f>
        <v/>
      </c>
      <c r="H142" s="43" t="str">
        <f ca="1">IFERROR(INDEX(Data!$A$1:G$1004,_xlfn.AGGREGATE(15,6,(OFFSET(Data!$A$1,0,MATCH(H$6,Data!$1:$1,0)-1,1000,1)=IF(H$7="","Yes",H$7))/(OFFSET(Data!$A$1,0,MATCH(H$6,Data!$1:$1,0)-1,1000,1)=IF(H$7="","Yes",H$7))*ROW(Data!$C$1:$C$1004),ROW(H142)-ROW(H$7)),1),"")</f>
        <v/>
      </c>
      <c r="I142" s="43" t="str">
        <f ca="1">IF(J142="","",IF(INDEX(Data!$BR:$BR,MATCH(J142,Data!$A:$A,0),1)=0,"",INDEX(Data!$BR:$BR,MATCH(J142,Data!$A:$A,0),1)))</f>
        <v/>
      </c>
      <c r="J142" s="43" t="str">
        <f ca="1">IFERROR(INDEX(Data!$A$1:I$1004,_xlfn.AGGREGATE(15,6,(OFFSET(Data!$A$1,0,MATCH(J$6,Data!$1:$1,0)-1,1000,1)=IF(J$7="","Yes",J$7))/(OFFSET(Data!$A$1,0,MATCH(J$6,Data!$1:$1,0)-1,1000,1)=IF(J$7="","Yes",J$7))*ROW(Data!$C$1:$C$1004),ROW(J142)-ROW(J$7)),1),"")</f>
        <v/>
      </c>
      <c r="K142" s="43" t="str">
        <f ca="1">IF(L142="","",IF(INDEX(Data!$BR:$BR,MATCH(L142,Data!$A:$A,0),1)=0,"",INDEX(Data!$BR:$BR,MATCH(L142,Data!$A:$A,0),1)))</f>
        <v/>
      </c>
      <c r="L142" s="43" t="str">
        <f ca="1">IFERROR(INDEX(Data!$A$1:K$1004,_xlfn.AGGREGATE(15,6,(OFFSET(Data!$A$1,0,MATCH(L$6,Data!$1:$1,0)-1,1000,1)=IF(L$7="","Yes",L$7))/(OFFSET(Data!$A$1,0,MATCH(L$6,Data!$1:$1,0)-1,1000,1)=IF(L$7="","Yes",L$7))*ROW(Data!$C$1:$C$1004),ROW(L142)-ROW(L$7)),1),"")</f>
        <v/>
      </c>
      <c r="M142" s="43" t="str">
        <f ca="1">IF(N142="","",IF(INDEX(Data!$BR:$BR,MATCH(N142,Data!$A:$A,0),1)=0,"",INDEX(Data!$BR:$BR,MATCH(N142,Data!$A:$A,0),1)))</f>
        <v/>
      </c>
      <c r="N142" s="43" t="str">
        <f ca="1">IFERROR(INDEX(Data!$A$1:M$1004,_xlfn.AGGREGATE(15,6,(OFFSET(Data!$A$1,0,MATCH(N$6,Data!$1:$1,0)-1,1000,1)=IF(N$7="","Yes",N$7))/(OFFSET(Data!$A$1,0,MATCH(N$6,Data!$1:$1,0)-1,1000,1)=IF(N$7="","Yes",N$7))*ROW(Data!$C$1:$C$1004),ROW(N142)-ROW(N$7)),1),"")</f>
        <v/>
      </c>
      <c r="O142" s="43" t="str">
        <f ca="1">IF(P142="","",IF(INDEX(Data!$BR:$BR,MATCH(P142,Data!$A:$A,0),1)=0,"",INDEX(Data!$BR:$BR,MATCH(P142,Data!$A:$A,0),1)))</f>
        <v/>
      </c>
      <c r="P142" s="43" t="str">
        <f ca="1">IFERROR(INDEX(Data!$A$1:O$1004,_xlfn.AGGREGATE(15,6,(OFFSET(Data!$A$1,0,MATCH(P$6,Data!$1:$1,0)-1,1000,1)=IF(P$7="","Yes",P$7))/(OFFSET(Data!$A$1,0,MATCH(P$6,Data!$1:$1,0)-1,1000,1)=IF(P$7="","Yes",P$7))*ROW(Data!$C$1:$C$1004),ROW(P142)-ROW(P$7)),1),"")</f>
        <v/>
      </c>
      <c r="Q142" s="43" t="str">
        <f ca="1">IF(R142="","",IF(INDEX(Data!$BR:$BR,MATCH(R142,Data!$A:$A,0),1)=0,"",INDEX(Data!$BR:$BR,MATCH(R142,Data!$A:$A,0),1)))</f>
        <v/>
      </c>
      <c r="R142" s="43" t="str">
        <f ca="1">IFERROR(INDEX(Data!$A$1:Q$1004,_xlfn.AGGREGATE(15,6,(OFFSET(Data!$A$1,0,MATCH(R$6,Data!$1:$1,0)-1,1000,1)=IF(R$7="","Yes",R$7))/(OFFSET(Data!$A$1,0,MATCH(R$6,Data!$1:$1,0)-1,1000,1)=IF(R$7="","Yes",R$7))*ROW(Data!$C$1:$C$1004),ROW(R142)-ROW(R$7)),1),"")</f>
        <v>VH1</v>
      </c>
      <c r="S142" s="43" t="str">
        <f ca="1">IF(T142="","",IF(INDEX(Data!$BR:$BR,MATCH(T142,Data!$A:$A,0),1)=0,"",INDEX(Data!$BR:$BR,MATCH(T142,Data!$A:$A,0),1)))</f>
        <v/>
      </c>
      <c r="T142" s="43" t="str">
        <f ca="1">IFERROR(INDEX(Data!$A$1:R$1004,_xlfn.AGGREGATE(15,6,(OFFSET(Data!$A$1,0,MATCH(T$6,Data!$1:$1,0)-1,1000,1)=IF(T$7="","Yes",T$7))/(OFFSET(Data!$A$1,0,MATCH(T$6,Data!$1:$1,0)-1,1000,1)=IF(T$7="","Yes",T$7))*ROW(Data!$C$1:$C$1004),ROW(T142)-ROW(T$7)),1),"")</f>
        <v/>
      </c>
      <c r="U142" s="43" t="str">
        <f ca="1">IF(V142="","",IF(INDEX(Data!$BR:$BR,MATCH(V142,Data!$A:$A,0),1)=0,"",INDEX(Data!$BR:$BR,MATCH(V142,Data!$A:$A,0),1)))</f>
        <v/>
      </c>
      <c r="V142" s="43" t="str">
        <f ca="1">IFERROR(INDEX(Data!$A$1:T$1004,_xlfn.AGGREGATE(15,6,(OFFSET(Data!$A$1,0,MATCH(V$6,Data!$1:$1,0)-1,1000,1)=IF(V$7="","Yes",V$7))/(OFFSET(Data!$A$1,0,MATCH(V$6,Data!$1:$1,0)-1,1000,1)=IF(V$7="","Yes",V$7))*ROW(Data!$C$1:$C$1004),ROW(V142)-ROW(V$7)),1),"")</f>
        <v/>
      </c>
      <c r="W142" s="43" t="str">
        <f ca="1">IF(X142="","",IF(INDEX(Data!$BR:$BR,MATCH(X142,Data!$A:$A,0),1)=0,"",INDEX(Data!$BR:$BR,MATCH(X142,Data!$A:$A,0),1)))</f>
        <v/>
      </c>
      <c r="X142" s="43" t="str">
        <f ca="1">IFERROR(INDEX(Data!$A$1:Y$1004,_xlfn.AGGREGATE(15,6,(OFFSET(Data!$A$1,0,MATCH(X$6,Data!$1:$1,0)-1,1000,1)=IF(X$7="","Yes",X$7))/(OFFSET(Data!$A$1,0,MATCH(X$6,Data!$1:$1,0)-1,1000,1)=IF(X$7="","Yes",X$7))*ROW(Data!$C$1:$C$1004),ROW(X142)-ROW(X$7)),1),"")</f>
        <v/>
      </c>
      <c r="Y142" s="43" t="str">
        <f ca="1">IF(Z142="","",IF(INDEX(Data!$BR:$BR,MATCH(Z142,Data!$A:$A,0),1)=0,"",INDEX(Data!$BR:$BR,MATCH(Z142,Data!$A:$A,0),1)))</f>
        <v/>
      </c>
      <c r="Z142" s="43" t="str">
        <f ca="1">IFERROR(INDEX(Data!$A$1:AA$1004,_xlfn.AGGREGATE(15,6,(OFFSET(Data!$A$1,0,MATCH(Z$6,Data!$1:$1,0)-1,1000,1)=IF(Z$7="","Yes",Z$7))/(OFFSET(Data!$A$1,0,MATCH(Z$6,Data!$1:$1,0)-1,1000,1)=IF(Z$7="","Yes",Z$7))*ROW(Data!$C$1:$C$1004),ROW(Z142)-ROW(Z$7)),1),"")</f>
        <v/>
      </c>
      <c r="AA142" s="43" t="str">
        <f ca="1">IF(AB142="","",IF(INDEX(Data!$BR:$BR,MATCH(AB142,Data!$A:$A,0),1)=0,"",INDEX(Data!$BR:$BR,MATCH(AB142,Data!$A:$A,0),1)))</f>
        <v/>
      </c>
      <c r="AB142" s="43" t="str">
        <f ca="1">IFERROR(INDEX(Data!$A$1:AC$1004,_xlfn.AGGREGATE(15,6,(OFFSET(Data!$A$1,0,MATCH(AB$6,Data!$1:$1,0)-1,1000,1)=IF(AB$7="","Yes",AB$7))/(OFFSET(Data!$A$1,0,MATCH(AB$6,Data!$1:$1,0)-1,1000,1)=IF(AB$7="","Yes",AB$7))*ROW(Data!$C$1:$C$1004),ROW(AB142)-ROW(AB$7)),1),"")</f>
        <v/>
      </c>
      <c r="AC142" s="43" t="str">
        <f ca="1">IF(AD142="","",IF(INDEX(Data!$BR:$BR,MATCH(AD142,Data!$A:$A,0),1)=0,"",INDEX(Data!$BR:$BR,MATCH(AD142,Data!$A:$A,0),1)))</f>
        <v/>
      </c>
      <c r="AD142" s="43" t="str">
        <f ca="1">IFERROR(INDEX(Data!$A$1:AE$1004,_xlfn.AGGREGATE(15,6,(OFFSET(Data!$A$1,0,MATCH(AD$6,Data!$1:$1,0)-1,1000,1)=IF(AD$7="","Yes",AD$7))/(OFFSET(Data!$A$1,0,MATCH(AD$6,Data!$1:$1,0)-1,1000,1)=IF(AD$7="","Yes",AD$7))*ROW(Data!$C$1:$C$1004),ROW(AD142)-ROW(AD$7)),1),"")</f>
        <v/>
      </c>
      <c r="AE142" s="43" t="str">
        <f ca="1">IF(AF142="","",IF(INDEX(Data!$BR:$BR,MATCH(AF142,Data!$A:$A,0),1)=0,"",INDEX(Data!$BR:$BR,MATCH(AF142,Data!$A:$A,0),1)))</f>
        <v/>
      </c>
      <c r="AF142" s="43" t="str">
        <f ca="1">IFERROR(INDEX(Data!$A$1:AM$1004,_xlfn.AGGREGATE(15,6,(OFFSET(Data!$A$1,0,MATCH(AF$6,Data!$1:$1,0)-1,1000,1)=IF(AF$7="","Yes",AF$7))/(OFFSET(Data!$A$1,0,MATCH(AF$6,Data!$1:$1,0)-1,1000,1)=IF(AF$7="","Yes",AF$7))*ROW(Data!$C$1:$C$1004),ROW(AF142)-ROW(AF$7)),1),"")</f>
        <v/>
      </c>
      <c r="AG142" s="43" t="str">
        <f ca="1">IF(AH142="","",IF(INDEX(Data!$BR:$BR,MATCH(AH142,Data!$A:$A,0),1)=0,"",INDEX(Data!$BR:$BR,MATCH(AH142,Data!$A:$A,0),1)))</f>
        <v/>
      </c>
      <c r="AH142" s="43" t="str">
        <f ca="1">IFERROR(INDEX(Data!$A$1:AO$1004,_xlfn.AGGREGATE(15,6,(OFFSET(Data!$A$1,0,MATCH(AH$6,Data!$1:$1,0)-1,1000,1)=IF(AH$7="","Yes",AH$7))/(OFFSET(Data!$A$1,0,MATCH(AH$6,Data!$1:$1,0)-1,1000,1)=IF(AH$7="","Yes",AH$7))*ROW(Data!$C$1:$C$1004),ROW(AH142)-ROW(AH$7)),1),"")</f>
        <v/>
      </c>
      <c r="AI142" s="43" t="str">
        <f ca="1">IF(AJ142="","",IF(INDEX(Data!$BR:$BR,MATCH(AJ142,Data!$A:$A,0),1)=0,"",INDEX(Data!$BR:$BR,MATCH(AJ142,Data!$A:$A,0),1)))</f>
        <v/>
      </c>
      <c r="AJ142" s="43" t="str">
        <f ca="1">IFERROR(INDEX(Data!$A$1:AQ$1004,_xlfn.AGGREGATE(15,6,(OFFSET(Data!$A$1,0,MATCH(AJ$6,Data!$1:$1,0)-1,1000,1)=IF(AJ$7="","Yes",AJ$7))/(OFFSET(Data!$A$1,0,MATCH(AJ$6,Data!$1:$1,0)-1,1000,1)=IF(AJ$7="","Yes",AJ$7))*ROW(Data!$C$1:$C$1004),ROW(AJ142)-ROW(AJ$7)),1),"")</f>
        <v/>
      </c>
      <c r="AK142" s="43" t="str">
        <f ca="1">IF(AL142="","",IF(INDEX(Data!$BR:$BR,MATCH(AL142,Data!$A:$A,0),1)=0,"",INDEX(Data!$BR:$BR,MATCH(AL142,Data!$A:$A,0),1)))</f>
        <v/>
      </c>
      <c r="AL142" s="43" t="str">
        <f ca="1">IFERROR(INDEX(Data!$A$1:AS$1004,_xlfn.AGGREGATE(15,6,(OFFSET(Data!$A$1,0,MATCH(AL$6,Data!$1:$1,0)-1,1000,1)=IF(AL$7="","Yes",AL$7))/(OFFSET(Data!$A$1,0,MATCH(AL$6,Data!$1:$1,0)-1,1000,1)=IF(AL$7="","Yes",AL$7))*ROW(Data!$C$1:$C$1004),ROW(AL142)-ROW(AL$7)),1),"")</f>
        <v/>
      </c>
      <c r="AM142" s="43" t="str">
        <f ca="1">IF(AN142="","",IF(INDEX(Data!$BR:$BR,MATCH(AN142,Data!$A:$A,0),1)=0,"",INDEX(Data!$BR:$BR,MATCH(AN142,Data!$A:$A,0),1)))</f>
        <v/>
      </c>
      <c r="AN142" s="43" t="str">
        <f ca="1">IFERROR(INDEX(Data!$A$1:AU$1004,_xlfn.AGGREGATE(15,6,(OFFSET(Data!$A$1,0,MATCH(AN$6,Data!$1:$1,0)-1,1000,1)=IF(AN$7="","Yes",AN$7))/(OFFSET(Data!$A$1,0,MATCH(AN$6,Data!$1:$1,0)-1,1000,1)=IF(AN$7="","Yes",AN$7))*ROW(Data!$C$1:$C$1004),ROW(AN142)-ROW(AN$7)),1),"")</f>
        <v/>
      </c>
    </row>
    <row r="143" spans="1:40" x14ac:dyDescent="0.4">
      <c r="A143" s="43" t="str">
        <f ca="1">IF(B143="","",IF(INDEX(Data!$BR:$BR,MATCH(B143,Data!$A:$A,0),1)=0,"",INDEX(Data!$BR:$BR,MATCH(B143,Data!$A:$A,0),1)))</f>
        <v/>
      </c>
      <c r="B143" s="43" t="str">
        <f ca="1">IFERROR(INDEX(Data!A$1:$A$1004,_xlfn.AGGREGATE(15,6,(OFFSET(Data!$A$1,0,MATCH(B$6,Data!$1:$1,0)-1,1000,1)=IF(B$7="","Yes",B$7))/(OFFSET(Data!$A$1,0,MATCH(B$6,Data!$1:$1,0)-1,1000,1)=IF(B$7="","Yes",B$7))*ROW(Data!$C$1:$C$1004),ROW(B143)-ROW(B$7)),1),"")</f>
        <v/>
      </c>
      <c r="C143" s="43" t="str">
        <f ca="1">IF(D143="","",IF(INDEX(Data!$BR:$BR,MATCH(D143,Data!$A:$A,0),1)=0,"",INDEX(Data!$BR:$BR,MATCH(D143,Data!$A:$A,0),1)))</f>
        <v/>
      </c>
      <c r="D143" s="43" t="str">
        <f ca="1">IFERROR(INDEX(Data!$A$1:C$1004,_xlfn.AGGREGATE(15,6,(OFFSET(Data!$A$1,0,MATCH(D$6,Data!$1:$1,0)-1,1000,1)=IF(D$7="","Yes",D$7))/(OFFSET(Data!$A$1,0,MATCH(D$6,Data!$1:$1,0)-1,1000,1)=IF(D$7="","Yes",D$7))*ROW(Data!$C$1:$C$1004),ROW(D143)-ROW(D$7)),1),"")</f>
        <v/>
      </c>
      <c r="E143" s="43" t="str">
        <f ca="1">IF(F143="","",IF(INDEX(Data!$BR:$BR,MATCH(F143,Data!$A:$A,0),1)=0,"",INDEX(Data!$BR:$BR,MATCH(F143,Data!$A:$A,0),1)))</f>
        <v/>
      </c>
      <c r="F143" s="43" t="str">
        <f ca="1">IFERROR(INDEX(Data!$A$1:E$1004,_xlfn.AGGREGATE(15,6,(OFFSET(Data!$A$1,0,MATCH(F$6,Data!$1:$1,0)-1,1000,1)=IF(F$7="","Yes",F$7))/(OFFSET(Data!$A$1,0,MATCH(F$6,Data!$1:$1,0)-1,1000,1)=IF(F$7="","Yes",F$7))*ROW(Data!$C$1:$C$1004),ROW(F143)-ROW(F$7)),1),"")</f>
        <v/>
      </c>
      <c r="G143" s="43" t="str">
        <f ca="1">IF(H143="","",IF(INDEX(Data!$BR:$BR,MATCH(H143,Data!$A:$A,0),1)=0,"",INDEX(Data!$BR:$BR,MATCH(H143,Data!$A:$A,0),1)))</f>
        <v/>
      </c>
      <c r="H143" s="43" t="str">
        <f ca="1">IFERROR(INDEX(Data!$A$1:G$1004,_xlfn.AGGREGATE(15,6,(OFFSET(Data!$A$1,0,MATCH(H$6,Data!$1:$1,0)-1,1000,1)=IF(H$7="","Yes",H$7))/(OFFSET(Data!$A$1,0,MATCH(H$6,Data!$1:$1,0)-1,1000,1)=IF(H$7="","Yes",H$7))*ROW(Data!$C$1:$C$1004),ROW(H143)-ROW(H$7)),1),"")</f>
        <v/>
      </c>
      <c r="I143" s="43" t="str">
        <f ca="1">IF(J143="","",IF(INDEX(Data!$BR:$BR,MATCH(J143,Data!$A:$A,0),1)=0,"",INDEX(Data!$BR:$BR,MATCH(J143,Data!$A:$A,0),1)))</f>
        <v/>
      </c>
      <c r="J143" s="43" t="str">
        <f ca="1">IFERROR(INDEX(Data!$A$1:I$1004,_xlfn.AGGREGATE(15,6,(OFFSET(Data!$A$1,0,MATCH(J$6,Data!$1:$1,0)-1,1000,1)=IF(J$7="","Yes",J$7))/(OFFSET(Data!$A$1,0,MATCH(J$6,Data!$1:$1,0)-1,1000,1)=IF(J$7="","Yes",J$7))*ROW(Data!$C$1:$C$1004),ROW(J143)-ROW(J$7)),1),"")</f>
        <v/>
      </c>
      <c r="K143" s="43" t="str">
        <f ca="1">IF(L143="","",IF(INDEX(Data!$BR:$BR,MATCH(L143,Data!$A:$A,0),1)=0,"",INDEX(Data!$BR:$BR,MATCH(L143,Data!$A:$A,0),1)))</f>
        <v/>
      </c>
      <c r="L143" s="43" t="str">
        <f ca="1">IFERROR(INDEX(Data!$A$1:K$1004,_xlfn.AGGREGATE(15,6,(OFFSET(Data!$A$1,0,MATCH(L$6,Data!$1:$1,0)-1,1000,1)=IF(L$7="","Yes",L$7))/(OFFSET(Data!$A$1,0,MATCH(L$6,Data!$1:$1,0)-1,1000,1)=IF(L$7="","Yes",L$7))*ROW(Data!$C$1:$C$1004),ROW(L143)-ROW(L$7)),1),"")</f>
        <v/>
      </c>
      <c r="M143" s="43" t="str">
        <f ca="1">IF(N143="","",IF(INDEX(Data!$BR:$BR,MATCH(N143,Data!$A:$A,0),1)=0,"",INDEX(Data!$BR:$BR,MATCH(N143,Data!$A:$A,0),1)))</f>
        <v/>
      </c>
      <c r="N143" s="43" t="str">
        <f ca="1">IFERROR(INDEX(Data!$A$1:M$1004,_xlfn.AGGREGATE(15,6,(OFFSET(Data!$A$1,0,MATCH(N$6,Data!$1:$1,0)-1,1000,1)=IF(N$7="","Yes",N$7))/(OFFSET(Data!$A$1,0,MATCH(N$6,Data!$1:$1,0)-1,1000,1)=IF(N$7="","Yes",N$7))*ROW(Data!$C$1:$C$1004),ROW(N143)-ROW(N$7)),1),"")</f>
        <v/>
      </c>
      <c r="O143" s="43" t="str">
        <f ca="1">IF(P143="","",IF(INDEX(Data!$BR:$BR,MATCH(P143,Data!$A:$A,0),1)=0,"",INDEX(Data!$BR:$BR,MATCH(P143,Data!$A:$A,0),1)))</f>
        <v/>
      </c>
      <c r="P143" s="43" t="str">
        <f ca="1">IFERROR(INDEX(Data!$A$1:O$1004,_xlfn.AGGREGATE(15,6,(OFFSET(Data!$A$1,0,MATCH(P$6,Data!$1:$1,0)-1,1000,1)=IF(P$7="","Yes",P$7))/(OFFSET(Data!$A$1,0,MATCH(P$6,Data!$1:$1,0)-1,1000,1)=IF(P$7="","Yes",P$7))*ROW(Data!$C$1:$C$1004),ROW(P143)-ROW(P$7)),1),"")</f>
        <v/>
      </c>
      <c r="Q143" s="43" t="str">
        <f ca="1">IF(R143="","",IF(INDEX(Data!$BR:$BR,MATCH(R143,Data!$A:$A,0),1)=0,"",INDEX(Data!$BR:$BR,MATCH(R143,Data!$A:$A,0),1)))</f>
        <v/>
      </c>
      <c r="R143" s="43" t="str">
        <f ca="1">IFERROR(INDEX(Data!$A$1:Q$1004,_xlfn.AGGREGATE(15,6,(OFFSET(Data!$A$1,0,MATCH(R$6,Data!$1:$1,0)-1,1000,1)=IF(R$7="","Yes",R$7))/(OFFSET(Data!$A$1,0,MATCH(R$6,Data!$1:$1,0)-1,1000,1)=IF(R$7="","Yes",R$7))*ROW(Data!$C$1:$C$1004),ROW(R143)-ROW(R$7)),1),"")</f>
        <v>Viceland</v>
      </c>
      <c r="S143" s="43" t="str">
        <f ca="1">IF(T143="","",IF(INDEX(Data!$BR:$BR,MATCH(T143,Data!$A:$A,0),1)=0,"",INDEX(Data!$BR:$BR,MATCH(T143,Data!$A:$A,0),1)))</f>
        <v/>
      </c>
      <c r="T143" s="43" t="str">
        <f ca="1">IFERROR(INDEX(Data!$A$1:R$1004,_xlfn.AGGREGATE(15,6,(OFFSET(Data!$A$1,0,MATCH(T$6,Data!$1:$1,0)-1,1000,1)=IF(T$7="","Yes",T$7))/(OFFSET(Data!$A$1,0,MATCH(T$6,Data!$1:$1,0)-1,1000,1)=IF(T$7="","Yes",T$7))*ROW(Data!$C$1:$C$1004),ROW(T143)-ROW(T$7)),1),"")</f>
        <v/>
      </c>
      <c r="U143" s="43" t="str">
        <f ca="1">IF(V143="","",IF(INDEX(Data!$BR:$BR,MATCH(V143,Data!$A:$A,0),1)=0,"",INDEX(Data!$BR:$BR,MATCH(V143,Data!$A:$A,0),1)))</f>
        <v/>
      </c>
      <c r="V143" s="43" t="str">
        <f ca="1">IFERROR(INDEX(Data!$A$1:T$1004,_xlfn.AGGREGATE(15,6,(OFFSET(Data!$A$1,0,MATCH(V$6,Data!$1:$1,0)-1,1000,1)=IF(V$7="","Yes",V$7))/(OFFSET(Data!$A$1,0,MATCH(V$6,Data!$1:$1,0)-1,1000,1)=IF(V$7="","Yes",V$7))*ROW(Data!$C$1:$C$1004),ROW(V143)-ROW(V$7)),1),"")</f>
        <v/>
      </c>
      <c r="W143" s="43" t="str">
        <f ca="1">IF(X143="","",IF(INDEX(Data!$BR:$BR,MATCH(X143,Data!$A:$A,0),1)=0,"",INDEX(Data!$BR:$BR,MATCH(X143,Data!$A:$A,0),1)))</f>
        <v/>
      </c>
      <c r="X143" s="43" t="str">
        <f ca="1">IFERROR(INDEX(Data!$A$1:Y$1004,_xlfn.AGGREGATE(15,6,(OFFSET(Data!$A$1,0,MATCH(X$6,Data!$1:$1,0)-1,1000,1)=IF(X$7="","Yes",X$7))/(OFFSET(Data!$A$1,0,MATCH(X$6,Data!$1:$1,0)-1,1000,1)=IF(X$7="","Yes",X$7))*ROW(Data!$C$1:$C$1004),ROW(X143)-ROW(X$7)),1),"")</f>
        <v/>
      </c>
      <c r="Y143" s="43" t="str">
        <f ca="1">IF(Z143="","",IF(INDEX(Data!$BR:$BR,MATCH(Z143,Data!$A:$A,0),1)=0,"",INDEX(Data!$BR:$BR,MATCH(Z143,Data!$A:$A,0),1)))</f>
        <v/>
      </c>
      <c r="Z143" s="43" t="str">
        <f ca="1">IFERROR(INDEX(Data!$A$1:AA$1004,_xlfn.AGGREGATE(15,6,(OFFSET(Data!$A$1,0,MATCH(Z$6,Data!$1:$1,0)-1,1000,1)=IF(Z$7="","Yes",Z$7))/(OFFSET(Data!$A$1,0,MATCH(Z$6,Data!$1:$1,0)-1,1000,1)=IF(Z$7="","Yes",Z$7))*ROW(Data!$C$1:$C$1004),ROW(Z143)-ROW(Z$7)),1),"")</f>
        <v/>
      </c>
      <c r="AA143" s="43" t="str">
        <f ca="1">IF(AB143="","",IF(INDEX(Data!$BR:$BR,MATCH(AB143,Data!$A:$A,0),1)=0,"",INDEX(Data!$BR:$BR,MATCH(AB143,Data!$A:$A,0),1)))</f>
        <v/>
      </c>
      <c r="AB143" s="43" t="str">
        <f ca="1">IFERROR(INDEX(Data!$A$1:AC$1004,_xlfn.AGGREGATE(15,6,(OFFSET(Data!$A$1,0,MATCH(AB$6,Data!$1:$1,0)-1,1000,1)=IF(AB$7="","Yes",AB$7))/(OFFSET(Data!$A$1,0,MATCH(AB$6,Data!$1:$1,0)-1,1000,1)=IF(AB$7="","Yes",AB$7))*ROW(Data!$C$1:$C$1004),ROW(AB143)-ROW(AB$7)),1),"")</f>
        <v/>
      </c>
      <c r="AC143" s="43" t="str">
        <f ca="1">IF(AD143="","",IF(INDEX(Data!$BR:$BR,MATCH(AD143,Data!$A:$A,0),1)=0,"",INDEX(Data!$BR:$BR,MATCH(AD143,Data!$A:$A,0),1)))</f>
        <v/>
      </c>
      <c r="AD143" s="43" t="str">
        <f ca="1">IFERROR(INDEX(Data!$A$1:AE$1004,_xlfn.AGGREGATE(15,6,(OFFSET(Data!$A$1,0,MATCH(AD$6,Data!$1:$1,0)-1,1000,1)=IF(AD$7="","Yes",AD$7))/(OFFSET(Data!$A$1,0,MATCH(AD$6,Data!$1:$1,0)-1,1000,1)=IF(AD$7="","Yes",AD$7))*ROW(Data!$C$1:$C$1004),ROW(AD143)-ROW(AD$7)),1),"")</f>
        <v/>
      </c>
      <c r="AE143" s="43" t="str">
        <f ca="1">IF(AF143="","",IF(INDEX(Data!$BR:$BR,MATCH(AF143,Data!$A:$A,0),1)=0,"",INDEX(Data!$BR:$BR,MATCH(AF143,Data!$A:$A,0),1)))</f>
        <v/>
      </c>
      <c r="AF143" s="43" t="str">
        <f ca="1">IFERROR(INDEX(Data!$A$1:AM$1004,_xlfn.AGGREGATE(15,6,(OFFSET(Data!$A$1,0,MATCH(AF$6,Data!$1:$1,0)-1,1000,1)=IF(AF$7="","Yes",AF$7))/(OFFSET(Data!$A$1,0,MATCH(AF$6,Data!$1:$1,0)-1,1000,1)=IF(AF$7="","Yes",AF$7))*ROW(Data!$C$1:$C$1004),ROW(AF143)-ROW(AF$7)),1),"")</f>
        <v/>
      </c>
      <c r="AG143" s="43" t="str">
        <f ca="1">IF(AH143="","",IF(INDEX(Data!$BR:$BR,MATCH(AH143,Data!$A:$A,0),1)=0,"",INDEX(Data!$BR:$BR,MATCH(AH143,Data!$A:$A,0),1)))</f>
        <v/>
      </c>
      <c r="AH143" s="43" t="str">
        <f ca="1">IFERROR(INDEX(Data!$A$1:AO$1004,_xlfn.AGGREGATE(15,6,(OFFSET(Data!$A$1,0,MATCH(AH$6,Data!$1:$1,0)-1,1000,1)=IF(AH$7="","Yes",AH$7))/(OFFSET(Data!$A$1,0,MATCH(AH$6,Data!$1:$1,0)-1,1000,1)=IF(AH$7="","Yes",AH$7))*ROW(Data!$C$1:$C$1004),ROW(AH143)-ROW(AH$7)),1),"")</f>
        <v/>
      </c>
      <c r="AI143" s="43" t="str">
        <f ca="1">IF(AJ143="","",IF(INDEX(Data!$BR:$BR,MATCH(AJ143,Data!$A:$A,0),1)=0,"",INDEX(Data!$BR:$BR,MATCH(AJ143,Data!$A:$A,0),1)))</f>
        <v/>
      </c>
      <c r="AJ143" s="43" t="str">
        <f ca="1">IFERROR(INDEX(Data!$A$1:AQ$1004,_xlfn.AGGREGATE(15,6,(OFFSET(Data!$A$1,0,MATCH(AJ$6,Data!$1:$1,0)-1,1000,1)=IF(AJ$7="","Yes",AJ$7))/(OFFSET(Data!$A$1,0,MATCH(AJ$6,Data!$1:$1,0)-1,1000,1)=IF(AJ$7="","Yes",AJ$7))*ROW(Data!$C$1:$C$1004),ROW(AJ143)-ROW(AJ$7)),1),"")</f>
        <v/>
      </c>
      <c r="AK143" s="43" t="str">
        <f ca="1">IF(AL143="","",IF(INDEX(Data!$BR:$BR,MATCH(AL143,Data!$A:$A,0),1)=0,"",INDEX(Data!$BR:$BR,MATCH(AL143,Data!$A:$A,0),1)))</f>
        <v/>
      </c>
      <c r="AL143" s="43" t="str">
        <f ca="1">IFERROR(INDEX(Data!$A$1:AS$1004,_xlfn.AGGREGATE(15,6,(OFFSET(Data!$A$1,0,MATCH(AL$6,Data!$1:$1,0)-1,1000,1)=IF(AL$7="","Yes",AL$7))/(OFFSET(Data!$A$1,0,MATCH(AL$6,Data!$1:$1,0)-1,1000,1)=IF(AL$7="","Yes",AL$7))*ROW(Data!$C$1:$C$1004),ROW(AL143)-ROW(AL$7)),1),"")</f>
        <v/>
      </c>
      <c r="AM143" s="43" t="str">
        <f ca="1">IF(AN143="","",IF(INDEX(Data!$BR:$BR,MATCH(AN143,Data!$A:$A,0),1)=0,"",INDEX(Data!$BR:$BR,MATCH(AN143,Data!$A:$A,0),1)))</f>
        <v/>
      </c>
      <c r="AN143" s="43" t="str">
        <f ca="1">IFERROR(INDEX(Data!$A$1:AU$1004,_xlfn.AGGREGATE(15,6,(OFFSET(Data!$A$1,0,MATCH(AN$6,Data!$1:$1,0)-1,1000,1)=IF(AN$7="","Yes",AN$7))/(OFFSET(Data!$A$1,0,MATCH(AN$6,Data!$1:$1,0)-1,1000,1)=IF(AN$7="","Yes",AN$7))*ROW(Data!$C$1:$C$1004),ROW(AN143)-ROW(AN$7)),1),"")</f>
        <v/>
      </c>
    </row>
    <row r="144" spans="1:40" x14ac:dyDescent="0.4">
      <c r="A144" s="43" t="str">
        <f ca="1">IF(B144="","",IF(INDEX(Data!$BR:$BR,MATCH(B144,Data!$A:$A,0),1)=0,"",INDEX(Data!$BR:$BR,MATCH(B144,Data!$A:$A,0),1)))</f>
        <v/>
      </c>
      <c r="B144" s="43" t="str">
        <f ca="1">IFERROR(INDEX(Data!A$1:$A$1004,_xlfn.AGGREGATE(15,6,(OFFSET(Data!$A$1,0,MATCH(B$6,Data!$1:$1,0)-1,1000,1)=IF(B$7="","Yes",B$7))/(OFFSET(Data!$A$1,0,MATCH(B$6,Data!$1:$1,0)-1,1000,1)=IF(B$7="","Yes",B$7))*ROW(Data!$C$1:$C$1004),ROW(B144)-ROW(B$7)),1),"")</f>
        <v/>
      </c>
      <c r="C144" s="43" t="str">
        <f ca="1">IF(D144="","",IF(INDEX(Data!$BR:$BR,MATCH(D144,Data!$A:$A,0),1)=0,"",INDEX(Data!$BR:$BR,MATCH(D144,Data!$A:$A,0),1)))</f>
        <v/>
      </c>
      <c r="D144" s="43" t="str">
        <f ca="1">IFERROR(INDEX(Data!$A$1:C$1004,_xlfn.AGGREGATE(15,6,(OFFSET(Data!$A$1,0,MATCH(D$6,Data!$1:$1,0)-1,1000,1)=IF(D$7="","Yes",D$7))/(OFFSET(Data!$A$1,0,MATCH(D$6,Data!$1:$1,0)-1,1000,1)=IF(D$7="","Yes",D$7))*ROW(Data!$C$1:$C$1004),ROW(D144)-ROW(D$7)),1),"")</f>
        <v/>
      </c>
      <c r="E144" s="43" t="str">
        <f ca="1">IF(F144="","",IF(INDEX(Data!$BR:$BR,MATCH(F144,Data!$A:$A,0),1)=0,"",INDEX(Data!$BR:$BR,MATCH(F144,Data!$A:$A,0),1)))</f>
        <v/>
      </c>
      <c r="F144" s="43" t="str">
        <f ca="1">IFERROR(INDEX(Data!$A$1:E$1004,_xlfn.AGGREGATE(15,6,(OFFSET(Data!$A$1,0,MATCH(F$6,Data!$1:$1,0)-1,1000,1)=IF(F$7="","Yes",F$7))/(OFFSET(Data!$A$1,0,MATCH(F$6,Data!$1:$1,0)-1,1000,1)=IF(F$7="","Yes",F$7))*ROW(Data!$C$1:$C$1004),ROW(F144)-ROW(F$7)),1),"")</f>
        <v/>
      </c>
      <c r="G144" s="43" t="str">
        <f ca="1">IF(H144="","",IF(INDEX(Data!$BR:$BR,MATCH(H144,Data!$A:$A,0),1)=0,"",INDEX(Data!$BR:$BR,MATCH(H144,Data!$A:$A,0),1)))</f>
        <v/>
      </c>
      <c r="H144" s="43" t="str">
        <f ca="1">IFERROR(INDEX(Data!$A$1:G$1004,_xlfn.AGGREGATE(15,6,(OFFSET(Data!$A$1,0,MATCH(H$6,Data!$1:$1,0)-1,1000,1)=IF(H$7="","Yes",H$7))/(OFFSET(Data!$A$1,0,MATCH(H$6,Data!$1:$1,0)-1,1000,1)=IF(H$7="","Yes",H$7))*ROW(Data!$C$1:$C$1004),ROW(H144)-ROW(H$7)),1),"")</f>
        <v/>
      </c>
      <c r="I144" s="43" t="str">
        <f ca="1">IF(J144="","",IF(INDEX(Data!$BR:$BR,MATCH(J144,Data!$A:$A,0),1)=0,"",INDEX(Data!$BR:$BR,MATCH(J144,Data!$A:$A,0),1)))</f>
        <v/>
      </c>
      <c r="J144" s="43" t="str">
        <f ca="1">IFERROR(INDEX(Data!$A$1:I$1004,_xlfn.AGGREGATE(15,6,(OFFSET(Data!$A$1,0,MATCH(J$6,Data!$1:$1,0)-1,1000,1)=IF(J$7="","Yes",J$7))/(OFFSET(Data!$A$1,0,MATCH(J$6,Data!$1:$1,0)-1,1000,1)=IF(J$7="","Yes",J$7))*ROW(Data!$C$1:$C$1004),ROW(J144)-ROW(J$7)),1),"")</f>
        <v/>
      </c>
      <c r="K144" s="43" t="str">
        <f ca="1">IF(L144="","",IF(INDEX(Data!$BR:$BR,MATCH(L144,Data!$A:$A,0),1)=0,"",INDEX(Data!$BR:$BR,MATCH(L144,Data!$A:$A,0),1)))</f>
        <v/>
      </c>
      <c r="L144" s="43" t="str">
        <f ca="1">IFERROR(INDEX(Data!$A$1:K$1004,_xlfn.AGGREGATE(15,6,(OFFSET(Data!$A$1,0,MATCH(L$6,Data!$1:$1,0)-1,1000,1)=IF(L$7="","Yes",L$7))/(OFFSET(Data!$A$1,0,MATCH(L$6,Data!$1:$1,0)-1,1000,1)=IF(L$7="","Yes",L$7))*ROW(Data!$C$1:$C$1004),ROW(L144)-ROW(L$7)),1),"")</f>
        <v/>
      </c>
      <c r="M144" s="43" t="str">
        <f ca="1">IF(N144="","",IF(INDEX(Data!$BR:$BR,MATCH(N144,Data!$A:$A,0),1)=0,"",INDEX(Data!$BR:$BR,MATCH(N144,Data!$A:$A,0),1)))</f>
        <v/>
      </c>
      <c r="N144" s="43" t="str">
        <f ca="1">IFERROR(INDEX(Data!$A$1:M$1004,_xlfn.AGGREGATE(15,6,(OFFSET(Data!$A$1,0,MATCH(N$6,Data!$1:$1,0)-1,1000,1)=IF(N$7="","Yes",N$7))/(OFFSET(Data!$A$1,0,MATCH(N$6,Data!$1:$1,0)-1,1000,1)=IF(N$7="","Yes",N$7))*ROW(Data!$C$1:$C$1004),ROW(N144)-ROW(N$7)),1),"")</f>
        <v/>
      </c>
      <c r="O144" s="43" t="str">
        <f ca="1">IF(P144="","",IF(INDEX(Data!$BR:$BR,MATCH(P144,Data!$A:$A,0),1)=0,"",INDEX(Data!$BR:$BR,MATCH(P144,Data!$A:$A,0),1)))</f>
        <v/>
      </c>
      <c r="P144" s="43" t="str">
        <f ca="1">IFERROR(INDEX(Data!$A$1:O$1004,_xlfn.AGGREGATE(15,6,(OFFSET(Data!$A$1,0,MATCH(P$6,Data!$1:$1,0)-1,1000,1)=IF(P$7="","Yes",P$7))/(OFFSET(Data!$A$1,0,MATCH(P$6,Data!$1:$1,0)-1,1000,1)=IF(P$7="","Yes",P$7))*ROW(Data!$C$1:$C$1004),ROW(P144)-ROW(P$7)),1),"")</f>
        <v/>
      </c>
      <c r="Q144" s="43" t="str">
        <f ca="1">IF(R144="","",IF(INDEX(Data!$BR:$BR,MATCH(R144,Data!$A:$A,0),1)=0,"",INDEX(Data!$BR:$BR,MATCH(R144,Data!$A:$A,0),1)))</f>
        <v/>
      </c>
      <c r="R144" s="43" t="str">
        <f ca="1">IFERROR(INDEX(Data!$A$1:Q$1004,_xlfn.AGGREGATE(15,6,(OFFSET(Data!$A$1,0,MATCH(R$6,Data!$1:$1,0)-1,1000,1)=IF(R$7="","Yes",R$7))/(OFFSET(Data!$A$1,0,MATCH(R$6,Data!$1:$1,0)-1,1000,1)=IF(R$7="","Yes",R$7))*ROW(Data!$C$1:$C$1004),ROW(R144)-ROW(R$7)),1),"")</f>
        <v>We TV</v>
      </c>
      <c r="S144" s="43" t="str">
        <f ca="1">IF(T144="","",IF(INDEX(Data!$BR:$BR,MATCH(T144,Data!$A:$A,0),1)=0,"",INDEX(Data!$BR:$BR,MATCH(T144,Data!$A:$A,0),1)))</f>
        <v/>
      </c>
      <c r="T144" s="43" t="str">
        <f ca="1">IFERROR(INDEX(Data!$A$1:R$1004,_xlfn.AGGREGATE(15,6,(OFFSET(Data!$A$1,0,MATCH(T$6,Data!$1:$1,0)-1,1000,1)=IF(T$7="","Yes",T$7))/(OFFSET(Data!$A$1,0,MATCH(T$6,Data!$1:$1,0)-1,1000,1)=IF(T$7="","Yes",T$7))*ROW(Data!$C$1:$C$1004),ROW(T144)-ROW(T$7)),1),"")</f>
        <v/>
      </c>
      <c r="U144" s="43" t="str">
        <f ca="1">IF(V144="","",IF(INDEX(Data!$BR:$BR,MATCH(V144,Data!$A:$A,0),1)=0,"",INDEX(Data!$BR:$BR,MATCH(V144,Data!$A:$A,0),1)))</f>
        <v/>
      </c>
      <c r="V144" s="43" t="str">
        <f ca="1">IFERROR(INDEX(Data!$A$1:T$1004,_xlfn.AGGREGATE(15,6,(OFFSET(Data!$A$1,0,MATCH(V$6,Data!$1:$1,0)-1,1000,1)=IF(V$7="","Yes",V$7))/(OFFSET(Data!$A$1,0,MATCH(V$6,Data!$1:$1,0)-1,1000,1)=IF(V$7="","Yes",V$7))*ROW(Data!$C$1:$C$1004),ROW(V144)-ROW(V$7)),1),"")</f>
        <v/>
      </c>
      <c r="W144" s="43" t="str">
        <f ca="1">IF(X144="","",IF(INDEX(Data!$BR:$BR,MATCH(X144,Data!$A:$A,0),1)=0,"",INDEX(Data!$BR:$BR,MATCH(X144,Data!$A:$A,0),1)))</f>
        <v/>
      </c>
      <c r="X144" s="43" t="str">
        <f ca="1">IFERROR(INDEX(Data!$A$1:Y$1004,_xlfn.AGGREGATE(15,6,(OFFSET(Data!$A$1,0,MATCH(X$6,Data!$1:$1,0)-1,1000,1)=IF(X$7="","Yes",X$7))/(OFFSET(Data!$A$1,0,MATCH(X$6,Data!$1:$1,0)-1,1000,1)=IF(X$7="","Yes",X$7))*ROW(Data!$C$1:$C$1004),ROW(X144)-ROW(X$7)),1),"")</f>
        <v/>
      </c>
      <c r="Y144" s="43" t="str">
        <f ca="1">IF(Z144="","",IF(INDEX(Data!$BR:$BR,MATCH(Z144,Data!$A:$A,0),1)=0,"",INDEX(Data!$BR:$BR,MATCH(Z144,Data!$A:$A,0),1)))</f>
        <v/>
      </c>
      <c r="Z144" s="43" t="str">
        <f ca="1">IFERROR(INDEX(Data!$A$1:AA$1004,_xlfn.AGGREGATE(15,6,(OFFSET(Data!$A$1,0,MATCH(Z$6,Data!$1:$1,0)-1,1000,1)=IF(Z$7="","Yes",Z$7))/(OFFSET(Data!$A$1,0,MATCH(Z$6,Data!$1:$1,0)-1,1000,1)=IF(Z$7="","Yes",Z$7))*ROW(Data!$C$1:$C$1004),ROW(Z144)-ROW(Z$7)),1),"")</f>
        <v/>
      </c>
      <c r="AA144" s="43" t="str">
        <f ca="1">IF(AB144="","",IF(INDEX(Data!$BR:$BR,MATCH(AB144,Data!$A:$A,0),1)=0,"",INDEX(Data!$BR:$BR,MATCH(AB144,Data!$A:$A,0),1)))</f>
        <v/>
      </c>
      <c r="AB144" s="43" t="str">
        <f ca="1">IFERROR(INDEX(Data!$A$1:AC$1004,_xlfn.AGGREGATE(15,6,(OFFSET(Data!$A$1,0,MATCH(AB$6,Data!$1:$1,0)-1,1000,1)=IF(AB$7="","Yes",AB$7))/(OFFSET(Data!$A$1,0,MATCH(AB$6,Data!$1:$1,0)-1,1000,1)=IF(AB$7="","Yes",AB$7))*ROW(Data!$C$1:$C$1004),ROW(AB144)-ROW(AB$7)),1),"")</f>
        <v/>
      </c>
      <c r="AC144" s="43" t="str">
        <f ca="1">IF(AD144="","",IF(INDEX(Data!$BR:$BR,MATCH(AD144,Data!$A:$A,0),1)=0,"",INDEX(Data!$BR:$BR,MATCH(AD144,Data!$A:$A,0),1)))</f>
        <v/>
      </c>
      <c r="AD144" s="43" t="str">
        <f ca="1">IFERROR(INDEX(Data!$A$1:AE$1004,_xlfn.AGGREGATE(15,6,(OFFSET(Data!$A$1,0,MATCH(AD$6,Data!$1:$1,0)-1,1000,1)=IF(AD$7="","Yes",AD$7))/(OFFSET(Data!$A$1,0,MATCH(AD$6,Data!$1:$1,0)-1,1000,1)=IF(AD$7="","Yes",AD$7))*ROW(Data!$C$1:$C$1004),ROW(AD144)-ROW(AD$7)),1),"")</f>
        <v/>
      </c>
      <c r="AE144" s="43" t="str">
        <f ca="1">IF(AF144="","",IF(INDEX(Data!$BR:$BR,MATCH(AF144,Data!$A:$A,0),1)=0,"",INDEX(Data!$BR:$BR,MATCH(AF144,Data!$A:$A,0),1)))</f>
        <v/>
      </c>
      <c r="AF144" s="43" t="str">
        <f ca="1">IFERROR(INDEX(Data!$A$1:AM$1004,_xlfn.AGGREGATE(15,6,(OFFSET(Data!$A$1,0,MATCH(AF$6,Data!$1:$1,0)-1,1000,1)=IF(AF$7="","Yes",AF$7))/(OFFSET(Data!$A$1,0,MATCH(AF$6,Data!$1:$1,0)-1,1000,1)=IF(AF$7="","Yes",AF$7))*ROW(Data!$C$1:$C$1004),ROW(AF144)-ROW(AF$7)),1),"")</f>
        <v/>
      </c>
      <c r="AG144" s="43" t="str">
        <f ca="1">IF(AH144="","",IF(INDEX(Data!$BR:$BR,MATCH(AH144,Data!$A:$A,0),1)=0,"",INDEX(Data!$BR:$BR,MATCH(AH144,Data!$A:$A,0),1)))</f>
        <v/>
      </c>
      <c r="AH144" s="43" t="str">
        <f ca="1">IFERROR(INDEX(Data!$A$1:AO$1004,_xlfn.AGGREGATE(15,6,(OFFSET(Data!$A$1,0,MATCH(AH$6,Data!$1:$1,0)-1,1000,1)=IF(AH$7="","Yes",AH$7))/(OFFSET(Data!$A$1,0,MATCH(AH$6,Data!$1:$1,0)-1,1000,1)=IF(AH$7="","Yes",AH$7))*ROW(Data!$C$1:$C$1004),ROW(AH144)-ROW(AH$7)),1),"")</f>
        <v/>
      </c>
      <c r="AI144" s="43" t="str">
        <f ca="1">IF(AJ144="","",IF(INDEX(Data!$BR:$BR,MATCH(AJ144,Data!$A:$A,0),1)=0,"",INDEX(Data!$BR:$BR,MATCH(AJ144,Data!$A:$A,0),1)))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IF(AL144="","",IF(INDEX(Data!$BR:$BR,MATCH(AL144,Data!$A:$A,0),1)=0,"",INDEX(Data!$BR:$BR,MATCH(AL144,Data!$A:$A,0),1)))</f>
        <v/>
      </c>
      <c r="AL144" s="43" t="str">
        <f ca="1">IFERROR(INDEX(Data!$A$1:AS$1004,_xlfn.AGGREGATE(15,6,(OFFSET(Data!$A$1,0,MATCH(AL$6,Data!$1:$1,0)-1,1000,1)=IF(AL$7="","Yes",AL$7))/(OFFSET(Data!$A$1,0,MATCH(AL$6,Data!$1:$1,0)-1,1000,1)=IF(AL$7="","Yes",AL$7))*ROW(Data!$C$1:$C$1004),ROW(AL144)-ROW(AL$7)),1),"")</f>
        <v/>
      </c>
      <c r="AM144" s="43" t="str">
        <f ca="1">IF(AN144="","",IF(INDEX(Data!$BR:$BR,MATCH(AN144,Data!$A:$A,0),1)=0,"",INDEX(Data!$BR:$BR,MATCH(AN144,Data!$A:$A,0),1)))</f>
        <v/>
      </c>
      <c r="AN144" s="43" t="str">
        <f ca="1">IFERROR(INDEX(Data!$A$1:AU$1004,_xlfn.AGGREGATE(15,6,(OFFSET(Data!$A$1,0,MATCH(AN$6,Data!$1:$1,0)-1,1000,1)=IF(AN$7="","Yes",AN$7))/(OFFSET(Data!$A$1,0,MATCH(AN$6,Data!$1:$1,0)-1,1000,1)=IF(AN$7="","Yes",AN$7))*ROW(Data!$C$1:$C$1004),ROW(AN144)-ROW(AN$7)),1),"")</f>
        <v/>
      </c>
    </row>
    <row r="145" spans="1:40" x14ac:dyDescent="0.4">
      <c r="A145" s="43" t="str">
        <f ca="1">IF(B145="","",IF(INDEX(Data!$BR:$BR,MATCH(B145,Data!$A:$A,0),1)=0,"",INDEX(Data!$BR:$BR,MATCH(B145,Data!$A:$A,0),1)))</f>
        <v/>
      </c>
      <c r="B145" s="43" t="str">
        <f ca="1">IFERROR(INDEX(Data!A$1:$A$1004,_xlfn.AGGREGATE(15,6,(OFFSET(Data!$A$1,0,MATCH(B$6,Data!$1:$1,0)-1,1000,1)=IF(B$7="","Yes",B$7))/(OFFSET(Data!$A$1,0,MATCH(B$6,Data!$1:$1,0)-1,1000,1)=IF(B$7="","Yes",B$7))*ROW(Data!$C$1:$C$1004),ROW(B145)-ROW(B$7)),1),"")</f>
        <v/>
      </c>
      <c r="C145" s="43" t="str">
        <f ca="1">IF(D145="","",IF(INDEX(Data!$BR:$BR,MATCH(D145,Data!$A:$A,0),1)=0,"",INDEX(Data!$BR:$BR,MATCH(D145,Data!$A:$A,0),1)))</f>
        <v/>
      </c>
      <c r="D145" s="43" t="str">
        <f ca="1">IFERROR(INDEX(Data!$A$1:C$1004,_xlfn.AGGREGATE(15,6,(OFFSET(Data!$A$1,0,MATCH(D$6,Data!$1:$1,0)-1,1000,1)=IF(D$7="","Yes",D$7))/(OFFSET(Data!$A$1,0,MATCH(D$6,Data!$1:$1,0)-1,1000,1)=IF(D$7="","Yes",D$7))*ROW(Data!$C$1:$C$1004),ROW(D145)-ROW(D$7)),1),"")</f>
        <v/>
      </c>
      <c r="E145" s="43" t="str">
        <f ca="1">IF(F145="","",IF(INDEX(Data!$BR:$BR,MATCH(F145,Data!$A:$A,0),1)=0,"",INDEX(Data!$BR:$BR,MATCH(F145,Data!$A:$A,0),1)))</f>
        <v/>
      </c>
      <c r="F145" s="43" t="str">
        <f ca="1">IFERROR(INDEX(Data!$A$1:E$1004,_xlfn.AGGREGATE(15,6,(OFFSET(Data!$A$1,0,MATCH(F$6,Data!$1:$1,0)-1,1000,1)=IF(F$7="","Yes",F$7))/(OFFSET(Data!$A$1,0,MATCH(F$6,Data!$1:$1,0)-1,1000,1)=IF(F$7="","Yes",F$7))*ROW(Data!$C$1:$C$1004),ROW(F145)-ROW(F$7)),1),"")</f>
        <v/>
      </c>
      <c r="G145" s="43" t="str">
        <f ca="1">IF(H145="","",IF(INDEX(Data!$BR:$BR,MATCH(H145,Data!$A:$A,0),1)=0,"",INDEX(Data!$BR:$BR,MATCH(H145,Data!$A:$A,0),1)))</f>
        <v/>
      </c>
      <c r="H145" s="43" t="str">
        <f ca="1">IFERROR(INDEX(Data!$A$1:G$1004,_xlfn.AGGREGATE(15,6,(OFFSET(Data!$A$1,0,MATCH(H$6,Data!$1:$1,0)-1,1000,1)=IF(H$7="","Yes",H$7))/(OFFSET(Data!$A$1,0,MATCH(H$6,Data!$1:$1,0)-1,1000,1)=IF(H$7="","Yes",H$7))*ROW(Data!$C$1:$C$1004),ROW(H145)-ROW(H$7)),1),"")</f>
        <v/>
      </c>
      <c r="I145" s="43" t="str">
        <f ca="1">IF(J145="","",IF(INDEX(Data!$BR:$BR,MATCH(J145,Data!$A:$A,0),1)=0,"",INDEX(Data!$BR:$BR,MATCH(J145,Data!$A:$A,0),1)))</f>
        <v/>
      </c>
      <c r="J145" s="43" t="str">
        <f ca="1">IFERROR(INDEX(Data!$A$1:I$1004,_xlfn.AGGREGATE(15,6,(OFFSET(Data!$A$1,0,MATCH(J$6,Data!$1:$1,0)-1,1000,1)=IF(J$7="","Yes",J$7))/(OFFSET(Data!$A$1,0,MATCH(J$6,Data!$1:$1,0)-1,1000,1)=IF(J$7="","Yes",J$7))*ROW(Data!$C$1:$C$1004),ROW(J145)-ROW(J$7)),1),"")</f>
        <v/>
      </c>
      <c r="K145" s="43" t="str">
        <f ca="1">IF(L145="","",IF(INDEX(Data!$BR:$BR,MATCH(L145,Data!$A:$A,0),1)=0,"",INDEX(Data!$BR:$BR,MATCH(L145,Data!$A:$A,0),1)))</f>
        <v/>
      </c>
      <c r="L145" s="43" t="str">
        <f ca="1">IFERROR(INDEX(Data!$A$1:K$1004,_xlfn.AGGREGATE(15,6,(OFFSET(Data!$A$1,0,MATCH(L$6,Data!$1:$1,0)-1,1000,1)=IF(L$7="","Yes",L$7))/(OFFSET(Data!$A$1,0,MATCH(L$6,Data!$1:$1,0)-1,1000,1)=IF(L$7="","Yes",L$7))*ROW(Data!$C$1:$C$1004),ROW(L145)-ROW(L$7)),1),"")</f>
        <v/>
      </c>
      <c r="M145" s="43" t="str">
        <f ca="1">IF(N145="","",IF(INDEX(Data!$BR:$BR,MATCH(N145,Data!$A:$A,0),1)=0,"",INDEX(Data!$BR:$BR,MATCH(N145,Data!$A:$A,0),1)))</f>
        <v/>
      </c>
      <c r="N145" s="43" t="str">
        <f ca="1">IFERROR(INDEX(Data!$A$1:M$1004,_xlfn.AGGREGATE(15,6,(OFFSET(Data!$A$1,0,MATCH(N$6,Data!$1:$1,0)-1,1000,1)=IF(N$7="","Yes",N$7))/(OFFSET(Data!$A$1,0,MATCH(N$6,Data!$1:$1,0)-1,1000,1)=IF(N$7="","Yes",N$7))*ROW(Data!$C$1:$C$1004),ROW(N145)-ROW(N$7)),1),"")</f>
        <v/>
      </c>
      <c r="O145" s="43" t="str">
        <f ca="1">IF(P145="","",IF(INDEX(Data!$BR:$BR,MATCH(P145,Data!$A:$A,0),1)=0,"",INDEX(Data!$BR:$BR,MATCH(P145,Data!$A:$A,0),1)))</f>
        <v/>
      </c>
      <c r="P145" s="43" t="str">
        <f ca="1">IFERROR(INDEX(Data!$A$1:O$1004,_xlfn.AGGREGATE(15,6,(OFFSET(Data!$A$1,0,MATCH(P$6,Data!$1:$1,0)-1,1000,1)=IF(P$7="","Yes",P$7))/(OFFSET(Data!$A$1,0,MATCH(P$6,Data!$1:$1,0)-1,1000,1)=IF(P$7="","Yes",P$7))*ROW(Data!$C$1:$C$1004),ROW(P145)-ROW(P$7)),1),"")</f>
        <v/>
      </c>
      <c r="Q145" s="43" t="str">
        <f ca="1">IF(R145="","",IF(INDEX(Data!$BR:$BR,MATCH(R145,Data!$A:$A,0),1)=0,"",INDEX(Data!$BR:$BR,MATCH(R145,Data!$A:$A,0),1)))</f>
        <v/>
      </c>
      <c r="R145" s="43" t="str">
        <f ca="1">IFERROR(INDEX(Data!$A$1:Q$1004,_xlfn.AGGREGATE(15,6,(OFFSET(Data!$A$1,0,MATCH(R$6,Data!$1:$1,0)-1,1000,1)=IF(R$7="","Yes",R$7))/(OFFSET(Data!$A$1,0,MATCH(R$6,Data!$1:$1,0)-1,1000,1)=IF(R$7="","Yes",R$7))*ROW(Data!$C$1:$C$1004),ROW(R145)-ROW(R$7)),1),"")</f>
        <v>Weather Channel</v>
      </c>
      <c r="S145" s="43" t="str">
        <f ca="1">IF(T145="","",IF(INDEX(Data!$BR:$BR,MATCH(T145,Data!$A:$A,0),1)=0,"",INDEX(Data!$BR:$BR,MATCH(T145,Data!$A:$A,0),1)))</f>
        <v/>
      </c>
      <c r="T145" s="43" t="str">
        <f ca="1">IFERROR(INDEX(Data!$A$1:R$1004,_xlfn.AGGREGATE(15,6,(OFFSET(Data!$A$1,0,MATCH(T$6,Data!$1:$1,0)-1,1000,1)=IF(T$7="","Yes",T$7))/(OFFSET(Data!$A$1,0,MATCH(T$6,Data!$1:$1,0)-1,1000,1)=IF(T$7="","Yes",T$7))*ROW(Data!$C$1:$C$1004),ROW(T145)-ROW(T$7)),1),"")</f>
        <v/>
      </c>
      <c r="U145" s="43" t="str">
        <f ca="1">IF(V145="","",IF(INDEX(Data!$BR:$BR,MATCH(V145,Data!$A:$A,0),1)=0,"",INDEX(Data!$BR:$BR,MATCH(V145,Data!$A:$A,0),1)))</f>
        <v/>
      </c>
      <c r="V145" s="43" t="str">
        <f ca="1">IFERROR(INDEX(Data!$A$1:T$1004,_xlfn.AGGREGATE(15,6,(OFFSET(Data!$A$1,0,MATCH(V$6,Data!$1:$1,0)-1,1000,1)=IF(V$7="","Yes",V$7))/(OFFSET(Data!$A$1,0,MATCH(V$6,Data!$1:$1,0)-1,1000,1)=IF(V$7="","Yes",V$7))*ROW(Data!$C$1:$C$1004),ROW(V145)-ROW(V$7)),1),"")</f>
        <v/>
      </c>
      <c r="W145" s="43" t="str">
        <f ca="1">IF(X145="","",IF(INDEX(Data!$BR:$BR,MATCH(X145,Data!$A:$A,0),1)=0,"",INDEX(Data!$BR:$BR,MATCH(X145,Data!$A:$A,0),1)))</f>
        <v/>
      </c>
      <c r="X145" s="43" t="str">
        <f ca="1">IFERROR(INDEX(Data!$A$1:Y$1004,_xlfn.AGGREGATE(15,6,(OFFSET(Data!$A$1,0,MATCH(X$6,Data!$1:$1,0)-1,1000,1)=IF(X$7="","Yes",X$7))/(OFFSET(Data!$A$1,0,MATCH(X$6,Data!$1:$1,0)-1,1000,1)=IF(X$7="","Yes",X$7))*ROW(Data!$C$1:$C$1004),ROW(X145)-ROW(X$7)),1),"")</f>
        <v/>
      </c>
      <c r="Y145" s="43" t="str">
        <f ca="1">IF(Z145="","",IF(INDEX(Data!$BR:$BR,MATCH(Z145,Data!$A:$A,0),1)=0,"",INDEX(Data!$BR:$BR,MATCH(Z145,Data!$A:$A,0),1)))</f>
        <v/>
      </c>
      <c r="Z145" s="43" t="str">
        <f ca="1">IFERROR(INDEX(Data!$A$1:AA$1004,_xlfn.AGGREGATE(15,6,(OFFSET(Data!$A$1,0,MATCH(Z$6,Data!$1:$1,0)-1,1000,1)=IF(Z$7="","Yes",Z$7))/(OFFSET(Data!$A$1,0,MATCH(Z$6,Data!$1:$1,0)-1,1000,1)=IF(Z$7="","Yes",Z$7))*ROW(Data!$C$1:$C$1004),ROW(Z145)-ROW(Z$7)),1),"")</f>
        <v/>
      </c>
      <c r="AA145" s="43" t="str">
        <f ca="1">IF(AB145="","",IF(INDEX(Data!$BR:$BR,MATCH(AB145,Data!$A:$A,0),1)=0,"",INDEX(Data!$BR:$BR,MATCH(AB145,Data!$A:$A,0),1)))</f>
        <v/>
      </c>
      <c r="AB145" s="43" t="str">
        <f ca="1">IFERROR(INDEX(Data!$A$1:AC$1004,_xlfn.AGGREGATE(15,6,(OFFSET(Data!$A$1,0,MATCH(AB$6,Data!$1:$1,0)-1,1000,1)=IF(AB$7="","Yes",AB$7))/(OFFSET(Data!$A$1,0,MATCH(AB$6,Data!$1:$1,0)-1,1000,1)=IF(AB$7="","Yes",AB$7))*ROW(Data!$C$1:$C$1004),ROW(AB145)-ROW(AB$7)),1),"")</f>
        <v/>
      </c>
      <c r="AC145" s="43" t="str">
        <f ca="1">IF(AD145="","",IF(INDEX(Data!$BR:$BR,MATCH(AD145,Data!$A:$A,0),1)=0,"",INDEX(Data!$BR:$BR,MATCH(AD145,Data!$A:$A,0),1)))</f>
        <v/>
      </c>
      <c r="AD145" s="43" t="str">
        <f ca="1">IFERROR(INDEX(Data!$A$1:AE$1004,_xlfn.AGGREGATE(15,6,(OFFSET(Data!$A$1,0,MATCH(AD$6,Data!$1:$1,0)-1,1000,1)=IF(AD$7="","Yes",AD$7))/(OFFSET(Data!$A$1,0,MATCH(AD$6,Data!$1:$1,0)-1,1000,1)=IF(AD$7="","Yes",AD$7))*ROW(Data!$C$1:$C$1004),ROW(AD145)-ROW(AD$7)),1),"")</f>
        <v/>
      </c>
      <c r="AE145" s="43" t="str">
        <f ca="1">IF(AF145="","",IF(INDEX(Data!$BR:$BR,MATCH(AF145,Data!$A:$A,0),1)=0,"",INDEX(Data!$BR:$BR,MATCH(AF145,Data!$A:$A,0),1)))</f>
        <v/>
      </c>
      <c r="AF145" s="43" t="str">
        <f ca="1">IFERROR(INDEX(Data!$A$1:AM$1004,_xlfn.AGGREGATE(15,6,(OFFSET(Data!$A$1,0,MATCH(AF$6,Data!$1:$1,0)-1,1000,1)=IF(AF$7="","Yes",AF$7))/(OFFSET(Data!$A$1,0,MATCH(AF$6,Data!$1:$1,0)-1,1000,1)=IF(AF$7="","Yes",AF$7))*ROW(Data!$C$1:$C$1004),ROW(AF145)-ROW(AF$7)),1),"")</f>
        <v/>
      </c>
      <c r="AG145" s="43" t="str">
        <f ca="1">IF(AH145="","",IF(INDEX(Data!$BR:$BR,MATCH(AH145,Data!$A:$A,0),1)=0,"",INDEX(Data!$BR:$BR,MATCH(AH145,Data!$A:$A,0),1)))</f>
        <v/>
      </c>
      <c r="AH145" s="43" t="str">
        <f ca="1">IFERROR(INDEX(Data!$A$1:AO$1004,_xlfn.AGGREGATE(15,6,(OFFSET(Data!$A$1,0,MATCH(AH$6,Data!$1:$1,0)-1,1000,1)=IF(AH$7="","Yes",AH$7))/(OFFSET(Data!$A$1,0,MATCH(AH$6,Data!$1:$1,0)-1,1000,1)=IF(AH$7="","Yes",AH$7))*ROW(Data!$C$1:$C$1004),ROW(AH145)-ROW(AH$7)),1),"")</f>
        <v/>
      </c>
      <c r="AI145" s="43" t="str">
        <f ca="1">IF(AJ145="","",IF(INDEX(Data!$BR:$BR,MATCH(AJ145,Data!$A:$A,0),1)=0,"",INDEX(Data!$BR:$BR,MATCH(AJ145,Data!$A:$A,0),1)))</f>
        <v/>
      </c>
      <c r="AJ145" s="43" t="str">
        <f ca="1">IFERROR(INDEX(Data!$A$1:AQ$1004,_xlfn.AGGREGATE(15,6,(OFFSET(Data!$A$1,0,MATCH(AJ$6,Data!$1:$1,0)-1,1000,1)=IF(AJ$7="","Yes",AJ$7))/(OFFSET(Data!$A$1,0,MATCH(AJ$6,Data!$1:$1,0)-1,1000,1)=IF(AJ$7="","Yes",AJ$7))*ROW(Data!$C$1:$C$1004),ROW(AJ145)-ROW(AJ$7)),1),"")</f>
        <v/>
      </c>
      <c r="AK145" s="43" t="str">
        <f ca="1">IF(AL145="","",IF(INDEX(Data!$BR:$BR,MATCH(AL145,Data!$A:$A,0),1)=0,"",INDEX(Data!$BR:$BR,MATCH(AL145,Data!$A:$A,0),1)))</f>
        <v/>
      </c>
      <c r="AL145" s="43" t="str">
        <f ca="1">IFERROR(INDEX(Data!$A$1:AS$1004,_xlfn.AGGREGATE(15,6,(OFFSET(Data!$A$1,0,MATCH(AL$6,Data!$1:$1,0)-1,1000,1)=IF(AL$7="","Yes",AL$7))/(OFFSET(Data!$A$1,0,MATCH(AL$6,Data!$1:$1,0)-1,1000,1)=IF(AL$7="","Yes",AL$7))*ROW(Data!$C$1:$C$1004),ROW(AL145)-ROW(AL$7)),1),"")</f>
        <v/>
      </c>
      <c r="AM145" s="43" t="str">
        <f ca="1">IF(AN145="","",IF(INDEX(Data!$BR:$BR,MATCH(AN145,Data!$A:$A,0),1)=0,"",INDEX(Data!$BR:$BR,MATCH(AN145,Data!$A:$A,0),1)))</f>
        <v/>
      </c>
      <c r="AN145" s="43" t="str">
        <f ca="1">IFERROR(INDEX(Data!$A$1:AU$1004,_xlfn.AGGREGATE(15,6,(OFFSET(Data!$A$1,0,MATCH(AN$6,Data!$1:$1,0)-1,1000,1)=IF(AN$7="","Yes",AN$7))/(OFFSET(Data!$A$1,0,MATCH(AN$6,Data!$1:$1,0)-1,1000,1)=IF(AN$7="","Yes",AN$7))*ROW(Data!$C$1:$C$1004),ROW(AN145)-ROW(AN$7)),1),"")</f>
        <v/>
      </c>
    </row>
    <row r="146" spans="1:40" x14ac:dyDescent="0.4">
      <c r="A146" s="43" t="str">
        <f ca="1">IF(B146="","",IF(INDEX(Data!$BR:$BR,MATCH(B146,Data!$A:$A,0),1)=0,"",INDEX(Data!$BR:$BR,MATCH(B146,Data!$A:$A,0),1)))</f>
        <v/>
      </c>
      <c r="B146" s="43" t="str">
        <f ca="1">IFERROR(INDEX(Data!A$1:$A$1004,_xlfn.AGGREGATE(15,6,(OFFSET(Data!$A$1,0,MATCH(B$6,Data!$1:$1,0)-1,1000,1)=IF(B$7="","Yes",B$7))/(OFFSET(Data!$A$1,0,MATCH(B$6,Data!$1:$1,0)-1,1000,1)=IF(B$7="","Yes",B$7))*ROW(Data!$C$1:$C$1004),ROW(B146)-ROW(B$7)),1),"")</f>
        <v/>
      </c>
      <c r="C146" s="43" t="str">
        <f ca="1">IF(D146="","",IF(INDEX(Data!$BR:$BR,MATCH(D146,Data!$A:$A,0),1)=0,"",INDEX(Data!$BR:$BR,MATCH(D146,Data!$A:$A,0),1)))</f>
        <v/>
      </c>
      <c r="D146" s="43" t="str">
        <f ca="1">IFERROR(INDEX(Data!$A$1:C$1004,_xlfn.AGGREGATE(15,6,(OFFSET(Data!$A$1,0,MATCH(D$6,Data!$1:$1,0)-1,1000,1)=IF(D$7="","Yes",D$7))/(OFFSET(Data!$A$1,0,MATCH(D$6,Data!$1:$1,0)-1,1000,1)=IF(D$7="","Yes",D$7))*ROW(Data!$C$1:$C$1004),ROW(D146)-ROW(D$7)),1),"")</f>
        <v/>
      </c>
      <c r="E146" s="43" t="str">
        <f ca="1">IF(F146="","",IF(INDEX(Data!$BR:$BR,MATCH(F146,Data!$A:$A,0),1)=0,"",INDEX(Data!$BR:$BR,MATCH(F146,Data!$A:$A,0),1)))</f>
        <v/>
      </c>
      <c r="F146" s="43" t="str">
        <f ca="1">IFERROR(INDEX(Data!$A$1:E$1004,_xlfn.AGGREGATE(15,6,(OFFSET(Data!$A$1,0,MATCH(F$6,Data!$1:$1,0)-1,1000,1)=IF(F$7="","Yes",F$7))/(OFFSET(Data!$A$1,0,MATCH(F$6,Data!$1:$1,0)-1,1000,1)=IF(F$7="","Yes",F$7))*ROW(Data!$C$1:$C$1004),ROW(F146)-ROW(F$7)),1),"")</f>
        <v/>
      </c>
      <c r="G146" s="43" t="str">
        <f ca="1">IF(H146="","",IF(INDEX(Data!$BR:$BR,MATCH(H146,Data!$A:$A,0),1)=0,"",INDEX(Data!$BR:$BR,MATCH(H146,Data!$A:$A,0),1)))</f>
        <v/>
      </c>
      <c r="H146" s="43" t="str">
        <f ca="1">IFERROR(INDEX(Data!$A$1:G$1004,_xlfn.AGGREGATE(15,6,(OFFSET(Data!$A$1,0,MATCH(H$6,Data!$1:$1,0)-1,1000,1)=IF(H$7="","Yes",H$7))/(OFFSET(Data!$A$1,0,MATCH(H$6,Data!$1:$1,0)-1,1000,1)=IF(H$7="","Yes",H$7))*ROW(Data!$C$1:$C$1004),ROW(H146)-ROW(H$7)),1),"")</f>
        <v/>
      </c>
      <c r="I146" s="43" t="str">
        <f ca="1">IF(J146="","",IF(INDEX(Data!$BR:$BR,MATCH(J146,Data!$A:$A,0),1)=0,"",INDEX(Data!$BR:$BR,MATCH(J146,Data!$A:$A,0),1)))</f>
        <v/>
      </c>
      <c r="J146" s="43" t="str">
        <f ca="1">IFERROR(INDEX(Data!$A$1:I$1004,_xlfn.AGGREGATE(15,6,(OFFSET(Data!$A$1,0,MATCH(J$6,Data!$1:$1,0)-1,1000,1)=IF(J$7="","Yes",J$7))/(OFFSET(Data!$A$1,0,MATCH(J$6,Data!$1:$1,0)-1,1000,1)=IF(J$7="","Yes",J$7))*ROW(Data!$C$1:$C$1004),ROW(J146)-ROW(J$7)),1),"")</f>
        <v/>
      </c>
      <c r="K146" s="43" t="str">
        <f ca="1">IF(L146="","",IF(INDEX(Data!$BR:$BR,MATCH(L146,Data!$A:$A,0),1)=0,"",INDEX(Data!$BR:$BR,MATCH(L146,Data!$A:$A,0),1)))</f>
        <v/>
      </c>
      <c r="L146" s="43" t="str">
        <f ca="1">IFERROR(INDEX(Data!$A$1:K$1004,_xlfn.AGGREGATE(15,6,(OFFSET(Data!$A$1,0,MATCH(L$6,Data!$1:$1,0)-1,1000,1)=IF(L$7="","Yes",L$7))/(OFFSET(Data!$A$1,0,MATCH(L$6,Data!$1:$1,0)-1,1000,1)=IF(L$7="","Yes",L$7))*ROW(Data!$C$1:$C$1004),ROW(L146)-ROW(L$7)),1),"")</f>
        <v/>
      </c>
      <c r="M146" s="43" t="str">
        <f ca="1">IF(N146="","",IF(INDEX(Data!$BR:$BR,MATCH(N146,Data!$A:$A,0),1)=0,"",INDEX(Data!$BR:$BR,MATCH(N146,Data!$A:$A,0),1)))</f>
        <v/>
      </c>
      <c r="N146" s="43" t="str">
        <f ca="1">IFERROR(INDEX(Data!$A$1:M$1004,_xlfn.AGGREGATE(15,6,(OFFSET(Data!$A$1,0,MATCH(N$6,Data!$1:$1,0)-1,1000,1)=IF(N$7="","Yes",N$7))/(OFFSET(Data!$A$1,0,MATCH(N$6,Data!$1:$1,0)-1,1000,1)=IF(N$7="","Yes",N$7))*ROW(Data!$C$1:$C$1004),ROW(N146)-ROW(N$7)),1),"")</f>
        <v/>
      </c>
      <c r="O146" s="43" t="str">
        <f ca="1">IF(P146="","",IF(INDEX(Data!$BR:$BR,MATCH(P146,Data!$A:$A,0),1)=0,"",INDEX(Data!$BR:$BR,MATCH(P146,Data!$A:$A,0),1)))</f>
        <v/>
      </c>
      <c r="P146" s="43" t="str">
        <f ca="1">IFERROR(INDEX(Data!$A$1:O$1004,_xlfn.AGGREGATE(15,6,(OFFSET(Data!$A$1,0,MATCH(P$6,Data!$1:$1,0)-1,1000,1)=IF(P$7="","Yes",P$7))/(OFFSET(Data!$A$1,0,MATCH(P$6,Data!$1:$1,0)-1,1000,1)=IF(P$7="","Yes",P$7))*ROW(Data!$C$1:$C$1004),ROW(P146)-ROW(P$7)),1),"")</f>
        <v/>
      </c>
      <c r="Q146" s="43" t="str">
        <f ca="1">IF(R146="","",IF(INDEX(Data!$BR:$BR,MATCH(R146,Data!$A:$A,0),1)=0,"",INDEX(Data!$BR:$BR,MATCH(R146,Data!$A:$A,0),1)))</f>
        <v/>
      </c>
      <c r="R146" s="43" t="str">
        <f ca="1">IFERROR(INDEX(Data!$A$1:Q$1004,_xlfn.AGGREGATE(15,6,(OFFSET(Data!$A$1,0,MATCH(R$6,Data!$1:$1,0)-1,1000,1)=IF(R$7="","Yes",R$7))/(OFFSET(Data!$A$1,0,MATCH(R$6,Data!$1:$1,0)-1,1000,1)=IF(R$7="","Yes",R$7))*ROW(Data!$C$1:$C$1004),ROW(R146)-ROW(R$7)),1),"")</f>
        <v/>
      </c>
      <c r="S146" s="43" t="str">
        <f ca="1">IF(T146="","",IF(INDEX(Data!$BR:$BR,MATCH(T146,Data!$A:$A,0),1)=0,"",INDEX(Data!$BR:$BR,MATCH(T146,Data!$A:$A,0),1)))</f>
        <v/>
      </c>
      <c r="T146" s="43" t="str">
        <f ca="1">IFERROR(INDEX(Data!$A$1:R$1004,_xlfn.AGGREGATE(15,6,(OFFSET(Data!$A$1,0,MATCH(T$6,Data!$1:$1,0)-1,1000,1)=IF(T$7="","Yes",T$7))/(OFFSET(Data!$A$1,0,MATCH(T$6,Data!$1:$1,0)-1,1000,1)=IF(T$7="","Yes",T$7))*ROW(Data!$C$1:$C$1004),ROW(T146)-ROW(T$7)),1),"")</f>
        <v/>
      </c>
      <c r="U146" s="43" t="str">
        <f ca="1">IF(V146="","",IF(INDEX(Data!$BR:$BR,MATCH(V146,Data!$A:$A,0),1)=0,"",INDEX(Data!$BR:$BR,MATCH(V146,Data!$A:$A,0),1)))</f>
        <v/>
      </c>
      <c r="V146" s="43" t="str">
        <f ca="1">IFERROR(INDEX(Data!$A$1:T$1004,_xlfn.AGGREGATE(15,6,(OFFSET(Data!$A$1,0,MATCH(V$6,Data!$1:$1,0)-1,1000,1)=IF(V$7="","Yes",V$7))/(OFFSET(Data!$A$1,0,MATCH(V$6,Data!$1:$1,0)-1,1000,1)=IF(V$7="","Yes",V$7))*ROW(Data!$C$1:$C$1004),ROW(V146)-ROW(V$7)),1),"")</f>
        <v/>
      </c>
      <c r="W146" s="43" t="str">
        <f ca="1">IF(X146="","",IF(INDEX(Data!$BR:$BR,MATCH(X146,Data!$A:$A,0),1)=0,"",INDEX(Data!$BR:$BR,MATCH(X146,Data!$A:$A,0),1)))</f>
        <v/>
      </c>
      <c r="X146" s="43" t="str">
        <f ca="1">IFERROR(INDEX(Data!$A$1:Y$1004,_xlfn.AGGREGATE(15,6,(OFFSET(Data!$A$1,0,MATCH(X$6,Data!$1:$1,0)-1,1000,1)=IF(X$7="","Yes",X$7))/(OFFSET(Data!$A$1,0,MATCH(X$6,Data!$1:$1,0)-1,1000,1)=IF(X$7="","Yes",X$7))*ROW(Data!$C$1:$C$1004),ROW(X146)-ROW(X$7)),1),"")</f>
        <v/>
      </c>
      <c r="Y146" s="43" t="str">
        <f ca="1">IF(Z146="","",IF(INDEX(Data!$BR:$BR,MATCH(Z146,Data!$A:$A,0),1)=0,"",INDEX(Data!$BR:$BR,MATCH(Z146,Data!$A:$A,0),1)))</f>
        <v/>
      </c>
      <c r="Z146" s="43" t="str">
        <f ca="1">IFERROR(INDEX(Data!$A$1:AA$1004,_xlfn.AGGREGATE(15,6,(OFFSET(Data!$A$1,0,MATCH(Z$6,Data!$1:$1,0)-1,1000,1)=IF(Z$7="","Yes",Z$7))/(OFFSET(Data!$A$1,0,MATCH(Z$6,Data!$1:$1,0)-1,1000,1)=IF(Z$7="","Yes",Z$7))*ROW(Data!$C$1:$C$1004),ROW(Z146)-ROW(Z$7)),1),"")</f>
        <v/>
      </c>
      <c r="AA146" s="43" t="str">
        <f ca="1">IF(AB146="","",IF(INDEX(Data!$BR:$BR,MATCH(AB146,Data!$A:$A,0),1)=0,"",INDEX(Data!$BR:$BR,MATCH(AB146,Data!$A:$A,0),1)))</f>
        <v/>
      </c>
      <c r="AB146" s="43" t="str">
        <f ca="1">IFERROR(INDEX(Data!$A$1:AC$1004,_xlfn.AGGREGATE(15,6,(OFFSET(Data!$A$1,0,MATCH(AB$6,Data!$1:$1,0)-1,1000,1)=IF(AB$7="","Yes",AB$7))/(OFFSET(Data!$A$1,0,MATCH(AB$6,Data!$1:$1,0)-1,1000,1)=IF(AB$7="","Yes",AB$7))*ROW(Data!$C$1:$C$1004),ROW(AB146)-ROW(AB$7)),1),"")</f>
        <v/>
      </c>
      <c r="AC146" s="43" t="str">
        <f ca="1">IF(AD146="","",IF(INDEX(Data!$BR:$BR,MATCH(AD146,Data!$A:$A,0),1)=0,"",INDEX(Data!$BR:$BR,MATCH(AD146,Data!$A:$A,0),1)))</f>
        <v/>
      </c>
      <c r="AD146" s="43" t="str">
        <f ca="1">IFERROR(INDEX(Data!$A$1:AE$1004,_xlfn.AGGREGATE(15,6,(OFFSET(Data!$A$1,0,MATCH(AD$6,Data!$1:$1,0)-1,1000,1)=IF(AD$7="","Yes",AD$7))/(OFFSET(Data!$A$1,0,MATCH(AD$6,Data!$1:$1,0)-1,1000,1)=IF(AD$7="","Yes",AD$7))*ROW(Data!$C$1:$C$1004),ROW(AD146)-ROW(AD$7)),1),"")</f>
        <v/>
      </c>
      <c r="AE146" s="43" t="str">
        <f ca="1">IF(AF146="","",IF(INDEX(Data!$BR:$BR,MATCH(AF146,Data!$A:$A,0),1)=0,"",INDEX(Data!$BR:$BR,MATCH(AF146,Data!$A:$A,0),1)))</f>
        <v/>
      </c>
      <c r="AF146" s="43" t="str">
        <f ca="1">IFERROR(INDEX(Data!$A$1:AM$1004,_xlfn.AGGREGATE(15,6,(OFFSET(Data!$A$1,0,MATCH(AF$6,Data!$1:$1,0)-1,1000,1)=IF(AF$7="","Yes",AF$7))/(OFFSET(Data!$A$1,0,MATCH(AF$6,Data!$1:$1,0)-1,1000,1)=IF(AF$7="","Yes",AF$7))*ROW(Data!$C$1:$C$1004),ROW(AF146)-ROW(AF$7)),1),"")</f>
        <v/>
      </c>
      <c r="AG146" s="43" t="str">
        <f ca="1">IF(AH146="","",IF(INDEX(Data!$BR:$BR,MATCH(AH146,Data!$A:$A,0),1)=0,"",INDEX(Data!$BR:$BR,MATCH(AH146,Data!$A:$A,0),1)))</f>
        <v/>
      </c>
      <c r="AH146" s="43" t="str">
        <f ca="1">IFERROR(INDEX(Data!$A$1:AO$1004,_xlfn.AGGREGATE(15,6,(OFFSET(Data!$A$1,0,MATCH(AH$6,Data!$1:$1,0)-1,1000,1)=IF(AH$7="","Yes",AH$7))/(OFFSET(Data!$A$1,0,MATCH(AH$6,Data!$1:$1,0)-1,1000,1)=IF(AH$7="","Yes",AH$7))*ROW(Data!$C$1:$C$1004),ROW(AH146)-ROW(AH$7)),1),"")</f>
        <v/>
      </c>
      <c r="AI146" s="43" t="str">
        <f ca="1">IF(AJ146="","",IF(INDEX(Data!$BR:$BR,MATCH(AJ146,Data!$A:$A,0),1)=0,"",INDEX(Data!$BR:$BR,MATCH(AJ146,Data!$A:$A,0),1)))</f>
        <v/>
      </c>
      <c r="AJ146" s="43" t="str">
        <f ca="1">IFERROR(INDEX(Data!$A$1:AQ$1004,_xlfn.AGGREGATE(15,6,(OFFSET(Data!$A$1,0,MATCH(AJ$6,Data!$1:$1,0)-1,1000,1)=IF(AJ$7="","Yes",AJ$7))/(OFFSET(Data!$A$1,0,MATCH(AJ$6,Data!$1:$1,0)-1,1000,1)=IF(AJ$7="","Yes",AJ$7))*ROW(Data!$C$1:$C$1004),ROW(AJ146)-ROW(AJ$7)),1),"")</f>
        <v/>
      </c>
      <c r="AK146" s="43" t="str">
        <f ca="1">IF(AL146="","",IF(INDEX(Data!$BR:$BR,MATCH(AL146,Data!$A:$A,0),1)=0,"",INDEX(Data!$BR:$BR,MATCH(AL146,Data!$A:$A,0),1)))</f>
        <v/>
      </c>
      <c r="AL146" s="43" t="str">
        <f ca="1">IFERROR(INDEX(Data!$A$1:AS$1004,_xlfn.AGGREGATE(15,6,(OFFSET(Data!$A$1,0,MATCH(AL$6,Data!$1:$1,0)-1,1000,1)=IF(AL$7="","Yes",AL$7))/(OFFSET(Data!$A$1,0,MATCH(AL$6,Data!$1:$1,0)-1,1000,1)=IF(AL$7="","Yes",AL$7))*ROW(Data!$C$1:$C$1004),ROW(AL146)-ROW(AL$7)),1),"")</f>
        <v/>
      </c>
      <c r="AM146" s="43" t="str">
        <f ca="1">IF(AN146="","",IF(INDEX(Data!$BR:$BR,MATCH(AN146,Data!$A:$A,0),1)=0,"",INDEX(Data!$BR:$BR,MATCH(AN146,Data!$A:$A,0),1)))</f>
        <v/>
      </c>
      <c r="AN146" s="43" t="str">
        <f ca="1">IFERROR(INDEX(Data!$A$1:AU$1004,_xlfn.AGGREGATE(15,6,(OFFSET(Data!$A$1,0,MATCH(AN$6,Data!$1:$1,0)-1,1000,1)=IF(AN$7="","Yes",AN$7))/(OFFSET(Data!$A$1,0,MATCH(AN$6,Data!$1:$1,0)-1,1000,1)=IF(AN$7="","Yes",AN$7))*ROW(Data!$C$1:$C$1004),ROW(AN146)-ROW(AN$7)),1),"")</f>
        <v/>
      </c>
    </row>
    <row r="147" spans="1:40" x14ac:dyDescent="0.4">
      <c r="A147" s="43" t="str">
        <f ca="1">IF(B147="","",IF(INDEX(Data!$BR:$BR,MATCH(B147,Data!$A:$A,0),1)=0,"",INDEX(Data!$BR:$BR,MATCH(B147,Data!$A:$A,0),1)))</f>
        <v/>
      </c>
      <c r="B147" s="43" t="str">
        <f ca="1">IFERROR(INDEX(Data!A$1:$A$1004,_xlfn.AGGREGATE(15,6,(OFFSET(Data!$A$1,0,MATCH(B$6,Data!$1:$1,0)-1,1000,1)=IF(B$7="","Yes",B$7))/(OFFSET(Data!$A$1,0,MATCH(B$6,Data!$1:$1,0)-1,1000,1)=IF(B$7="","Yes",B$7))*ROW(Data!$C$1:$C$1004),ROW(B147)-ROW(B$7)),1),"")</f>
        <v/>
      </c>
      <c r="C147" s="43" t="str">
        <f ca="1">IF(D147="","",IF(INDEX(Data!$BR:$BR,MATCH(D147,Data!$A:$A,0),1)=0,"",INDEX(Data!$BR:$BR,MATCH(D147,Data!$A:$A,0),1)))</f>
        <v/>
      </c>
      <c r="D147" s="43" t="str">
        <f ca="1">IFERROR(INDEX(Data!$A$1:C$1004,_xlfn.AGGREGATE(15,6,(OFFSET(Data!$A$1,0,MATCH(D$6,Data!$1:$1,0)-1,1000,1)=IF(D$7="","Yes",D$7))/(OFFSET(Data!$A$1,0,MATCH(D$6,Data!$1:$1,0)-1,1000,1)=IF(D$7="","Yes",D$7))*ROW(Data!$C$1:$C$1004),ROW(D147)-ROW(D$7)),1),"")</f>
        <v/>
      </c>
      <c r="E147" s="43" t="str">
        <f ca="1">IF(F147="","",IF(INDEX(Data!$BR:$BR,MATCH(F147,Data!$A:$A,0),1)=0,"",INDEX(Data!$BR:$BR,MATCH(F147,Data!$A:$A,0),1)))</f>
        <v/>
      </c>
      <c r="F147" s="43" t="str">
        <f ca="1">IFERROR(INDEX(Data!$A$1:E$1004,_xlfn.AGGREGATE(15,6,(OFFSET(Data!$A$1,0,MATCH(F$6,Data!$1:$1,0)-1,1000,1)=IF(F$7="","Yes",F$7))/(OFFSET(Data!$A$1,0,MATCH(F$6,Data!$1:$1,0)-1,1000,1)=IF(F$7="","Yes",F$7))*ROW(Data!$C$1:$C$1004),ROW(F147)-ROW(F$7)),1),"")</f>
        <v/>
      </c>
      <c r="G147" s="43" t="str">
        <f ca="1">IF(H147="","",IF(INDEX(Data!$BR:$BR,MATCH(H147,Data!$A:$A,0),1)=0,"",INDEX(Data!$BR:$BR,MATCH(H147,Data!$A:$A,0),1)))</f>
        <v/>
      </c>
      <c r="H147" s="43" t="str">
        <f ca="1">IFERROR(INDEX(Data!$A$1:G$1004,_xlfn.AGGREGATE(15,6,(OFFSET(Data!$A$1,0,MATCH(H$6,Data!$1:$1,0)-1,1000,1)=IF(H$7="","Yes",H$7))/(OFFSET(Data!$A$1,0,MATCH(H$6,Data!$1:$1,0)-1,1000,1)=IF(H$7="","Yes",H$7))*ROW(Data!$C$1:$C$1004),ROW(H147)-ROW(H$7)),1),"")</f>
        <v/>
      </c>
      <c r="I147" s="43" t="str">
        <f ca="1">IF(J147="","",IF(INDEX(Data!$BR:$BR,MATCH(J147,Data!$A:$A,0),1)=0,"",INDEX(Data!$BR:$BR,MATCH(J147,Data!$A:$A,0),1)))</f>
        <v/>
      </c>
      <c r="J147" s="43" t="str">
        <f ca="1">IFERROR(INDEX(Data!$A$1:I$1004,_xlfn.AGGREGATE(15,6,(OFFSET(Data!$A$1,0,MATCH(J$6,Data!$1:$1,0)-1,1000,1)=IF(J$7="","Yes",J$7))/(OFFSET(Data!$A$1,0,MATCH(J$6,Data!$1:$1,0)-1,1000,1)=IF(J$7="","Yes",J$7))*ROW(Data!$C$1:$C$1004),ROW(J147)-ROW(J$7)),1),"")</f>
        <v/>
      </c>
      <c r="K147" s="43" t="str">
        <f ca="1">IF(L147="","",IF(INDEX(Data!$BR:$BR,MATCH(L147,Data!$A:$A,0),1)=0,"",INDEX(Data!$BR:$BR,MATCH(L147,Data!$A:$A,0),1)))</f>
        <v/>
      </c>
      <c r="L147" s="43" t="str">
        <f ca="1">IFERROR(INDEX(Data!$A$1:K$1004,_xlfn.AGGREGATE(15,6,(OFFSET(Data!$A$1,0,MATCH(L$6,Data!$1:$1,0)-1,1000,1)=IF(L$7="","Yes",L$7))/(OFFSET(Data!$A$1,0,MATCH(L$6,Data!$1:$1,0)-1,1000,1)=IF(L$7="","Yes",L$7))*ROW(Data!$C$1:$C$1004),ROW(L147)-ROW(L$7)),1),"")</f>
        <v/>
      </c>
      <c r="M147" s="43" t="str">
        <f ca="1">IF(N147="","",IF(INDEX(Data!$BR:$BR,MATCH(N147,Data!$A:$A,0),1)=0,"",INDEX(Data!$BR:$BR,MATCH(N147,Data!$A:$A,0),1)))</f>
        <v/>
      </c>
      <c r="N147" s="43" t="str">
        <f ca="1">IFERROR(INDEX(Data!$A$1:M$1004,_xlfn.AGGREGATE(15,6,(OFFSET(Data!$A$1,0,MATCH(N$6,Data!$1:$1,0)-1,1000,1)=IF(N$7="","Yes",N$7))/(OFFSET(Data!$A$1,0,MATCH(N$6,Data!$1:$1,0)-1,1000,1)=IF(N$7="","Yes",N$7))*ROW(Data!$C$1:$C$1004),ROW(N147)-ROW(N$7)),1),"")</f>
        <v/>
      </c>
      <c r="O147" s="43" t="str">
        <f ca="1">IF(P147="","",IF(INDEX(Data!$BR:$BR,MATCH(P147,Data!$A:$A,0),1)=0,"",INDEX(Data!$BR:$BR,MATCH(P147,Data!$A:$A,0),1)))</f>
        <v/>
      </c>
      <c r="P147" s="43" t="str">
        <f ca="1">IFERROR(INDEX(Data!$A$1:O$1004,_xlfn.AGGREGATE(15,6,(OFFSET(Data!$A$1,0,MATCH(P$6,Data!$1:$1,0)-1,1000,1)=IF(P$7="","Yes",P$7))/(OFFSET(Data!$A$1,0,MATCH(P$6,Data!$1:$1,0)-1,1000,1)=IF(P$7="","Yes",P$7))*ROW(Data!$C$1:$C$1004),ROW(P147)-ROW(P$7)),1),"")</f>
        <v/>
      </c>
      <c r="Q147" s="43" t="str">
        <f ca="1">IF(R147="","",IF(INDEX(Data!$BR:$BR,MATCH(R147,Data!$A:$A,0),1)=0,"",INDEX(Data!$BR:$BR,MATCH(R147,Data!$A:$A,0),1)))</f>
        <v/>
      </c>
      <c r="R147" s="43" t="str">
        <f ca="1">IFERROR(INDEX(Data!$A$1:Q$1004,_xlfn.AGGREGATE(15,6,(OFFSET(Data!$A$1,0,MATCH(R$6,Data!$1:$1,0)-1,1000,1)=IF(R$7="","Yes",R$7))/(OFFSET(Data!$A$1,0,MATCH(R$6,Data!$1:$1,0)-1,1000,1)=IF(R$7="","Yes",R$7))*ROW(Data!$C$1:$C$1004),ROW(R147)-ROW(R$7)),1),"")</f>
        <v/>
      </c>
      <c r="S147" s="43" t="str">
        <f ca="1">IF(T147="","",IF(INDEX(Data!$BR:$BR,MATCH(T147,Data!$A:$A,0),1)=0,"",INDEX(Data!$BR:$BR,MATCH(T147,Data!$A:$A,0),1)))</f>
        <v/>
      </c>
      <c r="T147" s="43" t="str">
        <f ca="1">IFERROR(INDEX(Data!$A$1:R$1004,_xlfn.AGGREGATE(15,6,(OFFSET(Data!$A$1,0,MATCH(T$6,Data!$1:$1,0)-1,1000,1)=IF(T$7="","Yes",T$7))/(OFFSET(Data!$A$1,0,MATCH(T$6,Data!$1:$1,0)-1,1000,1)=IF(T$7="","Yes",T$7))*ROW(Data!$C$1:$C$1004),ROW(T147)-ROW(T$7)),1),"")</f>
        <v/>
      </c>
      <c r="U147" s="43" t="str">
        <f ca="1">IF(V147="","",IF(INDEX(Data!$BR:$BR,MATCH(V147,Data!$A:$A,0),1)=0,"",INDEX(Data!$BR:$BR,MATCH(V147,Data!$A:$A,0),1)))</f>
        <v/>
      </c>
      <c r="V147" s="43" t="str">
        <f ca="1">IFERROR(INDEX(Data!$A$1:T$1004,_xlfn.AGGREGATE(15,6,(OFFSET(Data!$A$1,0,MATCH(V$6,Data!$1:$1,0)-1,1000,1)=IF(V$7="","Yes",V$7))/(OFFSET(Data!$A$1,0,MATCH(V$6,Data!$1:$1,0)-1,1000,1)=IF(V$7="","Yes",V$7))*ROW(Data!$C$1:$C$1004),ROW(V147)-ROW(V$7)),1),"")</f>
        <v/>
      </c>
      <c r="W147" s="43" t="str">
        <f ca="1">IF(X147="","",IF(INDEX(Data!$BR:$BR,MATCH(X147,Data!$A:$A,0),1)=0,"",INDEX(Data!$BR:$BR,MATCH(X147,Data!$A:$A,0),1)))</f>
        <v/>
      </c>
      <c r="X147" s="43" t="str">
        <f ca="1">IFERROR(INDEX(Data!$A$1:Y$1004,_xlfn.AGGREGATE(15,6,(OFFSET(Data!$A$1,0,MATCH(X$6,Data!$1:$1,0)-1,1000,1)=IF(X$7="","Yes",X$7))/(OFFSET(Data!$A$1,0,MATCH(X$6,Data!$1:$1,0)-1,1000,1)=IF(X$7="","Yes",X$7))*ROW(Data!$C$1:$C$1004),ROW(X147)-ROW(X$7)),1),"")</f>
        <v/>
      </c>
      <c r="Y147" s="43" t="str">
        <f ca="1">IF(Z147="","",IF(INDEX(Data!$BR:$BR,MATCH(Z147,Data!$A:$A,0),1)=0,"",INDEX(Data!$BR:$BR,MATCH(Z147,Data!$A:$A,0),1)))</f>
        <v/>
      </c>
      <c r="Z147" s="43" t="str">
        <f ca="1">IFERROR(INDEX(Data!$A$1:AA$1004,_xlfn.AGGREGATE(15,6,(OFFSET(Data!$A$1,0,MATCH(Z$6,Data!$1:$1,0)-1,1000,1)=IF(Z$7="","Yes",Z$7))/(OFFSET(Data!$A$1,0,MATCH(Z$6,Data!$1:$1,0)-1,1000,1)=IF(Z$7="","Yes",Z$7))*ROW(Data!$C$1:$C$1004),ROW(Z147)-ROW(Z$7)),1),"")</f>
        <v/>
      </c>
      <c r="AA147" s="43" t="str">
        <f ca="1">IF(AB147="","",IF(INDEX(Data!$BR:$BR,MATCH(AB147,Data!$A:$A,0),1)=0,"",INDEX(Data!$BR:$BR,MATCH(AB147,Data!$A:$A,0),1)))</f>
        <v/>
      </c>
      <c r="AB147" s="43" t="str">
        <f ca="1">IFERROR(INDEX(Data!$A$1:AC$1004,_xlfn.AGGREGATE(15,6,(OFFSET(Data!$A$1,0,MATCH(AB$6,Data!$1:$1,0)-1,1000,1)=IF(AB$7="","Yes",AB$7))/(OFFSET(Data!$A$1,0,MATCH(AB$6,Data!$1:$1,0)-1,1000,1)=IF(AB$7="","Yes",AB$7))*ROW(Data!$C$1:$C$1004),ROW(AB147)-ROW(AB$7)),1),"")</f>
        <v/>
      </c>
      <c r="AC147" s="43" t="str">
        <f ca="1">IF(AD147="","",IF(INDEX(Data!$BR:$BR,MATCH(AD147,Data!$A:$A,0),1)=0,"",INDEX(Data!$BR:$BR,MATCH(AD147,Data!$A:$A,0),1)))</f>
        <v/>
      </c>
      <c r="AD147" s="43" t="str">
        <f ca="1">IFERROR(INDEX(Data!$A$1:AE$1004,_xlfn.AGGREGATE(15,6,(OFFSET(Data!$A$1,0,MATCH(AD$6,Data!$1:$1,0)-1,1000,1)=IF(AD$7="","Yes",AD$7))/(OFFSET(Data!$A$1,0,MATCH(AD$6,Data!$1:$1,0)-1,1000,1)=IF(AD$7="","Yes",AD$7))*ROW(Data!$C$1:$C$1004),ROW(AD147)-ROW(AD$7)),1),"")</f>
        <v/>
      </c>
      <c r="AE147" s="43" t="str">
        <f ca="1">IF(AF147="","",IF(INDEX(Data!$BR:$BR,MATCH(AF147,Data!$A:$A,0),1)=0,"",INDEX(Data!$BR:$BR,MATCH(AF147,Data!$A:$A,0),1)))</f>
        <v/>
      </c>
      <c r="AF147" s="43" t="str">
        <f ca="1">IFERROR(INDEX(Data!$A$1:AM$1004,_xlfn.AGGREGATE(15,6,(OFFSET(Data!$A$1,0,MATCH(AF$6,Data!$1:$1,0)-1,1000,1)=IF(AF$7="","Yes",AF$7))/(OFFSET(Data!$A$1,0,MATCH(AF$6,Data!$1:$1,0)-1,1000,1)=IF(AF$7="","Yes",AF$7))*ROW(Data!$C$1:$C$1004),ROW(AF147)-ROW(AF$7)),1),"")</f>
        <v/>
      </c>
      <c r="AG147" s="43" t="str">
        <f ca="1">IF(AH147="","",IF(INDEX(Data!$BR:$BR,MATCH(AH147,Data!$A:$A,0),1)=0,"",INDEX(Data!$BR:$BR,MATCH(AH147,Data!$A:$A,0),1)))</f>
        <v/>
      </c>
      <c r="AH147" s="43" t="str">
        <f ca="1">IFERROR(INDEX(Data!$A$1:AO$1004,_xlfn.AGGREGATE(15,6,(OFFSET(Data!$A$1,0,MATCH(AH$6,Data!$1:$1,0)-1,1000,1)=IF(AH$7="","Yes",AH$7))/(OFFSET(Data!$A$1,0,MATCH(AH$6,Data!$1:$1,0)-1,1000,1)=IF(AH$7="","Yes",AH$7))*ROW(Data!$C$1:$C$1004),ROW(AH147)-ROW(AH$7)),1),"")</f>
        <v/>
      </c>
      <c r="AI147" s="43" t="str">
        <f ca="1">IF(AJ147="","",IF(INDEX(Data!$BR:$BR,MATCH(AJ147,Data!$A:$A,0),1)=0,"",INDEX(Data!$BR:$BR,MATCH(AJ147,Data!$A:$A,0),1)))</f>
        <v/>
      </c>
      <c r="AJ147" s="43" t="str">
        <f ca="1">IFERROR(INDEX(Data!$A$1:AQ$1004,_xlfn.AGGREGATE(15,6,(OFFSET(Data!$A$1,0,MATCH(AJ$6,Data!$1:$1,0)-1,1000,1)=IF(AJ$7="","Yes",AJ$7))/(OFFSET(Data!$A$1,0,MATCH(AJ$6,Data!$1:$1,0)-1,1000,1)=IF(AJ$7="","Yes",AJ$7))*ROW(Data!$C$1:$C$1004),ROW(AJ147)-ROW(AJ$7)),1),"")</f>
        <v/>
      </c>
      <c r="AK147" s="43" t="str">
        <f ca="1">IF(AL147="","",IF(INDEX(Data!$BR:$BR,MATCH(AL147,Data!$A:$A,0),1)=0,"",INDEX(Data!$BR:$BR,MATCH(AL147,Data!$A:$A,0),1)))</f>
        <v/>
      </c>
      <c r="AL147" s="43" t="str">
        <f ca="1">IFERROR(INDEX(Data!$A$1:AS$1004,_xlfn.AGGREGATE(15,6,(OFFSET(Data!$A$1,0,MATCH(AL$6,Data!$1:$1,0)-1,1000,1)=IF(AL$7="","Yes",AL$7))/(OFFSET(Data!$A$1,0,MATCH(AL$6,Data!$1:$1,0)-1,1000,1)=IF(AL$7="","Yes",AL$7))*ROW(Data!$C$1:$C$1004),ROW(AL147)-ROW(AL$7)),1),"")</f>
        <v/>
      </c>
      <c r="AM147" s="43" t="str">
        <f ca="1">IF(AN147="","",IF(INDEX(Data!$BR:$BR,MATCH(AN147,Data!$A:$A,0),1)=0,"",INDEX(Data!$BR:$BR,MATCH(AN147,Data!$A:$A,0),1)))</f>
        <v/>
      </c>
      <c r="AN147" s="43" t="str">
        <f ca="1">IFERROR(INDEX(Data!$A$1:AU$1004,_xlfn.AGGREGATE(15,6,(OFFSET(Data!$A$1,0,MATCH(AN$6,Data!$1:$1,0)-1,1000,1)=IF(AN$7="","Yes",AN$7))/(OFFSET(Data!$A$1,0,MATCH(AN$6,Data!$1:$1,0)-1,1000,1)=IF(AN$7="","Yes",AN$7))*ROW(Data!$C$1:$C$1004),ROW(AN147)-ROW(AN$7)),1),"")</f>
        <v/>
      </c>
    </row>
    <row r="148" spans="1:40" x14ac:dyDescent="0.4">
      <c r="A148" s="43" t="str">
        <f ca="1">IF(B148="","",IF(INDEX(Data!$BR:$BR,MATCH(B148,Data!$A:$A,0),1)=0,"",INDEX(Data!$BR:$BR,MATCH(B148,Data!$A:$A,0),1)))</f>
        <v/>
      </c>
      <c r="B148" s="43" t="str">
        <f ca="1">IFERROR(INDEX(Data!A$1:$A$1004,_xlfn.AGGREGATE(15,6,(OFFSET(Data!$A$1,0,MATCH(B$6,Data!$1:$1,0)-1,1000,1)=IF(B$7="","Yes",B$7))/(OFFSET(Data!$A$1,0,MATCH(B$6,Data!$1:$1,0)-1,1000,1)=IF(B$7="","Yes",B$7))*ROW(Data!$C$1:$C$1004),ROW(B148)-ROW(B$7)),1),"")</f>
        <v/>
      </c>
      <c r="C148" s="43" t="str">
        <f ca="1">IF(D148="","",IF(INDEX(Data!$BR:$BR,MATCH(D148,Data!$A:$A,0),1)=0,"",INDEX(Data!$BR:$BR,MATCH(D148,Data!$A:$A,0),1)))</f>
        <v/>
      </c>
      <c r="D148" s="43" t="str">
        <f ca="1">IFERROR(INDEX(Data!$A$1:C$1004,_xlfn.AGGREGATE(15,6,(OFFSET(Data!$A$1,0,MATCH(D$6,Data!$1:$1,0)-1,1000,1)=IF(D$7="","Yes",D$7))/(OFFSET(Data!$A$1,0,MATCH(D$6,Data!$1:$1,0)-1,1000,1)=IF(D$7="","Yes",D$7))*ROW(Data!$C$1:$C$1004),ROW(D148)-ROW(D$7)),1),"")</f>
        <v/>
      </c>
      <c r="E148" s="43" t="str">
        <f ca="1">IF(F148="","",IF(INDEX(Data!$BR:$BR,MATCH(F148,Data!$A:$A,0),1)=0,"",INDEX(Data!$BR:$BR,MATCH(F148,Data!$A:$A,0),1)))</f>
        <v/>
      </c>
      <c r="F148" s="43" t="str">
        <f ca="1">IFERROR(INDEX(Data!$A$1:E$1004,_xlfn.AGGREGATE(15,6,(OFFSET(Data!$A$1,0,MATCH(F$6,Data!$1:$1,0)-1,1000,1)=IF(F$7="","Yes",F$7))/(OFFSET(Data!$A$1,0,MATCH(F$6,Data!$1:$1,0)-1,1000,1)=IF(F$7="","Yes",F$7))*ROW(Data!$C$1:$C$1004),ROW(F148)-ROW(F$7)),1),"")</f>
        <v/>
      </c>
      <c r="G148" s="43" t="str">
        <f ca="1">IF(H148="","",IF(INDEX(Data!$BR:$BR,MATCH(H148,Data!$A:$A,0),1)=0,"",INDEX(Data!$BR:$BR,MATCH(H148,Data!$A:$A,0),1)))</f>
        <v/>
      </c>
      <c r="H148" s="43" t="str">
        <f ca="1">IFERROR(INDEX(Data!$A$1:G$1004,_xlfn.AGGREGATE(15,6,(OFFSET(Data!$A$1,0,MATCH(H$6,Data!$1:$1,0)-1,1000,1)=IF(H$7="","Yes",H$7))/(OFFSET(Data!$A$1,0,MATCH(H$6,Data!$1:$1,0)-1,1000,1)=IF(H$7="","Yes",H$7))*ROW(Data!$C$1:$C$1004),ROW(H148)-ROW(H$7)),1),"")</f>
        <v/>
      </c>
      <c r="I148" s="43" t="str">
        <f ca="1">IF(J148="","",IF(INDEX(Data!$BR:$BR,MATCH(J148,Data!$A:$A,0),1)=0,"",INDEX(Data!$BR:$BR,MATCH(J148,Data!$A:$A,0),1)))</f>
        <v/>
      </c>
      <c r="J148" s="43" t="str">
        <f ca="1">IFERROR(INDEX(Data!$A$1:I$1004,_xlfn.AGGREGATE(15,6,(OFFSET(Data!$A$1,0,MATCH(J$6,Data!$1:$1,0)-1,1000,1)=IF(J$7="","Yes",J$7))/(OFFSET(Data!$A$1,0,MATCH(J$6,Data!$1:$1,0)-1,1000,1)=IF(J$7="","Yes",J$7))*ROW(Data!$C$1:$C$1004),ROW(J148)-ROW(J$7)),1),"")</f>
        <v/>
      </c>
      <c r="K148" s="43" t="str">
        <f ca="1">IF(L148="","",IF(INDEX(Data!$BR:$BR,MATCH(L148,Data!$A:$A,0),1)=0,"",INDEX(Data!$BR:$BR,MATCH(L148,Data!$A:$A,0),1)))</f>
        <v/>
      </c>
      <c r="L148" s="43" t="str">
        <f ca="1">IFERROR(INDEX(Data!$A$1:K$1004,_xlfn.AGGREGATE(15,6,(OFFSET(Data!$A$1,0,MATCH(L$6,Data!$1:$1,0)-1,1000,1)=IF(L$7="","Yes",L$7))/(OFFSET(Data!$A$1,0,MATCH(L$6,Data!$1:$1,0)-1,1000,1)=IF(L$7="","Yes",L$7))*ROW(Data!$C$1:$C$1004),ROW(L148)-ROW(L$7)),1),"")</f>
        <v/>
      </c>
      <c r="M148" s="43" t="str">
        <f ca="1">IF(N148="","",IF(INDEX(Data!$BR:$BR,MATCH(N148,Data!$A:$A,0),1)=0,"",INDEX(Data!$BR:$BR,MATCH(N148,Data!$A:$A,0),1)))</f>
        <v/>
      </c>
      <c r="N148" s="43" t="str">
        <f ca="1">IFERROR(INDEX(Data!$A$1:M$1004,_xlfn.AGGREGATE(15,6,(OFFSET(Data!$A$1,0,MATCH(N$6,Data!$1:$1,0)-1,1000,1)=IF(N$7="","Yes",N$7))/(OFFSET(Data!$A$1,0,MATCH(N$6,Data!$1:$1,0)-1,1000,1)=IF(N$7="","Yes",N$7))*ROW(Data!$C$1:$C$1004),ROW(N148)-ROW(N$7)),1),"")</f>
        <v/>
      </c>
      <c r="O148" s="43" t="str">
        <f ca="1">IF(P148="","",IF(INDEX(Data!$BR:$BR,MATCH(P148,Data!$A:$A,0),1)=0,"",INDEX(Data!$BR:$BR,MATCH(P148,Data!$A:$A,0),1)))</f>
        <v/>
      </c>
      <c r="P148" s="43" t="str">
        <f ca="1">IFERROR(INDEX(Data!$A$1:O$1004,_xlfn.AGGREGATE(15,6,(OFFSET(Data!$A$1,0,MATCH(P$6,Data!$1:$1,0)-1,1000,1)=IF(P$7="","Yes",P$7))/(OFFSET(Data!$A$1,0,MATCH(P$6,Data!$1:$1,0)-1,1000,1)=IF(P$7="","Yes",P$7))*ROW(Data!$C$1:$C$1004),ROW(P148)-ROW(P$7)),1),"")</f>
        <v/>
      </c>
      <c r="Q148" s="43" t="str">
        <f ca="1">IF(R148="","",IF(INDEX(Data!$BR:$BR,MATCH(R148,Data!$A:$A,0),1)=0,"",INDEX(Data!$BR:$BR,MATCH(R148,Data!$A:$A,0),1)))</f>
        <v/>
      </c>
      <c r="R148" s="43" t="str">
        <f ca="1">IFERROR(INDEX(Data!$A$1:Q$1004,_xlfn.AGGREGATE(15,6,(OFFSET(Data!$A$1,0,MATCH(R$6,Data!$1:$1,0)-1,1000,1)=IF(R$7="","Yes",R$7))/(OFFSET(Data!$A$1,0,MATCH(R$6,Data!$1:$1,0)-1,1000,1)=IF(R$7="","Yes",R$7))*ROW(Data!$C$1:$C$1004),ROW(R148)-ROW(R$7)),1),"")</f>
        <v/>
      </c>
      <c r="S148" s="43" t="str">
        <f ca="1">IF(T148="","",IF(INDEX(Data!$BR:$BR,MATCH(T148,Data!$A:$A,0),1)=0,"",INDEX(Data!$BR:$BR,MATCH(T148,Data!$A:$A,0),1)))</f>
        <v/>
      </c>
      <c r="T148" s="43" t="str">
        <f ca="1">IFERROR(INDEX(Data!$A$1:R$1004,_xlfn.AGGREGATE(15,6,(OFFSET(Data!$A$1,0,MATCH(T$6,Data!$1:$1,0)-1,1000,1)=IF(T$7="","Yes",T$7))/(OFFSET(Data!$A$1,0,MATCH(T$6,Data!$1:$1,0)-1,1000,1)=IF(T$7="","Yes",T$7))*ROW(Data!$C$1:$C$1004),ROW(T148)-ROW(T$7)),1),"")</f>
        <v/>
      </c>
      <c r="U148" s="43" t="str">
        <f ca="1">IF(V148="","",IF(INDEX(Data!$BR:$BR,MATCH(V148,Data!$A:$A,0),1)=0,"",INDEX(Data!$BR:$BR,MATCH(V148,Data!$A:$A,0),1)))</f>
        <v/>
      </c>
      <c r="V148" s="43" t="str">
        <f ca="1">IFERROR(INDEX(Data!$A$1:T$1004,_xlfn.AGGREGATE(15,6,(OFFSET(Data!$A$1,0,MATCH(V$6,Data!$1:$1,0)-1,1000,1)=IF(V$7="","Yes",V$7))/(OFFSET(Data!$A$1,0,MATCH(V$6,Data!$1:$1,0)-1,1000,1)=IF(V$7="","Yes",V$7))*ROW(Data!$C$1:$C$1004),ROW(V148)-ROW(V$7)),1),"")</f>
        <v/>
      </c>
      <c r="W148" s="43" t="str">
        <f ca="1">IF(X148="","",IF(INDEX(Data!$BR:$BR,MATCH(X148,Data!$A:$A,0),1)=0,"",INDEX(Data!$BR:$BR,MATCH(X148,Data!$A:$A,0),1)))</f>
        <v/>
      </c>
      <c r="X148" s="43" t="str">
        <f ca="1">IFERROR(INDEX(Data!$A$1:Y$1004,_xlfn.AGGREGATE(15,6,(OFFSET(Data!$A$1,0,MATCH(X$6,Data!$1:$1,0)-1,1000,1)=IF(X$7="","Yes",X$7))/(OFFSET(Data!$A$1,0,MATCH(X$6,Data!$1:$1,0)-1,1000,1)=IF(X$7="","Yes",X$7))*ROW(Data!$C$1:$C$1004),ROW(X148)-ROW(X$7)),1),"")</f>
        <v/>
      </c>
      <c r="Y148" s="43" t="str">
        <f ca="1">IF(Z148="","",IF(INDEX(Data!$BR:$BR,MATCH(Z148,Data!$A:$A,0),1)=0,"",INDEX(Data!$BR:$BR,MATCH(Z148,Data!$A:$A,0),1)))</f>
        <v/>
      </c>
      <c r="Z148" s="43" t="str">
        <f ca="1">IFERROR(INDEX(Data!$A$1:AA$1004,_xlfn.AGGREGATE(15,6,(OFFSET(Data!$A$1,0,MATCH(Z$6,Data!$1:$1,0)-1,1000,1)=IF(Z$7="","Yes",Z$7))/(OFFSET(Data!$A$1,0,MATCH(Z$6,Data!$1:$1,0)-1,1000,1)=IF(Z$7="","Yes",Z$7))*ROW(Data!$C$1:$C$1004),ROW(Z148)-ROW(Z$7)),1),"")</f>
        <v/>
      </c>
      <c r="AA148" s="43" t="str">
        <f ca="1">IF(AB148="","",IF(INDEX(Data!$BR:$BR,MATCH(AB148,Data!$A:$A,0),1)=0,"",INDEX(Data!$BR:$BR,MATCH(AB148,Data!$A:$A,0),1)))</f>
        <v/>
      </c>
      <c r="AB148" s="43" t="str">
        <f ca="1">IFERROR(INDEX(Data!$A$1:AC$1004,_xlfn.AGGREGATE(15,6,(OFFSET(Data!$A$1,0,MATCH(AB$6,Data!$1:$1,0)-1,1000,1)=IF(AB$7="","Yes",AB$7))/(OFFSET(Data!$A$1,0,MATCH(AB$6,Data!$1:$1,0)-1,1000,1)=IF(AB$7="","Yes",AB$7))*ROW(Data!$C$1:$C$1004),ROW(AB148)-ROW(AB$7)),1),"")</f>
        <v/>
      </c>
      <c r="AC148" s="43" t="str">
        <f ca="1">IF(AD148="","",IF(INDEX(Data!$BR:$BR,MATCH(AD148,Data!$A:$A,0),1)=0,"",INDEX(Data!$BR:$BR,MATCH(AD148,Data!$A:$A,0),1)))</f>
        <v/>
      </c>
      <c r="AD148" s="43" t="str">
        <f ca="1">IFERROR(INDEX(Data!$A$1:AE$1004,_xlfn.AGGREGATE(15,6,(OFFSET(Data!$A$1,0,MATCH(AD$6,Data!$1:$1,0)-1,1000,1)=IF(AD$7="","Yes",AD$7))/(OFFSET(Data!$A$1,0,MATCH(AD$6,Data!$1:$1,0)-1,1000,1)=IF(AD$7="","Yes",AD$7))*ROW(Data!$C$1:$C$1004),ROW(AD148)-ROW(AD$7)),1),"")</f>
        <v/>
      </c>
      <c r="AE148" s="43" t="str">
        <f ca="1">IF(AF148="","",IF(INDEX(Data!$BR:$BR,MATCH(AF148,Data!$A:$A,0),1)=0,"",INDEX(Data!$BR:$BR,MATCH(AF148,Data!$A:$A,0),1)))</f>
        <v/>
      </c>
      <c r="AF148" s="43" t="str">
        <f ca="1">IFERROR(INDEX(Data!$A$1:AM$1004,_xlfn.AGGREGATE(15,6,(OFFSET(Data!$A$1,0,MATCH(AF$6,Data!$1:$1,0)-1,1000,1)=IF(AF$7="","Yes",AF$7))/(OFFSET(Data!$A$1,0,MATCH(AF$6,Data!$1:$1,0)-1,1000,1)=IF(AF$7="","Yes",AF$7))*ROW(Data!$C$1:$C$1004),ROW(AF148)-ROW(AF$7)),1),"")</f>
        <v/>
      </c>
      <c r="AG148" s="43" t="str">
        <f ca="1">IF(AH148="","",IF(INDEX(Data!$BR:$BR,MATCH(AH148,Data!$A:$A,0),1)=0,"",INDEX(Data!$BR:$BR,MATCH(AH148,Data!$A:$A,0),1)))</f>
        <v/>
      </c>
      <c r="AH148" s="43" t="str">
        <f ca="1">IFERROR(INDEX(Data!$A$1:AO$1004,_xlfn.AGGREGATE(15,6,(OFFSET(Data!$A$1,0,MATCH(AH$6,Data!$1:$1,0)-1,1000,1)=IF(AH$7="","Yes",AH$7))/(OFFSET(Data!$A$1,0,MATCH(AH$6,Data!$1:$1,0)-1,1000,1)=IF(AH$7="","Yes",AH$7))*ROW(Data!$C$1:$C$1004),ROW(AH148)-ROW(AH$7)),1),"")</f>
        <v/>
      </c>
      <c r="AI148" s="43" t="str">
        <f ca="1">IF(AJ148="","",IF(INDEX(Data!$BR:$BR,MATCH(AJ148,Data!$A:$A,0),1)=0,"",INDEX(Data!$BR:$BR,MATCH(AJ148,Data!$A:$A,0),1)))</f>
        <v/>
      </c>
      <c r="AJ148" s="43" t="str">
        <f ca="1">IFERROR(INDEX(Data!$A$1:AQ$1004,_xlfn.AGGREGATE(15,6,(OFFSET(Data!$A$1,0,MATCH(AJ$6,Data!$1:$1,0)-1,1000,1)=IF(AJ$7="","Yes",AJ$7))/(OFFSET(Data!$A$1,0,MATCH(AJ$6,Data!$1:$1,0)-1,1000,1)=IF(AJ$7="","Yes",AJ$7))*ROW(Data!$C$1:$C$1004),ROW(AJ148)-ROW(AJ$7)),1),"")</f>
        <v/>
      </c>
      <c r="AK148" s="43" t="str">
        <f ca="1">IF(AL148="","",IF(INDEX(Data!$BR:$BR,MATCH(AL148,Data!$A:$A,0),1)=0,"",INDEX(Data!$BR:$BR,MATCH(AL148,Data!$A:$A,0),1)))</f>
        <v/>
      </c>
      <c r="AL148" s="43" t="str">
        <f ca="1">IFERROR(INDEX(Data!$A$1:AS$1004,_xlfn.AGGREGATE(15,6,(OFFSET(Data!$A$1,0,MATCH(AL$6,Data!$1:$1,0)-1,1000,1)=IF(AL$7="","Yes",AL$7))/(OFFSET(Data!$A$1,0,MATCH(AL$6,Data!$1:$1,0)-1,1000,1)=IF(AL$7="","Yes",AL$7))*ROW(Data!$C$1:$C$1004),ROW(AL148)-ROW(AL$7)),1),"")</f>
        <v/>
      </c>
      <c r="AM148" s="43" t="str">
        <f ca="1">IF(AN148="","",IF(INDEX(Data!$BR:$BR,MATCH(AN148,Data!$A:$A,0),1)=0,"",INDEX(Data!$BR:$BR,MATCH(AN148,Data!$A:$A,0),1)))</f>
        <v/>
      </c>
      <c r="AN148" s="43" t="str">
        <f ca="1">IFERROR(INDEX(Data!$A$1:AU$1004,_xlfn.AGGREGATE(15,6,(OFFSET(Data!$A$1,0,MATCH(AN$6,Data!$1:$1,0)-1,1000,1)=IF(AN$7="","Yes",AN$7))/(OFFSET(Data!$A$1,0,MATCH(AN$6,Data!$1:$1,0)-1,1000,1)=IF(AN$7="","Yes",AN$7))*ROW(Data!$C$1:$C$1004),ROW(AN148)-ROW(AN$7)),1),"")</f>
        <v/>
      </c>
    </row>
    <row r="149" spans="1:40" x14ac:dyDescent="0.4">
      <c r="A149" s="43" t="str">
        <f ca="1">IF(B149="","",IF(INDEX(Data!$BR:$BR,MATCH(B149,Data!$A:$A,0),1)=0,"",INDEX(Data!$BR:$BR,MATCH(B149,Data!$A:$A,0),1)))</f>
        <v/>
      </c>
      <c r="B149" s="43" t="str">
        <f ca="1">IFERROR(INDEX(Data!A$1:$A$1004,_xlfn.AGGREGATE(15,6,(OFFSET(Data!$A$1,0,MATCH(B$6,Data!$1:$1,0)-1,1000,1)=IF(B$7="","Yes",B$7))/(OFFSET(Data!$A$1,0,MATCH(B$6,Data!$1:$1,0)-1,1000,1)=IF(B$7="","Yes",B$7))*ROW(Data!$C$1:$C$1004),ROW(B149)-ROW(B$7)),1),"")</f>
        <v/>
      </c>
      <c r="C149" s="43" t="str">
        <f ca="1">IF(D149="","",IF(INDEX(Data!$BR:$BR,MATCH(D149,Data!$A:$A,0),1)=0,"",INDEX(Data!$BR:$BR,MATCH(D149,Data!$A:$A,0),1)))</f>
        <v/>
      </c>
      <c r="D149" s="43" t="str">
        <f ca="1">IFERROR(INDEX(Data!$A$1:C$1004,_xlfn.AGGREGATE(15,6,(OFFSET(Data!$A$1,0,MATCH(D$6,Data!$1:$1,0)-1,1000,1)=IF(D$7="","Yes",D$7))/(OFFSET(Data!$A$1,0,MATCH(D$6,Data!$1:$1,0)-1,1000,1)=IF(D$7="","Yes",D$7))*ROW(Data!$C$1:$C$1004),ROW(D149)-ROW(D$7)),1),"")</f>
        <v/>
      </c>
      <c r="E149" s="43" t="str">
        <f ca="1">IF(F149="","",IF(INDEX(Data!$BR:$BR,MATCH(F149,Data!$A:$A,0),1)=0,"",INDEX(Data!$BR:$BR,MATCH(F149,Data!$A:$A,0),1)))</f>
        <v/>
      </c>
      <c r="F149" s="43" t="str">
        <f ca="1">IFERROR(INDEX(Data!$A$1:E$1004,_xlfn.AGGREGATE(15,6,(OFFSET(Data!$A$1,0,MATCH(F$6,Data!$1:$1,0)-1,1000,1)=IF(F$7="","Yes",F$7))/(OFFSET(Data!$A$1,0,MATCH(F$6,Data!$1:$1,0)-1,1000,1)=IF(F$7="","Yes",F$7))*ROW(Data!$C$1:$C$1004),ROW(F149)-ROW(F$7)),1),"")</f>
        <v/>
      </c>
      <c r="G149" s="43" t="str">
        <f ca="1">IF(H149="","",IF(INDEX(Data!$BR:$BR,MATCH(H149,Data!$A:$A,0),1)=0,"",INDEX(Data!$BR:$BR,MATCH(H149,Data!$A:$A,0),1)))</f>
        <v/>
      </c>
      <c r="H149" s="43" t="str">
        <f ca="1">IFERROR(INDEX(Data!$A$1:G$1004,_xlfn.AGGREGATE(15,6,(OFFSET(Data!$A$1,0,MATCH(H$6,Data!$1:$1,0)-1,1000,1)=IF(H$7="","Yes",H$7))/(OFFSET(Data!$A$1,0,MATCH(H$6,Data!$1:$1,0)-1,1000,1)=IF(H$7="","Yes",H$7))*ROW(Data!$C$1:$C$1004),ROW(H149)-ROW(H$7)),1),"")</f>
        <v/>
      </c>
      <c r="I149" s="43" t="str">
        <f ca="1">IF(J149="","",IF(INDEX(Data!$BR:$BR,MATCH(J149,Data!$A:$A,0),1)=0,"",INDEX(Data!$BR:$BR,MATCH(J149,Data!$A:$A,0),1)))</f>
        <v/>
      </c>
      <c r="J149" s="43" t="str">
        <f ca="1">IFERROR(INDEX(Data!$A$1:I$1004,_xlfn.AGGREGATE(15,6,(OFFSET(Data!$A$1,0,MATCH(J$6,Data!$1:$1,0)-1,1000,1)=IF(J$7="","Yes",J$7))/(OFFSET(Data!$A$1,0,MATCH(J$6,Data!$1:$1,0)-1,1000,1)=IF(J$7="","Yes",J$7))*ROW(Data!$C$1:$C$1004),ROW(J149)-ROW(J$7)),1),"")</f>
        <v/>
      </c>
      <c r="K149" s="43" t="str">
        <f ca="1">IF(L149="","",IF(INDEX(Data!$BR:$BR,MATCH(L149,Data!$A:$A,0),1)=0,"",INDEX(Data!$BR:$BR,MATCH(L149,Data!$A:$A,0),1)))</f>
        <v/>
      </c>
      <c r="L149" s="43" t="str">
        <f ca="1">IFERROR(INDEX(Data!$A$1:K$1004,_xlfn.AGGREGATE(15,6,(OFFSET(Data!$A$1,0,MATCH(L$6,Data!$1:$1,0)-1,1000,1)=IF(L$7="","Yes",L$7))/(OFFSET(Data!$A$1,0,MATCH(L$6,Data!$1:$1,0)-1,1000,1)=IF(L$7="","Yes",L$7))*ROW(Data!$C$1:$C$1004),ROW(L149)-ROW(L$7)),1),"")</f>
        <v/>
      </c>
      <c r="M149" s="43" t="str">
        <f ca="1">IF(N149="","",IF(INDEX(Data!$BR:$BR,MATCH(N149,Data!$A:$A,0),1)=0,"",INDEX(Data!$BR:$BR,MATCH(N149,Data!$A:$A,0),1)))</f>
        <v/>
      </c>
      <c r="N149" s="43" t="str">
        <f ca="1">IFERROR(INDEX(Data!$A$1:M$1004,_xlfn.AGGREGATE(15,6,(OFFSET(Data!$A$1,0,MATCH(N$6,Data!$1:$1,0)-1,1000,1)=IF(N$7="","Yes",N$7))/(OFFSET(Data!$A$1,0,MATCH(N$6,Data!$1:$1,0)-1,1000,1)=IF(N$7="","Yes",N$7))*ROW(Data!$C$1:$C$1004),ROW(N149)-ROW(N$7)),1),"")</f>
        <v/>
      </c>
      <c r="O149" s="43" t="str">
        <f ca="1">IF(P149="","",IF(INDEX(Data!$BR:$BR,MATCH(P149,Data!$A:$A,0),1)=0,"",INDEX(Data!$BR:$BR,MATCH(P149,Data!$A:$A,0),1)))</f>
        <v/>
      </c>
      <c r="P149" s="43" t="str">
        <f ca="1">IFERROR(INDEX(Data!$A$1:O$1004,_xlfn.AGGREGATE(15,6,(OFFSET(Data!$A$1,0,MATCH(P$6,Data!$1:$1,0)-1,1000,1)=IF(P$7="","Yes",P$7))/(OFFSET(Data!$A$1,0,MATCH(P$6,Data!$1:$1,0)-1,1000,1)=IF(P$7="","Yes",P$7))*ROW(Data!$C$1:$C$1004),ROW(P149)-ROW(P$7)),1),"")</f>
        <v/>
      </c>
      <c r="Q149" s="43" t="str">
        <f ca="1">IF(R149="","",IF(INDEX(Data!$BR:$BR,MATCH(R149,Data!$A:$A,0),1)=0,"",INDEX(Data!$BR:$BR,MATCH(R149,Data!$A:$A,0),1)))</f>
        <v/>
      </c>
      <c r="R149" s="43" t="str">
        <f ca="1">IFERROR(INDEX(Data!$A$1:Q$1004,_xlfn.AGGREGATE(15,6,(OFFSET(Data!$A$1,0,MATCH(R$6,Data!$1:$1,0)-1,1000,1)=IF(R$7="","Yes",R$7))/(OFFSET(Data!$A$1,0,MATCH(R$6,Data!$1:$1,0)-1,1000,1)=IF(R$7="","Yes",R$7))*ROW(Data!$C$1:$C$1004),ROW(R149)-ROW(R$7)),1),"")</f>
        <v/>
      </c>
      <c r="S149" s="43" t="str">
        <f ca="1">IF(T149="","",IF(INDEX(Data!$BR:$BR,MATCH(T149,Data!$A:$A,0),1)=0,"",INDEX(Data!$BR:$BR,MATCH(T149,Data!$A:$A,0),1)))</f>
        <v/>
      </c>
      <c r="T149" s="43" t="str">
        <f ca="1">IFERROR(INDEX(Data!$A$1:R$1004,_xlfn.AGGREGATE(15,6,(OFFSET(Data!$A$1,0,MATCH(T$6,Data!$1:$1,0)-1,1000,1)=IF(T$7="","Yes",T$7))/(OFFSET(Data!$A$1,0,MATCH(T$6,Data!$1:$1,0)-1,1000,1)=IF(T$7="","Yes",T$7))*ROW(Data!$C$1:$C$1004),ROW(T149)-ROW(T$7)),1),"")</f>
        <v/>
      </c>
      <c r="U149" s="43" t="str">
        <f ca="1">IF(V149="","",IF(INDEX(Data!$BR:$BR,MATCH(V149,Data!$A:$A,0),1)=0,"",INDEX(Data!$BR:$BR,MATCH(V149,Data!$A:$A,0),1)))</f>
        <v/>
      </c>
      <c r="V149" s="43" t="str">
        <f ca="1">IFERROR(INDEX(Data!$A$1:T$1004,_xlfn.AGGREGATE(15,6,(OFFSET(Data!$A$1,0,MATCH(V$6,Data!$1:$1,0)-1,1000,1)=IF(V$7="","Yes",V$7))/(OFFSET(Data!$A$1,0,MATCH(V$6,Data!$1:$1,0)-1,1000,1)=IF(V$7="","Yes",V$7))*ROW(Data!$C$1:$C$1004),ROW(V149)-ROW(V$7)),1),"")</f>
        <v/>
      </c>
      <c r="W149" s="43" t="str">
        <f ca="1">IF(X149="","",IF(INDEX(Data!$BR:$BR,MATCH(X149,Data!$A:$A,0),1)=0,"",INDEX(Data!$BR:$BR,MATCH(X149,Data!$A:$A,0),1)))</f>
        <v/>
      </c>
      <c r="X149" s="43" t="str">
        <f ca="1">IFERROR(INDEX(Data!$A$1:Y$1004,_xlfn.AGGREGATE(15,6,(OFFSET(Data!$A$1,0,MATCH(X$6,Data!$1:$1,0)-1,1000,1)=IF(X$7="","Yes",X$7))/(OFFSET(Data!$A$1,0,MATCH(X$6,Data!$1:$1,0)-1,1000,1)=IF(X$7="","Yes",X$7))*ROW(Data!$C$1:$C$1004),ROW(X149)-ROW(X$7)),1),"")</f>
        <v/>
      </c>
      <c r="Y149" s="43" t="str">
        <f ca="1">IF(Z149="","",IF(INDEX(Data!$BR:$BR,MATCH(Z149,Data!$A:$A,0),1)=0,"",INDEX(Data!$BR:$BR,MATCH(Z149,Data!$A:$A,0),1)))</f>
        <v/>
      </c>
      <c r="Z149" s="43" t="str">
        <f ca="1">IFERROR(INDEX(Data!$A$1:AA$1004,_xlfn.AGGREGATE(15,6,(OFFSET(Data!$A$1,0,MATCH(Z$6,Data!$1:$1,0)-1,1000,1)=IF(Z$7="","Yes",Z$7))/(OFFSET(Data!$A$1,0,MATCH(Z$6,Data!$1:$1,0)-1,1000,1)=IF(Z$7="","Yes",Z$7))*ROW(Data!$C$1:$C$1004),ROW(Z149)-ROW(Z$7)),1),"")</f>
        <v/>
      </c>
      <c r="AA149" s="43" t="str">
        <f ca="1">IF(AB149="","",IF(INDEX(Data!$BR:$BR,MATCH(AB149,Data!$A:$A,0),1)=0,"",INDEX(Data!$BR:$BR,MATCH(AB149,Data!$A:$A,0),1)))</f>
        <v/>
      </c>
      <c r="AB149" s="43" t="str">
        <f ca="1">IFERROR(INDEX(Data!$A$1:AC$1004,_xlfn.AGGREGATE(15,6,(OFFSET(Data!$A$1,0,MATCH(AB$6,Data!$1:$1,0)-1,1000,1)=IF(AB$7="","Yes",AB$7))/(OFFSET(Data!$A$1,0,MATCH(AB$6,Data!$1:$1,0)-1,1000,1)=IF(AB$7="","Yes",AB$7))*ROW(Data!$C$1:$C$1004),ROW(AB149)-ROW(AB$7)),1),"")</f>
        <v/>
      </c>
      <c r="AC149" s="43" t="str">
        <f ca="1">IF(AD149="","",IF(INDEX(Data!$BR:$BR,MATCH(AD149,Data!$A:$A,0),1)=0,"",INDEX(Data!$BR:$BR,MATCH(AD149,Data!$A:$A,0),1)))</f>
        <v/>
      </c>
      <c r="AD149" s="43" t="str">
        <f ca="1">IFERROR(INDEX(Data!$A$1:AE$1004,_xlfn.AGGREGATE(15,6,(OFFSET(Data!$A$1,0,MATCH(AD$6,Data!$1:$1,0)-1,1000,1)=IF(AD$7="","Yes",AD$7))/(OFFSET(Data!$A$1,0,MATCH(AD$6,Data!$1:$1,0)-1,1000,1)=IF(AD$7="","Yes",AD$7))*ROW(Data!$C$1:$C$1004),ROW(AD149)-ROW(AD$7)),1),"")</f>
        <v/>
      </c>
      <c r="AE149" s="43" t="str">
        <f ca="1">IF(AF149="","",IF(INDEX(Data!$BR:$BR,MATCH(AF149,Data!$A:$A,0),1)=0,"",INDEX(Data!$BR:$BR,MATCH(AF149,Data!$A:$A,0),1)))</f>
        <v/>
      </c>
      <c r="AF149" s="43" t="str">
        <f ca="1">IFERROR(INDEX(Data!$A$1:AM$1004,_xlfn.AGGREGATE(15,6,(OFFSET(Data!$A$1,0,MATCH(AF$6,Data!$1:$1,0)-1,1000,1)=IF(AF$7="","Yes",AF$7))/(OFFSET(Data!$A$1,0,MATCH(AF$6,Data!$1:$1,0)-1,1000,1)=IF(AF$7="","Yes",AF$7))*ROW(Data!$C$1:$C$1004),ROW(AF149)-ROW(AF$7)),1),"")</f>
        <v/>
      </c>
      <c r="AG149" s="43" t="str">
        <f ca="1">IF(AH149="","",IF(INDEX(Data!$BR:$BR,MATCH(AH149,Data!$A:$A,0),1)=0,"",INDEX(Data!$BR:$BR,MATCH(AH149,Data!$A:$A,0),1)))</f>
        <v/>
      </c>
      <c r="AH149" s="43" t="str">
        <f ca="1">IFERROR(INDEX(Data!$A$1:AO$1004,_xlfn.AGGREGATE(15,6,(OFFSET(Data!$A$1,0,MATCH(AH$6,Data!$1:$1,0)-1,1000,1)=IF(AH$7="","Yes",AH$7))/(OFFSET(Data!$A$1,0,MATCH(AH$6,Data!$1:$1,0)-1,1000,1)=IF(AH$7="","Yes",AH$7))*ROW(Data!$C$1:$C$1004),ROW(AH149)-ROW(AH$7)),1),"")</f>
        <v/>
      </c>
      <c r="AI149" s="43" t="str">
        <f ca="1">IF(AJ149="","",IF(INDEX(Data!$BR:$BR,MATCH(AJ149,Data!$A:$A,0),1)=0,"",INDEX(Data!$BR:$BR,MATCH(AJ149,Data!$A:$A,0),1)))</f>
        <v/>
      </c>
      <c r="AJ149" s="43" t="str">
        <f ca="1">IFERROR(INDEX(Data!$A$1:AQ$1004,_xlfn.AGGREGATE(15,6,(OFFSET(Data!$A$1,0,MATCH(AJ$6,Data!$1:$1,0)-1,1000,1)=IF(AJ$7="","Yes",AJ$7))/(OFFSET(Data!$A$1,0,MATCH(AJ$6,Data!$1:$1,0)-1,1000,1)=IF(AJ$7="","Yes",AJ$7))*ROW(Data!$C$1:$C$1004),ROW(AJ149)-ROW(AJ$7)),1),"")</f>
        <v/>
      </c>
      <c r="AK149" s="43" t="str">
        <f ca="1">IF(AL149="","",IF(INDEX(Data!$BR:$BR,MATCH(AL149,Data!$A:$A,0),1)=0,"",INDEX(Data!$BR:$BR,MATCH(AL149,Data!$A:$A,0),1)))</f>
        <v/>
      </c>
      <c r="AL149" s="43" t="str">
        <f ca="1">IFERROR(INDEX(Data!$A$1:AS$1004,_xlfn.AGGREGATE(15,6,(OFFSET(Data!$A$1,0,MATCH(AL$6,Data!$1:$1,0)-1,1000,1)=IF(AL$7="","Yes",AL$7))/(OFFSET(Data!$A$1,0,MATCH(AL$6,Data!$1:$1,0)-1,1000,1)=IF(AL$7="","Yes",AL$7))*ROW(Data!$C$1:$C$1004),ROW(AL149)-ROW(AL$7)),1),"")</f>
        <v/>
      </c>
      <c r="AM149" s="43" t="str">
        <f ca="1">IF(AN149="","",IF(INDEX(Data!$BR:$BR,MATCH(AN149,Data!$A:$A,0),1)=0,"",INDEX(Data!$BR:$BR,MATCH(AN149,Data!$A:$A,0),1)))</f>
        <v/>
      </c>
      <c r="AN149" s="43" t="str">
        <f ca="1">IFERROR(INDEX(Data!$A$1:AU$1004,_xlfn.AGGREGATE(15,6,(OFFSET(Data!$A$1,0,MATCH(AN$6,Data!$1:$1,0)-1,1000,1)=IF(AN$7="","Yes",AN$7))/(OFFSET(Data!$A$1,0,MATCH(AN$6,Data!$1:$1,0)-1,1000,1)=IF(AN$7="","Yes",AN$7))*ROW(Data!$C$1:$C$1004),ROW(AN149)-ROW(AN$7)),1),"")</f>
        <v/>
      </c>
    </row>
    <row r="150" spans="1:40" x14ac:dyDescent="0.4">
      <c r="A150" s="43" t="str">
        <f ca="1">IF(B150="","",IF(INDEX(Data!$BR:$BR,MATCH(B150,Data!$A:$A,0),1)=0,"",INDEX(Data!$BR:$BR,MATCH(B150,Data!$A:$A,0),1)))</f>
        <v/>
      </c>
      <c r="B150" s="43" t="str">
        <f ca="1">IFERROR(INDEX(Data!A$1:$A$1004,_xlfn.AGGREGATE(15,6,(OFFSET(Data!$A$1,0,MATCH(B$6,Data!$1:$1,0)-1,1000,1)=IF(B$7="","Yes",B$7))/(OFFSET(Data!$A$1,0,MATCH(B$6,Data!$1:$1,0)-1,1000,1)=IF(B$7="","Yes",B$7))*ROW(Data!$C$1:$C$1004),ROW(B150)-ROW(B$7)),1),"")</f>
        <v/>
      </c>
      <c r="C150" s="43" t="str">
        <f ca="1">IF(D150="","",IF(INDEX(Data!$BR:$BR,MATCH(D150,Data!$A:$A,0),1)=0,"",INDEX(Data!$BR:$BR,MATCH(D150,Data!$A:$A,0),1)))</f>
        <v/>
      </c>
      <c r="D150" s="43" t="str">
        <f ca="1">IFERROR(INDEX(Data!$A$1:C$1004,_xlfn.AGGREGATE(15,6,(OFFSET(Data!$A$1,0,MATCH(D$6,Data!$1:$1,0)-1,1000,1)=IF(D$7="","Yes",D$7))/(OFFSET(Data!$A$1,0,MATCH(D$6,Data!$1:$1,0)-1,1000,1)=IF(D$7="","Yes",D$7))*ROW(Data!$C$1:$C$1004),ROW(D150)-ROW(D$7)),1),"")</f>
        <v/>
      </c>
      <c r="E150" s="43" t="str">
        <f ca="1">IF(F150="","",IF(INDEX(Data!$BR:$BR,MATCH(F150,Data!$A:$A,0),1)=0,"",INDEX(Data!$BR:$BR,MATCH(F150,Data!$A:$A,0),1)))</f>
        <v/>
      </c>
      <c r="F150" s="43" t="str">
        <f ca="1">IFERROR(INDEX(Data!$A$1:E$1004,_xlfn.AGGREGATE(15,6,(OFFSET(Data!$A$1,0,MATCH(F$6,Data!$1:$1,0)-1,1000,1)=IF(F$7="","Yes",F$7))/(OFFSET(Data!$A$1,0,MATCH(F$6,Data!$1:$1,0)-1,1000,1)=IF(F$7="","Yes",F$7))*ROW(Data!$C$1:$C$1004),ROW(F150)-ROW(F$7)),1),"")</f>
        <v/>
      </c>
      <c r="G150" s="43" t="str">
        <f ca="1">IF(H150="","",IF(INDEX(Data!$BR:$BR,MATCH(H150,Data!$A:$A,0),1)=0,"",INDEX(Data!$BR:$BR,MATCH(H150,Data!$A:$A,0),1)))</f>
        <v/>
      </c>
      <c r="H150" s="43" t="str">
        <f ca="1">IFERROR(INDEX(Data!$A$1:G$1004,_xlfn.AGGREGATE(15,6,(OFFSET(Data!$A$1,0,MATCH(H$6,Data!$1:$1,0)-1,1000,1)=IF(H$7="","Yes",H$7))/(OFFSET(Data!$A$1,0,MATCH(H$6,Data!$1:$1,0)-1,1000,1)=IF(H$7="","Yes",H$7))*ROW(Data!$C$1:$C$1004),ROW(H150)-ROW(H$7)),1),"")</f>
        <v/>
      </c>
      <c r="I150" s="43" t="str">
        <f ca="1">IF(J150="","",IF(INDEX(Data!$BR:$BR,MATCH(J150,Data!$A:$A,0),1)=0,"",INDEX(Data!$BR:$BR,MATCH(J150,Data!$A:$A,0),1)))</f>
        <v/>
      </c>
      <c r="J150" s="43" t="str">
        <f ca="1">IFERROR(INDEX(Data!$A$1:I$1004,_xlfn.AGGREGATE(15,6,(OFFSET(Data!$A$1,0,MATCH(J$6,Data!$1:$1,0)-1,1000,1)=IF(J$7="","Yes",J$7))/(OFFSET(Data!$A$1,0,MATCH(J$6,Data!$1:$1,0)-1,1000,1)=IF(J$7="","Yes",J$7))*ROW(Data!$C$1:$C$1004),ROW(J150)-ROW(J$7)),1),"")</f>
        <v/>
      </c>
      <c r="K150" s="43" t="str">
        <f ca="1">IF(L150="","",IF(INDEX(Data!$BR:$BR,MATCH(L150,Data!$A:$A,0),1)=0,"",INDEX(Data!$BR:$BR,MATCH(L150,Data!$A:$A,0),1)))</f>
        <v/>
      </c>
      <c r="L150" s="43" t="str">
        <f ca="1">IFERROR(INDEX(Data!$A$1:K$1004,_xlfn.AGGREGATE(15,6,(OFFSET(Data!$A$1,0,MATCH(L$6,Data!$1:$1,0)-1,1000,1)=IF(L$7="","Yes",L$7))/(OFFSET(Data!$A$1,0,MATCH(L$6,Data!$1:$1,0)-1,1000,1)=IF(L$7="","Yes",L$7))*ROW(Data!$C$1:$C$1004),ROW(L150)-ROW(L$7)),1),"")</f>
        <v/>
      </c>
      <c r="M150" s="43" t="str">
        <f ca="1">IF(N150="","",IF(INDEX(Data!$BR:$BR,MATCH(N150,Data!$A:$A,0),1)=0,"",INDEX(Data!$BR:$BR,MATCH(N150,Data!$A:$A,0),1)))</f>
        <v/>
      </c>
      <c r="N150" s="43" t="str">
        <f ca="1">IFERROR(INDEX(Data!$A$1:M$1004,_xlfn.AGGREGATE(15,6,(OFFSET(Data!$A$1,0,MATCH(N$6,Data!$1:$1,0)-1,1000,1)=IF(N$7="","Yes",N$7))/(OFFSET(Data!$A$1,0,MATCH(N$6,Data!$1:$1,0)-1,1000,1)=IF(N$7="","Yes",N$7))*ROW(Data!$C$1:$C$1004),ROW(N150)-ROW(N$7)),1),"")</f>
        <v/>
      </c>
      <c r="O150" s="43" t="str">
        <f ca="1">IF(P150="","",IF(INDEX(Data!$BR:$BR,MATCH(P150,Data!$A:$A,0),1)=0,"",INDEX(Data!$BR:$BR,MATCH(P150,Data!$A:$A,0),1)))</f>
        <v/>
      </c>
      <c r="P150" s="43" t="str">
        <f ca="1">IFERROR(INDEX(Data!$A$1:O$1004,_xlfn.AGGREGATE(15,6,(OFFSET(Data!$A$1,0,MATCH(P$6,Data!$1:$1,0)-1,1000,1)=IF(P$7="","Yes",P$7))/(OFFSET(Data!$A$1,0,MATCH(P$6,Data!$1:$1,0)-1,1000,1)=IF(P$7="","Yes",P$7))*ROW(Data!$C$1:$C$1004),ROW(P150)-ROW(P$7)),1),"")</f>
        <v/>
      </c>
      <c r="Q150" s="43" t="str">
        <f ca="1">IF(R150="","",IF(INDEX(Data!$BR:$BR,MATCH(R150,Data!$A:$A,0),1)=0,"",INDEX(Data!$BR:$BR,MATCH(R150,Data!$A:$A,0),1)))</f>
        <v/>
      </c>
      <c r="R150" s="43" t="str">
        <f ca="1">IFERROR(INDEX(Data!$A$1:Q$1004,_xlfn.AGGREGATE(15,6,(OFFSET(Data!$A$1,0,MATCH(R$6,Data!$1:$1,0)-1,1000,1)=IF(R$7="","Yes",R$7))/(OFFSET(Data!$A$1,0,MATCH(R$6,Data!$1:$1,0)-1,1000,1)=IF(R$7="","Yes",R$7))*ROW(Data!$C$1:$C$1004),ROW(R150)-ROW(R$7)),1),"")</f>
        <v/>
      </c>
      <c r="S150" s="43" t="str">
        <f ca="1">IF(T150="","",IF(INDEX(Data!$BR:$BR,MATCH(T150,Data!$A:$A,0),1)=0,"",INDEX(Data!$BR:$BR,MATCH(T150,Data!$A:$A,0),1)))</f>
        <v/>
      </c>
      <c r="T150" s="43" t="str">
        <f ca="1">IFERROR(INDEX(Data!$A$1:R$1004,_xlfn.AGGREGATE(15,6,(OFFSET(Data!$A$1,0,MATCH(T$6,Data!$1:$1,0)-1,1000,1)=IF(T$7="","Yes",T$7))/(OFFSET(Data!$A$1,0,MATCH(T$6,Data!$1:$1,0)-1,1000,1)=IF(T$7="","Yes",T$7))*ROW(Data!$C$1:$C$1004),ROW(T150)-ROW(T$7)),1),"")</f>
        <v/>
      </c>
      <c r="U150" s="43" t="str">
        <f ca="1">IF(V150="","",IF(INDEX(Data!$BR:$BR,MATCH(V150,Data!$A:$A,0),1)=0,"",INDEX(Data!$BR:$BR,MATCH(V150,Data!$A:$A,0),1)))</f>
        <v/>
      </c>
      <c r="V150" s="43" t="str">
        <f ca="1">IFERROR(INDEX(Data!$A$1:T$1004,_xlfn.AGGREGATE(15,6,(OFFSET(Data!$A$1,0,MATCH(V$6,Data!$1:$1,0)-1,1000,1)=IF(V$7="","Yes",V$7))/(OFFSET(Data!$A$1,0,MATCH(V$6,Data!$1:$1,0)-1,1000,1)=IF(V$7="","Yes",V$7))*ROW(Data!$C$1:$C$1004),ROW(V150)-ROW(V$7)),1),"")</f>
        <v/>
      </c>
      <c r="W150" s="43" t="str">
        <f ca="1">IF(X150="","",IF(INDEX(Data!$BR:$BR,MATCH(X150,Data!$A:$A,0),1)=0,"",INDEX(Data!$BR:$BR,MATCH(X150,Data!$A:$A,0),1)))</f>
        <v/>
      </c>
      <c r="X150" s="43" t="str">
        <f ca="1">IFERROR(INDEX(Data!$A$1:Y$1004,_xlfn.AGGREGATE(15,6,(OFFSET(Data!$A$1,0,MATCH(X$6,Data!$1:$1,0)-1,1000,1)=IF(X$7="","Yes",X$7))/(OFFSET(Data!$A$1,0,MATCH(X$6,Data!$1:$1,0)-1,1000,1)=IF(X$7="","Yes",X$7))*ROW(Data!$C$1:$C$1004),ROW(X150)-ROW(X$7)),1),"")</f>
        <v/>
      </c>
      <c r="Y150" s="43" t="str">
        <f ca="1">IF(Z150="","",IF(INDEX(Data!$BR:$BR,MATCH(Z150,Data!$A:$A,0),1)=0,"",INDEX(Data!$BR:$BR,MATCH(Z150,Data!$A:$A,0),1)))</f>
        <v/>
      </c>
      <c r="Z150" s="43" t="str">
        <f ca="1">IFERROR(INDEX(Data!$A$1:AA$1004,_xlfn.AGGREGATE(15,6,(OFFSET(Data!$A$1,0,MATCH(Z$6,Data!$1:$1,0)-1,1000,1)=IF(Z$7="","Yes",Z$7))/(OFFSET(Data!$A$1,0,MATCH(Z$6,Data!$1:$1,0)-1,1000,1)=IF(Z$7="","Yes",Z$7))*ROW(Data!$C$1:$C$1004),ROW(Z150)-ROW(Z$7)),1),"")</f>
        <v/>
      </c>
      <c r="AA150" s="43" t="str">
        <f ca="1">IF(AB150="","",IF(INDEX(Data!$BR:$BR,MATCH(AB150,Data!$A:$A,0),1)=0,"",INDEX(Data!$BR:$BR,MATCH(AB150,Data!$A:$A,0),1)))</f>
        <v/>
      </c>
      <c r="AB150" s="43" t="str">
        <f ca="1">IFERROR(INDEX(Data!$A$1:AC$1004,_xlfn.AGGREGATE(15,6,(OFFSET(Data!$A$1,0,MATCH(AB$6,Data!$1:$1,0)-1,1000,1)=IF(AB$7="","Yes",AB$7))/(OFFSET(Data!$A$1,0,MATCH(AB$6,Data!$1:$1,0)-1,1000,1)=IF(AB$7="","Yes",AB$7))*ROW(Data!$C$1:$C$1004),ROW(AB150)-ROW(AB$7)),1),"")</f>
        <v/>
      </c>
      <c r="AC150" s="43" t="str">
        <f ca="1">IF(AD150="","",IF(INDEX(Data!$BR:$BR,MATCH(AD150,Data!$A:$A,0),1)=0,"",INDEX(Data!$BR:$BR,MATCH(AD150,Data!$A:$A,0),1)))</f>
        <v/>
      </c>
      <c r="AD150" s="43" t="str">
        <f ca="1">IFERROR(INDEX(Data!$A$1:AE$1004,_xlfn.AGGREGATE(15,6,(OFFSET(Data!$A$1,0,MATCH(AD$6,Data!$1:$1,0)-1,1000,1)=IF(AD$7="","Yes",AD$7))/(OFFSET(Data!$A$1,0,MATCH(AD$6,Data!$1:$1,0)-1,1000,1)=IF(AD$7="","Yes",AD$7))*ROW(Data!$C$1:$C$1004),ROW(AD150)-ROW(AD$7)),1),"")</f>
        <v/>
      </c>
      <c r="AE150" s="43" t="str">
        <f ca="1">IF(AF150="","",IF(INDEX(Data!$BR:$BR,MATCH(AF150,Data!$A:$A,0),1)=0,"",INDEX(Data!$BR:$BR,MATCH(AF150,Data!$A:$A,0),1)))</f>
        <v/>
      </c>
      <c r="AF150" s="43" t="str">
        <f ca="1">IFERROR(INDEX(Data!$A$1:AM$1004,_xlfn.AGGREGATE(15,6,(OFFSET(Data!$A$1,0,MATCH(AF$6,Data!$1:$1,0)-1,1000,1)=IF(AF$7="","Yes",AF$7))/(OFFSET(Data!$A$1,0,MATCH(AF$6,Data!$1:$1,0)-1,1000,1)=IF(AF$7="","Yes",AF$7))*ROW(Data!$C$1:$C$1004),ROW(AF150)-ROW(AF$7)),1),"")</f>
        <v/>
      </c>
      <c r="AG150" s="43" t="str">
        <f ca="1">IF(AH150="","",IF(INDEX(Data!$BR:$BR,MATCH(AH150,Data!$A:$A,0),1)=0,"",INDEX(Data!$BR:$BR,MATCH(AH150,Data!$A:$A,0),1)))</f>
        <v/>
      </c>
      <c r="AH150" s="43" t="str">
        <f ca="1">IFERROR(INDEX(Data!$A$1:AO$1004,_xlfn.AGGREGATE(15,6,(OFFSET(Data!$A$1,0,MATCH(AH$6,Data!$1:$1,0)-1,1000,1)=IF(AH$7="","Yes",AH$7))/(OFFSET(Data!$A$1,0,MATCH(AH$6,Data!$1:$1,0)-1,1000,1)=IF(AH$7="","Yes",AH$7))*ROW(Data!$C$1:$C$1004),ROW(AH150)-ROW(AH$7)),1),"")</f>
        <v/>
      </c>
      <c r="AI150" s="43" t="str">
        <f ca="1">IF(AJ150="","",IF(INDEX(Data!$BR:$BR,MATCH(AJ150,Data!$A:$A,0),1)=0,"",INDEX(Data!$BR:$BR,MATCH(AJ150,Data!$A:$A,0),1)))</f>
        <v/>
      </c>
      <c r="AJ150" s="43" t="str">
        <f ca="1">IFERROR(INDEX(Data!$A$1:AQ$1004,_xlfn.AGGREGATE(15,6,(OFFSET(Data!$A$1,0,MATCH(AJ$6,Data!$1:$1,0)-1,1000,1)=IF(AJ$7="","Yes",AJ$7))/(OFFSET(Data!$A$1,0,MATCH(AJ$6,Data!$1:$1,0)-1,1000,1)=IF(AJ$7="","Yes",AJ$7))*ROW(Data!$C$1:$C$1004),ROW(AJ150)-ROW(AJ$7)),1),"")</f>
        <v/>
      </c>
      <c r="AK150" s="43" t="str">
        <f ca="1">IF(AL150="","",IF(INDEX(Data!$BR:$BR,MATCH(AL150,Data!$A:$A,0),1)=0,"",INDEX(Data!$BR:$BR,MATCH(AL150,Data!$A:$A,0),1)))</f>
        <v/>
      </c>
      <c r="AL150" s="43" t="str">
        <f ca="1">IFERROR(INDEX(Data!$A$1:AS$1004,_xlfn.AGGREGATE(15,6,(OFFSET(Data!$A$1,0,MATCH(AL$6,Data!$1:$1,0)-1,1000,1)=IF(AL$7="","Yes",AL$7))/(OFFSET(Data!$A$1,0,MATCH(AL$6,Data!$1:$1,0)-1,1000,1)=IF(AL$7="","Yes",AL$7))*ROW(Data!$C$1:$C$1004),ROW(AL150)-ROW(AL$7)),1),"")</f>
        <v/>
      </c>
      <c r="AM150" s="43" t="str">
        <f ca="1">IF(AN150="","",IF(INDEX(Data!$BR:$BR,MATCH(AN150,Data!$A:$A,0),1)=0,"",INDEX(Data!$BR:$BR,MATCH(AN150,Data!$A:$A,0),1)))</f>
        <v/>
      </c>
      <c r="AN150" s="43" t="str">
        <f ca="1">IFERROR(INDEX(Data!$A$1:AU$1004,_xlfn.AGGREGATE(15,6,(OFFSET(Data!$A$1,0,MATCH(AN$6,Data!$1:$1,0)-1,1000,1)=IF(AN$7="","Yes",AN$7))/(OFFSET(Data!$A$1,0,MATCH(AN$6,Data!$1:$1,0)-1,1000,1)=IF(AN$7="","Yes",AN$7))*ROW(Data!$C$1:$C$1004),ROW(AN150)-ROW(AN$7)),1),"")</f>
        <v/>
      </c>
    </row>
    <row r="151" spans="1:40" x14ac:dyDescent="0.4">
      <c r="A151" s="43" t="str">
        <f ca="1">IF(B151="","",IF(INDEX(Data!$BR:$BR,MATCH(B151,Data!$A:$A,0),1)=0,"",INDEX(Data!$BR:$BR,MATCH(B151,Data!$A:$A,0),1)))</f>
        <v/>
      </c>
      <c r="B151" s="43" t="str">
        <f ca="1">IFERROR(INDEX(Data!A$1:$A$1004,_xlfn.AGGREGATE(15,6,(OFFSET(Data!$A$1,0,MATCH(B$6,Data!$1:$1,0)-1,1000,1)=IF(B$7="","Yes",B$7))/(OFFSET(Data!$A$1,0,MATCH(B$6,Data!$1:$1,0)-1,1000,1)=IF(B$7="","Yes",B$7))*ROW(Data!$C$1:$C$1004),ROW(B151)-ROW(B$7)),1),"")</f>
        <v/>
      </c>
      <c r="C151" s="43" t="str">
        <f ca="1">IF(D151="","",IF(INDEX(Data!$BR:$BR,MATCH(D151,Data!$A:$A,0),1)=0,"",INDEX(Data!$BR:$BR,MATCH(D151,Data!$A:$A,0),1)))</f>
        <v/>
      </c>
      <c r="D151" s="43" t="str">
        <f ca="1">IFERROR(INDEX(Data!$A$1:C$1004,_xlfn.AGGREGATE(15,6,(OFFSET(Data!$A$1,0,MATCH(D$6,Data!$1:$1,0)-1,1000,1)=IF(D$7="","Yes",D$7))/(OFFSET(Data!$A$1,0,MATCH(D$6,Data!$1:$1,0)-1,1000,1)=IF(D$7="","Yes",D$7))*ROW(Data!$C$1:$C$1004),ROW(D151)-ROW(D$7)),1),"")</f>
        <v/>
      </c>
      <c r="E151" s="43" t="str">
        <f ca="1">IF(F151="","",IF(INDEX(Data!$BR:$BR,MATCH(F151,Data!$A:$A,0),1)=0,"",INDEX(Data!$BR:$BR,MATCH(F151,Data!$A:$A,0),1)))</f>
        <v/>
      </c>
      <c r="F151" s="43" t="str">
        <f ca="1">IFERROR(INDEX(Data!$A$1:E$1004,_xlfn.AGGREGATE(15,6,(OFFSET(Data!$A$1,0,MATCH(F$6,Data!$1:$1,0)-1,1000,1)=IF(F$7="","Yes",F$7))/(OFFSET(Data!$A$1,0,MATCH(F$6,Data!$1:$1,0)-1,1000,1)=IF(F$7="","Yes",F$7))*ROW(Data!$C$1:$C$1004),ROW(F151)-ROW(F$7)),1),"")</f>
        <v/>
      </c>
      <c r="G151" s="43" t="str">
        <f ca="1">IF(H151="","",IF(INDEX(Data!$BR:$BR,MATCH(H151,Data!$A:$A,0),1)=0,"",INDEX(Data!$BR:$BR,MATCH(H151,Data!$A:$A,0),1)))</f>
        <v/>
      </c>
      <c r="H151" s="43" t="str">
        <f ca="1">IFERROR(INDEX(Data!$A$1:G$1004,_xlfn.AGGREGATE(15,6,(OFFSET(Data!$A$1,0,MATCH(H$6,Data!$1:$1,0)-1,1000,1)=IF(H$7="","Yes",H$7))/(OFFSET(Data!$A$1,0,MATCH(H$6,Data!$1:$1,0)-1,1000,1)=IF(H$7="","Yes",H$7))*ROW(Data!$C$1:$C$1004),ROW(H151)-ROW(H$7)),1),"")</f>
        <v/>
      </c>
      <c r="I151" s="43" t="str">
        <f ca="1">IF(J151="","",IF(INDEX(Data!$BR:$BR,MATCH(J151,Data!$A:$A,0),1)=0,"",INDEX(Data!$BR:$BR,MATCH(J151,Data!$A:$A,0),1)))</f>
        <v/>
      </c>
      <c r="J151" s="43" t="str">
        <f ca="1">IFERROR(INDEX(Data!$A$1:I$1004,_xlfn.AGGREGATE(15,6,(OFFSET(Data!$A$1,0,MATCH(J$6,Data!$1:$1,0)-1,1000,1)=IF(J$7="","Yes",J$7))/(OFFSET(Data!$A$1,0,MATCH(J$6,Data!$1:$1,0)-1,1000,1)=IF(J$7="","Yes",J$7))*ROW(Data!$C$1:$C$1004),ROW(J151)-ROW(J$7)),1),"")</f>
        <v/>
      </c>
      <c r="K151" s="43" t="str">
        <f ca="1">IF(L151="","",IF(INDEX(Data!$BR:$BR,MATCH(L151,Data!$A:$A,0),1)=0,"",INDEX(Data!$BR:$BR,MATCH(L151,Data!$A:$A,0),1)))</f>
        <v/>
      </c>
      <c r="L151" s="43" t="str">
        <f ca="1">IFERROR(INDEX(Data!$A$1:K$1004,_xlfn.AGGREGATE(15,6,(OFFSET(Data!$A$1,0,MATCH(L$6,Data!$1:$1,0)-1,1000,1)=IF(L$7="","Yes",L$7))/(OFFSET(Data!$A$1,0,MATCH(L$6,Data!$1:$1,0)-1,1000,1)=IF(L$7="","Yes",L$7))*ROW(Data!$C$1:$C$1004),ROW(L151)-ROW(L$7)),1),"")</f>
        <v/>
      </c>
      <c r="M151" s="43" t="str">
        <f ca="1">IF(N151="","",IF(INDEX(Data!$BR:$BR,MATCH(N151,Data!$A:$A,0),1)=0,"",INDEX(Data!$BR:$BR,MATCH(N151,Data!$A:$A,0),1)))</f>
        <v/>
      </c>
      <c r="N151" s="43" t="str">
        <f ca="1">IFERROR(INDEX(Data!$A$1:M$1004,_xlfn.AGGREGATE(15,6,(OFFSET(Data!$A$1,0,MATCH(N$6,Data!$1:$1,0)-1,1000,1)=IF(N$7="","Yes",N$7))/(OFFSET(Data!$A$1,0,MATCH(N$6,Data!$1:$1,0)-1,1000,1)=IF(N$7="","Yes",N$7))*ROW(Data!$C$1:$C$1004),ROW(N151)-ROW(N$7)),1),"")</f>
        <v/>
      </c>
      <c r="O151" s="43" t="str">
        <f ca="1">IF(P151="","",IF(INDEX(Data!$BR:$BR,MATCH(P151,Data!$A:$A,0),1)=0,"",INDEX(Data!$BR:$BR,MATCH(P151,Data!$A:$A,0),1)))</f>
        <v/>
      </c>
      <c r="P151" s="43" t="str">
        <f ca="1">IFERROR(INDEX(Data!$A$1:O$1004,_xlfn.AGGREGATE(15,6,(OFFSET(Data!$A$1,0,MATCH(P$6,Data!$1:$1,0)-1,1000,1)=IF(P$7="","Yes",P$7))/(OFFSET(Data!$A$1,0,MATCH(P$6,Data!$1:$1,0)-1,1000,1)=IF(P$7="","Yes",P$7))*ROW(Data!$C$1:$C$1004),ROW(P151)-ROW(P$7)),1),"")</f>
        <v/>
      </c>
      <c r="Q151" s="43" t="str">
        <f ca="1">IF(R151="","",IF(INDEX(Data!$BR:$BR,MATCH(R151,Data!$A:$A,0),1)=0,"",INDEX(Data!$BR:$BR,MATCH(R151,Data!$A:$A,0),1)))</f>
        <v/>
      </c>
      <c r="R151" s="43" t="str">
        <f ca="1">IFERROR(INDEX(Data!$A$1:Q$1004,_xlfn.AGGREGATE(15,6,(OFFSET(Data!$A$1,0,MATCH(R$6,Data!$1:$1,0)-1,1000,1)=IF(R$7="","Yes",R$7))/(OFFSET(Data!$A$1,0,MATCH(R$6,Data!$1:$1,0)-1,1000,1)=IF(R$7="","Yes",R$7))*ROW(Data!$C$1:$C$1004),ROW(R151)-ROW(R$7)),1),"")</f>
        <v/>
      </c>
      <c r="S151" s="43" t="str">
        <f ca="1">IF(T151="","",IF(INDEX(Data!$BR:$BR,MATCH(T151,Data!$A:$A,0),1)=0,"",INDEX(Data!$BR:$BR,MATCH(T151,Data!$A:$A,0),1)))</f>
        <v/>
      </c>
      <c r="T151" s="43" t="str">
        <f ca="1">IFERROR(INDEX(Data!$A$1:R$1004,_xlfn.AGGREGATE(15,6,(OFFSET(Data!$A$1,0,MATCH(T$6,Data!$1:$1,0)-1,1000,1)=IF(T$7="","Yes",T$7))/(OFFSET(Data!$A$1,0,MATCH(T$6,Data!$1:$1,0)-1,1000,1)=IF(T$7="","Yes",T$7))*ROW(Data!$C$1:$C$1004),ROW(T151)-ROW(T$7)),1),"")</f>
        <v/>
      </c>
      <c r="U151" s="43" t="str">
        <f ca="1">IF(V151="","",IF(INDEX(Data!$BR:$BR,MATCH(V151,Data!$A:$A,0),1)=0,"",INDEX(Data!$BR:$BR,MATCH(V151,Data!$A:$A,0),1)))</f>
        <v/>
      </c>
      <c r="V151" s="43" t="str">
        <f ca="1">IFERROR(INDEX(Data!$A$1:T$1004,_xlfn.AGGREGATE(15,6,(OFFSET(Data!$A$1,0,MATCH(V$6,Data!$1:$1,0)-1,1000,1)=IF(V$7="","Yes",V$7))/(OFFSET(Data!$A$1,0,MATCH(V$6,Data!$1:$1,0)-1,1000,1)=IF(V$7="","Yes",V$7))*ROW(Data!$C$1:$C$1004),ROW(V151)-ROW(V$7)),1),"")</f>
        <v/>
      </c>
      <c r="W151" s="43" t="str">
        <f ca="1">IF(X151="","",IF(INDEX(Data!$BR:$BR,MATCH(X151,Data!$A:$A,0),1)=0,"",INDEX(Data!$BR:$BR,MATCH(X151,Data!$A:$A,0),1)))</f>
        <v/>
      </c>
      <c r="X151" s="43" t="str">
        <f ca="1">IFERROR(INDEX(Data!$A$1:Y$1004,_xlfn.AGGREGATE(15,6,(OFFSET(Data!$A$1,0,MATCH(X$6,Data!$1:$1,0)-1,1000,1)=IF(X$7="","Yes",X$7))/(OFFSET(Data!$A$1,0,MATCH(X$6,Data!$1:$1,0)-1,1000,1)=IF(X$7="","Yes",X$7))*ROW(Data!$C$1:$C$1004),ROW(X151)-ROW(X$7)),1),"")</f>
        <v/>
      </c>
      <c r="Y151" s="43" t="str">
        <f ca="1">IF(Z151="","",IF(INDEX(Data!$BR:$BR,MATCH(Z151,Data!$A:$A,0),1)=0,"",INDEX(Data!$BR:$BR,MATCH(Z151,Data!$A:$A,0),1)))</f>
        <v/>
      </c>
      <c r="Z151" s="43" t="str">
        <f ca="1">IFERROR(INDEX(Data!$A$1:AA$1004,_xlfn.AGGREGATE(15,6,(OFFSET(Data!$A$1,0,MATCH(Z$6,Data!$1:$1,0)-1,1000,1)=IF(Z$7="","Yes",Z$7))/(OFFSET(Data!$A$1,0,MATCH(Z$6,Data!$1:$1,0)-1,1000,1)=IF(Z$7="","Yes",Z$7))*ROW(Data!$C$1:$C$1004),ROW(Z151)-ROW(Z$7)),1),"")</f>
        <v/>
      </c>
      <c r="AA151" s="43" t="str">
        <f ca="1">IF(AB151="","",IF(INDEX(Data!$BR:$BR,MATCH(AB151,Data!$A:$A,0),1)=0,"",INDEX(Data!$BR:$BR,MATCH(AB151,Data!$A:$A,0),1)))</f>
        <v/>
      </c>
      <c r="AB151" s="43" t="str">
        <f ca="1">IFERROR(INDEX(Data!$A$1:AC$1004,_xlfn.AGGREGATE(15,6,(OFFSET(Data!$A$1,0,MATCH(AB$6,Data!$1:$1,0)-1,1000,1)=IF(AB$7="","Yes",AB$7))/(OFFSET(Data!$A$1,0,MATCH(AB$6,Data!$1:$1,0)-1,1000,1)=IF(AB$7="","Yes",AB$7))*ROW(Data!$C$1:$C$1004),ROW(AB151)-ROW(AB$7)),1),"")</f>
        <v/>
      </c>
      <c r="AC151" s="43" t="str">
        <f ca="1">IF(AD151="","",IF(INDEX(Data!$BR:$BR,MATCH(AD151,Data!$A:$A,0),1)=0,"",INDEX(Data!$BR:$BR,MATCH(AD151,Data!$A:$A,0),1)))</f>
        <v/>
      </c>
      <c r="AD151" s="43" t="str">
        <f ca="1">IFERROR(INDEX(Data!$A$1:AE$1004,_xlfn.AGGREGATE(15,6,(OFFSET(Data!$A$1,0,MATCH(AD$6,Data!$1:$1,0)-1,1000,1)=IF(AD$7="","Yes",AD$7))/(OFFSET(Data!$A$1,0,MATCH(AD$6,Data!$1:$1,0)-1,1000,1)=IF(AD$7="","Yes",AD$7))*ROW(Data!$C$1:$C$1004),ROW(AD151)-ROW(AD$7)),1),"")</f>
        <v/>
      </c>
      <c r="AE151" s="43" t="str">
        <f ca="1">IF(AF151="","",IF(INDEX(Data!$BR:$BR,MATCH(AF151,Data!$A:$A,0),1)=0,"",INDEX(Data!$BR:$BR,MATCH(AF151,Data!$A:$A,0),1)))</f>
        <v/>
      </c>
      <c r="AF151" s="43" t="str">
        <f ca="1">IFERROR(INDEX(Data!$A$1:AM$1004,_xlfn.AGGREGATE(15,6,(OFFSET(Data!$A$1,0,MATCH(AF$6,Data!$1:$1,0)-1,1000,1)=IF(AF$7="","Yes",AF$7))/(OFFSET(Data!$A$1,0,MATCH(AF$6,Data!$1:$1,0)-1,1000,1)=IF(AF$7="","Yes",AF$7))*ROW(Data!$C$1:$C$1004),ROW(AF151)-ROW(AF$7)),1),"")</f>
        <v/>
      </c>
      <c r="AG151" s="43" t="str">
        <f ca="1">IF(AH151="","",IF(INDEX(Data!$BR:$BR,MATCH(AH151,Data!$A:$A,0),1)=0,"",INDEX(Data!$BR:$BR,MATCH(AH151,Data!$A:$A,0),1)))</f>
        <v/>
      </c>
      <c r="AH151" s="43" t="str">
        <f ca="1">IFERROR(INDEX(Data!$A$1:AO$1004,_xlfn.AGGREGATE(15,6,(OFFSET(Data!$A$1,0,MATCH(AH$6,Data!$1:$1,0)-1,1000,1)=IF(AH$7="","Yes",AH$7))/(OFFSET(Data!$A$1,0,MATCH(AH$6,Data!$1:$1,0)-1,1000,1)=IF(AH$7="","Yes",AH$7))*ROW(Data!$C$1:$C$1004),ROW(AH151)-ROW(AH$7)),1),"")</f>
        <v/>
      </c>
      <c r="AI151" s="43" t="str">
        <f ca="1">IF(AJ151="","",IF(INDEX(Data!$BR:$BR,MATCH(AJ151,Data!$A:$A,0),1)=0,"",INDEX(Data!$BR:$BR,MATCH(AJ151,Data!$A:$A,0),1)))</f>
        <v/>
      </c>
      <c r="AJ151" s="43" t="str">
        <f ca="1">IFERROR(INDEX(Data!$A$1:AQ$1004,_xlfn.AGGREGATE(15,6,(OFFSET(Data!$A$1,0,MATCH(AJ$6,Data!$1:$1,0)-1,1000,1)=IF(AJ$7="","Yes",AJ$7))/(OFFSET(Data!$A$1,0,MATCH(AJ$6,Data!$1:$1,0)-1,1000,1)=IF(AJ$7="","Yes",AJ$7))*ROW(Data!$C$1:$C$1004),ROW(AJ151)-ROW(AJ$7)),1),"")</f>
        <v/>
      </c>
      <c r="AK151" s="43" t="str">
        <f ca="1">IF(AL151="","",IF(INDEX(Data!$BR:$BR,MATCH(AL151,Data!$A:$A,0),1)=0,"",INDEX(Data!$BR:$BR,MATCH(AL151,Data!$A:$A,0),1)))</f>
        <v/>
      </c>
      <c r="AL151" s="43" t="str">
        <f ca="1">IFERROR(INDEX(Data!$A$1:AS$1004,_xlfn.AGGREGATE(15,6,(OFFSET(Data!$A$1,0,MATCH(AL$6,Data!$1:$1,0)-1,1000,1)=IF(AL$7="","Yes",AL$7))/(OFFSET(Data!$A$1,0,MATCH(AL$6,Data!$1:$1,0)-1,1000,1)=IF(AL$7="","Yes",AL$7))*ROW(Data!$C$1:$C$1004),ROW(AL151)-ROW(AL$7)),1),"")</f>
        <v/>
      </c>
      <c r="AM151" s="43" t="str">
        <f ca="1">IF(AN151="","",IF(INDEX(Data!$BR:$BR,MATCH(AN151,Data!$A:$A,0),1)=0,"",INDEX(Data!$BR:$BR,MATCH(AN151,Data!$A:$A,0),1)))</f>
        <v/>
      </c>
      <c r="AN151" s="43" t="str">
        <f ca="1">IFERROR(INDEX(Data!$A$1:AU$1004,_xlfn.AGGREGATE(15,6,(OFFSET(Data!$A$1,0,MATCH(AN$6,Data!$1:$1,0)-1,1000,1)=IF(AN$7="","Yes",AN$7))/(OFFSET(Data!$A$1,0,MATCH(AN$6,Data!$1:$1,0)-1,1000,1)=IF(AN$7="","Yes",AN$7))*ROW(Data!$C$1:$C$1004),ROW(AN151)-ROW(AN$7)),1),"")</f>
        <v/>
      </c>
    </row>
    <row r="152" spans="1:40" x14ac:dyDescent="0.4">
      <c r="A152" s="43" t="str">
        <f ca="1">IF(B152="","",IF(INDEX(Data!$BR:$BR,MATCH(B152,Data!$A:$A,0),1)=0,"",INDEX(Data!$BR:$BR,MATCH(B152,Data!$A:$A,0),1)))</f>
        <v/>
      </c>
      <c r="B152" s="43" t="str">
        <f ca="1">IFERROR(INDEX(Data!A$1:$A$1004,_xlfn.AGGREGATE(15,6,(OFFSET(Data!$A$1,0,MATCH(B$6,Data!$1:$1,0)-1,1000,1)=IF(B$7="","Yes",B$7))/(OFFSET(Data!$A$1,0,MATCH(B$6,Data!$1:$1,0)-1,1000,1)=IF(B$7="","Yes",B$7))*ROW(Data!$C$1:$C$1004),ROW(B152)-ROW(B$7)),1),"")</f>
        <v/>
      </c>
      <c r="C152" s="43" t="str">
        <f ca="1">IF(D152="","",IF(INDEX(Data!$BR:$BR,MATCH(D152,Data!$A:$A,0),1)=0,"",INDEX(Data!$BR:$BR,MATCH(D152,Data!$A:$A,0),1)))</f>
        <v/>
      </c>
      <c r="D152" s="43" t="str">
        <f ca="1">IFERROR(INDEX(Data!$A$1:C$1004,_xlfn.AGGREGATE(15,6,(OFFSET(Data!$A$1,0,MATCH(D$6,Data!$1:$1,0)-1,1000,1)=IF(D$7="","Yes",D$7))/(OFFSET(Data!$A$1,0,MATCH(D$6,Data!$1:$1,0)-1,1000,1)=IF(D$7="","Yes",D$7))*ROW(Data!$C$1:$C$1004),ROW(D152)-ROW(D$7)),1),"")</f>
        <v/>
      </c>
      <c r="E152" s="43" t="str">
        <f ca="1">IF(F152="","",IF(INDEX(Data!$BR:$BR,MATCH(F152,Data!$A:$A,0),1)=0,"",INDEX(Data!$BR:$BR,MATCH(F152,Data!$A:$A,0),1)))</f>
        <v/>
      </c>
      <c r="F152" s="43" t="str">
        <f ca="1">IFERROR(INDEX(Data!$A$1:E$1004,_xlfn.AGGREGATE(15,6,(OFFSET(Data!$A$1,0,MATCH(F$6,Data!$1:$1,0)-1,1000,1)=IF(F$7="","Yes",F$7))/(OFFSET(Data!$A$1,0,MATCH(F$6,Data!$1:$1,0)-1,1000,1)=IF(F$7="","Yes",F$7))*ROW(Data!$C$1:$C$1004),ROW(F152)-ROW(F$7)),1),"")</f>
        <v/>
      </c>
      <c r="G152" s="43" t="str">
        <f ca="1">IF(H152="","",IF(INDEX(Data!$BR:$BR,MATCH(H152,Data!$A:$A,0),1)=0,"",INDEX(Data!$BR:$BR,MATCH(H152,Data!$A:$A,0),1)))</f>
        <v/>
      </c>
      <c r="H152" s="43" t="str">
        <f ca="1">IFERROR(INDEX(Data!$A$1:G$1004,_xlfn.AGGREGATE(15,6,(OFFSET(Data!$A$1,0,MATCH(H$6,Data!$1:$1,0)-1,1000,1)=IF(H$7="","Yes",H$7))/(OFFSET(Data!$A$1,0,MATCH(H$6,Data!$1:$1,0)-1,1000,1)=IF(H$7="","Yes",H$7))*ROW(Data!$C$1:$C$1004),ROW(H152)-ROW(H$7)),1),"")</f>
        <v/>
      </c>
      <c r="I152" s="43" t="str">
        <f ca="1">IF(J152="","",IF(INDEX(Data!$BR:$BR,MATCH(J152,Data!$A:$A,0),1)=0,"",INDEX(Data!$BR:$BR,MATCH(J152,Data!$A:$A,0),1)))</f>
        <v/>
      </c>
      <c r="J152" s="43" t="str">
        <f ca="1">IFERROR(INDEX(Data!$A$1:I$1004,_xlfn.AGGREGATE(15,6,(OFFSET(Data!$A$1,0,MATCH(J$6,Data!$1:$1,0)-1,1000,1)=IF(J$7="","Yes",J$7))/(OFFSET(Data!$A$1,0,MATCH(J$6,Data!$1:$1,0)-1,1000,1)=IF(J$7="","Yes",J$7))*ROW(Data!$C$1:$C$1004),ROW(J152)-ROW(J$7)),1),"")</f>
        <v/>
      </c>
      <c r="K152" s="43" t="str">
        <f ca="1">IF(L152="","",IF(INDEX(Data!$BR:$BR,MATCH(L152,Data!$A:$A,0),1)=0,"",INDEX(Data!$BR:$BR,MATCH(L152,Data!$A:$A,0),1)))</f>
        <v/>
      </c>
      <c r="L152" s="43" t="str">
        <f ca="1">IFERROR(INDEX(Data!$A$1:K$1004,_xlfn.AGGREGATE(15,6,(OFFSET(Data!$A$1,0,MATCH(L$6,Data!$1:$1,0)-1,1000,1)=IF(L$7="","Yes",L$7))/(OFFSET(Data!$A$1,0,MATCH(L$6,Data!$1:$1,0)-1,1000,1)=IF(L$7="","Yes",L$7))*ROW(Data!$C$1:$C$1004),ROW(L152)-ROW(L$7)),1),"")</f>
        <v/>
      </c>
      <c r="M152" s="43" t="str">
        <f ca="1">IF(N152="","",IF(INDEX(Data!$BR:$BR,MATCH(N152,Data!$A:$A,0),1)=0,"",INDEX(Data!$BR:$BR,MATCH(N152,Data!$A:$A,0),1)))</f>
        <v/>
      </c>
      <c r="N152" s="43" t="str">
        <f ca="1">IFERROR(INDEX(Data!$A$1:M$1004,_xlfn.AGGREGATE(15,6,(OFFSET(Data!$A$1,0,MATCH(N$6,Data!$1:$1,0)-1,1000,1)=IF(N$7="","Yes",N$7))/(OFFSET(Data!$A$1,0,MATCH(N$6,Data!$1:$1,0)-1,1000,1)=IF(N$7="","Yes",N$7))*ROW(Data!$C$1:$C$1004),ROW(N152)-ROW(N$7)),1),"")</f>
        <v/>
      </c>
      <c r="O152" s="43" t="str">
        <f ca="1">IF(P152="","",IF(INDEX(Data!$BR:$BR,MATCH(P152,Data!$A:$A,0),1)=0,"",INDEX(Data!$BR:$BR,MATCH(P152,Data!$A:$A,0),1)))</f>
        <v/>
      </c>
      <c r="P152" s="43" t="str">
        <f ca="1">IFERROR(INDEX(Data!$A$1:O$1004,_xlfn.AGGREGATE(15,6,(OFFSET(Data!$A$1,0,MATCH(P$6,Data!$1:$1,0)-1,1000,1)=IF(P$7="","Yes",P$7))/(OFFSET(Data!$A$1,0,MATCH(P$6,Data!$1:$1,0)-1,1000,1)=IF(P$7="","Yes",P$7))*ROW(Data!$C$1:$C$1004),ROW(P152)-ROW(P$7)),1),"")</f>
        <v/>
      </c>
      <c r="Q152" s="43" t="str">
        <f ca="1">IF(R152="","",IF(INDEX(Data!$BR:$BR,MATCH(R152,Data!$A:$A,0),1)=0,"",INDEX(Data!$BR:$BR,MATCH(R152,Data!$A:$A,0),1)))</f>
        <v/>
      </c>
      <c r="R152" s="43" t="str">
        <f ca="1">IFERROR(INDEX(Data!$A$1:Q$1004,_xlfn.AGGREGATE(15,6,(OFFSET(Data!$A$1,0,MATCH(R$6,Data!$1:$1,0)-1,1000,1)=IF(R$7="","Yes",R$7))/(OFFSET(Data!$A$1,0,MATCH(R$6,Data!$1:$1,0)-1,1000,1)=IF(R$7="","Yes",R$7))*ROW(Data!$C$1:$C$1004),ROW(R152)-ROW(R$7)),1),"")</f>
        <v/>
      </c>
      <c r="S152" s="43" t="str">
        <f ca="1">IF(T152="","",IF(INDEX(Data!$BR:$BR,MATCH(T152,Data!$A:$A,0),1)=0,"",INDEX(Data!$BR:$BR,MATCH(T152,Data!$A:$A,0),1)))</f>
        <v/>
      </c>
      <c r="T152" s="43" t="str">
        <f ca="1">IFERROR(INDEX(Data!$A$1:R$1004,_xlfn.AGGREGATE(15,6,(OFFSET(Data!$A$1,0,MATCH(T$6,Data!$1:$1,0)-1,1000,1)=IF(T$7="","Yes",T$7))/(OFFSET(Data!$A$1,0,MATCH(T$6,Data!$1:$1,0)-1,1000,1)=IF(T$7="","Yes",T$7))*ROW(Data!$C$1:$C$1004),ROW(T152)-ROW(T$7)),1),"")</f>
        <v/>
      </c>
      <c r="U152" s="43" t="str">
        <f ca="1">IF(V152="","",IF(INDEX(Data!$BR:$BR,MATCH(V152,Data!$A:$A,0),1)=0,"",INDEX(Data!$BR:$BR,MATCH(V152,Data!$A:$A,0),1)))</f>
        <v/>
      </c>
      <c r="V152" s="43" t="str">
        <f ca="1">IFERROR(INDEX(Data!$A$1:T$1004,_xlfn.AGGREGATE(15,6,(OFFSET(Data!$A$1,0,MATCH(V$6,Data!$1:$1,0)-1,1000,1)=IF(V$7="","Yes",V$7))/(OFFSET(Data!$A$1,0,MATCH(V$6,Data!$1:$1,0)-1,1000,1)=IF(V$7="","Yes",V$7))*ROW(Data!$C$1:$C$1004),ROW(V152)-ROW(V$7)),1),"")</f>
        <v/>
      </c>
      <c r="W152" s="43" t="str">
        <f ca="1">IF(X152="","",IF(INDEX(Data!$BR:$BR,MATCH(X152,Data!$A:$A,0),1)=0,"",INDEX(Data!$BR:$BR,MATCH(X152,Data!$A:$A,0),1)))</f>
        <v/>
      </c>
      <c r="X152" s="43" t="str">
        <f ca="1">IFERROR(INDEX(Data!$A$1:Y$1004,_xlfn.AGGREGATE(15,6,(OFFSET(Data!$A$1,0,MATCH(X$6,Data!$1:$1,0)-1,1000,1)=IF(X$7="","Yes",X$7))/(OFFSET(Data!$A$1,0,MATCH(X$6,Data!$1:$1,0)-1,1000,1)=IF(X$7="","Yes",X$7))*ROW(Data!$C$1:$C$1004),ROW(X152)-ROW(X$7)),1),"")</f>
        <v/>
      </c>
      <c r="Y152" s="43" t="str">
        <f ca="1">IF(Z152="","",IF(INDEX(Data!$BR:$BR,MATCH(Z152,Data!$A:$A,0),1)=0,"",INDEX(Data!$BR:$BR,MATCH(Z152,Data!$A:$A,0),1)))</f>
        <v/>
      </c>
      <c r="Z152" s="43" t="str">
        <f ca="1">IFERROR(INDEX(Data!$A$1:AA$1004,_xlfn.AGGREGATE(15,6,(OFFSET(Data!$A$1,0,MATCH(Z$6,Data!$1:$1,0)-1,1000,1)=IF(Z$7="","Yes",Z$7))/(OFFSET(Data!$A$1,0,MATCH(Z$6,Data!$1:$1,0)-1,1000,1)=IF(Z$7="","Yes",Z$7))*ROW(Data!$C$1:$C$1004),ROW(Z152)-ROW(Z$7)),1),"")</f>
        <v/>
      </c>
      <c r="AA152" s="43" t="str">
        <f ca="1">IF(AB152="","",IF(INDEX(Data!$BR:$BR,MATCH(AB152,Data!$A:$A,0),1)=0,"",INDEX(Data!$BR:$BR,MATCH(AB152,Data!$A:$A,0),1)))</f>
        <v/>
      </c>
      <c r="AB152" s="43" t="str">
        <f ca="1">IFERROR(INDEX(Data!$A$1:AC$1004,_xlfn.AGGREGATE(15,6,(OFFSET(Data!$A$1,0,MATCH(AB$6,Data!$1:$1,0)-1,1000,1)=IF(AB$7="","Yes",AB$7))/(OFFSET(Data!$A$1,0,MATCH(AB$6,Data!$1:$1,0)-1,1000,1)=IF(AB$7="","Yes",AB$7))*ROW(Data!$C$1:$C$1004),ROW(AB152)-ROW(AB$7)),1),"")</f>
        <v/>
      </c>
      <c r="AC152" s="43" t="str">
        <f ca="1">IF(AD152="","",IF(INDEX(Data!$BR:$BR,MATCH(AD152,Data!$A:$A,0),1)=0,"",INDEX(Data!$BR:$BR,MATCH(AD152,Data!$A:$A,0),1)))</f>
        <v/>
      </c>
      <c r="AD152" s="43" t="str">
        <f ca="1">IFERROR(INDEX(Data!$A$1:AE$1004,_xlfn.AGGREGATE(15,6,(OFFSET(Data!$A$1,0,MATCH(AD$6,Data!$1:$1,0)-1,1000,1)=IF(AD$7="","Yes",AD$7))/(OFFSET(Data!$A$1,0,MATCH(AD$6,Data!$1:$1,0)-1,1000,1)=IF(AD$7="","Yes",AD$7))*ROW(Data!$C$1:$C$1004),ROW(AD152)-ROW(AD$7)),1),"")</f>
        <v/>
      </c>
      <c r="AE152" s="43" t="str">
        <f ca="1">IF(AF152="","",IF(INDEX(Data!$BR:$BR,MATCH(AF152,Data!$A:$A,0),1)=0,"",INDEX(Data!$BR:$BR,MATCH(AF152,Data!$A:$A,0),1)))</f>
        <v/>
      </c>
      <c r="AF152" s="43" t="str">
        <f ca="1">IFERROR(INDEX(Data!$A$1:AM$1004,_xlfn.AGGREGATE(15,6,(OFFSET(Data!$A$1,0,MATCH(AF$6,Data!$1:$1,0)-1,1000,1)=IF(AF$7="","Yes",AF$7))/(OFFSET(Data!$A$1,0,MATCH(AF$6,Data!$1:$1,0)-1,1000,1)=IF(AF$7="","Yes",AF$7))*ROW(Data!$C$1:$C$1004),ROW(AF152)-ROW(AF$7)),1),"")</f>
        <v/>
      </c>
      <c r="AG152" s="43" t="str">
        <f ca="1">IF(AH152="","",IF(INDEX(Data!$BR:$BR,MATCH(AH152,Data!$A:$A,0),1)=0,"",INDEX(Data!$BR:$BR,MATCH(AH152,Data!$A:$A,0),1)))</f>
        <v/>
      </c>
      <c r="AH152" s="43" t="str">
        <f ca="1">IFERROR(INDEX(Data!$A$1:AO$1004,_xlfn.AGGREGATE(15,6,(OFFSET(Data!$A$1,0,MATCH(AH$6,Data!$1:$1,0)-1,1000,1)=IF(AH$7="","Yes",AH$7))/(OFFSET(Data!$A$1,0,MATCH(AH$6,Data!$1:$1,0)-1,1000,1)=IF(AH$7="","Yes",AH$7))*ROW(Data!$C$1:$C$1004),ROW(AH152)-ROW(AH$7)),1),"")</f>
        <v/>
      </c>
      <c r="AI152" s="43" t="str">
        <f ca="1">IF(AJ152="","",IF(INDEX(Data!$BR:$BR,MATCH(AJ152,Data!$A:$A,0),1)=0,"",INDEX(Data!$BR:$BR,MATCH(AJ152,Data!$A:$A,0),1)))</f>
        <v/>
      </c>
      <c r="AJ152" s="43" t="str">
        <f ca="1">IFERROR(INDEX(Data!$A$1:AQ$1004,_xlfn.AGGREGATE(15,6,(OFFSET(Data!$A$1,0,MATCH(AJ$6,Data!$1:$1,0)-1,1000,1)=IF(AJ$7="","Yes",AJ$7))/(OFFSET(Data!$A$1,0,MATCH(AJ$6,Data!$1:$1,0)-1,1000,1)=IF(AJ$7="","Yes",AJ$7))*ROW(Data!$C$1:$C$1004),ROW(AJ152)-ROW(AJ$7)),1),"")</f>
        <v/>
      </c>
      <c r="AK152" s="43" t="str">
        <f ca="1">IF(AL152="","",IF(INDEX(Data!$BR:$BR,MATCH(AL152,Data!$A:$A,0),1)=0,"",INDEX(Data!$BR:$BR,MATCH(AL152,Data!$A:$A,0),1)))</f>
        <v/>
      </c>
      <c r="AL152" s="43" t="str">
        <f ca="1">IFERROR(INDEX(Data!$A$1:AS$1004,_xlfn.AGGREGATE(15,6,(OFFSET(Data!$A$1,0,MATCH(AL$6,Data!$1:$1,0)-1,1000,1)=IF(AL$7="","Yes",AL$7))/(OFFSET(Data!$A$1,0,MATCH(AL$6,Data!$1:$1,0)-1,1000,1)=IF(AL$7="","Yes",AL$7))*ROW(Data!$C$1:$C$1004),ROW(AL152)-ROW(AL$7)),1),"")</f>
        <v/>
      </c>
      <c r="AM152" s="43" t="str">
        <f ca="1">IF(AN152="","",IF(INDEX(Data!$BR:$BR,MATCH(AN152,Data!$A:$A,0),1)=0,"",INDEX(Data!$BR:$BR,MATCH(AN152,Data!$A:$A,0),1)))</f>
        <v/>
      </c>
      <c r="AN152" s="43" t="str">
        <f ca="1">IFERROR(INDEX(Data!$A$1:AU$1004,_xlfn.AGGREGATE(15,6,(OFFSET(Data!$A$1,0,MATCH(AN$6,Data!$1:$1,0)-1,1000,1)=IF(AN$7="","Yes",AN$7))/(OFFSET(Data!$A$1,0,MATCH(AN$6,Data!$1:$1,0)-1,1000,1)=IF(AN$7="","Yes",AN$7))*ROW(Data!$C$1:$C$1004),ROW(AN152)-ROW(AN$7)),1),"")</f>
        <v/>
      </c>
    </row>
    <row r="153" spans="1:40" x14ac:dyDescent="0.4">
      <c r="A153" s="43" t="str">
        <f ca="1">IF(B153="","",IF(INDEX(Data!$BR:$BR,MATCH(B153,Data!$A:$A,0),1)=0,"",INDEX(Data!$BR:$BR,MATCH(B153,Data!$A:$A,0),1)))</f>
        <v/>
      </c>
      <c r="B153" s="43" t="str">
        <f ca="1">IFERROR(INDEX(Data!A$1:$A$1004,_xlfn.AGGREGATE(15,6,(OFFSET(Data!$A$1,0,MATCH(B$6,Data!$1:$1,0)-1,1000,1)=IF(B$7="","Yes",B$7))/(OFFSET(Data!$A$1,0,MATCH(B$6,Data!$1:$1,0)-1,1000,1)=IF(B$7="","Yes",B$7))*ROW(Data!$C$1:$C$1004),ROW(B153)-ROW(B$7)),1),"")</f>
        <v/>
      </c>
      <c r="C153" s="43" t="str">
        <f ca="1">IF(D153="","",IF(INDEX(Data!$BR:$BR,MATCH(D153,Data!$A:$A,0),1)=0,"",INDEX(Data!$BR:$BR,MATCH(D153,Data!$A:$A,0),1)))</f>
        <v/>
      </c>
      <c r="D153" s="43" t="str">
        <f ca="1">IFERROR(INDEX(Data!$A$1:C$1004,_xlfn.AGGREGATE(15,6,(OFFSET(Data!$A$1,0,MATCH(D$6,Data!$1:$1,0)-1,1000,1)=IF(D$7="","Yes",D$7))/(OFFSET(Data!$A$1,0,MATCH(D$6,Data!$1:$1,0)-1,1000,1)=IF(D$7="","Yes",D$7))*ROW(Data!$C$1:$C$1004),ROW(D153)-ROW(D$7)),1),"")</f>
        <v/>
      </c>
      <c r="E153" s="43" t="str">
        <f ca="1">IF(F153="","",IF(INDEX(Data!$BR:$BR,MATCH(F153,Data!$A:$A,0),1)=0,"",INDEX(Data!$BR:$BR,MATCH(F153,Data!$A:$A,0),1)))</f>
        <v/>
      </c>
      <c r="F153" s="43" t="str">
        <f ca="1">IFERROR(INDEX(Data!$A$1:E$1004,_xlfn.AGGREGATE(15,6,(OFFSET(Data!$A$1,0,MATCH(F$6,Data!$1:$1,0)-1,1000,1)=IF(F$7="","Yes",F$7))/(OFFSET(Data!$A$1,0,MATCH(F$6,Data!$1:$1,0)-1,1000,1)=IF(F$7="","Yes",F$7))*ROW(Data!$C$1:$C$1004),ROW(F153)-ROW(F$7)),1),"")</f>
        <v/>
      </c>
      <c r="G153" s="43" t="str">
        <f ca="1">IF(H153="","",IF(INDEX(Data!$BR:$BR,MATCH(H153,Data!$A:$A,0),1)=0,"",INDEX(Data!$BR:$BR,MATCH(H153,Data!$A:$A,0),1)))</f>
        <v/>
      </c>
      <c r="H153" s="43" t="str">
        <f ca="1">IFERROR(INDEX(Data!$A$1:G$1004,_xlfn.AGGREGATE(15,6,(OFFSET(Data!$A$1,0,MATCH(H$6,Data!$1:$1,0)-1,1000,1)=IF(H$7="","Yes",H$7))/(OFFSET(Data!$A$1,0,MATCH(H$6,Data!$1:$1,0)-1,1000,1)=IF(H$7="","Yes",H$7))*ROW(Data!$C$1:$C$1004),ROW(H153)-ROW(H$7)),1),"")</f>
        <v/>
      </c>
      <c r="I153" s="43" t="str">
        <f ca="1">IF(J153="","",IF(INDEX(Data!$BR:$BR,MATCH(J153,Data!$A:$A,0),1)=0,"",INDEX(Data!$BR:$BR,MATCH(J153,Data!$A:$A,0),1)))</f>
        <v/>
      </c>
      <c r="J153" s="43" t="str">
        <f ca="1">IFERROR(INDEX(Data!$A$1:I$1004,_xlfn.AGGREGATE(15,6,(OFFSET(Data!$A$1,0,MATCH(J$6,Data!$1:$1,0)-1,1000,1)=IF(J$7="","Yes",J$7))/(OFFSET(Data!$A$1,0,MATCH(J$6,Data!$1:$1,0)-1,1000,1)=IF(J$7="","Yes",J$7))*ROW(Data!$C$1:$C$1004),ROW(J153)-ROW(J$7)),1),"")</f>
        <v/>
      </c>
      <c r="K153" s="43" t="str">
        <f ca="1">IF(L153="","",IF(INDEX(Data!$BR:$BR,MATCH(L153,Data!$A:$A,0),1)=0,"",INDEX(Data!$BR:$BR,MATCH(L153,Data!$A:$A,0),1)))</f>
        <v/>
      </c>
      <c r="L153" s="43" t="str">
        <f ca="1">IFERROR(INDEX(Data!$A$1:K$1004,_xlfn.AGGREGATE(15,6,(OFFSET(Data!$A$1,0,MATCH(L$6,Data!$1:$1,0)-1,1000,1)=IF(L$7="","Yes",L$7))/(OFFSET(Data!$A$1,0,MATCH(L$6,Data!$1:$1,0)-1,1000,1)=IF(L$7="","Yes",L$7))*ROW(Data!$C$1:$C$1004),ROW(L153)-ROW(L$7)),1),"")</f>
        <v/>
      </c>
      <c r="M153" s="43" t="str">
        <f ca="1">IF(N153="","",IF(INDEX(Data!$BR:$BR,MATCH(N153,Data!$A:$A,0),1)=0,"",INDEX(Data!$BR:$BR,MATCH(N153,Data!$A:$A,0),1)))</f>
        <v/>
      </c>
      <c r="N153" s="43" t="str">
        <f ca="1">IFERROR(INDEX(Data!$A$1:M$1004,_xlfn.AGGREGATE(15,6,(OFFSET(Data!$A$1,0,MATCH(N$6,Data!$1:$1,0)-1,1000,1)=IF(N$7="","Yes",N$7))/(OFFSET(Data!$A$1,0,MATCH(N$6,Data!$1:$1,0)-1,1000,1)=IF(N$7="","Yes",N$7))*ROW(Data!$C$1:$C$1004),ROW(N153)-ROW(N$7)),1),"")</f>
        <v/>
      </c>
      <c r="O153" s="43" t="str">
        <f ca="1">IF(P153="","",IF(INDEX(Data!$BR:$BR,MATCH(P153,Data!$A:$A,0),1)=0,"",INDEX(Data!$BR:$BR,MATCH(P153,Data!$A:$A,0),1)))</f>
        <v/>
      </c>
      <c r="P153" s="43" t="str">
        <f ca="1">IFERROR(INDEX(Data!$A$1:O$1004,_xlfn.AGGREGATE(15,6,(OFFSET(Data!$A$1,0,MATCH(P$6,Data!$1:$1,0)-1,1000,1)=IF(P$7="","Yes",P$7))/(OFFSET(Data!$A$1,0,MATCH(P$6,Data!$1:$1,0)-1,1000,1)=IF(P$7="","Yes",P$7))*ROW(Data!$C$1:$C$1004),ROW(P153)-ROW(P$7)),1),"")</f>
        <v/>
      </c>
      <c r="Q153" s="43" t="str">
        <f ca="1">IF(R153="","",IF(INDEX(Data!$BR:$BR,MATCH(R153,Data!$A:$A,0),1)=0,"",INDEX(Data!$BR:$BR,MATCH(R153,Data!$A:$A,0),1)))</f>
        <v/>
      </c>
      <c r="R153" s="43" t="str">
        <f ca="1">IFERROR(INDEX(Data!$A$1:Q$1004,_xlfn.AGGREGATE(15,6,(OFFSET(Data!$A$1,0,MATCH(R$6,Data!$1:$1,0)-1,1000,1)=IF(R$7="","Yes",R$7))/(OFFSET(Data!$A$1,0,MATCH(R$6,Data!$1:$1,0)-1,1000,1)=IF(R$7="","Yes",R$7))*ROW(Data!$C$1:$C$1004),ROW(R153)-ROW(R$7)),1),"")</f>
        <v/>
      </c>
      <c r="S153" s="43" t="str">
        <f ca="1">IF(T153="","",IF(INDEX(Data!$BR:$BR,MATCH(T153,Data!$A:$A,0),1)=0,"",INDEX(Data!$BR:$BR,MATCH(T153,Data!$A:$A,0),1)))</f>
        <v/>
      </c>
      <c r="T153" s="43" t="str">
        <f ca="1">IFERROR(INDEX(Data!$A$1:R$1004,_xlfn.AGGREGATE(15,6,(OFFSET(Data!$A$1,0,MATCH(T$6,Data!$1:$1,0)-1,1000,1)=IF(T$7="","Yes",T$7))/(OFFSET(Data!$A$1,0,MATCH(T$6,Data!$1:$1,0)-1,1000,1)=IF(T$7="","Yes",T$7))*ROW(Data!$C$1:$C$1004),ROW(T153)-ROW(T$7)),1),"")</f>
        <v/>
      </c>
      <c r="U153" s="43" t="str">
        <f ca="1">IF(V153="","",IF(INDEX(Data!$BR:$BR,MATCH(V153,Data!$A:$A,0),1)=0,"",INDEX(Data!$BR:$BR,MATCH(V153,Data!$A:$A,0),1)))</f>
        <v/>
      </c>
      <c r="V153" s="43" t="str">
        <f ca="1">IFERROR(INDEX(Data!$A$1:T$1004,_xlfn.AGGREGATE(15,6,(OFFSET(Data!$A$1,0,MATCH(V$6,Data!$1:$1,0)-1,1000,1)=IF(V$7="","Yes",V$7))/(OFFSET(Data!$A$1,0,MATCH(V$6,Data!$1:$1,0)-1,1000,1)=IF(V$7="","Yes",V$7))*ROW(Data!$C$1:$C$1004),ROW(V153)-ROW(V$7)),1),"")</f>
        <v/>
      </c>
      <c r="W153" s="43" t="str">
        <f ca="1">IF(X153="","",IF(INDEX(Data!$BR:$BR,MATCH(X153,Data!$A:$A,0),1)=0,"",INDEX(Data!$BR:$BR,MATCH(X153,Data!$A:$A,0),1)))</f>
        <v/>
      </c>
      <c r="X153" s="43" t="str">
        <f ca="1">IFERROR(INDEX(Data!$A$1:Y$1004,_xlfn.AGGREGATE(15,6,(OFFSET(Data!$A$1,0,MATCH(X$6,Data!$1:$1,0)-1,1000,1)=IF(X$7="","Yes",X$7))/(OFFSET(Data!$A$1,0,MATCH(X$6,Data!$1:$1,0)-1,1000,1)=IF(X$7="","Yes",X$7))*ROW(Data!$C$1:$C$1004),ROW(X153)-ROW(X$7)),1),"")</f>
        <v/>
      </c>
      <c r="Y153" s="43" t="str">
        <f ca="1">IF(Z153="","",IF(INDEX(Data!$BR:$BR,MATCH(Z153,Data!$A:$A,0),1)=0,"",INDEX(Data!$BR:$BR,MATCH(Z153,Data!$A:$A,0),1)))</f>
        <v/>
      </c>
      <c r="Z153" s="43" t="str">
        <f ca="1">IFERROR(INDEX(Data!$A$1:AA$1004,_xlfn.AGGREGATE(15,6,(OFFSET(Data!$A$1,0,MATCH(Z$6,Data!$1:$1,0)-1,1000,1)=IF(Z$7="","Yes",Z$7))/(OFFSET(Data!$A$1,0,MATCH(Z$6,Data!$1:$1,0)-1,1000,1)=IF(Z$7="","Yes",Z$7))*ROW(Data!$C$1:$C$1004),ROW(Z153)-ROW(Z$7)),1),"")</f>
        <v/>
      </c>
      <c r="AA153" s="43" t="str">
        <f ca="1">IF(AB153="","",IF(INDEX(Data!$BR:$BR,MATCH(AB153,Data!$A:$A,0),1)=0,"",INDEX(Data!$BR:$BR,MATCH(AB153,Data!$A:$A,0),1)))</f>
        <v/>
      </c>
      <c r="AB153" s="43" t="str">
        <f ca="1">IFERROR(INDEX(Data!$A$1:AC$1004,_xlfn.AGGREGATE(15,6,(OFFSET(Data!$A$1,0,MATCH(AB$6,Data!$1:$1,0)-1,1000,1)=IF(AB$7="","Yes",AB$7))/(OFFSET(Data!$A$1,0,MATCH(AB$6,Data!$1:$1,0)-1,1000,1)=IF(AB$7="","Yes",AB$7))*ROW(Data!$C$1:$C$1004),ROW(AB153)-ROW(AB$7)),1),"")</f>
        <v/>
      </c>
      <c r="AC153" s="43" t="str">
        <f ca="1">IF(AD153="","",IF(INDEX(Data!$BR:$BR,MATCH(AD153,Data!$A:$A,0),1)=0,"",INDEX(Data!$BR:$BR,MATCH(AD153,Data!$A:$A,0),1)))</f>
        <v/>
      </c>
      <c r="AD153" s="43" t="str">
        <f ca="1">IFERROR(INDEX(Data!$A$1:AE$1004,_xlfn.AGGREGATE(15,6,(OFFSET(Data!$A$1,0,MATCH(AD$6,Data!$1:$1,0)-1,1000,1)=IF(AD$7="","Yes",AD$7))/(OFFSET(Data!$A$1,0,MATCH(AD$6,Data!$1:$1,0)-1,1000,1)=IF(AD$7="","Yes",AD$7))*ROW(Data!$C$1:$C$1004),ROW(AD153)-ROW(AD$7)),1),"")</f>
        <v/>
      </c>
      <c r="AE153" s="43" t="str">
        <f ca="1">IF(AF153="","",IF(INDEX(Data!$BR:$BR,MATCH(AF153,Data!$A:$A,0),1)=0,"",INDEX(Data!$BR:$BR,MATCH(AF153,Data!$A:$A,0),1)))</f>
        <v/>
      </c>
      <c r="AF153" s="43" t="str">
        <f ca="1">IFERROR(INDEX(Data!$A$1:AM$1004,_xlfn.AGGREGATE(15,6,(OFFSET(Data!$A$1,0,MATCH(AF$6,Data!$1:$1,0)-1,1000,1)=IF(AF$7="","Yes",AF$7))/(OFFSET(Data!$A$1,0,MATCH(AF$6,Data!$1:$1,0)-1,1000,1)=IF(AF$7="","Yes",AF$7))*ROW(Data!$C$1:$C$1004),ROW(AF153)-ROW(AF$7)),1),"")</f>
        <v/>
      </c>
      <c r="AG153" s="43" t="str">
        <f ca="1">IF(AH153="","",IF(INDEX(Data!$BR:$BR,MATCH(AH153,Data!$A:$A,0),1)=0,"",INDEX(Data!$BR:$BR,MATCH(AH153,Data!$A:$A,0),1)))</f>
        <v/>
      </c>
      <c r="AH153" s="43" t="str">
        <f ca="1">IFERROR(INDEX(Data!$A$1:AO$1004,_xlfn.AGGREGATE(15,6,(OFFSET(Data!$A$1,0,MATCH(AH$6,Data!$1:$1,0)-1,1000,1)=IF(AH$7="","Yes",AH$7))/(OFFSET(Data!$A$1,0,MATCH(AH$6,Data!$1:$1,0)-1,1000,1)=IF(AH$7="","Yes",AH$7))*ROW(Data!$C$1:$C$1004),ROW(AH153)-ROW(AH$7)),1),"")</f>
        <v/>
      </c>
      <c r="AI153" s="43" t="str">
        <f ca="1">IF(AJ153="","",IF(INDEX(Data!$BR:$BR,MATCH(AJ153,Data!$A:$A,0),1)=0,"",INDEX(Data!$BR:$BR,MATCH(AJ153,Data!$A:$A,0),1)))</f>
        <v/>
      </c>
      <c r="AJ153" s="43" t="str">
        <f ca="1">IFERROR(INDEX(Data!$A$1:AQ$1004,_xlfn.AGGREGATE(15,6,(OFFSET(Data!$A$1,0,MATCH(AJ$6,Data!$1:$1,0)-1,1000,1)=IF(AJ$7="","Yes",AJ$7))/(OFFSET(Data!$A$1,0,MATCH(AJ$6,Data!$1:$1,0)-1,1000,1)=IF(AJ$7="","Yes",AJ$7))*ROW(Data!$C$1:$C$1004),ROW(AJ153)-ROW(AJ$7)),1),"")</f>
        <v/>
      </c>
      <c r="AK153" s="43" t="str">
        <f ca="1">IF(AL153="","",IF(INDEX(Data!$BR:$BR,MATCH(AL153,Data!$A:$A,0),1)=0,"",INDEX(Data!$BR:$BR,MATCH(AL153,Data!$A:$A,0),1)))</f>
        <v/>
      </c>
      <c r="AL153" s="43" t="str">
        <f ca="1">IFERROR(INDEX(Data!$A$1:AS$1004,_xlfn.AGGREGATE(15,6,(OFFSET(Data!$A$1,0,MATCH(AL$6,Data!$1:$1,0)-1,1000,1)=IF(AL$7="","Yes",AL$7))/(OFFSET(Data!$A$1,0,MATCH(AL$6,Data!$1:$1,0)-1,1000,1)=IF(AL$7="","Yes",AL$7))*ROW(Data!$C$1:$C$1004),ROW(AL153)-ROW(AL$7)),1),"")</f>
        <v/>
      </c>
      <c r="AM153" s="43" t="str">
        <f ca="1">IF(AN153="","",IF(INDEX(Data!$BR:$BR,MATCH(AN153,Data!$A:$A,0),1)=0,"",INDEX(Data!$BR:$BR,MATCH(AN153,Data!$A:$A,0),1)))</f>
        <v/>
      </c>
      <c r="AN153" s="43" t="str">
        <f ca="1">IFERROR(INDEX(Data!$A$1:AU$1004,_xlfn.AGGREGATE(15,6,(OFFSET(Data!$A$1,0,MATCH(AN$6,Data!$1:$1,0)-1,1000,1)=IF(AN$7="","Yes",AN$7))/(OFFSET(Data!$A$1,0,MATCH(AN$6,Data!$1:$1,0)-1,1000,1)=IF(AN$7="","Yes",AN$7))*ROW(Data!$C$1:$C$1004),ROW(AN153)-ROW(AN$7)),1),"")</f>
        <v/>
      </c>
    </row>
    <row r="154" spans="1:40" x14ac:dyDescent="0.4">
      <c r="A154" s="43" t="str">
        <f ca="1">IF(B154="","",IF(INDEX(Data!$BR:$BR,MATCH(B154,Data!$A:$A,0),1)=0,"",INDEX(Data!$BR:$BR,MATCH(B154,Data!$A:$A,0),1)))</f>
        <v/>
      </c>
      <c r="B154" s="43" t="str">
        <f ca="1">IFERROR(INDEX(Data!A$1:$A$1004,_xlfn.AGGREGATE(15,6,(OFFSET(Data!$A$1,0,MATCH(B$6,Data!$1:$1,0)-1,1000,1)=IF(B$7="","Yes",B$7))/(OFFSET(Data!$A$1,0,MATCH(B$6,Data!$1:$1,0)-1,1000,1)=IF(B$7="","Yes",B$7))*ROW(Data!$C$1:$C$1004),ROW(B154)-ROW(B$7)),1),"")</f>
        <v/>
      </c>
      <c r="C154" s="43" t="str">
        <f ca="1">IF(D154="","",IF(INDEX(Data!$BR:$BR,MATCH(D154,Data!$A:$A,0),1)=0,"",INDEX(Data!$BR:$BR,MATCH(D154,Data!$A:$A,0),1)))</f>
        <v/>
      </c>
      <c r="D154" s="43" t="str">
        <f ca="1">IFERROR(INDEX(Data!$A$1:C$1004,_xlfn.AGGREGATE(15,6,(OFFSET(Data!$A$1,0,MATCH(D$6,Data!$1:$1,0)-1,1000,1)=IF(D$7="","Yes",D$7))/(OFFSET(Data!$A$1,0,MATCH(D$6,Data!$1:$1,0)-1,1000,1)=IF(D$7="","Yes",D$7))*ROW(Data!$C$1:$C$1004),ROW(D154)-ROW(D$7)),1),"")</f>
        <v/>
      </c>
      <c r="E154" s="43" t="str">
        <f ca="1">IF(F154="","",IF(INDEX(Data!$BR:$BR,MATCH(F154,Data!$A:$A,0),1)=0,"",INDEX(Data!$BR:$BR,MATCH(F154,Data!$A:$A,0),1)))</f>
        <v/>
      </c>
      <c r="F154" s="43" t="str">
        <f ca="1">IFERROR(INDEX(Data!$A$1:E$1004,_xlfn.AGGREGATE(15,6,(OFFSET(Data!$A$1,0,MATCH(F$6,Data!$1:$1,0)-1,1000,1)=IF(F$7="","Yes",F$7))/(OFFSET(Data!$A$1,0,MATCH(F$6,Data!$1:$1,0)-1,1000,1)=IF(F$7="","Yes",F$7))*ROW(Data!$C$1:$C$1004),ROW(F154)-ROW(F$7)),1),"")</f>
        <v/>
      </c>
      <c r="G154" s="43" t="str">
        <f ca="1">IF(H154="","",IF(INDEX(Data!$BR:$BR,MATCH(H154,Data!$A:$A,0),1)=0,"",INDEX(Data!$BR:$BR,MATCH(H154,Data!$A:$A,0),1)))</f>
        <v/>
      </c>
      <c r="H154" s="43" t="str">
        <f ca="1">IFERROR(INDEX(Data!$A$1:G$1004,_xlfn.AGGREGATE(15,6,(OFFSET(Data!$A$1,0,MATCH(H$6,Data!$1:$1,0)-1,1000,1)=IF(H$7="","Yes",H$7))/(OFFSET(Data!$A$1,0,MATCH(H$6,Data!$1:$1,0)-1,1000,1)=IF(H$7="","Yes",H$7))*ROW(Data!$C$1:$C$1004),ROW(H154)-ROW(H$7)),1),"")</f>
        <v/>
      </c>
      <c r="I154" s="43" t="str">
        <f ca="1">IF(J154="","",IF(INDEX(Data!$BR:$BR,MATCH(J154,Data!$A:$A,0),1)=0,"",INDEX(Data!$BR:$BR,MATCH(J154,Data!$A:$A,0),1)))</f>
        <v/>
      </c>
      <c r="J154" s="43" t="str">
        <f ca="1">IFERROR(INDEX(Data!$A$1:I$1004,_xlfn.AGGREGATE(15,6,(OFFSET(Data!$A$1,0,MATCH(J$6,Data!$1:$1,0)-1,1000,1)=IF(J$7="","Yes",J$7))/(OFFSET(Data!$A$1,0,MATCH(J$6,Data!$1:$1,0)-1,1000,1)=IF(J$7="","Yes",J$7))*ROW(Data!$C$1:$C$1004),ROW(J154)-ROW(J$7)),1),"")</f>
        <v/>
      </c>
      <c r="K154" s="43" t="str">
        <f ca="1">IF(L154="","",IF(INDEX(Data!$BR:$BR,MATCH(L154,Data!$A:$A,0),1)=0,"",INDEX(Data!$BR:$BR,MATCH(L154,Data!$A:$A,0),1)))</f>
        <v/>
      </c>
      <c r="L154" s="43" t="str">
        <f ca="1">IFERROR(INDEX(Data!$A$1:K$1004,_xlfn.AGGREGATE(15,6,(OFFSET(Data!$A$1,0,MATCH(L$6,Data!$1:$1,0)-1,1000,1)=IF(L$7="","Yes",L$7))/(OFFSET(Data!$A$1,0,MATCH(L$6,Data!$1:$1,0)-1,1000,1)=IF(L$7="","Yes",L$7))*ROW(Data!$C$1:$C$1004),ROW(L154)-ROW(L$7)),1),"")</f>
        <v/>
      </c>
      <c r="M154" s="43" t="str">
        <f ca="1">IF(N154="","",IF(INDEX(Data!$BR:$BR,MATCH(N154,Data!$A:$A,0),1)=0,"",INDEX(Data!$BR:$BR,MATCH(N154,Data!$A:$A,0),1)))</f>
        <v/>
      </c>
      <c r="N154" s="43" t="str">
        <f ca="1">IFERROR(INDEX(Data!$A$1:M$1004,_xlfn.AGGREGATE(15,6,(OFFSET(Data!$A$1,0,MATCH(N$6,Data!$1:$1,0)-1,1000,1)=IF(N$7="","Yes",N$7))/(OFFSET(Data!$A$1,0,MATCH(N$6,Data!$1:$1,0)-1,1000,1)=IF(N$7="","Yes",N$7))*ROW(Data!$C$1:$C$1004),ROW(N154)-ROW(N$7)),1),"")</f>
        <v/>
      </c>
      <c r="O154" s="43" t="str">
        <f ca="1">IF(P154="","",IF(INDEX(Data!$BR:$BR,MATCH(P154,Data!$A:$A,0),1)=0,"",INDEX(Data!$BR:$BR,MATCH(P154,Data!$A:$A,0),1)))</f>
        <v/>
      </c>
      <c r="P154" s="43" t="str">
        <f ca="1">IFERROR(INDEX(Data!$A$1:O$1004,_xlfn.AGGREGATE(15,6,(OFFSET(Data!$A$1,0,MATCH(P$6,Data!$1:$1,0)-1,1000,1)=IF(P$7="","Yes",P$7))/(OFFSET(Data!$A$1,0,MATCH(P$6,Data!$1:$1,0)-1,1000,1)=IF(P$7="","Yes",P$7))*ROW(Data!$C$1:$C$1004),ROW(P154)-ROW(P$7)),1),"")</f>
        <v/>
      </c>
      <c r="Q154" s="43" t="str">
        <f ca="1">IF(R154="","",IF(INDEX(Data!$BR:$BR,MATCH(R154,Data!$A:$A,0),1)=0,"",INDEX(Data!$BR:$BR,MATCH(R154,Data!$A:$A,0),1)))</f>
        <v/>
      </c>
      <c r="R154" s="43" t="str">
        <f ca="1">IFERROR(INDEX(Data!$A$1:Q$1004,_xlfn.AGGREGATE(15,6,(OFFSET(Data!$A$1,0,MATCH(R$6,Data!$1:$1,0)-1,1000,1)=IF(R$7="","Yes",R$7))/(OFFSET(Data!$A$1,0,MATCH(R$6,Data!$1:$1,0)-1,1000,1)=IF(R$7="","Yes",R$7))*ROW(Data!$C$1:$C$1004),ROW(R154)-ROW(R$7)),1),"")</f>
        <v/>
      </c>
      <c r="S154" s="43" t="str">
        <f ca="1">IF(T154="","",IF(INDEX(Data!$BR:$BR,MATCH(T154,Data!$A:$A,0),1)=0,"",INDEX(Data!$BR:$BR,MATCH(T154,Data!$A:$A,0),1)))</f>
        <v/>
      </c>
      <c r="T154" s="43" t="str">
        <f ca="1">IFERROR(INDEX(Data!$A$1:R$1004,_xlfn.AGGREGATE(15,6,(OFFSET(Data!$A$1,0,MATCH(T$6,Data!$1:$1,0)-1,1000,1)=IF(T$7="","Yes",T$7))/(OFFSET(Data!$A$1,0,MATCH(T$6,Data!$1:$1,0)-1,1000,1)=IF(T$7="","Yes",T$7))*ROW(Data!$C$1:$C$1004),ROW(T154)-ROW(T$7)),1),"")</f>
        <v/>
      </c>
      <c r="U154" s="43" t="str">
        <f ca="1">IF(V154="","",IF(INDEX(Data!$BR:$BR,MATCH(V154,Data!$A:$A,0),1)=0,"",INDEX(Data!$BR:$BR,MATCH(V154,Data!$A:$A,0),1)))</f>
        <v/>
      </c>
      <c r="V154" s="43" t="str">
        <f ca="1">IFERROR(INDEX(Data!$A$1:T$1004,_xlfn.AGGREGATE(15,6,(OFFSET(Data!$A$1,0,MATCH(V$6,Data!$1:$1,0)-1,1000,1)=IF(V$7="","Yes",V$7))/(OFFSET(Data!$A$1,0,MATCH(V$6,Data!$1:$1,0)-1,1000,1)=IF(V$7="","Yes",V$7))*ROW(Data!$C$1:$C$1004),ROW(V154)-ROW(V$7)),1),"")</f>
        <v/>
      </c>
      <c r="W154" s="43" t="str">
        <f ca="1">IF(X154="","",IF(INDEX(Data!$BR:$BR,MATCH(X154,Data!$A:$A,0),1)=0,"",INDEX(Data!$BR:$BR,MATCH(X154,Data!$A:$A,0),1)))</f>
        <v/>
      </c>
      <c r="X154" s="43" t="str">
        <f ca="1">IFERROR(INDEX(Data!$A$1:Y$1004,_xlfn.AGGREGATE(15,6,(OFFSET(Data!$A$1,0,MATCH(X$6,Data!$1:$1,0)-1,1000,1)=IF(X$7="","Yes",X$7))/(OFFSET(Data!$A$1,0,MATCH(X$6,Data!$1:$1,0)-1,1000,1)=IF(X$7="","Yes",X$7))*ROW(Data!$C$1:$C$1004),ROW(X154)-ROW(X$7)),1),"")</f>
        <v/>
      </c>
      <c r="Y154" s="43" t="str">
        <f ca="1">IF(Z154="","",IF(INDEX(Data!$BR:$BR,MATCH(Z154,Data!$A:$A,0),1)=0,"",INDEX(Data!$BR:$BR,MATCH(Z154,Data!$A:$A,0),1)))</f>
        <v/>
      </c>
      <c r="Z154" s="43" t="str">
        <f ca="1">IFERROR(INDEX(Data!$A$1:AA$1004,_xlfn.AGGREGATE(15,6,(OFFSET(Data!$A$1,0,MATCH(Z$6,Data!$1:$1,0)-1,1000,1)=IF(Z$7="","Yes",Z$7))/(OFFSET(Data!$A$1,0,MATCH(Z$6,Data!$1:$1,0)-1,1000,1)=IF(Z$7="","Yes",Z$7))*ROW(Data!$C$1:$C$1004),ROW(Z154)-ROW(Z$7)),1),"")</f>
        <v/>
      </c>
      <c r="AA154" s="43" t="str">
        <f ca="1">IF(AB154="","",IF(INDEX(Data!$BR:$BR,MATCH(AB154,Data!$A:$A,0),1)=0,"",INDEX(Data!$BR:$BR,MATCH(AB154,Data!$A:$A,0),1)))</f>
        <v/>
      </c>
      <c r="AB154" s="43" t="str">
        <f ca="1">IFERROR(INDEX(Data!$A$1:AC$1004,_xlfn.AGGREGATE(15,6,(OFFSET(Data!$A$1,0,MATCH(AB$6,Data!$1:$1,0)-1,1000,1)=IF(AB$7="","Yes",AB$7))/(OFFSET(Data!$A$1,0,MATCH(AB$6,Data!$1:$1,0)-1,1000,1)=IF(AB$7="","Yes",AB$7))*ROW(Data!$C$1:$C$1004),ROW(AB154)-ROW(AB$7)),1),"")</f>
        <v/>
      </c>
      <c r="AC154" s="43" t="str">
        <f ca="1">IF(AD154="","",IF(INDEX(Data!$BR:$BR,MATCH(AD154,Data!$A:$A,0),1)=0,"",INDEX(Data!$BR:$BR,MATCH(AD154,Data!$A:$A,0),1)))</f>
        <v/>
      </c>
      <c r="AD154" s="43" t="str">
        <f ca="1">IFERROR(INDEX(Data!$A$1:AE$1004,_xlfn.AGGREGATE(15,6,(OFFSET(Data!$A$1,0,MATCH(AD$6,Data!$1:$1,0)-1,1000,1)=IF(AD$7="","Yes",AD$7))/(OFFSET(Data!$A$1,0,MATCH(AD$6,Data!$1:$1,0)-1,1000,1)=IF(AD$7="","Yes",AD$7))*ROW(Data!$C$1:$C$1004),ROW(AD154)-ROW(AD$7)),1),"")</f>
        <v/>
      </c>
      <c r="AE154" s="43" t="str">
        <f ca="1">IF(AF154="","",IF(INDEX(Data!$BR:$BR,MATCH(AF154,Data!$A:$A,0),1)=0,"",INDEX(Data!$BR:$BR,MATCH(AF154,Data!$A:$A,0),1)))</f>
        <v/>
      </c>
      <c r="AF154" s="43" t="str">
        <f ca="1">IFERROR(INDEX(Data!$A$1:AM$1004,_xlfn.AGGREGATE(15,6,(OFFSET(Data!$A$1,0,MATCH(AF$6,Data!$1:$1,0)-1,1000,1)=IF(AF$7="","Yes",AF$7))/(OFFSET(Data!$A$1,0,MATCH(AF$6,Data!$1:$1,0)-1,1000,1)=IF(AF$7="","Yes",AF$7))*ROW(Data!$C$1:$C$1004),ROW(AF154)-ROW(AF$7)),1),"")</f>
        <v/>
      </c>
      <c r="AG154" s="43" t="str">
        <f ca="1">IF(AH154="","",IF(INDEX(Data!$BR:$BR,MATCH(AH154,Data!$A:$A,0),1)=0,"",INDEX(Data!$BR:$BR,MATCH(AH154,Data!$A:$A,0),1)))</f>
        <v/>
      </c>
      <c r="AH154" s="43" t="str">
        <f ca="1">IFERROR(INDEX(Data!$A$1:AO$1004,_xlfn.AGGREGATE(15,6,(OFFSET(Data!$A$1,0,MATCH(AH$6,Data!$1:$1,0)-1,1000,1)=IF(AH$7="","Yes",AH$7))/(OFFSET(Data!$A$1,0,MATCH(AH$6,Data!$1:$1,0)-1,1000,1)=IF(AH$7="","Yes",AH$7))*ROW(Data!$C$1:$C$1004),ROW(AH154)-ROW(AH$7)),1),"")</f>
        <v/>
      </c>
      <c r="AI154" s="43" t="str">
        <f ca="1">IF(AJ154="","",IF(INDEX(Data!$BR:$BR,MATCH(AJ154,Data!$A:$A,0),1)=0,"",INDEX(Data!$BR:$BR,MATCH(AJ154,Data!$A:$A,0),1)))</f>
        <v/>
      </c>
      <c r="AJ154" s="43" t="str">
        <f ca="1">IFERROR(INDEX(Data!$A$1:AQ$1004,_xlfn.AGGREGATE(15,6,(OFFSET(Data!$A$1,0,MATCH(AJ$6,Data!$1:$1,0)-1,1000,1)=IF(AJ$7="","Yes",AJ$7))/(OFFSET(Data!$A$1,0,MATCH(AJ$6,Data!$1:$1,0)-1,1000,1)=IF(AJ$7="","Yes",AJ$7))*ROW(Data!$C$1:$C$1004),ROW(AJ154)-ROW(AJ$7)),1),"")</f>
        <v/>
      </c>
      <c r="AK154" s="43" t="str">
        <f ca="1">IF(AL154="","",IF(INDEX(Data!$BR:$BR,MATCH(AL154,Data!$A:$A,0),1)=0,"",INDEX(Data!$BR:$BR,MATCH(AL154,Data!$A:$A,0),1)))</f>
        <v/>
      </c>
      <c r="AL154" s="43" t="str">
        <f ca="1">IFERROR(INDEX(Data!$A$1:AS$1004,_xlfn.AGGREGATE(15,6,(OFFSET(Data!$A$1,0,MATCH(AL$6,Data!$1:$1,0)-1,1000,1)=IF(AL$7="","Yes",AL$7))/(OFFSET(Data!$A$1,0,MATCH(AL$6,Data!$1:$1,0)-1,1000,1)=IF(AL$7="","Yes",AL$7))*ROW(Data!$C$1:$C$1004),ROW(AL154)-ROW(AL$7)),1),"")</f>
        <v/>
      </c>
      <c r="AM154" s="43" t="str">
        <f ca="1">IF(AN154="","",IF(INDEX(Data!$BR:$BR,MATCH(AN154,Data!$A:$A,0),1)=0,"",INDEX(Data!$BR:$BR,MATCH(AN154,Data!$A:$A,0),1)))</f>
        <v/>
      </c>
      <c r="AN154" s="43" t="str">
        <f ca="1">IFERROR(INDEX(Data!$A$1:AU$1004,_xlfn.AGGREGATE(15,6,(OFFSET(Data!$A$1,0,MATCH(AN$6,Data!$1:$1,0)-1,1000,1)=IF(AN$7="","Yes",AN$7))/(OFFSET(Data!$A$1,0,MATCH(AN$6,Data!$1:$1,0)-1,1000,1)=IF(AN$7="","Yes",AN$7))*ROW(Data!$C$1:$C$1004),ROW(AN154)-ROW(AN$7)),1),"")</f>
        <v/>
      </c>
    </row>
    <row r="155" spans="1:40" x14ac:dyDescent="0.4">
      <c r="A155" s="43" t="str">
        <f ca="1">IF(B155="","",IF(INDEX(Data!$BR:$BR,MATCH(B155,Data!$A:$A,0),1)=0,"",INDEX(Data!$BR:$BR,MATCH(B155,Data!$A:$A,0),1)))</f>
        <v/>
      </c>
      <c r="B155" s="43" t="str">
        <f ca="1">IFERROR(INDEX(Data!A$1:$A$1004,_xlfn.AGGREGATE(15,6,(OFFSET(Data!$A$1,0,MATCH(B$6,Data!$1:$1,0)-1,1000,1)=IF(B$7="","Yes",B$7))/(OFFSET(Data!$A$1,0,MATCH(B$6,Data!$1:$1,0)-1,1000,1)=IF(B$7="","Yes",B$7))*ROW(Data!$C$1:$C$1004),ROW(B155)-ROW(B$7)),1),"")</f>
        <v/>
      </c>
      <c r="C155" s="43" t="str">
        <f ca="1">IF(D155="","",IF(INDEX(Data!$BR:$BR,MATCH(D155,Data!$A:$A,0),1)=0,"",INDEX(Data!$BR:$BR,MATCH(D155,Data!$A:$A,0),1)))</f>
        <v/>
      </c>
      <c r="D155" s="43" t="str">
        <f ca="1">IFERROR(INDEX(Data!$A$1:C$1004,_xlfn.AGGREGATE(15,6,(OFFSET(Data!$A$1,0,MATCH(D$6,Data!$1:$1,0)-1,1000,1)=IF(D$7="","Yes",D$7))/(OFFSET(Data!$A$1,0,MATCH(D$6,Data!$1:$1,0)-1,1000,1)=IF(D$7="","Yes",D$7))*ROW(Data!$C$1:$C$1004),ROW(D155)-ROW(D$7)),1),"")</f>
        <v/>
      </c>
      <c r="E155" s="43" t="str">
        <f ca="1">IF(F155="","",IF(INDEX(Data!$BR:$BR,MATCH(F155,Data!$A:$A,0),1)=0,"",INDEX(Data!$BR:$BR,MATCH(F155,Data!$A:$A,0),1)))</f>
        <v/>
      </c>
      <c r="F155" s="43" t="str">
        <f ca="1">IFERROR(INDEX(Data!$A$1:E$1004,_xlfn.AGGREGATE(15,6,(OFFSET(Data!$A$1,0,MATCH(F$6,Data!$1:$1,0)-1,1000,1)=IF(F$7="","Yes",F$7))/(OFFSET(Data!$A$1,0,MATCH(F$6,Data!$1:$1,0)-1,1000,1)=IF(F$7="","Yes",F$7))*ROW(Data!$C$1:$C$1004),ROW(F155)-ROW(F$7)),1),"")</f>
        <v/>
      </c>
      <c r="G155" s="43" t="str">
        <f ca="1">IF(H155="","",IF(INDEX(Data!$BR:$BR,MATCH(H155,Data!$A:$A,0),1)=0,"",INDEX(Data!$BR:$BR,MATCH(H155,Data!$A:$A,0),1)))</f>
        <v/>
      </c>
      <c r="H155" s="43" t="str">
        <f ca="1">IFERROR(INDEX(Data!$A$1:G$1004,_xlfn.AGGREGATE(15,6,(OFFSET(Data!$A$1,0,MATCH(H$6,Data!$1:$1,0)-1,1000,1)=IF(H$7="","Yes",H$7))/(OFFSET(Data!$A$1,0,MATCH(H$6,Data!$1:$1,0)-1,1000,1)=IF(H$7="","Yes",H$7))*ROW(Data!$C$1:$C$1004),ROW(H155)-ROW(H$7)),1),"")</f>
        <v/>
      </c>
      <c r="I155" s="43" t="str">
        <f ca="1">IF(J155="","",IF(INDEX(Data!$BR:$BR,MATCH(J155,Data!$A:$A,0),1)=0,"",INDEX(Data!$BR:$BR,MATCH(J155,Data!$A:$A,0),1)))</f>
        <v/>
      </c>
      <c r="J155" s="43" t="str">
        <f ca="1">IFERROR(INDEX(Data!$A$1:I$1004,_xlfn.AGGREGATE(15,6,(OFFSET(Data!$A$1,0,MATCH(J$6,Data!$1:$1,0)-1,1000,1)=IF(J$7="","Yes",J$7))/(OFFSET(Data!$A$1,0,MATCH(J$6,Data!$1:$1,0)-1,1000,1)=IF(J$7="","Yes",J$7))*ROW(Data!$C$1:$C$1004),ROW(J155)-ROW(J$7)),1),"")</f>
        <v/>
      </c>
      <c r="K155" s="43" t="str">
        <f ca="1">IF(L155="","",IF(INDEX(Data!$BR:$BR,MATCH(L155,Data!$A:$A,0),1)=0,"",INDEX(Data!$BR:$BR,MATCH(L155,Data!$A:$A,0),1)))</f>
        <v/>
      </c>
      <c r="L155" s="43" t="str">
        <f ca="1">IFERROR(INDEX(Data!$A$1:K$1004,_xlfn.AGGREGATE(15,6,(OFFSET(Data!$A$1,0,MATCH(L$6,Data!$1:$1,0)-1,1000,1)=IF(L$7="","Yes",L$7))/(OFFSET(Data!$A$1,0,MATCH(L$6,Data!$1:$1,0)-1,1000,1)=IF(L$7="","Yes",L$7))*ROW(Data!$C$1:$C$1004),ROW(L155)-ROW(L$7)),1),"")</f>
        <v/>
      </c>
      <c r="M155" s="43" t="str">
        <f ca="1">IF(N155="","",IF(INDEX(Data!$BR:$BR,MATCH(N155,Data!$A:$A,0),1)=0,"",INDEX(Data!$BR:$BR,MATCH(N155,Data!$A:$A,0),1)))</f>
        <v/>
      </c>
      <c r="N155" s="43" t="str">
        <f ca="1">IFERROR(INDEX(Data!$A$1:M$1004,_xlfn.AGGREGATE(15,6,(OFFSET(Data!$A$1,0,MATCH(N$6,Data!$1:$1,0)-1,1000,1)=IF(N$7="","Yes",N$7))/(OFFSET(Data!$A$1,0,MATCH(N$6,Data!$1:$1,0)-1,1000,1)=IF(N$7="","Yes",N$7))*ROW(Data!$C$1:$C$1004),ROW(N155)-ROW(N$7)),1),"")</f>
        <v/>
      </c>
      <c r="O155" s="43" t="str">
        <f ca="1">IF(P155="","",IF(INDEX(Data!$BR:$BR,MATCH(P155,Data!$A:$A,0),1)=0,"",INDEX(Data!$BR:$BR,MATCH(P155,Data!$A:$A,0),1)))</f>
        <v/>
      </c>
      <c r="P155" s="43" t="str">
        <f ca="1">IFERROR(INDEX(Data!$A$1:O$1004,_xlfn.AGGREGATE(15,6,(OFFSET(Data!$A$1,0,MATCH(P$6,Data!$1:$1,0)-1,1000,1)=IF(P$7="","Yes",P$7))/(OFFSET(Data!$A$1,0,MATCH(P$6,Data!$1:$1,0)-1,1000,1)=IF(P$7="","Yes",P$7))*ROW(Data!$C$1:$C$1004),ROW(P155)-ROW(P$7)),1),"")</f>
        <v/>
      </c>
      <c r="Q155" s="43" t="str">
        <f ca="1">IF(R155="","",IF(INDEX(Data!$BR:$BR,MATCH(R155,Data!$A:$A,0),1)=0,"",INDEX(Data!$BR:$BR,MATCH(R155,Data!$A:$A,0),1)))</f>
        <v/>
      </c>
      <c r="R155" s="43" t="str">
        <f ca="1">IFERROR(INDEX(Data!$A$1:Q$1004,_xlfn.AGGREGATE(15,6,(OFFSET(Data!$A$1,0,MATCH(R$6,Data!$1:$1,0)-1,1000,1)=IF(R$7="","Yes",R$7))/(OFFSET(Data!$A$1,0,MATCH(R$6,Data!$1:$1,0)-1,1000,1)=IF(R$7="","Yes",R$7))*ROW(Data!$C$1:$C$1004),ROW(R155)-ROW(R$7)),1),"")</f>
        <v/>
      </c>
      <c r="S155" s="43" t="str">
        <f ca="1">IF(T155="","",IF(INDEX(Data!$BR:$BR,MATCH(T155,Data!$A:$A,0),1)=0,"",INDEX(Data!$BR:$BR,MATCH(T155,Data!$A:$A,0),1)))</f>
        <v/>
      </c>
      <c r="T155" s="43" t="str">
        <f ca="1">IFERROR(INDEX(Data!$A$1:R$1004,_xlfn.AGGREGATE(15,6,(OFFSET(Data!$A$1,0,MATCH(T$6,Data!$1:$1,0)-1,1000,1)=IF(T$7="","Yes",T$7))/(OFFSET(Data!$A$1,0,MATCH(T$6,Data!$1:$1,0)-1,1000,1)=IF(T$7="","Yes",T$7))*ROW(Data!$C$1:$C$1004),ROW(T155)-ROW(T$7)),1),"")</f>
        <v/>
      </c>
      <c r="U155" s="43" t="str">
        <f ca="1">IF(V155="","",IF(INDEX(Data!$BR:$BR,MATCH(V155,Data!$A:$A,0),1)=0,"",INDEX(Data!$BR:$BR,MATCH(V155,Data!$A:$A,0),1)))</f>
        <v/>
      </c>
      <c r="V155" s="43" t="str">
        <f ca="1">IFERROR(INDEX(Data!$A$1:T$1004,_xlfn.AGGREGATE(15,6,(OFFSET(Data!$A$1,0,MATCH(V$6,Data!$1:$1,0)-1,1000,1)=IF(V$7="","Yes",V$7))/(OFFSET(Data!$A$1,0,MATCH(V$6,Data!$1:$1,0)-1,1000,1)=IF(V$7="","Yes",V$7))*ROW(Data!$C$1:$C$1004),ROW(V155)-ROW(V$7)),1),"")</f>
        <v/>
      </c>
      <c r="W155" s="43" t="str">
        <f ca="1">IF(X155="","",IF(INDEX(Data!$BR:$BR,MATCH(X155,Data!$A:$A,0),1)=0,"",INDEX(Data!$BR:$BR,MATCH(X155,Data!$A:$A,0),1)))</f>
        <v/>
      </c>
      <c r="X155" s="43" t="str">
        <f ca="1">IFERROR(INDEX(Data!$A$1:Y$1004,_xlfn.AGGREGATE(15,6,(OFFSET(Data!$A$1,0,MATCH(X$6,Data!$1:$1,0)-1,1000,1)=IF(X$7="","Yes",X$7))/(OFFSET(Data!$A$1,0,MATCH(X$6,Data!$1:$1,0)-1,1000,1)=IF(X$7="","Yes",X$7))*ROW(Data!$C$1:$C$1004),ROW(X155)-ROW(X$7)),1),"")</f>
        <v/>
      </c>
      <c r="Y155" s="43" t="str">
        <f ca="1">IF(Z155="","",IF(INDEX(Data!$BR:$BR,MATCH(Z155,Data!$A:$A,0),1)=0,"",INDEX(Data!$BR:$BR,MATCH(Z155,Data!$A:$A,0),1)))</f>
        <v/>
      </c>
      <c r="Z155" s="43" t="str">
        <f ca="1">IFERROR(INDEX(Data!$A$1:AA$1004,_xlfn.AGGREGATE(15,6,(OFFSET(Data!$A$1,0,MATCH(Z$6,Data!$1:$1,0)-1,1000,1)=IF(Z$7="","Yes",Z$7))/(OFFSET(Data!$A$1,0,MATCH(Z$6,Data!$1:$1,0)-1,1000,1)=IF(Z$7="","Yes",Z$7))*ROW(Data!$C$1:$C$1004),ROW(Z155)-ROW(Z$7)),1),"")</f>
        <v/>
      </c>
      <c r="AA155" s="43" t="str">
        <f ca="1">IF(AB155="","",IF(INDEX(Data!$BR:$BR,MATCH(AB155,Data!$A:$A,0),1)=0,"",INDEX(Data!$BR:$BR,MATCH(AB155,Data!$A:$A,0),1)))</f>
        <v/>
      </c>
      <c r="AB155" s="43" t="str">
        <f ca="1">IFERROR(INDEX(Data!$A$1:AC$1004,_xlfn.AGGREGATE(15,6,(OFFSET(Data!$A$1,0,MATCH(AB$6,Data!$1:$1,0)-1,1000,1)=IF(AB$7="","Yes",AB$7))/(OFFSET(Data!$A$1,0,MATCH(AB$6,Data!$1:$1,0)-1,1000,1)=IF(AB$7="","Yes",AB$7))*ROW(Data!$C$1:$C$1004),ROW(AB155)-ROW(AB$7)),1),"")</f>
        <v/>
      </c>
      <c r="AC155" s="43" t="str">
        <f ca="1">IF(AD155="","",IF(INDEX(Data!$BR:$BR,MATCH(AD155,Data!$A:$A,0),1)=0,"",INDEX(Data!$BR:$BR,MATCH(AD155,Data!$A:$A,0),1)))</f>
        <v/>
      </c>
      <c r="AD155" s="43" t="str">
        <f ca="1">IFERROR(INDEX(Data!$A$1:AE$1004,_xlfn.AGGREGATE(15,6,(OFFSET(Data!$A$1,0,MATCH(AD$6,Data!$1:$1,0)-1,1000,1)=IF(AD$7="","Yes",AD$7))/(OFFSET(Data!$A$1,0,MATCH(AD$6,Data!$1:$1,0)-1,1000,1)=IF(AD$7="","Yes",AD$7))*ROW(Data!$C$1:$C$1004),ROW(AD155)-ROW(AD$7)),1),"")</f>
        <v/>
      </c>
      <c r="AE155" s="43" t="str">
        <f ca="1">IF(AF155="","",IF(INDEX(Data!$BR:$BR,MATCH(AF155,Data!$A:$A,0),1)=0,"",INDEX(Data!$BR:$BR,MATCH(AF155,Data!$A:$A,0),1)))</f>
        <v/>
      </c>
      <c r="AF155" s="43" t="str">
        <f ca="1">IFERROR(INDEX(Data!$A$1:AM$1004,_xlfn.AGGREGATE(15,6,(OFFSET(Data!$A$1,0,MATCH(AF$6,Data!$1:$1,0)-1,1000,1)=IF(AF$7="","Yes",AF$7))/(OFFSET(Data!$A$1,0,MATCH(AF$6,Data!$1:$1,0)-1,1000,1)=IF(AF$7="","Yes",AF$7))*ROW(Data!$C$1:$C$1004),ROW(AF155)-ROW(AF$7)),1),"")</f>
        <v/>
      </c>
      <c r="AG155" s="43" t="str">
        <f ca="1">IF(AH155="","",IF(INDEX(Data!$BR:$BR,MATCH(AH155,Data!$A:$A,0),1)=0,"",INDEX(Data!$BR:$BR,MATCH(AH155,Data!$A:$A,0),1)))</f>
        <v/>
      </c>
      <c r="AH155" s="43" t="str">
        <f ca="1">IFERROR(INDEX(Data!$A$1:AO$1004,_xlfn.AGGREGATE(15,6,(OFFSET(Data!$A$1,0,MATCH(AH$6,Data!$1:$1,0)-1,1000,1)=IF(AH$7="","Yes",AH$7))/(OFFSET(Data!$A$1,0,MATCH(AH$6,Data!$1:$1,0)-1,1000,1)=IF(AH$7="","Yes",AH$7))*ROW(Data!$C$1:$C$1004),ROW(AH155)-ROW(AH$7)),1),"")</f>
        <v/>
      </c>
      <c r="AI155" s="43" t="str">
        <f ca="1">IF(AJ155="","",IF(INDEX(Data!$BR:$BR,MATCH(AJ155,Data!$A:$A,0),1)=0,"",INDEX(Data!$BR:$BR,MATCH(AJ155,Data!$A:$A,0),1)))</f>
        <v/>
      </c>
      <c r="AJ155" s="43" t="str">
        <f ca="1">IFERROR(INDEX(Data!$A$1:AQ$1004,_xlfn.AGGREGATE(15,6,(OFFSET(Data!$A$1,0,MATCH(AJ$6,Data!$1:$1,0)-1,1000,1)=IF(AJ$7="","Yes",AJ$7))/(OFFSET(Data!$A$1,0,MATCH(AJ$6,Data!$1:$1,0)-1,1000,1)=IF(AJ$7="","Yes",AJ$7))*ROW(Data!$C$1:$C$1004),ROW(AJ155)-ROW(AJ$7)),1),"")</f>
        <v/>
      </c>
      <c r="AK155" s="43" t="str">
        <f ca="1">IF(AL155="","",IF(INDEX(Data!$BR:$BR,MATCH(AL155,Data!$A:$A,0),1)=0,"",INDEX(Data!$BR:$BR,MATCH(AL155,Data!$A:$A,0),1)))</f>
        <v/>
      </c>
      <c r="AL155" s="43" t="str">
        <f ca="1">IFERROR(INDEX(Data!$A$1:AS$1004,_xlfn.AGGREGATE(15,6,(OFFSET(Data!$A$1,0,MATCH(AL$6,Data!$1:$1,0)-1,1000,1)=IF(AL$7="","Yes",AL$7))/(OFFSET(Data!$A$1,0,MATCH(AL$6,Data!$1:$1,0)-1,1000,1)=IF(AL$7="","Yes",AL$7))*ROW(Data!$C$1:$C$1004),ROW(AL155)-ROW(AL$7)),1),"")</f>
        <v/>
      </c>
      <c r="AM155" s="43" t="str">
        <f ca="1">IF(AN155="","",IF(INDEX(Data!$BR:$BR,MATCH(AN155,Data!$A:$A,0),1)=0,"",INDEX(Data!$BR:$BR,MATCH(AN155,Data!$A:$A,0),1)))</f>
        <v/>
      </c>
      <c r="AN155" s="43" t="str">
        <f ca="1">IFERROR(INDEX(Data!$A$1:AU$1004,_xlfn.AGGREGATE(15,6,(OFFSET(Data!$A$1,0,MATCH(AN$6,Data!$1:$1,0)-1,1000,1)=IF(AN$7="","Yes",AN$7))/(OFFSET(Data!$A$1,0,MATCH(AN$6,Data!$1:$1,0)-1,1000,1)=IF(AN$7="","Yes",AN$7))*ROW(Data!$C$1:$C$1004),ROW(AN155)-ROW(AN$7)),1),"")</f>
        <v/>
      </c>
    </row>
    <row r="156" spans="1:40" x14ac:dyDescent="0.4">
      <c r="A156" s="43" t="str">
        <f ca="1">IF(B156="","",IF(INDEX(Data!$BR:$BR,MATCH(B156,Data!$A:$A,0),1)=0,"",INDEX(Data!$BR:$BR,MATCH(B156,Data!$A:$A,0),1)))</f>
        <v/>
      </c>
      <c r="B156" s="43" t="str">
        <f ca="1">IFERROR(INDEX(Data!A$1:$A$1004,_xlfn.AGGREGATE(15,6,(OFFSET(Data!$A$1,0,MATCH(B$6,Data!$1:$1,0)-1,1000,1)=IF(B$7="","Yes",B$7))/(OFFSET(Data!$A$1,0,MATCH(B$6,Data!$1:$1,0)-1,1000,1)=IF(B$7="","Yes",B$7))*ROW(Data!$C$1:$C$1004),ROW(B156)-ROW(B$7)),1),"")</f>
        <v/>
      </c>
      <c r="C156" s="43" t="str">
        <f ca="1">IF(D156="","",IF(INDEX(Data!$BR:$BR,MATCH(D156,Data!$A:$A,0),1)=0,"",INDEX(Data!$BR:$BR,MATCH(D156,Data!$A:$A,0),1)))</f>
        <v/>
      </c>
      <c r="D156" s="43" t="str">
        <f ca="1">IFERROR(INDEX(Data!$A$1:C$1004,_xlfn.AGGREGATE(15,6,(OFFSET(Data!$A$1,0,MATCH(D$6,Data!$1:$1,0)-1,1000,1)=IF(D$7="","Yes",D$7))/(OFFSET(Data!$A$1,0,MATCH(D$6,Data!$1:$1,0)-1,1000,1)=IF(D$7="","Yes",D$7))*ROW(Data!$C$1:$C$1004),ROW(D156)-ROW(D$7)),1),"")</f>
        <v/>
      </c>
      <c r="E156" s="43" t="str">
        <f ca="1">IF(F156="","",IF(INDEX(Data!$BR:$BR,MATCH(F156,Data!$A:$A,0),1)=0,"",INDEX(Data!$BR:$BR,MATCH(F156,Data!$A:$A,0),1)))</f>
        <v/>
      </c>
      <c r="F156" s="43" t="str">
        <f ca="1">IFERROR(INDEX(Data!$A$1:E$1004,_xlfn.AGGREGATE(15,6,(OFFSET(Data!$A$1,0,MATCH(F$6,Data!$1:$1,0)-1,1000,1)=IF(F$7="","Yes",F$7))/(OFFSET(Data!$A$1,0,MATCH(F$6,Data!$1:$1,0)-1,1000,1)=IF(F$7="","Yes",F$7))*ROW(Data!$C$1:$C$1004),ROW(F156)-ROW(F$7)),1),"")</f>
        <v/>
      </c>
      <c r="G156" s="43" t="str">
        <f ca="1">IF(H156="","",IF(INDEX(Data!$BR:$BR,MATCH(H156,Data!$A:$A,0),1)=0,"",INDEX(Data!$BR:$BR,MATCH(H156,Data!$A:$A,0),1)))</f>
        <v/>
      </c>
      <c r="H156" s="43" t="str">
        <f ca="1">IFERROR(INDEX(Data!$A$1:G$1004,_xlfn.AGGREGATE(15,6,(OFFSET(Data!$A$1,0,MATCH(H$6,Data!$1:$1,0)-1,1000,1)=IF(H$7="","Yes",H$7))/(OFFSET(Data!$A$1,0,MATCH(H$6,Data!$1:$1,0)-1,1000,1)=IF(H$7="","Yes",H$7))*ROW(Data!$C$1:$C$1004),ROW(H156)-ROW(H$7)),1),"")</f>
        <v/>
      </c>
      <c r="I156" s="43" t="str">
        <f ca="1">IF(J156="","",IF(INDEX(Data!$BR:$BR,MATCH(J156,Data!$A:$A,0),1)=0,"",INDEX(Data!$BR:$BR,MATCH(J156,Data!$A:$A,0),1)))</f>
        <v/>
      </c>
      <c r="J156" s="43" t="str">
        <f ca="1">IFERROR(INDEX(Data!$A$1:I$1004,_xlfn.AGGREGATE(15,6,(OFFSET(Data!$A$1,0,MATCH(J$6,Data!$1:$1,0)-1,1000,1)=IF(J$7="","Yes",J$7))/(OFFSET(Data!$A$1,0,MATCH(J$6,Data!$1:$1,0)-1,1000,1)=IF(J$7="","Yes",J$7))*ROW(Data!$C$1:$C$1004),ROW(J156)-ROW(J$7)),1),"")</f>
        <v/>
      </c>
      <c r="K156" s="43" t="str">
        <f ca="1">IF(L156="","",IF(INDEX(Data!$BR:$BR,MATCH(L156,Data!$A:$A,0),1)=0,"",INDEX(Data!$BR:$BR,MATCH(L156,Data!$A:$A,0),1)))</f>
        <v/>
      </c>
      <c r="L156" s="43" t="str">
        <f ca="1">IFERROR(INDEX(Data!$A$1:K$1004,_xlfn.AGGREGATE(15,6,(OFFSET(Data!$A$1,0,MATCH(L$6,Data!$1:$1,0)-1,1000,1)=IF(L$7="","Yes",L$7))/(OFFSET(Data!$A$1,0,MATCH(L$6,Data!$1:$1,0)-1,1000,1)=IF(L$7="","Yes",L$7))*ROW(Data!$C$1:$C$1004),ROW(L156)-ROW(L$7)),1),"")</f>
        <v/>
      </c>
      <c r="M156" s="43" t="str">
        <f ca="1">IF(N156="","",IF(INDEX(Data!$BR:$BR,MATCH(N156,Data!$A:$A,0),1)=0,"",INDEX(Data!$BR:$BR,MATCH(N156,Data!$A:$A,0),1)))</f>
        <v/>
      </c>
      <c r="N156" s="43" t="str">
        <f ca="1">IFERROR(INDEX(Data!$A$1:M$1004,_xlfn.AGGREGATE(15,6,(OFFSET(Data!$A$1,0,MATCH(N$6,Data!$1:$1,0)-1,1000,1)=IF(N$7="","Yes",N$7))/(OFFSET(Data!$A$1,0,MATCH(N$6,Data!$1:$1,0)-1,1000,1)=IF(N$7="","Yes",N$7))*ROW(Data!$C$1:$C$1004),ROW(N156)-ROW(N$7)),1),"")</f>
        <v/>
      </c>
      <c r="O156" s="43" t="str">
        <f ca="1">IF(P156="","",IF(INDEX(Data!$BR:$BR,MATCH(P156,Data!$A:$A,0),1)=0,"",INDEX(Data!$BR:$BR,MATCH(P156,Data!$A:$A,0),1)))</f>
        <v/>
      </c>
      <c r="P156" s="43" t="str">
        <f ca="1">IFERROR(INDEX(Data!$A$1:O$1004,_xlfn.AGGREGATE(15,6,(OFFSET(Data!$A$1,0,MATCH(P$6,Data!$1:$1,0)-1,1000,1)=IF(P$7="","Yes",P$7))/(OFFSET(Data!$A$1,0,MATCH(P$6,Data!$1:$1,0)-1,1000,1)=IF(P$7="","Yes",P$7))*ROW(Data!$C$1:$C$1004),ROW(P156)-ROW(P$7)),1),"")</f>
        <v/>
      </c>
      <c r="Q156" s="43" t="str">
        <f ca="1">IF(R156="","",IF(INDEX(Data!$BR:$BR,MATCH(R156,Data!$A:$A,0),1)=0,"",INDEX(Data!$BR:$BR,MATCH(R156,Data!$A:$A,0),1)))</f>
        <v/>
      </c>
      <c r="R156" s="43" t="str">
        <f ca="1">IFERROR(INDEX(Data!$A$1:Q$1004,_xlfn.AGGREGATE(15,6,(OFFSET(Data!$A$1,0,MATCH(R$6,Data!$1:$1,0)-1,1000,1)=IF(R$7="","Yes",R$7))/(OFFSET(Data!$A$1,0,MATCH(R$6,Data!$1:$1,0)-1,1000,1)=IF(R$7="","Yes",R$7))*ROW(Data!$C$1:$C$1004),ROW(R156)-ROW(R$7)),1),"")</f>
        <v/>
      </c>
      <c r="S156" s="43" t="str">
        <f ca="1">IF(T156="","",IF(INDEX(Data!$BR:$BR,MATCH(T156,Data!$A:$A,0),1)=0,"",INDEX(Data!$BR:$BR,MATCH(T156,Data!$A:$A,0),1)))</f>
        <v/>
      </c>
      <c r="T156" s="43" t="str">
        <f ca="1">IFERROR(INDEX(Data!$A$1:R$1004,_xlfn.AGGREGATE(15,6,(OFFSET(Data!$A$1,0,MATCH(T$6,Data!$1:$1,0)-1,1000,1)=IF(T$7="","Yes",T$7))/(OFFSET(Data!$A$1,0,MATCH(T$6,Data!$1:$1,0)-1,1000,1)=IF(T$7="","Yes",T$7))*ROW(Data!$C$1:$C$1004),ROW(T156)-ROW(T$7)),1),"")</f>
        <v/>
      </c>
      <c r="U156" s="43" t="str">
        <f ca="1">IF(V156="","",IF(INDEX(Data!$BR:$BR,MATCH(V156,Data!$A:$A,0),1)=0,"",INDEX(Data!$BR:$BR,MATCH(V156,Data!$A:$A,0),1)))</f>
        <v/>
      </c>
      <c r="V156" s="43" t="str">
        <f ca="1">IFERROR(INDEX(Data!$A$1:T$1004,_xlfn.AGGREGATE(15,6,(OFFSET(Data!$A$1,0,MATCH(V$6,Data!$1:$1,0)-1,1000,1)=IF(V$7="","Yes",V$7))/(OFFSET(Data!$A$1,0,MATCH(V$6,Data!$1:$1,0)-1,1000,1)=IF(V$7="","Yes",V$7))*ROW(Data!$C$1:$C$1004),ROW(V156)-ROW(V$7)),1),"")</f>
        <v/>
      </c>
      <c r="W156" s="43" t="str">
        <f ca="1">IF(X156="","",IF(INDEX(Data!$BR:$BR,MATCH(X156,Data!$A:$A,0),1)=0,"",INDEX(Data!$BR:$BR,MATCH(X156,Data!$A:$A,0),1)))</f>
        <v/>
      </c>
      <c r="X156" s="43" t="str">
        <f ca="1">IFERROR(INDEX(Data!$A$1:Y$1004,_xlfn.AGGREGATE(15,6,(OFFSET(Data!$A$1,0,MATCH(X$6,Data!$1:$1,0)-1,1000,1)=IF(X$7="","Yes",X$7))/(OFFSET(Data!$A$1,0,MATCH(X$6,Data!$1:$1,0)-1,1000,1)=IF(X$7="","Yes",X$7))*ROW(Data!$C$1:$C$1004),ROW(X156)-ROW(X$7)),1),"")</f>
        <v/>
      </c>
      <c r="Y156" s="43" t="str">
        <f ca="1">IF(Z156="","",IF(INDEX(Data!$BR:$BR,MATCH(Z156,Data!$A:$A,0),1)=0,"",INDEX(Data!$BR:$BR,MATCH(Z156,Data!$A:$A,0),1)))</f>
        <v/>
      </c>
      <c r="Z156" s="43" t="str">
        <f ca="1">IFERROR(INDEX(Data!$A$1:AA$1004,_xlfn.AGGREGATE(15,6,(OFFSET(Data!$A$1,0,MATCH(Z$6,Data!$1:$1,0)-1,1000,1)=IF(Z$7="","Yes",Z$7))/(OFFSET(Data!$A$1,0,MATCH(Z$6,Data!$1:$1,0)-1,1000,1)=IF(Z$7="","Yes",Z$7))*ROW(Data!$C$1:$C$1004),ROW(Z156)-ROW(Z$7)),1),"")</f>
        <v/>
      </c>
      <c r="AA156" s="43" t="str">
        <f ca="1">IF(AB156="","",IF(INDEX(Data!$BR:$BR,MATCH(AB156,Data!$A:$A,0),1)=0,"",INDEX(Data!$BR:$BR,MATCH(AB156,Data!$A:$A,0),1)))</f>
        <v/>
      </c>
      <c r="AB156" s="43" t="str">
        <f ca="1">IFERROR(INDEX(Data!$A$1:AC$1004,_xlfn.AGGREGATE(15,6,(OFFSET(Data!$A$1,0,MATCH(AB$6,Data!$1:$1,0)-1,1000,1)=IF(AB$7="","Yes",AB$7))/(OFFSET(Data!$A$1,0,MATCH(AB$6,Data!$1:$1,0)-1,1000,1)=IF(AB$7="","Yes",AB$7))*ROW(Data!$C$1:$C$1004),ROW(AB156)-ROW(AB$7)),1),"")</f>
        <v/>
      </c>
      <c r="AC156" s="43" t="str">
        <f ca="1">IF(AD156="","",IF(INDEX(Data!$BR:$BR,MATCH(AD156,Data!$A:$A,0),1)=0,"",INDEX(Data!$BR:$BR,MATCH(AD156,Data!$A:$A,0),1)))</f>
        <v/>
      </c>
      <c r="AD156" s="43" t="str">
        <f ca="1">IFERROR(INDEX(Data!$A$1:AE$1004,_xlfn.AGGREGATE(15,6,(OFFSET(Data!$A$1,0,MATCH(AD$6,Data!$1:$1,0)-1,1000,1)=IF(AD$7="","Yes",AD$7))/(OFFSET(Data!$A$1,0,MATCH(AD$6,Data!$1:$1,0)-1,1000,1)=IF(AD$7="","Yes",AD$7))*ROW(Data!$C$1:$C$1004),ROW(AD156)-ROW(AD$7)),1),"")</f>
        <v/>
      </c>
      <c r="AE156" s="43" t="str">
        <f ca="1">IF(AF156="","",IF(INDEX(Data!$BR:$BR,MATCH(AF156,Data!$A:$A,0),1)=0,"",INDEX(Data!$BR:$BR,MATCH(AF156,Data!$A:$A,0),1)))</f>
        <v/>
      </c>
      <c r="AF156" s="43" t="str">
        <f ca="1">IFERROR(INDEX(Data!$A$1:AM$1004,_xlfn.AGGREGATE(15,6,(OFFSET(Data!$A$1,0,MATCH(AF$6,Data!$1:$1,0)-1,1000,1)=IF(AF$7="","Yes",AF$7))/(OFFSET(Data!$A$1,0,MATCH(AF$6,Data!$1:$1,0)-1,1000,1)=IF(AF$7="","Yes",AF$7))*ROW(Data!$C$1:$C$1004),ROW(AF156)-ROW(AF$7)),1),"")</f>
        <v/>
      </c>
      <c r="AG156" s="43" t="str">
        <f ca="1">IF(AH156="","",IF(INDEX(Data!$BR:$BR,MATCH(AH156,Data!$A:$A,0),1)=0,"",INDEX(Data!$BR:$BR,MATCH(AH156,Data!$A:$A,0),1)))</f>
        <v/>
      </c>
      <c r="AH156" s="43" t="str">
        <f ca="1">IFERROR(INDEX(Data!$A$1:AO$1004,_xlfn.AGGREGATE(15,6,(OFFSET(Data!$A$1,0,MATCH(AH$6,Data!$1:$1,0)-1,1000,1)=IF(AH$7="","Yes",AH$7))/(OFFSET(Data!$A$1,0,MATCH(AH$6,Data!$1:$1,0)-1,1000,1)=IF(AH$7="","Yes",AH$7))*ROW(Data!$C$1:$C$1004),ROW(AH156)-ROW(AH$7)),1),"")</f>
        <v/>
      </c>
      <c r="AI156" s="43" t="str">
        <f ca="1">IF(AJ156="","",IF(INDEX(Data!$BR:$BR,MATCH(AJ156,Data!$A:$A,0),1)=0,"",INDEX(Data!$BR:$BR,MATCH(AJ156,Data!$A:$A,0),1)))</f>
        <v/>
      </c>
      <c r="AJ156" s="43" t="str">
        <f ca="1">IFERROR(INDEX(Data!$A$1:AQ$1004,_xlfn.AGGREGATE(15,6,(OFFSET(Data!$A$1,0,MATCH(AJ$6,Data!$1:$1,0)-1,1000,1)=IF(AJ$7="","Yes",AJ$7))/(OFFSET(Data!$A$1,0,MATCH(AJ$6,Data!$1:$1,0)-1,1000,1)=IF(AJ$7="","Yes",AJ$7))*ROW(Data!$C$1:$C$1004),ROW(AJ156)-ROW(AJ$7)),1),"")</f>
        <v/>
      </c>
      <c r="AK156" s="43" t="str">
        <f ca="1">IF(AL156="","",IF(INDEX(Data!$BR:$BR,MATCH(AL156,Data!$A:$A,0),1)=0,"",INDEX(Data!$BR:$BR,MATCH(AL156,Data!$A:$A,0),1)))</f>
        <v/>
      </c>
      <c r="AL156" s="43" t="str">
        <f ca="1">IFERROR(INDEX(Data!$A$1:AS$1004,_xlfn.AGGREGATE(15,6,(OFFSET(Data!$A$1,0,MATCH(AL$6,Data!$1:$1,0)-1,1000,1)=IF(AL$7="","Yes",AL$7))/(OFFSET(Data!$A$1,0,MATCH(AL$6,Data!$1:$1,0)-1,1000,1)=IF(AL$7="","Yes",AL$7))*ROW(Data!$C$1:$C$1004),ROW(AL156)-ROW(AL$7)),1),"")</f>
        <v/>
      </c>
      <c r="AM156" s="43" t="str">
        <f ca="1">IF(AN156="","",IF(INDEX(Data!$BR:$BR,MATCH(AN156,Data!$A:$A,0),1)=0,"",INDEX(Data!$BR:$BR,MATCH(AN156,Data!$A:$A,0),1)))</f>
        <v/>
      </c>
      <c r="AN156" s="43" t="str">
        <f ca="1">IFERROR(INDEX(Data!$A$1:AU$1004,_xlfn.AGGREGATE(15,6,(OFFSET(Data!$A$1,0,MATCH(AN$6,Data!$1:$1,0)-1,1000,1)=IF(AN$7="","Yes",AN$7))/(OFFSET(Data!$A$1,0,MATCH(AN$6,Data!$1:$1,0)-1,1000,1)=IF(AN$7="","Yes",AN$7))*ROW(Data!$C$1:$C$1004),ROW(AN156)-ROW(AN$7)),1),"")</f>
        <v/>
      </c>
    </row>
    <row r="157" spans="1:40" x14ac:dyDescent="0.4">
      <c r="A157" s="43" t="str">
        <f ca="1">IF(B157="","",IF(INDEX(Data!$BR:$BR,MATCH(B157,Data!$A:$A,0),1)=0,"",INDEX(Data!$BR:$BR,MATCH(B157,Data!$A:$A,0),1)))</f>
        <v/>
      </c>
      <c r="B157" s="43" t="str">
        <f ca="1">IFERROR(INDEX(Data!A$1:$A$1004,_xlfn.AGGREGATE(15,6,(OFFSET(Data!$A$1,0,MATCH(B$6,Data!$1:$1,0)-1,1000,1)=IF(B$7="","Yes",B$7))/(OFFSET(Data!$A$1,0,MATCH(B$6,Data!$1:$1,0)-1,1000,1)=IF(B$7="","Yes",B$7))*ROW(Data!$C$1:$C$1004),ROW(B157)-ROW(B$7)),1),"")</f>
        <v/>
      </c>
      <c r="C157" s="43" t="str">
        <f ca="1">IF(D157="","",IF(INDEX(Data!$BR:$BR,MATCH(D157,Data!$A:$A,0),1)=0,"",INDEX(Data!$BR:$BR,MATCH(D157,Data!$A:$A,0),1)))</f>
        <v/>
      </c>
      <c r="D157" s="43" t="str">
        <f ca="1">IFERROR(INDEX(Data!$A$1:C$1004,_xlfn.AGGREGATE(15,6,(OFFSET(Data!$A$1,0,MATCH(D$6,Data!$1:$1,0)-1,1000,1)=IF(D$7="","Yes",D$7))/(OFFSET(Data!$A$1,0,MATCH(D$6,Data!$1:$1,0)-1,1000,1)=IF(D$7="","Yes",D$7))*ROW(Data!$C$1:$C$1004),ROW(D157)-ROW(D$7)),1),"")</f>
        <v/>
      </c>
      <c r="E157" s="43" t="str">
        <f ca="1">IF(F157="","",IF(INDEX(Data!$BR:$BR,MATCH(F157,Data!$A:$A,0),1)=0,"",INDEX(Data!$BR:$BR,MATCH(F157,Data!$A:$A,0),1)))</f>
        <v/>
      </c>
      <c r="F157" s="43" t="str">
        <f ca="1">IFERROR(INDEX(Data!$A$1:E$1004,_xlfn.AGGREGATE(15,6,(OFFSET(Data!$A$1,0,MATCH(F$6,Data!$1:$1,0)-1,1000,1)=IF(F$7="","Yes",F$7))/(OFFSET(Data!$A$1,0,MATCH(F$6,Data!$1:$1,0)-1,1000,1)=IF(F$7="","Yes",F$7))*ROW(Data!$C$1:$C$1004),ROW(F157)-ROW(F$7)),1),"")</f>
        <v/>
      </c>
      <c r="G157" s="43" t="str">
        <f ca="1">IF(H157="","",IF(INDEX(Data!$BR:$BR,MATCH(H157,Data!$A:$A,0),1)=0,"",INDEX(Data!$BR:$BR,MATCH(H157,Data!$A:$A,0),1)))</f>
        <v/>
      </c>
      <c r="H157" s="43" t="str">
        <f ca="1">IFERROR(INDEX(Data!$A$1:G$1004,_xlfn.AGGREGATE(15,6,(OFFSET(Data!$A$1,0,MATCH(H$6,Data!$1:$1,0)-1,1000,1)=IF(H$7="","Yes",H$7))/(OFFSET(Data!$A$1,0,MATCH(H$6,Data!$1:$1,0)-1,1000,1)=IF(H$7="","Yes",H$7))*ROW(Data!$C$1:$C$1004),ROW(H157)-ROW(H$7)),1),"")</f>
        <v/>
      </c>
      <c r="I157" s="43" t="str">
        <f ca="1">IF(J157="","",IF(INDEX(Data!$BR:$BR,MATCH(J157,Data!$A:$A,0),1)=0,"",INDEX(Data!$BR:$BR,MATCH(J157,Data!$A:$A,0),1)))</f>
        <v/>
      </c>
      <c r="J157" s="43" t="str">
        <f ca="1">IFERROR(INDEX(Data!$A$1:I$1004,_xlfn.AGGREGATE(15,6,(OFFSET(Data!$A$1,0,MATCH(J$6,Data!$1:$1,0)-1,1000,1)=IF(J$7="","Yes",J$7))/(OFFSET(Data!$A$1,0,MATCH(J$6,Data!$1:$1,0)-1,1000,1)=IF(J$7="","Yes",J$7))*ROW(Data!$C$1:$C$1004),ROW(J157)-ROW(J$7)),1),"")</f>
        <v/>
      </c>
      <c r="K157" s="43" t="str">
        <f ca="1">IF(L157="","",IF(INDEX(Data!$BR:$BR,MATCH(L157,Data!$A:$A,0),1)=0,"",INDEX(Data!$BR:$BR,MATCH(L157,Data!$A:$A,0),1)))</f>
        <v/>
      </c>
      <c r="L157" s="43" t="str">
        <f ca="1">IFERROR(INDEX(Data!$A$1:K$1004,_xlfn.AGGREGATE(15,6,(OFFSET(Data!$A$1,0,MATCH(L$6,Data!$1:$1,0)-1,1000,1)=IF(L$7="","Yes",L$7))/(OFFSET(Data!$A$1,0,MATCH(L$6,Data!$1:$1,0)-1,1000,1)=IF(L$7="","Yes",L$7))*ROW(Data!$C$1:$C$1004),ROW(L157)-ROW(L$7)),1),"")</f>
        <v/>
      </c>
      <c r="M157" s="43" t="str">
        <f ca="1">IF(N157="","",IF(INDEX(Data!$BR:$BR,MATCH(N157,Data!$A:$A,0),1)=0,"",INDEX(Data!$BR:$BR,MATCH(N157,Data!$A:$A,0),1)))</f>
        <v/>
      </c>
      <c r="N157" s="43" t="str">
        <f ca="1">IFERROR(INDEX(Data!$A$1:M$1004,_xlfn.AGGREGATE(15,6,(OFFSET(Data!$A$1,0,MATCH(N$6,Data!$1:$1,0)-1,1000,1)=IF(N$7="","Yes",N$7))/(OFFSET(Data!$A$1,0,MATCH(N$6,Data!$1:$1,0)-1,1000,1)=IF(N$7="","Yes",N$7))*ROW(Data!$C$1:$C$1004),ROW(N157)-ROW(N$7)),1),"")</f>
        <v/>
      </c>
      <c r="O157" s="43" t="str">
        <f ca="1">IF(P157="","",IF(INDEX(Data!$BR:$BR,MATCH(P157,Data!$A:$A,0),1)=0,"",INDEX(Data!$BR:$BR,MATCH(P157,Data!$A:$A,0),1)))</f>
        <v/>
      </c>
      <c r="P157" s="43" t="str">
        <f ca="1">IFERROR(INDEX(Data!$A$1:O$1004,_xlfn.AGGREGATE(15,6,(OFFSET(Data!$A$1,0,MATCH(P$6,Data!$1:$1,0)-1,1000,1)=IF(P$7="","Yes",P$7))/(OFFSET(Data!$A$1,0,MATCH(P$6,Data!$1:$1,0)-1,1000,1)=IF(P$7="","Yes",P$7))*ROW(Data!$C$1:$C$1004),ROW(P157)-ROW(P$7)),1),"")</f>
        <v/>
      </c>
      <c r="Q157" s="43" t="str">
        <f ca="1">IF(R157="","",IF(INDEX(Data!$BR:$BR,MATCH(R157,Data!$A:$A,0),1)=0,"",INDEX(Data!$BR:$BR,MATCH(R157,Data!$A:$A,0),1)))</f>
        <v/>
      </c>
      <c r="R157" s="43" t="str">
        <f ca="1">IFERROR(INDEX(Data!$A$1:Q$1004,_xlfn.AGGREGATE(15,6,(OFFSET(Data!$A$1,0,MATCH(R$6,Data!$1:$1,0)-1,1000,1)=IF(R$7="","Yes",R$7))/(OFFSET(Data!$A$1,0,MATCH(R$6,Data!$1:$1,0)-1,1000,1)=IF(R$7="","Yes",R$7))*ROW(Data!$C$1:$C$1004),ROW(R157)-ROW(R$7)),1),"")</f>
        <v/>
      </c>
      <c r="S157" s="43" t="str">
        <f ca="1">IF(T157="","",IF(INDEX(Data!$BR:$BR,MATCH(T157,Data!$A:$A,0),1)=0,"",INDEX(Data!$BR:$BR,MATCH(T157,Data!$A:$A,0),1)))</f>
        <v/>
      </c>
      <c r="T157" s="43" t="str">
        <f ca="1">IFERROR(INDEX(Data!$A$1:R$1004,_xlfn.AGGREGATE(15,6,(OFFSET(Data!$A$1,0,MATCH(T$6,Data!$1:$1,0)-1,1000,1)=IF(T$7="","Yes",T$7))/(OFFSET(Data!$A$1,0,MATCH(T$6,Data!$1:$1,0)-1,1000,1)=IF(T$7="","Yes",T$7))*ROW(Data!$C$1:$C$1004),ROW(T157)-ROW(T$7)),1),"")</f>
        <v/>
      </c>
      <c r="U157" s="43" t="str">
        <f ca="1">IF(V157="","",IF(INDEX(Data!$BR:$BR,MATCH(V157,Data!$A:$A,0),1)=0,"",INDEX(Data!$BR:$BR,MATCH(V157,Data!$A:$A,0),1)))</f>
        <v/>
      </c>
      <c r="V157" s="43" t="str">
        <f ca="1">IFERROR(INDEX(Data!$A$1:T$1004,_xlfn.AGGREGATE(15,6,(OFFSET(Data!$A$1,0,MATCH(V$6,Data!$1:$1,0)-1,1000,1)=IF(V$7="","Yes",V$7))/(OFFSET(Data!$A$1,0,MATCH(V$6,Data!$1:$1,0)-1,1000,1)=IF(V$7="","Yes",V$7))*ROW(Data!$C$1:$C$1004),ROW(V157)-ROW(V$7)),1),"")</f>
        <v/>
      </c>
      <c r="W157" s="43" t="str">
        <f ca="1">IF(X157="","",IF(INDEX(Data!$BR:$BR,MATCH(X157,Data!$A:$A,0),1)=0,"",INDEX(Data!$BR:$BR,MATCH(X157,Data!$A:$A,0),1)))</f>
        <v/>
      </c>
      <c r="X157" s="43" t="str">
        <f ca="1">IFERROR(INDEX(Data!$A$1:Y$1004,_xlfn.AGGREGATE(15,6,(OFFSET(Data!$A$1,0,MATCH(X$6,Data!$1:$1,0)-1,1000,1)=IF(X$7="","Yes",X$7))/(OFFSET(Data!$A$1,0,MATCH(X$6,Data!$1:$1,0)-1,1000,1)=IF(X$7="","Yes",X$7))*ROW(Data!$C$1:$C$1004),ROW(X157)-ROW(X$7)),1),"")</f>
        <v/>
      </c>
      <c r="Y157" s="43" t="str">
        <f ca="1">IF(Z157="","",IF(INDEX(Data!$BR:$BR,MATCH(Z157,Data!$A:$A,0),1)=0,"",INDEX(Data!$BR:$BR,MATCH(Z157,Data!$A:$A,0),1)))</f>
        <v/>
      </c>
      <c r="Z157" s="43" t="str">
        <f ca="1">IFERROR(INDEX(Data!$A$1:AA$1004,_xlfn.AGGREGATE(15,6,(OFFSET(Data!$A$1,0,MATCH(Z$6,Data!$1:$1,0)-1,1000,1)=IF(Z$7="","Yes",Z$7))/(OFFSET(Data!$A$1,0,MATCH(Z$6,Data!$1:$1,0)-1,1000,1)=IF(Z$7="","Yes",Z$7))*ROW(Data!$C$1:$C$1004),ROW(Z157)-ROW(Z$7)),1),"")</f>
        <v/>
      </c>
      <c r="AA157" s="43" t="str">
        <f ca="1">IF(AB157="","",IF(INDEX(Data!$BR:$BR,MATCH(AB157,Data!$A:$A,0),1)=0,"",INDEX(Data!$BR:$BR,MATCH(AB157,Data!$A:$A,0),1)))</f>
        <v/>
      </c>
      <c r="AB157" s="43" t="str">
        <f ca="1">IFERROR(INDEX(Data!$A$1:AC$1004,_xlfn.AGGREGATE(15,6,(OFFSET(Data!$A$1,0,MATCH(AB$6,Data!$1:$1,0)-1,1000,1)=IF(AB$7="","Yes",AB$7))/(OFFSET(Data!$A$1,0,MATCH(AB$6,Data!$1:$1,0)-1,1000,1)=IF(AB$7="","Yes",AB$7))*ROW(Data!$C$1:$C$1004),ROW(AB157)-ROW(AB$7)),1),"")</f>
        <v/>
      </c>
      <c r="AC157" s="43" t="str">
        <f ca="1">IF(AD157="","",IF(INDEX(Data!$BR:$BR,MATCH(AD157,Data!$A:$A,0),1)=0,"",INDEX(Data!$BR:$BR,MATCH(AD157,Data!$A:$A,0),1)))</f>
        <v/>
      </c>
      <c r="AD157" s="43" t="str">
        <f ca="1">IFERROR(INDEX(Data!$A$1:AE$1004,_xlfn.AGGREGATE(15,6,(OFFSET(Data!$A$1,0,MATCH(AD$6,Data!$1:$1,0)-1,1000,1)=IF(AD$7="","Yes",AD$7))/(OFFSET(Data!$A$1,0,MATCH(AD$6,Data!$1:$1,0)-1,1000,1)=IF(AD$7="","Yes",AD$7))*ROW(Data!$C$1:$C$1004),ROW(AD157)-ROW(AD$7)),1),"")</f>
        <v/>
      </c>
      <c r="AE157" s="43" t="str">
        <f ca="1">IF(AF157="","",IF(INDEX(Data!$BR:$BR,MATCH(AF157,Data!$A:$A,0),1)=0,"",INDEX(Data!$BR:$BR,MATCH(AF157,Data!$A:$A,0),1)))</f>
        <v/>
      </c>
      <c r="AF157" s="43" t="str">
        <f ca="1">IFERROR(INDEX(Data!$A$1:AM$1004,_xlfn.AGGREGATE(15,6,(OFFSET(Data!$A$1,0,MATCH(AF$6,Data!$1:$1,0)-1,1000,1)=IF(AF$7="","Yes",AF$7))/(OFFSET(Data!$A$1,0,MATCH(AF$6,Data!$1:$1,0)-1,1000,1)=IF(AF$7="","Yes",AF$7))*ROW(Data!$C$1:$C$1004),ROW(AF157)-ROW(AF$7)),1),"")</f>
        <v/>
      </c>
      <c r="AG157" s="43" t="str">
        <f ca="1">IF(AH157="","",IF(INDEX(Data!$BR:$BR,MATCH(AH157,Data!$A:$A,0),1)=0,"",INDEX(Data!$BR:$BR,MATCH(AH157,Data!$A:$A,0),1)))</f>
        <v/>
      </c>
      <c r="AH157" s="43" t="str">
        <f ca="1">IFERROR(INDEX(Data!$A$1:AO$1004,_xlfn.AGGREGATE(15,6,(OFFSET(Data!$A$1,0,MATCH(AH$6,Data!$1:$1,0)-1,1000,1)=IF(AH$7="","Yes",AH$7))/(OFFSET(Data!$A$1,0,MATCH(AH$6,Data!$1:$1,0)-1,1000,1)=IF(AH$7="","Yes",AH$7))*ROW(Data!$C$1:$C$1004),ROW(AH157)-ROW(AH$7)),1),"")</f>
        <v/>
      </c>
      <c r="AI157" s="43" t="str">
        <f ca="1">IF(AJ157="","",IF(INDEX(Data!$BR:$BR,MATCH(AJ157,Data!$A:$A,0),1)=0,"",INDEX(Data!$BR:$BR,MATCH(AJ157,Data!$A:$A,0),1)))</f>
        <v/>
      </c>
      <c r="AJ157" s="43" t="str">
        <f ca="1">IFERROR(INDEX(Data!$A$1:AQ$1004,_xlfn.AGGREGATE(15,6,(OFFSET(Data!$A$1,0,MATCH(AJ$6,Data!$1:$1,0)-1,1000,1)=IF(AJ$7="","Yes",AJ$7))/(OFFSET(Data!$A$1,0,MATCH(AJ$6,Data!$1:$1,0)-1,1000,1)=IF(AJ$7="","Yes",AJ$7))*ROW(Data!$C$1:$C$1004),ROW(AJ157)-ROW(AJ$7)),1),"")</f>
        <v/>
      </c>
      <c r="AK157" s="43" t="str">
        <f ca="1">IF(AL157="","",IF(INDEX(Data!$BR:$BR,MATCH(AL157,Data!$A:$A,0),1)=0,"",INDEX(Data!$BR:$BR,MATCH(AL157,Data!$A:$A,0),1)))</f>
        <v/>
      </c>
      <c r="AL157" s="43" t="str">
        <f ca="1">IFERROR(INDEX(Data!$A$1:AS$1004,_xlfn.AGGREGATE(15,6,(OFFSET(Data!$A$1,0,MATCH(AL$6,Data!$1:$1,0)-1,1000,1)=IF(AL$7="","Yes",AL$7))/(OFFSET(Data!$A$1,0,MATCH(AL$6,Data!$1:$1,0)-1,1000,1)=IF(AL$7="","Yes",AL$7))*ROW(Data!$C$1:$C$1004),ROW(AL157)-ROW(AL$7)),1),"")</f>
        <v/>
      </c>
      <c r="AM157" s="43" t="str">
        <f ca="1">IF(AN157="","",IF(INDEX(Data!$BR:$BR,MATCH(AN157,Data!$A:$A,0),1)=0,"",INDEX(Data!$BR:$BR,MATCH(AN157,Data!$A:$A,0),1)))</f>
        <v/>
      </c>
      <c r="AN157" s="43" t="str">
        <f ca="1">IFERROR(INDEX(Data!$A$1:AU$1004,_xlfn.AGGREGATE(15,6,(OFFSET(Data!$A$1,0,MATCH(AN$6,Data!$1:$1,0)-1,1000,1)=IF(AN$7="","Yes",AN$7))/(OFFSET(Data!$A$1,0,MATCH(AN$6,Data!$1:$1,0)-1,1000,1)=IF(AN$7="","Yes",AN$7))*ROW(Data!$C$1:$C$1004),ROW(AN157)-ROW(AN$7)),1),"")</f>
        <v/>
      </c>
    </row>
    <row r="158" spans="1:40" x14ac:dyDescent="0.4">
      <c r="A158" s="43" t="str">
        <f ca="1">IF(B158="","",IF(INDEX(Data!$BR:$BR,MATCH(B158,Data!$A:$A,0),1)=0,"",INDEX(Data!$BR:$BR,MATCH(B158,Data!$A:$A,0),1)))</f>
        <v/>
      </c>
      <c r="B158" s="43" t="str">
        <f ca="1">IFERROR(INDEX(Data!A$1:$A$1004,_xlfn.AGGREGATE(15,6,(OFFSET(Data!$A$1,0,MATCH(B$6,Data!$1:$1,0)-1,1000,1)=IF(B$7="","Yes",B$7))/(OFFSET(Data!$A$1,0,MATCH(B$6,Data!$1:$1,0)-1,1000,1)=IF(B$7="","Yes",B$7))*ROW(Data!$C$1:$C$1004),ROW(B158)-ROW(B$7)),1),"")</f>
        <v/>
      </c>
      <c r="C158" s="43" t="str">
        <f ca="1">IF(D158="","",IF(INDEX(Data!$BR:$BR,MATCH(D158,Data!$A:$A,0),1)=0,"",INDEX(Data!$BR:$BR,MATCH(D158,Data!$A:$A,0),1)))</f>
        <v/>
      </c>
      <c r="D158" s="43" t="str">
        <f ca="1">IFERROR(INDEX(Data!$A$1:C$1004,_xlfn.AGGREGATE(15,6,(OFFSET(Data!$A$1,0,MATCH(D$6,Data!$1:$1,0)-1,1000,1)=IF(D$7="","Yes",D$7))/(OFFSET(Data!$A$1,0,MATCH(D$6,Data!$1:$1,0)-1,1000,1)=IF(D$7="","Yes",D$7))*ROW(Data!$C$1:$C$1004),ROW(D158)-ROW(D$7)),1),"")</f>
        <v/>
      </c>
      <c r="E158" s="43" t="str">
        <f ca="1">IF(F158="","",IF(INDEX(Data!$BR:$BR,MATCH(F158,Data!$A:$A,0),1)=0,"",INDEX(Data!$BR:$BR,MATCH(F158,Data!$A:$A,0),1)))</f>
        <v/>
      </c>
      <c r="F158" s="43" t="str">
        <f ca="1">IFERROR(INDEX(Data!$A$1:E$1004,_xlfn.AGGREGATE(15,6,(OFFSET(Data!$A$1,0,MATCH(F$6,Data!$1:$1,0)-1,1000,1)=IF(F$7="","Yes",F$7))/(OFFSET(Data!$A$1,0,MATCH(F$6,Data!$1:$1,0)-1,1000,1)=IF(F$7="","Yes",F$7))*ROW(Data!$C$1:$C$1004),ROW(F158)-ROW(F$7)),1),"")</f>
        <v/>
      </c>
      <c r="G158" s="43" t="str">
        <f ca="1">IF(H158="","",IF(INDEX(Data!$BR:$BR,MATCH(H158,Data!$A:$A,0),1)=0,"",INDEX(Data!$BR:$BR,MATCH(H158,Data!$A:$A,0),1)))</f>
        <v/>
      </c>
      <c r="H158" s="43" t="str">
        <f ca="1">IFERROR(INDEX(Data!$A$1:G$1004,_xlfn.AGGREGATE(15,6,(OFFSET(Data!$A$1,0,MATCH(H$6,Data!$1:$1,0)-1,1000,1)=IF(H$7="","Yes",H$7))/(OFFSET(Data!$A$1,0,MATCH(H$6,Data!$1:$1,0)-1,1000,1)=IF(H$7="","Yes",H$7))*ROW(Data!$C$1:$C$1004),ROW(H158)-ROW(H$7)),1),"")</f>
        <v/>
      </c>
      <c r="I158" s="43" t="str">
        <f ca="1">IF(J158="","",IF(INDEX(Data!$BR:$BR,MATCH(J158,Data!$A:$A,0),1)=0,"",INDEX(Data!$BR:$BR,MATCH(J158,Data!$A:$A,0),1)))</f>
        <v/>
      </c>
      <c r="J158" s="43" t="str">
        <f ca="1">IFERROR(INDEX(Data!$A$1:I$1004,_xlfn.AGGREGATE(15,6,(OFFSET(Data!$A$1,0,MATCH(J$6,Data!$1:$1,0)-1,1000,1)=IF(J$7="","Yes",J$7))/(OFFSET(Data!$A$1,0,MATCH(J$6,Data!$1:$1,0)-1,1000,1)=IF(J$7="","Yes",J$7))*ROW(Data!$C$1:$C$1004),ROW(J158)-ROW(J$7)),1),"")</f>
        <v/>
      </c>
      <c r="K158" s="43" t="str">
        <f ca="1">IF(L158="","",IF(INDEX(Data!$BR:$BR,MATCH(L158,Data!$A:$A,0),1)=0,"",INDEX(Data!$BR:$BR,MATCH(L158,Data!$A:$A,0),1)))</f>
        <v/>
      </c>
      <c r="L158" s="43" t="str">
        <f ca="1">IFERROR(INDEX(Data!$A$1:K$1004,_xlfn.AGGREGATE(15,6,(OFFSET(Data!$A$1,0,MATCH(L$6,Data!$1:$1,0)-1,1000,1)=IF(L$7="","Yes",L$7))/(OFFSET(Data!$A$1,0,MATCH(L$6,Data!$1:$1,0)-1,1000,1)=IF(L$7="","Yes",L$7))*ROW(Data!$C$1:$C$1004),ROW(L158)-ROW(L$7)),1),"")</f>
        <v/>
      </c>
      <c r="M158" s="43" t="str">
        <f ca="1">IF(N158="","",IF(INDEX(Data!$BR:$BR,MATCH(N158,Data!$A:$A,0),1)=0,"",INDEX(Data!$BR:$BR,MATCH(N158,Data!$A:$A,0),1)))</f>
        <v/>
      </c>
      <c r="N158" s="43" t="str">
        <f ca="1">IFERROR(INDEX(Data!$A$1:M$1004,_xlfn.AGGREGATE(15,6,(OFFSET(Data!$A$1,0,MATCH(N$6,Data!$1:$1,0)-1,1000,1)=IF(N$7="","Yes",N$7))/(OFFSET(Data!$A$1,0,MATCH(N$6,Data!$1:$1,0)-1,1000,1)=IF(N$7="","Yes",N$7))*ROW(Data!$C$1:$C$1004),ROW(N158)-ROW(N$7)),1),"")</f>
        <v/>
      </c>
      <c r="O158" s="43" t="str">
        <f ca="1">IF(P158="","",IF(INDEX(Data!$BR:$BR,MATCH(P158,Data!$A:$A,0),1)=0,"",INDEX(Data!$BR:$BR,MATCH(P158,Data!$A:$A,0),1)))</f>
        <v/>
      </c>
      <c r="P158" s="43" t="str">
        <f ca="1">IFERROR(INDEX(Data!$A$1:O$1004,_xlfn.AGGREGATE(15,6,(OFFSET(Data!$A$1,0,MATCH(P$6,Data!$1:$1,0)-1,1000,1)=IF(P$7="","Yes",P$7))/(OFFSET(Data!$A$1,0,MATCH(P$6,Data!$1:$1,0)-1,1000,1)=IF(P$7="","Yes",P$7))*ROW(Data!$C$1:$C$1004),ROW(P158)-ROW(P$7)),1),"")</f>
        <v/>
      </c>
      <c r="Q158" s="43" t="str">
        <f ca="1">IF(R158="","",IF(INDEX(Data!$BR:$BR,MATCH(R158,Data!$A:$A,0),1)=0,"",INDEX(Data!$BR:$BR,MATCH(R158,Data!$A:$A,0),1)))</f>
        <v/>
      </c>
      <c r="R158" s="43" t="str">
        <f ca="1">IFERROR(INDEX(Data!$A$1:Q$1004,_xlfn.AGGREGATE(15,6,(OFFSET(Data!$A$1,0,MATCH(R$6,Data!$1:$1,0)-1,1000,1)=IF(R$7="","Yes",R$7))/(OFFSET(Data!$A$1,0,MATCH(R$6,Data!$1:$1,0)-1,1000,1)=IF(R$7="","Yes",R$7))*ROW(Data!$C$1:$C$1004),ROW(R158)-ROW(R$7)),1),"")</f>
        <v/>
      </c>
      <c r="S158" s="43" t="str">
        <f ca="1">IF(T158="","",IF(INDEX(Data!$BR:$BR,MATCH(T158,Data!$A:$A,0),1)=0,"",INDEX(Data!$BR:$BR,MATCH(T158,Data!$A:$A,0),1)))</f>
        <v/>
      </c>
      <c r="T158" s="43" t="str">
        <f ca="1">IFERROR(INDEX(Data!$A$1:R$1004,_xlfn.AGGREGATE(15,6,(OFFSET(Data!$A$1,0,MATCH(T$6,Data!$1:$1,0)-1,1000,1)=IF(T$7="","Yes",T$7))/(OFFSET(Data!$A$1,0,MATCH(T$6,Data!$1:$1,0)-1,1000,1)=IF(T$7="","Yes",T$7))*ROW(Data!$C$1:$C$1004),ROW(T158)-ROW(T$7)),1),"")</f>
        <v/>
      </c>
      <c r="U158" s="43" t="str">
        <f ca="1">IF(V158="","",IF(INDEX(Data!$BR:$BR,MATCH(V158,Data!$A:$A,0),1)=0,"",INDEX(Data!$BR:$BR,MATCH(V158,Data!$A:$A,0),1)))</f>
        <v/>
      </c>
      <c r="V158" s="43" t="str">
        <f ca="1">IFERROR(INDEX(Data!$A$1:T$1004,_xlfn.AGGREGATE(15,6,(OFFSET(Data!$A$1,0,MATCH(V$6,Data!$1:$1,0)-1,1000,1)=IF(V$7="","Yes",V$7))/(OFFSET(Data!$A$1,0,MATCH(V$6,Data!$1:$1,0)-1,1000,1)=IF(V$7="","Yes",V$7))*ROW(Data!$C$1:$C$1004),ROW(V158)-ROW(V$7)),1),"")</f>
        <v/>
      </c>
      <c r="W158" s="43" t="str">
        <f ca="1">IF(X158="","",IF(INDEX(Data!$BR:$BR,MATCH(X158,Data!$A:$A,0),1)=0,"",INDEX(Data!$BR:$BR,MATCH(X158,Data!$A:$A,0),1)))</f>
        <v/>
      </c>
      <c r="X158" s="43" t="str">
        <f ca="1">IFERROR(INDEX(Data!$A$1:Y$1004,_xlfn.AGGREGATE(15,6,(OFFSET(Data!$A$1,0,MATCH(X$6,Data!$1:$1,0)-1,1000,1)=IF(X$7="","Yes",X$7))/(OFFSET(Data!$A$1,0,MATCH(X$6,Data!$1:$1,0)-1,1000,1)=IF(X$7="","Yes",X$7))*ROW(Data!$C$1:$C$1004),ROW(X158)-ROW(X$7)),1),"")</f>
        <v/>
      </c>
      <c r="Y158" s="43" t="str">
        <f ca="1">IF(Z158="","",IF(INDEX(Data!$BR:$BR,MATCH(Z158,Data!$A:$A,0),1)=0,"",INDEX(Data!$BR:$BR,MATCH(Z158,Data!$A:$A,0),1)))</f>
        <v/>
      </c>
      <c r="Z158" s="43" t="str">
        <f ca="1">IFERROR(INDEX(Data!$A$1:AA$1004,_xlfn.AGGREGATE(15,6,(OFFSET(Data!$A$1,0,MATCH(Z$6,Data!$1:$1,0)-1,1000,1)=IF(Z$7="","Yes",Z$7))/(OFFSET(Data!$A$1,0,MATCH(Z$6,Data!$1:$1,0)-1,1000,1)=IF(Z$7="","Yes",Z$7))*ROW(Data!$C$1:$C$1004),ROW(Z158)-ROW(Z$7)),1),"")</f>
        <v/>
      </c>
      <c r="AA158" s="43" t="str">
        <f ca="1">IF(AB158="","",IF(INDEX(Data!$BR:$BR,MATCH(AB158,Data!$A:$A,0),1)=0,"",INDEX(Data!$BR:$BR,MATCH(AB158,Data!$A:$A,0),1)))</f>
        <v/>
      </c>
      <c r="AB158" s="43" t="str">
        <f ca="1">IFERROR(INDEX(Data!$A$1:AC$1004,_xlfn.AGGREGATE(15,6,(OFFSET(Data!$A$1,0,MATCH(AB$6,Data!$1:$1,0)-1,1000,1)=IF(AB$7="","Yes",AB$7))/(OFFSET(Data!$A$1,0,MATCH(AB$6,Data!$1:$1,0)-1,1000,1)=IF(AB$7="","Yes",AB$7))*ROW(Data!$C$1:$C$1004),ROW(AB158)-ROW(AB$7)),1),"")</f>
        <v/>
      </c>
      <c r="AC158" s="43" t="str">
        <f ca="1">IF(AD158="","",IF(INDEX(Data!$BR:$BR,MATCH(AD158,Data!$A:$A,0),1)=0,"",INDEX(Data!$BR:$BR,MATCH(AD158,Data!$A:$A,0),1)))</f>
        <v/>
      </c>
      <c r="AD158" s="43" t="str">
        <f ca="1">IFERROR(INDEX(Data!$A$1:AE$1004,_xlfn.AGGREGATE(15,6,(OFFSET(Data!$A$1,0,MATCH(AD$6,Data!$1:$1,0)-1,1000,1)=IF(AD$7="","Yes",AD$7))/(OFFSET(Data!$A$1,0,MATCH(AD$6,Data!$1:$1,0)-1,1000,1)=IF(AD$7="","Yes",AD$7))*ROW(Data!$C$1:$C$1004),ROW(AD158)-ROW(AD$7)),1),"")</f>
        <v/>
      </c>
      <c r="AE158" s="43" t="str">
        <f ca="1">IF(AF158="","",IF(INDEX(Data!$BR:$BR,MATCH(AF158,Data!$A:$A,0),1)=0,"",INDEX(Data!$BR:$BR,MATCH(AF158,Data!$A:$A,0),1)))</f>
        <v/>
      </c>
      <c r="AF158" s="43" t="str">
        <f ca="1">IFERROR(INDEX(Data!$A$1:AM$1004,_xlfn.AGGREGATE(15,6,(OFFSET(Data!$A$1,0,MATCH(AF$6,Data!$1:$1,0)-1,1000,1)=IF(AF$7="","Yes",AF$7))/(OFFSET(Data!$A$1,0,MATCH(AF$6,Data!$1:$1,0)-1,1000,1)=IF(AF$7="","Yes",AF$7))*ROW(Data!$C$1:$C$1004),ROW(AF158)-ROW(AF$7)),1),"")</f>
        <v/>
      </c>
      <c r="AG158" s="43" t="str">
        <f ca="1">IF(AH158="","",IF(INDEX(Data!$BR:$BR,MATCH(AH158,Data!$A:$A,0),1)=0,"",INDEX(Data!$BR:$BR,MATCH(AH158,Data!$A:$A,0),1)))</f>
        <v/>
      </c>
      <c r="AH158" s="43" t="str">
        <f ca="1">IFERROR(INDEX(Data!$A$1:AO$1004,_xlfn.AGGREGATE(15,6,(OFFSET(Data!$A$1,0,MATCH(AH$6,Data!$1:$1,0)-1,1000,1)=IF(AH$7="","Yes",AH$7))/(OFFSET(Data!$A$1,0,MATCH(AH$6,Data!$1:$1,0)-1,1000,1)=IF(AH$7="","Yes",AH$7))*ROW(Data!$C$1:$C$1004),ROW(AH158)-ROW(AH$7)),1),"")</f>
        <v/>
      </c>
      <c r="AI158" s="43" t="str">
        <f ca="1">IF(AJ158="","",IF(INDEX(Data!$BR:$BR,MATCH(AJ158,Data!$A:$A,0),1)=0,"",INDEX(Data!$BR:$BR,MATCH(AJ158,Data!$A:$A,0),1)))</f>
        <v/>
      </c>
      <c r="AJ158" s="43" t="str">
        <f ca="1">IFERROR(INDEX(Data!$A$1:AQ$1004,_xlfn.AGGREGATE(15,6,(OFFSET(Data!$A$1,0,MATCH(AJ$6,Data!$1:$1,0)-1,1000,1)=IF(AJ$7="","Yes",AJ$7))/(OFFSET(Data!$A$1,0,MATCH(AJ$6,Data!$1:$1,0)-1,1000,1)=IF(AJ$7="","Yes",AJ$7))*ROW(Data!$C$1:$C$1004),ROW(AJ158)-ROW(AJ$7)),1),"")</f>
        <v/>
      </c>
      <c r="AK158" s="43" t="str">
        <f ca="1">IF(AL158="","",IF(INDEX(Data!$BR:$BR,MATCH(AL158,Data!$A:$A,0),1)=0,"",INDEX(Data!$BR:$BR,MATCH(AL158,Data!$A:$A,0),1)))</f>
        <v/>
      </c>
      <c r="AL158" s="43" t="str">
        <f ca="1">IFERROR(INDEX(Data!$A$1:AS$1004,_xlfn.AGGREGATE(15,6,(OFFSET(Data!$A$1,0,MATCH(AL$6,Data!$1:$1,0)-1,1000,1)=IF(AL$7="","Yes",AL$7))/(OFFSET(Data!$A$1,0,MATCH(AL$6,Data!$1:$1,0)-1,1000,1)=IF(AL$7="","Yes",AL$7))*ROW(Data!$C$1:$C$1004),ROW(AL158)-ROW(AL$7)),1),"")</f>
        <v/>
      </c>
      <c r="AM158" s="43" t="str">
        <f ca="1">IF(AN158="","",IF(INDEX(Data!$BR:$BR,MATCH(AN158,Data!$A:$A,0),1)=0,"",INDEX(Data!$BR:$BR,MATCH(AN158,Data!$A:$A,0),1)))</f>
        <v/>
      </c>
      <c r="AN158" s="43" t="str">
        <f ca="1">IFERROR(INDEX(Data!$A$1:AU$1004,_xlfn.AGGREGATE(15,6,(OFFSET(Data!$A$1,0,MATCH(AN$6,Data!$1:$1,0)-1,1000,1)=IF(AN$7="","Yes",AN$7))/(OFFSET(Data!$A$1,0,MATCH(AN$6,Data!$1:$1,0)-1,1000,1)=IF(AN$7="","Yes",AN$7))*ROW(Data!$C$1:$C$1004),ROW(AN158)-ROW(AN$7)),1),"")</f>
        <v/>
      </c>
    </row>
    <row r="159" spans="1:40" x14ac:dyDescent="0.4">
      <c r="A159" s="43" t="str">
        <f ca="1">IF(B159="","",IF(INDEX(Data!$BR:$BR,MATCH(B159,Data!$A:$A,0),1)=0,"",INDEX(Data!$BR:$BR,MATCH(B159,Data!$A:$A,0),1)))</f>
        <v/>
      </c>
      <c r="B159" s="43" t="str">
        <f ca="1">IFERROR(INDEX(Data!A$1:$A$1004,_xlfn.AGGREGATE(15,6,(OFFSET(Data!$A$1,0,MATCH(B$6,Data!$1:$1,0)-1,1000,1)=IF(B$7="","Yes",B$7))/(OFFSET(Data!$A$1,0,MATCH(B$6,Data!$1:$1,0)-1,1000,1)=IF(B$7="","Yes",B$7))*ROW(Data!$C$1:$C$1004),ROW(B159)-ROW(B$7)),1),"")</f>
        <v/>
      </c>
      <c r="C159" s="43" t="str">
        <f ca="1">IF(D159="","",IF(INDEX(Data!$BR:$BR,MATCH(D159,Data!$A:$A,0),1)=0,"",INDEX(Data!$BR:$BR,MATCH(D159,Data!$A:$A,0),1)))</f>
        <v/>
      </c>
      <c r="D159" s="43" t="str">
        <f ca="1">IFERROR(INDEX(Data!$A$1:C$1004,_xlfn.AGGREGATE(15,6,(OFFSET(Data!$A$1,0,MATCH(D$6,Data!$1:$1,0)-1,1000,1)=IF(D$7="","Yes",D$7))/(OFFSET(Data!$A$1,0,MATCH(D$6,Data!$1:$1,0)-1,1000,1)=IF(D$7="","Yes",D$7))*ROW(Data!$C$1:$C$1004),ROW(D159)-ROW(D$7)),1),"")</f>
        <v/>
      </c>
      <c r="E159" s="43" t="str">
        <f ca="1">IF(F159="","",IF(INDEX(Data!$BR:$BR,MATCH(F159,Data!$A:$A,0),1)=0,"",INDEX(Data!$BR:$BR,MATCH(F159,Data!$A:$A,0),1)))</f>
        <v/>
      </c>
      <c r="F159" s="43" t="str">
        <f ca="1">IFERROR(INDEX(Data!$A$1:E$1004,_xlfn.AGGREGATE(15,6,(OFFSET(Data!$A$1,0,MATCH(F$6,Data!$1:$1,0)-1,1000,1)=IF(F$7="","Yes",F$7))/(OFFSET(Data!$A$1,0,MATCH(F$6,Data!$1:$1,0)-1,1000,1)=IF(F$7="","Yes",F$7))*ROW(Data!$C$1:$C$1004),ROW(F159)-ROW(F$7)),1),"")</f>
        <v/>
      </c>
      <c r="G159" s="43" t="str">
        <f ca="1">IF(H159="","",IF(INDEX(Data!$BR:$BR,MATCH(H159,Data!$A:$A,0),1)=0,"",INDEX(Data!$BR:$BR,MATCH(H159,Data!$A:$A,0),1)))</f>
        <v/>
      </c>
      <c r="H159" s="43" t="str">
        <f ca="1">IFERROR(INDEX(Data!$A$1:G$1004,_xlfn.AGGREGATE(15,6,(OFFSET(Data!$A$1,0,MATCH(H$6,Data!$1:$1,0)-1,1000,1)=IF(H$7="","Yes",H$7))/(OFFSET(Data!$A$1,0,MATCH(H$6,Data!$1:$1,0)-1,1000,1)=IF(H$7="","Yes",H$7))*ROW(Data!$C$1:$C$1004),ROW(H159)-ROW(H$7)),1),"")</f>
        <v/>
      </c>
      <c r="I159" s="43" t="str">
        <f ca="1">IF(J159="","",IF(INDEX(Data!$BR:$BR,MATCH(J159,Data!$A:$A,0),1)=0,"",INDEX(Data!$BR:$BR,MATCH(J159,Data!$A:$A,0),1)))</f>
        <v/>
      </c>
      <c r="J159" s="43" t="str">
        <f ca="1">IFERROR(INDEX(Data!$A$1:I$1004,_xlfn.AGGREGATE(15,6,(OFFSET(Data!$A$1,0,MATCH(J$6,Data!$1:$1,0)-1,1000,1)=IF(J$7="","Yes",J$7))/(OFFSET(Data!$A$1,0,MATCH(J$6,Data!$1:$1,0)-1,1000,1)=IF(J$7="","Yes",J$7))*ROW(Data!$C$1:$C$1004),ROW(J159)-ROW(J$7)),1),"")</f>
        <v/>
      </c>
      <c r="K159" s="43" t="str">
        <f ca="1">IF(L159="","",IF(INDEX(Data!$BR:$BR,MATCH(L159,Data!$A:$A,0),1)=0,"",INDEX(Data!$BR:$BR,MATCH(L159,Data!$A:$A,0),1)))</f>
        <v/>
      </c>
      <c r="L159" s="43" t="str">
        <f ca="1">IFERROR(INDEX(Data!$A$1:K$1004,_xlfn.AGGREGATE(15,6,(OFFSET(Data!$A$1,0,MATCH(L$6,Data!$1:$1,0)-1,1000,1)=IF(L$7="","Yes",L$7))/(OFFSET(Data!$A$1,0,MATCH(L$6,Data!$1:$1,0)-1,1000,1)=IF(L$7="","Yes",L$7))*ROW(Data!$C$1:$C$1004),ROW(L159)-ROW(L$7)),1),"")</f>
        <v/>
      </c>
      <c r="M159" s="43" t="str">
        <f ca="1">IF(N159="","",IF(INDEX(Data!$BR:$BR,MATCH(N159,Data!$A:$A,0),1)=0,"",INDEX(Data!$BR:$BR,MATCH(N159,Data!$A:$A,0),1)))</f>
        <v/>
      </c>
      <c r="N159" s="43" t="str">
        <f ca="1">IFERROR(INDEX(Data!$A$1:M$1004,_xlfn.AGGREGATE(15,6,(OFFSET(Data!$A$1,0,MATCH(N$6,Data!$1:$1,0)-1,1000,1)=IF(N$7="","Yes",N$7))/(OFFSET(Data!$A$1,0,MATCH(N$6,Data!$1:$1,0)-1,1000,1)=IF(N$7="","Yes",N$7))*ROW(Data!$C$1:$C$1004),ROW(N159)-ROW(N$7)),1),"")</f>
        <v/>
      </c>
      <c r="O159" s="43" t="str">
        <f ca="1">IF(P159="","",IF(INDEX(Data!$BR:$BR,MATCH(P159,Data!$A:$A,0),1)=0,"",INDEX(Data!$BR:$BR,MATCH(P159,Data!$A:$A,0),1)))</f>
        <v/>
      </c>
      <c r="P159" s="43" t="str">
        <f ca="1">IFERROR(INDEX(Data!$A$1:O$1004,_xlfn.AGGREGATE(15,6,(OFFSET(Data!$A$1,0,MATCH(P$6,Data!$1:$1,0)-1,1000,1)=IF(P$7="","Yes",P$7))/(OFFSET(Data!$A$1,0,MATCH(P$6,Data!$1:$1,0)-1,1000,1)=IF(P$7="","Yes",P$7))*ROW(Data!$C$1:$C$1004),ROW(P159)-ROW(P$7)),1),"")</f>
        <v/>
      </c>
      <c r="Q159" s="43" t="str">
        <f ca="1">IF(R159="","",IF(INDEX(Data!$BR:$BR,MATCH(R159,Data!$A:$A,0),1)=0,"",INDEX(Data!$BR:$BR,MATCH(R159,Data!$A:$A,0),1)))</f>
        <v/>
      </c>
      <c r="R159" s="43" t="str">
        <f ca="1">IFERROR(INDEX(Data!$A$1:Q$1004,_xlfn.AGGREGATE(15,6,(OFFSET(Data!$A$1,0,MATCH(R$6,Data!$1:$1,0)-1,1000,1)=IF(R$7="","Yes",R$7))/(OFFSET(Data!$A$1,0,MATCH(R$6,Data!$1:$1,0)-1,1000,1)=IF(R$7="","Yes",R$7))*ROW(Data!$C$1:$C$1004),ROW(R159)-ROW(R$7)),1),"")</f>
        <v/>
      </c>
      <c r="S159" s="43" t="str">
        <f ca="1">IF(T159="","",IF(INDEX(Data!$BR:$BR,MATCH(T159,Data!$A:$A,0),1)=0,"",INDEX(Data!$BR:$BR,MATCH(T159,Data!$A:$A,0),1)))</f>
        <v/>
      </c>
      <c r="T159" s="43" t="str">
        <f ca="1">IFERROR(INDEX(Data!$A$1:R$1004,_xlfn.AGGREGATE(15,6,(OFFSET(Data!$A$1,0,MATCH(T$6,Data!$1:$1,0)-1,1000,1)=IF(T$7="","Yes",T$7))/(OFFSET(Data!$A$1,0,MATCH(T$6,Data!$1:$1,0)-1,1000,1)=IF(T$7="","Yes",T$7))*ROW(Data!$C$1:$C$1004),ROW(T159)-ROW(T$7)),1),"")</f>
        <v/>
      </c>
      <c r="U159" s="43" t="str">
        <f ca="1">IF(V159="","",IF(INDEX(Data!$BR:$BR,MATCH(V159,Data!$A:$A,0),1)=0,"",INDEX(Data!$BR:$BR,MATCH(V159,Data!$A:$A,0),1)))</f>
        <v/>
      </c>
      <c r="V159" s="43" t="str">
        <f ca="1">IFERROR(INDEX(Data!$A$1:T$1004,_xlfn.AGGREGATE(15,6,(OFFSET(Data!$A$1,0,MATCH(V$6,Data!$1:$1,0)-1,1000,1)=IF(V$7="","Yes",V$7))/(OFFSET(Data!$A$1,0,MATCH(V$6,Data!$1:$1,0)-1,1000,1)=IF(V$7="","Yes",V$7))*ROW(Data!$C$1:$C$1004),ROW(V159)-ROW(V$7)),1),"")</f>
        <v/>
      </c>
      <c r="W159" s="43" t="str">
        <f ca="1">IF(X159="","",IF(INDEX(Data!$BR:$BR,MATCH(X159,Data!$A:$A,0),1)=0,"",INDEX(Data!$BR:$BR,MATCH(X159,Data!$A:$A,0),1)))</f>
        <v/>
      </c>
      <c r="X159" s="43" t="str">
        <f ca="1">IFERROR(INDEX(Data!$A$1:Y$1004,_xlfn.AGGREGATE(15,6,(OFFSET(Data!$A$1,0,MATCH(X$6,Data!$1:$1,0)-1,1000,1)=IF(X$7="","Yes",X$7))/(OFFSET(Data!$A$1,0,MATCH(X$6,Data!$1:$1,0)-1,1000,1)=IF(X$7="","Yes",X$7))*ROW(Data!$C$1:$C$1004),ROW(X159)-ROW(X$7)),1),"")</f>
        <v/>
      </c>
      <c r="Y159" s="43" t="str">
        <f ca="1">IF(Z159="","",IF(INDEX(Data!$BR:$BR,MATCH(Z159,Data!$A:$A,0),1)=0,"",INDEX(Data!$BR:$BR,MATCH(Z159,Data!$A:$A,0),1)))</f>
        <v/>
      </c>
      <c r="Z159" s="43" t="str">
        <f ca="1">IFERROR(INDEX(Data!$A$1:AA$1004,_xlfn.AGGREGATE(15,6,(OFFSET(Data!$A$1,0,MATCH(Z$6,Data!$1:$1,0)-1,1000,1)=IF(Z$7="","Yes",Z$7))/(OFFSET(Data!$A$1,0,MATCH(Z$6,Data!$1:$1,0)-1,1000,1)=IF(Z$7="","Yes",Z$7))*ROW(Data!$C$1:$C$1004),ROW(Z159)-ROW(Z$7)),1),"")</f>
        <v/>
      </c>
      <c r="AA159" s="43" t="str">
        <f ca="1">IF(AB159="","",IF(INDEX(Data!$BR:$BR,MATCH(AB159,Data!$A:$A,0),1)=0,"",INDEX(Data!$BR:$BR,MATCH(AB159,Data!$A:$A,0),1)))</f>
        <v/>
      </c>
      <c r="AB159" s="43" t="str">
        <f ca="1">IFERROR(INDEX(Data!$A$1:AC$1004,_xlfn.AGGREGATE(15,6,(OFFSET(Data!$A$1,0,MATCH(AB$6,Data!$1:$1,0)-1,1000,1)=IF(AB$7="","Yes",AB$7))/(OFFSET(Data!$A$1,0,MATCH(AB$6,Data!$1:$1,0)-1,1000,1)=IF(AB$7="","Yes",AB$7))*ROW(Data!$C$1:$C$1004),ROW(AB159)-ROW(AB$7)),1),"")</f>
        <v/>
      </c>
      <c r="AC159" s="43" t="str">
        <f ca="1">IF(AD159="","",IF(INDEX(Data!$BR:$BR,MATCH(AD159,Data!$A:$A,0),1)=0,"",INDEX(Data!$BR:$BR,MATCH(AD159,Data!$A:$A,0),1)))</f>
        <v/>
      </c>
      <c r="AD159" s="43" t="str">
        <f ca="1">IFERROR(INDEX(Data!$A$1:AE$1004,_xlfn.AGGREGATE(15,6,(OFFSET(Data!$A$1,0,MATCH(AD$6,Data!$1:$1,0)-1,1000,1)=IF(AD$7="","Yes",AD$7))/(OFFSET(Data!$A$1,0,MATCH(AD$6,Data!$1:$1,0)-1,1000,1)=IF(AD$7="","Yes",AD$7))*ROW(Data!$C$1:$C$1004),ROW(AD159)-ROW(AD$7)),1),"")</f>
        <v/>
      </c>
      <c r="AE159" s="43" t="str">
        <f ca="1">IF(AF159="","",IF(INDEX(Data!$BR:$BR,MATCH(AF159,Data!$A:$A,0),1)=0,"",INDEX(Data!$BR:$BR,MATCH(AF159,Data!$A:$A,0),1)))</f>
        <v/>
      </c>
      <c r="AF159" s="43" t="str">
        <f ca="1">IFERROR(INDEX(Data!$A$1:AM$1004,_xlfn.AGGREGATE(15,6,(OFFSET(Data!$A$1,0,MATCH(AF$6,Data!$1:$1,0)-1,1000,1)=IF(AF$7="","Yes",AF$7))/(OFFSET(Data!$A$1,0,MATCH(AF$6,Data!$1:$1,0)-1,1000,1)=IF(AF$7="","Yes",AF$7))*ROW(Data!$C$1:$C$1004),ROW(AF159)-ROW(AF$7)),1),"")</f>
        <v/>
      </c>
      <c r="AG159" s="43" t="str">
        <f ca="1">IF(AH159="","",IF(INDEX(Data!$BR:$BR,MATCH(AH159,Data!$A:$A,0),1)=0,"",INDEX(Data!$BR:$BR,MATCH(AH159,Data!$A:$A,0),1)))</f>
        <v/>
      </c>
      <c r="AH159" s="43" t="str">
        <f ca="1">IFERROR(INDEX(Data!$A$1:AO$1004,_xlfn.AGGREGATE(15,6,(OFFSET(Data!$A$1,0,MATCH(AH$6,Data!$1:$1,0)-1,1000,1)=IF(AH$7="","Yes",AH$7))/(OFFSET(Data!$A$1,0,MATCH(AH$6,Data!$1:$1,0)-1,1000,1)=IF(AH$7="","Yes",AH$7))*ROW(Data!$C$1:$C$1004),ROW(AH159)-ROW(AH$7)),1),"")</f>
        <v/>
      </c>
      <c r="AI159" s="43" t="str">
        <f ca="1">IF(AJ159="","",IF(INDEX(Data!$BR:$BR,MATCH(AJ159,Data!$A:$A,0),1)=0,"",INDEX(Data!$BR:$BR,MATCH(AJ159,Data!$A:$A,0),1)))</f>
        <v/>
      </c>
      <c r="AJ159" s="43" t="str">
        <f ca="1">IFERROR(INDEX(Data!$A$1:AQ$1004,_xlfn.AGGREGATE(15,6,(OFFSET(Data!$A$1,0,MATCH(AJ$6,Data!$1:$1,0)-1,1000,1)=IF(AJ$7="","Yes",AJ$7))/(OFFSET(Data!$A$1,0,MATCH(AJ$6,Data!$1:$1,0)-1,1000,1)=IF(AJ$7="","Yes",AJ$7))*ROW(Data!$C$1:$C$1004),ROW(AJ159)-ROW(AJ$7)),1),"")</f>
        <v/>
      </c>
      <c r="AK159" s="43" t="str">
        <f ca="1">IF(AL159="","",IF(INDEX(Data!$BR:$BR,MATCH(AL159,Data!$A:$A,0),1)=0,"",INDEX(Data!$BR:$BR,MATCH(AL159,Data!$A:$A,0),1)))</f>
        <v/>
      </c>
      <c r="AL159" s="43" t="str">
        <f ca="1">IFERROR(INDEX(Data!$A$1:AS$1004,_xlfn.AGGREGATE(15,6,(OFFSET(Data!$A$1,0,MATCH(AL$6,Data!$1:$1,0)-1,1000,1)=IF(AL$7="","Yes",AL$7))/(OFFSET(Data!$A$1,0,MATCH(AL$6,Data!$1:$1,0)-1,1000,1)=IF(AL$7="","Yes",AL$7))*ROW(Data!$C$1:$C$1004),ROW(AL159)-ROW(AL$7)),1),"")</f>
        <v/>
      </c>
      <c r="AM159" s="43" t="str">
        <f ca="1">IF(AN159="","",IF(INDEX(Data!$BR:$BR,MATCH(AN159,Data!$A:$A,0),1)=0,"",INDEX(Data!$BR:$BR,MATCH(AN159,Data!$A:$A,0),1)))</f>
        <v/>
      </c>
      <c r="AN159" s="43" t="str">
        <f ca="1">IFERROR(INDEX(Data!$A$1:AU$1004,_xlfn.AGGREGATE(15,6,(OFFSET(Data!$A$1,0,MATCH(AN$6,Data!$1:$1,0)-1,1000,1)=IF(AN$7="","Yes",AN$7))/(OFFSET(Data!$A$1,0,MATCH(AN$6,Data!$1:$1,0)-1,1000,1)=IF(AN$7="","Yes",AN$7))*ROW(Data!$C$1:$C$1004),ROW(AN159)-ROW(AN$7)),1),"")</f>
        <v/>
      </c>
    </row>
    <row r="160" spans="1:40" x14ac:dyDescent="0.4">
      <c r="A160" s="43" t="str">
        <f ca="1">IF(B160="","",IF(INDEX(Data!$BR:$BR,MATCH(B160,Data!$A:$A,0),1)=0,"",INDEX(Data!$BR:$BR,MATCH(B160,Data!$A:$A,0),1)))</f>
        <v/>
      </c>
      <c r="B160" s="43" t="str">
        <f ca="1">IFERROR(INDEX(Data!A$1:$A$1004,_xlfn.AGGREGATE(15,6,(OFFSET(Data!$A$1,0,MATCH(B$6,Data!$1:$1,0)-1,1000,1)=IF(B$7="","Yes",B$7))/(OFFSET(Data!$A$1,0,MATCH(B$6,Data!$1:$1,0)-1,1000,1)=IF(B$7="","Yes",B$7))*ROW(Data!$C$1:$C$1004),ROW(B160)-ROW(B$7)),1),"")</f>
        <v/>
      </c>
      <c r="C160" s="43" t="str">
        <f ca="1">IF(D160="","",IF(INDEX(Data!$BR:$BR,MATCH(D160,Data!$A:$A,0),1)=0,"",INDEX(Data!$BR:$BR,MATCH(D160,Data!$A:$A,0),1)))</f>
        <v/>
      </c>
      <c r="D160" s="43" t="str">
        <f ca="1">IFERROR(INDEX(Data!$A$1:C$1004,_xlfn.AGGREGATE(15,6,(OFFSET(Data!$A$1,0,MATCH(D$6,Data!$1:$1,0)-1,1000,1)=IF(D$7="","Yes",D$7))/(OFFSET(Data!$A$1,0,MATCH(D$6,Data!$1:$1,0)-1,1000,1)=IF(D$7="","Yes",D$7))*ROW(Data!$C$1:$C$1004),ROW(D160)-ROW(D$7)),1),"")</f>
        <v/>
      </c>
      <c r="E160" s="43" t="str">
        <f ca="1">IF(F160="","",IF(INDEX(Data!$BR:$BR,MATCH(F160,Data!$A:$A,0),1)=0,"",INDEX(Data!$BR:$BR,MATCH(F160,Data!$A:$A,0),1)))</f>
        <v/>
      </c>
      <c r="F160" s="43" t="str">
        <f ca="1">IFERROR(INDEX(Data!$A$1:E$1004,_xlfn.AGGREGATE(15,6,(OFFSET(Data!$A$1,0,MATCH(F$6,Data!$1:$1,0)-1,1000,1)=IF(F$7="","Yes",F$7))/(OFFSET(Data!$A$1,0,MATCH(F$6,Data!$1:$1,0)-1,1000,1)=IF(F$7="","Yes",F$7))*ROW(Data!$C$1:$C$1004),ROW(F160)-ROW(F$7)),1),"")</f>
        <v/>
      </c>
      <c r="G160" s="43" t="str">
        <f ca="1">IF(H160="","",IF(INDEX(Data!$BR:$BR,MATCH(H160,Data!$A:$A,0),1)=0,"",INDEX(Data!$BR:$BR,MATCH(H160,Data!$A:$A,0),1)))</f>
        <v/>
      </c>
      <c r="H160" s="43" t="str">
        <f ca="1">IFERROR(INDEX(Data!$A$1:G$1004,_xlfn.AGGREGATE(15,6,(OFFSET(Data!$A$1,0,MATCH(H$6,Data!$1:$1,0)-1,1000,1)=IF(H$7="","Yes",H$7))/(OFFSET(Data!$A$1,0,MATCH(H$6,Data!$1:$1,0)-1,1000,1)=IF(H$7="","Yes",H$7))*ROW(Data!$C$1:$C$1004),ROW(H160)-ROW(H$7)),1),"")</f>
        <v/>
      </c>
      <c r="I160" s="43" t="str">
        <f ca="1">IF(J160="","",IF(INDEX(Data!$BR:$BR,MATCH(J160,Data!$A:$A,0),1)=0,"",INDEX(Data!$BR:$BR,MATCH(J160,Data!$A:$A,0),1)))</f>
        <v/>
      </c>
      <c r="J160" s="43" t="str">
        <f ca="1">IFERROR(INDEX(Data!$A$1:I$1004,_xlfn.AGGREGATE(15,6,(OFFSET(Data!$A$1,0,MATCH(J$6,Data!$1:$1,0)-1,1000,1)=IF(J$7="","Yes",J$7))/(OFFSET(Data!$A$1,0,MATCH(J$6,Data!$1:$1,0)-1,1000,1)=IF(J$7="","Yes",J$7))*ROW(Data!$C$1:$C$1004),ROW(J160)-ROW(J$7)),1),"")</f>
        <v/>
      </c>
      <c r="K160" s="43" t="str">
        <f ca="1">IF(L160="","",IF(INDEX(Data!$BR:$BR,MATCH(L160,Data!$A:$A,0),1)=0,"",INDEX(Data!$BR:$BR,MATCH(L160,Data!$A:$A,0),1)))</f>
        <v/>
      </c>
      <c r="L160" s="43" t="str">
        <f ca="1">IFERROR(INDEX(Data!$A$1:K$1004,_xlfn.AGGREGATE(15,6,(OFFSET(Data!$A$1,0,MATCH(L$6,Data!$1:$1,0)-1,1000,1)=IF(L$7="","Yes",L$7))/(OFFSET(Data!$A$1,0,MATCH(L$6,Data!$1:$1,0)-1,1000,1)=IF(L$7="","Yes",L$7))*ROW(Data!$C$1:$C$1004),ROW(L160)-ROW(L$7)),1),"")</f>
        <v/>
      </c>
      <c r="M160" s="43" t="str">
        <f ca="1">IF(N160="","",IF(INDEX(Data!$BR:$BR,MATCH(N160,Data!$A:$A,0),1)=0,"",INDEX(Data!$BR:$BR,MATCH(N160,Data!$A:$A,0),1)))</f>
        <v/>
      </c>
      <c r="N160" s="43" t="str">
        <f ca="1">IFERROR(INDEX(Data!$A$1:M$1004,_xlfn.AGGREGATE(15,6,(OFFSET(Data!$A$1,0,MATCH(N$6,Data!$1:$1,0)-1,1000,1)=IF(N$7="","Yes",N$7))/(OFFSET(Data!$A$1,0,MATCH(N$6,Data!$1:$1,0)-1,1000,1)=IF(N$7="","Yes",N$7))*ROW(Data!$C$1:$C$1004),ROW(N160)-ROW(N$7)),1),"")</f>
        <v/>
      </c>
      <c r="O160" s="43" t="str">
        <f ca="1">IF(P160="","",IF(INDEX(Data!$BR:$BR,MATCH(P160,Data!$A:$A,0),1)=0,"",INDEX(Data!$BR:$BR,MATCH(P160,Data!$A:$A,0),1)))</f>
        <v/>
      </c>
      <c r="P160" s="43" t="str">
        <f ca="1">IFERROR(INDEX(Data!$A$1:O$1004,_xlfn.AGGREGATE(15,6,(OFFSET(Data!$A$1,0,MATCH(P$6,Data!$1:$1,0)-1,1000,1)=IF(P$7="","Yes",P$7))/(OFFSET(Data!$A$1,0,MATCH(P$6,Data!$1:$1,0)-1,1000,1)=IF(P$7="","Yes",P$7))*ROW(Data!$C$1:$C$1004),ROW(P160)-ROW(P$7)),1),"")</f>
        <v/>
      </c>
      <c r="Q160" s="43" t="str">
        <f ca="1">IF(R160="","",IF(INDEX(Data!$BR:$BR,MATCH(R160,Data!$A:$A,0),1)=0,"",INDEX(Data!$BR:$BR,MATCH(R160,Data!$A:$A,0),1)))</f>
        <v/>
      </c>
      <c r="R160" s="43" t="str">
        <f ca="1">IFERROR(INDEX(Data!$A$1:Q$1004,_xlfn.AGGREGATE(15,6,(OFFSET(Data!$A$1,0,MATCH(R$6,Data!$1:$1,0)-1,1000,1)=IF(R$7="","Yes",R$7))/(OFFSET(Data!$A$1,0,MATCH(R$6,Data!$1:$1,0)-1,1000,1)=IF(R$7="","Yes",R$7))*ROW(Data!$C$1:$C$1004),ROW(R160)-ROW(R$7)),1),"")</f>
        <v/>
      </c>
      <c r="S160" s="43" t="str">
        <f ca="1">IF(T160="","",IF(INDEX(Data!$BR:$BR,MATCH(T160,Data!$A:$A,0),1)=0,"",INDEX(Data!$BR:$BR,MATCH(T160,Data!$A:$A,0),1)))</f>
        <v/>
      </c>
      <c r="T160" s="43" t="str">
        <f ca="1">IFERROR(INDEX(Data!$A$1:R$1004,_xlfn.AGGREGATE(15,6,(OFFSET(Data!$A$1,0,MATCH(T$6,Data!$1:$1,0)-1,1000,1)=IF(T$7="","Yes",T$7))/(OFFSET(Data!$A$1,0,MATCH(T$6,Data!$1:$1,0)-1,1000,1)=IF(T$7="","Yes",T$7))*ROW(Data!$C$1:$C$1004),ROW(T160)-ROW(T$7)),1),"")</f>
        <v/>
      </c>
      <c r="U160" s="43" t="str">
        <f ca="1">IF(V160="","",IF(INDEX(Data!$BR:$BR,MATCH(V160,Data!$A:$A,0),1)=0,"",INDEX(Data!$BR:$BR,MATCH(V160,Data!$A:$A,0),1)))</f>
        <v/>
      </c>
      <c r="V160" s="43" t="str">
        <f ca="1">IFERROR(INDEX(Data!$A$1:T$1004,_xlfn.AGGREGATE(15,6,(OFFSET(Data!$A$1,0,MATCH(V$6,Data!$1:$1,0)-1,1000,1)=IF(V$7="","Yes",V$7))/(OFFSET(Data!$A$1,0,MATCH(V$6,Data!$1:$1,0)-1,1000,1)=IF(V$7="","Yes",V$7))*ROW(Data!$C$1:$C$1004),ROW(V160)-ROW(V$7)),1),"")</f>
        <v/>
      </c>
      <c r="W160" s="43" t="str">
        <f ca="1">IF(X160="","",IF(INDEX(Data!$BR:$BR,MATCH(X160,Data!$A:$A,0),1)=0,"",INDEX(Data!$BR:$BR,MATCH(X160,Data!$A:$A,0),1)))</f>
        <v/>
      </c>
      <c r="X160" s="43" t="str">
        <f ca="1">IFERROR(INDEX(Data!$A$1:Y$1004,_xlfn.AGGREGATE(15,6,(OFFSET(Data!$A$1,0,MATCH(X$6,Data!$1:$1,0)-1,1000,1)=IF(X$7="","Yes",X$7))/(OFFSET(Data!$A$1,0,MATCH(X$6,Data!$1:$1,0)-1,1000,1)=IF(X$7="","Yes",X$7))*ROW(Data!$C$1:$C$1004),ROW(X160)-ROW(X$7)),1),"")</f>
        <v/>
      </c>
      <c r="Y160" s="43" t="str">
        <f ca="1">IF(Z160="","",IF(INDEX(Data!$BR:$BR,MATCH(Z160,Data!$A:$A,0),1)=0,"",INDEX(Data!$BR:$BR,MATCH(Z160,Data!$A:$A,0),1)))</f>
        <v/>
      </c>
      <c r="Z160" s="43" t="str">
        <f ca="1">IFERROR(INDEX(Data!$A$1:AA$1004,_xlfn.AGGREGATE(15,6,(OFFSET(Data!$A$1,0,MATCH(Z$6,Data!$1:$1,0)-1,1000,1)=IF(Z$7="","Yes",Z$7))/(OFFSET(Data!$A$1,0,MATCH(Z$6,Data!$1:$1,0)-1,1000,1)=IF(Z$7="","Yes",Z$7))*ROW(Data!$C$1:$C$1004),ROW(Z160)-ROW(Z$7)),1),"")</f>
        <v/>
      </c>
      <c r="AA160" s="43" t="str">
        <f ca="1">IF(AB160="","",IF(INDEX(Data!$BR:$BR,MATCH(AB160,Data!$A:$A,0),1)=0,"",INDEX(Data!$BR:$BR,MATCH(AB160,Data!$A:$A,0),1)))</f>
        <v/>
      </c>
      <c r="AB160" s="43" t="str">
        <f ca="1">IFERROR(INDEX(Data!$A$1:AC$1004,_xlfn.AGGREGATE(15,6,(OFFSET(Data!$A$1,0,MATCH(AB$6,Data!$1:$1,0)-1,1000,1)=IF(AB$7="","Yes",AB$7))/(OFFSET(Data!$A$1,0,MATCH(AB$6,Data!$1:$1,0)-1,1000,1)=IF(AB$7="","Yes",AB$7))*ROW(Data!$C$1:$C$1004),ROW(AB160)-ROW(AB$7)),1),"")</f>
        <v/>
      </c>
      <c r="AC160" s="43" t="str">
        <f ca="1">IF(AD160="","",IF(INDEX(Data!$BR:$BR,MATCH(AD160,Data!$A:$A,0),1)=0,"",INDEX(Data!$BR:$BR,MATCH(AD160,Data!$A:$A,0),1)))</f>
        <v/>
      </c>
      <c r="AD160" s="43" t="str">
        <f ca="1">IFERROR(INDEX(Data!$A$1:AE$1004,_xlfn.AGGREGATE(15,6,(OFFSET(Data!$A$1,0,MATCH(AD$6,Data!$1:$1,0)-1,1000,1)=IF(AD$7="","Yes",AD$7))/(OFFSET(Data!$A$1,0,MATCH(AD$6,Data!$1:$1,0)-1,1000,1)=IF(AD$7="","Yes",AD$7))*ROW(Data!$C$1:$C$1004),ROW(AD160)-ROW(AD$7)),1),"")</f>
        <v/>
      </c>
      <c r="AE160" s="43" t="str">
        <f ca="1">IF(AF160="","",IF(INDEX(Data!$BR:$BR,MATCH(AF160,Data!$A:$A,0),1)=0,"",INDEX(Data!$BR:$BR,MATCH(AF160,Data!$A:$A,0),1)))</f>
        <v/>
      </c>
      <c r="AF160" s="43" t="str">
        <f ca="1">IFERROR(INDEX(Data!$A$1:AM$1004,_xlfn.AGGREGATE(15,6,(OFFSET(Data!$A$1,0,MATCH(AF$6,Data!$1:$1,0)-1,1000,1)=IF(AF$7="","Yes",AF$7))/(OFFSET(Data!$A$1,0,MATCH(AF$6,Data!$1:$1,0)-1,1000,1)=IF(AF$7="","Yes",AF$7))*ROW(Data!$C$1:$C$1004),ROW(AF160)-ROW(AF$7)),1),"")</f>
        <v/>
      </c>
      <c r="AG160" s="43" t="str">
        <f ca="1">IF(AH160="","",IF(INDEX(Data!$BR:$BR,MATCH(AH160,Data!$A:$A,0),1)=0,"",INDEX(Data!$BR:$BR,MATCH(AH160,Data!$A:$A,0),1)))</f>
        <v/>
      </c>
      <c r="AH160" s="43" t="str">
        <f ca="1">IFERROR(INDEX(Data!$A$1:AO$1004,_xlfn.AGGREGATE(15,6,(OFFSET(Data!$A$1,0,MATCH(AH$6,Data!$1:$1,0)-1,1000,1)=IF(AH$7="","Yes",AH$7))/(OFFSET(Data!$A$1,0,MATCH(AH$6,Data!$1:$1,0)-1,1000,1)=IF(AH$7="","Yes",AH$7))*ROW(Data!$C$1:$C$1004),ROW(AH160)-ROW(AH$7)),1),"")</f>
        <v/>
      </c>
      <c r="AI160" s="43" t="str">
        <f ca="1">IF(AJ160="","",IF(INDEX(Data!$BR:$BR,MATCH(AJ160,Data!$A:$A,0),1)=0,"",INDEX(Data!$BR:$BR,MATCH(AJ160,Data!$A:$A,0),1)))</f>
        <v/>
      </c>
      <c r="AJ160" s="43" t="str">
        <f ca="1">IFERROR(INDEX(Data!$A$1:AQ$1004,_xlfn.AGGREGATE(15,6,(OFFSET(Data!$A$1,0,MATCH(AJ$6,Data!$1:$1,0)-1,1000,1)=IF(AJ$7="","Yes",AJ$7))/(OFFSET(Data!$A$1,0,MATCH(AJ$6,Data!$1:$1,0)-1,1000,1)=IF(AJ$7="","Yes",AJ$7))*ROW(Data!$C$1:$C$1004),ROW(AJ160)-ROW(AJ$7)),1),"")</f>
        <v/>
      </c>
      <c r="AK160" s="43" t="str">
        <f ca="1">IF(AL160="","",IF(INDEX(Data!$BR:$BR,MATCH(AL160,Data!$A:$A,0),1)=0,"",INDEX(Data!$BR:$BR,MATCH(AL160,Data!$A:$A,0),1)))</f>
        <v/>
      </c>
      <c r="AL160" s="43" t="str">
        <f ca="1">IFERROR(INDEX(Data!$A$1:AS$1004,_xlfn.AGGREGATE(15,6,(OFFSET(Data!$A$1,0,MATCH(AL$6,Data!$1:$1,0)-1,1000,1)=IF(AL$7="","Yes",AL$7))/(OFFSET(Data!$A$1,0,MATCH(AL$6,Data!$1:$1,0)-1,1000,1)=IF(AL$7="","Yes",AL$7))*ROW(Data!$C$1:$C$1004),ROW(AL160)-ROW(AL$7)),1),"")</f>
        <v/>
      </c>
      <c r="AM160" s="43" t="str">
        <f ca="1">IF(AN160="","",IF(INDEX(Data!$BR:$BR,MATCH(AN160,Data!$A:$A,0),1)=0,"",INDEX(Data!$BR:$BR,MATCH(AN160,Data!$A:$A,0),1)))</f>
        <v/>
      </c>
      <c r="AN160" s="43" t="str">
        <f ca="1">IFERROR(INDEX(Data!$A$1:AU$1004,_xlfn.AGGREGATE(15,6,(OFFSET(Data!$A$1,0,MATCH(AN$6,Data!$1:$1,0)-1,1000,1)=IF(AN$7="","Yes",AN$7))/(OFFSET(Data!$A$1,0,MATCH(AN$6,Data!$1:$1,0)-1,1000,1)=IF(AN$7="","Yes",AN$7))*ROW(Data!$C$1:$C$1004),ROW(AN160)-ROW(AN$7)),1),"")</f>
        <v/>
      </c>
    </row>
    <row r="161" spans="1:40" x14ac:dyDescent="0.4">
      <c r="A161" s="43" t="str">
        <f ca="1">IF(B161="","",IF(INDEX(Data!$BR:$BR,MATCH(B161,Data!$A:$A,0),1)=0,"",INDEX(Data!$BR:$BR,MATCH(B161,Data!$A:$A,0),1)))</f>
        <v/>
      </c>
      <c r="B161" s="43" t="str">
        <f ca="1">IFERROR(INDEX(Data!A$1:$A$1004,_xlfn.AGGREGATE(15,6,(OFFSET(Data!$A$1,0,MATCH(B$6,Data!$1:$1,0)-1,1000,1)=IF(B$7="","Yes",B$7))/(OFFSET(Data!$A$1,0,MATCH(B$6,Data!$1:$1,0)-1,1000,1)=IF(B$7="","Yes",B$7))*ROW(Data!$C$1:$C$1004),ROW(B161)-ROW(B$7)),1),"")</f>
        <v/>
      </c>
      <c r="C161" s="43" t="str">
        <f ca="1">IF(D161="","",IF(INDEX(Data!$BR:$BR,MATCH(D161,Data!$A:$A,0),1)=0,"",INDEX(Data!$BR:$BR,MATCH(D161,Data!$A:$A,0),1)))</f>
        <v/>
      </c>
      <c r="D161" s="43" t="str">
        <f ca="1">IFERROR(INDEX(Data!$A$1:C$1004,_xlfn.AGGREGATE(15,6,(OFFSET(Data!$A$1,0,MATCH(D$6,Data!$1:$1,0)-1,1000,1)=IF(D$7="","Yes",D$7))/(OFFSET(Data!$A$1,0,MATCH(D$6,Data!$1:$1,0)-1,1000,1)=IF(D$7="","Yes",D$7))*ROW(Data!$C$1:$C$1004),ROW(D161)-ROW(D$7)),1),"")</f>
        <v/>
      </c>
      <c r="E161" s="43" t="str">
        <f ca="1">IF(F161="","",IF(INDEX(Data!$BR:$BR,MATCH(F161,Data!$A:$A,0),1)=0,"",INDEX(Data!$BR:$BR,MATCH(F161,Data!$A:$A,0),1)))</f>
        <v/>
      </c>
      <c r="F161" s="43" t="str">
        <f ca="1">IFERROR(INDEX(Data!$A$1:E$1004,_xlfn.AGGREGATE(15,6,(OFFSET(Data!$A$1,0,MATCH(F$6,Data!$1:$1,0)-1,1000,1)=IF(F$7="","Yes",F$7))/(OFFSET(Data!$A$1,0,MATCH(F$6,Data!$1:$1,0)-1,1000,1)=IF(F$7="","Yes",F$7))*ROW(Data!$C$1:$C$1004),ROW(F161)-ROW(F$7)),1),"")</f>
        <v/>
      </c>
      <c r="G161" s="43" t="str">
        <f ca="1">IF(H161="","",IF(INDEX(Data!$BR:$BR,MATCH(H161,Data!$A:$A,0),1)=0,"",INDEX(Data!$BR:$BR,MATCH(H161,Data!$A:$A,0),1)))</f>
        <v/>
      </c>
      <c r="H161" s="43" t="str">
        <f ca="1">IFERROR(INDEX(Data!$A$1:G$1004,_xlfn.AGGREGATE(15,6,(OFFSET(Data!$A$1,0,MATCH(H$6,Data!$1:$1,0)-1,1000,1)=IF(H$7="","Yes",H$7))/(OFFSET(Data!$A$1,0,MATCH(H$6,Data!$1:$1,0)-1,1000,1)=IF(H$7="","Yes",H$7))*ROW(Data!$C$1:$C$1004),ROW(H161)-ROW(H$7)),1),"")</f>
        <v/>
      </c>
      <c r="I161" s="43" t="str">
        <f ca="1">IF(J161="","",IF(INDEX(Data!$BR:$BR,MATCH(J161,Data!$A:$A,0),1)=0,"",INDEX(Data!$BR:$BR,MATCH(J161,Data!$A:$A,0),1)))</f>
        <v/>
      </c>
      <c r="J161" s="43" t="str">
        <f ca="1">IFERROR(INDEX(Data!$A$1:I$1004,_xlfn.AGGREGATE(15,6,(OFFSET(Data!$A$1,0,MATCH(J$6,Data!$1:$1,0)-1,1000,1)=IF(J$7="","Yes",J$7))/(OFFSET(Data!$A$1,0,MATCH(J$6,Data!$1:$1,0)-1,1000,1)=IF(J$7="","Yes",J$7))*ROW(Data!$C$1:$C$1004),ROW(J161)-ROW(J$7)),1),"")</f>
        <v/>
      </c>
      <c r="K161" s="43" t="str">
        <f ca="1">IF(L161="","",IF(INDEX(Data!$BR:$BR,MATCH(L161,Data!$A:$A,0),1)=0,"",INDEX(Data!$BR:$BR,MATCH(L161,Data!$A:$A,0),1)))</f>
        <v/>
      </c>
      <c r="L161" s="43" t="str">
        <f ca="1">IFERROR(INDEX(Data!$A$1:K$1004,_xlfn.AGGREGATE(15,6,(OFFSET(Data!$A$1,0,MATCH(L$6,Data!$1:$1,0)-1,1000,1)=IF(L$7="","Yes",L$7))/(OFFSET(Data!$A$1,0,MATCH(L$6,Data!$1:$1,0)-1,1000,1)=IF(L$7="","Yes",L$7))*ROW(Data!$C$1:$C$1004),ROW(L161)-ROW(L$7)),1),"")</f>
        <v/>
      </c>
      <c r="M161" s="43" t="str">
        <f ca="1">IF(N161="","",IF(INDEX(Data!$BR:$BR,MATCH(N161,Data!$A:$A,0),1)=0,"",INDEX(Data!$BR:$BR,MATCH(N161,Data!$A:$A,0),1)))</f>
        <v/>
      </c>
      <c r="N161" s="43" t="str">
        <f ca="1">IFERROR(INDEX(Data!$A$1:M$1004,_xlfn.AGGREGATE(15,6,(OFFSET(Data!$A$1,0,MATCH(N$6,Data!$1:$1,0)-1,1000,1)=IF(N$7="","Yes",N$7))/(OFFSET(Data!$A$1,0,MATCH(N$6,Data!$1:$1,0)-1,1000,1)=IF(N$7="","Yes",N$7))*ROW(Data!$C$1:$C$1004),ROW(N161)-ROW(N$7)),1),"")</f>
        <v/>
      </c>
      <c r="O161" s="43" t="str">
        <f ca="1">IF(P161="","",IF(INDEX(Data!$BR:$BR,MATCH(P161,Data!$A:$A,0),1)=0,"",INDEX(Data!$BR:$BR,MATCH(P161,Data!$A:$A,0),1)))</f>
        <v/>
      </c>
      <c r="P161" s="43" t="str">
        <f ca="1">IFERROR(INDEX(Data!$A$1:O$1004,_xlfn.AGGREGATE(15,6,(OFFSET(Data!$A$1,0,MATCH(P$6,Data!$1:$1,0)-1,1000,1)=IF(P$7="","Yes",P$7))/(OFFSET(Data!$A$1,0,MATCH(P$6,Data!$1:$1,0)-1,1000,1)=IF(P$7="","Yes",P$7))*ROW(Data!$C$1:$C$1004),ROW(P161)-ROW(P$7)),1),"")</f>
        <v/>
      </c>
      <c r="Q161" s="43" t="str">
        <f ca="1">IF(R161="","",IF(INDEX(Data!$BR:$BR,MATCH(R161,Data!$A:$A,0),1)=0,"",INDEX(Data!$BR:$BR,MATCH(R161,Data!$A:$A,0),1)))</f>
        <v/>
      </c>
      <c r="R161" s="43" t="str">
        <f ca="1">IFERROR(INDEX(Data!$A$1:Q$1004,_xlfn.AGGREGATE(15,6,(OFFSET(Data!$A$1,0,MATCH(R$6,Data!$1:$1,0)-1,1000,1)=IF(R$7="","Yes",R$7))/(OFFSET(Data!$A$1,0,MATCH(R$6,Data!$1:$1,0)-1,1000,1)=IF(R$7="","Yes",R$7))*ROW(Data!$C$1:$C$1004),ROW(R161)-ROW(R$7)),1),"")</f>
        <v/>
      </c>
      <c r="S161" s="43" t="str">
        <f ca="1">IF(T161="","",IF(INDEX(Data!$BR:$BR,MATCH(T161,Data!$A:$A,0),1)=0,"",INDEX(Data!$BR:$BR,MATCH(T161,Data!$A:$A,0),1)))</f>
        <v/>
      </c>
      <c r="T161" s="43" t="str">
        <f ca="1">IFERROR(INDEX(Data!$A$1:R$1004,_xlfn.AGGREGATE(15,6,(OFFSET(Data!$A$1,0,MATCH(T$6,Data!$1:$1,0)-1,1000,1)=IF(T$7="","Yes",T$7))/(OFFSET(Data!$A$1,0,MATCH(T$6,Data!$1:$1,0)-1,1000,1)=IF(T$7="","Yes",T$7))*ROW(Data!$C$1:$C$1004),ROW(T161)-ROW(T$7)),1),"")</f>
        <v/>
      </c>
      <c r="U161" s="43" t="str">
        <f ca="1">IF(V161="","",IF(INDEX(Data!$BR:$BR,MATCH(V161,Data!$A:$A,0),1)=0,"",INDEX(Data!$BR:$BR,MATCH(V161,Data!$A:$A,0),1)))</f>
        <v/>
      </c>
      <c r="V161" s="43" t="str">
        <f ca="1">IFERROR(INDEX(Data!$A$1:T$1004,_xlfn.AGGREGATE(15,6,(OFFSET(Data!$A$1,0,MATCH(V$6,Data!$1:$1,0)-1,1000,1)=IF(V$7="","Yes",V$7))/(OFFSET(Data!$A$1,0,MATCH(V$6,Data!$1:$1,0)-1,1000,1)=IF(V$7="","Yes",V$7))*ROW(Data!$C$1:$C$1004),ROW(V161)-ROW(V$7)),1),"")</f>
        <v/>
      </c>
      <c r="W161" s="43" t="str">
        <f ca="1">IF(X161="","",IF(INDEX(Data!$BR:$BR,MATCH(X161,Data!$A:$A,0),1)=0,"",INDEX(Data!$BR:$BR,MATCH(X161,Data!$A:$A,0),1)))</f>
        <v/>
      </c>
      <c r="X161" s="43" t="str">
        <f ca="1">IFERROR(INDEX(Data!$A$1:Y$1004,_xlfn.AGGREGATE(15,6,(OFFSET(Data!$A$1,0,MATCH(X$6,Data!$1:$1,0)-1,1000,1)=IF(X$7="","Yes",X$7))/(OFFSET(Data!$A$1,0,MATCH(X$6,Data!$1:$1,0)-1,1000,1)=IF(X$7="","Yes",X$7))*ROW(Data!$C$1:$C$1004),ROW(X161)-ROW(X$7)),1),"")</f>
        <v/>
      </c>
      <c r="Y161" s="43" t="str">
        <f ca="1">IF(Z161="","",IF(INDEX(Data!$BR:$BR,MATCH(Z161,Data!$A:$A,0),1)=0,"",INDEX(Data!$BR:$BR,MATCH(Z161,Data!$A:$A,0),1)))</f>
        <v/>
      </c>
      <c r="Z161" s="43" t="str">
        <f ca="1">IFERROR(INDEX(Data!$A$1:AA$1004,_xlfn.AGGREGATE(15,6,(OFFSET(Data!$A$1,0,MATCH(Z$6,Data!$1:$1,0)-1,1000,1)=IF(Z$7="","Yes",Z$7))/(OFFSET(Data!$A$1,0,MATCH(Z$6,Data!$1:$1,0)-1,1000,1)=IF(Z$7="","Yes",Z$7))*ROW(Data!$C$1:$C$1004),ROW(Z161)-ROW(Z$7)),1),"")</f>
        <v/>
      </c>
      <c r="AA161" s="43" t="str">
        <f ca="1">IF(AB161="","",IF(INDEX(Data!$BR:$BR,MATCH(AB161,Data!$A:$A,0),1)=0,"",INDEX(Data!$BR:$BR,MATCH(AB161,Data!$A:$A,0),1)))</f>
        <v/>
      </c>
      <c r="AB161" s="43" t="str">
        <f ca="1">IFERROR(INDEX(Data!$A$1:AC$1004,_xlfn.AGGREGATE(15,6,(OFFSET(Data!$A$1,0,MATCH(AB$6,Data!$1:$1,0)-1,1000,1)=IF(AB$7="","Yes",AB$7))/(OFFSET(Data!$A$1,0,MATCH(AB$6,Data!$1:$1,0)-1,1000,1)=IF(AB$7="","Yes",AB$7))*ROW(Data!$C$1:$C$1004),ROW(AB161)-ROW(AB$7)),1),"")</f>
        <v/>
      </c>
      <c r="AC161" s="43" t="str">
        <f ca="1">IF(AD161="","",IF(INDEX(Data!$BR:$BR,MATCH(AD161,Data!$A:$A,0),1)=0,"",INDEX(Data!$BR:$BR,MATCH(AD161,Data!$A:$A,0),1)))</f>
        <v/>
      </c>
      <c r="AD161" s="43" t="str">
        <f ca="1">IFERROR(INDEX(Data!$A$1:AE$1004,_xlfn.AGGREGATE(15,6,(OFFSET(Data!$A$1,0,MATCH(AD$6,Data!$1:$1,0)-1,1000,1)=IF(AD$7="","Yes",AD$7))/(OFFSET(Data!$A$1,0,MATCH(AD$6,Data!$1:$1,0)-1,1000,1)=IF(AD$7="","Yes",AD$7))*ROW(Data!$C$1:$C$1004),ROW(AD161)-ROW(AD$7)),1),"")</f>
        <v/>
      </c>
      <c r="AE161" s="43" t="str">
        <f ca="1">IF(AF161="","",IF(INDEX(Data!$BR:$BR,MATCH(AF161,Data!$A:$A,0),1)=0,"",INDEX(Data!$BR:$BR,MATCH(AF161,Data!$A:$A,0),1)))</f>
        <v/>
      </c>
      <c r="AF161" s="43" t="str">
        <f ca="1">IFERROR(INDEX(Data!$A$1:AM$1004,_xlfn.AGGREGATE(15,6,(OFFSET(Data!$A$1,0,MATCH(AF$6,Data!$1:$1,0)-1,1000,1)=IF(AF$7="","Yes",AF$7))/(OFFSET(Data!$A$1,0,MATCH(AF$6,Data!$1:$1,0)-1,1000,1)=IF(AF$7="","Yes",AF$7))*ROW(Data!$C$1:$C$1004),ROW(AF161)-ROW(AF$7)),1),"")</f>
        <v/>
      </c>
      <c r="AG161" s="43" t="str">
        <f ca="1">IF(AH161="","",IF(INDEX(Data!$BR:$BR,MATCH(AH161,Data!$A:$A,0),1)=0,"",INDEX(Data!$BR:$BR,MATCH(AH161,Data!$A:$A,0),1)))</f>
        <v/>
      </c>
      <c r="AH161" s="43" t="str">
        <f ca="1">IFERROR(INDEX(Data!$A$1:AO$1004,_xlfn.AGGREGATE(15,6,(OFFSET(Data!$A$1,0,MATCH(AH$6,Data!$1:$1,0)-1,1000,1)=IF(AH$7="","Yes",AH$7))/(OFFSET(Data!$A$1,0,MATCH(AH$6,Data!$1:$1,0)-1,1000,1)=IF(AH$7="","Yes",AH$7))*ROW(Data!$C$1:$C$1004),ROW(AH161)-ROW(AH$7)),1),"")</f>
        <v/>
      </c>
      <c r="AI161" s="43" t="str">
        <f ca="1">IF(AJ161="","",IF(INDEX(Data!$BR:$BR,MATCH(AJ161,Data!$A:$A,0),1)=0,"",INDEX(Data!$BR:$BR,MATCH(AJ161,Data!$A:$A,0),1)))</f>
        <v/>
      </c>
      <c r="AJ161" s="43" t="str">
        <f ca="1">IFERROR(INDEX(Data!$A$1:AQ$1004,_xlfn.AGGREGATE(15,6,(OFFSET(Data!$A$1,0,MATCH(AJ$6,Data!$1:$1,0)-1,1000,1)=IF(AJ$7="","Yes",AJ$7))/(OFFSET(Data!$A$1,0,MATCH(AJ$6,Data!$1:$1,0)-1,1000,1)=IF(AJ$7="","Yes",AJ$7))*ROW(Data!$C$1:$C$1004),ROW(AJ161)-ROW(AJ$7)),1),"")</f>
        <v/>
      </c>
      <c r="AK161" s="43" t="str">
        <f ca="1">IF(AL161="","",IF(INDEX(Data!$BR:$BR,MATCH(AL161,Data!$A:$A,0),1)=0,"",INDEX(Data!$BR:$BR,MATCH(AL161,Data!$A:$A,0),1)))</f>
        <v/>
      </c>
      <c r="AL161" s="43" t="str">
        <f ca="1">IFERROR(INDEX(Data!$A$1:AS$1004,_xlfn.AGGREGATE(15,6,(OFFSET(Data!$A$1,0,MATCH(AL$6,Data!$1:$1,0)-1,1000,1)=IF(AL$7="","Yes",AL$7))/(OFFSET(Data!$A$1,0,MATCH(AL$6,Data!$1:$1,0)-1,1000,1)=IF(AL$7="","Yes",AL$7))*ROW(Data!$C$1:$C$1004),ROW(AL161)-ROW(AL$7)),1),"")</f>
        <v/>
      </c>
      <c r="AM161" s="43" t="str">
        <f ca="1">IF(AN161="","",IF(INDEX(Data!$BR:$BR,MATCH(AN161,Data!$A:$A,0),1)=0,"",INDEX(Data!$BR:$BR,MATCH(AN161,Data!$A:$A,0),1)))</f>
        <v/>
      </c>
      <c r="AN161" s="43" t="str">
        <f ca="1">IFERROR(INDEX(Data!$A$1:AU$1004,_xlfn.AGGREGATE(15,6,(OFFSET(Data!$A$1,0,MATCH(AN$6,Data!$1:$1,0)-1,1000,1)=IF(AN$7="","Yes",AN$7))/(OFFSET(Data!$A$1,0,MATCH(AN$6,Data!$1:$1,0)-1,1000,1)=IF(AN$7="","Yes",AN$7))*ROW(Data!$C$1:$C$1004),ROW(AN161)-ROW(AN$7)),1),"")</f>
        <v/>
      </c>
    </row>
    <row r="162" spans="1:40" x14ac:dyDescent="0.4">
      <c r="A162" s="43" t="str">
        <f ca="1">IF(B162="","",IF(INDEX(Data!$BR:$BR,MATCH(B162,Data!$A:$A,0),1)=0,"",INDEX(Data!$BR:$BR,MATCH(B162,Data!$A:$A,0),1)))</f>
        <v/>
      </c>
      <c r="B162" s="43" t="str">
        <f ca="1">IFERROR(INDEX(Data!A$1:$A$1004,_xlfn.AGGREGATE(15,6,(OFFSET(Data!$A$1,0,MATCH(B$6,Data!$1:$1,0)-1,1000,1)=IF(B$7="","Yes",B$7))/(OFFSET(Data!$A$1,0,MATCH(B$6,Data!$1:$1,0)-1,1000,1)=IF(B$7="","Yes",B$7))*ROW(Data!$C$1:$C$1004),ROW(B162)-ROW(B$7)),1),"")</f>
        <v/>
      </c>
      <c r="C162" s="43" t="str">
        <f ca="1">IF(D162="","",IF(INDEX(Data!$BR:$BR,MATCH(D162,Data!$A:$A,0),1)=0,"",INDEX(Data!$BR:$BR,MATCH(D162,Data!$A:$A,0),1)))</f>
        <v/>
      </c>
      <c r="D162" s="43" t="str">
        <f ca="1">IFERROR(INDEX(Data!$A$1:C$1004,_xlfn.AGGREGATE(15,6,(OFFSET(Data!$A$1,0,MATCH(D$6,Data!$1:$1,0)-1,1000,1)=IF(D$7="","Yes",D$7))/(OFFSET(Data!$A$1,0,MATCH(D$6,Data!$1:$1,0)-1,1000,1)=IF(D$7="","Yes",D$7))*ROW(Data!$C$1:$C$1004),ROW(D162)-ROW(D$7)),1),"")</f>
        <v/>
      </c>
      <c r="E162" s="43" t="str">
        <f ca="1">IF(F162="","",IF(INDEX(Data!$BR:$BR,MATCH(F162,Data!$A:$A,0),1)=0,"",INDEX(Data!$BR:$BR,MATCH(F162,Data!$A:$A,0),1)))</f>
        <v/>
      </c>
      <c r="F162" s="43" t="str">
        <f ca="1">IFERROR(INDEX(Data!$A$1:E$1004,_xlfn.AGGREGATE(15,6,(OFFSET(Data!$A$1,0,MATCH(F$6,Data!$1:$1,0)-1,1000,1)=IF(F$7="","Yes",F$7))/(OFFSET(Data!$A$1,0,MATCH(F$6,Data!$1:$1,0)-1,1000,1)=IF(F$7="","Yes",F$7))*ROW(Data!$C$1:$C$1004),ROW(F162)-ROW(F$7)),1),"")</f>
        <v/>
      </c>
      <c r="G162" s="43" t="str">
        <f ca="1">IF(H162="","",IF(INDEX(Data!$BR:$BR,MATCH(H162,Data!$A:$A,0),1)=0,"",INDEX(Data!$BR:$BR,MATCH(H162,Data!$A:$A,0),1)))</f>
        <v/>
      </c>
      <c r="H162" s="43" t="str">
        <f ca="1">IFERROR(INDEX(Data!$A$1:G$1004,_xlfn.AGGREGATE(15,6,(OFFSET(Data!$A$1,0,MATCH(H$6,Data!$1:$1,0)-1,1000,1)=IF(H$7="","Yes",H$7))/(OFFSET(Data!$A$1,0,MATCH(H$6,Data!$1:$1,0)-1,1000,1)=IF(H$7="","Yes",H$7))*ROW(Data!$C$1:$C$1004),ROW(H162)-ROW(H$7)),1),"")</f>
        <v/>
      </c>
      <c r="I162" s="43" t="str">
        <f ca="1">IF(J162="","",IF(INDEX(Data!$BR:$BR,MATCH(J162,Data!$A:$A,0),1)=0,"",INDEX(Data!$BR:$BR,MATCH(J162,Data!$A:$A,0),1)))</f>
        <v/>
      </c>
      <c r="J162" s="43" t="str">
        <f ca="1">IFERROR(INDEX(Data!$A$1:I$1004,_xlfn.AGGREGATE(15,6,(OFFSET(Data!$A$1,0,MATCH(J$6,Data!$1:$1,0)-1,1000,1)=IF(J$7="","Yes",J$7))/(OFFSET(Data!$A$1,0,MATCH(J$6,Data!$1:$1,0)-1,1000,1)=IF(J$7="","Yes",J$7))*ROW(Data!$C$1:$C$1004),ROW(J162)-ROW(J$7)),1),"")</f>
        <v/>
      </c>
      <c r="K162" s="43" t="str">
        <f ca="1">IF(L162="","",IF(INDEX(Data!$BR:$BR,MATCH(L162,Data!$A:$A,0),1)=0,"",INDEX(Data!$BR:$BR,MATCH(L162,Data!$A:$A,0),1)))</f>
        <v/>
      </c>
      <c r="L162" s="43" t="str">
        <f ca="1">IFERROR(INDEX(Data!$A$1:K$1004,_xlfn.AGGREGATE(15,6,(OFFSET(Data!$A$1,0,MATCH(L$6,Data!$1:$1,0)-1,1000,1)=IF(L$7="","Yes",L$7))/(OFFSET(Data!$A$1,0,MATCH(L$6,Data!$1:$1,0)-1,1000,1)=IF(L$7="","Yes",L$7))*ROW(Data!$C$1:$C$1004),ROW(L162)-ROW(L$7)),1),"")</f>
        <v/>
      </c>
      <c r="M162" s="43" t="str">
        <f ca="1">IF(N162="","",IF(INDEX(Data!$BR:$BR,MATCH(N162,Data!$A:$A,0),1)=0,"",INDEX(Data!$BR:$BR,MATCH(N162,Data!$A:$A,0),1)))</f>
        <v/>
      </c>
      <c r="N162" s="43" t="str">
        <f ca="1">IFERROR(INDEX(Data!$A$1:M$1004,_xlfn.AGGREGATE(15,6,(OFFSET(Data!$A$1,0,MATCH(N$6,Data!$1:$1,0)-1,1000,1)=IF(N$7="","Yes",N$7))/(OFFSET(Data!$A$1,0,MATCH(N$6,Data!$1:$1,0)-1,1000,1)=IF(N$7="","Yes",N$7))*ROW(Data!$C$1:$C$1004),ROW(N162)-ROW(N$7)),1),"")</f>
        <v/>
      </c>
      <c r="O162" s="43" t="str">
        <f ca="1">IF(P162="","",IF(INDEX(Data!$BR:$BR,MATCH(P162,Data!$A:$A,0),1)=0,"",INDEX(Data!$BR:$BR,MATCH(P162,Data!$A:$A,0),1)))</f>
        <v/>
      </c>
      <c r="P162" s="43" t="str">
        <f ca="1">IFERROR(INDEX(Data!$A$1:O$1004,_xlfn.AGGREGATE(15,6,(OFFSET(Data!$A$1,0,MATCH(P$6,Data!$1:$1,0)-1,1000,1)=IF(P$7="","Yes",P$7))/(OFFSET(Data!$A$1,0,MATCH(P$6,Data!$1:$1,0)-1,1000,1)=IF(P$7="","Yes",P$7))*ROW(Data!$C$1:$C$1004),ROW(P162)-ROW(P$7)),1),"")</f>
        <v/>
      </c>
      <c r="Q162" s="43" t="str">
        <f ca="1">IF(R162="","",IF(INDEX(Data!$BR:$BR,MATCH(R162,Data!$A:$A,0),1)=0,"",INDEX(Data!$BR:$BR,MATCH(R162,Data!$A:$A,0),1)))</f>
        <v/>
      </c>
      <c r="R162" s="43" t="str">
        <f ca="1">IFERROR(INDEX(Data!$A$1:Q$1004,_xlfn.AGGREGATE(15,6,(OFFSET(Data!$A$1,0,MATCH(R$6,Data!$1:$1,0)-1,1000,1)=IF(R$7="","Yes",R$7))/(OFFSET(Data!$A$1,0,MATCH(R$6,Data!$1:$1,0)-1,1000,1)=IF(R$7="","Yes",R$7))*ROW(Data!$C$1:$C$1004),ROW(R162)-ROW(R$7)),1),"")</f>
        <v/>
      </c>
      <c r="S162" s="43" t="str">
        <f ca="1">IF(T162="","",IF(INDEX(Data!$BR:$BR,MATCH(T162,Data!$A:$A,0),1)=0,"",INDEX(Data!$BR:$BR,MATCH(T162,Data!$A:$A,0),1)))</f>
        <v/>
      </c>
      <c r="T162" s="43" t="str">
        <f ca="1">IFERROR(INDEX(Data!$A$1:R$1004,_xlfn.AGGREGATE(15,6,(OFFSET(Data!$A$1,0,MATCH(T$6,Data!$1:$1,0)-1,1000,1)=IF(T$7="","Yes",T$7))/(OFFSET(Data!$A$1,0,MATCH(T$6,Data!$1:$1,0)-1,1000,1)=IF(T$7="","Yes",T$7))*ROW(Data!$C$1:$C$1004),ROW(T162)-ROW(T$7)),1),"")</f>
        <v/>
      </c>
      <c r="U162" s="43" t="str">
        <f ca="1">IF(V162="","",IF(INDEX(Data!$BR:$BR,MATCH(V162,Data!$A:$A,0),1)=0,"",INDEX(Data!$BR:$BR,MATCH(V162,Data!$A:$A,0),1)))</f>
        <v/>
      </c>
      <c r="V162" s="43" t="str">
        <f ca="1">IFERROR(INDEX(Data!$A$1:T$1004,_xlfn.AGGREGATE(15,6,(OFFSET(Data!$A$1,0,MATCH(V$6,Data!$1:$1,0)-1,1000,1)=IF(V$7="","Yes",V$7))/(OFFSET(Data!$A$1,0,MATCH(V$6,Data!$1:$1,0)-1,1000,1)=IF(V$7="","Yes",V$7))*ROW(Data!$C$1:$C$1004),ROW(V162)-ROW(V$7)),1),"")</f>
        <v/>
      </c>
      <c r="W162" s="43" t="str">
        <f ca="1">IF(X162="","",IF(INDEX(Data!$BR:$BR,MATCH(X162,Data!$A:$A,0),1)=0,"",INDEX(Data!$BR:$BR,MATCH(X162,Data!$A:$A,0),1)))</f>
        <v/>
      </c>
      <c r="X162" s="43" t="str">
        <f ca="1">IFERROR(INDEX(Data!$A$1:Y$1004,_xlfn.AGGREGATE(15,6,(OFFSET(Data!$A$1,0,MATCH(X$6,Data!$1:$1,0)-1,1000,1)=IF(X$7="","Yes",X$7))/(OFFSET(Data!$A$1,0,MATCH(X$6,Data!$1:$1,0)-1,1000,1)=IF(X$7="","Yes",X$7))*ROW(Data!$C$1:$C$1004),ROW(X162)-ROW(X$7)),1),"")</f>
        <v/>
      </c>
      <c r="Y162" s="43" t="str">
        <f ca="1">IF(Z162="","",IF(INDEX(Data!$BR:$BR,MATCH(Z162,Data!$A:$A,0),1)=0,"",INDEX(Data!$BR:$BR,MATCH(Z162,Data!$A:$A,0),1)))</f>
        <v/>
      </c>
      <c r="Z162" s="43" t="str">
        <f ca="1">IFERROR(INDEX(Data!$A$1:AA$1004,_xlfn.AGGREGATE(15,6,(OFFSET(Data!$A$1,0,MATCH(Z$6,Data!$1:$1,0)-1,1000,1)=IF(Z$7="","Yes",Z$7))/(OFFSET(Data!$A$1,0,MATCH(Z$6,Data!$1:$1,0)-1,1000,1)=IF(Z$7="","Yes",Z$7))*ROW(Data!$C$1:$C$1004),ROW(Z162)-ROW(Z$7)),1),"")</f>
        <v/>
      </c>
      <c r="AA162" s="43" t="str">
        <f ca="1">IF(AB162="","",IF(INDEX(Data!$BR:$BR,MATCH(AB162,Data!$A:$A,0),1)=0,"",INDEX(Data!$BR:$BR,MATCH(AB162,Data!$A:$A,0),1)))</f>
        <v/>
      </c>
      <c r="AB162" s="43" t="str">
        <f ca="1">IFERROR(INDEX(Data!$A$1:AC$1004,_xlfn.AGGREGATE(15,6,(OFFSET(Data!$A$1,0,MATCH(AB$6,Data!$1:$1,0)-1,1000,1)=IF(AB$7="","Yes",AB$7))/(OFFSET(Data!$A$1,0,MATCH(AB$6,Data!$1:$1,0)-1,1000,1)=IF(AB$7="","Yes",AB$7))*ROW(Data!$C$1:$C$1004),ROW(AB162)-ROW(AB$7)),1),"")</f>
        <v/>
      </c>
      <c r="AC162" s="43" t="str">
        <f ca="1">IF(AD162="","",IF(INDEX(Data!$BR:$BR,MATCH(AD162,Data!$A:$A,0),1)=0,"",INDEX(Data!$BR:$BR,MATCH(AD162,Data!$A:$A,0),1)))</f>
        <v/>
      </c>
      <c r="AD162" s="43" t="str">
        <f ca="1">IFERROR(INDEX(Data!$A$1:AE$1004,_xlfn.AGGREGATE(15,6,(OFFSET(Data!$A$1,0,MATCH(AD$6,Data!$1:$1,0)-1,1000,1)=IF(AD$7="","Yes",AD$7))/(OFFSET(Data!$A$1,0,MATCH(AD$6,Data!$1:$1,0)-1,1000,1)=IF(AD$7="","Yes",AD$7))*ROW(Data!$C$1:$C$1004),ROW(AD162)-ROW(AD$7)),1),"")</f>
        <v/>
      </c>
      <c r="AE162" s="43" t="str">
        <f ca="1">IF(AF162="","",IF(INDEX(Data!$BR:$BR,MATCH(AF162,Data!$A:$A,0),1)=0,"",INDEX(Data!$BR:$BR,MATCH(AF162,Data!$A:$A,0),1)))</f>
        <v/>
      </c>
      <c r="AF162" s="43" t="str">
        <f ca="1">IFERROR(INDEX(Data!$A$1:AM$1004,_xlfn.AGGREGATE(15,6,(OFFSET(Data!$A$1,0,MATCH(AF$6,Data!$1:$1,0)-1,1000,1)=IF(AF$7="","Yes",AF$7))/(OFFSET(Data!$A$1,0,MATCH(AF$6,Data!$1:$1,0)-1,1000,1)=IF(AF$7="","Yes",AF$7))*ROW(Data!$C$1:$C$1004),ROW(AF162)-ROW(AF$7)),1),"")</f>
        <v/>
      </c>
      <c r="AG162" s="43" t="str">
        <f ca="1">IF(AH162="","",IF(INDEX(Data!$BR:$BR,MATCH(AH162,Data!$A:$A,0),1)=0,"",INDEX(Data!$BR:$BR,MATCH(AH162,Data!$A:$A,0),1)))</f>
        <v/>
      </c>
      <c r="AH162" s="43" t="str">
        <f ca="1">IFERROR(INDEX(Data!$A$1:AO$1004,_xlfn.AGGREGATE(15,6,(OFFSET(Data!$A$1,0,MATCH(AH$6,Data!$1:$1,0)-1,1000,1)=IF(AH$7="","Yes",AH$7))/(OFFSET(Data!$A$1,0,MATCH(AH$6,Data!$1:$1,0)-1,1000,1)=IF(AH$7="","Yes",AH$7))*ROW(Data!$C$1:$C$1004),ROW(AH162)-ROW(AH$7)),1),"")</f>
        <v/>
      </c>
      <c r="AI162" s="43" t="str">
        <f ca="1">IF(AJ162="","",IF(INDEX(Data!$BR:$BR,MATCH(AJ162,Data!$A:$A,0),1)=0,"",INDEX(Data!$BR:$BR,MATCH(AJ162,Data!$A:$A,0),1)))</f>
        <v/>
      </c>
      <c r="AJ162" s="43" t="str">
        <f ca="1">IFERROR(INDEX(Data!$A$1:AQ$1004,_xlfn.AGGREGATE(15,6,(OFFSET(Data!$A$1,0,MATCH(AJ$6,Data!$1:$1,0)-1,1000,1)=IF(AJ$7="","Yes",AJ$7))/(OFFSET(Data!$A$1,0,MATCH(AJ$6,Data!$1:$1,0)-1,1000,1)=IF(AJ$7="","Yes",AJ$7))*ROW(Data!$C$1:$C$1004),ROW(AJ162)-ROW(AJ$7)),1),"")</f>
        <v/>
      </c>
      <c r="AK162" s="43" t="str">
        <f ca="1">IF(AL162="","",IF(INDEX(Data!$BR:$BR,MATCH(AL162,Data!$A:$A,0),1)=0,"",INDEX(Data!$BR:$BR,MATCH(AL162,Data!$A:$A,0),1)))</f>
        <v/>
      </c>
      <c r="AL162" s="43" t="str">
        <f ca="1">IFERROR(INDEX(Data!$A$1:AS$1004,_xlfn.AGGREGATE(15,6,(OFFSET(Data!$A$1,0,MATCH(AL$6,Data!$1:$1,0)-1,1000,1)=IF(AL$7="","Yes",AL$7))/(OFFSET(Data!$A$1,0,MATCH(AL$6,Data!$1:$1,0)-1,1000,1)=IF(AL$7="","Yes",AL$7))*ROW(Data!$C$1:$C$1004),ROW(AL162)-ROW(AL$7)),1),"")</f>
        <v/>
      </c>
      <c r="AM162" s="43" t="str">
        <f ca="1">IF(AN162="","",IF(INDEX(Data!$BR:$BR,MATCH(AN162,Data!$A:$A,0),1)=0,"",INDEX(Data!$BR:$BR,MATCH(AN162,Data!$A:$A,0),1)))</f>
        <v/>
      </c>
      <c r="AN162" s="43" t="str">
        <f ca="1">IFERROR(INDEX(Data!$A$1:AU$1004,_xlfn.AGGREGATE(15,6,(OFFSET(Data!$A$1,0,MATCH(AN$6,Data!$1:$1,0)-1,1000,1)=IF(AN$7="","Yes",AN$7))/(OFFSET(Data!$A$1,0,MATCH(AN$6,Data!$1:$1,0)-1,1000,1)=IF(AN$7="","Yes",AN$7))*ROW(Data!$C$1:$C$1004),ROW(AN162)-ROW(AN$7)),1),"")</f>
        <v/>
      </c>
    </row>
    <row r="163" spans="1:40" x14ac:dyDescent="0.4">
      <c r="A163" s="43" t="str">
        <f ca="1">IF(B163="","",IF(INDEX(Data!$BR:$BR,MATCH(B163,Data!$A:$A,0),1)=0,"",INDEX(Data!$BR:$BR,MATCH(B163,Data!$A:$A,0),1)))</f>
        <v/>
      </c>
      <c r="B163" s="43" t="str">
        <f ca="1">IFERROR(INDEX(Data!A$1:$A$1004,_xlfn.AGGREGATE(15,6,(OFFSET(Data!$A$1,0,MATCH(B$6,Data!$1:$1,0)-1,1000,1)=IF(B$7="","Yes",B$7))/(OFFSET(Data!$A$1,0,MATCH(B$6,Data!$1:$1,0)-1,1000,1)=IF(B$7="","Yes",B$7))*ROW(Data!$C$1:$C$1004),ROW(B163)-ROW(B$7)),1),"")</f>
        <v/>
      </c>
      <c r="C163" s="43" t="str">
        <f ca="1">IF(D163="","",IF(INDEX(Data!$BR:$BR,MATCH(D163,Data!$A:$A,0),1)=0,"",INDEX(Data!$BR:$BR,MATCH(D163,Data!$A:$A,0),1)))</f>
        <v/>
      </c>
      <c r="D163" s="43" t="str">
        <f ca="1">IFERROR(INDEX(Data!$A$1:C$1004,_xlfn.AGGREGATE(15,6,(OFFSET(Data!$A$1,0,MATCH(D$6,Data!$1:$1,0)-1,1000,1)=IF(D$7="","Yes",D$7))/(OFFSET(Data!$A$1,0,MATCH(D$6,Data!$1:$1,0)-1,1000,1)=IF(D$7="","Yes",D$7))*ROW(Data!$C$1:$C$1004),ROW(D163)-ROW(D$7)),1),"")</f>
        <v/>
      </c>
      <c r="E163" s="43" t="str">
        <f ca="1">IF(F163="","",IF(INDEX(Data!$BR:$BR,MATCH(F163,Data!$A:$A,0),1)=0,"",INDEX(Data!$BR:$BR,MATCH(F163,Data!$A:$A,0),1)))</f>
        <v/>
      </c>
      <c r="F163" s="43" t="str">
        <f ca="1">IFERROR(INDEX(Data!$A$1:E$1004,_xlfn.AGGREGATE(15,6,(OFFSET(Data!$A$1,0,MATCH(F$6,Data!$1:$1,0)-1,1000,1)=IF(F$7="","Yes",F$7))/(OFFSET(Data!$A$1,0,MATCH(F$6,Data!$1:$1,0)-1,1000,1)=IF(F$7="","Yes",F$7))*ROW(Data!$C$1:$C$1004),ROW(F163)-ROW(F$7)),1),"")</f>
        <v/>
      </c>
      <c r="G163" s="43" t="str">
        <f ca="1">IF(H163="","",IF(INDEX(Data!$BR:$BR,MATCH(H163,Data!$A:$A,0),1)=0,"",INDEX(Data!$BR:$BR,MATCH(H163,Data!$A:$A,0),1)))</f>
        <v/>
      </c>
      <c r="H163" s="43" t="str">
        <f ca="1">IFERROR(INDEX(Data!$A$1:G$1004,_xlfn.AGGREGATE(15,6,(OFFSET(Data!$A$1,0,MATCH(H$6,Data!$1:$1,0)-1,1000,1)=IF(H$7="","Yes",H$7))/(OFFSET(Data!$A$1,0,MATCH(H$6,Data!$1:$1,0)-1,1000,1)=IF(H$7="","Yes",H$7))*ROW(Data!$C$1:$C$1004),ROW(H163)-ROW(H$7)),1),"")</f>
        <v/>
      </c>
      <c r="I163" s="43" t="str">
        <f ca="1">IF(J163="","",IF(INDEX(Data!$BR:$BR,MATCH(J163,Data!$A:$A,0),1)=0,"",INDEX(Data!$BR:$BR,MATCH(J163,Data!$A:$A,0),1)))</f>
        <v/>
      </c>
      <c r="J163" s="43" t="str">
        <f ca="1">IFERROR(INDEX(Data!$A$1:I$1004,_xlfn.AGGREGATE(15,6,(OFFSET(Data!$A$1,0,MATCH(J$6,Data!$1:$1,0)-1,1000,1)=IF(J$7="","Yes",J$7))/(OFFSET(Data!$A$1,0,MATCH(J$6,Data!$1:$1,0)-1,1000,1)=IF(J$7="","Yes",J$7))*ROW(Data!$C$1:$C$1004),ROW(J163)-ROW(J$7)),1),"")</f>
        <v/>
      </c>
      <c r="K163" s="43" t="str">
        <f ca="1">IF(L163="","",IF(INDEX(Data!$BR:$BR,MATCH(L163,Data!$A:$A,0),1)=0,"",INDEX(Data!$BR:$BR,MATCH(L163,Data!$A:$A,0),1)))</f>
        <v/>
      </c>
      <c r="L163" s="43" t="str">
        <f ca="1">IFERROR(INDEX(Data!$A$1:K$1004,_xlfn.AGGREGATE(15,6,(OFFSET(Data!$A$1,0,MATCH(L$6,Data!$1:$1,0)-1,1000,1)=IF(L$7="","Yes",L$7))/(OFFSET(Data!$A$1,0,MATCH(L$6,Data!$1:$1,0)-1,1000,1)=IF(L$7="","Yes",L$7))*ROW(Data!$C$1:$C$1004),ROW(L163)-ROW(L$7)),1),"")</f>
        <v/>
      </c>
      <c r="M163" s="43" t="str">
        <f ca="1">IF(N163="","",IF(INDEX(Data!$BR:$BR,MATCH(N163,Data!$A:$A,0),1)=0,"",INDEX(Data!$BR:$BR,MATCH(N163,Data!$A:$A,0),1)))</f>
        <v/>
      </c>
      <c r="N163" s="43" t="str">
        <f ca="1">IFERROR(INDEX(Data!$A$1:M$1004,_xlfn.AGGREGATE(15,6,(OFFSET(Data!$A$1,0,MATCH(N$6,Data!$1:$1,0)-1,1000,1)=IF(N$7="","Yes",N$7))/(OFFSET(Data!$A$1,0,MATCH(N$6,Data!$1:$1,0)-1,1000,1)=IF(N$7="","Yes",N$7))*ROW(Data!$C$1:$C$1004),ROW(N163)-ROW(N$7)),1),"")</f>
        <v/>
      </c>
      <c r="O163" s="43" t="str">
        <f ca="1">IF(P163="","",IF(INDEX(Data!$BR:$BR,MATCH(P163,Data!$A:$A,0),1)=0,"",INDEX(Data!$BR:$BR,MATCH(P163,Data!$A:$A,0),1)))</f>
        <v/>
      </c>
      <c r="P163" s="43" t="str">
        <f ca="1">IFERROR(INDEX(Data!$A$1:O$1004,_xlfn.AGGREGATE(15,6,(OFFSET(Data!$A$1,0,MATCH(P$6,Data!$1:$1,0)-1,1000,1)=IF(P$7="","Yes",P$7))/(OFFSET(Data!$A$1,0,MATCH(P$6,Data!$1:$1,0)-1,1000,1)=IF(P$7="","Yes",P$7))*ROW(Data!$C$1:$C$1004),ROW(P163)-ROW(P$7)),1),"")</f>
        <v/>
      </c>
      <c r="Q163" s="43" t="str">
        <f ca="1">IF(R163="","",IF(INDEX(Data!$BR:$BR,MATCH(R163,Data!$A:$A,0),1)=0,"",INDEX(Data!$BR:$BR,MATCH(R163,Data!$A:$A,0),1)))</f>
        <v/>
      </c>
      <c r="R163" s="43" t="str">
        <f ca="1">IFERROR(INDEX(Data!$A$1:Q$1004,_xlfn.AGGREGATE(15,6,(OFFSET(Data!$A$1,0,MATCH(R$6,Data!$1:$1,0)-1,1000,1)=IF(R$7="","Yes",R$7))/(OFFSET(Data!$A$1,0,MATCH(R$6,Data!$1:$1,0)-1,1000,1)=IF(R$7="","Yes",R$7))*ROW(Data!$C$1:$C$1004),ROW(R163)-ROW(R$7)),1),"")</f>
        <v/>
      </c>
      <c r="S163" s="43" t="str">
        <f ca="1">IF(T163="","",IF(INDEX(Data!$BR:$BR,MATCH(T163,Data!$A:$A,0),1)=0,"",INDEX(Data!$BR:$BR,MATCH(T163,Data!$A:$A,0),1)))</f>
        <v/>
      </c>
      <c r="T163" s="43" t="str">
        <f ca="1">IFERROR(INDEX(Data!$A$1:R$1004,_xlfn.AGGREGATE(15,6,(OFFSET(Data!$A$1,0,MATCH(T$6,Data!$1:$1,0)-1,1000,1)=IF(T$7="","Yes",T$7))/(OFFSET(Data!$A$1,0,MATCH(T$6,Data!$1:$1,0)-1,1000,1)=IF(T$7="","Yes",T$7))*ROW(Data!$C$1:$C$1004),ROW(T163)-ROW(T$7)),1),"")</f>
        <v/>
      </c>
      <c r="U163" s="43" t="str">
        <f ca="1">IF(V163="","",IF(INDEX(Data!$BR:$BR,MATCH(V163,Data!$A:$A,0),1)=0,"",INDEX(Data!$BR:$BR,MATCH(V163,Data!$A:$A,0),1)))</f>
        <v/>
      </c>
      <c r="V163" s="43" t="str">
        <f ca="1">IFERROR(INDEX(Data!$A$1:T$1004,_xlfn.AGGREGATE(15,6,(OFFSET(Data!$A$1,0,MATCH(V$6,Data!$1:$1,0)-1,1000,1)=IF(V$7="","Yes",V$7))/(OFFSET(Data!$A$1,0,MATCH(V$6,Data!$1:$1,0)-1,1000,1)=IF(V$7="","Yes",V$7))*ROW(Data!$C$1:$C$1004),ROW(V163)-ROW(V$7)),1),"")</f>
        <v/>
      </c>
      <c r="W163" s="43" t="str">
        <f ca="1">IF(X163="","",IF(INDEX(Data!$BR:$BR,MATCH(X163,Data!$A:$A,0),1)=0,"",INDEX(Data!$BR:$BR,MATCH(X163,Data!$A:$A,0),1)))</f>
        <v/>
      </c>
      <c r="X163" s="43" t="str">
        <f ca="1">IFERROR(INDEX(Data!$A$1:Y$1004,_xlfn.AGGREGATE(15,6,(OFFSET(Data!$A$1,0,MATCH(X$6,Data!$1:$1,0)-1,1000,1)=IF(X$7="","Yes",X$7))/(OFFSET(Data!$A$1,0,MATCH(X$6,Data!$1:$1,0)-1,1000,1)=IF(X$7="","Yes",X$7))*ROW(Data!$C$1:$C$1004),ROW(X163)-ROW(X$7)),1),"")</f>
        <v/>
      </c>
      <c r="Y163" s="43" t="str">
        <f ca="1">IF(Z163="","",IF(INDEX(Data!$BR:$BR,MATCH(Z163,Data!$A:$A,0),1)=0,"",INDEX(Data!$BR:$BR,MATCH(Z163,Data!$A:$A,0),1)))</f>
        <v/>
      </c>
      <c r="Z163" s="43" t="str">
        <f ca="1">IFERROR(INDEX(Data!$A$1:AA$1004,_xlfn.AGGREGATE(15,6,(OFFSET(Data!$A$1,0,MATCH(Z$6,Data!$1:$1,0)-1,1000,1)=IF(Z$7="","Yes",Z$7))/(OFFSET(Data!$A$1,0,MATCH(Z$6,Data!$1:$1,0)-1,1000,1)=IF(Z$7="","Yes",Z$7))*ROW(Data!$C$1:$C$1004),ROW(Z163)-ROW(Z$7)),1),"")</f>
        <v/>
      </c>
      <c r="AA163" s="43" t="str">
        <f ca="1">IF(AB163="","",IF(INDEX(Data!$BR:$BR,MATCH(AB163,Data!$A:$A,0),1)=0,"",INDEX(Data!$BR:$BR,MATCH(AB163,Data!$A:$A,0),1)))</f>
        <v/>
      </c>
      <c r="AB163" s="43" t="str">
        <f ca="1">IFERROR(INDEX(Data!$A$1:AC$1004,_xlfn.AGGREGATE(15,6,(OFFSET(Data!$A$1,0,MATCH(AB$6,Data!$1:$1,0)-1,1000,1)=IF(AB$7="","Yes",AB$7))/(OFFSET(Data!$A$1,0,MATCH(AB$6,Data!$1:$1,0)-1,1000,1)=IF(AB$7="","Yes",AB$7))*ROW(Data!$C$1:$C$1004),ROW(AB163)-ROW(AB$7)),1),"")</f>
        <v/>
      </c>
      <c r="AC163" s="43" t="str">
        <f ca="1">IF(AD163="","",IF(INDEX(Data!$BR:$BR,MATCH(AD163,Data!$A:$A,0),1)=0,"",INDEX(Data!$BR:$BR,MATCH(AD163,Data!$A:$A,0),1)))</f>
        <v/>
      </c>
      <c r="AD163" s="43" t="str">
        <f ca="1">IFERROR(INDEX(Data!$A$1:AE$1004,_xlfn.AGGREGATE(15,6,(OFFSET(Data!$A$1,0,MATCH(AD$6,Data!$1:$1,0)-1,1000,1)=IF(AD$7="","Yes",AD$7))/(OFFSET(Data!$A$1,0,MATCH(AD$6,Data!$1:$1,0)-1,1000,1)=IF(AD$7="","Yes",AD$7))*ROW(Data!$C$1:$C$1004),ROW(AD163)-ROW(AD$7)),1),"")</f>
        <v/>
      </c>
      <c r="AE163" s="43" t="str">
        <f ca="1">IF(AF163="","",IF(INDEX(Data!$BR:$BR,MATCH(AF163,Data!$A:$A,0),1)=0,"",INDEX(Data!$BR:$BR,MATCH(AF163,Data!$A:$A,0),1)))</f>
        <v/>
      </c>
      <c r="AF163" s="43" t="str">
        <f ca="1">IFERROR(INDEX(Data!$A$1:AM$1004,_xlfn.AGGREGATE(15,6,(OFFSET(Data!$A$1,0,MATCH(AF$6,Data!$1:$1,0)-1,1000,1)=IF(AF$7="","Yes",AF$7))/(OFFSET(Data!$A$1,0,MATCH(AF$6,Data!$1:$1,0)-1,1000,1)=IF(AF$7="","Yes",AF$7))*ROW(Data!$C$1:$C$1004),ROW(AF163)-ROW(AF$7)),1),"")</f>
        <v/>
      </c>
      <c r="AG163" s="43" t="str">
        <f ca="1">IF(AH163="","",IF(INDEX(Data!$BR:$BR,MATCH(AH163,Data!$A:$A,0),1)=0,"",INDEX(Data!$BR:$BR,MATCH(AH163,Data!$A:$A,0),1)))</f>
        <v/>
      </c>
      <c r="AH163" s="43" t="str">
        <f ca="1">IFERROR(INDEX(Data!$A$1:AO$1004,_xlfn.AGGREGATE(15,6,(OFFSET(Data!$A$1,0,MATCH(AH$6,Data!$1:$1,0)-1,1000,1)=IF(AH$7="","Yes",AH$7))/(OFFSET(Data!$A$1,0,MATCH(AH$6,Data!$1:$1,0)-1,1000,1)=IF(AH$7="","Yes",AH$7))*ROW(Data!$C$1:$C$1004),ROW(AH163)-ROW(AH$7)),1),"")</f>
        <v/>
      </c>
      <c r="AI163" s="43" t="str">
        <f ca="1">IF(AJ163="","",IF(INDEX(Data!$BR:$BR,MATCH(AJ163,Data!$A:$A,0),1)=0,"",INDEX(Data!$BR:$BR,MATCH(AJ163,Data!$A:$A,0),1)))</f>
        <v/>
      </c>
      <c r="AJ163" s="43" t="str">
        <f ca="1">IFERROR(INDEX(Data!$A$1:AQ$1004,_xlfn.AGGREGATE(15,6,(OFFSET(Data!$A$1,0,MATCH(AJ$6,Data!$1:$1,0)-1,1000,1)=IF(AJ$7="","Yes",AJ$7))/(OFFSET(Data!$A$1,0,MATCH(AJ$6,Data!$1:$1,0)-1,1000,1)=IF(AJ$7="","Yes",AJ$7))*ROW(Data!$C$1:$C$1004),ROW(AJ163)-ROW(AJ$7)),1),"")</f>
        <v/>
      </c>
      <c r="AK163" s="43" t="str">
        <f ca="1">IF(AL163="","",IF(INDEX(Data!$BR:$BR,MATCH(AL163,Data!$A:$A,0),1)=0,"",INDEX(Data!$BR:$BR,MATCH(AL163,Data!$A:$A,0),1)))</f>
        <v/>
      </c>
      <c r="AL163" s="43" t="str">
        <f ca="1">IFERROR(INDEX(Data!$A$1:AS$1004,_xlfn.AGGREGATE(15,6,(OFFSET(Data!$A$1,0,MATCH(AL$6,Data!$1:$1,0)-1,1000,1)=IF(AL$7="","Yes",AL$7))/(OFFSET(Data!$A$1,0,MATCH(AL$6,Data!$1:$1,0)-1,1000,1)=IF(AL$7="","Yes",AL$7))*ROW(Data!$C$1:$C$1004),ROW(AL163)-ROW(AL$7)),1),"")</f>
        <v/>
      </c>
      <c r="AM163" s="43" t="str">
        <f ca="1">IF(AN163="","",IF(INDEX(Data!$BR:$BR,MATCH(AN163,Data!$A:$A,0),1)=0,"",INDEX(Data!$BR:$BR,MATCH(AN163,Data!$A:$A,0),1)))</f>
        <v/>
      </c>
      <c r="AN163" s="43" t="str">
        <f ca="1">IFERROR(INDEX(Data!$A$1:AU$1004,_xlfn.AGGREGATE(15,6,(OFFSET(Data!$A$1,0,MATCH(AN$6,Data!$1:$1,0)-1,1000,1)=IF(AN$7="","Yes",AN$7))/(OFFSET(Data!$A$1,0,MATCH(AN$6,Data!$1:$1,0)-1,1000,1)=IF(AN$7="","Yes",AN$7))*ROW(Data!$C$1:$C$1004),ROW(AN163)-ROW(AN$7)),1),"")</f>
        <v/>
      </c>
    </row>
    <row r="164" spans="1:40" x14ac:dyDescent="0.4">
      <c r="A164" s="43" t="str">
        <f ca="1">IF(B164="","",IF(INDEX(Data!$BR:$BR,MATCH(B164,Data!$A:$A,0),1)=0,"",INDEX(Data!$BR:$BR,MATCH(B164,Data!$A:$A,0),1)))</f>
        <v/>
      </c>
      <c r="B164" s="43" t="str">
        <f ca="1">IFERROR(INDEX(Data!A$1:$A$1004,_xlfn.AGGREGATE(15,6,(OFFSET(Data!$A$1,0,MATCH(B$6,Data!$1:$1,0)-1,1000,1)=IF(B$7="","Yes",B$7))/(OFFSET(Data!$A$1,0,MATCH(B$6,Data!$1:$1,0)-1,1000,1)=IF(B$7="","Yes",B$7))*ROW(Data!$C$1:$C$1004),ROW(B164)-ROW(B$7)),1),"")</f>
        <v/>
      </c>
      <c r="C164" s="43" t="str">
        <f ca="1">IF(D164="","",IF(INDEX(Data!$BR:$BR,MATCH(D164,Data!$A:$A,0),1)=0,"",INDEX(Data!$BR:$BR,MATCH(D164,Data!$A:$A,0),1)))</f>
        <v/>
      </c>
      <c r="D164" s="43" t="str">
        <f ca="1">IFERROR(INDEX(Data!$A$1:C$1004,_xlfn.AGGREGATE(15,6,(OFFSET(Data!$A$1,0,MATCH(D$6,Data!$1:$1,0)-1,1000,1)=IF(D$7="","Yes",D$7))/(OFFSET(Data!$A$1,0,MATCH(D$6,Data!$1:$1,0)-1,1000,1)=IF(D$7="","Yes",D$7))*ROW(Data!$C$1:$C$1004),ROW(D164)-ROW(D$7)),1),"")</f>
        <v/>
      </c>
      <c r="E164" s="43" t="str">
        <f ca="1">IF(F164="","",IF(INDEX(Data!$BR:$BR,MATCH(F164,Data!$A:$A,0),1)=0,"",INDEX(Data!$BR:$BR,MATCH(F164,Data!$A:$A,0),1)))</f>
        <v/>
      </c>
      <c r="F164" s="43" t="str">
        <f ca="1">IFERROR(INDEX(Data!$A$1:E$1004,_xlfn.AGGREGATE(15,6,(OFFSET(Data!$A$1,0,MATCH(F$6,Data!$1:$1,0)-1,1000,1)=IF(F$7="","Yes",F$7))/(OFFSET(Data!$A$1,0,MATCH(F$6,Data!$1:$1,0)-1,1000,1)=IF(F$7="","Yes",F$7))*ROW(Data!$C$1:$C$1004),ROW(F164)-ROW(F$7)),1),"")</f>
        <v/>
      </c>
      <c r="G164" s="43" t="str">
        <f ca="1">IF(H164="","",IF(INDEX(Data!$BR:$BR,MATCH(H164,Data!$A:$A,0),1)=0,"",INDEX(Data!$BR:$BR,MATCH(H164,Data!$A:$A,0),1)))</f>
        <v/>
      </c>
      <c r="H164" s="43" t="str">
        <f ca="1">IFERROR(INDEX(Data!$A$1:G$1004,_xlfn.AGGREGATE(15,6,(OFFSET(Data!$A$1,0,MATCH(H$6,Data!$1:$1,0)-1,1000,1)=IF(H$7="","Yes",H$7))/(OFFSET(Data!$A$1,0,MATCH(H$6,Data!$1:$1,0)-1,1000,1)=IF(H$7="","Yes",H$7))*ROW(Data!$C$1:$C$1004),ROW(H164)-ROW(H$7)),1),"")</f>
        <v/>
      </c>
      <c r="I164" s="43" t="str">
        <f ca="1">IF(J164="","",IF(INDEX(Data!$BR:$BR,MATCH(J164,Data!$A:$A,0),1)=0,"",INDEX(Data!$BR:$BR,MATCH(J164,Data!$A:$A,0),1)))</f>
        <v/>
      </c>
      <c r="J164" s="43" t="str">
        <f ca="1">IFERROR(INDEX(Data!$A$1:I$1004,_xlfn.AGGREGATE(15,6,(OFFSET(Data!$A$1,0,MATCH(J$6,Data!$1:$1,0)-1,1000,1)=IF(J$7="","Yes",J$7))/(OFFSET(Data!$A$1,0,MATCH(J$6,Data!$1:$1,0)-1,1000,1)=IF(J$7="","Yes",J$7))*ROW(Data!$C$1:$C$1004),ROW(J164)-ROW(J$7)),1),"")</f>
        <v/>
      </c>
      <c r="K164" s="43" t="str">
        <f ca="1">IF(L164="","",IF(INDEX(Data!$BR:$BR,MATCH(L164,Data!$A:$A,0),1)=0,"",INDEX(Data!$BR:$BR,MATCH(L164,Data!$A:$A,0),1)))</f>
        <v/>
      </c>
      <c r="L164" s="43" t="str">
        <f ca="1">IFERROR(INDEX(Data!$A$1:K$1004,_xlfn.AGGREGATE(15,6,(OFFSET(Data!$A$1,0,MATCH(L$6,Data!$1:$1,0)-1,1000,1)=IF(L$7="","Yes",L$7))/(OFFSET(Data!$A$1,0,MATCH(L$6,Data!$1:$1,0)-1,1000,1)=IF(L$7="","Yes",L$7))*ROW(Data!$C$1:$C$1004),ROW(L164)-ROW(L$7)),1),"")</f>
        <v/>
      </c>
      <c r="M164" s="43" t="str">
        <f ca="1">IF(N164="","",IF(INDEX(Data!$BR:$BR,MATCH(N164,Data!$A:$A,0),1)=0,"",INDEX(Data!$BR:$BR,MATCH(N164,Data!$A:$A,0),1)))</f>
        <v/>
      </c>
      <c r="N164" s="43" t="str">
        <f ca="1">IFERROR(INDEX(Data!$A$1:M$1004,_xlfn.AGGREGATE(15,6,(OFFSET(Data!$A$1,0,MATCH(N$6,Data!$1:$1,0)-1,1000,1)=IF(N$7="","Yes",N$7))/(OFFSET(Data!$A$1,0,MATCH(N$6,Data!$1:$1,0)-1,1000,1)=IF(N$7="","Yes",N$7))*ROW(Data!$C$1:$C$1004),ROW(N164)-ROW(N$7)),1),"")</f>
        <v/>
      </c>
      <c r="O164" s="43" t="str">
        <f ca="1">IF(P164="","",IF(INDEX(Data!$BR:$BR,MATCH(P164,Data!$A:$A,0),1)=0,"",INDEX(Data!$BR:$BR,MATCH(P164,Data!$A:$A,0),1)))</f>
        <v/>
      </c>
      <c r="P164" s="43" t="str">
        <f ca="1">IFERROR(INDEX(Data!$A$1:O$1004,_xlfn.AGGREGATE(15,6,(OFFSET(Data!$A$1,0,MATCH(P$6,Data!$1:$1,0)-1,1000,1)=IF(P$7="","Yes",P$7))/(OFFSET(Data!$A$1,0,MATCH(P$6,Data!$1:$1,0)-1,1000,1)=IF(P$7="","Yes",P$7))*ROW(Data!$C$1:$C$1004),ROW(P164)-ROW(P$7)),1),"")</f>
        <v/>
      </c>
      <c r="Q164" s="43" t="str">
        <f ca="1">IF(R164="","",IF(INDEX(Data!$BR:$BR,MATCH(R164,Data!$A:$A,0),1)=0,"",INDEX(Data!$BR:$BR,MATCH(R164,Data!$A:$A,0),1)))</f>
        <v/>
      </c>
      <c r="R164" s="43" t="str">
        <f ca="1">IFERROR(INDEX(Data!$A$1:Q$1004,_xlfn.AGGREGATE(15,6,(OFFSET(Data!$A$1,0,MATCH(R$6,Data!$1:$1,0)-1,1000,1)=IF(R$7="","Yes",R$7))/(OFFSET(Data!$A$1,0,MATCH(R$6,Data!$1:$1,0)-1,1000,1)=IF(R$7="","Yes",R$7))*ROW(Data!$C$1:$C$1004),ROW(R164)-ROW(R$7)),1),"")</f>
        <v/>
      </c>
      <c r="S164" s="43" t="str">
        <f ca="1">IF(T164="","",IF(INDEX(Data!$BR:$BR,MATCH(T164,Data!$A:$A,0),1)=0,"",INDEX(Data!$BR:$BR,MATCH(T164,Data!$A:$A,0),1)))</f>
        <v/>
      </c>
      <c r="T164" s="43" t="str">
        <f ca="1">IFERROR(INDEX(Data!$A$1:R$1004,_xlfn.AGGREGATE(15,6,(OFFSET(Data!$A$1,0,MATCH(T$6,Data!$1:$1,0)-1,1000,1)=IF(T$7="","Yes",T$7))/(OFFSET(Data!$A$1,0,MATCH(T$6,Data!$1:$1,0)-1,1000,1)=IF(T$7="","Yes",T$7))*ROW(Data!$C$1:$C$1004),ROW(T164)-ROW(T$7)),1),"")</f>
        <v/>
      </c>
      <c r="U164" s="43" t="str">
        <f ca="1">IF(V164="","",IF(INDEX(Data!$BR:$BR,MATCH(V164,Data!$A:$A,0),1)=0,"",INDEX(Data!$BR:$BR,MATCH(V164,Data!$A:$A,0),1)))</f>
        <v/>
      </c>
      <c r="V164" s="43" t="str">
        <f ca="1">IFERROR(INDEX(Data!$A$1:T$1004,_xlfn.AGGREGATE(15,6,(OFFSET(Data!$A$1,0,MATCH(V$6,Data!$1:$1,0)-1,1000,1)=IF(V$7="","Yes",V$7))/(OFFSET(Data!$A$1,0,MATCH(V$6,Data!$1:$1,0)-1,1000,1)=IF(V$7="","Yes",V$7))*ROW(Data!$C$1:$C$1004),ROW(V164)-ROW(V$7)),1),"")</f>
        <v/>
      </c>
      <c r="W164" s="43" t="str">
        <f ca="1">IF(X164="","",IF(INDEX(Data!$BR:$BR,MATCH(X164,Data!$A:$A,0),1)=0,"",INDEX(Data!$BR:$BR,MATCH(X164,Data!$A:$A,0),1)))</f>
        <v/>
      </c>
      <c r="X164" s="43" t="str">
        <f ca="1">IFERROR(INDEX(Data!$A$1:Y$1004,_xlfn.AGGREGATE(15,6,(OFFSET(Data!$A$1,0,MATCH(X$6,Data!$1:$1,0)-1,1000,1)=IF(X$7="","Yes",X$7))/(OFFSET(Data!$A$1,0,MATCH(X$6,Data!$1:$1,0)-1,1000,1)=IF(X$7="","Yes",X$7))*ROW(Data!$C$1:$C$1004),ROW(X164)-ROW(X$7)),1),"")</f>
        <v/>
      </c>
      <c r="Y164" s="43" t="str">
        <f ca="1">IF(Z164="","",IF(INDEX(Data!$BR:$BR,MATCH(Z164,Data!$A:$A,0),1)=0,"",INDEX(Data!$BR:$BR,MATCH(Z164,Data!$A:$A,0),1)))</f>
        <v/>
      </c>
      <c r="Z164" s="43" t="str">
        <f ca="1">IFERROR(INDEX(Data!$A$1:AA$1004,_xlfn.AGGREGATE(15,6,(OFFSET(Data!$A$1,0,MATCH(Z$6,Data!$1:$1,0)-1,1000,1)=IF(Z$7="","Yes",Z$7))/(OFFSET(Data!$A$1,0,MATCH(Z$6,Data!$1:$1,0)-1,1000,1)=IF(Z$7="","Yes",Z$7))*ROW(Data!$C$1:$C$1004),ROW(Z164)-ROW(Z$7)),1),"")</f>
        <v/>
      </c>
      <c r="AA164" s="43" t="str">
        <f ca="1">IF(AB164="","",IF(INDEX(Data!$BR:$BR,MATCH(AB164,Data!$A:$A,0),1)=0,"",INDEX(Data!$BR:$BR,MATCH(AB164,Data!$A:$A,0),1)))</f>
        <v/>
      </c>
      <c r="AB164" s="43" t="str">
        <f ca="1">IFERROR(INDEX(Data!$A$1:AC$1004,_xlfn.AGGREGATE(15,6,(OFFSET(Data!$A$1,0,MATCH(AB$6,Data!$1:$1,0)-1,1000,1)=IF(AB$7="","Yes",AB$7))/(OFFSET(Data!$A$1,0,MATCH(AB$6,Data!$1:$1,0)-1,1000,1)=IF(AB$7="","Yes",AB$7))*ROW(Data!$C$1:$C$1004),ROW(AB164)-ROW(AB$7)),1),"")</f>
        <v/>
      </c>
      <c r="AC164" s="43" t="str">
        <f ca="1">IF(AD164="","",IF(INDEX(Data!$BR:$BR,MATCH(AD164,Data!$A:$A,0),1)=0,"",INDEX(Data!$BR:$BR,MATCH(AD164,Data!$A:$A,0),1)))</f>
        <v/>
      </c>
      <c r="AD164" s="43" t="str">
        <f ca="1">IFERROR(INDEX(Data!$A$1:AE$1004,_xlfn.AGGREGATE(15,6,(OFFSET(Data!$A$1,0,MATCH(AD$6,Data!$1:$1,0)-1,1000,1)=IF(AD$7="","Yes",AD$7))/(OFFSET(Data!$A$1,0,MATCH(AD$6,Data!$1:$1,0)-1,1000,1)=IF(AD$7="","Yes",AD$7))*ROW(Data!$C$1:$C$1004),ROW(AD164)-ROW(AD$7)),1),"")</f>
        <v/>
      </c>
      <c r="AE164" s="43" t="str">
        <f ca="1">IF(AF164="","",IF(INDEX(Data!$BR:$BR,MATCH(AF164,Data!$A:$A,0),1)=0,"",INDEX(Data!$BR:$BR,MATCH(AF164,Data!$A:$A,0),1)))</f>
        <v/>
      </c>
      <c r="AF164" s="43" t="str">
        <f ca="1">IFERROR(INDEX(Data!$A$1:AM$1004,_xlfn.AGGREGATE(15,6,(OFFSET(Data!$A$1,0,MATCH(AF$6,Data!$1:$1,0)-1,1000,1)=IF(AF$7="","Yes",AF$7))/(OFFSET(Data!$A$1,0,MATCH(AF$6,Data!$1:$1,0)-1,1000,1)=IF(AF$7="","Yes",AF$7))*ROW(Data!$C$1:$C$1004),ROW(AF164)-ROW(AF$7)),1),"")</f>
        <v/>
      </c>
      <c r="AG164" s="43" t="str">
        <f ca="1">IF(AH164="","",IF(INDEX(Data!$BR:$BR,MATCH(AH164,Data!$A:$A,0),1)=0,"",INDEX(Data!$BR:$BR,MATCH(AH164,Data!$A:$A,0),1)))</f>
        <v/>
      </c>
      <c r="AH164" s="43" t="str">
        <f ca="1">IFERROR(INDEX(Data!$A$1:AO$1004,_xlfn.AGGREGATE(15,6,(OFFSET(Data!$A$1,0,MATCH(AH$6,Data!$1:$1,0)-1,1000,1)=IF(AH$7="","Yes",AH$7))/(OFFSET(Data!$A$1,0,MATCH(AH$6,Data!$1:$1,0)-1,1000,1)=IF(AH$7="","Yes",AH$7))*ROW(Data!$C$1:$C$1004),ROW(AH164)-ROW(AH$7)),1),"")</f>
        <v/>
      </c>
      <c r="AI164" s="43" t="str">
        <f ca="1">IF(AJ164="","",IF(INDEX(Data!$BR:$BR,MATCH(AJ164,Data!$A:$A,0),1)=0,"",INDEX(Data!$BR:$BR,MATCH(AJ164,Data!$A:$A,0),1)))</f>
        <v/>
      </c>
      <c r="AJ164" s="43" t="str">
        <f ca="1">IFERROR(INDEX(Data!$A$1:AQ$1004,_xlfn.AGGREGATE(15,6,(OFFSET(Data!$A$1,0,MATCH(AJ$6,Data!$1:$1,0)-1,1000,1)=IF(AJ$7="","Yes",AJ$7))/(OFFSET(Data!$A$1,0,MATCH(AJ$6,Data!$1:$1,0)-1,1000,1)=IF(AJ$7="","Yes",AJ$7))*ROW(Data!$C$1:$C$1004),ROW(AJ164)-ROW(AJ$7)),1),"")</f>
        <v/>
      </c>
      <c r="AK164" s="43" t="str">
        <f ca="1">IF(AL164="","",IF(INDEX(Data!$BR:$BR,MATCH(AL164,Data!$A:$A,0),1)=0,"",INDEX(Data!$BR:$BR,MATCH(AL164,Data!$A:$A,0),1)))</f>
        <v/>
      </c>
      <c r="AL164" s="43" t="str">
        <f ca="1">IFERROR(INDEX(Data!$A$1:AS$1004,_xlfn.AGGREGATE(15,6,(OFFSET(Data!$A$1,0,MATCH(AL$6,Data!$1:$1,0)-1,1000,1)=IF(AL$7="","Yes",AL$7))/(OFFSET(Data!$A$1,0,MATCH(AL$6,Data!$1:$1,0)-1,1000,1)=IF(AL$7="","Yes",AL$7))*ROW(Data!$C$1:$C$1004),ROW(AL164)-ROW(AL$7)),1),"")</f>
        <v/>
      </c>
      <c r="AM164" s="43" t="str">
        <f ca="1">IF(AN164="","",IF(INDEX(Data!$BR:$BR,MATCH(AN164,Data!$A:$A,0),1)=0,"",INDEX(Data!$BR:$BR,MATCH(AN164,Data!$A:$A,0),1)))</f>
        <v/>
      </c>
      <c r="AN164" s="43" t="str">
        <f ca="1">IFERROR(INDEX(Data!$A$1:AU$1004,_xlfn.AGGREGATE(15,6,(OFFSET(Data!$A$1,0,MATCH(AN$6,Data!$1:$1,0)-1,1000,1)=IF(AN$7="","Yes",AN$7))/(OFFSET(Data!$A$1,0,MATCH(AN$6,Data!$1:$1,0)-1,1000,1)=IF(AN$7="","Yes",AN$7))*ROW(Data!$C$1:$C$1004),ROW(AN164)-ROW(AN$7)),1),"")</f>
        <v/>
      </c>
    </row>
    <row r="165" spans="1:40" x14ac:dyDescent="0.4">
      <c r="A165" s="43" t="str">
        <f ca="1">IF(B165="","",IF(INDEX(Data!$BR:$BR,MATCH(B165,Data!$A:$A,0),1)=0,"",INDEX(Data!$BR:$BR,MATCH(B165,Data!$A:$A,0),1)))</f>
        <v/>
      </c>
      <c r="B165" s="43" t="str">
        <f ca="1">IFERROR(INDEX(Data!A$1:$A$1004,_xlfn.AGGREGATE(15,6,(OFFSET(Data!$A$1,0,MATCH(B$6,Data!$1:$1,0)-1,1000,1)=IF(B$7="","Yes",B$7))/(OFFSET(Data!$A$1,0,MATCH(B$6,Data!$1:$1,0)-1,1000,1)=IF(B$7="","Yes",B$7))*ROW(Data!$C$1:$C$1004),ROW(B165)-ROW(B$7)),1),"")</f>
        <v/>
      </c>
      <c r="C165" s="43" t="str">
        <f ca="1">IF(D165="","",IF(INDEX(Data!$BR:$BR,MATCH(D165,Data!$A:$A,0),1)=0,"",INDEX(Data!$BR:$BR,MATCH(D165,Data!$A:$A,0),1)))</f>
        <v/>
      </c>
      <c r="D165" s="43" t="str">
        <f ca="1">IFERROR(INDEX(Data!$A$1:C$1004,_xlfn.AGGREGATE(15,6,(OFFSET(Data!$A$1,0,MATCH(D$6,Data!$1:$1,0)-1,1000,1)=IF(D$7="","Yes",D$7))/(OFFSET(Data!$A$1,0,MATCH(D$6,Data!$1:$1,0)-1,1000,1)=IF(D$7="","Yes",D$7))*ROW(Data!$C$1:$C$1004),ROW(D165)-ROW(D$7)),1),"")</f>
        <v/>
      </c>
      <c r="E165" s="43" t="str">
        <f ca="1">IF(F165="","",IF(INDEX(Data!$BR:$BR,MATCH(F165,Data!$A:$A,0),1)=0,"",INDEX(Data!$BR:$BR,MATCH(F165,Data!$A:$A,0),1)))</f>
        <v/>
      </c>
      <c r="F165" s="43" t="str">
        <f ca="1">IFERROR(INDEX(Data!$A$1:E$1004,_xlfn.AGGREGATE(15,6,(OFFSET(Data!$A$1,0,MATCH(F$6,Data!$1:$1,0)-1,1000,1)=IF(F$7="","Yes",F$7))/(OFFSET(Data!$A$1,0,MATCH(F$6,Data!$1:$1,0)-1,1000,1)=IF(F$7="","Yes",F$7))*ROW(Data!$C$1:$C$1004),ROW(F165)-ROW(F$7)),1),"")</f>
        <v/>
      </c>
      <c r="G165" s="43" t="str">
        <f ca="1">IF(H165="","",IF(INDEX(Data!$BR:$BR,MATCH(H165,Data!$A:$A,0),1)=0,"",INDEX(Data!$BR:$BR,MATCH(H165,Data!$A:$A,0),1)))</f>
        <v/>
      </c>
      <c r="H165" s="43" t="str">
        <f ca="1">IFERROR(INDEX(Data!$A$1:G$1004,_xlfn.AGGREGATE(15,6,(OFFSET(Data!$A$1,0,MATCH(H$6,Data!$1:$1,0)-1,1000,1)=IF(H$7="","Yes",H$7))/(OFFSET(Data!$A$1,0,MATCH(H$6,Data!$1:$1,0)-1,1000,1)=IF(H$7="","Yes",H$7))*ROW(Data!$C$1:$C$1004),ROW(H165)-ROW(H$7)),1),"")</f>
        <v/>
      </c>
      <c r="I165" s="43" t="str">
        <f ca="1">IF(J165="","",IF(INDEX(Data!$BR:$BR,MATCH(J165,Data!$A:$A,0),1)=0,"",INDEX(Data!$BR:$BR,MATCH(J165,Data!$A:$A,0),1)))</f>
        <v/>
      </c>
      <c r="J165" s="43" t="str">
        <f ca="1">IFERROR(INDEX(Data!$A$1:I$1004,_xlfn.AGGREGATE(15,6,(OFFSET(Data!$A$1,0,MATCH(J$6,Data!$1:$1,0)-1,1000,1)=IF(J$7="","Yes",J$7))/(OFFSET(Data!$A$1,0,MATCH(J$6,Data!$1:$1,0)-1,1000,1)=IF(J$7="","Yes",J$7))*ROW(Data!$C$1:$C$1004),ROW(J165)-ROW(J$7)),1),"")</f>
        <v/>
      </c>
      <c r="K165" s="43" t="str">
        <f ca="1">IF(L165="","",IF(INDEX(Data!$BR:$BR,MATCH(L165,Data!$A:$A,0),1)=0,"",INDEX(Data!$BR:$BR,MATCH(L165,Data!$A:$A,0),1)))</f>
        <v/>
      </c>
      <c r="L165" s="43" t="str">
        <f ca="1">IFERROR(INDEX(Data!$A$1:K$1004,_xlfn.AGGREGATE(15,6,(OFFSET(Data!$A$1,0,MATCH(L$6,Data!$1:$1,0)-1,1000,1)=IF(L$7="","Yes",L$7))/(OFFSET(Data!$A$1,0,MATCH(L$6,Data!$1:$1,0)-1,1000,1)=IF(L$7="","Yes",L$7))*ROW(Data!$C$1:$C$1004),ROW(L165)-ROW(L$7)),1),"")</f>
        <v/>
      </c>
      <c r="M165" s="43" t="str">
        <f ca="1">IF(N165="","",IF(INDEX(Data!$BR:$BR,MATCH(N165,Data!$A:$A,0),1)=0,"",INDEX(Data!$BR:$BR,MATCH(N165,Data!$A:$A,0),1)))</f>
        <v/>
      </c>
      <c r="N165" s="43" t="str">
        <f ca="1">IFERROR(INDEX(Data!$A$1:M$1004,_xlfn.AGGREGATE(15,6,(OFFSET(Data!$A$1,0,MATCH(N$6,Data!$1:$1,0)-1,1000,1)=IF(N$7="","Yes",N$7))/(OFFSET(Data!$A$1,0,MATCH(N$6,Data!$1:$1,0)-1,1000,1)=IF(N$7="","Yes",N$7))*ROW(Data!$C$1:$C$1004),ROW(N165)-ROW(N$7)),1),"")</f>
        <v/>
      </c>
      <c r="O165" s="43" t="str">
        <f ca="1">IF(P165="","",IF(INDEX(Data!$BR:$BR,MATCH(P165,Data!$A:$A,0),1)=0,"",INDEX(Data!$BR:$BR,MATCH(P165,Data!$A:$A,0),1)))</f>
        <v/>
      </c>
      <c r="P165" s="43" t="str">
        <f ca="1">IFERROR(INDEX(Data!$A$1:O$1004,_xlfn.AGGREGATE(15,6,(OFFSET(Data!$A$1,0,MATCH(P$6,Data!$1:$1,0)-1,1000,1)=IF(P$7="","Yes",P$7))/(OFFSET(Data!$A$1,0,MATCH(P$6,Data!$1:$1,0)-1,1000,1)=IF(P$7="","Yes",P$7))*ROW(Data!$C$1:$C$1004),ROW(P165)-ROW(P$7)),1),"")</f>
        <v/>
      </c>
      <c r="Q165" s="43" t="str">
        <f ca="1">IF(R165="","",IF(INDEX(Data!$BR:$BR,MATCH(R165,Data!$A:$A,0),1)=0,"",INDEX(Data!$BR:$BR,MATCH(R165,Data!$A:$A,0),1)))</f>
        <v/>
      </c>
      <c r="R165" s="43" t="str">
        <f ca="1">IFERROR(INDEX(Data!$A$1:Q$1004,_xlfn.AGGREGATE(15,6,(OFFSET(Data!$A$1,0,MATCH(R$6,Data!$1:$1,0)-1,1000,1)=IF(R$7="","Yes",R$7))/(OFFSET(Data!$A$1,0,MATCH(R$6,Data!$1:$1,0)-1,1000,1)=IF(R$7="","Yes",R$7))*ROW(Data!$C$1:$C$1004),ROW(R165)-ROW(R$7)),1),"")</f>
        <v/>
      </c>
      <c r="S165" s="43" t="str">
        <f ca="1">IF(T165="","",IF(INDEX(Data!$BR:$BR,MATCH(T165,Data!$A:$A,0),1)=0,"",INDEX(Data!$BR:$BR,MATCH(T165,Data!$A:$A,0),1)))</f>
        <v/>
      </c>
      <c r="T165" s="43" t="str">
        <f ca="1">IFERROR(INDEX(Data!$A$1:R$1004,_xlfn.AGGREGATE(15,6,(OFFSET(Data!$A$1,0,MATCH(T$6,Data!$1:$1,0)-1,1000,1)=IF(T$7="","Yes",T$7))/(OFFSET(Data!$A$1,0,MATCH(T$6,Data!$1:$1,0)-1,1000,1)=IF(T$7="","Yes",T$7))*ROW(Data!$C$1:$C$1004),ROW(T165)-ROW(T$7)),1),"")</f>
        <v/>
      </c>
      <c r="U165" s="43" t="str">
        <f ca="1">IF(V165="","",IF(INDEX(Data!$BR:$BR,MATCH(V165,Data!$A:$A,0),1)=0,"",INDEX(Data!$BR:$BR,MATCH(V165,Data!$A:$A,0),1)))</f>
        <v/>
      </c>
      <c r="V165" s="43" t="str">
        <f ca="1">IFERROR(INDEX(Data!$A$1:T$1004,_xlfn.AGGREGATE(15,6,(OFFSET(Data!$A$1,0,MATCH(V$6,Data!$1:$1,0)-1,1000,1)=IF(V$7="","Yes",V$7))/(OFFSET(Data!$A$1,0,MATCH(V$6,Data!$1:$1,0)-1,1000,1)=IF(V$7="","Yes",V$7))*ROW(Data!$C$1:$C$1004),ROW(V165)-ROW(V$7)),1),"")</f>
        <v/>
      </c>
      <c r="W165" s="43" t="str">
        <f ca="1">IF(X165="","",IF(INDEX(Data!$BR:$BR,MATCH(X165,Data!$A:$A,0),1)=0,"",INDEX(Data!$BR:$BR,MATCH(X165,Data!$A:$A,0),1)))</f>
        <v/>
      </c>
      <c r="X165" s="43" t="str">
        <f ca="1">IFERROR(INDEX(Data!$A$1:Y$1004,_xlfn.AGGREGATE(15,6,(OFFSET(Data!$A$1,0,MATCH(X$6,Data!$1:$1,0)-1,1000,1)=IF(X$7="","Yes",X$7))/(OFFSET(Data!$A$1,0,MATCH(X$6,Data!$1:$1,0)-1,1000,1)=IF(X$7="","Yes",X$7))*ROW(Data!$C$1:$C$1004),ROW(X165)-ROW(X$7)),1),"")</f>
        <v/>
      </c>
      <c r="Y165" s="43" t="str">
        <f ca="1">IF(Z165="","",IF(INDEX(Data!$BR:$BR,MATCH(Z165,Data!$A:$A,0),1)=0,"",INDEX(Data!$BR:$BR,MATCH(Z165,Data!$A:$A,0),1)))</f>
        <v/>
      </c>
      <c r="Z165" s="43" t="str">
        <f ca="1">IFERROR(INDEX(Data!$A$1:AA$1004,_xlfn.AGGREGATE(15,6,(OFFSET(Data!$A$1,0,MATCH(Z$6,Data!$1:$1,0)-1,1000,1)=IF(Z$7="","Yes",Z$7))/(OFFSET(Data!$A$1,0,MATCH(Z$6,Data!$1:$1,0)-1,1000,1)=IF(Z$7="","Yes",Z$7))*ROW(Data!$C$1:$C$1004),ROW(Z165)-ROW(Z$7)),1),"")</f>
        <v/>
      </c>
      <c r="AA165" s="43" t="str">
        <f ca="1">IF(AB165="","",IF(INDEX(Data!$BR:$BR,MATCH(AB165,Data!$A:$A,0),1)=0,"",INDEX(Data!$BR:$BR,MATCH(AB165,Data!$A:$A,0),1)))</f>
        <v/>
      </c>
      <c r="AB165" s="43" t="str">
        <f ca="1">IFERROR(INDEX(Data!$A$1:AC$1004,_xlfn.AGGREGATE(15,6,(OFFSET(Data!$A$1,0,MATCH(AB$6,Data!$1:$1,0)-1,1000,1)=IF(AB$7="","Yes",AB$7))/(OFFSET(Data!$A$1,0,MATCH(AB$6,Data!$1:$1,0)-1,1000,1)=IF(AB$7="","Yes",AB$7))*ROW(Data!$C$1:$C$1004),ROW(AB165)-ROW(AB$7)),1),"")</f>
        <v/>
      </c>
      <c r="AC165" s="43" t="str">
        <f ca="1">IF(AD165="","",IF(INDEX(Data!$BR:$BR,MATCH(AD165,Data!$A:$A,0),1)=0,"",INDEX(Data!$BR:$BR,MATCH(AD165,Data!$A:$A,0),1)))</f>
        <v/>
      </c>
      <c r="AD165" s="43" t="str">
        <f ca="1">IFERROR(INDEX(Data!$A$1:AE$1004,_xlfn.AGGREGATE(15,6,(OFFSET(Data!$A$1,0,MATCH(AD$6,Data!$1:$1,0)-1,1000,1)=IF(AD$7="","Yes",AD$7))/(OFFSET(Data!$A$1,0,MATCH(AD$6,Data!$1:$1,0)-1,1000,1)=IF(AD$7="","Yes",AD$7))*ROW(Data!$C$1:$C$1004),ROW(AD165)-ROW(AD$7)),1),"")</f>
        <v/>
      </c>
      <c r="AE165" s="43" t="str">
        <f ca="1">IF(AF165="","",IF(INDEX(Data!$BR:$BR,MATCH(AF165,Data!$A:$A,0),1)=0,"",INDEX(Data!$BR:$BR,MATCH(AF165,Data!$A:$A,0),1)))</f>
        <v/>
      </c>
      <c r="AF165" s="43" t="str">
        <f ca="1">IFERROR(INDEX(Data!$A$1:AM$1004,_xlfn.AGGREGATE(15,6,(OFFSET(Data!$A$1,0,MATCH(AF$6,Data!$1:$1,0)-1,1000,1)=IF(AF$7="","Yes",AF$7))/(OFFSET(Data!$A$1,0,MATCH(AF$6,Data!$1:$1,0)-1,1000,1)=IF(AF$7="","Yes",AF$7))*ROW(Data!$C$1:$C$1004),ROW(AF165)-ROW(AF$7)),1),"")</f>
        <v/>
      </c>
      <c r="AG165" s="43" t="str">
        <f ca="1">IF(AH165="","",IF(INDEX(Data!$BR:$BR,MATCH(AH165,Data!$A:$A,0),1)=0,"",INDEX(Data!$BR:$BR,MATCH(AH165,Data!$A:$A,0),1)))</f>
        <v/>
      </c>
      <c r="AH165" s="43" t="str">
        <f ca="1">IFERROR(INDEX(Data!$A$1:AO$1004,_xlfn.AGGREGATE(15,6,(OFFSET(Data!$A$1,0,MATCH(AH$6,Data!$1:$1,0)-1,1000,1)=IF(AH$7="","Yes",AH$7))/(OFFSET(Data!$A$1,0,MATCH(AH$6,Data!$1:$1,0)-1,1000,1)=IF(AH$7="","Yes",AH$7))*ROW(Data!$C$1:$C$1004),ROW(AH165)-ROW(AH$7)),1),"")</f>
        <v/>
      </c>
      <c r="AI165" s="43" t="str">
        <f ca="1">IF(AJ165="","",IF(INDEX(Data!$BR:$BR,MATCH(AJ165,Data!$A:$A,0),1)=0,"",INDEX(Data!$BR:$BR,MATCH(AJ165,Data!$A:$A,0),1)))</f>
        <v/>
      </c>
      <c r="AJ165" s="43" t="str">
        <f ca="1">IFERROR(INDEX(Data!$A$1:AQ$1004,_xlfn.AGGREGATE(15,6,(OFFSET(Data!$A$1,0,MATCH(AJ$6,Data!$1:$1,0)-1,1000,1)=IF(AJ$7="","Yes",AJ$7))/(OFFSET(Data!$A$1,0,MATCH(AJ$6,Data!$1:$1,0)-1,1000,1)=IF(AJ$7="","Yes",AJ$7))*ROW(Data!$C$1:$C$1004),ROW(AJ165)-ROW(AJ$7)),1),"")</f>
        <v/>
      </c>
      <c r="AK165" s="43" t="str">
        <f ca="1">IF(AL165="","",IF(INDEX(Data!$BR:$BR,MATCH(AL165,Data!$A:$A,0),1)=0,"",INDEX(Data!$BR:$BR,MATCH(AL165,Data!$A:$A,0),1)))</f>
        <v/>
      </c>
      <c r="AL165" s="43" t="str">
        <f ca="1">IFERROR(INDEX(Data!$A$1:AS$1004,_xlfn.AGGREGATE(15,6,(OFFSET(Data!$A$1,0,MATCH(AL$6,Data!$1:$1,0)-1,1000,1)=IF(AL$7="","Yes",AL$7))/(OFFSET(Data!$A$1,0,MATCH(AL$6,Data!$1:$1,0)-1,1000,1)=IF(AL$7="","Yes",AL$7))*ROW(Data!$C$1:$C$1004),ROW(AL165)-ROW(AL$7)),1),"")</f>
        <v/>
      </c>
      <c r="AM165" s="43" t="str">
        <f ca="1">IF(AN165="","",IF(INDEX(Data!$BR:$BR,MATCH(AN165,Data!$A:$A,0),1)=0,"",INDEX(Data!$BR:$BR,MATCH(AN165,Data!$A:$A,0),1)))</f>
        <v/>
      </c>
      <c r="AN165" s="43" t="str">
        <f ca="1">IFERROR(INDEX(Data!$A$1:AU$1004,_xlfn.AGGREGATE(15,6,(OFFSET(Data!$A$1,0,MATCH(AN$6,Data!$1:$1,0)-1,1000,1)=IF(AN$7="","Yes",AN$7))/(OFFSET(Data!$A$1,0,MATCH(AN$6,Data!$1:$1,0)-1,1000,1)=IF(AN$7="","Yes",AN$7))*ROW(Data!$C$1:$C$1004),ROW(AN165)-ROW(AN$7)),1),"")</f>
        <v/>
      </c>
    </row>
    <row r="166" spans="1:40" x14ac:dyDescent="0.4">
      <c r="A166" s="43" t="str">
        <f ca="1">IF(B166="","",IF(INDEX(Data!$BR:$BR,MATCH(B166,Data!$A:$A,0),1)=0,"",INDEX(Data!$BR:$BR,MATCH(B166,Data!$A:$A,0),1)))</f>
        <v/>
      </c>
      <c r="B166" s="43" t="str">
        <f ca="1">IFERROR(INDEX(Data!A$1:$A$1004,_xlfn.AGGREGATE(15,6,(OFFSET(Data!$A$1,0,MATCH(B$6,Data!$1:$1,0)-1,1000,1)=IF(B$7="","Yes",B$7))/(OFFSET(Data!$A$1,0,MATCH(B$6,Data!$1:$1,0)-1,1000,1)=IF(B$7="","Yes",B$7))*ROW(Data!$C$1:$C$1004),ROW(B166)-ROW(B$7)),1),"")</f>
        <v/>
      </c>
      <c r="C166" s="43" t="str">
        <f ca="1">IF(D166="","",IF(INDEX(Data!$BR:$BR,MATCH(D166,Data!$A:$A,0),1)=0,"",INDEX(Data!$BR:$BR,MATCH(D166,Data!$A:$A,0),1)))</f>
        <v/>
      </c>
      <c r="D166" s="43" t="str">
        <f ca="1">IFERROR(INDEX(Data!$A$1:C$1004,_xlfn.AGGREGATE(15,6,(OFFSET(Data!$A$1,0,MATCH(D$6,Data!$1:$1,0)-1,1000,1)=IF(D$7="","Yes",D$7))/(OFFSET(Data!$A$1,0,MATCH(D$6,Data!$1:$1,0)-1,1000,1)=IF(D$7="","Yes",D$7))*ROW(Data!$C$1:$C$1004),ROW(D166)-ROW(D$7)),1),"")</f>
        <v/>
      </c>
      <c r="E166" s="43" t="str">
        <f ca="1">IF(F166="","",IF(INDEX(Data!$BR:$BR,MATCH(F166,Data!$A:$A,0),1)=0,"",INDEX(Data!$BR:$BR,MATCH(F166,Data!$A:$A,0),1)))</f>
        <v/>
      </c>
      <c r="F166" s="43" t="str">
        <f ca="1">IFERROR(INDEX(Data!$A$1:E$1004,_xlfn.AGGREGATE(15,6,(OFFSET(Data!$A$1,0,MATCH(F$6,Data!$1:$1,0)-1,1000,1)=IF(F$7="","Yes",F$7))/(OFFSET(Data!$A$1,0,MATCH(F$6,Data!$1:$1,0)-1,1000,1)=IF(F$7="","Yes",F$7))*ROW(Data!$C$1:$C$1004),ROW(F166)-ROW(F$7)),1),"")</f>
        <v/>
      </c>
      <c r="G166" s="43" t="str">
        <f ca="1">IF(H166="","",IF(INDEX(Data!$BR:$BR,MATCH(H166,Data!$A:$A,0),1)=0,"",INDEX(Data!$BR:$BR,MATCH(H166,Data!$A:$A,0),1)))</f>
        <v/>
      </c>
      <c r="H166" s="43" t="str">
        <f ca="1">IFERROR(INDEX(Data!$A$1:G$1004,_xlfn.AGGREGATE(15,6,(OFFSET(Data!$A$1,0,MATCH(H$6,Data!$1:$1,0)-1,1000,1)=IF(H$7="","Yes",H$7))/(OFFSET(Data!$A$1,0,MATCH(H$6,Data!$1:$1,0)-1,1000,1)=IF(H$7="","Yes",H$7))*ROW(Data!$C$1:$C$1004),ROW(H166)-ROW(H$7)),1),"")</f>
        <v/>
      </c>
      <c r="I166" s="43" t="str">
        <f ca="1">IF(J166="","",IF(INDEX(Data!$BR:$BR,MATCH(J166,Data!$A:$A,0),1)=0,"",INDEX(Data!$BR:$BR,MATCH(J166,Data!$A:$A,0),1)))</f>
        <v/>
      </c>
      <c r="J166" s="43" t="str">
        <f ca="1">IFERROR(INDEX(Data!$A$1:I$1004,_xlfn.AGGREGATE(15,6,(OFFSET(Data!$A$1,0,MATCH(J$6,Data!$1:$1,0)-1,1000,1)=IF(J$7="","Yes",J$7))/(OFFSET(Data!$A$1,0,MATCH(J$6,Data!$1:$1,0)-1,1000,1)=IF(J$7="","Yes",J$7))*ROW(Data!$C$1:$C$1004),ROW(J166)-ROW(J$7)),1),"")</f>
        <v/>
      </c>
      <c r="K166" s="43" t="str">
        <f ca="1">IF(L166="","",IF(INDEX(Data!$BR:$BR,MATCH(L166,Data!$A:$A,0),1)=0,"",INDEX(Data!$BR:$BR,MATCH(L166,Data!$A:$A,0),1)))</f>
        <v/>
      </c>
      <c r="L166" s="43" t="str">
        <f ca="1">IFERROR(INDEX(Data!$A$1:K$1004,_xlfn.AGGREGATE(15,6,(OFFSET(Data!$A$1,0,MATCH(L$6,Data!$1:$1,0)-1,1000,1)=IF(L$7="","Yes",L$7))/(OFFSET(Data!$A$1,0,MATCH(L$6,Data!$1:$1,0)-1,1000,1)=IF(L$7="","Yes",L$7))*ROW(Data!$C$1:$C$1004),ROW(L166)-ROW(L$7)),1),"")</f>
        <v/>
      </c>
      <c r="M166" s="43" t="str">
        <f ca="1">IF(N166="","",IF(INDEX(Data!$BR:$BR,MATCH(N166,Data!$A:$A,0),1)=0,"",INDEX(Data!$BR:$BR,MATCH(N166,Data!$A:$A,0),1)))</f>
        <v/>
      </c>
      <c r="N166" s="43" t="str">
        <f ca="1">IFERROR(INDEX(Data!$A$1:M$1004,_xlfn.AGGREGATE(15,6,(OFFSET(Data!$A$1,0,MATCH(N$6,Data!$1:$1,0)-1,1000,1)=IF(N$7="","Yes",N$7))/(OFFSET(Data!$A$1,0,MATCH(N$6,Data!$1:$1,0)-1,1000,1)=IF(N$7="","Yes",N$7))*ROW(Data!$C$1:$C$1004),ROW(N166)-ROW(N$7)),1),"")</f>
        <v/>
      </c>
      <c r="O166" s="43" t="str">
        <f ca="1">IF(P166="","",IF(INDEX(Data!$BR:$BR,MATCH(P166,Data!$A:$A,0),1)=0,"",INDEX(Data!$BR:$BR,MATCH(P166,Data!$A:$A,0),1)))</f>
        <v/>
      </c>
      <c r="P166" s="43" t="str">
        <f ca="1">IFERROR(INDEX(Data!$A$1:O$1004,_xlfn.AGGREGATE(15,6,(OFFSET(Data!$A$1,0,MATCH(P$6,Data!$1:$1,0)-1,1000,1)=IF(P$7="","Yes",P$7))/(OFFSET(Data!$A$1,0,MATCH(P$6,Data!$1:$1,0)-1,1000,1)=IF(P$7="","Yes",P$7))*ROW(Data!$C$1:$C$1004),ROW(P166)-ROW(P$7)),1),"")</f>
        <v/>
      </c>
      <c r="Q166" s="43" t="str">
        <f ca="1">IF(R166="","",IF(INDEX(Data!$BR:$BR,MATCH(R166,Data!$A:$A,0),1)=0,"",INDEX(Data!$BR:$BR,MATCH(R166,Data!$A:$A,0),1)))</f>
        <v/>
      </c>
      <c r="R166" s="43" t="str">
        <f ca="1">IFERROR(INDEX(Data!$A$1:Q$1004,_xlfn.AGGREGATE(15,6,(OFFSET(Data!$A$1,0,MATCH(R$6,Data!$1:$1,0)-1,1000,1)=IF(R$7="","Yes",R$7))/(OFFSET(Data!$A$1,0,MATCH(R$6,Data!$1:$1,0)-1,1000,1)=IF(R$7="","Yes",R$7))*ROW(Data!$C$1:$C$1004),ROW(R166)-ROW(R$7)),1),"")</f>
        <v/>
      </c>
      <c r="S166" s="43" t="str">
        <f ca="1">IF(T166="","",IF(INDEX(Data!$BR:$BR,MATCH(T166,Data!$A:$A,0),1)=0,"",INDEX(Data!$BR:$BR,MATCH(T166,Data!$A:$A,0),1)))</f>
        <v/>
      </c>
      <c r="T166" s="43" t="str">
        <f ca="1">IFERROR(INDEX(Data!$A$1:R$1004,_xlfn.AGGREGATE(15,6,(OFFSET(Data!$A$1,0,MATCH(T$6,Data!$1:$1,0)-1,1000,1)=IF(T$7="","Yes",T$7))/(OFFSET(Data!$A$1,0,MATCH(T$6,Data!$1:$1,0)-1,1000,1)=IF(T$7="","Yes",T$7))*ROW(Data!$C$1:$C$1004),ROW(T166)-ROW(T$7)),1),"")</f>
        <v/>
      </c>
      <c r="U166" s="43" t="str">
        <f ca="1">IF(V166="","",IF(INDEX(Data!$BR:$BR,MATCH(V166,Data!$A:$A,0),1)=0,"",INDEX(Data!$BR:$BR,MATCH(V166,Data!$A:$A,0),1)))</f>
        <v/>
      </c>
      <c r="V166" s="43" t="str">
        <f ca="1">IFERROR(INDEX(Data!$A$1:T$1004,_xlfn.AGGREGATE(15,6,(OFFSET(Data!$A$1,0,MATCH(V$6,Data!$1:$1,0)-1,1000,1)=IF(V$7="","Yes",V$7))/(OFFSET(Data!$A$1,0,MATCH(V$6,Data!$1:$1,0)-1,1000,1)=IF(V$7="","Yes",V$7))*ROW(Data!$C$1:$C$1004),ROW(V166)-ROW(V$7)),1),"")</f>
        <v/>
      </c>
      <c r="W166" s="43" t="str">
        <f ca="1">IF(X166="","",IF(INDEX(Data!$BR:$BR,MATCH(X166,Data!$A:$A,0),1)=0,"",INDEX(Data!$BR:$BR,MATCH(X166,Data!$A:$A,0),1)))</f>
        <v/>
      </c>
      <c r="X166" s="43" t="str">
        <f ca="1">IFERROR(INDEX(Data!$A$1:Y$1004,_xlfn.AGGREGATE(15,6,(OFFSET(Data!$A$1,0,MATCH(X$6,Data!$1:$1,0)-1,1000,1)=IF(X$7="","Yes",X$7))/(OFFSET(Data!$A$1,0,MATCH(X$6,Data!$1:$1,0)-1,1000,1)=IF(X$7="","Yes",X$7))*ROW(Data!$C$1:$C$1004),ROW(X166)-ROW(X$7)),1),"")</f>
        <v/>
      </c>
      <c r="Y166" s="43" t="str">
        <f ca="1">IF(Z166="","",IF(INDEX(Data!$BR:$BR,MATCH(Z166,Data!$A:$A,0),1)=0,"",INDEX(Data!$BR:$BR,MATCH(Z166,Data!$A:$A,0),1)))</f>
        <v/>
      </c>
      <c r="Z166" s="43" t="str">
        <f ca="1">IFERROR(INDEX(Data!$A$1:AA$1004,_xlfn.AGGREGATE(15,6,(OFFSET(Data!$A$1,0,MATCH(Z$6,Data!$1:$1,0)-1,1000,1)=IF(Z$7="","Yes",Z$7))/(OFFSET(Data!$A$1,0,MATCH(Z$6,Data!$1:$1,0)-1,1000,1)=IF(Z$7="","Yes",Z$7))*ROW(Data!$C$1:$C$1004),ROW(Z166)-ROW(Z$7)),1),"")</f>
        <v/>
      </c>
      <c r="AA166" s="43" t="str">
        <f ca="1">IF(AB166="","",IF(INDEX(Data!$BR:$BR,MATCH(AB166,Data!$A:$A,0),1)=0,"",INDEX(Data!$BR:$BR,MATCH(AB166,Data!$A:$A,0),1)))</f>
        <v/>
      </c>
      <c r="AB166" s="43" t="str">
        <f ca="1">IFERROR(INDEX(Data!$A$1:AC$1004,_xlfn.AGGREGATE(15,6,(OFFSET(Data!$A$1,0,MATCH(AB$6,Data!$1:$1,0)-1,1000,1)=IF(AB$7="","Yes",AB$7))/(OFFSET(Data!$A$1,0,MATCH(AB$6,Data!$1:$1,0)-1,1000,1)=IF(AB$7="","Yes",AB$7))*ROW(Data!$C$1:$C$1004),ROW(AB166)-ROW(AB$7)),1),"")</f>
        <v/>
      </c>
      <c r="AC166" s="43" t="str">
        <f ca="1">IF(AD166="","",IF(INDEX(Data!$BR:$BR,MATCH(AD166,Data!$A:$A,0),1)=0,"",INDEX(Data!$BR:$BR,MATCH(AD166,Data!$A:$A,0),1)))</f>
        <v/>
      </c>
      <c r="AD166" s="43" t="str">
        <f ca="1">IFERROR(INDEX(Data!$A$1:AE$1004,_xlfn.AGGREGATE(15,6,(OFFSET(Data!$A$1,0,MATCH(AD$6,Data!$1:$1,0)-1,1000,1)=IF(AD$7="","Yes",AD$7))/(OFFSET(Data!$A$1,0,MATCH(AD$6,Data!$1:$1,0)-1,1000,1)=IF(AD$7="","Yes",AD$7))*ROW(Data!$C$1:$C$1004),ROW(AD166)-ROW(AD$7)),1),"")</f>
        <v/>
      </c>
      <c r="AE166" s="43" t="str">
        <f ca="1">IF(AF166="","",IF(INDEX(Data!$BR:$BR,MATCH(AF166,Data!$A:$A,0),1)=0,"",INDEX(Data!$BR:$BR,MATCH(AF166,Data!$A:$A,0),1)))</f>
        <v/>
      </c>
      <c r="AF166" s="43" t="str">
        <f ca="1">IFERROR(INDEX(Data!$A$1:AM$1004,_xlfn.AGGREGATE(15,6,(OFFSET(Data!$A$1,0,MATCH(AF$6,Data!$1:$1,0)-1,1000,1)=IF(AF$7="","Yes",AF$7))/(OFFSET(Data!$A$1,0,MATCH(AF$6,Data!$1:$1,0)-1,1000,1)=IF(AF$7="","Yes",AF$7))*ROW(Data!$C$1:$C$1004),ROW(AF166)-ROW(AF$7)),1),"")</f>
        <v/>
      </c>
      <c r="AG166" s="43" t="str">
        <f ca="1">IF(AH166="","",IF(INDEX(Data!$BR:$BR,MATCH(AH166,Data!$A:$A,0),1)=0,"",INDEX(Data!$BR:$BR,MATCH(AH166,Data!$A:$A,0),1)))</f>
        <v/>
      </c>
      <c r="AH166" s="43" t="str">
        <f ca="1">IFERROR(INDEX(Data!$A$1:AO$1004,_xlfn.AGGREGATE(15,6,(OFFSET(Data!$A$1,0,MATCH(AH$6,Data!$1:$1,0)-1,1000,1)=IF(AH$7="","Yes",AH$7))/(OFFSET(Data!$A$1,0,MATCH(AH$6,Data!$1:$1,0)-1,1000,1)=IF(AH$7="","Yes",AH$7))*ROW(Data!$C$1:$C$1004),ROW(AH166)-ROW(AH$7)),1),"")</f>
        <v/>
      </c>
      <c r="AI166" s="43" t="str">
        <f ca="1">IF(AJ166="","",IF(INDEX(Data!$BR:$BR,MATCH(AJ166,Data!$A:$A,0),1)=0,"",INDEX(Data!$BR:$BR,MATCH(AJ166,Data!$A:$A,0),1)))</f>
        <v/>
      </c>
      <c r="AJ166" s="43" t="str">
        <f ca="1">IFERROR(INDEX(Data!$A$1:AQ$1004,_xlfn.AGGREGATE(15,6,(OFFSET(Data!$A$1,0,MATCH(AJ$6,Data!$1:$1,0)-1,1000,1)=IF(AJ$7="","Yes",AJ$7))/(OFFSET(Data!$A$1,0,MATCH(AJ$6,Data!$1:$1,0)-1,1000,1)=IF(AJ$7="","Yes",AJ$7))*ROW(Data!$C$1:$C$1004),ROW(AJ166)-ROW(AJ$7)),1),"")</f>
        <v/>
      </c>
      <c r="AK166" s="43" t="str">
        <f ca="1">IF(AL166="","",IF(INDEX(Data!$BR:$BR,MATCH(AL166,Data!$A:$A,0),1)=0,"",INDEX(Data!$BR:$BR,MATCH(AL166,Data!$A:$A,0),1)))</f>
        <v/>
      </c>
      <c r="AL166" s="43" t="str">
        <f ca="1">IFERROR(INDEX(Data!$A$1:AS$1004,_xlfn.AGGREGATE(15,6,(OFFSET(Data!$A$1,0,MATCH(AL$6,Data!$1:$1,0)-1,1000,1)=IF(AL$7="","Yes",AL$7))/(OFFSET(Data!$A$1,0,MATCH(AL$6,Data!$1:$1,0)-1,1000,1)=IF(AL$7="","Yes",AL$7))*ROW(Data!$C$1:$C$1004),ROW(AL166)-ROW(AL$7)),1),"")</f>
        <v/>
      </c>
      <c r="AM166" s="43" t="str">
        <f ca="1">IF(AN166="","",IF(INDEX(Data!$BR:$BR,MATCH(AN166,Data!$A:$A,0),1)=0,"",INDEX(Data!$BR:$BR,MATCH(AN166,Data!$A:$A,0),1)))</f>
        <v/>
      </c>
      <c r="AN166" s="43" t="str">
        <f ca="1">IFERROR(INDEX(Data!$A$1:AU$1004,_xlfn.AGGREGATE(15,6,(OFFSET(Data!$A$1,0,MATCH(AN$6,Data!$1:$1,0)-1,1000,1)=IF(AN$7="","Yes",AN$7))/(OFFSET(Data!$A$1,0,MATCH(AN$6,Data!$1:$1,0)-1,1000,1)=IF(AN$7="","Yes",AN$7))*ROW(Data!$C$1:$C$1004),ROW(AN166)-ROW(AN$7)),1),"")</f>
        <v/>
      </c>
    </row>
    <row r="167" spans="1:40" x14ac:dyDescent="0.4">
      <c r="A167" s="43" t="str">
        <f ca="1">IF(B167="","",IF(INDEX(Data!$BR:$BR,MATCH(B167,Data!$A:$A,0),1)=0,"",INDEX(Data!$BR:$BR,MATCH(B167,Data!$A:$A,0),1)))</f>
        <v/>
      </c>
      <c r="B167" s="43" t="str">
        <f ca="1">IFERROR(INDEX(Data!A$1:$A$1004,_xlfn.AGGREGATE(15,6,(OFFSET(Data!$A$1,0,MATCH(B$6,Data!$1:$1,0)-1,1000,1)=IF(B$7="","Yes",B$7))/(OFFSET(Data!$A$1,0,MATCH(B$6,Data!$1:$1,0)-1,1000,1)=IF(B$7="","Yes",B$7))*ROW(Data!$C$1:$C$1004),ROW(B167)-ROW(B$7)),1),"")</f>
        <v/>
      </c>
      <c r="C167" s="43" t="str">
        <f ca="1">IF(D167="","",IF(INDEX(Data!$BR:$BR,MATCH(D167,Data!$A:$A,0),1)=0,"",INDEX(Data!$BR:$BR,MATCH(D167,Data!$A:$A,0),1)))</f>
        <v/>
      </c>
      <c r="D167" s="43" t="str">
        <f ca="1">IFERROR(INDEX(Data!$A$1:C$1004,_xlfn.AGGREGATE(15,6,(OFFSET(Data!$A$1,0,MATCH(D$6,Data!$1:$1,0)-1,1000,1)=IF(D$7="","Yes",D$7))/(OFFSET(Data!$A$1,0,MATCH(D$6,Data!$1:$1,0)-1,1000,1)=IF(D$7="","Yes",D$7))*ROW(Data!$C$1:$C$1004),ROW(D167)-ROW(D$7)),1),"")</f>
        <v/>
      </c>
      <c r="E167" s="43" t="str">
        <f ca="1">IF(F167="","",IF(INDEX(Data!$BR:$BR,MATCH(F167,Data!$A:$A,0),1)=0,"",INDEX(Data!$BR:$BR,MATCH(F167,Data!$A:$A,0),1)))</f>
        <v/>
      </c>
      <c r="F167" s="43" t="str">
        <f ca="1">IFERROR(INDEX(Data!$A$1:E$1004,_xlfn.AGGREGATE(15,6,(OFFSET(Data!$A$1,0,MATCH(F$6,Data!$1:$1,0)-1,1000,1)=IF(F$7="","Yes",F$7))/(OFFSET(Data!$A$1,0,MATCH(F$6,Data!$1:$1,0)-1,1000,1)=IF(F$7="","Yes",F$7))*ROW(Data!$C$1:$C$1004),ROW(F167)-ROW(F$7)),1),"")</f>
        <v/>
      </c>
      <c r="G167" s="43" t="str">
        <f ca="1">IF(H167="","",IF(INDEX(Data!$BR:$BR,MATCH(H167,Data!$A:$A,0),1)=0,"",INDEX(Data!$BR:$BR,MATCH(H167,Data!$A:$A,0),1)))</f>
        <v/>
      </c>
      <c r="H167" s="43" t="str">
        <f ca="1">IFERROR(INDEX(Data!$A$1:G$1004,_xlfn.AGGREGATE(15,6,(OFFSET(Data!$A$1,0,MATCH(H$6,Data!$1:$1,0)-1,1000,1)=IF(H$7="","Yes",H$7))/(OFFSET(Data!$A$1,0,MATCH(H$6,Data!$1:$1,0)-1,1000,1)=IF(H$7="","Yes",H$7))*ROW(Data!$C$1:$C$1004),ROW(H167)-ROW(H$7)),1),"")</f>
        <v/>
      </c>
      <c r="I167" s="43" t="str">
        <f ca="1">IF(J167="","",IF(INDEX(Data!$BR:$BR,MATCH(J167,Data!$A:$A,0),1)=0,"",INDEX(Data!$BR:$BR,MATCH(J167,Data!$A:$A,0),1)))</f>
        <v/>
      </c>
      <c r="J167" s="43" t="str">
        <f ca="1">IFERROR(INDEX(Data!$A$1:I$1004,_xlfn.AGGREGATE(15,6,(OFFSET(Data!$A$1,0,MATCH(J$6,Data!$1:$1,0)-1,1000,1)=IF(J$7="","Yes",J$7))/(OFFSET(Data!$A$1,0,MATCH(J$6,Data!$1:$1,0)-1,1000,1)=IF(J$7="","Yes",J$7))*ROW(Data!$C$1:$C$1004),ROW(J167)-ROW(J$7)),1),"")</f>
        <v/>
      </c>
      <c r="K167" s="43" t="str">
        <f ca="1">IF(L167="","",IF(INDEX(Data!$BR:$BR,MATCH(L167,Data!$A:$A,0),1)=0,"",INDEX(Data!$BR:$BR,MATCH(L167,Data!$A:$A,0),1)))</f>
        <v/>
      </c>
      <c r="L167" s="43" t="str">
        <f ca="1">IFERROR(INDEX(Data!$A$1:K$1004,_xlfn.AGGREGATE(15,6,(OFFSET(Data!$A$1,0,MATCH(L$6,Data!$1:$1,0)-1,1000,1)=IF(L$7="","Yes",L$7))/(OFFSET(Data!$A$1,0,MATCH(L$6,Data!$1:$1,0)-1,1000,1)=IF(L$7="","Yes",L$7))*ROW(Data!$C$1:$C$1004),ROW(L167)-ROW(L$7)),1),"")</f>
        <v/>
      </c>
      <c r="M167" s="43" t="str">
        <f ca="1">IF(N167="","",IF(INDEX(Data!$BR:$BR,MATCH(N167,Data!$A:$A,0),1)=0,"",INDEX(Data!$BR:$BR,MATCH(N167,Data!$A:$A,0),1)))</f>
        <v/>
      </c>
      <c r="N167" s="43" t="str">
        <f ca="1">IFERROR(INDEX(Data!$A$1:M$1004,_xlfn.AGGREGATE(15,6,(OFFSET(Data!$A$1,0,MATCH(N$6,Data!$1:$1,0)-1,1000,1)=IF(N$7="","Yes",N$7))/(OFFSET(Data!$A$1,0,MATCH(N$6,Data!$1:$1,0)-1,1000,1)=IF(N$7="","Yes",N$7))*ROW(Data!$C$1:$C$1004),ROW(N167)-ROW(N$7)),1),"")</f>
        <v/>
      </c>
      <c r="O167" s="43" t="str">
        <f ca="1">IF(P167="","",IF(INDEX(Data!$BR:$BR,MATCH(P167,Data!$A:$A,0),1)=0,"",INDEX(Data!$BR:$BR,MATCH(P167,Data!$A:$A,0),1)))</f>
        <v/>
      </c>
      <c r="P167" s="43" t="str">
        <f ca="1">IFERROR(INDEX(Data!$A$1:O$1004,_xlfn.AGGREGATE(15,6,(OFFSET(Data!$A$1,0,MATCH(P$6,Data!$1:$1,0)-1,1000,1)=IF(P$7="","Yes",P$7))/(OFFSET(Data!$A$1,0,MATCH(P$6,Data!$1:$1,0)-1,1000,1)=IF(P$7="","Yes",P$7))*ROW(Data!$C$1:$C$1004),ROW(P167)-ROW(P$7)),1),"")</f>
        <v/>
      </c>
      <c r="Q167" s="43" t="str">
        <f ca="1">IF(R167="","",IF(INDEX(Data!$BR:$BR,MATCH(R167,Data!$A:$A,0),1)=0,"",INDEX(Data!$BR:$BR,MATCH(R167,Data!$A:$A,0),1)))</f>
        <v/>
      </c>
      <c r="R167" s="43" t="str">
        <f ca="1">IFERROR(INDEX(Data!$A$1:Q$1004,_xlfn.AGGREGATE(15,6,(OFFSET(Data!$A$1,0,MATCH(R$6,Data!$1:$1,0)-1,1000,1)=IF(R$7="","Yes",R$7))/(OFFSET(Data!$A$1,0,MATCH(R$6,Data!$1:$1,0)-1,1000,1)=IF(R$7="","Yes",R$7))*ROW(Data!$C$1:$C$1004),ROW(R167)-ROW(R$7)),1),"")</f>
        <v/>
      </c>
      <c r="S167" s="43" t="str">
        <f ca="1">IF(T167="","",IF(INDEX(Data!$BR:$BR,MATCH(T167,Data!$A:$A,0),1)=0,"",INDEX(Data!$BR:$BR,MATCH(T167,Data!$A:$A,0),1)))</f>
        <v/>
      </c>
      <c r="T167" s="43" t="str">
        <f ca="1">IFERROR(INDEX(Data!$A$1:R$1004,_xlfn.AGGREGATE(15,6,(OFFSET(Data!$A$1,0,MATCH(T$6,Data!$1:$1,0)-1,1000,1)=IF(T$7="","Yes",T$7))/(OFFSET(Data!$A$1,0,MATCH(T$6,Data!$1:$1,0)-1,1000,1)=IF(T$7="","Yes",T$7))*ROW(Data!$C$1:$C$1004),ROW(T167)-ROW(T$7)),1),"")</f>
        <v/>
      </c>
      <c r="U167" s="43" t="str">
        <f ca="1">IF(V167="","",IF(INDEX(Data!$BR:$BR,MATCH(V167,Data!$A:$A,0),1)=0,"",INDEX(Data!$BR:$BR,MATCH(V167,Data!$A:$A,0),1)))</f>
        <v/>
      </c>
      <c r="V167" s="43" t="str">
        <f ca="1">IFERROR(INDEX(Data!$A$1:T$1004,_xlfn.AGGREGATE(15,6,(OFFSET(Data!$A$1,0,MATCH(V$6,Data!$1:$1,0)-1,1000,1)=IF(V$7="","Yes",V$7))/(OFFSET(Data!$A$1,0,MATCH(V$6,Data!$1:$1,0)-1,1000,1)=IF(V$7="","Yes",V$7))*ROW(Data!$C$1:$C$1004),ROW(V167)-ROW(V$7)),1),"")</f>
        <v/>
      </c>
      <c r="W167" s="43" t="str">
        <f ca="1">IF(X167="","",IF(INDEX(Data!$BR:$BR,MATCH(X167,Data!$A:$A,0),1)=0,"",INDEX(Data!$BR:$BR,MATCH(X167,Data!$A:$A,0),1)))</f>
        <v/>
      </c>
      <c r="X167" s="43" t="str">
        <f ca="1">IFERROR(INDEX(Data!$A$1:Y$1004,_xlfn.AGGREGATE(15,6,(OFFSET(Data!$A$1,0,MATCH(X$6,Data!$1:$1,0)-1,1000,1)=IF(X$7="","Yes",X$7))/(OFFSET(Data!$A$1,0,MATCH(X$6,Data!$1:$1,0)-1,1000,1)=IF(X$7="","Yes",X$7))*ROW(Data!$C$1:$C$1004),ROW(X167)-ROW(X$7)),1),"")</f>
        <v/>
      </c>
      <c r="Y167" s="43" t="str">
        <f ca="1">IF(Z167="","",IF(INDEX(Data!$BR:$BR,MATCH(Z167,Data!$A:$A,0),1)=0,"",INDEX(Data!$BR:$BR,MATCH(Z167,Data!$A:$A,0),1)))</f>
        <v/>
      </c>
      <c r="Z167" s="43" t="str">
        <f ca="1">IFERROR(INDEX(Data!$A$1:AA$1004,_xlfn.AGGREGATE(15,6,(OFFSET(Data!$A$1,0,MATCH(Z$6,Data!$1:$1,0)-1,1000,1)=IF(Z$7="","Yes",Z$7))/(OFFSET(Data!$A$1,0,MATCH(Z$6,Data!$1:$1,0)-1,1000,1)=IF(Z$7="","Yes",Z$7))*ROW(Data!$C$1:$C$1004),ROW(Z167)-ROW(Z$7)),1),"")</f>
        <v/>
      </c>
      <c r="AA167" s="43" t="str">
        <f ca="1">IF(AB167="","",IF(INDEX(Data!$BR:$BR,MATCH(AB167,Data!$A:$A,0),1)=0,"",INDEX(Data!$BR:$BR,MATCH(AB167,Data!$A:$A,0),1)))</f>
        <v/>
      </c>
      <c r="AB167" s="43" t="str">
        <f ca="1">IFERROR(INDEX(Data!$A$1:AC$1004,_xlfn.AGGREGATE(15,6,(OFFSET(Data!$A$1,0,MATCH(AB$6,Data!$1:$1,0)-1,1000,1)=IF(AB$7="","Yes",AB$7))/(OFFSET(Data!$A$1,0,MATCH(AB$6,Data!$1:$1,0)-1,1000,1)=IF(AB$7="","Yes",AB$7))*ROW(Data!$C$1:$C$1004),ROW(AB167)-ROW(AB$7)),1),"")</f>
        <v/>
      </c>
      <c r="AC167" s="43" t="str">
        <f ca="1">IF(AD167="","",IF(INDEX(Data!$BR:$BR,MATCH(AD167,Data!$A:$A,0),1)=0,"",INDEX(Data!$BR:$BR,MATCH(AD167,Data!$A:$A,0),1)))</f>
        <v/>
      </c>
      <c r="AD167" s="43" t="str">
        <f ca="1">IFERROR(INDEX(Data!$A$1:AE$1004,_xlfn.AGGREGATE(15,6,(OFFSET(Data!$A$1,0,MATCH(AD$6,Data!$1:$1,0)-1,1000,1)=IF(AD$7="","Yes",AD$7))/(OFFSET(Data!$A$1,0,MATCH(AD$6,Data!$1:$1,0)-1,1000,1)=IF(AD$7="","Yes",AD$7))*ROW(Data!$C$1:$C$1004),ROW(AD167)-ROW(AD$7)),1),"")</f>
        <v/>
      </c>
      <c r="AE167" s="43" t="str">
        <f ca="1">IF(AF167="","",IF(INDEX(Data!$BR:$BR,MATCH(AF167,Data!$A:$A,0),1)=0,"",INDEX(Data!$BR:$BR,MATCH(AF167,Data!$A:$A,0),1)))</f>
        <v/>
      </c>
      <c r="AF167" s="43" t="str">
        <f ca="1">IFERROR(INDEX(Data!$A$1:AM$1004,_xlfn.AGGREGATE(15,6,(OFFSET(Data!$A$1,0,MATCH(AF$6,Data!$1:$1,0)-1,1000,1)=IF(AF$7="","Yes",AF$7))/(OFFSET(Data!$A$1,0,MATCH(AF$6,Data!$1:$1,0)-1,1000,1)=IF(AF$7="","Yes",AF$7))*ROW(Data!$C$1:$C$1004),ROW(AF167)-ROW(AF$7)),1),"")</f>
        <v/>
      </c>
      <c r="AG167" s="43" t="str">
        <f ca="1">IF(AH167="","",IF(INDEX(Data!$BR:$BR,MATCH(AH167,Data!$A:$A,0),1)=0,"",INDEX(Data!$BR:$BR,MATCH(AH167,Data!$A:$A,0),1)))</f>
        <v/>
      </c>
      <c r="AH167" s="43" t="str">
        <f ca="1">IFERROR(INDEX(Data!$A$1:AO$1004,_xlfn.AGGREGATE(15,6,(OFFSET(Data!$A$1,0,MATCH(AH$6,Data!$1:$1,0)-1,1000,1)=IF(AH$7="","Yes",AH$7))/(OFFSET(Data!$A$1,0,MATCH(AH$6,Data!$1:$1,0)-1,1000,1)=IF(AH$7="","Yes",AH$7))*ROW(Data!$C$1:$C$1004),ROW(AH167)-ROW(AH$7)),1),"")</f>
        <v/>
      </c>
      <c r="AI167" s="43" t="str">
        <f ca="1">IF(AJ167="","",IF(INDEX(Data!$BR:$BR,MATCH(AJ167,Data!$A:$A,0),1)=0,"",INDEX(Data!$BR:$BR,MATCH(AJ167,Data!$A:$A,0),1)))</f>
        <v/>
      </c>
      <c r="AJ167" s="43" t="str">
        <f ca="1">IFERROR(INDEX(Data!$A$1:AQ$1004,_xlfn.AGGREGATE(15,6,(OFFSET(Data!$A$1,0,MATCH(AJ$6,Data!$1:$1,0)-1,1000,1)=IF(AJ$7="","Yes",AJ$7))/(OFFSET(Data!$A$1,0,MATCH(AJ$6,Data!$1:$1,0)-1,1000,1)=IF(AJ$7="","Yes",AJ$7))*ROW(Data!$C$1:$C$1004),ROW(AJ167)-ROW(AJ$7)),1),"")</f>
        <v/>
      </c>
      <c r="AK167" s="43" t="str">
        <f ca="1">IF(AL167="","",IF(INDEX(Data!$BR:$BR,MATCH(AL167,Data!$A:$A,0),1)=0,"",INDEX(Data!$BR:$BR,MATCH(AL167,Data!$A:$A,0),1)))</f>
        <v/>
      </c>
      <c r="AL167" s="43" t="str">
        <f ca="1">IFERROR(INDEX(Data!$A$1:AS$1004,_xlfn.AGGREGATE(15,6,(OFFSET(Data!$A$1,0,MATCH(AL$6,Data!$1:$1,0)-1,1000,1)=IF(AL$7="","Yes",AL$7))/(OFFSET(Data!$A$1,0,MATCH(AL$6,Data!$1:$1,0)-1,1000,1)=IF(AL$7="","Yes",AL$7))*ROW(Data!$C$1:$C$1004),ROW(AL167)-ROW(AL$7)),1),"")</f>
        <v/>
      </c>
      <c r="AM167" s="43" t="str">
        <f ca="1">IF(AN167="","",IF(INDEX(Data!$BR:$BR,MATCH(AN167,Data!$A:$A,0),1)=0,"",INDEX(Data!$BR:$BR,MATCH(AN167,Data!$A:$A,0),1)))</f>
        <v/>
      </c>
      <c r="AN167" s="43" t="str">
        <f ca="1">IFERROR(INDEX(Data!$A$1:AU$1004,_xlfn.AGGREGATE(15,6,(OFFSET(Data!$A$1,0,MATCH(AN$6,Data!$1:$1,0)-1,1000,1)=IF(AN$7="","Yes",AN$7))/(OFFSET(Data!$A$1,0,MATCH(AN$6,Data!$1:$1,0)-1,1000,1)=IF(AN$7="","Yes",AN$7))*ROW(Data!$C$1:$C$1004),ROW(AN167)-ROW(AN$7)),1),"")</f>
        <v/>
      </c>
    </row>
    <row r="168" spans="1:40" x14ac:dyDescent="0.4">
      <c r="A168" s="43" t="str">
        <f ca="1">IF(B168="","",IF(INDEX(Data!$BR:$BR,MATCH(B168,Data!$A:$A,0),1)=0,"",INDEX(Data!$BR:$BR,MATCH(B168,Data!$A:$A,0),1)))</f>
        <v/>
      </c>
      <c r="B168" s="43" t="str">
        <f ca="1">IFERROR(INDEX(Data!A$1:$A$1004,_xlfn.AGGREGATE(15,6,(OFFSET(Data!$A$1,0,MATCH(B$6,Data!$1:$1,0)-1,1000,1)=IF(B$7="","Yes",B$7))/(OFFSET(Data!$A$1,0,MATCH(B$6,Data!$1:$1,0)-1,1000,1)=IF(B$7="","Yes",B$7))*ROW(Data!$C$1:$C$1004),ROW(B168)-ROW(B$7)),1),"")</f>
        <v/>
      </c>
      <c r="C168" s="43" t="str">
        <f ca="1">IF(D168="","",IF(INDEX(Data!$BR:$BR,MATCH(D168,Data!$A:$A,0),1)=0,"",INDEX(Data!$BR:$BR,MATCH(D168,Data!$A:$A,0),1)))</f>
        <v/>
      </c>
      <c r="D168" s="43" t="str">
        <f ca="1">IFERROR(INDEX(Data!$A$1:C$1004,_xlfn.AGGREGATE(15,6,(OFFSET(Data!$A$1,0,MATCH(D$6,Data!$1:$1,0)-1,1000,1)=IF(D$7="","Yes",D$7))/(OFFSET(Data!$A$1,0,MATCH(D$6,Data!$1:$1,0)-1,1000,1)=IF(D$7="","Yes",D$7))*ROW(Data!$C$1:$C$1004),ROW(D168)-ROW(D$7)),1),"")</f>
        <v/>
      </c>
      <c r="E168" s="43" t="str">
        <f ca="1">IF(F168="","",IF(INDEX(Data!$BR:$BR,MATCH(F168,Data!$A:$A,0),1)=0,"",INDEX(Data!$BR:$BR,MATCH(F168,Data!$A:$A,0),1)))</f>
        <v/>
      </c>
      <c r="F168" s="43" t="str">
        <f ca="1">IFERROR(INDEX(Data!$A$1:E$1004,_xlfn.AGGREGATE(15,6,(OFFSET(Data!$A$1,0,MATCH(F$6,Data!$1:$1,0)-1,1000,1)=IF(F$7="","Yes",F$7))/(OFFSET(Data!$A$1,0,MATCH(F$6,Data!$1:$1,0)-1,1000,1)=IF(F$7="","Yes",F$7))*ROW(Data!$C$1:$C$1004),ROW(F168)-ROW(F$7)),1),"")</f>
        <v/>
      </c>
      <c r="G168" s="43" t="str">
        <f ca="1">IF(H168="","",IF(INDEX(Data!$BR:$BR,MATCH(H168,Data!$A:$A,0),1)=0,"",INDEX(Data!$BR:$BR,MATCH(H168,Data!$A:$A,0),1)))</f>
        <v/>
      </c>
      <c r="H168" s="43" t="str">
        <f ca="1">IFERROR(INDEX(Data!$A$1:G$1004,_xlfn.AGGREGATE(15,6,(OFFSET(Data!$A$1,0,MATCH(H$6,Data!$1:$1,0)-1,1000,1)=IF(H$7="","Yes",H$7))/(OFFSET(Data!$A$1,0,MATCH(H$6,Data!$1:$1,0)-1,1000,1)=IF(H$7="","Yes",H$7))*ROW(Data!$C$1:$C$1004),ROW(H168)-ROW(H$7)),1),"")</f>
        <v/>
      </c>
      <c r="I168" s="43" t="str">
        <f ca="1">IF(J168="","",IF(INDEX(Data!$BR:$BR,MATCH(J168,Data!$A:$A,0),1)=0,"",INDEX(Data!$BR:$BR,MATCH(J168,Data!$A:$A,0),1)))</f>
        <v/>
      </c>
      <c r="J168" s="43" t="str">
        <f ca="1">IFERROR(INDEX(Data!$A$1:I$1004,_xlfn.AGGREGATE(15,6,(OFFSET(Data!$A$1,0,MATCH(J$6,Data!$1:$1,0)-1,1000,1)=IF(J$7="","Yes",J$7))/(OFFSET(Data!$A$1,0,MATCH(J$6,Data!$1:$1,0)-1,1000,1)=IF(J$7="","Yes",J$7))*ROW(Data!$C$1:$C$1004),ROW(J168)-ROW(J$7)),1),"")</f>
        <v/>
      </c>
      <c r="K168" s="43" t="str">
        <f ca="1">IF(L168="","",IF(INDEX(Data!$BR:$BR,MATCH(L168,Data!$A:$A,0),1)=0,"",INDEX(Data!$BR:$BR,MATCH(L168,Data!$A:$A,0),1)))</f>
        <v/>
      </c>
      <c r="L168" s="43" t="str">
        <f ca="1">IFERROR(INDEX(Data!$A$1:K$1004,_xlfn.AGGREGATE(15,6,(OFFSET(Data!$A$1,0,MATCH(L$6,Data!$1:$1,0)-1,1000,1)=IF(L$7="","Yes",L$7))/(OFFSET(Data!$A$1,0,MATCH(L$6,Data!$1:$1,0)-1,1000,1)=IF(L$7="","Yes",L$7))*ROW(Data!$C$1:$C$1004),ROW(L168)-ROW(L$7)),1),"")</f>
        <v/>
      </c>
      <c r="M168" s="43" t="str">
        <f ca="1">IF(N168="","",IF(INDEX(Data!$BR:$BR,MATCH(N168,Data!$A:$A,0),1)=0,"",INDEX(Data!$BR:$BR,MATCH(N168,Data!$A:$A,0),1)))</f>
        <v/>
      </c>
      <c r="N168" s="43" t="str">
        <f ca="1">IFERROR(INDEX(Data!$A$1:M$1004,_xlfn.AGGREGATE(15,6,(OFFSET(Data!$A$1,0,MATCH(N$6,Data!$1:$1,0)-1,1000,1)=IF(N$7="","Yes",N$7))/(OFFSET(Data!$A$1,0,MATCH(N$6,Data!$1:$1,0)-1,1000,1)=IF(N$7="","Yes",N$7))*ROW(Data!$C$1:$C$1004),ROW(N168)-ROW(N$7)),1),"")</f>
        <v/>
      </c>
      <c r="O168" s="43" t="str">
        <f ca="1">IF(P168="","",IF(INDEX(Data!$BR:$BR,MATCH(P168,Data!$A:$A,0),1)=0,"",INDEX(Data!$BR:$BR,MATCH(P168,Data!$A:$A,0),1)))</f>
        <v/>
      </c>
      <c r="P168" s="43" t="str">
        <f ca="1">IFERROR(INDEX(Data!$A$1:O$1004,_xlfn.AGGREGATE(15,6,(OFFSET(Data!$A$1,0,MATCH(P$6,Data!$1:$1,0)-1,1000,1)=IF(P$7="","Yes",P$7))/(OFFSET(Data!$A$1,0,MATCH(P$6,Data!$1:$1,0)-1,1000,1)=IF(P$7="","Yes",P$7))*ROW(Data!$C$1:$C$1004),ROW(P168)-ROW(P$7)),1),"")</f>
        <v/>
      </c>
      <c r="Q168" s="43" t="str">
        <f ca="1">IF(R168="","",IF(INDEX(Data!$BR:$BR,MATCH(R168,Data!$A:$A,0),1)=0,"",INDEX(Data!$BR:$BR,MATCH(R168,Data!$A:$A,0),1)))</f>
        <v/>
      </c>
      <c r="R168" s="43" t="str">
        <f ca="1">IFERROR(INDEX(Data!$A$1:Q$1004,_xlfn.AGGREGATE(15,6,(OFFSET(Data!$A$1,0,MATCH(R$6,Data!$1:$1,0)-1,1000,1)=IF(R$7="","Yes",R$7))/(OFFSET(Data!$A$1,0,MATCH(R$6,Data!$1:$1,0)-1,1000,1)=IF(R$7="","Yes",R$7))*ROW(Data!$C$1:$C$1004),ROW(R168)-ROW(R$7)),1),"")</f>
        <v/>
      </c>
      <c r="S168" s="43" t="str">
        <f ca="1">IF(T168="","",IF(INDEX(Data!$BR:$BR,MATCH(T168,Data!$A:$A,0),1)=0,"",INDEX(Data!$BR:$BR,MATCH(T168,Data!$A:$A,0),1)))</f>
        <v/>
      </c>
      <c r="T168" s="43" t="str">
        <f ca="1">IFERROR(INDEX(Data!$A$1:R$1004,_xlfn.AGGREGATE(15,6,(OFFSET(Data!$A$1,0,MATCH(T$6,Data!$1:$1,0)-1,1000,1)=IF(T$7="","Yes",T$7))/(OFFSET(Data!$A$1,0,MATCH(T$6,Data!$1:$1,0)-1,1000,1)=IF(T$7="","Yes",T$7))*ROW(Data!$C$1:$C$1004),ROW(T168)-ROW(T$7)),1),"")</f>
        <v/>
      </c>
      <c r="U168" s="43" t="str">
        <f ca="1">IF(V168="","",IF(INDEX(Data!$BR:$BR,MATCH(V168,Data!$A:$A,0),1)=0,"",INDEX(Data!$BR:$BR,MATCH(V168,Data!$A:$A,0),1)))</f>
        <v/>
      </c>
      <c r="V168" s="43" t="str">
        <f ca="1">IFERROR(INDEX(Data!$A$1:T$1004,_xlfn.AGGREGATE(15,6,(OFFSET(Data!$A$1,0,MATCH(V$6,Data!$1:$1,0)-1,1000,1)=IF(V$7="","Yes",V$7))/(OFFSET(Data!$A$1,0,MATCH(V$6,Data!$1:$1,0)-1,1000,1)=IF(V$7="","Yes",V$7))*ROW(Data!$C$1:$C$1004),ROW(V168)-ROW(V$7)),1),"")</f>
        <v/>
      </c>
      <c r="W168" s="43" t="str">
        <f ca="1">IF(X168="","",IF(INDEX(Data!$BR:$BR,MATCH(X168,Data!$A:$A,0),1)=0,"",INDEX(Data!$BR:$BR,MATCH(X168,Data!$A:$A,0),1)))</f>
        <v/>
      </c>
      <c r="X168" s="43" t="str">
        <f ca="1">IFERROR(INDEX(Data!$A$1:Y$1004,_xlfn.AGGREGATE(15,6,(OFFSET(Data!$A$1,0,MATCH(X$6,Data!$1:$1,0)-1,1000,1)=IF(X$7="","Yes",X$7))/(OFFSET(Data!$A$1,0,MATCH(X$6,Data!$1:$1,0)-1,1000,1)=IF(X$7="","Yes",X$7))*ROW(Data!$C$1:$C$1004),ROW(X168)-ROW(X$7)),1),"")</f>
        <v/>
      </c>
      <c r="Y168" s="43" t="str">
        <f ca="1">IF(Z168="","",IF(INDEX(Data!$BR:$BR,MATCH(Z168,Data!$A:$A,0),1)=0,"",INDEX(Data!$BR:$BR,MATCH(Z168,Data!$A:$A,0),1)))</f>
        <v/>
      </c>
      <c r="Z168" s="43" t="str">
        <f ca="1">IFERROR(INDEX(Data!$A$1:AA$1004,_xlfn.AGGREGATE(15,6,(OFFSET(Data!$A$1,0,MATCH(Z$6,Data!$1:$1,0)-1,1000,1)=IF(Z$7="","Yes",Z$7))/(OFFSET(Data!$A$1,0,MATCH(Z$6,Data!$1:$1,0)-1,1000,1)=IF(Z$7="","Yes",Z$7))*ROW(Data!$C$1:$C$1004),ROW(Z168)-ROW(Z$7)),1),"")</f>
        <v/>
      </c>
      <c r="AA168" s="43" t="str">
        <f ca="1">IF(AB168="","",IF(INDEX(Data!$BR:$BR,MATCH(AB168,Data!$A:$A,0),1)=0,"",INDEX(Data!$BR:$BR,MATCH(AB168,Data!$A:$A,0),1)))</f>
        <v/>
      </c>
      <c r="AB168" s="43" t="str">
        <f ca="1">IFERROR(INDEX(Data!$A$1:AC$1004,_xlfn.AGGREGATE(15,6,(OFFSET(Data!$A$1,0,MATCH(AB$6,Data!$1:$1,0)-1,1000,1)=IF(AB$7="","Yes",AB$7))/(OFFSET(Data!$A$1,0,MATCH(AB$6,Data!$1:$1,0)-1,1000,1)=IF(AB$7="","Yes",AB$7))*ROW(Data!$C$1:$C$1004),ROW(AB168)-ROW(AB$7)),1),"")</f>
        <v/>
      </c>
      <c r="AC168" s="43" t="str">
        <f ca="1">IF(AD168="","",IF(INDEX(Data!$BR:$BR,MATCH(AD168,Data!$A:$A,0),1)=0,"",INDEX(Data!$BR:$BR,MATCH(AD168,Data!$A:$A,0),1)))</f>
        <v/>
      </c>
      <c r="AD168" s="43" t="str">
        <f ca="1">IFERROR(INDEX(Data!$A$1:AE$1004,_xlfn.AGGREGATE(15,6,(OFFSET(Data!$A$1,0,MATCH(AD$6,Data!$1:$1,0)-1,1000,1)=IF(AD$7="","Yes",AD$7))/(OFFSET(Data!$A$1,0,MATCH(AD$6,Data!$1:$1,0)-1,1000,1)=IF(AD$7="","Yes",AD$7))*ROW(Data!$C$1:$C$1004),ROW(AD168)-ROW(AD$7)),1),"")</f>
        <v/>
      </c>
      <c r="AE168" s="43" t="str">
        <f ca="1">IF(AF168="","",IF(INDEX(Data!$BR:$BR,MATCH(AF168,Data!$A:$A,0),1)=0,"",INDEX(Data!$BR:$BR,MATCH(AF168,Data!$A:$A,0),1)))</f>
        <v/>
      </c>
      <c r="AF168" s="43" t="str">
        <f ca="1">IFERROR(INDEX(Data!$A$1:AM$1004,_xlfn.AGGREGATE(15,6,(OFFSET(Data!$A$1,0,MATCH(AF$6,Data!$1:$1,0)-1,1000,1)=IF(AF$7="","Yes",AF$7))/(OFFSET(Data!$A$1,0,MATCH(AF$6,Data!$1:$1,0)-1,1000,1)=IF(AF$7="","Yes",AF$7))*ROW(Data!$C$1:$C$1004),ROW(AF168)-ROW(AF$7)),1),"")</f>
        <v/>
      </c>
      <c r="AG168" s="43" t="str">
        <f ca="1">IF(AH168="","",IF(INDEX(Data!$BR:$BR,MATCH(AH168,Data!$A:$A,0),1)=0,"",INDEX(Data!$BR:$BR,MATCH(AH168,Data!$A:$A,0),1)))</f>
        <v/>
      </c>
      <c r="AH168" s="43" t="str">
        <f ca="1">IFERROR(INDEX(Data!$A$1:AO$1004,_xlfn.AGGREGATE(15,6,(OFFSET(Data!$A$1,0,MATCH(AH$6,Data!$1:$1,0)-1,1000,1)=IF(AH$7="","Yes",AH$7))/(OFFSET(Data!$A$1,0,MATCH(AH$6,Data!$1:$1,0)-1,1000,1)=IF(AH$7="","Yes",AH$7))*ROW(Data!$C$1:$C$1004),ROW(AH168)-ROW(AH$7)),1),"")</f>
        <v/>
      </c>
      <c r="AI168" s="43" t="str">
        <f ca="1">IF(AJ168="","",IF(INDEX(Data!$BR:$BR,MATCH(AJ168,Data!$A:$A,0),1)=0,"",INDEX(Data!$BR:$BR,MATCH(AJ168,Data!$A:$A,0),1)))</f>
        <v/>
      </c>
      <c r="AJ168" s="43" t="str">
        <f ca="1">IFERROR(INDEX(Data!$A$1:AQ$1004,_xlfn.AGGREGATE(15,6,(OFFSET(Data!$A$1,0,MATCH(AJ$6,Data!$1:$1,0)-1,1000,1)=IF(AJ$7="","Yes",AJ$7))/(OFFSET(Data!$A$1,0,MATCH(AJ$6,Data!$1:$1,0)-1,1000,1)=IF(AJ$7="","Yes",AJ$7))*ROW(Data!$C$1:$C$1004),ROW(AJ168)-ROW(AJ$7)),1),"")</f>
        <v/>
      </c>
      <c r="AK168" s="43" t="str">
        <f ca="1">IF(AL168="","",IF(INDEX(Data!$BR:$BR,MATCH(AL168,Data!$A:$A,0),1)=0,"",INDEX(Data!$BR:$BR,MATCH(AL168,Data!$A:$A,0),1)))</f>
        <v/>
      </c>
      <c r="AL168" s="43" t="str">
        <f ca="1">IFERROR(INDEX(Data!$A$1:AS$1004,_xlfn.AGGREGATE(15,6,(OFFSET(Data!$A$1,0,MATCH(AL$6,Data!$1:$1,0)-1,1000,1)=IF(AL$7="","Yes",AL$7))/(OFFSET(Data!$A$1,0,MATCH(AL$6,Data!$1:$1,0)-1,1000,1)=IF(AL$7="","Yes",AL$7))*ROW(Data!$C$1:$C$1004),ROW(AL168)-ROW(AL$7)),1),"")</f>
        <v/>
      </c>
      <c r="AM168" s="43" t="str">
        <f ca="1">IF(AN168="","",IF(INDEX(Data!$BR:$BR,MATCH(AN168,Data!$A:$A,0),1)=0,"",INDEX(Data!$BR:$BR,MATCH(AN168,Data!$A:$A,0),1)))</f>
        <v/>
      </c>
      <c r="AN168" s="43" t="str">
        <f ca="1">IFERROR(INDEX(Data!$A$1:AU$1004,_xlfn.AGGREGATE(15,6,(OFFSET(Data!$A$1,0,MATCH(AN$6,Data!$1:$1,0)-1,1000,1)=IF(AN$7="","Yes",AN$7))/(OFFSET(Data!$A$1,0,MATCH(AN$6,Data!$1:$1,0)-1,1000,1)=IF(AN$7="","Yes",AN$7))*ROW(Data!$C$1:$C$1004),ROW(AN168)-ROW(AN$7)),1),"")</f>
        <v/>
      </c>
    </row>
    <row r="169" spans="1:40" x14ac:dyDescent="0.4">
      <c r="A169" s="43" t="str">
        <f ca="1">IF(B169="","",IF(INDEX(Data!$BR:$BR,MATCH(B169,Data!$A:$A,0),1)=0,"",INDEX(Data!$BR:$BR,MATCH(B169,Data!$A:$A,0),1)))</f>
        <v/>
      </c>
      <c r="B169" s="43" t="str">
        <f ca="1">IFERROR(INDEX(Data!A$1:$A$1004,_xlfn.AGGREGATE(15,6,(OFFSET(Data!$A$1,0,MATCH(B$6,Data!$1:$1,0)-1,1000,1)=IF(B$7="","Yes",B$7))/(OFFSET(Data!$A$1,0,MATCH(B$6,Data!$1:$1,0)-1,1000,1)=IF(B$7="","Yes",B$7))*ROW(Data!$C$1:$C$1004),ROW(B169)-ROW(B$7)),1),"")</f>
        <v/>
      </c>
      <c r="C169" s="43" t="str">
        <f ca="1">IF(D169="","",IF(INDEX(Data!$BR:$BR,MATCH(D169,Data!$A:$A,0),1)=0,"",INDEX(Data!$BR:$BR,MATCH(D169,Data!$A:$A,0),1)))</f>
        <v/>
      </c>
      <c r="D169" s="43" t="str">
        <f ca="1">IFERROR(INDEX(Data!$A$1:C$1004,_xlfn.AGGREGATE(15,6,(OFFSET(Data!$A$1,0,MATCH(D$6,Data!$1:$1,0)-1,1000,1)=IF(D$7="","Yes",D$7))/(OFFSET(Data!$A$1,0,MATCH(D$6,Data!$1:$1,0)-1,1000,1)=IF(D$7="","Yes",D$7))*ROW(Data!$C$1:$C$1004),ROW(D169)-ROW(D$7)),1),"")</f>
        <v/>
      </c>
      <c r="E169" s="43" t="str">
        <f ca="1">IF(F169="","",IF(INDEX(Data!$BR:$BR,MATCH(F169,Data!$A:$A,0),1)=0,"",INDEX(Data!$BR:$BR,MATCH(F169,Data!$A:$A,0),1)))</f>
        <v/>
      </c>
      <c r="F169" s="43" t="str">
        <f ca="1">IFERROR(INDEX(Data!$A$1:E$1004,_xlfn.AGGREGATE(15,6,(OFFSET(Data!$A$1,0,MATCH(F$6,Data!$1:$1,0)-1,1000,1)=IF(F$7="","Yes",F$7))/(OFFSET(Data!$A$1,0,MATCH(F$6,Data!$1:$1,0)-1,1000,1)=IF(F$7="","Yes",F$7))*ROW(Data!$C$1:$C$1004),ROW(F169)-ROW(F$7)),1),"")</f>
        <v/>
      </c>
      <c r="G169" s="43" t="str">
        <f ca="1">IF(H169="","",IF(INDEX(Data!$BR:$BR,MATCH(H169,Data!$A:$A,0),1)=0,"",INDEX(Data!$BR:$BR,MATCH(H169,Data!$A:$A,0),1)))</f>
        <v/>
      </c>
      <c r="H169" s="43" t="str">
        <f ca="1">IFERROR(INDEX(Data!$A$1:G$1004,_xlfn.AGGREGATE(15,6,(OFFSET(Data!$A$1,0,MATCH(H$6,Data!$1:$1,0)-1,1000,1)=IF(H$7="","Yes",H$7))/(OFFSET(Data!$A$1,0,MATCH(H$6,Data!$1:$1,0)-1,1000,1)=IF(H$7="","Yes",H$7))*ROW(Data!$C$1:$C$1004),ROW(H169)-ROW(H$7)),1),"")</f>
        <v/>
      </c>
      <c r="I169" s="43" t="str">
        <f ca="1">IF(J169="","",IF(INDEX(Data!$BR:$BR,MATCH(J169,Data!$A:$A,0),1)=0,"",INDEX(Data!$BR:$BR,MATCH(J169,Data!$A:$A,0),1)))</f>
        <v/>
      </c>
      <c r="J169" s="43" t="str">
        <f ca="1">IFERROR(INDEX(Data!$A$1:I$1004,_xlfn.AGGREGATE(15,6,(OFFSET(Data!$A$1,0,MATCH(J$6,Data!$1:$1,0)-1,1000,1)=IF(J$7="","Yes",J$7))/(OFFSET(Data!$A$1,0,MATCH(J$6,Data!$1:$1,0)-1,1000,1)=IF(J$7="","Yes",J$7))*ROW(Data!$C$1:$C$1004),ROW(J169)-ROW(J$7)),1),"")</f>
        <v/>
      </c>
      <c r="K169" s="43" t="str">
        <f ca="1">IF(L169="","",IF(INDEX(Data!$BR:$BR,MATCH(L169,Data!$A:$A,0),1)=0,"",INDEX(Data!$BR:$BR,MATCH(L169,Data!$A:$A,0),1)))</f>
        <v/>
      </c>
      <c r="L169" s="43" t="str">
        <f ca="1">IFERROR(INDEX(Data!$A$1:K$1004,_xlfn.AGGREGATE(15,6,(OFFSET(Data!$A$1,0,MATCH(L$6,Data!$1:$1,0)-1,1000,1)=IF(L$7="","Yes",L$7))/(OFFSET(Data!$A$1,0,MATCH(L$6,Data!$1:$1,0)-1,1000,1)=IF(L$7="","Yes",L$7))*ROW(Data!$C$1:$C$1004),ROW(L169)-ROW(L$7)),1),"")</f>
        <v/>
      </c>
      <c r="M169" s="43" t="str">
        <f ca="1">IF(N169="","",IF(INDEX(Data!$BR:$BR,MATCH(N169,Data!$A:$A,0),1)=0,"",INDEX(Data!$BR:$BR,MATCH(N169,Data!$A:$A,0),1)))</f>
        <v/>
      </c>
      <c r="N169" s="43" t="str">
        <f ca="1">IFERROR(INDEX(Data!$A$1:M$1004,_xlfn.AGGREGATE(15,6,(OFFSET(Data!$A$1,0,MATCH(N$6,Data!$1:$1,0)-1,1000,1)=IF(N$7="","Yes",N$7))/(OFFSET(Data!$A$1,0,MATCH(N$6,Data!$1:$1,0)-1,1000,1)=IF(N$7="","Yes",N$7))*ROW(Data!$C$1:$C$1004),ROW(N169)-ROW(N$7)),1),"")</f>
        <v/>
      </c>
      <c r="O169" s="43" t="str">
        <f ca="1">IF(P169="","",IF(INDEX(Data!$BR:$BR,MATCH(P169,Data!$A:$A,0),1)=0,"",INDEX(Data!$BR:$BR,MATCH(P169,Data!$A:$A,0),1)))</f>
        <v/>
      </c>
      <c r="P169" s="43" t="str">
        <f ca="1">IFERROR(INDEX(Data!$A$1:O$1004,_xlfn.AGGREGATE(15,6,(OFFSET(Data!$A$1,0,MATCH(P$6,Data!$1:$1,0)-1,1000,1)=IF(P$7="","Yes",P$7))/(OFFSET(Data!$A$1,0,MATCH(P$6,Data!$1:$1,0)-1,1000,1)=IF(P$7="","Yes",P$7))*ROW(Data!$C$1:$C$1004),ROW(P169)-ROW(P$7)),1),"")</f>
        <v/>
      </c>
      <c r="Q169" s="43" t="str">
        <f ca="1">IF(R169="","",IF(INDEX(Data!$BR:$BR,MATCH(R169,Data!$A:$A,0),1)=0,"",INDEX(Data!$BR:$BR,MATCH(R169,Data!$A:$A,0),1)))</f>
        <v/>
      </c>
      <c r="R169" s="43" t="str">
        <f ca="1">IFERROR(INDEX(Data!$A$1:Q$1004,_xlfn.AGGREGATE(15,6,(OFFSET(Data!$A$1,0,MATCH(R$6,Data!$1:$1,0)-1,1000,1)=IF(R$7="","Yes",R$7))/(OFFSET(Data!$A$1,0,MATCH(R$6,Data!$1:$1,0)-1,1000,1)=IF(R$7="","Yes",R$7))*ROW(Data!$C$1:$C$1004),ROW(R169)-ROW(R$7)),1),"")</f>
        <v/>
      </c>
      <c r="S169" s="43" t="str">
        <f ca="1">IF(T169="","",IF(INDEX(Data!$BR:$BR,MATCH(T169,Data!$A:$A,0),1)=0,"",INDEX(Data!$BR:$BR,MATCH(T169,Data!$A:$A,0),1)))</f>
        <v/>
      </c>
      <c r="T169" s="43" t="str">
        <f ca="1">IFERROR(INDEX(Data!$A$1:R$1004,_xlfn.AGGREGATE(15,6,(OFFSET(Data!$A$1,0,MATCH(T$6,Data!$1:$1,0)-1,1000,1)=IF(T$7="","Yes",T$7))/(OFFSET(Data!$A$1,0,MATCH(T$6,Data!$1:$1,0)-1,1000,1)=IF(T$7="","Yes",T$7))*ROW(Data!$C$1:$C$1004),ROW(T169)-ROW(T$7)),1),"")</f>
        <v/>
      </c>
      <c r="U169" s="43" t="str">
        <f ca="1">IF(V169="","",IF(INDEX(Data!$BR:$BR,MATCH(V169,Data!$A:$A,0),1)=0,"",INDEX(Data!$BR:$BR,MATCH(V169,Data!$A:$A,0),1)))</f>
        <v/>
      </c>
      <c r="V169" s="43" t="str">
        <f ca="1">IFERROR(INDEX(Data!$A$1:T$1004,_xlfn.AGGREGATE(15,6,(OFFSET(Data!$A$1,0,MATCH(V$6,Data!$1:$1,0)-1,1000,1)=IF(V$7="","Yes",V$7))/(OFFSET(Data!$A$1,0,MATCH(V$6,Data!$1:$1,0)-1,1000,1)=IF(V$7="","Yes",V$7))*ROW(Data!$C$1:$C$1004),ROW(V169)-ROW(V$7)),1),"")</f>
        <v/>
      </c>
      <c r="W169" s="43" t="str">
        <f ca="1">IF(X169="","",IF(INDEX(Data!$BR:$BR,MATCH(X169,Data!$A:$A,0),1)=0,"",INDEX(Data!$BR:$BR,MATCH(X169,Data!$A:$A,0),1)))</f>
        <v/>
      </c>
      <c r="X169" s="43" t="str">
        <f ca="1">IFERROR(INDEX(Data!$A$1:Y$1004,_xlfn.AGGREGATE(15,6,(OFFSET(Data!$A$1,0,MATCH(X$6,Data!$1:$1,0)-1,1000,1)=IF(X$7="","Yes",X$7))/(OFFSET(Data!$A$1,0,MATCH(X$6,Data!$1:$1,0)-1,1000,1)=IF(X$7="","Yes",X$7))*ROW(Data!$C$1:$C$1004),ROW(X169)-ROW(X$7)),1),"")</f>
        <v/>
      </c>
      <c r="Y169" s="43" t="str">
        <f ca="1">IF(Z169="","",IF(INDEX(Data!$BR:$BR,MATCH(Z169,Data!$A:$A,0),1)=0,"",INDEX(Data!$BR:$BR,MATCH(Z169,Data!$A:$A,0),1)))</f>
        <v/>
      </c>
      <c r="Z169" s="43" t="str">
        <f ca="1">IFERROR(INDEX(Data!$A$1:AA$1004,_xlfn.AGGREGATE(15,6,(OFFSET(Data!$A$1,0,MATCH(Z$6,Data!$1:$1,0)-1,1000,1)=IF(Z$7="","Yes",Z$7))/(OFFSET(Data!$A$1,0,MATCH(Z$6,Data!$1:$1,0)-1,1000,1)=IF(Z$7="","Yes",Z$7))*ROW(Data!$C$1:$C$1004),ROW(Z169)-ROW(Z$7)),1),"")</f>
        <v/>
      </c>
      <c r="AA169" s="43" t="str">
        <f ca="1">IF(AB169="","",IF(INDEX(Data!$BR:$BR,MATCH(AB169,Data!$A:$A,0),1)=0,"",INDEX(Data!$BR:$BR,MATCH(AB169,Data!$A:$A,0),1)))</f>
        <v/>
      </c>
      <c r="AB169" s="43" t="str">
        <f ca="1">IFERROR(INDEX(Data!$A$1:AC$1004,_xlfn.AGGREGATE(15,6,(OFFSET(Data!$A$1,0,MATCH(AB$6,Data!$1:$1,0)-1,1000,1)=IF(AB$7="","Yes",AB$7))/(OFFSET(Data!$A$1,0,MATCH(AB$6,Data!$1:$1,0)-1,1000,1)=IF(AB$7="","Yes",AB$7))*ROW(Data!$C$1:$C$1004),ROW(AB169)-ROW(AB$7)),1),"")</f>
        <v/>
      </c>
      <c r="AC169" s="43" t="str">
        <f ca="1">IF(AD169="","",IF(INDEX(Data!$BR:$BR,MATCH(AD169,Data!$A:$A,0),1)=0,"",INDEX(Data!$BR:$BR,MATCH(AD169,Data!$A:$A,0),1)))</f>
        <v/>
      </c>
      <c r="AD169" s="43" t="str">
        <f ca="1">IFERROR(INDEX(Data!$A$1:AE$1004,_xlfn.AGGREGATE(15,6,(OFFSET(Data!$A$1,0,MATCH(AD$6,Data!$1:$1,0)-1,1000,1)=IF(AD$7="","Yes",AD$7))/(OFFSET(Data!$A$1,0,MATCH(AD$6,Data!$1:$1,0)-1,1000,1)=IF(AD$7="","Yes",AD$7))*ROW(Data!$C$1:$C$1004),ROW(AD169)-ROW(AD$7)),1),"")</f>
        <v/>
      </c>
      <c r="AE169" s="43" t="str">
        <f ca="1">IF(AF169="","",IF(INDEX(Data!$BR:$BR,MATCH(AF169,Data!$A:$A,0),1)=0,"",INDEX(Data!$BR:$BR,MATCH(AF169,Data!$A:$A,0),1)))</f>
        <v/>
      </c>
      <c r="AF169" s="43" t="str">
        <f ca="1">IFERROR(INDEX(Data!$A$1:AM$1004,_xlfn.AGGREGATE(15,6,(OFFSET(Data!$A$1,0,MATCH(AF$6,Data!$1:$1,0)-1,1000,1)=IF(AF$7="","Yes",AF$7))/(OFFSET(Data!$A$1,0,MATCH(AF$6,Data!$1:$1,0)-1,1000,1)=IF(AF$7="","Yes",AF$7))*ROW(Data!$C$1:$C$1004),ROW(AF169)-ROW(AF$7)),1),"")</f>
        <v/>
      </c>
      <c r="AG169" s="43" t="str">
        <f ca="1">IF(AH169="","",IF(INDEX(Data!$BR:$BR,MATCH(AH169,Data!$A:$A,0),1)=0,"",INDEX(Data!$BR:$BR,MATCH(AH169,Data!$A:$A,0),1)))</f>
        <v/>
      </c>
      <c r="AH169" s="43" t="str">
        <f ca="1">IFERROR(INDEX(Data!$A$1:AO$1004,_xlfn.AGGREGATE(15,6,(OFFSET(Data!$A$1,0,MATCH(AH$6,Data!$1:$1,0)-1,1000,1)=IF(AH$7="","Yes",AH$7))/(OFFSET(Data!$A$1,0,MATCH(AH$6,Data!$1:$1,0)-1,1000,1)=IF(AH$7="","Yes",AH$7))*ROW(Data!$C$1:$C$1004),ROW(AH169)-ROW(AH$7)),1),"")</f>
        <v/>
      </c>
      <c r="AI169" s="43" t="str">
        <f ca="1">IF(AJ169="","",IF(INDEX(Data!$BR:$BR,MATCH(AJ169,Data!$A:$A,0),1)=0,"",INDEX(Data!$BR:$BR,MATCH(AJ169,Data!$A:$A,0),1)))</f>
        <v/>
      </c>
      <c r="AJ169" s="43" t="str">
        <f ca="1">IFERROR(INDEX(Data!$A$1:AQ$1004,_xlfn.AGGREGATE(15,6,(OFFSET(Data!$A$1,0,MATCH(AJ$6,Data!$1:$1,0)-1,1000,1)=IF(AJ$7="","Yes",AJ$7))/(OFFSET(Data!$A$1,0,MATCH(AJ$6,Data!$1:$1,0)-1,1000,1)=IF(AJ$7="","Yes",AJ$7))*ROW(Data!$C$1:$C$1004),ROW(AJ169)-ROW(AJ$7)),1),"")</f>
        <v/>
      </c>
      <c r="AK169" s="43" t="str">
        <f ca="1">IF(AL169="","",IF(INDEX(Data!$BR:$BR,MATCH(AL169,Data!$A:$A,0),1)=0,"",INDEX(Data!$BR:$BR,MATCH(AL169,Data!$A:$A,0),1)))</f>
        <v/>
      </c>
      <c r="AL169" s="43" t="str">
        <f ca="1">IFERROR(INDEX(Data!$A$1:AS$1004,_xlfn.AGGREGATE(15,6,(OFFSET(Data!$A$1,0,MATCH(AL$6,Data!$1:$1,0)-1,1000,1)=IF(AL$7="","Yes",AL$7))/(OFFSET(Data!$A$1,0,MATCH(AL$6,Data!$1:$1,0)-1,1000,1)=IF(AL$7="","Yes",AL$7))*ROW(Data!$C$1:$C$1004),ROW(AL169)-ROW(AL$7)),1),"")</f>
        <v/>
      </c>
      <c r="AM169" s="43" t="str">
        <f ca="1">IF(AN169="","",IF(INDEX(Data!$BR:$BR,MATCH(AN169,Data!$A:$A,0),1)=0,"",INDEX(Data!$BR:$BR,MATCH(AN169,Data!$A:$A,0),1)))</f>
        <v/>
      </c>
      <c r="AN169" s="43" t="str">
        <f ca="1">IFERROR(INDEX(Data!$A$1:AU$1004,_xlfn.AGGREGATE(15,6,(OFFSET(Data!$A$1,0,MATCH(AN$6,Data!$1:$1,0)-1,1000,1)=IF(AN$7="","Yes",AN$7))/(OFFSET(Data!$A$1,0,MATCH(AN$6,Data!$1:$1,0)-1,1000,1)=IF(AN$7="","Yes",AN$7))*ROW(Data!$C$1:$C$1004),ROW(AN169)-ROW(AN$7)),1),"")</f>
        <v/>
      </c>
    </row>
    <row r="170" spans="1:40" x14ac:dyDescent="0.4">
      <c r="A170" s="43" t="str">
        <f ca="1">IF(B170="","",IF(INDEX(Data!$BR:$BR,MATCH(B170,Data!$A:$A,0),1)=0,"",INDEX(Data!$BR:$BR,MATCH(B170,Data!$A:$A,0),1)))</f>
        <v/>
      </c>
      <c r="B170" s="43" t="str">
        <f ca="1">IFERROR(INDEX(Data!A$1:$A$1004,_xlfn.AGGREGATE(15,6,(OFFSET(Data!$A$1,0,MATCH(B$6,Data!$1:$1,0)-1,1000,1)=IF(B$7="","Yes",B$7))/(OFFSET(Data!$A$1,0,MATCH(B$6,Data!$1:$1,0)-1,1000,1)=IF(B$7="","Yes",B$7))*ROW(Data!$C$1:$C$1004),ROW(B170)-ROW(B$7)),1),"")</f>
        <v/>
      </c>
      <c r="C170" s="43" t="str">
        <f ca="1">IF(D170="","",IF(INDEX(Data!$BR:$BR,MATCH(D170,Data!$A:$A,0),1)=0,"",INDEX(Data!$BR:$BR,MATCH(D170,Data!$A:$A,0),1)))</f>
        <v/>
      </c>
      <c r="D170" s="43" t="str">
        <f ca="1">IFERROR(INDEX(Data!$A$1:C$1004,_xlfn.AGGREGATE(15,6,(OFFSET(Data!$A$1,0,MATCH(D$6,Data!$1:$1,0)-1,1000,1)=IF(D$7="","Yes",D$7))/(OFFSET(Data!$A$1,0,MATCH(D$6,Data!$1:$1,0)-1,1000,1)=IF(D$7="","Yes",D$7))*ROW(Data!$C$1:$C$1004),ROW(D170)-ROW(D$7)),1),"")</f>
        <v/>
      </c>
      <c r="E170" s="43" t="str">
        <f ca="1">IF(F170="","",IF(INDEX(Data!$BR:$BR,MATCH(F170,Data!$A:$A,0),1)=0,"",INDEX(Data!$BR:$BR,MATCH(F170,Data!$A:$A,0),1)))</f>
        <v/>
      </c>
      <c r="F170" s="43" t="str">
        <f ca="1">IFERROR(INDEX(Data!$A$1:E$1004,_xlfn.AGGREGATE(15,6,(OFFSET(Data!$A$1,0,MATCH(F$6,Data!$1:$1,0)-1,1000,1)=IF(F$7="","Yes",F$7))/(OFFSET(Data!$A$1,0,MATCH(F$6,Data!$1:$1,0)-1,1000,1)=IF(F$7="","Yes",F$7))*ROW(Data!$C$1:$C$1004),ROW(F170)-ROW(F$7)),1),"")</f>
        <v/>
      </c>
      <c r="G170" s="43" t="str">
        <f ca="1">IF(H170="","",IF(INDEX(Data!$BR:$BR,MATCH(H170,Data!$A:$A,0),1)=0,"",INDEX(Data!$BR:$BR,MATCH(H170,Data!$A:$A,0),1)))</f>
        <v/>
      </c>
      <c r="H170" s="43" t="str">
        <f ca="1">IFERROR(INDEX(Data!$A$1:G$1004,_xlfn.AGGREGATE(15,6,(OFFSET(Data!$A$1,0,MATCH(H$6,Data!$1:$1,0)-1,1000,1)=IF(H$7="","Yes",H$7))/(OFFSET(Data!$A$1,0,MATCH(H$6,Data!$1:$1,0)-1,1000,1)=IF(H$7="","Yes",H$7))*ROW(Data!$C$1:$C$1004),ROW(H170)-ROW(H$7)),1),"")</f>
        <v/>
      </c>
      <c r="I170" s="43" t="str">
        <f ca="1">IF(J170="","",IF(INDEX(Data!$BR:$BR,MATCH(J170,Data!$A:$A,0),1)=0,"",INDEX(Data!$BR:$BR,MATCH(J170,Data!$A:$A,0),1)))</f>
        <v/>
      </c>
      <c r="J170" s="43" t="str">
        <f ca="1">IFERROR(INDEX(Data!$A$1:I$1004,_xlfn.AGGREGATE(15,6,(OFFSET(Data!$A$1,0,MATCH(J$6,Data!$1:$1,0)-1,1000,1)=IF(J$7="","Yes",J$7))/(OFFSET(Data!$A$1,0,MATCH(J$6,Data!$1:$1,0)-1,1000,1)=IF(J$7="","Yes",J$7))*ROW(Data!$C$1:$C$1004),ROW(J170)-ROW(J$7)),1),"")</f>
        <v/>
      </c>
      <c r="K170" s="43" t="str">
        <f ca="1">IF(L170="","",IF(INDEX(Data!$BR:$BR,MATCH(L170,Data!$A:$A,0),1)=0,"",INDEX(Data!$BR:$BR,MATCH(L170,Data!$A:$A,0),1)))</f>
        <v/>
      </c>
      <c r="L170" s="43" t="str">
        <f ca="1">IFERROR(INDEX(Data!$A$1:K$1004,_xlfn.AGGREGATE(15,6,(OFFSET(Data!$A$1,0,MATCH(L$6,Data!$1:$1,0)-1,1000,1)=IF(L$7="","Yes",L$7))/(OFFSET(Data!$A$1,0,MATCH(L$6,Data!$1:$1,0)-1,1000,1)=IF(L$7="","Yes",L$7))*ROW(Data!$C$1:$C$1004),ROW(L170)-ROW(L$7)),1),"")</f>
        <v/>
      </c>
      <c r="M170" s="43" t="str">
        <f ca="1">IF(N170="","",IF(INDEX(Data!$BR:$BR,MATCH(N170,Data!$A:$A,0),1)=0,"",INDEX(Data!$BR:$BR,MATCH(N170,Data!$A:$A,0),1)))</f>
        <v/>
      </c>
      <c r="N170" s="43" t="str">
        <f ca="1">IFERROR(INDEX(Data!$A$1:M$1004,_xlfn.AGGREGATE(15,6,(OFFSET(Data!$A$1,0,MATCH(N$6,Data!$1:$1,0)-1,1000,1)=IF(N$7="","Yes",N$7))/(OFFSET(Data!$A$1,0,MATCH(N$6,Data!$1:$1,0)-1,1000,1)=IF(N$7="","Yes",N$7))*ROW(Data!$C$1:$C$1004),ROW(N170)-ROW(N$7)),1),"")</f>
        <v/>
      </c>
      <c r="O170" s="43" t="str">
        <f ca="1">IF(P170="","",IF(INDEX(Data!$BR:$BR,MATCH(P170,Data!$A:$A,0),1)=0,"",INDEX(Data!$BR:$BR,MATCH(P170,Data!$A:$A,0),1)))</f>
        <v/>
      </c>
      <c r="P170" s="43" t="str">
        <f ca="1">IFERROR(INDEX(Data!$A$1:O$1004,_xlfn.AGGREGATE(15,6,(OFFSET(Data!$A$1,0,MATCH(P$6,Data!$1:$1,0)-1,1000,1)=IF(P$7="","Yes",P$7))/(OFFSET(Data!$A$1,0,MATCH(P$6,Data!$1:$1,0)-1,1000,1)=IF(P$7="","Yes",P$7))*ROW(Data!$C$1:$C$1004),ROW(P170)-ROW(P$7)),1),"")</f>
        <v/>
      </c>
      <c r="Q170" s="43" t="str">
        <f ca="1">IF(R170="","",IF(INDEX(Data!$BR:$BR,MATCH(R170,Data!$A:$A,0),1)=0,"",INDEX(Data!$BR:$BR,MATCH(R170,Data!$A:$A,0),1)))</f>
        <v/>
      </c>
      <c r="R170" s="43" t="str">
        <f ca="1">IFERROR(INDEX(Data!$A$1:Q$1004,_xlfn.AGGREGATE(15,6,(OFFSET(Data!$A$1,0,MATCH(R$6,Data!$1:$1,0)-1,1000,1)=IF(R$7="","Yes",R$7))/(OFFSET(Data!$A$1,0,MATCH(R$6,Data!$1:$1,0)-1,1000,1)=IF(R$7="","Yes",R$7))*ROW(Data!$C$1:$C$1004),ROW(R170)-ROW(R$7)),1),"")</f>
        <v/>
      </c>
      <c r="S170" s="43" t="str">
        <f ca="1">IF(T170="","",IF(INDEX(Data!$BR:$BR,MATCH(T170,Data!$A:$A,0),1)=0,"",INDEX(Data!$BR:$BR,MATCH(T170,Data!$A:$A,0),1)))</f>
        <v/>
      </c>
      <c r="T170" s="43" t="str">
        <f ca="1">IFERROR(INDEX(Data!$A$1:R$1004,_xlfn.AGGREGATE(15,6,(OFFSET(Data!$A$1,0,MATCH(T$6,Data!$1:$1,0)-1,1000,1)=IF(T$7="","Yes",T$7))/(OFFSET(Data!$A$1,0,MATCH(T$6,Data!$1:$1,0)-1,1000,1)=IF(T$7="","Yes",T$7))*ROW(Data!$C$1:$C$1004),ROW(T170)-ROW(T$7)),1),"")</f>
        <v/>
      </c>
      <c r="U170" s="43" t="str">
        <f ca="1">IF(V170="","",IF(INDEX(Data!$BR:$BR,MATCH(V170,Data!$A:$A,0),1)=0,"",INDEX(Data!$BR:$BR,MATCH(V170,Data!$A:$A,0),1)))</f>
        <v/>
      </c>
      <c r="V170" s="43" t="str">
        <f ca="1">IFERROR(INDEX(Data!$A$1:T$1004,_xlfn.AGGREGATE(15,6,(OFFSET(Data!$A$1,0,MATCH(V$6,Data!$1:$1,0)-1,1000,1)=IF(V$7="","Yes",V$7))/(OFFSET(Data!$A$1,0,MATCH(V$6,Data!$1:$1,0)-1,1000,1)=IF(V$7="","Yes",V$7))*ROW(Data!$C$1:$C$1004),ROW(V170)-ROW(V$7)),1),"")</f>
        <v/>
      </c>
      <c r="W170" s="43" t="str">
        <f ca="1">IF(X170="","",IF(INDEX(Data!$BR:$BR,MATCH(X170,Data!$A:$A,0),1)=0,"",INDEX(Data!$BR:$BR,MATCH(X170,Data!$A:$A,0),1)))</f>
        <v/>
      </c>
      <c r="X170" s="43" t="str">
        <f ca="1">IFERROR(INDEX(Data!$A$1:Y$1004,_xlfn.AGGREGATE(15,6,(OFFSET(Data!$A$1,0,MATCH(X$6,Data!$1:$1,0)-1,1000,1)=IF(X$7="","Yes",X$7))/(OFFSET(Data!$A$1,0,MATCH(X$6,Data!$1:$1,0)-1,1000,1)=IF(X$7="","Yes",X$7))*ROW(Data!$C$1:$C$1004),ROW(X170)-ROW(X$7)),1),"")</f>
        <v/>
      </c>
      <c r="Y170" s="43" t="str">
        <f ca="1">IF(Z170="","",IF(INDEX(Data!$BR:$BR,MATCH(Z170,Data!$A:$A,0),1)=0,"",INDEX(Data!$BR:$BR,MATCH(Z170,Data!$A:$A,0),1)))</f>
        <v/>
      </c>
      <c r="Z170" s="43" t="str">
        <f ca="1">IFERROR(INDEX(Data!$A$1:AA$1004,_xlfn.AGGREGATE(15,6,(OFFSET(Data!$A$1,0,MATCH(Z$6,Data!$1:$1,0)-1,1000,1)=IF(Z$7="","Yes",Z$7))/(OFFSET(Data!$A$1,0,MATCH(Z$6,Data!$1:$1,0)-1,1000,1)=IF(Z$7="","Yes",Z$7))*ROW(Data!$C$1:$C$1004),ROW(Z170)-ROW(Z$7)),1),"")</f>
        <v/>
      </c>
      <c r="AA170" s="43" t="str">
        <f ca="1">IF(AB170="","",IF(INDEX(Data!$BR:$BR,MATCH(AB170,Data!$A:$A,0),1)=0,"",INDEX(Data!$BR:$BR,MATCH(AB170,Data!$A:$A,0),1)))</f>
        <v/>
      </c>
      <c r="AB170" s="43" t="str">
        <f ca="1">IFERROR(INDEX(Data!$A$1:AC$1004,_xlfn.AGGREGATE(15,6,(OFFSET(Data!$A$1,0,MATCH(AB$6,Data!$1:$1,0)-1,1000,1)=IF(AB$7="","Yes",AB$7))/(OFFSET(Data!$A$1,0,MATCH(AB$6,Data!$1:$1,0)-1,1000,1)=IF(AB$7="","Yes",AB$7))*ROW(Data!$C$1:$C$1004),ROW(AB170)-ROW(AB$7)),1),"")</f>
        <v/>
      </c>
      <c r="AC170" s="43" t="str">
        <f ca="1">IF(AD170="","",IF(INDEX(Data!$BR:$BR,MATCH(AD170,Data!$A:$A,0),1)=0,"",INDEX(Data!$BR:$BR,MATCH(AD170,Data!$A:$A,0),1)))</f>
        <v/>
      </c>
      <c r="AD170" s="43" t="str">
        <f ca="1">IFERROR(INDEX(Data!$A$1:AE$1004,_xlfn.AGGREGATE(15,6,(OFFSET(Data!$A$1,0,MATCH(AD$6,Data!$1:$1,0)-1,1000,1)=IF(AD$7="","Yes",AD$7))/(OFFSET(Data!$A$1,0,MATCH(AD$6,Data!$1:$1,0)-1,1000,1)=IF(AD$7="","Yes",AD$7))*ROW(Data!$C$1:$C$1004),ROW(AD170)-ROW(AD$7)),1),"")</f>
        <v/>
      </c>
      <c r="AE170" s="43" t="str">
        <f ca="1">IF(AF170="","",IF(INDEX(Data!$BR:$BR,MATCH(AF170,Data!$A:$A,0),1)=0,"",INDEX(Data!$BR:$BR,MATCH(AF170,Data!$A:$A,0),1)))</f>
        <v/>
      </c>
      <c r="AF170" s="43" t="str">
        <f ca="1">IFERROR(INDEX(Data!$A$1:AM$1004,_xlfn.AGGREGATE(15,6,(OFFSET(Data!$A$1,0,MATCH(AF$6,Data!$1:$1,0)-1,1000,1)=IF(AF$7="","Yes",AF$7))/(OFFSET(Data!$A$1,0,MATCH(AF$6,Data!$1:$1,0)-1,1000,1)=IF(AF$7="","Yes",AF$7))*ROW(Data!$C$1:$C$1004),ROW(AF170)-ROW(AF$7)),1),"")</f>
        <v/>
      </c>
      <c r="AG170" s="43" t="str">
        <f ca="1">IF(AH170="","",IF(INDEX(Data!$BR:$BR,MATCH(AH170,Data!$A:$A,0),1)=0,"",INDEX(Data!$BR:$BR,MATCH(AH170,Data!$A:$A,0),1)))</f>
        <v/>
      </c>
      <c r="AH170" s="43" t="str">
        <f ca="1">IFERROR(INDEX(Data!$A$1:AO$1004,_xlfn.AGGREGATE(15,6,(OFFSET(Data!$A$1,0,MATCH(AH$6,Data!$1:$1,0)-1,1000,1)=IF(AH$7="","Yes",AH$7))/(OFFSET(Data!$A$1,0,MATCH(AH$6,Data!$1:$1,0)-1,1000,1)=IF(AH$7="","Yes",AH$7))*ROW(Data!$C$1:$C$1004),ROW(AH170)-ROW(AH$7)),1),"")</f>
        <v/>
      </c>
      <c r="AI170" s="43" t="str">
        <f ca="1">IF(AJ170="","",IF(INDEX(Data!$BR:$BR,MATCH(AJ170,Data!$A:$A,0),1)=0,"",INDEX(Data!$BR:$BR,MATCH(AJ170,Data!$A:$A,0),1)))</f>
        <v/>
      </c>
      <c r="AJ170" s="43" t="str">
        <f ca="1">IFERROR(INDEX(Data!$A$1:AQ$1004,_xlfn.AGGREGATE(15,6,(OFFSET(Data!$A$1,0,MATCH(AJ$6,Data!$1:$1,0)-1,1000,1)=IF(AJ$7="","Yes",AJ$7))/(OFFSET(Data!$A$1,0,MATCH(AJ$6,Data!$1:$1,0)-1,1000,1)=IF(AJ$7="","Yes",AJ$7))*ROW(Data!$C$1:$C$1004),ROW(AJ170)-ROW(AJ$7)),1),"")</f>
        <v/>
      </c>
      <c r="AK170" s="43" t="str">
        <f ca="1">IF(AL170="","",IF(INDEX(Data!$BR:$BR,MATCH(AL170,Data!$A:$A,0),1)=0,"",INDEX(Data!$BR:$BR,MATCH(AL170,Data!$A:$A,0),1)))</f>
        <v/>
      </c>
      <c r="AL170" s="43" t="str">
        <f ca="1">IFERROR(INDEX(Data!$A$1:AS$1004,_xlfn.AGGREGATE(15,6,(OFFSET(Data!$A$1,0,MATCH(AL$6,Data!$1:$1,0)-1,1000,1)=IF(AL$7="","Yes",AL$7))/(OFFSET(Data!$A$1,0,MATCH(AL$6,Data!$1:$1,0)-1,1000,1)=IF(AL$7="","Yes",AL$7))*ROW(Data!$C$1:$C$1004),ROW(AL170)-ROW(AL$7)),1),"")</f>
        <v/>
      </c>
      <c r="AM170" s="43" t="str">
        <f ca="1">IF(AN170="","",IF(INDEX(Data!$BR:$BR,MATCH(AN170,Data!$A:$A,0),1)=0,"",INDEX(Data!$BR:$BR,MATCH(AN170,Data!$A:$A,0),1)))</f>
        <v/>
      </c>
      <c r="AN170" s="43" t="str">
        <f ca="1">IFERROR(INDEX(Data!$A$1:AU$1004,_xlfn.AGGREGATE(15,6,(OFFSET(Data!$A$1,0,MATCH(AN$6,Data!$1:$1,0)-1,1000,1)=IF(AN$7="","Yes",AN$7))/(OFFSET(Data!$A$1,0,MATCH(AN$6,Data!$1:$1,0)-1,1000,1)=IF(AN$7="","Yes",AN$7))*ROW(Data!$C$1:$C$1004),ROW(AN170)-ROW(AN$7)),1),"")</f>
        <v/>
      </c>
    </row>
    <row r="171" spans="1:40" x14ac:dyDescent="0.4">
      <c r="A171" s="43" t="str">
        <f ca="1">IF(B171="","",IF(INDEX(Data!$BR:$BR,MATCH(B171,Data!$A:$A,0),1)=0,"",INDEX(Data!$BR:$BR,MATCH(B171,Data!$A:$A,0),1)))</f>
        <v/>
      </c>
      <c r="B171" s="43" t="str">
        <f ca="1">IFERROR(INDEX(Data!A$1:$A$1004,_xlfn.AGGREGATE(15,6,(OFFSET(Data!$A$1,0,MATCH(B$6,Data!$1:$1,0)-1,1000,1)=IF(B$7="","Yes",B$7))/(OFFSET(Data!$A$1,0,MATCH(B$6,Data!$1:$1,0)-1,1000,1)=IF(B$7="","Yes",B$7))*ROW(Data!$C$1:$C$1004),ROW(B171)-ROW(B$7)),1),"")</f>
        <v/>
      </c>
      <c r="C171" s="43" t="str">
        <f ca="1">IF(D171="","",IF(INDEX(Data!$BR:$BR,MATCH(D171,Data!$A:$A,0),1)=0,"",INDEX(Data!$BR:$BR,MATCH(D171,Data!$A:$A,0),1)))</f>
        <v/>
      </c>
      <c r="D171" s="43" t="str">
        <f ca="1">IFERROR(INDEX(Data!$A$1:C$1004,_xlfn.AGGREGATE(15,6,(OFFSET(Data!$A$1,0,MATCH(D$6,Data!$1:$1,0)-1,1000,1)=IF(D$7="","Yes",D$7))/(OFFSET(Data!$A$1,0,MATCH(D$6,Data!$1:$1,0)-1,1000,1)=IF(D$7="","Yes",D$7))*ROW(Data!$C$1:$C$1004),ROW(D171)-ROW(D$7)),1),"")</f>
        <v/>
      </c>
      <c r="E171" s="43" t="str">
        <f ca="1">IF(F171="","",IF(INDEX(Data!$BR:$BR,MATCH(F171,Data!$A:$A,0),1)=0,"",INDEX(Data!$BR:$BR,MATCH(F171,Data!$A:$A,0),1)))</f>
        <v/>
      </c>
      <c r="F171" s="43" t="str">
        <f ca="1">IFERROR(INDEX(Data!$A$1:E$1004,_xlfn.AGGREGATE(15,6,(OFFSET(Data!$A$1,0,MATCH(F$6,Data!$1:$1,0)-1,1000,1)=IF(F$7="","Yes",F$7))/(OFFSET(Data!$A$1,0,MATCH(F$6,Data!$1:$1,0)-1,1000,1)=IF(F$7="","Yes",F$7))*ROW(Data!$C$1:$C$1004),ROW(F171)-ROW(F$7)),1),"")</f>
        <v/>
      </c>
      <c r="G171" s="43" t="str">
        <f ca="1">IF(H171="","",IF(INDEX(Data!$BR:$BR,MATCH(H171,Data!$A:$A,0),1)=0,"",INDEX(Data!$BR:$BR,MATCH(H171,Data!$A:$A,0),1)))</f>
        <v/>
      </c>
      <c r="H171" s="43" t="str">
        <f ca="1">IFERROR(INDEX(Data!$A$1:G$1004,_xlfn.AGGREGATE(15,6,(OFFSET(Data!$A$1,0,MATCH(H$6,Data!$1:$1,0)-1,1000,1)=IF(H$7="","Yes",H$7))/(OFFSET(Data!$A$1,0,MATCH(H$6,Data!$1:$1,0)-1,1000,1)=IF(H$7="","Yes",H$7))*ROW(Data!$C$1:$C$1004),ROW(H171)-ROW(H$7)),1),"")</f>
        <v/>
      </c>
      <c r="I171" s="43" t="str">
        <f ca="1">IF(J171="","",IF(INDEX(Data!$BR:$BR,MATCH(J171,Data!$A:$A,0),1)=0,"",INDEX(Data!$BR:$BR,MATCH(J171,Data!$A:$A,0),1)))</f>
        <v/>
      </c>
      <c r="J171" s="43" t="str">
        <f ca="1">IFERROR(INDEX(Data!$A$1:I$1004,_xlfn.AGGREGATE(15,6,(OFFSET(Data!$A$1,0,MATCH(J$6,Data!$1:$1,0)-1,1000,1)=IF(J$7="","Yes",J$7))/(OFFSET(Data!$A$1,0,MATCH(J$6,Data!$1:$1,0)-1,1000,1)=IF(J$7="","Yes",J$7))*ROW(Data!$C$1:$C$1004),ROW(J171)-ROW(J$7)),1),"")</f>
        <v/>
      </c>
      <c r="K171" s="43" t="str">
        <f ca="1">IF(L171="","",IF(INDEX(Data!$BR:$BR,MATCH(L171,Data!$A:$A,0),1)=0,"",INDEX(Data!$BR:$BR,MATCH(L171,Data!$A:$A,0),1)))</f>
        <v/>
      </c>
      <c r="L171" s="43" t="str">
        <f ca="1">IFERROR(INDEX(Data!$A$1:K$1004,_xlfn.AGGREGATE(15,6,(OFFSET(Data!$A$1,0,MATCH(L$6,Data!$1:$1,0)-1,1000,1)=IF(L$7="","Yes",L$7))/(OFFSET(Data!$A$1,0,MATCH(L$6,Data!$1:$1,0)-1,1000,1)=IF(L$7="","Yes",L$7))*ROW(Data!$C$1:$C$1004),ROW(L171)-ROW(L$7)),1),"")</f>
        <v/>
      </c>
      <c r="M171" s="43" t="str">
        <f ca="1">IF(N171="","",IF(INDEX(Data!$BR:$BR,MATCH(N171,Data!$A:$A,0),1)=0,"",INDEX(Data!$BR:$BR,MATCH(N171,Data!$A:$A,0),1)))</f>
        <v/>
      </c>
      <c r="N171" s="43" t="str">
        <f ca="1">IFERROR(INDEX(Data!$A$1:M$1004,_xlfn.AGGREGATE(15,6,(OFFSET(Data!$A$1,0,MATCH(N$6,Data!$1:$1,0)-1,1000,1)=IF(N$7="","Yes",N$7))/(OFFSET(Data!$A$1,0,MATCH(N$6,Data!$1:$1,0)-1,1000,1)=IF(N$7="","Yes",N$7))*ROW(Data!$C$1:$C$1004),ROW(N171)-ROW(N$7)),1),"")</f>
        <v/>
      </c>
      <c r="O171" s="43" t="str">
        <f ca="1">IF(P171="","",IF(INDEX(Data!$BR:$BR,MATCH(P171,Data!$A:$A,0),1)=0,"",INDEX(Data!$BR:$BR,MATCH(P171,Data!$A:$A,0),1)))</f>
        <v/>
      </c>
      <c r="P171" s="43" t="str">
        <f ca="1">IFERROR(INDEX(Data!$A$1:O$1004,_xlfn.AGGREGATE(15,6,(OFFSET(Data!$A$1,0,MATCH(P$6,Data!$1:$1,0)-1,1000,1)=IF(P$7="","Yes",P$7))/(OFFSET(Data!$A$1,0,MATCH(P$6,Data!$1:$1,0)-1,1000,1)=IF(P$7="","Yes",P$7))*ROW(Data!$C$1:$C$1004),ROW(P171)-ROW(P$7)),1),"")</f>
        <v/>
      </c>
      <c r="Q171" s="43" t="str">
        <f ca="1">IF(R171="","",IF(INDEX(Data!$BR:$BR,MATCH(R171,Data!$A:$A,0),1)=0,"",INDEX(Data!$BR:$BR,MATCH(R171,Data!$A:$A,0),1)))</f>
        <v/>
      </c>
      <c r="R171" s="43" t="str">
        <f ca="1">IFERROR(INDEX(Data!$A$1:Q$1004,_xlfn.AGGREGATE(15,6,(OFFSET(Data!$A$1,0,MATCH(R$6,Data!$1:$1,0)-1,1000,1)=IF(R$7="","Yes",R$7))/(OFFSET(Data!$A$1,0,MATCH(R$6,Data!$1:$1,0)-1,1000,1)=IF(R$7="","Yes",R$7))*ROW(Data!$C$1:$C$1004),ROW(R171)-ROW(R$7)),1),"")</f>
        <v/>
      </c>
      <c r="S171" s="43" t="str">
        <f ca="1">IF(T171="","",IF(INDEX(Data!$BR:$BR,MATCH(T171,Data!$A:$A,0),1)=0,"",INDEX(Data!$BR:$BR,MATCH(T171,Data!$A:$A,0),1)))</f>
        <v/>
      </c>
      <c r="T171" s="43" t="str">
        <f ca="1">IFERROR(INDEX(Data!$A$1:R$1004,_xlfn.AGGREGATE(15,6,(OFFSET(Data!$A$1,0,MATCH(T$6,Data!$1:$1,0)-1,1000,1)=IF(T$7="","Yes",T$7))/(OFFSET(Data!$A$1,0,MATCH(T$6,Data!$1:$1,0)-1,1000,1)=IF(T$7="","Yes",T$7))*ROW(Data!$C$1:$C$1004),ROW(T171)-ROW(T$7)),1),"")</f>
        <v/>
      </c>
      <c r="U171" s="43" t="str">
        <f ca="1">IF(V171="","",IF(INDEX(Data!$BR:$BR,MATCH(V171,Data!$A:$A,0),1)=0,"",INDEX(Data!$BR:$BR,MATCH(V171,Data!$A:$A,0),1)))</f>
        <v/>
      </c>
      <c r="V171" s="43" t="str">
        <f ca="1">IFERROR(INDEX(Data!$A$1:T$1004,_xlfn.AGGREGATE(15,6,(OFFSET(Data!$A$1,0,MATCH(V$6,Data!$1:$1,0)-1,1000,1)=IF(V$7="","Yes",V$7))/(OFFSET(Data!$A$1,0,MATCH(V$6,Data!$1:$1,0)-1,1000,1)=IF(V$7="","Yes",V$7))*ROW(Data!$C$1:$C$1004),ROW(V171)-ROW(V$7)),1),"")</f>
        <v/>
      </c>
      <c r="W171" s="43" t="str">
        <f ca="1">IF(X171="","",IF(INDEX(Data!$BR:$BR,MATCH(X171,Data!$A:$A,0),1)=0,"",INDEX(Data!$BR:$BR,MATCH(X171,Data!$A:$A,0),1)))</f>
        <v/>
      </c>
      <c r="X171" s="43" t="str">
        <f ca="1">IFERROR(INDEX(Data!$A$1:Y$1004,_xlfn.AGGREGATE(15,6,(OFFSET(Data!$A$1,0,MATCH(X$6,Data!$1:$1,0)-1,1000,1)=IF(X$7="","Yes",X$7))/(OFFSET(Data!$A$1,0,MATCH(X$6,Data!$1:$1,0)-1,1000,1)=IF(X$7="","Yes",X$7))*ROW(Data!$C$1:$C$1004),ROW(X171)-ROW(X$7)),1),"")</f>
        <v/>
      </c>
      <c r="Y171" s="43" t="str">
        <f ca="1">IF(Z171="","",IF(INDEX(Data!$BR:$BR,MATCH(Z171,Data!$A:$A,0),1)=0,"",INDEX(Data!$BR:$BR,MATCH(Z171,Data!$A:$A,0),1)))</f>
        <v/>
      </c>
      <c r="Z171" s="43" t="str">
        <f ca="1">IFERROR(INDEX(Data!$A$1:AA$1004,_xlfn.AGGREGATE(15,6,(OFFSET(Data!$A$1,0,MATCH(Z$6,Data!$1:$1,0)-1,1000,1)=IF(Z$7="","Yes",Z$7))/(OFFSET(Data!$A$1,0,MATCH(Z$6,Data!$1:$1,0)-1,1000,1)=IF(Z$7="","Yes",Z$7))*ROW(Data!$C$1:$C$1004),ROW(Z171)-ROW(Z$7)),1),"")</f>
        <v/>
      </c>
      <c r="AA171" s="43" t="str">
        <f ca="1">IF(AB171="","",IF(INDEX(Data!$BR:$BR,MATCH(AB171,Data!$A:$A,0),1)=0,"",INDEX(Data!$BR:$BR,MATCH(AB171,Data!$A:$A,0),1)))</f>
        <v/>
      </c>
      <c r="AB171" s="43" t="str">
        <f ca="1">IFERROR(INDEX(Data!$A$1:AC$1004,_xlfn.AGGREGATE(15,6,(OFFSET(Data!$A$1,0,MATCH(AB$6,Data!$1:$1,0)-1,1000,1)=IF(AB$7="","Yes",AB$7))/(OFFSET(Data!$A$1,0,MATCH(AB$6,Data!$1:$1,0)-1,1000,1)=IF(AB$7="","Yes",AB$7))*ROW(Data!$C$1:$C$1004),ROW(AB171)-ROW(AB$7)),1),"")</f>
        <v/>
      </c>
      <c r="AC171" s="43" t="str">
        <f ca="1">IF(AD171="","",IF(INDEX(Data!$BR:$BR,MATCH(AD171,Data!$A:$A,0),1)=0,"",INDEX(Data!$BR:$BR,MATCH(AD171,Data!$A:$A,0),1)))</f>
        <v/>
      </c>
      <c r="AD171" s="43" t="str">
        <f ca="1">IFERROR(INDEX(Data!$A$1:AE$1004,_xlfn.AGGREGATE(15,6,(OFFSET(Data!$A$1,0,MATCH(AD$6,Data!$1:$1,0)-1,1000,1)=IF(AD$7="","Yes",AD$7))/(OFFSET(Data!$A$1,0,MATCH(AD$6,Data!$1:$1,0)-1,1000,1)=IF(AD$7="","Yes",AD$7))*ROW(Data!$C$1:$C$1004),ROW(AD171)-ROW(AD$7)),1),"")</f>
        <v/>
      </c>
      <c r="AE171" s="43" t="str">
        <f ca="1">IF(AF171="","",IF(INDEX(Data!$BR:$BR,MATCH(AF171,Data!$A:$A,0),1)=0,"",INDEX(Data!$BR:$BR,MATCH(AF171,Data!$A:$A,0),1)))</f>
        <v/>
      </c>
      <c r="AF171" s="43" t="str">
        <f ca="1">IFERROR(INDEX(Data!$A$1:AM$1004,_xlfn.AGGREGATE(15,6,(OFFSET(Data!$A$1,0,MATCH(AF$6,Data!$1:$1,0)-1,1000,1)=IF(AF$7="","Yes",AF$7))/(OFFSET(Data!$A$1,0,MATCH(AF$6,Data!$1:$1,0)-1,1000,1)=IF(AF$7="","Yes",AF$7))*ROW(Data!$C$1:$C$1004),ROW(AF171)-ROW(AF$7)),1),"")</f>
        <v/>
      </c>
      <c r="AG171" s="43" t="str">
        <f ca="1">IF(AH171="","",IF(INDEX(Data!$BR:$BR,MATCH(AH171,Data!$A:$A,0),1)=0,"",INDEX(Data!$BR:$BR,MATCH(AH171,Data!$A:$A,0),1)))</f>
        <v/>
      </c>
      <c r="AH171" s="43" t="str">
        <f ca="1">IFERROR(INDEX(Data!$A$1:AO$1004,_xlfn.AGGREGATE(15,6,(OFFSET(Data!$A$1,0,MATCH(AH$6,Data!$1:$1,0)-1,1000,1)=IF(AH$7="","Yes",AH$7))/(OFFSET(Data!$A$1,0,MATCH(AH$6,Data!$1:$1,0)-1,1000,1)=IF(AH$7="","Yes",AH$7))*ROW(Data!$C$1:$C$1004),ROW(AH171)-ROW(AH$7)),1),"")</f>
        <v/>
      </c>
      <c r="AI171" s="43" t="str">
        <f ca="1">IF(AJ171="","",IF(INDEX(Data!$BR:$BR,MATCH(AJ171,Data!$A:$A,0),1)=0,"",INDEX(Data!$BR:$BR,MATCH(AJ171,Data!$A:$A,0),1)))</f>
        <v/>
      </c>
      <c r="AJ171" s="43" t="str">
        <f ca="1">IFERROR(INDEX(Data!$A$1:AQ$1004,_xlfn.AGGREGATE(15,6,(OFFSET(Data!$A$1,0,MATCH(AJ$6,Data!$1:$1,0)-1,1000,1)=IF(AJ$7="","Yes",AJ$7))/(OFFSET(Data!$A$1,0,MATCH(AJ$6,Data!$1:$1,0)-1,1000,1)=IF(AJ$7="","Yes",AJ$7))*ROW(Data!$C$1:$C$1004),ROW(AJ171)-ROW(AJ$7)),1),"")</f>
        <v/>
      </c>
      <c r="AK171" s="43" t="str">
        <f ca="1">IF(AL171="","",IF(INDEX(Data!$BR:$BR,MATCH(AL171,Data!$A:$A,0),1)=0,"",INDEX(Data!$BR:$BR,MATCH(AL171,Data!$A:$A,0),1)))</f>
        <v/>
      </c>
      <c r="AL171" s="43" t="str">
        <f ca="1">IFERROR(INDEX(Data!$A$1:AS$1004,_xlfn.AGGREGATE(15,6,(OFFSET(Data!$A$1,0,MATCH(AL$6,Data!$1:$1,0)-1,1000,1)=IF(AL$7="","Yes",AL$7))/(OFFSET(Data!$A$1,0,MATCH(AL$6,Data!$1:$1,0)-1,1000,1)=IF(AL$7="","Yes",AL$7))*ROW(Data!$C$1:$C$1004),ROW(AL171)-ROW(AL$7)),1),"")</f>
        <v/>
      </c>
      <c r="AM171" s="43" t="str">
        <f ca="1">IF(AN171="","",IF(INDEX(Data!$BR:$BR,MATCH(AN171,Data!$A:$A,0),1)=0,"",INDEX(Data!$BR:$BR,MATCH(AN171,Data!$A:$A,0),1)))</f>
        <v/>
      </c>
      <c r="AN171" s="43" t="str">
        <f ca="1">IFERROR(INDEX(Data!$A$1:AU$1004,_xlfn.AGGREGATE(15,6,(OFFSET(Data!$A$1,0,MATCH(AN$6,Data!$1:$1,0)-1,1000,1)=IF(AN$7="","Yes",AN$7))/(OFFSET(Data!$A$1,0,MATCH(AN$6,Data!$1:$1,0)-1,1000,1)=IF(AN$7="","Yes",AN$7))*ROW(Data!$C$1:$C$1004),ROW(AN171)-ROW(AN$7)),1),"")</f>
        <v/>
      </c>
    </row>
    <row r="172" spans="1:40" x14ac:dyDescent="0.4">
      <c r="A172" s="43" t="str">
        <f ca="1">IF(B172="","",IF(INDEX(Data!$BR:$BR,MATCH(B172,Data!$A:$A,0),1)=0,"",INDEX(Data!$BR:$BR,MATCH(B172,Data!$A:$A,0),1)))</f>
        <v/>
      </c>
      <c r="B172" s="43" t="str">
        <f ca="1">IFERROR(INDEX(Data!A$1:$A$1004,_xlfn.AGGREGATE(15,6,(OFFSET(Data!$A$1,0,MATCH(B$6,Data!$1:$1,0)-1,1000,1)=IF(B$7="","Yes",B$7))/(OFFSET(Data!$A$1,0,MATCH(B$6,Data!$1:$1,0)-1,1000,1)=IF(B$7="","Yes",B$7))*ROW(Data!$C$1:$C$1004),ROW(B172)-ROW(B$7)),1),"")</f>
        <v/>
      </c>
      <c r="C172" s="43" t="str">
        <f ca="1">IF(D172="","",IF(INDEX(Data!$BR:$BR,MATCH(D172,Data!$A:$A,0),1)=0,"",INDEX(Data!$BR:$BR,MATCH(D172,Data!$A:$A,0),1)))</f>
        <v/>
      </c>
      <c r="D172" s="43" t="str">
        <f ca="1">IFERROR(INDEX(Data!$A$1:C$1004,_xlfn.AGGREGATE(15,6,(OFFSET(Data!$A$1,0,MATCH(D$6,Data!$1:$1,0)-1,1000,1)=IF(D$7="","Yes",D$7))/(OFFSET(Data!$A$1,0,MATCH(D$6,Data!$1:$1,0)-1,1000,1)=IF(D$7="","Yes",D$7))*ROW(Data!$C$1:$C$1004),ROW(D172)-ROW(D$7)),1),"")</f>
        <v/>
      </c>
      <c r="E172" s="43" t="str">
        <f ca="1">IF(F172="","",IF(INDEX(Data!$BR:$BR,MATCH(F172,Data!$A:$A,0),1)=0,"",INDEX(Data!$BR:$BR,MATCH(F172,Data!$A:$A,0),1)))</f>
        <v/>
      </c>
      <c r="F172" s="43" t="str">
        <f ca="1">IFERROR(INDEX(Data!$A$1:E$1004,_xlfn.AGGREGATE(15,6,(OFFSET(Data!$A$1,0,MATCH(F$6,Data!$1:$1,0)-1,1000,1)=IF(F$7="","Yes",F$7))/(OFFSET(Data!$A$1,0,MATCH(F$6,Data!$1:$1,0)-1,1000,1)=IF(F$7="","Yes",F$7))*ROW(Data!$C$1:$C$1004),ROW(F172)-ROW(F$7)),1),"")</f>
        <v/>
      </c>
      <c r="G172" s="43" t="str">
        <f ca="1">IF(H172="","",IF(INDEX(Data!$BR:$BR,MATCH(H172,Data!$A:$A,0),1)=0,"",INDEX(Data!$BR:$BR,MATCH(H172,Data!$A:$A,0),1)))</f>
        <v/>
      </c>
      <c r="H172" s="43" t="str">
        <f ca="1">IFERROR(INDEX(Data!$A$1:G$1004,_xlfn.AGGREGATE(15,6,(OFFSET(Data!$A$1,0,MATCH(H$6,Data!$1:$1,0)-1,1000,1)=IF(H$7="","Yes",H$7))/(OFFSET(Data!$A$1,0,MATCH(H$6,Data!$1:$1,0)-1,1000,1)=IF(H$7="","Yes",H$7))*ROW(Data!$C$1:$C$1004),ROW(H172)-ROW(H$7)),1),"")</f>
        <v/>
      </c>
      <c r="I172" s="43" t="str">
        <f ca="1">IF(J172="","",IF(INDEX(Data!$BR:$BR,MATCH(J172,Data!$A:$A,0),1)=0,"",INDEX(Data!$BR:$BR,MATCH(J172,Data!$A:$A,0),1)))</f>
        <v/>
      </c>
      <c r="J172" s="43" t="str">
        <f ca="1">IFERROR(INDEX(Data!$A$1:I$1004,_xlfn.AGGREGATE(15,6,(OFFSET(Data!$A$1,0,MATCH(J$6,Data!$1:$1,0)-1,1000,1)=IF(J$7="","Yes",J$7))/(OFFSET(Data!$A$1,0,MATCH(J$6,Data!$1:$1,0)-1,1000,1)=IF(J$7="","Yes",J$7))*ROW(Data!$C$1:$C$1004),ROW(J172)-ROW(J$7)),1),"")</f>
        <v/>
      </c>
      <c r="K172" s="43" t="str">
        <f ca="1">IF(L172="","",IF(INDEX(Data!$BR:$BR,MATCH(L172,Data!$A:$A,0),1)=0,"",INDEX(Data!$BR:$BR,MATCH(L172,Data!$A:$A,0),1)))</f>
        <v/>
      </c>
      <c r="L172" s="43" t="str">
        <f ca="1">IFERROR(INDEX(Data!$A$1:K$1004,_xlfn.AGGREGATE(15,6,(OFFSET(Data!$A$1,0,MATCH(L$6,Data!$1:$1,0)-1,1000,1)=IF(L$7="","Yes",L$7))/(OFFSET(Data!$A$1,0,MATCH(L$6,Data!$1:$1,0)-1,1000,1)=IF(L$7="","Yes",L$7))*ROW(Data!$C$1:$C$1004),ROW(L172)-ROW(L$7)),1),"")</f>
        <v/>
      </c>
      <c r="M172" s="43" t="str">
        <f ca="1">IF(N172="","",IF(INDEX(Data!$BR:$BR,MATCH(N172,Data!$A:$A,0),1)=0,"",INDEX(Data!$BR:$BR,MATCH(N172,Data!$A:$A,0),1)))</f>
        <v/>
      </c>
      <c r="N172" s="43" t="str">
        <f ca="1">IFERROR(INDEX(Data!$A$1:M$1004,_xlfn.AGGREGATE(15,6,(OFFSET(Data!$A$1,0,MATCH(N$6,Data!$1:$1,0)-1,1000,1)=IF(N$7="","Yes",N$7))/(OFFSET(Data!$A$1,0,MATCH(N$6,Data!$1:$1,0)-1,1000,1)=IF(N$7="","Yes",N$7))*ROW(Data!$C$1:$C$1004),ROW(N172)-ROW(N$7)),1),"")</f>
        <v/>
      </c>
      <c r="O172" s="43" t="str">
        <f ca="1">IF(P172="","",IF(INDEX(Data!$BR:$BR,MATCH(P172,Data!$A:$A,0),1)=0,"",INDEX(Data!$BR:$BR,MATCH(P172,Data!$A:$A,0),1)))</f>
        <v/>
      </c>
      <c r="P172" s="43" t="str">
        <f ca="1">IFERROR(INDEX(Data!$A$1:O$1004,_xlfn.AGGREGATE(15,6,(OFFSET(Data!$A$1,0,MATCH(P$6,Data!$1:$1,0)-1,1000,1)=IF(P$7="","Yes",P$7))/(OFFSET(Data!$A$1,0,MATCH(P$6,Data!$1:$1,0)-1,1000,1)=IF(P$7="","Yes",P$7))*ROW(Data!$C$1:$C$1004),ROW(P172)-ROW(P$7)),1),"")</f>
        <v/>
      </c>
      <c r="Q172" s="43" t="str">
        <f ca="1">IF(R172="","",IF(INDEX(Data!$BR:$BR,MATCH(R172,Data!$A:$A,0),1)=0,"",INDEX(Data!$BR:$BR,MATCH(R172,Data!$A:$A,0),1)))</f>
        <v/>
      </c>
      <c r="R172" s="43" t="str">
        <f ca="1">IFERROR(INDEX(Data!$A$1:Q$1004,_xlfn.AGGREGATE(15,6,(OFFSET(Data!$A$1,0,MATCH(R$6,Data!$1:$1,0)-1,1000,1)=IF(R$7="","Yes",R$7))/(OFFSET(Data!$A$1,0,MATCH(R$6,Data!$1:$1,0)-1,1000,1)=IF(R$7="","Yes",R$7))*ROW(Data!$C$1:$C$1004),ROW(R172)-ROW(R$7)),1),"")</f>
        <v/>
      </c>
      <c r="S172" s="43" t="str">
        <f ca="1">IF(T172="","",IF(INDEX(Data!$BR:$BR,MATCH(T172,Data!$A:$A,0),1)=0,"",INDEX(Data!$BR:$BR,MATCH(T172,Data!$A:$A,0),1)))</f>
        <v/>
      </c>
      <c r="T172" s="43" t="str">
        <f ca="1">IFERROR(INDEX(Data!$A$1:R$1004,_xlfn.AGGREGATE(15,6,(OFFSET(Data!$A$1,0,MATCH(T$6,Data!$1:$1,0)-1,1000,1)=IF(T$7="","Yes",T$7))/(OFFSET(Data!$A$1,0,MATCH(T$6,Data!$1:$1,0)-1,1000,1)=IF(T$7="","Yes",T$7))*ROW(Data!$C$1:$C$1004),ROW(T172)-ROW(T$7)),1),"")</f>
        <v/>
      </c>
      <c r="U172" s="43" t="str">
        <f ca="1">IF(V172="","",IF(INDEX(Data!$BR:$BR,MATCH(V172,Data!$A:$A,0),1)=0,"",INDEX(Data!$BR:$BR,MATCH(V172,Data!$A:$A,0),1)))</f>
        <v/>
      </c>
      <c r="V172" s="43" t="str">
        <f ca="1">IFERROR(INDEX(Data!$A$1:T$1004,_xlfn.AGGREGATE(15,6,(OFFSET(Data!$A$1,0,MATCH(V$6,Data!$1:$1,0)-1,1000,1)=IF(V$7="","Yes",V$7))/(OFFSET(Data!$A$1,0,MATCH(V$6,Data!$1:$1,0)-1,1000,1)=IF(V$7="","Yes",V$7))*ROW(Data!$C$1:$C$1004),ROW(V172)-ROW(V$7)),1),"")</f>
        <v/>
      </c>
      <c r="W172" s="43" t="str">
        <f ca="1">IF(X172="","",IF(INDEX(Data!$BR:$BR,MATCH(X172,Data!$A:$A,0),1)=0,"",INDEX(Data!$BR:$BR,MATCH(X172,Data!$A:$A,0),1)))</f>
        <v/>
      </c>
      <c r="X172" s="43" t="str">
        <f ca="1">IFERROR(INDEX(Data!$A$1:Y$1004,_xlfn.AGGREGATE(15,6,(OFFSET(Data!$A$1,0,MATCH(X$6,Data!$1:$1,0)-1,1000,1)=IF(X$7="","Yes",X$7))/(OFFSET(Data!$A$1,0,MATCH(X$6,Data!$1:$1,0)-1,1000,1)=IF(X$7="","Yes",X$7))*ROW(Data!$C$1:$C$1004),ROW(X172)-ROW(X$7)),1),"")</f>
        <v/>
      </c>
      <c r="Y172" s="43" t="str">
        <f ca="1">IF(Z172="","",IF(INDEX(Data!$BR:$BR,MATCH(Z172,Data!$A:$A,0),1)=0,"",INDEX(Data!$BR:$BR,MATCH(Z172,Data!$A:$A,0),1)))</f>
        <v/>
      </c>
      <c r="Z172" s="43" t="str">
        <f ca="1">IFERROR(INDEX(Data!$A$1:AA$1004,_xlfn.AGGREGATE(15,6,(OFFSET(Data!$A$1,0,MATCH(Z$6,Data!$1:$1,0)-1,1000,1)=IF(Z$7="","Yes",Z$7))/(OFFSET(Data!$A$1,0,MATCH(Z$6,Data!$1:$1,0)-1,1000,1)=IF(Z$7="","Yes",Z$7))*ROW(Data!$C$1:$C$1004),ROW(Z172)-ROW(Z$7)),1),"")</f>
        <v/>
      </c>
      <c r="AA172" s="43" t="str">
        <f ca="1">IF(AB172="","",IF(INDEX(Data!$BR:$BR,MATCH(AB172,Data!$A:$A,0),1)=0,"",INDEX(Data!$BR:$BR,MATCH(AB172,Data!$A:$A,0),1)))</f>
        <v/>
      </c>
      <c r="AB172" s="43" t="str">
        <f ca="1">IFERROR(INDEX(Data!$A$1:AC$1004,_xlfn.AGGREGATE(15,6,(OFFSET(Data!$A$1,0,MATCH(AB$6,Data!$1:$1,0)-1,1000,1)=IF(AB$7="","Yes",AB$7))/(OFFSET(Data!$A$1,0,MATCH(AB$6,Data!$1:$1,0)-1,1000,1)=IF(AB$7="","Yes",AB$7))*ROW(Data!$C$1:$C$1004),ROW(AB172)-ROW(AB$7)),1),"")</f>
        <v/>
      </c>
      <c r="AC172" s="43" t="str">
        <f ca="1">IF(AD172="","",IF(INDEX(Data!$BR:$BR,MATCH(AD172,Data!$A:$A,0),1)=0,"",INDEX(Data!$BR:$BR,MATCH(AD172,Data!$A:$A,0),1)))</f>
        <v/>
      </c>
      <c r="AD172" s="43" t="str">
        <f ca="1">IFERROR(INDEX(Data!$A$1:AE$1004,_xlfn.AGGREGATE(15,6,(OFFSET(Data!$A$1,0,MATCH(AD$6,Data!$1:$1,0)-1,1000,1)=IF(AD$7="","Yes",AD$7))/(OFFSET(Data!$A$1,0,MATCH(AD$6,Data!$1:$1,0)-1,1000,1)=IF(AD$7="","Yes",AD$7))*ROW(Data!$C$1:$C$1004),ROW(AD172)-ROW(AD$7)),1),"")</f>
        <v/>
      </c>
      <c r="AE172" s="43" t="str">
        <f ca="1">IF(AF172="","",IF(INDEX(Data!$BR:$BR,MATCH(AF172,Data!$A:$A,0),1)=0,"",INDEX(Data!$BR:$BR,MATCH(AF172,Data!$A:$A,0),1)))</f>
        <v/>
      </c>
      <c r="AF172" s="43" t="str">
        <f ca="1">IFERROR(INDEX(Data!$A$1:AM$1004,_xlfn.AGGREGATE(15,6,(OFFSET(Data!$A$1,0,MATCH(AF$6,Data!$1:$1,0)-1,1000,1)=IF(AF$7="","Yes",AF$7))/(OFFSET(Data!$A$1,0,MATCH(AF$6,Data!$1:$1,0)-1,1000,1)=IF(AF$7="","Yes",AF$7))*ROW(Data!$C$1:$C$1004),ROW(AF172)-ROW(AF$7)),1),"")</f>
        <v/>
      </c>
      <c r="AG172" s="43" t="str">
        <f ca="1">IF(AH172="","",IF(INDEX(Data!$BR:$BR,MATCH(AH172,Data!$A:$A,0),1)=0,"",INDEX(Data!$BR:$BR,MATCH(AH172,Data!$A:$A,0),1)))</f>
        <v/>
      </c>
      <c r="AH172" s="43" t="str">
        <f ca="1">IFERROR(INDEX(Data!$A$1:AO$1004,_xlfn.AGGREGATE(15,6,(OFFSET(Data!$A$1,0,MATCH(AH$6,Data!$1:$1,0)-1,1000,1)=IF(AH$7="","Yes",AH$7))/(OFFSET(Data!$A$1,0,MATCH(AH$6,Data!$1:$1,0)-1,1000,1)=IF(AH$7="","Yes",AH$7))*ROW(Data!$C$1:$C$1004),ROW(AH172)-ROW(AH$7)),1),"")</f>
        <v/>
      </c>
      <c r="AI172" s="43" t="str">
        <f ca="1">IF(AJ172="","",IF(INDEX(Data!$BR:$BR,MATCH(AJ172,Data!$A:$A,0),1)=0,"",INDEX(Data!$BR:$BR,MATCH(AJ172,Data!$A:$A,0),1)))</f>
        <v/>
      </c>
      <c r="AJ172" s="43" t="str">
        <f ca="1">IFERROR(INDEX(Data!$A$1:AQ$1004,_xlfn.AGGREGATE(15,6,(OFFSET(Data!$A$1,0,MATCH(AJ$6,Data!$1:$1,0)-1,1000,1)=IF(AJ$7="","Yes",AJ$7))/(OFFSET(Data!$A$1,0,MATCH(AJ$6,Data!$1:$1,0)-1,1000,1)=IF(AJ$7="","Yes",AJ$7))*ROW(Data!$C$1:$C$1004),ROW(AJ172)-ROW(AJ$7)),1),"")</f>
        <v/>
      </c>
      <c r="AK172" s="43" t="str">
        <f ca="1">IF(AL172="","",IF(INDEX(Data!$BR:$BR,MATCH(AL172,Data!$A:$A,0),1)=0,"",INDEX(Data!$BR:$BR,MATCH(AL172,Data!$A:$A,0),1)))</f>
        <v/>
      </c>
      <c r="AL172" s="43" t="str">
        <f ca="1">IFERROR(INDEX(Data!$A$1:AS$1004,_xlfn.AGGREGATE(15,6,(OFFSET(Data!$A$1,0,MATCH(AL$6,Data!$1:$1,0)-1,1000,1)=IF(AL$7="","Yes",AL$7))/(OFFSET(Data!$A$1,0,MATCH(AL$6,Data!$1:$1,0)-1,1000,1)=IF(AL$7="","Yes",AL$7))*ROW(Data!$C$1:$C$1004),ROW(AL172)-ROW(AL$7)),1),"")</f>
        <v/>
      </c>
      <c r="AM172" s="43" t="str">
        <f ca="1">IF(AN172="","",IF(INDEX(Data!$BR:$BR,MATCH(AN172,Data!$A:$A,0),1)=0,"",INDEX(Data!$BR:$BR,MATCH(AN172,Data!$A:$A,0),1)))</f>
        <v/>
      </c>
      <c r="AN172" s="43" t="str">
        <f ca="1">IFERROR(INDEX(Data!$A$1:AU$1004,_xlfn.AGGREGATE(15,6,(OFFSET(Data!$A$1,0,MATCH(AN$6,Data!$1:$1,0)-1,1000,1)=IF(AN$7="","Yes",AN$7))/(OFFSET(Data!$A$1,0,MATCH(AN$6,Data!$1:$1,0)-1,1000,1)=IF(AN$7="","Yes",AN$7))*ROW(Data!$C$1:$C$1004),ROW(AN172)-ROW(AN$7)),1),"")</f>
        <v/>
      </c>
    </row>
    <row r="173" spans="1:40" x14ac:dyDescent="0.4">
      <c r="A173" s="43" t="str">
        <f ca="1">IF(B173="","",IF(INDEX(Data!$BR:$BR,MATCH(B173,Data!$A:$A,0),1)=0,"",INDEX(Data!$BR:$BR,MATCH(B173,Data!$A:$A,0),1)))</f>
        <v/>
      </c>
      <c r="B173" s="43" t="str">
        <f ca="1">IFERROR(INDEX(Data!A$1:$A$1004,_xlfn.AGGREGATE(15,6,(OFFSET(Data!$A$1,0,MATCH(B$6,Data!$1:$1,0)-1,1000,1)=IF(B$7="","Yes",B$7))/(OFFSET(Data!$A$1,0,MATCH(B$6,Data!$1:$1,0)-1,1000,1)=IF(B$7="","Yes",B$7))*ROW(Data!$C$1:$C$1004),ROW(B173)-ROW(B$7)),1),"")</f>
        <v/>
      </c>
      <c r="C173" s="43" t="str">
        <f ca="1">IF(D173="","",IF(INDEX(Data!$BR:$BR,MATCH(D173,Data!$A:$A,0),1)=0,"",INDEX(Data!$BR:$BR,MATCH(D173,Data!$A:$A,0),1)))</f>
        <v/>
      </c>
      <c r="D173" s="43" t="str">
        <f ca="1">IFERROR(INDEX(Data!$A$1:C$1004,_xlfn.AGGREGATE(15,6,(OFFSET(Data!$A$1,0,MATCH(D$6,Data!$1:$1,0)-1,1000,1)=IF(D$7="","Yes",D$7))/(OFFSET(Data!$A$1,0,MATCH(D$6,Data!$1:$1,0)-1,1000,1)=IF(D$7="","Yes",D$7))*ROW(Data!$C$1:$C$1004),ROW(D173)-ROW(D$7)),1),"")</f>
        <v/>
      </c>
      <c r="E173" s="43" t="str">
        <f ca="1">IF(F173="","",IF(INDEX(Data!$BR:$BR,MATCH(F173,Data!$A:$A,0),1)=0,"",INDEX(Data!$BR:$BR,MATCH(F173,Data!$A:$A,0),1)))</f>
        <v/>
      </c>
      <c r="F173" s="43" t="str">
        <f ca="1">IFERROR(INDEX(Data!$A$1:E$1004,_xlfn.AGGREGATE(15,6,(OFFSET(Data!$A$1,0,MATCH(F$6,Data!$1:$1,0)-1,1000,1)=IF(F$7="","Yes",F$7))/(OFFSET(Data!$A$1,0,MATCH(F$6,Data!$1:$1,0)-1,1000,1)=IF(F$7="","Yes",F$7))*ROW(Data!$C$1:$C$1004),ROW(F173)-ROW(F$7)),1),"")</f>
        <v/>
      </c>
      <c r="G173" s="43" t="str">
        <f ca="1">IF(H173="","",IF(INDEX(Data!$BR:$BR,MATCH(H173,Data!$A:$A,0),1)=0,"",INDEX(Data!$BR:$BR,MATCH(H173,Data!$A:$A,0),1)))</f>
        <v/>
      </c>
      <c r="H173" s="43" t="str">
        <f ca="1">IFERROR(INDEX(Data!$A$1:G$1004,_xlfn.AGGREGATE(15,6,(OFFSET(Data!$A$1,0,MATCH(H$6,Data!$1:$1,0)-1,1000,1)=IF(H$7="","Yes",H$7))/(OFFSET(Data!$A$1,0,MATCH(H$6,Data!$1:$1,0)-1,1000,1)=IF(H$7="","Yes",H$7))*ROW(Data!$C$1:$C$1004),ROW(H173)-ROW(H$7)),1),"")</f>
        <v/>
      </c>
      <c r="I173" s="43" t="str">
        <f ca="1">IF(J173="","",IF(INDEX(Data!$BR:$BR,MATCH(J173,Data!$A:$A,0),1)=0,"",INDEX(Data!$BR:$BR,MATCH(J173,Data!$A:$A,0),1)))</f>
        <v/>
      </c>
      <c r="J173" s="43" t="str">
        <f ca="1">IFERROR(INDEX(Data!$A$1:I$1004,_xlfn.AGGREGATE(15,6,(OFFSET(Data!$A$1,0,MATCH(J$6,Data!$1:$1,0)-1,1000,1)=IF(J$7="","Yes",J$7))/(OFFSET(Data!$A$1,0,MATCH(J$6,Data!$1:$1,0)-1,1000,1)=IF(J$7="","Yes",J$7))*ROW(Data!$C$1:$C$1004),ROW(J173)-ROW(J$7)),1),"")</f>
        <v/>
      </c>
      <c r="K173" s="43" t="str">
        <f ca="1">IF(L173="","",IF(INDEX(Data!$BR:$BR,MATCH(L173,Data!$A:$A,0),1)=0,"",INDEX(Data!$BR:$BR,MATCH(L173,Data!$A:$A,0),1)))</f>
        <v/>
      </c>
      <c r="L173" s="43" t="str">
        <f ca="1">IFERROR(INDEX(Data!$A$1:K$1004,_xlfn.AGGREGATE(15,6,(OFFSET(Data!$A$1,0,MATCH(L$6,Data!$1:$1,0)-1,1000,1)=IF(L$7="","Yes",L$7))/(OFFSET(Data!$A$1,0,MATCH(L$6,Data!$1:$1,0)-1,1000,1)=IF(L$7="","Yes",L$7))*ROW(Data!$C$1:$C$1004),ROW(L173)-ROW(L$7)),1),"")</f>
        <v/>
      </c>
      <c r="M173" s="43" t="str">
        <f ca="1">IF(N173="","",IF(INDEX(Data!$BR:$BR,MATCH(N173,Data!$A:$A,0),1)=0,"",INDEX(Data!$BR:$BR,MATCH(N173,Data!$A:$A,0),1)))</f>
        <v/>
      </c>
      <c r="N173" s="43" t="str">
        <f ca="1">IFERROR(INDEX(Data!$A$1:M$1004,_xlfn.AGGREGATE(15,6,(OFFSET(Data!$A$1,0,MATCH(N$6,Data!$1:$1,0)-1,1000,1)=IF(N$7="","Yes",N$7))/(OFFSET(Data!$A$1,0,MATCH(N$6,Data!$1:$1,0)-1,1000,1)=IF(N$7="","Yes",N$7))*ROW(Data!$C$1:$C$1004),ROW(N173)-ROW(N$7)),1),"")</f>
        <v/>
      </c>
      <c r="O173" s="43" t="str">
        <f ca="1">IF(P173="","",IF(INDEX(Data!$BR:$BR,MATCH(P173,Data!$A:$A,0),1)=0,"",INDEX(Data!$BR:$BR,MATCH(P173,Data!$A:$A,0),1)))</f>
        <v/>
      </c>
      <c r="P173" s="43" t="str">
        <f ca="1">IFERROR(INDEX(Data!$A$1:O$1004,_xlfn.AGGREGATE(15,6,(OFFSET(Data!$A$1,0,MATCH(P$6,Data!$1:$1,0)-1,1000,1)=IF(P$7="","Yes",P$7))/(OFFSET(Data!$A$1,0,MATCH(P$6,Data!$1:$1,0)-1,1000,1)=IF(P$7="","Yes",P$7))*ROW(Data!$C$1:$C$1004),ROW(P173)-ROW(P$7)),1),"")</f>
        <v/>
      </c>
      <c r="Q173" s="43" t="str">
        <f ca="1">IF(R173="","",IF(INDEX(Data!$BR:$BR,MATCH(R173,Data!$A:$A,0),1)=0,"",INDEX(Data!$BR:$BR,MATCH(R173,Data!$A:$A,0),1)))</f>
        <v/>
      </c>
      <c r="R173" s="43" t="str">
        <f ca="1">IFERROR(INDEX(Data!$A$1:Q$1004,_xlfn.AGGREGATE(15,6,(OFFSET(Data!$A$1,0,MATCH(R$6,Data!$1:$1,0)-1,1000,1)=IF(R$7="","Yes",R$7))/(OFFSET(Data!$A$1,0,MATCH(R$6,Data!$1:$1,0)-1,1000,1)=IF(R$7="","Yes",R$7))*ROW(Data!$C$1:$C$1004),ROW(R173)-ROW(R$7)),1),"")</f>
        <v/>
      </c>
      <c r="S173" s="43" t="str">
        <f ca="1">IF(T173="","",IF(INDEX(Data!$BR:$BR,MATCH(T173,Data!$A:$A,0),1)=0,"",INDEX(Data!$BR:$BR,MATCH(T173,Data!$A:$A,0),1)))</f>
        <v/>
      </c>
      <c r="T173" s="43" t="str">
        <f ca="1">IFERROR(INDEX(Data!$A$1:R$1004,_xlfn.AGGREGATE(15,6,(OFFSET(Data!$A$1,0,MATCH(T$6,Data!$1:$1,0)-1,1000,1)=IF(T$7="","Yes",T$7))/(OFFSET(Data!$A$1,0,MATCH(T$6,Data!$1:$1,0)-1,1000,1)=IF(T$7="","Yes",T$7))*ROW(Data!$C$1:$C$1004),ROW(T173)-ROW(T$7)),1),"")</f>
        <v/>
      </c>
      <c r="U173" s="43" t="str">
        <f ca="1">IF(V173="","",IF(INDEX(Data!$BR:$BR,MATCH(V173,Data!$A:$A,0),1)=0,"",INDEX(Data!$BR:$BR,MATCH(V173,Data!$A:$A,0),1)))</f>
        <v/>
      </c>
      <c r="V173" s="43" t="str">
        <f ca="1">IFERROR(INDEX(Data!$A$1:T$1004,_xlfn.AGGREGATE(15,6,(OFFSET(Data!$A$1,0,MATCH(V$6,Data!$1:$1,0)-1,1000,1)=IF(V$7="","Yes",V$7))/(OFFSET(Data!$A$1,0,MATCH(V$6,Data!$1:$1,0)-1,1000,1)=IF(V$7="","Yes",V$7))*ROW(Data!$C$1:$C$1004),ROW(V173)-ROW(V$7)),1),"")</f>
        <v/>
      </c>
      <c r="W173" s="43" t="str">
        <f ca="1">IF(X173="","",IF(INDEX(Data!$BR:$BR,MATCH(X173,Data!$A:$A,0),1)=0,"",INDEX(Data!$BR:$BR,MATCH(X173,Data!$A:$A,0),1)))</f>
        <v/>
      </c>
      <c r="X173" s="43" t="str">
        <f ca="1">IFERROR(INDEX(Data!$A$1:Y$1004,_xlfn.AGGREGATE(15,6,(OFFSET(Data!$A$1,0,MATCH(X$6,Data!$1:$1,0)-1,1000,1)=IF(X$7="","Yes",X$7))/(OFFSET(Data!$A$1,0,MATCH(X$6,Data!$1:$1,0)-1,1000,1)=IF(X$7="","Yes",X$7))*ROW(Data!$C$1:$C$1004),ROW(X173)-ROW(X$7)),1),"")</f>
        <v/>
      </c>
      <c r="Y173" s="43" t="str">
        <f ca="1">IF(Z173="","",IF(INDEX(Data!$BR:$BR,MATCH(Z173,Data!$A:$A,0),1)=0,"",INDEX(Data!$BR:$BR,MATCH(Z173,Data!$A:$A,0),1)))</f>
        <v/>
      </c>
      <c r="Z173" s="43" t="str">
        <f ca="1">IFERROR(INDEX(Data!$A$1:AA$1004,_xlfn.AGGREGATE(15,6,(OFFSET(Data!$A$1,0,MATCH(Z$6,Data!$1:$1,0)-1,1000,1)=IF(Z$7="","Yes",Z$7))/(OFFSET(Data!$A$1,0,MATCH(Z$6,Data!$1:$1,0)-1,1000,1)=IF(Z$7="","Yes",Z$7))*ROW(Data!$C$1:$C$1004),ROW(Z173)-ROW(Z$7)),1),"")</f>
        <v/>
      </c>
      <c r="AA173" s="43" t="str">
        <f ca="1">IF(AB173="","",IF(INDEX(Data!$BR:$BR,MATCH(AB173,Data!$A:$A,0),1)=0,"",INDEX(Data!$BR:$BR,MATCH(AB173,Data!$A:$A,0),1)))</f>
        <v/>
      </c>
      <c r="AB173" s="43" t="str">
        <f ca="1">IFERROR(INDEX(Data!$A$1:AC$1004,_xlfn.AGGREGATE(15,6,(OFFSET(Data!$A$1,0,MATCH(AB$6,Data!$1:$1,0)-1,1000,1)=IF(AB$7="","Yes",AB$7))/(OFFSET(Data!$A$1,0,MATCH(AB$6,Data!$1:$1,0)-1,1000,1)=IF(AB$7="","Yes",AB$7))*ROW(Data!$C$1:$C$1004),ROW(AB173)-ROW(AB$7)),1),"")</f>
        <v/>
      </c>
      <c r="AC173" s="43" t="str">
        <f ca="1">IF(AD173="","",IF(INDEX(Data!$BR:$BR,MATCH(AD173,Data!$A:$A,0),1)=0,"",INDEX(Data!$BR:$BR,MATCH(AD173,Data!$A:$A,0),1)))</f>
        <v/>
      </c>
      <c r="AD173" s="43" t="str">
        <f ca="1">IFERROR(INDEX(Data!$A$1:AE$1004,_xlfn.AGGREGATE(15,6,(OFFSET(Data!$A$1,0,MATCH(AD$6,Data!$1:$1,0)-1,1000,1)=IF(AD$7="","Yes",AD$7))/(OFFSET(Data!$A$1,0,MATCH(AD$6,Data!$1:$1,0)-1,1000,1)=IF(AD$7="","Yes",AD$7))*ROW(Data!$C$1:$C$1004),ROW(AD173)-ROW(AD$7)),1),"")</f>
        <v/>
      </c>
      <c r="AE173" s="43" t="str">
        <f ca="1">IF(AF173="","",IF(INDEX(Data!$BR:$BR,MATCH(AF173,Data!$A:$A,0),1)=0,"",INDEX(Data!$BR:$BR,MATCH(AF173,Data!$A:$A,0),1)))</f>
        <v/>
      </c>
      <c r="AF173" s="43" t="str">
        <f ca="1">IFERROR(INDEX(Data!$A$1:AM$1004,_xlfn.AGGREGATE(15,6,(OFFSET(Data!$A$1,0,MATCH(AF$6,Data!$1:$1,0)-1,1000,1)=IF(AF$7="","Yes",AF$7))/(OFFSET(Data!$A$1,0,MATCH(AF$6,Data!$1:$1,0)-1,1000,1)=IF(AF$7="","Yes",AF$7))*ROW(Data!$C$1:$C$1004),ROW(AF173)-ROW(AF$7)),1),"")</f>
        <v/>
      </c>
      <c r="AG173" s="43" t="str">
        <f ca="1">IF(AH173="","",IF(INDEX(Data!$BR:$BR,MATCH(AH173,Data!$A:$A,0),1)=0,"",INDEX(Data!$BR:$BR,MATCH(AH173,Data!$A:$A,0),1)))</f>
        <v/>
      </c>
      <c r="AH173" s="43" t="str">
        <f ca="1">IFERROR(INDEX(Data!$A$1:AO$1004,_xlfn.AGGREGATE(15,6,(OFFSET(Data!$A$1,0,MATCH(AH$6,Data!$1:$1,0)-1,1000,1)=IF(AH$7="","Yes",AH$7))/(OFFSET(Data!$A$1,0,MATCH(AH$6,Data!$1:$1,0)-1,1000,1)=IF(AH$7="","Yes",AH$7))*ROW(Data!$C$1:$C$1004),ROW(AH173)-ROW(AH$7)),1),"")</f>
        <v/>
      </c>
      <c r="AI173" s="43" t="str">
        <f ca="1">IF(AJ173="","",IF(INDEX(Data!$BR:$BR,MATCH(AJ173,Data!$A:$A,0),1)=0,"",INDEX(Data!$BR:$BR,MATCH(AJ173,Data!$A:$A,0),1)))</f>
        <v/>
      </c>
      <c r="AJ173" s="43" t="str">
        <f ca="1">IFERROR(INDEX(Data!$A$1:AQ$1004,_xlfn.AGGREGATE(15,6,(OFFSET(Data!$A$1,0,MATCH(AJ$6,Data!$1:$1,0)-1,1000,1)=IF(AJ$7="","Yes",AJ$7))/(OFFSET(Data!$A$1,0,MATCH(AJ$6,Data!$1:$1,0)-1,1000,1)=IF(AJ$7="","Yes",AJ$7))*ROW(Data!$C$1:$C$1004),ROW(AJ173)-ROW(AJ$7)),1),"")</f>
        <v/>
      </c>
      <c r="AK173" s="43" t="str">
        <f ca="1">IF(AL173="","",IF(INDEX(Data!$BR:$BR,MATCH(AL173,Data!$A:$A,0),1)=0,"",INDEX(Data!$BR:$BR,MATCH(AL173,Data!$A:$A,0),1)))</f>
        <v/>
      </c>
      <c r="AL173" s="43" t="str">
        <f ca="1">IFERROR(INDEX(Data!$A$1:AS$1004,_xlfn.AGGREGATE(15,6,(OFFSET(Data!$A$1,0,MATCH(AL$6,Data!$1:$1,0)-1,1000,1)=IF(AL$7="","Yes",AL$7))/(OFFSET(Data!$A$1,0,MATCH(AL$6,Data!$1:$1,0)-1,1000,1)=IF(AL$7="","Yes",AL$7))*ROW(Data!$C$1:$C$1004),ROW(AL173)-ROW(AL$7)),1),"")</f>
        <v/>
      </c>
      <c r="AM173" s="43" t="str">
        <f ca="1">IF(AN173="","",IF(INDEX(Data!$BR:$BR,MATCH(AN173,Data!$A:$A,0),1)=0,"",INDEX(Data!$BR:$BR,MATCH(AN173,Data!$A:$A,0),1)))</f>
        <v/>
      </c>
      <c r="AN173" s="43" t="str">
        <f ca="1">IFERROR(INDEX(Data!$A$1:AU$1004,_xlfn.AGGREGATE(15,6,(OFFSET(Data!$A$1,0,MATCH(AN$6,Data!$1:$1,0)-1,1000,1)=IF(AN$7="","Yes",AN$7))/(OFFSET(Data!$A$1,0,MATCH(AN$6,Data!$1:$1,0)-1,1000,1)=IF(AN$7="","Yes",AN$7))*ROW(Data!$C$1:$C$1004),ROW(AN173)-ROW(AN$7)),1),"")</f>
        <v/>
      </c>
    </row>
    <row r="174" spans="1:40" x14ac:dyDescent="0.4">
      <c r="A174" s="43" t="str">
        <f ca="1">IF(B174="","",IF(INDEX(Data!$BR:$BR,MATCH(B174,Data!$A:$A,0),1)=0,"",INDEX(Data!$BR:$BR,MATCH(B174,Data!$A:$A,0),1)))</f>
        <v/>
      </c>
      <c r="B174" s="43" t="str">
        <f ca="1">IFERROR(INDEX(Data!A$1:$A$1004,_xlfn.AGGREGATE(15,6,(OFFSET(Data!$A$1,0,MATCH(B$6,Data!$1:$1,0)-1,1000,1)=IF(B$7="","Yes",B$7))/(OFFSET(Data!$A$1,0,MATCH(B$6,Data!$1:$1,0)-1,1000,1)=IF(B$7="","Yes",B$7))*ROW(Data!$C$1:$C$1004),ROW(B174)-ROW(B$7)),1),"")</f>
        <v/>
      </c>
      <c r="C174" s="43" t="str">
        <f ca="1">IF(D174="","",IF(INDEX(Data!$BR:$BR,MATCH(D174,Data!$A:$A,0),1)=0,"",INDEX(Data!$BR:$BR,MATCH(D174,Data!$A:$A,0),1)))</f>
        <v/>
      </c>
      <c r="D174" s="43" t="str">
        <f ca="1">IFERROR(INDEX(Data!$A$1:C$1004,_xlfn.AGGREGATE(15,6,(OFFSET(Data!$A$1,0,MATCH(D$6,Data!$1:$1,0)-1,1000,1)=IF(D$7="","Yes",D$7))/(OFFSET(Data!$A$1,0,MATCH(D$6,Data!$1:$1,0)-1,1000,1)=IF(D$7="","Yes",D$7))*ROW(Data!$C$1:$C$1004),ROW(D174)-ROW(D$7)),1),"")</f>
        <v/>
      </c>
      <c r="E174" s="43" t="str">
        <f ca="1">IF(F174="","",IF(INDEX(Data!$BR:$BR,MATCH(F174,Data!$A:$A,0),1)=0,"",INDEX(Data!$BR:$BR,MATCH(F174,Data!$A:$A,0),1)))</f>
        <v/>
      </c>
      <c r="F174" s="43" t="str">
        <f ca="1">IFERROR(INDEX(Data!$A$1:E$1004,_xlfn.AGGREGATE(15,6,(OFFSET(Data!$A$1,0,MATCH(F$6,Data!$1:$1,0)-1,1000,1)=IF(F$7="","Yes",F$7))/(OFFSET(Data!$A$1,0,MATCH(F$6,Data!$1:$1,0)-1,1000,1)=IF(F$7="","Yes",F$7))*ROW(Data!$C$1:$C$1004),ROW(F174)-ROW(F$7)),1),"")</f>
        <v/>
      </c>
      <c r="G174" s="43" t="str">
        <f ca="1">IF(H174="","",IF(INDEX(Data!$BR:$BR,MATCH(H174,Data!$A:$A,0),1)=0,"",INDEX(Data!$BR:$BR,MATCH(H174,Data!$A:$A,0),1)))</f>
        <v/>
      </c>
      <c r="H174" s="43" t="str">
        <f ca="1">IFERROR(INDEX(Data!$A$1:G$1004,_xlfn.AGGREGATE(15,6,(OFFSET(Data!$A$1,0,MATCH(H$6,Data!$1:$1,0)-1,1000,1)=IF(H$7="","Yes",H$7))/(OFFSET(Data!$A$1,0,MATCH(H$6,Data!$1:$1,0)-1,1000,1)=IF(H$7="","Yes",H$7))*ROW(Data!$C$1:$C$1004),ROW(H174)-ROW(H$7)),1),"")</f>
        <v/>
      </c>
      <c r="I174" s="43" t="str">
        <f ca="1">IF(J174="","",IF(INDEX(Data!$BR:$BR,MATCH(J174,Data!$A:$A,0),1)=0,"",INDEX(Data!$BR:$BR,MATCH(J174,Data!$A:$A,0),1)))</f>
        <v/>
      </c>
      <c r="J174" s="43" t="str">
        <f ca="1">IFERROR(INDEX(Data!$A$1:I$1004,_xlfn.AGGREGATE(15,6,(OFFSET(Data!$A$1,0,MATCH(J$6,Data!$1:$1,0)-1,1000,1)=IF(J$7="","Yes",J$7))/(OFFSET(Data!$A$1,0,MATCH(J$6,Data!$1:$1,0)-1,1000,1)=IF(J$7="","Yes",J$7))*ROW(Data!$C$1:$C$1004),ROW(J174)-ROW(J$7)),1),"")</f>
        <v/>
      </c>
      <c r="K174" s="43" t="str">
        <f ca="1">IF(L174="","",IF(INDEX(Data!$BR:$BR,MATCH(L174,Data!$A:$A,0),1)=0,"",INDEX(Data!$BR:$BR,MATCH(L174,Data!$A:$A,0),1)))</f>
        <v/>
      </c>
      <c r="L174" s="43" t="str">
        <f ca="1">IFERROR(INDEX(Data!$A$1:K$1004,_xlfn.AGGREGATE(15,6,(OFFSET(Data!$A$1,0,MATCH(L$6,Data!$1:$1,0)-1,1000,1)=IF(L$7="","Yes",L$7))/(OFFSET(Data!$A$1,0,MATCH(L$6,Data!$1:$1,0)-1,1000,1)=IF(L$7="","Yes",L$7))*ROW(Data!$C$1:$C$1004),ROW(L174)-ROW(L$7)),1),"")</f>
        <v/>
      </c>
      <c r="M174" s="43" t="str">
        <f ca="1">IF(N174="","",IF(INDEX(Data!$BR:$BR,MATCH(N174,Data!$A:$A,0),1)=0,"",INDEX(Data!$BR:$BR,MATCH(N174,Data!$A:$A,0),1)))</f>
        <v/>
      </c>
      <c r="N174" s="43" t="str">
        <f ca="1">IFERROR(INDEX(Data!$A$1:M$1004,_xlfn.AGGREGATE(15,6,(OFFSET(Data!$A$1,0,MATCH(N$6,Data!$1:$1,0)-1,1000,1)=IF(N$7="","Yes",N$7))/(OFFSET(Data!$A$1,0,MATCH(N$6,Data!$1:$1,0)-1,1000,1)=IF(N$7="","Yes",N$7))*ROW(Data!$C$1:$C$1004),ROW(N174)-ROW(N$7)),1),"")</f>
        <v/>
      </c>
      <c r="O174" s="43" t="str">
        <f ca="1">IF(P174="","",IF(INDEX(Data!$BR:$BR,MATCH(P174,Data!$A:$A,0),1)=0,"",INDEX(Data!$BR:$BR,MATCH(P174,Data!$A:$A,0),1)))</f>
        <v/>
      </c>
      <c r="P174" s="43" t="str">
        <f ca="1">IFERROR(INDEX(Data!$A$1:O$1004,_xlfn.AGGREGATE(15,6,(OFFSET(Data!$A$1,0,MATCH(P$6,Data!$1:$1,0)-1,1000,1)=IF(P$7="","Yes",P$7))/(OFFSET(Data!$A$1,0,MATCH(P$6,Data!$1:$1,0)-1,1000,1)=IF(P$7="","Yes",P$7))*ROW(Data!$C$1:$C$1004),ROW(P174)-ROW(P$7)),1),"")</f>
        <v/>
      </c>
      <c r="Q174" s="43" t="str">
        <f ca="1">IF(R174="","",IF(INDEX(Data!$BR:$BR,MATCH(R174,Data!$A:$A,0),1)=0,"",INDEX(Data!$BR:$BR,MATCH(R174,Data!$A:$A,0),1)))</f>
        <v/>
      </c>
      <c r="R174" s="43" t="str">
        <f ca="1">IFERROR(INDEX(Data!$A$1:Q$1004,_xlfn.AGGREGATE(15,6,(OFFSET(Data!$A$1,0,MATCH(R$6,Data!$1:$1,0)-1,1000,1)=IF(R$7="","Yes",R$7))/(OFFSET(Data!$A$1,0,MATCH(R$6,Data!$1:$1,0)-1,1000,1)=IF(R$7="","Yes",R$7))*ROW(Data!$C$1:$C$1004),ROW(R174)-ROW(R$7)),1),"")</f>
        <v/>
      </c>
      <c r="S174" s="43" t="str">
        <f ca="1">IF(T174="","",IF(INDEX(Data!$BR:$BR,MATCH(T174,Data!$A:$A,0),1)=0,"",INDEX(Data!$BR:$BR,MATCH(T174,Data!$A:$A,0),1)))</f>
        <v/>
      </c>
      <c r="T174" s="43" t="str">
        <f ca="1">IFERROR(INDEX(Data!$A$1:R$1004,_xlfn.AGGREGATE(15,6,(OFFSET(Data!$A$1,0,MATCH(T$6,Data!$1:$1,0)-1,1000,1)=IF(T$7="","Yes",T$7))/(OFFSET(Data!$A$1,0,MATCH(T$6,Data!$1:$1,0)-1,1000,1)=IF(T$7="","Yes",T$7))*ROW(Data!$C$1:$C$1004),ROW(T174)-ROW(T$7)),1),"")</f>
        <v/>
      </c>
      <c r="U174" s="43" t="str">
        <f ca="1">IF(V174="","",IF(INDEX(Data!$BR:$BR,MATCH(V174,Data!$A:$A,0),1)=0,"",INDEX(Data!$BR:$BR,MATCH(V174,Data!$A:$A,0),1)))</f>
        <v/>
      </c>
      <c r="V174" s="43" t="str">
        <f ca="1">IFERROR(INDEX(Data!$A$1:T$1004,_xlfn.AGGREGATE(15,6,(OFFSET(Data!$A$1,0,MATCH(V$6,Data!$1:$1,0)-1,1000,1)=IF(V$7="","Yes",V$7))/(OFFSET(Data!$A$1,0,MATCH(V$6,Data!$1:$1,0)-1,1000,1)=IF(V$7="","Yes",V$7))*ROW(Data!$C$1:$C$1004),ROW(V174)-ROW(V$7)),1),"")</f>
        <v/>
      </c>
      <c r="W174" s="43" t="str">
        <f ca="1">IF(X174="","",IF(INDEX(Data!$BR:$BR,MATCH(X174,Data!$A:$A,0),1)=0,"",INDEX(Data!$BR:$BR,MATCH(X174,Data!$A:$A,0),1)))</f>
        <v/>
      </c>
      <c r="X174" s="43" t="str">
        <f ca="1">IFERROR(INDEX(Data!$A$1:Y$1004,_xlfn.AGGREGATE(15,6,(OFFSET(Data!$A$1,0,MATCH(X$6,Data!$1:$1,0)-1,1000,1)=IF(X$7="","Yes",X$7))/(OFFSET(Data!$A$1,0,MATCH(X$6,Data!$1:$1,0)-1,1000,1)=IF(X$7="","Yes",X$7))*ROW(Data!$C$1:$C$1004),ROW(X174)-ROW(X$7)),1),"")</f>
        <v/>
      </c>
      <c r="Y174" s="43" t="str">
        <f ca="1">IF(Z174="","",IF(INDEX(Data!$BR:$BR,MATCH(Z174,Data!$A:$A,0),1)=0,"",INDEX(Data!$BR:$BR,MATCH(Z174,Data!$A:$A,0),1)))</f>
        <v/>
      </c>
      <c r="Z174" s="43" t="str">
        <f ca="1">IFERROR(INDEX(Data!$A$1:AA$1004,_xlfn.AGGREGATE(15,6,(OFFSET(Data!$A$1,0,MATCH(Z$6,Data!$1:$1,0)-1,1000,1)=IF(Z$7="","Yes",Z$7))/(OFFSET(Data!$A$1,0,MATCH(Z$6,Data!$1:$1,0)-1,1000,1)=IF(Z$7="","Yes",Z$7))*ROW(Data!$C$1:$C$1004),ROW(Z174)-ROW(Z$7)),1),"")</f>
        <v/>
      </c>
      <c r="AA174" s="43" t="str">
        <f ca="1">IF(AB174="","",IF(INDEX(Data!$BR:$BR,MATCH(AB174,Data!$A:$A,0),1)=0,"",INDEX(Data!$BR:$BR,MATCH(AB174,Data!$A:$A,0),1)))</f>
        <v/>
      </c>
      <c r="AB174" s="43" t="str">
        <f ca="1">IFERROR(INDEX(Data!$A$1:AC$1004,_xlfn.AGGREGATE(15,6,(OFFSET(Data!$A$1,0,MATCH(AB$6,Data!$1:$1,0)-1,1000,1)=IF(AB$7="","Yes",AB$7))/(OFFSET(Data!$A$1,0,MATCH(AB$6,Data!$1:$1,0)-1,1000,1)=IF(AB$7="","Yes",AB$7))*ROW(Data!$C$1:$C$1004),ROW(AB174)-ROW(AB$7)),1),"")</f>
        <v/>
      </c>
      <c r="AC174" s="43" t="str">
        <f ca="1">IF(AD174="","",IF(INDEX(Data!$BR:$BR,MATCH(AD174,Data!$A:$A,0),1)=0,"",INDEX(Data!$BR:$BR,MATCH(AD174,Data!$A:$A,0),1)))</f>
        <v/>
      </c>
      <c r="AD174" s="43" t="str">
        <f ca="1">IFERROR(INDEX(Data!$A$1:AE$1004,_xlfn.AGGREGATE(15,6,(OFFSET(Data!$A$1,0,MATCH(AD$6,Data!$1:$1,0)-1,1000,1)=IF(AD$7="","Yes",AD$7))/(OFFSET(Data!$A$1,0,MATCH(AD$6,Data!$1:$1,0)-1,1000,1)=IF(AD$7="","Yes",AD$7))*ROW(Data!$C$1:$C$1004),ROW(AD174)-ROW(AD$7)),1),"")</f>
        <v/>
      </c>
      <c r="AE174" s="43" t="str">
        <f ca="1">IF(AF174="","",IF(INDEX(Data!$BR:$BR,MATCH(AF174,Data!$A:$A,0),1)=0,"",INDEX(Data!$BR:$BR,MATCH(AF174,Data!$A:$A,0),1)))</f>
        <v/>
      </c>
      <c r="AF174" s="43" t="str">
        <f ca="1">IFERROR(INDEX(Data!$A$1:AM$1004,_xlfn.AGGREGATE(15,6,(OFFSET(Data!$A$1,0,MATCH(AF$6,Data!$1:$1,0)-1,1000,1)=IF(AF$7="","Yes",AF$7))/(OFFSET(Data!$A$1,0,MATCH(AF$6,Data!$1:$1,0)-1,1000,1)=IF(AF$7="","Yes",AF$7))*ROW(Data!$C$1:$C$1004),ROW(AF174)-ROW(AF$7)),1),"")</f>
        <v/>
      </c>
      <c r="AG174" s="43" t="str">
        <f ca="1">IF(AH174="","",IF(INDEX(Data!$BR:$BR,MATCH(AH174,Data!$A:$A,0),1)=0,"",INDEX(Data!$BR:$BR,MATCH(AH174,Data!$A:$A,0),1)))</f>
        <v/>
      </c>
      <c r="AH174" s="43" t="str">
        <f ca="1">IFERROR(INDEX(Data!$A$1:AO$1004,_xlfn.AGGREGATE(15,6,(OFFSET(Data!$A$1,0,MATCH(AH$6,Data!$1:$1,0)-1,1000,1)=IF(AH$7="","Yes",AH$7))/(OFFSET(Data!$A$1,0,MATCH(AH$6,Data!$1:$1,0)-1,1000,1)=IF(AH$7="","Yes",AH$7))*ROW(Data!$C$1:$C$1004),ROW(AH174)-ROW(AH$7)),1),"")</f>
        <v/>
      </c>
      <c r="AI174" s="43" t="str">
        <f ca="1">IF(AJ174="","",IF(INDEX(Data!$BR:$BR,MATCH(AJ174,Data!$A:$A,0),1)=0,"",INDEX(Data!$BR:$BR,MATCH(AJ174,Data!$A:$A,0),1)))</f>
        <v/>
      </c>
      <c r="AJ174" s="43" t="str">
        <f ca="1">IFERROR(INDEX(Data!$A$1:AQ$1004,_xlfn.AGGREGATE(15,6,(OFFSET(Data!$A$1,0,MATCH(AJ$6,Data!$1:$1,0)-1,1000,1)=IF(AJ$7="","Yes",AJ$7))/(OFFSET(Data!$A$1,0,MATCH(AJ$6,Data!$1:$1,0)-1,1000,1)=IF(AJ$7="","Yes",AJ$7))*ROW(Data!$C$1:$C$1004),ROW(AJ174)-ROW(AJ$7)),1),"")</f>
        <v/>
      </c>
      <c r="AK174" s="43" t="str">
        <f ca="1">IF(AL174="","",IF(INDEX(Data!$BR:$BR,MATCH(AL174,Data!$A:$A,0),1)=0,"",INDEX(Data!$BR:$BR,MATCH(AL174,Data!$A:$A,0),1)))</f>
        <v/>
      </c>
      <c r="AL174" s="43" t="str">
        <f ca="1">IFERROR(INDEX(Data!$A$1:AS$1004,_xlfn.AGGREGATE(15,6,(OFFSET(Data!$A$1,0,MATCH(AL$6,Data!$1:$1,0)-1,1000,1)=IF(AL$7="","Yes",AL$7))/(OFFSET(Data!$A$1,0,MATCH(AL$6,Data!$1:$1,0)-1,1000,1)=IF(AL$7="","Yes",AL$7))*ROW(Data!$C$1:$C$1004),ROW(AL174)-ROW(AL$7)),1),"")</f>
        <v/>
      </c>
      <c r="AM174" s="43" t="str">
        <f ca="1">IF(AN174="","",IF(INDEX(Data!$BR:$BR,MATCH(AN174,Data!$A:$A,0),1)=0,"",INDEX(Data!$BR:$BR,MATCH(AN174,Data!$A:$A,0),1)))</f>
        <v/>
      </c>
      <c r="AN174" s="43" t="str">
        <f ca="1">IFERROR(INDEX(Data!$A$1:AU$1004,_xlfn.AGGREGATE(15,6,(OFFSET(Data!$A$1,0,MATCH(AN$6,Data!$1:$1,0)-1,1000,1)=IF(AN$7="","Yes",AN$7))/(OFFSET(Data!$A$1,0,MATCH(AN$6,Data!$1:$1,0)-1,1000,1)=IF(AN$7="","Yes",AN$7))*ROW(Data!$C$1:$C$1004),ROW(AN174)-ROW(AN$7)),1),"")</f>
        <v/>
      </c>
    </row>
    <row r="175" spans="1:40" x14ac:dyDescent="0.4">
      <c r="A175" s="43" t="str">
        <f ca="1">IF(B175="","",IF(INDEX(Data!$BR:$BR,MATCH(B175,Data!$A:$A,0),1)=0,"",INDEX(Data!$BR:$BR,MATCH(B175,Data!$A:$A,0),1)))</f>
        <v/>
      </c>
      <c r="B175" s="43" t="str">
        <f ca="1">IFERROR(INDEX(Data!A$1:$A$1004,_xlfn.AGGREGATE(15,6,(OFFSET(Data!$A$1,0,MATCH(B$6,Data!$1:$1,0)-1,1000,1)=IF(B$7="","Yes",B$7))/(OFFSET(Data!$A$1,0,MATCH(B$6,Data!$1:$1,0)-1,1000,1)=IF(B$7="","Yes",B$7))*ROW(Data!$C$1:$C$1004),ROW(B175)-ROW(B$7)),1),"")</f>
        <v/>
      </c>
      <c r="C175" s="43" t="str">
        <f ca="1">IF(D175="","",IF(INDEX(Data!$BR:$BR,MATCH(D175,Data!$A:$A,0),1)=0,"",INDEX(Data!$BR:$BR,MATCH(D175,Data!$A:$A,0),1)))</f>
        <v/>
      </c>
      <c r="D175" s="43" t="str">
        <f ca="1">IFERROR(INDEX(Data!$A$1:C$1004,_xlfn.AGGREGATE(15,6,(OFFSET(Data!$A$1,0,MATCH(D$6,Data!$1:$1,0)-1,1000,1)=IF(D$7="","Yes",D$7))/(OFFSET(Data!$A$1,0,MATCH(D$6,Data!$1:$1,0)-1,1000,1)=IF(D$7="","Yes",D$7))*ROW(Data!$C$1:$C$1004),ROW(D175)-ROW(D$7)),1),"")</f>
        <v/>
      </c>
      <c r="E175" s="43" t="str">
        <f ca="1">IF(F175="","",IF(INDEX(Data!$BR:$BR,MATCH(F175,Data!$A:$A,0),1)=0,"",INDEX(Data!$BR:$BR,MATCH(F175,Data!$A:$A,0),1)))</f>
        <v/>
      </c>
      <c r="F175" s="43" t="str">
        <f ca="1">IFERROR(INDEX(Data!$A$1:E$1004,_xlfn.AGGREGATE(15,6,(OFFSET(Data!$A$1,0,MATCH(F$6,Data!$1:$1,0)-1,1000,1)=IF(F$7="","Yes",F$7))/(OFFSET(Data!$A$1,0,MATCH(F$6,Data!$1:$1,0)-1,1000,1)=IF(F$7="","Yes",F$7))*ROW(Data!$C$1:$C$1004),ROW(F175)-ROW(F$7)),1),"")</f>
        <v/>
      </c>
      <c r="G175" s="43" t="str">
        <f ca="1">IF(H175="","",IF(INDEX(Data!$BR:$BR,MATCH(H175,Data!$A:$A,0),1)=0,"",INDEX(Data!$BR:$BR,MATCH(H175,Data!$A:$A,0),1)))</f>
        <v/>
      </c>
      <c r="H175" s="43" t="str">
        <f ca="1">IFERROR(INDEX(Data!$A$1:G$1004,_xlfn.AGGREGATE(15,6,(OFFSET(Data!$A$1,0,MATCH(H$6,Data!$1:$1,0)-1,1000,1)=IF(H$7="","Yes",H$7))/(OFFSET(Data!$A$1,0,MATCH(H$6,Data!$1:$1,0)-1,1000,1)=IF(H$7="","Yes",H$7))*ROW(Data!$C$1:$C$1004),ROW(H175)-ROW(H$7)),1),"")</f>
        <v/>
      </c>
      <c r="I175" s="43" t="str">
        <f ca="1">IF(J175="","",IF(INDEX(Data!$BR:$BR,MATCH(J175,Data!$A:$A,0),1)=0,"",INDEX(Data!$BR:$BR,MATCH(J175,Data!$A:$A,0),1)))</f>
        <v/>
      </c>
      <c r="J175" s="43" t="str">
        <f ca="1">IFERROR(INDEX(Data!$A$1:I$1004,_xlfn.AGGREGATE(15,6,(OFFSET(Data!$A$1,0,MATCH(J$6,Data!$1:$1,0)-1,1000,1)=IF(J$7="","Yes",J$7))/(OFFSET(Data!$A$1,0,MATCH(J$6,Data!$1:$1,0)-1,1000,1)=IF(J$7="","Yes",J$7))*ROW(Data!$C$1:$C$1004),ROW(J175)-ROW(J$7)),1),"")</f>
        <v/>
      </c>
      <c r="K175" s="43" t="str">
        <f ca="1">IF(L175="","",IF(INDEX(Data!$BR:$BR,MATCH(L175,Data!$A:$A,0),1)=0,"",INDEX(Data!$BR:$BR,MATCH(L175,Data!$A:$A,0),1)))</f>
        <v/>
      </c>
      <c r="L175" s="43" t="str">
        <f ca="1">IFERROR(INDEX(Data!$A$1:K$1004,_xlfn.AGGREGATE(15,6,(OFFSET(Data!$A$1,0,MATCH(L$6,Data!$1:$1,0)-1,1000,1)=IF(L$7="","Yes",L$7))/(OFFSET(Data!$A$1,0,MATCH(L$6,Data!$1:$1,0)-1,1000,1)=IF(L$7="","Yes",L$7))*ROW(Data!$C$1:$C$1004),ROW(L175)-ROW(L$7)),1),"")</f>
        <v/>
      </c>
      <c r="M175" s="43" t="str">
        <f ca="1">IF(N175="","",IF(INDEX(Data!$BR:$BR,MATCH(N175,Data!$A:$A,0),1)=0,"",INDEX(Data!$BR:$BR,MATCH(N175,Data!$A:$A,0),1)))</f>
        <v/>
      </c>
      <c r="N175" s="43" t="str">
        <f ca="1">IFERROR(INDEX(Data!$A$1:M$1004,_xlfn.AGGREGATE(15,6,(OFFSET(Data!$A$1,0,MATCH(N$6,Data!$1:$1,0)-1,1000,1)=IF(N$7="","Yes",N$7))/(OFFSET(Data!$A$1,0,MATCH(N$6,Data!$1:$1,0)-1,1000,1)=IF(N$7="","Yes",N$7))*ROW(Data!$C$1:$C$1004),ROW(N175)-ROW(N$7)),1),"")</f>
        <v/>
      </c>
      <c r="O175" s="43" t="str">
        <f ca="1">IF(P175="","",IF(INDEX(Data!$BR:$BR,MATCH(P175,Data!$A:$A,0),1)=0,"",INDEX(Data!$BR:$BR,MATCH(P175,Data!$A:$A,0),1)))</f>
        <v/>
      </c>
      <c r="P175" s="43" t="str">
        <f ca="1">IFERROR(INDEX(Data!$A$1:O$1004,_xlfn.AGGREGATE(15,6,(OFFSET(Data!$A$1,0,MATCH(P$6,Data!$1:$1,0)-1,1000,1)=IF(P$7="","Yes",P$7))/(OFFSET(Data!$A$1,0,MATCH(P$6,Data!$1:$1,0)-1,1000,1)=IF(P$7="","Yes",P$7))*ROW(Data!$C$1:$C$1004),ROW(P175)-ROW(P$7)),1),"")</f>
        <v/>
      </c>
      <c r="Q175" s="43" t="str">
        <f ca="1">IF(R175="","",IF(INDEX(Data!$BR:$BR,MATCH(R175,Data!$A:$A,0),1)=0,"",INDEX(Data!$BR:$BR,MATCH(R175,Data!$A:$A,0),1)))</f>
        <v/>
      </c>
      <c r="R175" s="43" t="str">
        <f ca="1">IFERROR(INDEX(Data!$A$1:Q$1004,_xlfn.AGGREGATE(15,6,(OFFSET(Data!$A$1,0,MATCH(R$6,Data!$1:$1,0)-1,1000,1)=IF(R$7="","Yes",R$7))/(OFFSET(Data!$A$1,0,MATCH(R$6,Data!$1:$1,0)-1,1000,1)=IF(R$7="","Yes",R$7))*ROW(Data!$C$1:$C$1004),ROW(R175)-ROW(R$7)),1),"")</f>
        <v/>
      </c>
      <c r="S175" s="43" t="str">
        <f ca="1">IF(T175="","",IF(INDEX(Data!$BR:$BR,MATCH(T175,Data!$A:$A,0),1)=0,"",INDEX(Data!$BR:$BR,MATCH(T175,Data!$A:$A,0),1)))</f>
        <v/>
      </c>
      <c r="T175" s="43" t="str">
        <f ca="1">IFERROR(INDEX(Data!$A$1:R$1004,_xlfn.AGGREGATE(15,6,(OFFSET(Data!$A$1,0,MATCH(T$6,Data!$1:$1,0)-1,1000,1)=IF(T$7="","Yes",T$7))/(OFFSET(Data!$A$1,0,MATCH(T$6,Data!$1:$1,0)-1,1000,1)=IF(T$7="","Yes",T$7))*ROW(Data!$C$1:$C$1004),ROW(T175)-ROW(T$7)),1),"")</f>
        <v/>
      </c>
      <c r="U175" s="43" t="str">
        <f ca="1">IF(V175="","",IF(INDEX(Data!$BR:$BR,MATCH(V175,Data!$A:$A,0),1)=0,"",INDEX(Data!$BR:$BR,MATCH(V175,Data!$A:$A,0),1)))</f>
        <v/>
      </c>
      <c r="V175" s="43" t="str">
        <f ca="1">IFERROR(INDEX(Data!$A$1:T$1004,_xlfn.AGGREGATE(15,6,(OFFSET(Data!$A$1,0,MATCH(V$6,Data!$1:$1,0)-1,1000,1)=IF(V$7="","Yes",V$7))/(OFFSET(Data!$A$1,0,MATCH(V$6,Data!$1:$1,0)-1,1000,1)=IF(V$7="","Yes",V$7))*ROW(Data!$C$1:$C$1004),ROW(V175)-ROW(V$7)),1),"")</f>
        <v/>
      </c>
      <c r="W175" s="43" t="str">
        <f ca="1">IF(X175="","",IF(INDEX(Data!$BR:$BR,MATCH(X175,Data!$A:$A,0),1)=0,"",INDEX(Data!$BR:$BR,MATCH(X175,Data!$A:$A,0),1)))</f>
        <v/>
      </c>
      <c r="X175" s="43" t="str">
        <f ca="1">IFERROR(INDEX(Data!$A$1:Y$1004,_xlfn.AGGREGATE(15,6,(OFFSET(Data!$A$1,0,MATCH(X$6,Data!$1:$1,0)-1,1000,1)=IF(X$7="","Yes",X$7))/(OFFSET(Data!$A$1,0,MATCH(X$6,Data!$1:$1,0)-1,1000,1)=IF(X$7="","Yes",X$7))*ROW(Data!$C$1:$C$1004),ROW(X175)-ROW(X$7)),1),"")</f>
        <v/>
      </c>
      <c r="Y175" s="43" t="str">
        <f ca="1">IF(Z175="","",IF(INDEX(Data!$BR:$BR,MATCH(Z175,Data!$A:$A,0),1)=0,"",INDEX(Data!$BR:$BR,MATCH(Z175,Data!$A:$A,0),1)))</f>
        <v/>
      </c>
      <c r="Z175" s="43" t="str">
        <f ca="1">IFERROR(INDEX(Data!$A$1:AA$1004,_xlfn.AGGREGATE(15,6,(OFFSET(Data!$A$1,0,MATCH(Z$6,Data!$1:$1,0)-1,1000,1)=IF(Z$7="","Yes",Z$7))/(OFFSET(Data!$A$1,0,MATCH(Z$6,Data!$1:$1,0)-1,1000,1)=IF(Z$7="","Yes",Z$7))*ROW(Data!$C$1:$C$1004),ROW(Z175)-ROW(Z$7)),1),"")</f>
        <v/>
      </c>
      <c r="AA175" s="43" t="str">
        <f ca="1">IF(AB175="","",IF(INDEX(Data!$BR:$BR,MATCH(AB175,Data!$A:$A,0),1)=0,"",INDEX(Data!$BR:$BR,MATCH(AB175,Data!$A:$A,0),1)))</f>
        <v/>
      </c>
      <c r="AB175" s="43" t="str">
        <f ca="1">IFERROR(INDEX(Data!$A$1:AC$1004,_xlfn.AGGREGATE(15,6,(OFFSET(Data!$A$1,0,MATCH(AB$6,Data!$1:$1,0)-1,1000,1)=IF(AB$7="","Yes",AB$7))/(OFFSET(Data!$A$1,0,MATCH(AB$6,Data!$1:$1,0)-1,1000,1)=IF(AB$7="","Yes",AB$7))*ROW(Data!$C$1:$C$1004),ROW(AB175)-ROW(AB$7)),1),"")</f>
        <v/>
      </c>
      <c r="AC175" s="43" t="str">
        <f ca="1">IF(AD175="","",IF(INDEX(Data!$BR:$BR,MATCH(AD175,Data!$A:$A,0),1)=0,"",INDEX(Data!$BR:$BR,MATCH(AD175,Data!$A:$A,0),1)))</f>
        <v/>
      </c>
      <c r="AD175" s="43" t="str">
        <f ca="1">IFERROR(INDEX(Data!$A$1:AE$1004,_xlfn.AGGREGATE(15,6,(OFFSET(Data!$A$1,0,MATCH(AD$6,Data!$1:$1,0)-1,1000,1)=IF(AD$7="","Yes",AD$7))/(OFFSET(Data!$A$1,0,MATCH(AD$6,Data!$1:$1,0)-1,1000,1)=IF(AD$7="","Yes",AD$7))*ROW(Data!$C$1:$C$1004),ROW(AD175)-ROW(AD$7)),1),"")</f>
        <v/>
      </c>
      <c r="AE175" s="43" t="str">
        <f ca="1">IF(AF175="","",IF(INDEX(Data!$BR:$BR,MATCH(AF175,Data!$A:$A,0),1)=0,"",INDEX(Data!$BR:$BR,MATCH(AF175,Data!$A:$A,0),1)))</f>
        <v/>
      </c>
      <c r="AF175" s="43" t="str">
        <f ca="1">IFERROR(INDEX(Data!$A$1:AM$1004,_xlfn.AGGREGATE(15,6,(OFFSET(Data!$A$1,0,MATCH(AF$6,Data!$1:$1,0)-1,1000,1)=IF(AF$7="","Yes",AF$7))/(OFFSET(Data!$A$1,0,MATCH(AF$6,Data!$1:$1,0)-1,1000,1)=IF(AF$7="","Yes",AF$7))*ROW(Data!$C$1:$C$1004),ROW(AF175)-ROW(AF$7)),1),"")</f>
        <v/>
      </c>
      <c r="AG175" s="43" t="str">
        <f ca="1">IF(AH175="","",IF(INDEX(Data!$BR:$BR,MATCH(AH175,Data!$A:$A,0),1)=0,"",INDEX(Data!$BR:$BR,MATCH(AH175,Data!$A:$A,0),1)))</f>
        <v/>
      </c>
      <c r="AH175" s="43" t="str">
        <f ca="1">IFERROR(INDEX(Data!$A$1:AO$1004,_xlfn.AGGREGATE(15,6,(OFFSET(Data!$A$1,0,MATCH(AH$6,Data!$1:$1,0)-1,1000,1)=IF(AH$7="","Yes",AH$7))/(OFFSET(Data!$A$1,0,MATCH(AH$6,Data!$1:$1,0)-1,1000,1)=IF(AH$7="","Yes",AH$7))*ROW(Data!$C$1:$C$1004),ROW(AH175)-ROW(AH$7)),1),"")</f>
        <v/>
      </c>
      <c r="AI175" s="43" t="str">
        <f ca="1">IF(AJ175="","",IF(INDEX(Data!$BR:$BR,MATCH(AJ175,Data!$A:$A,0),1)=0,"",INDEX(Data!$BR:$BR,MATCH(AJ175,Data!$A:$A,0),1)))</f>
        <v/>
      </c>
      <c r="AJ175" s="43" t="str">
        <f ca="1">IFERROR(INDEX(Data!$A$1:AQ$1004,_xlfn.AGGREGATE(15,6,(OFFSET(Data!$A$1,0,MATCH(AJ$6,Data!$1:$1,0)-1,1000,1)=IF(AJ$7="","Yes",AJ$7))/(OFFSET(Data!$A$1,0,MATCH(AJ$6,Data!$1:$1,0)-1,1000,1)=IF(AJ$7="","Yes",AJ$7))*ROW(Data!$C$1:$C$1004),ROW(AJ175)-ROW(AJ$7)),1),"")</f>
        <v/>
      </c>
      <c r="AK175" s="43" t="str">
        <f ca="1">IF(AL175="","",IF(INDEX(Data!$BR:$BR,MATCH(AL175,Data!$A:$A,0),1)=0,"",INDEX(Data!$BR:$BR,MATCH(AL175,Data!$A:$A,0),1)))</f>
        <v/>
      </c>
      <c r="AL175" s="43" t="str">
        <f ca="1">IFERROR(INDEX(Data!$A$1:AS$1004,_xlfn.AGGREGATE(15,6,(OFFSET(Data!$A$1,0,MATCH(AL$6,Data!$1:$1,0)-1,1000,1)=IF(AL$7="","Yes",AL$7))/(OFFSET(Data!$A$1,0,MATCH(AL$6,Data!$1:$1,0)-1,1000,1)=IF(AL$7="","Yes",AL$7))*ROW(Data!$C$1:$C$1004),ROW(AL175)-ROW(AL$7)),1),"")</f>
        <v/>
      </c>
      <c r="AM175" s="43" t="str">
        <f ca="1">IF(AN175="","",IF(INDEX(Data!$BR:$BR,MATCH(AN175,Data!$A:$A,0),1)=0,"",INDEX(Data!$BR:$BR,MATCH(AN175,Data!$A:$A,0),1)))</f>
        <v/>
      </c>
      <c r="AN175" s="43" t="str">
        <f ca="1">IFERROR(INDEX(Data!$A$1:AU$1004,_xlfn.AGGREGATE(15,6,(OFFSET(Data!$A$1,0,MATCH(AN$6,Data!$1:$1,0)-1,1000,1)=IF(AN$7="","Yes",AN$7))/(OFFSET(Data!$A$1,0,MATCH(AN$6,Data!$1:$1,0)-1,1000,1)=IF(AN$7="","Yes",AN$7))*ROW(Data!$C$1:$C$1004),ROW(AN175)-ROW(AN$7)),1),"")</f>
        <v/>
      </c>
    </row>
    <row r="176" spans="1:40" x14ac:dyDescent="0.4">
      <c r="A176" s="43" t="str">
        <f ca="1">IF(B176="","",IF(INDEX(Data!$BR:$BR,MATCH(B176,Data!$A:$A,0),1)=0,"",INDEX(Data!$BR:$BR,MATCH(B176,Data!$A:$A,0),1)))</f>
        <v/>
      </c>
      <c r="B176" s="43" t="str">
        <f ca="1">IFERROR(INDEX(Data!A$1:$A$1004,_xlfn.AGGREGATE(15,6,(OFFSET(Data!$A$1,0,MATCH(B$6,Data!$1:$1,0)-1,1000,1)=IF(B$7="","Yes",B$7))/(OFFSET(Data!$A$1,0,MATCH(B$6,Data!$1:$1,0)-1,1000,1)=IF(B$7="","Yes",B$7))*ROW(Data!$C$1:$C$1004),ROW(B176)-ROW(B$7)),1),"")</f>
        <v/>
      </c>
      <c r="C176" s="43" t="str">
        <f ca="1">IF(D176="","",IF(INDEX(Data!$BR:$BR,MATCH(D176,Data!$A:$A,0),1)=0,"",INDEX(Data!$BR:$BR,MATCH(D176,Data!$A:$A,0),1)))</f>
        <v/>
      </c>
      <c r="D176" s="43" t="str">
        <f ca="1">IFERROR(INDEX(Data!$A$1:C$1004,_xlfn.AGGREGATE(15,6,(OFFSET(Data!$A$1,0,MATCH(D$6,Data!$1:$1,0)-1,1000,1)=IF(D$7="","Yes",D$7))/(OFFSET(Data!$A$1,0,MATCH(D$6,Data!$1:$1,0)-1,1000,1)=IF(D$7="","Yes",D$7))*ROW(Data!$C$1:$C$1004),ROW(D176)-ROW(D$7)),1),"")</f>
        <v/>
      </c>
      <c r="E176" s="43" t="str">
        <f ca="1">IF(F176="","",IF(INDEX(Data!$BR:$BR,MATCH(F176,Data!$A:$A,0),1)=0,"",INDEX(Data!$BR:$BR,MATCH(F176,Data!$A:$A,0),1)))</f>
        <v/>
      </c>
      <c r="F176" s="43" t="str">
        <f ca="1">IFERROR(INDEX(Data!$A$1:E$1004,_xlfn.AGGREGATE(15,6,(OFFSET(Data!$A$1,0,MATCH(F$6,Data!$1:$1,0)-1,1000,1)=IF(F$7="","Yes",F$7))/(OFFSET(Data!$A$1,0,MATCH(F$6,Data!$1:$1,0)-1,1000,1)=IF(F$7="","Yes",F$7))*ROW(Data!$C$1:$C$1004),ROW(F176)-ROW(F$7)),1),"")</f>
        <v/>
      </c>
      <c r="G176" s="43" t="str">
        <f ca="1">IF(H176="","",IF(INDEX(Data!$BR:$BR,MATCH(H176,Data!$A:$A,0),1)=0,"",INDEX(Data!$BR:$BR,MATCH(H176,Data!$A:$A,0),1)))</f>
        <v/>
      </c>
      <c r="H176" s="43" t="str">
        <f ca="1">IFERROR(INDEX(Data!$A$1:G$1004,_xlfn.AGGREGATE(15,6,(OFFSET(Data!$A$1,0,MATCH(H$6,Data!$1:$1,0)-1,1000,1)=IF(H$7="","Yes",H$7))/(OFFSET(Data!$A$1,0,MATCH(H$6,Data!$1:$1,0)-1,1000,1)=IF(H$7="","Yes",H$7))*ROW(Data!$C$1:$C$1004),ROW(H176)-ROW(H$7)),1),"")</f>
        <v/>
      </c>
      <c r="I176" s="43" t="str">
        <f ca="1">IF(J176="","",IF(INDEX(Data!$BR:$BR,MATCH(J176,Data!$A:$A,0),1)=0,"",INDEX(Data!$BR:$BR,MATCH(J176,Data!$A:$A,0),1)))</f>
        <v/>
      </c>
      <c r="J176" s="43" t="str">
        <f ca="1">IFERROR(INDEX(Data!$A$1:I$1004,_xlfn.AGGREGATE(15,6,(OFFSET(Data!$A$1,0,MATCH(J$6,Data!$1:$1,0)-1,1000,1)=IF(J$7="","Yes",J$7))/(OFFSET(Data!$A$1,0,MATCH(J$6,Data!$1:$1,0)-1,1000,1)=IF(J$7="","Yes",J$7))*ROW(Data!$C$1:$C$1004),ROW(J176)-ROW(J$7)),1),"")</f>
        <v/>
      </c>
      <c r="K176" s="43" t="str">
        <f ca="1">IF(L176="","",IF(INDEX(Data!$BR:$BR,MATCH(L176,Data!$A:$A,0),1)=0,"",INDEX(Data!$BR:$BR,MATCH(L176,Data!$A:$A,0),1)))</f>
        <v/>
      </c>
      <c r="L176" s="43" t="str">
        <f ca="1">IFERROR(INDEX(Data!$A$1:K$1004,_xlfn.AGGREGATE(15,6,(OFFSET(Data!$A$1,0,MATCH(L$6,Data!$1:$1,0)-1,1000,1)=IF(L$7="","Yes",L$7))/(OFFSET(Data!$A$1,0,MATCH(L$6,Data!$1:$1,0)-1,1000,1)=IF(L$7="","Yes",L$7))*ROW(Data!$C$1:$C$1004),ROW(L176)-ROW(L$7)),1),"")</f>
        <v/>
      </c>
      <c r="M176" s="43" t="str">
        <f ca="1">IF(N176="","",IF(INDEX(Data!$BR:$BR,MATCH(N176,Data!$A:$A,0),1)=0,"",INDEX(Data!$BR:$BR,MATCH(N176,Data!$A:$A,0),1)))</f>
        <v/>
      </c>
      <c r="N176" s="43" t="str">
        <f ca="1">IFERROR(INDEX(Data!$A$1:M$1004,_xlfn.AGGREGATE(15,6,(OFFSET(Data!$A$1,0,MATCH(N$6,Data!$1:$1,0)-1,1000,1)=IF(N$7="","Yes",N$7))/(OFFSET(Data!$A$1,0,MATCH(N$6,Data!$1:$1,0)-1,1000,1)=IF(N$7="","Yes",N$7))*ROW(Data!$C$1:$C$1004),ROW(N176)-ROW(N$7)),1),"")</f>
        <v/>
      </c>
      <c r="O176" s="43" t="str">
        <f ca="1">IF(P176="","",IF(INDEX(Data!$BR:$BR,MATCH(P176,Data!$A:$A,0),1)=0,"",INDEX(Data!$BR:$BR,MATCH(P176,Data!$A:$A,0),1)))</f>
        <v/>
      </c>
      <c r="P176" s="43" t="str">
        <f ca="1">IFERROR(INDEX(Data!$A$1:O$1004,_xlfn.AGGREGATE(15,6,(OFFSET(Data!$A$1,0,MATCH(P$6,Data!$1:$1,0)-1,1000,1)=IF(P$7="","Yes",P$7))/(OFFSET(Data!$A$1,0,MATCH(P$6,Data!$1:$1,0)-1,1000,1)=IF(P$7="","Yes",P$7))*ROW(Data!$C$1:$C$1004),ROW(P176)-ROW(P$7)),1),"")</f>
        <v/>
      </c>
      <c r="Q176" s="43" t="str">
        <f ca="1">IF(R176="","",IF(INDEX(Data!$BR:$BR,MATCH(R176,Data!$A:$A,0),1)=0,"",INDEX(Data!$BR:$BR,MATCH(R176,Data!$A:$A,0),1)))</f>
        <v/>
      </c>
      <c r="R176" s="43" t="str">
        <f ca="1">IFERROR(INDEX(Data!$A$1:Q$1004,_xlfn.AGGREGATE(15,6,(OFFSET(Data!$A$1,0,MATCH(R$6,Data!$1:$1,0)-1,1000,1)=IF(R$7="","Yes",R$7))/(OFFSET(Data!$A$1,0,MATCH(R$6,Data!$1:$1,0)-1,1000,1)=IF(R$7="","Yes",R$7))*ROW(Data!$C$1:$C$1004),ROW(R176)-ROW(R$7)),1),"")</f>
        <v/>
      </c>
      <c r="S176" s="43" t="str">
        <f ca="1">IF(T176="","",IF(INDEX(Data!$BR:$BR,MATCH(T176,Data!$A:$A,0),1)=0,"",INDEX(Data!$BR:$BR,MATCH(T176,Data!$A:$A,0),1)))</f>
        <v/>
      </c>
      <c r="T176" s="43" t="str">
        <f ca="1">IFERROR(INDEX(Data!$A$1:R$1004,_xlfn.AGGREGATE(15,6,(OFFSET(Data!$A$1,0,MATCH(T$6,Data!$1:$1,0)-1,1000,1)=IF(T$7="","Yes",T$7))/(OFFSET(Data!$A$1,0,MATCH(T$6,Data!$1:$1,0)-1,1000,1)=IF(T$7="","Yes",T$7))*ROW(Data!$C$1:$C$1004),ROW(T176)-ROW(T$7)),1),"")</f>
        <v/>
      </c>
      <c r="U176" s="43" t="str">
        <f ca="1">IF(V176="","",IF(INDEX(Data!$BR:$BR,MATCH(V176,Data!$A:$A,0),1)=0,"",INDEX(Data!$BR:$BR,MATCH(V176,Data!$A:$A,0),1)))</f>
        <v/>
      </c>
      <c r="V176" s="43" t="str">
        <f ca="1">IFERROR(INDEX(Data!$A$1:T$1004,_xlfn.AGGREGATE(15,6,(OFFSET(Data!$A$1,0,MATCH(V$6,Data!$1:$1,0)-1,1000,1)=IF(V$7="","Yes",V$7))/(OFFSET(Data!$A$1,0,MATCH(V$6,Data!$1:$1,0)-1,1000,1)=IF(V$7="","Yes",V$7))*ROW(Data!$C$1:$C$1004),ROW(V176)-ROW(V$7)),1),"")</f>
        <v/>
      </c>
      <c r="W176" s="43" t="str">
        <f ca="1">IF(X176="","",IF(INDEX(Data!$BR:$BR,MATCH(X176,Data!$A:$A,0),1)=0,"",INDEX(Data!$BR:$BR,MATCH(X176,Data!$A:$A,0),1)))</f>
        <v/>
      </c>
      <c r="X176" s="43" t="str">
        <f ca="1">IFERROR(INDEX(Data!$A$1:Y$1004,_xlfn.AGGREGATE(15,6,(OFFSET(Data!$A$1,0,MATCH(X$6,Data!$1:$1,0)-1,1000,1)=IF(X$7="","Yes",X$7))/(OFFSET(Data!$A$1,0,MATCH(X$6,Data!$1:$1,0)-1,1000,1)=IF(X$7="","Yes",X$7))*ROW(Data!$C$1:$C$1004),ROW(X176)-ROW(X$7)),1),"")</f>
        <v/>
      </c>
      <c r="Y176" s="43" t="str">
        <f ca="1">IF(Z176="","",IF(INDEX(Data!$BR:$BR,MATCH(Z176,Data!$A:$A,0),1)=0,"",INDEX(Data!$BR:$BR,MATCH(Z176,Data!$A:$A,0),1)))</f>
        <v/>
      </c>
      <c r="Z176" s="43" t="str">
        <f ca="1">IFERROR(INDEX(Data!$A$1:AA$1004,_xlfn.AGGREGATE(15,6,(OFFSET(Data!$A$1,0,MATCH(Z$6,Data!$1:$1,0)-1,1000,1)=IF(Z$7="","Yes",Z$7))/(OFFSET(Data!$A$1,0,MATCH(Z$6,Data!$1:$1,0)-1,1000,1)=IF(Z$7="","Yes",Z$7))*ROW(Data!$C$1:$C$1004),ROW(Z176)-ROW(Z$7)),1),"")</f>
        <v/>
      </c>
      <c r="AA176" s="43" t="str">
        <f ca="1">IF(AB176="","",IF(INDEX(Data!$BR:$BR,MATCH(AB176,Data!$A:$A,0),1)=0,"",INDEX(Data!$BR:$BR,MATCH(AB176,Data!$A:$A,0),1)))</f>
        <v/>
      </c>
      <c r="AB176" s="43" t="str">
        <f ca="1">IFERROR(INDEX(Data!$A$1:AC$1004,_xlfn.AGGREGATE(15,6,(OFFSET(Data!$A$1,0,MATCH(AB$6,Data!$1:$1,0)-1,1000,1)=IF(AB$7="","Yes",AB$7))/(OFFSET(Data!$A$1,0,MATCH(AB$6,Data!$1:$1,0)-1,1000,1)=IF(AB$7="","Yes",AB$7))*ROW(Data!$C$1:$C$1004),ROW(AB176)-ROW(AB$7)),1),"")</f>
        <v/>
      </c>
      <c r="AC176" s="43" t="str">
        <f ca="1">IF(AD176="","",IF(INDEX(Data!$BR:$BR,MATCH(AD176,Data!$A:$A,0),1)=0,"",INDEX(Data!$BR:$BR,MATCH(AD176,Data!$A:$A,0),1)))</f>
        <v/>
      </c>
      <c r="AD176" s="43" t="str">
        <f ca="1">IFERROR(INDEX(Data!$A$1:AE$1004,_xlfn.AGGREGATE(15,6,(OFFSET(Data!$A$1,0,MATCH(AD$6,Data!$1:$1,0)-1,1000,1)=IF(AD$7="","Yes",AD$7))/(OFFSET(Data!$A$1,0,MATCH(AD$6,Data!$1:$1,0)-1,1000,1)=IF(AD$7="","Yes",AD$7))*ROW(Data!$C$1:$C$1004),ROW(AD176)-ROW(AD$7)),1),"")</f>
        <v/>
      </c>
      <c r="AE176" s="43" t="str">
        <f ca="1">IF(AF176="","",IF(INDEX(Data!$BR:$BR,MATCH(AF176,Data!$A:$A,0),1)=0,"",INDEX(Data!$BR:$BR,MATCH(AF176,Data!$A:$A,0),1)))</f>
        <v/>
      </c>
      <c r="AF176" s="43" t="str">
        <f ca="1">IFERROR(INDEX(Data!$A$1:AM$1004,_xlfn.AGGREGATE(15,6,(OFFSET(Data!$A$1,0,MATCH(AF$6,Data!$1:$1,0)-1,1000,1)=IF(AF$7="","Yes",AF$7))/(OFFSET(Data!$A$1,0,MATCH(AF$6,Data!$1:$1,0)-1,1000,1)=IF(AF$7="","Yes",AF$7))*ROW(Data!$C$1:$C$1004),ROW(AF176)-ROW(AF$7)),1),"")</f>
        <v/>
      </c>
      <c r="AG176" s="43" t="str">
        <f ca="1">IF(AH176="","",IF(INDEX(Data!$BR:$BR,MATCH(AH176,Data!$A:$A,0),1)=0,"",INDEX(Data!$BR:$BR,MATCH(AH176,Data!$A:$A,0),1)))</f>
        <v/>
      </c>
      <c r="AH176" s="43" t="str">
        <f ca="1">IFERROR(INDEX(Data!$A$1:AO$1004,_xlfn.AGGREGATE(15,6,(OFFSET(Data!$A$1,0,MATCH(AH$6,Data!$1:$1,0)-1,1000,1)=IF(AH$7="","Yes",AH$7))/(OFFSET(Data!$A$1,0,MATCH(AH$6,Data!$1:$1,0)-1,1000,1)=IF(AH$7="","Yes",AH$7))*ROW(Data!$C$1:$C$1004),ROW(AH176)-ROW(AH$7)),1),"")</f>
        <v/>
      </c>
      <c r="AI176" s="43" t="str">
        <f ca="1">IF(AJ176="","",IF(INDEX(Data!$BR:$BR,MATCH(AJ176,Data!$A:$A,0),1)=0,"",INDEX(Data!$BR:$BR,MATCH(AJ176,Data!$A:$A,0),1)))</f>
        <v/>
      </c>
      <c r="AJ176" s="43" t="str">
        <f ca="1">IFERROR(INDEX(Data!$A$1:AQ$1004,_xlfn.AGGREGATE(15,6,(OFFSET(Data!$A$1,0,MATCH(AJ$6,Data!$1:$1,0)-1,1000,1)=IF(AJ$7="","Yes",AJ$7))/(OFFSET(Data!$A$1,0,MATCH(AJ$6,Data!$1:$1,0)-1,1000,1)=IF(AJ$7="","Yes",AJ$7))*ROW(Data!$C$1:$C$1004),ROW(AJ176)-ROW(AJ$7)),1),"")</f>
        <v/>
      </c>
      <c r="AK176" s="43" t="str">
        <f ca="1">IF(AL176="","",IF(INDEX(Data!$BR:$BR,MATCH(AL176,Data!$A:$A,0),1)=0,"",INDEX(Data!$BR:$BR,MATCH(AL176,Data!$A:$A,0),1)))</f>
        <v/>
      </c>
      <c r="AL176" s="43" t="str">
        <f ca="1">IFERROR(INDEX(Data!$A$1:AS$1004,_xlfn.AGGREGATE(15,6,(OFFSET(Data!$A$1,0,MATCH(AL$6,Data!$1:$1,0)-1,1000,1)=IF(AL$7="","Yes",AL$7))/(OFFSET(Data!$A$1,0,MATCH(AL$6,Data!$1:$1,0)-1,1000,1)=IF(AL$7="","Yes",AL$7))*ROW(Data!$C$1:$C$1004),ROW(AL176)-ROW(AL$7)),1),"")</f>
        <v/>
      </c>
      <c r="AM176" s="43" t="str">
        <f ca="1">IF(AN176="","",IF(INDEX(Data!$BR:$BR,MATCH(AN176,Data!$A:$A,0),1)=0,"",INDEX(Data!$BR:$BR,MATCH(AN176,Data!$A:$A,0),1)))</f>
        <v/>
      </c>
      <c r="AN176" s="43" t="str">
        <f ca="1">IFERROR(INDEX(Data!$A$1:AU$1004,_xlfn.AGGREGATE(15,6,(OFFSET(Data!$A$1,0,MATCH(AN$6,Data!$1:$1,0)-1,1000,1)=IF(AN$7="","Yes",AN$7))/(OFFSET(Data!$A$1,0,MATCH(AN$6,Data!$1:$1,0)-1,1000,1)=IF(AN$7="","Yes",AN$7))*ROW(Data!$C$1:$C$1004),ROW(AN176)-ROW(AN$7)),1),"")</f>
        <v/>
      </c>
    </row>
    <row r="177" spans="1:40" x14ac:dyDescent="0.4">
      <c r="A177" s="43" t="str">
        <f ca="1">IF(B177="","",IF(INDEX(Data!$BR:$BR,MATCH(B177,Data!$A:$A,0),1)=0,"",INDEX(Data!$BR:$BR,MATCH(B177,Data!$A:$A,0),1)))</f>
        <v/>
      </c>
      <c r="B177" s="43" t="str">
        <f ca="1">IFERROR(INDEX(Data!A$1:$A$1004,_xlfn.AGGREGATE(15,6,(OFFSET(Data!$A$1,0,MATCH(B$6,Data!$1:$1,0)-1,1000,1)=IF(B$7="","Yes",B$7))/(OFFSET(Data!$A$1,0,MATCH(B$6,Data!$1:$1,0)-1,1000,1)=IF(B$7="","Yes",B$7))*ROW(Data!$C$1:$C$1004),ROW(B177)-ROW(B$7)),1),"")</f>
        <v/>
      </c>
      <c r="C177" s="43" t="str">
        <f ca="1">IF(D177="","",IF(INDEX(Data!$BR:$BR,MATCH(D177,Data!$A:$A,0),1)=0,"",INDEX(Data!$BR:$BR,MATCH(D177,Data!$A:$A,0),1)))</f>
        <v/>
      </c>
      <c r="D177" s="43" t="str">
        <f ca="1">IFERROR(INDEX(Data!$A$1:C$1004,_xlfn.AGGREGATE(15,6,(OFFSET(Data!$A$1,0,MATCH(D$6,Data!$1:$1,0)-1,1000,1)=IF(D$7="","Yes",D$7))/(OFFSET(Data!$A$1,0,MATCH(D$6,Data!$1:$1,0)-1,1000,1)=IF(D$7="","Yes",D$7))*ROW(Data!$C$1:$C$1004),ROW(D177)-ROW(D$7)),1),"")</f>
        <v/>
      </c>
      <c r="E177" s="43" t="str">
        <f ca="1">IF(F177="","",IF(INDEX(Data!$BR:$BR,MATCH(F177,Data!$A:$A,0),1)=0,"",INDEX(Data!$BR:$BR,MATCH(F177,Data!$A:$A,0),1)))</f>
        <v/>
      </c>
      <c r="F177" s="43" t="str">
        <f ca="1">IFERROR(INDEX(Data!$A$1:E$1004,_xlfn.AGGREGATE(15,6,(OFFSET(Data!$A$1,0,MATCH(F$6,Data!$1:$1,0)-1,1000,1)=IF(F$7="","Yes",F$7))/(OFFSET(Data!$A$1,0,MATCH(F$6,Data!$1:$1,0)-1,1000,1)=IF(F$7="","Yes",F$7))*ROW(Data!$C$1:$C$1004),ROW(F177)-ROW(F$7)),1),"")</f>
        <v/>
      </c>
      <c r="G177" s="43" t="str">
        <f ca="1">IF(H177="","",IF(INDEX(Data!$BR:$BR,MATCH(H177,Data!$A:$A,0),1)=0,"",INDEX(Data!$BR:$BR,MATCH(H177,Data!$A:$A,0),1)))</f>
        <v/>
      </c>
      <c r="H177" s="43" t="str">
        <f ca="1">IFERROR(INDEX(Data!$A$1:G$1004,_xlfn.AGGREGATE(15,6,(OFFSET(Data!$A$1,0,MATCH(H$6,Data!$1:$1,0)-1,1000,1)=IF(H$7="","Yes",H$7))/(OFFSET(Data!$A$1,0,MATCH(H$6,Data!$1:$1,0)-1,1000,1)=IF(H$7="","Yes",H$7))*ROW(Data!$C$1:$C$1004),ROW(H177)-ROW(H$7)),1),"")</f>
        <v/>
      </c>
      <c r="I177" s="43" t="str">
        <f ca="1">IF(J177="","",IF(INDEX(Data!$BR:$BR,MATCH(J177,Data!$A:$A,0),1)=0,"",INDEX(Data!$BR:$BR,MATCH(J177,Data!$A:$A,0),1)))</f>
        <v/>
      </c>
      <c r="J177" s="43" t="str">
        <f ca="1">IFERROR(INDEX(Data!$A$1:I$1004,_xlfn.AGGREGATE(15,6,(OFFSET(Data!$A$1,0,MATCH(J$6,Data!$1:$1,0)-1,1000,1)=IF(J$7="","Yes",J$7))/(OFFSET(Data!$A$1,0,MATCH(J$6,Data!$1:$1,0)-1,1000,1)=IF(J$7="","Yes",J$7))*ROW(Data!$C$1:$C$1004),ROW(J177)-ROW(J$7)),1),"")</f>
        <v/>
      </c>
      <c r="K177" s="43" t="str">
        <f ca="1">IF(L177="","",IF(INDEX(Data!$BR:$BR,MATCH(L177,Data!$A:$A,0),1)=0,"",INDEX(Data!$BR:$BR,MATCH(L177,Data!$A:$A,0),1)))</f>
        <v/>
      </c>
      <c r="L177" s="43" t="str">
        <f ca="1">IFERROR(INDEX(Data!$A$1:K$1004,_xlfn.AGGREGATE(15,6,(OFFSET(Data!$A$1,0,MATCH(L$6,Data!$1:$1,0)-1,1000,1)=IF(L$7="","Yes",L$7))/(OFFSET(Data!$A$1,0,MATCH(L$6,Data!$1:$1,0)-1,1000,1)=IF(L$7="","Yes",L$7))*ROW(Data!$C$1:$C$1004),ROW(L177)-ROW(L$7)),1),"")</f>
        <v/>
      </c>
      <c r="M177" s="43" t="str">
        <f ca="1">IF(N177="","",IF(INDEX(Data!$BR:$BR,MATCH(N177,Data!$A:$A,0),1)=0,"",INDEX(Data!$BR:$BR,MATCH(N177,Data!$A:$A,0),1)))</f>
        <v/>
      </c>
      <c r="N177" s="43" t="str">
        <f ca="1">IFERROR(INDEX(Data!$A$1:M$1004,_xlfn.AGGREGATE(15,6,(OFFSET(Data!$A$1,0,MATCH(N$6,Data!$1:$1,0)-1,1000,1)=IF(N$7="","Yes",N$7))/(OFFSET(Data!$A$1,0,MATCH(N$6,Data!$1:$1,0)-1,1000,1)=IF(N$7="","Yes",N$7))*ROW(Data!$C$1:$C$1004),ROW(N177)-ROW(N$7)),1),"")</f>
        <v/>
      </c>
      <c r="O177" s="43" t="str">
        <f ca="1">IF(P177="","",IF(INDEX(Data!$BR:$BR,MATCH(P177,Data!$A:$A,0),1)=0,"",INDEX(Data!$BR:$BR,MATCH(P177,Data!$A:$A,0),1)))</f>
        <v/>
      </c>
      <c r="P177" s="43" t="str">
        <f ca="1">IFERROR(INDEX(Data!$A$1:O$1004,_xlfn.AGGREGATE(15,6,(OFFSET(Data!$A$1,0,MATCH(P$6,Data!$1:$1,0)-1,1000,1)=IF(P$7="","Yes",P$7))/(OFFSET(Data!$A$1,0,MATCH(P$6,Data!$1:$1,0)-1,1000,1)=IF(P$7="","Yes",P$7))*ROW(Data!$C$1:$C$1004),ROW(P177)-ROW(P$7)),1),"")</f>
        <v/>
      </c>
      <c r="Q177" s="43" t="str">
        <f ca="1">IF(R177="","",IF(INDEX(Data!$BR:$BR,MATCH(R177,Data!$A:$A,0),1)=0,"",INDEX(Data!$BR:$BR,MATCH(R177,Data!$A:$A,0),1)))</f>
        <v/>
      </c>
      <c r="R177" s="43" t="str">
        <f ca="1">IFERROR(INDEX(Data!$A$1:Q$1004,_xlfn.AGGREGATE(15,6,(OFFSET(Data!$A$1,0,MATCH(R$6,Data!$1:$1,0)-1,1000,1)=IF(R$7="","Yes",R$7))/(OFFSET(Data!$A$1,0,MATCH(R$6,Data!$1:$1,0)-1,1000,1)=IF(R$7="","Yes",R$7))*ROW(Data!$C$1:$C$1004),ROW(R177)-ROW(R$7)),1),"")</f>
        <v/>
      </c>
      <c r="S177" s="43" t="str">
        <f ca="1">IF(T177="","",IF(INDEX(Data!$BR:$BR,MATCH(T177,Data!$A:$A,0),1)=0,"",INDEX(Data!$BR:$BR,MATCH(T177,Data!$A:$A,0),1)))</f>
        <v/>
      </c>
      <c r="T177" s="43" t="str">
        <f ca="1">IFERROR(INDEX(Data!$A$1:R$1004,_xlfn.AGGREGATE(15,6,(OFFSET(Data!$A$1,0,MATCH(T$6,Data!$1:$1,0)-1,1000,1)=IF(T$7="","Yes",T$7))/(OFFSET(Data!$A$1,0,MATCH(T$6,Data!$1:$1,0)-1,1000,1)=IF(T$7="","Yes",T$7))*ROW(Data!$C$1:$C$1004),ROW(T177)-ROW(T$7)),1),"")</f>
        <v/>
      </c>
      <c r="U177" s="43" t="str">
        <f ca="1">IF(V177="","",IF(INDEX(Data!$BR:$BR,MATCH(V177,Data!$A:$A,0),1)=0,"",INDEX(Data!$BR:$BR,MATCH(V177,Data!$A:$A,0),1)))</f>
        <v/>
      </c>
      <c r="V177" s="43" t="str">
        <f ca="1">IFERROR(INDEX(Data!$A$1:T$1004,_xlfn.AGGREGATE(15,6,(OFFSET(Data!$A$1,0,MATCH(V$6,Data!$1:$1,0)-1,1000,1)=IF(V$7="","Yes",V$7))/(OFFSET(Data!$A$1,0,MATCH(V$6,Data!$1:$1,0)-1,1000,1)=IF(V$7="","Yes",V$7))*ROW(Data!$C$1:$C$1004),ROW(V177)-ROW(V$7)),1),"")</f>
        <v/>
      </c>
      <c r="W177" s="43" t="str">
        <f ca="1">IF(X177="","",IF(INDEX(Data!$BR:$BR,MATCH(X177,Data!$A:$A,0),1)=0,"",INDEX(Data!$BR:$BR,MATCH(X177,Data!$A:$A,0),1)))</f>
        <v/>
      </c>
      <c r="X177" s="43" t="str">
        <f ca="1">IFERROR(INDEX(Data!$A$1:Y$1004,_xlfn.AGGREGATE(15,6,(OFFSET(Data!$A$1,0,MATCH(X$6,Data!$1:$1,0)-1,1000,1)=IF(X$7="","Yes",X$7))/(OFFSET(Data!$A$1,0,MATCH(X$6,Data!$1:$1,0)-1,1000,1)=IF(X$7="","Yes",X$7))*ROW(Data!$C$1:$C$1004),ROW(X177)-ROW(X$7)),1),"")</f>
        <v/>
      </c>
      <c r="Y177" s="43" t="str">
        <f ca="1">IF(Z177="","",IF(INDEX(Data!$BR:$BR,MATCH(Z177,Data!$A:$A,0),1)=0,"",INDEX(Data!$BR:$BR,MATCH(Z177,Data!$A:$A,0),1)))</f>
        <v/>
      </c>
      <c r="Z177" s="43" t="str">
        <f ca="1">IFERROR(INDEX(Data!$A$1:AA$1004,_xlfn.AGGREGATE(15,6,(OFFSET(Data!$A$1,0,MATCH(Z$6,Data!$1:$1,0)-1,1000,1)=IF(Z$7="","Yes",Z$7))/(OFFSET(Data!$A$1,0,MATCH(Z$6,Data!$1:$1,0)-1,1000,1)=IF(Z$7="","Yes",Z$7))*ROW(Data!$C$1:$C$1004),ROW(Z177)-ROW(Z$7)),1),"")</f>
        <v/>
      </c>
      <c r="AA177" s="43" t="str">
        <f ca="1">IF(AB177="","",IF(INDEX(Data!$BR:$BR,MATCH(AB177,Data!$A:$A,0),1)=0,"",INDEX(Data!$BR:$BR,MATCH(AB177,Data!$A:$A,0),1)))</f>
        <v/>
      </c>
      <c r="AB177" s="43" t="str">
        <f ca="1">IFERROR(INDEX(Data!$A$1:AC$1004,_xlfn.AGGREGATE(15,6,(OFFSET(Data!$A$1,0,MATCH(AB$6,Data!$1:$1,0)-1,1000,1)=IF(AB$7="","Yes",AB$7))/(OFFSET(Data!$A$1,0,MATCH(AB$6,Data!$1:$1,0)-1,1000,1)=IF(AB$7="","Yes",AB$7))*ROW(Data!$C$1:$C$1004),ROW(AB177)-ROW(AB$7)),1),"")</f>
        <v/>
      </c>
      <c r="AC177" s="43" t="str">
        <f ca="1">IF(AD177="","",IF(INDEX(Data!$BR:$BR,MATCH(AD177,Data!$A:$A,0),1)=0,"",INDEX(Data!$BR:$BR,MATCH(AD177,Data!$A:$A,0),1)))</f>
        <v/>
      </c>
      <c r="AD177" s="43" t="str">
        <f ca="1">IFERROR(INDEX(Data!$A$1:AE$1004,_xlfn.AGGREGATE(15,6,(OFFSET(Data!$A$1,0,MATCH(AD$6,Data!$1:$1,0)-1,1000,1)=IF(AD$7="","Yes",AD$7))/(OFFSET(Data!$A$1,0,MATCH(AD$6,Data!$1:$1,0)-1,1000,1)=IF(AD$7="","Yes",AD$7))*ROW(Data!$C$1:$C$1004),ROW(AD177)-ROW(AD$7)),1),"")</f>
        <v/>
      </c>
      <c r="AE177" s="43" t="str">
        <f ca="1">IF(AF177="","",IF(INDEX(Data!$BR:$BR,MATCH(AF177,Data!$A:$A,0),1)=0,"",INDEX(Data!$BR:$BR,MATCH(AF177,Data!$A:$A,0),1)))</f>
        <v/>
      </c>
      <c r="AF177" s="43" t="str">
        <f ca="1">IFERROR(INDEX(Data!$A$1:AM$1004,_xlfn.AGGREGATE(15,6,(OFFSET(Data!$A$1,0,MATCH(AF$6,Data!$1:$1,0)-1,1000,1)=IF(AF$7="","Yes",AF$7))/(OFFSET(Data!$A$1,0,MATCH(AF$6,Data!$1:$1,0)-1,1000,1)=IF(AF$7="","Yes",AF$7))*ROW(Data!$C$1:$C$1004),ROW(AF177)-ROW(AF$7)),1),"")</f>
        <v/>
      </c>
      <c r="AG177" s="43" t="str">
        <f ca="1">IF(AH177="","",IF(INDEX(Data!$BR:$BR,MATCH(AH177,Data!$A:$A,0),1)=0,"",INDEX(Data!$BR:$BR,MATCH(AH177,Data!$A:$A,0),1)))</f>
        <v/>
      </c>
      <c r="AH177" s="43" t="str">
        <f ca="1">IFERROR(INDEX(Data!$A$1:AO$1004,_xlfn.AGGREGATE(15,6,(OFFSET(Data!$A$1,0,MATCH(AH$6,Data!$1:$1,0)-1,1000,1)=IF(AH$7="","Yes",AH$7))/(OFFSET(Data!$A$1,0,MATCH(AH$6,Data!$1:$1,0)-1,1000,1)=IF(AH$7="","Yes",AH$7))*ROW(Data!$C$1:$C$1004),ROW(AH177)-ROW(AH$7)),1),"")</f>
        <v/>
      </c>
      <c r="AI177" s="43" t="str">
        <f ca="1">IF(AJ177="","",IF(INDEX(Data!$BR:$BR,MATCH(AJ177,Data!$A:$A,0),1)=0,"",INDEX(Data!$BR:$BR,MATCH(AJ177,Data!$A:$A,0),1)))</f>
        <v/>
      </c>
      <c r="AJ177" s="43" t="str">
        <f ca="1">IFERROR(INDEX(Data!$A$1:AQ$1004,_xlfn.AGGREGATE(15,6,(OFFSET(Data!$A$1,0,MATCH(AJ$6,Data!$1:$1,0)-1,1000,1)=IF(AJ$7="","Yes",AJ$7))/(OFFSET(Data!$A$1,0,MATCH(AJ$6,Data!$1:$1,0)-1,1000,1)=IF(AJ$7="","Yes",AJ$7))*ROW(Data!$C$1:$C$1004),ROW(AJ177)-ROW(AJ$7)),1),"")</f>
        <v/>
      </c>
      <c r="AK177" s="43" t="str">
        <f ca="1">IF(AL177="","",IF(INDEX(Data!$BR:$BR,MATCH(AL177,Data!$A:$A,0),1)=0,"",INDEX(Data!$BR:$BR,MATCH(AL177,Data!$A:$A,0),1)))</f>
        <v/>
      </c>
      <c r="AL177" s="43" t="str">
        <f ca="1">IFERROR(INDEX(Data!$A$1:AS$1004,_xlfn.AGGREGATE(15,6,(OFFSET(Data!$A$1,0,MATCH(AL$6,Data!$1:$1,0)-1,1000,1)=IF(AL$7="","Yes",AL$7))/(OFFSET(Data!$A$1,0,MATCH(AL$6,Data!$1:$1,0)-1,1000,1)=IF(AL$7="","Yes",AL$7))*ROW(Data!$C$1:$C$1004),ROW(AL177)-ROW(AL$7)),1),"")</f>
        <v/>
      </c>
      <c r="AM177" s="43" t="str">
        <f ca="1">IF(AN177="","",IF(INDEX(Data!$BR:$BR,MATCH(AN177,Data!$A:$A,0),1)=0,"",INDEX(Data!$BR:$BR,MATCH(AN177,Data!$A:$A,0),1)))</f>
        <v/>
      </c>
      <c r="AN177" s="43" t="str">
        <f ca="1">IFERROR(INDEX(Data!$A$1:AU$1004,_xlfn.AGGREGATE(15,6,(OFFSET(Data!$A$1,0,MATCH(AN$6,Data!$1:$1,0)-1,1000,1)=IF(AN$7="","Yes",AN$7))/(OFFSET(Data!$A$1,0,MATCH(AN$6,Data!$1:$1,0)-1,1000,1)=IF(AN$7="","Yes",AN$7))*ROW(Data!$C$1:$C$1004),ROW(AN177)-ROW(AN$7)),1),"")</f>
        <v/>
      </c>
    </row>
    <row r="178" spans="1:40" x14ac:dyDescent="0.4">
      <c r="A178" s="43" t="str">
        <f ca="1">IF(B178="","",IF(INDEX(Data!$BR:$BR,MATCH(B178,Data!$A:$A,0),1)=0,"",INDEX(Data!$BR:$BR,MATCH(B178,Data!$A:$A,0),1)))</f>
        <v/>
      </c>
      <c r="B178" s="43" t="str">
        <f ca="1">IFERROR(INDEX(Data!A$1:$A$1004,_xlfn.AGGREGATE(15,6,(OFFSET(Data!$A$1,0,MATCH(B$6,Data!$1:$1,0)-1,1000,1)=IF(B$7="","Yes",B$7))/(OFFSET(Data!$A$1,0,MATCH(B$6,Data!$1:$1,0)-1,1000,1)=IF(B$7="","Yes",B$7))*ROW(Data!$C$1:$C$1004),ROW(B178)-ROW(B$7)),1),"")</f>
        <v/>
      </c>
      <c r="C178" s="43" t="str">
        <f ca="1">IF(D178="","",IF(INDEX(Data!$BR:$BR,MATCH(D178,Data!$A:$A,0),1)=0,"",INDEX(Data!$BR:$BR,MATCH(D178,Data!$A:$A,0),1)))</f>
        <v/>
      </c>
      <c r="D178" s="43" t="str">
        <f ca="1">IFERROR(INDEX(Data!$A$1:C$1004,_xlfn.AGGREGATE(15,6,(OFFSET(Data!$A$1,0,MATCH(D$6,Data!$1:$1,0)-1,1000,1)=IF(D$7="","Yes",D$7))/(OFFSET(Data!$A$1,0,MATCH(D$6,Data!$1:$1,0)-1,1000,1)=IF(D$7="","Yes",D$7))*ROW(Data!$C$1:$C$1004),ROW(D178)-ROW(D$7)),1),"")</f>
        <v/>
      </c>
      <c r="E178" s="43" t="str">
        <f ca="1">IF(F178="","",IF(INDEX(Data!$BR:$BR,MATCH(F178,Data!$A:$A,0),1)=0,"",INDEX(Data!$BR:$BR,MATCH(F178,Data!$A:$A,0),1)))</f>
        <v/>
      </c>
      <c r="F178" s="43" t="str">
        <f ca="1">IFERROR(INDEX(Data!$A$1:E$1004,_xlfn.AGGREGATE(15,6,(OFFSET(Data!$A$1,0,MATCH(F$6,Data!$1:$1,0)-1,1000,1)=IF(F$7="","Yes",F$7))/(OFFSET(Data!$A$1,0,MATCH(F$6,Data!$1:$1,0)-1,1000,1)=IF(F$7="","Yes",F$7))*ROW(Data!$C$1:$C$1004),ROW(F178)-ROW(F$7)),1),"")</f>
        <v/>
      </c>
      <c r="G178" s="43" t="str">
        <f ca="1">IF(H178="","",IF(INDEX(Data!$BR:$BR,MATCH(H178,Data!$A:$A,0),1)=0,"",INDEX(Data!$BR:$BR,MATCH(H178,Data!$A:$A,0),1)))</f>
        <v/>
      </c>
      <c r="H178" s="43" t="str">
        <f ca="1">IFERROR(INDEX(Data!$A$1:G$1004,_xlfn.AGGREGATE(15,6,(OFFSET(Data!$A$1,0,MATCH(H$6,Data!$1:$1,0)-1,1000,1)=IF(H$7="","Yes",H$7))/(OFFSET(Data!$A$1,0,MATCH(H$6,Data!$1:$1,0)-1,1000,1)=IF(H$7="","Yes",H$7))*ROW(Data!$C$1:$C$1004),ROW(H178)-ROW(H$7)),1),"")</f>
        <v/>
      </c>
      <c r="I178" s="43" t="str">
        <f ca="1">IF(J178="","",IF(INDEX(Data!$BR:$BR,MATCH(J178,Data!$A:$A,0),1)=0,"",INDEX(Data!$BR:$BR,MATCH(J178,Data!$A:$A,0),1)))</f>
        <v/>
      </c>
      <c r="J178" s="43" t="str">
        <f ca="1">IFERROR(INDEX(Data!$A$1:I$1004,_xlfn.AGGREGATE(15,6,(OFFSET(Data!$A$1,0,MATCH(J$6,Data!$1:$1,0)-1,1000,1)=IF(J$7="","Yes",J$7))/(OFFSET(Data!$A$1,0,MATCH(J$6,Data!$1:$1,0)-1,1000,1)=IF(J$7="","Yes",J$7))*ROW(Data!$C$1:$C$1004),ROW(J178)-ROW(J$7)),1),"")</f>
        <v/>
      </c>
      <c r="K178" s="43" t="str">
        <f ca="1">IF(L178="","",IF(INDEX(Data!$BR:$BR,MATCH(L178,Data!$A:$A,0),1)=0,"",INDEX(Data!$BR:$BR,MATCH(L178,Data!$A:$A,0),1)))</f>
        <v/>
      </c>
      <c r="L178" s="43" t="str">
        <f ca="1">IFERROR(INDEX(Data!$A$1:K$1004,_xlfn.AGGREGATE(15,6,(OFFSET(Data!$A$1,0,MATCH(L$6,Data!$1:$1,0)-1,1000,1)=IF(L$7="","Yes",L$7))/(OFFSET(Data!$A$1,0,MATCH(L$6,Data!$1:$1,0)-1,1000,1)=IF(L$7="","Yes",L$7))*ROW(Data!$C$1:$C$1004),ROW(L178)-ROW(L$7)),1),"")</f>
        <v/>
      </c>
      <c r="M178" s="43" t="str">
        <f ca="1">IF(N178="","",IF(INDEX(Data!$BR:$BR,MATCH(N178,Data!$A:$A,0),1)=0,"",INDEX(Data!$BR:$BR,MATCH(N178,Data!$A:$A,0),1)))</f>
        <v/>
      </c>
      <c r="N178" s="43" t="str">
        <f ca="1">IFERROR(INDEX(Data!$A$1:M$1004,_xlfn.AGGREGATE(15,6,(OFFSET(Data!$A$1,0,MATCH(N$6,Data!$1:$1,0)-1,1000,1)=IF(N$7="","Yes",N$7))/(OFFSET(Data!$A$1,0,MATCH(N$6,Data!$1:$1,0)-1,1000,1)=IF(N$7="","Yes",N$7))*ROW(Data!$C$1:$C$1004),ROW(N178)-ROW(N$7)),1),"")</f>
        <v/>
      </c>
      <c r="O178" s="43" t="str">
        <f ca="1">IF(P178="","",IF(INDEX(Data!$BR:$BR,MATCH(P178,Data!$A:$A,0),1)=0,"",INDEX(Data!$BR:$BR,MATCH(P178,Data!$A:$A,0),1)))</f>
        <v/>
      </c>
      <c r="P178" s="43" t="str">
        <f ca="1">IFERROR(INDEX(Data!$A$1:O$1004,_xlfn.AGGREGATE(15,6,(OFFSET(Data!$A$1,0,MATCH(P$6,Data!$1:$1,0)-1,1000,1)=IF(P$7="","Yes",P$7))/(OFFSET(Data!$A$1,0,MATCH(P$6,Data!$1:$1,0)-1,1000,1)=IF(P$7="","Yes",P$7))*ROW(Data!$C$1:$C$1004),ROW(P178)-ROW(P$7)),1),"")</f>
        <v/>
      </c>
      <c r="Q178" s="43" t="str">
        <f ca="1">IF(R178="","",IF(INDEX(Data!$BR:$BR,MATCH(R178,Data!$A:$A,0),1)=0,"",INDEX(Data!$BR:$BR,MATCH(R178,Data!$A:$A,0),1)))</f>
        <v/>
      </c>
      <c r="R178" s="43" t="str">
        <f ca="1">IFERROR(INDEX(Data!$A$1:Q$1004,_xlfn.AGGREGATE(15,6,(OFFSET(Data!$A$1,0,MATCH(R$6,Data!$1:$1,0)-1,1000,1)=IF(R$7="","Yes",R$7))/(OFFSET(Data!$A$1,0,MATCH(R$6,Data!$1:$1,0)-1,1000,1)=IF(R$7="","Yes",R$7))*ROW(Data!$C$1:$C$1004),ROW(R178)-ROW(R$7)),1),"")</f>
        <v/>
      </c>
      <c r="S178" s="43" t="str">
        <f ca="1">IF(T178="","",IF(INDEX(Data!$BR:$BR,MATCH(T178,Data!$A:$A,0),1)=0,"",INDEX(Data!$BR:$BR,MATCH(T178,Data!$A:$A,0),1)))</f>
        <v/>
      </c>
      <c r="T178" s="43" t="str">
        <f ca="1">IFERROR(INDEX(Data!$A$1:R$1004,_xlfn.AGGREGATE(15,6,(OFFSET(Data!$A$1,0,MATCH(T$6,Data!$1:$1,0)-1,1000,1)=IF(T$7="","Yes",T$7))/(OFFSET(Data!$A$1,0,MATCH(T$6,Data!$1:$1,0)-1,1000,1)=IF(T$7="","Yes",T$7))*ROW(Data!$C$1:$C$1004),ROW(T178)-ROW(T$7)),1),"")</f>
        <v/>
      </c>
      <c r="U178" s="43" t="str">
        <f ca="1">IF(V178="","",IF(INDEX(Data!$BR:$BR,MATCH(V178,Data!$A:$A,0),1)=0,"",INDEX(Data!$BR:$BR,MATCH(V178,Data!$A:$A,0),1)))</f>
        <v/>
      </c>
      <c r="V178" s="43" t="str">
        <f ca="1">IFERROR(INDEX(Data!$A$1:T$1004,_xlfn.AGGREGATE(15,6,(OFFSET(Data!$A$1,0,MATCH(V$6,Data!$1:$1,0)-1,1000,1)=IF(V$7="","Yes",V$7))/(OFFSET(Data!$A$1,0,MATCH(V$6,Data!$1:$1,0)-1,1000,1)=IF(V$7="","Yes",V$7))*ROW(Data!$C$1:$C$1004),ROW(V178)-ROW(V$7)),1),"")</f>
        <v/>
      </c>
      <c r="W178" s="43" t="str">
        <f ca="1">IF(X178="","",IF(INDEX(Data!$BR:$BR,MATCH(X178,Data!$A:$A,0),1)=0,"",INDEX(Data!$BR:$BR,MATCH(X178,Data!$A:$A,0),1)))</f>
        <v/>
      </c>
      <c r="X178" s="43" t="str">
        <f ca="1">IFERROR(INDEX(Data!$A$1:Y$1004,_xlfn.AGGREGATE(15,6,(OFFSET(Data!$A$1,0,MATCH(X$6,Data!$1:$1,0)-1,1000,1)=IF(X$7="","Yes",X$7))/(OFFSET(Data!$A$1,0,MATCH(X$6,Data!$1:$1,0)-1,1000,1)=IF(X$7="","Yes",X$7))*ROW(Data!$C$1:$C$1004),ROW(X178)-ROW(X$7)),1),"")</f>
        <v/>
      </c>
      <c r="Y178" s="43" t="str">
        <f ca="1">IF(Z178="","",IF(INDEX(Data!$BR:$BR,MATCH(Z178,Data!$A:$A,0),1)=0,"",INDEX(Data!$BR:$BR,MATCH(Z178,Data!$A:$A,0),1)))</f>
        <v/>
      </c>
      <c r="Z178" s="43" t="str">
        <f ca="1">IFERROR(INDEX(Data!$A$1:AA$1004,_xlfn.AGGREGATE(15,6,(OFFSET(Data!$A$1,0,MATCH(Z$6,Data!$1:$1,0)-1,1000,1)=IF(Z$7="","Yes",Z$7))/(OFFSET(Data!$A$1,0,MATCH(Z$6,Data!$1:$1,0)-1,1000,1)=IF(Z$7="","Yes",Z$7))*ROW(Data!$C$1:$C$1004),ROW(Z178)-ROW(Z$7)),1),"")</f>
        <v/>
      </c>
      <c r="AA178" s="43" t="str">
        <f ca="1">IF(AB178="","",IF(INDEX(Data!$BR:$BR,MATCH(AB178,Data!$A:$A,0),1)=0,"",INDEX(Data!$BR:$BR,MATCH(AB178,Data!$A:$A,0),1)))</f>
        <v/>
      </c>
      <c r="AB178" s="43" t="str">
        <f ca="1">IFERROR(INDEX(Data!$A$1:AC$1004,_xlfn.AGGREGATE(15,6,(OFFSET(Data!$A$1,0,MATCH(AB$6,Data!$1:$1,0)-1,1000,1)=IF(AB$7="","Yes",AB$7))/(OFFSET(Data!$A$1,0,MATCH(AB$6,Data!$1:$1,0)-1,1000,1)=IF(AB$7="","Yes",AB$7))*ROW(Data!$C$1:$C$1004),ROW(AB178)-ROW(AB$7)),1),"")</f>
        <v/>
      </c>
      <c r="AC178" s="43" t="str">
        <f ca="1">IF(AD178="","",IF(INDEX(Data!$BR:$BR,MATCH(AD178,Data!$A:$A,0),1)=0,"",INDEX(Data!$BR:$BR,MATCH(AD178,Data!$A:$A,0),1)))</f>
        <v/>
      </c>
      <c r="AD178" s="43" t="str">
        <f ca="1">IFERROR(INDEX(Data!$A$1:AE$1004,_xlfn.AGGREGATE(15,6,(OFFSET(Data!$A$1,0,MATCH(AD$6,Data!$1:$1,0)-1,1000,1)=IF(AD$7="","Yes",AD$7))/(OFFSET(Data!$A$1,0,MATCH(AD$6,Data!$1:$1,0)-1,1000,1)=IF(AD$7="","Yes",AD$7))*ROW(Data!$C$1:$C$1004),ROW(AD178)-ROW(AD$7)),1),"")</f>
        <v/>
      </c>
      <c r="AE178" s="43" t="str">
        <f ca="1">IF(AF178="","",IF(INDEX(Data!$BR:$BR,MATCH(AF178,Data!$A:$A,0),1)=0,"",INDEX(Data!$BR:$BR,MATCH(AF178,Data!$A:$A,0),1)))</f>
        <v/>
      </c>
      <c r="AF178" s="43" t="str">
        <f ca="1">IFERROR(INDEX(Data!$A$1:AM$1004,_xlfn.AGGREGATE(15,6,(OFFSET(Data!$A$1,0,MATCH(AF$6,Data!$1:$1,0)-1,1000,1)=IF(AF$7="","Yes",AF$7))/(OFFSET(Data!$A$1,0,MATCH(AF$6,Data!$1:$1,0)-1,1000,1)=IF(AF$7="","Yes",AF$7))*ROW(Data!$C$1:$C$1004),ROW(AF178)-ROW(AF$7)),1),"")</f>
        <v/>
      </c>
      <c r="AG178" s="43" t="str">
        <f ca="1">IF(AH178="","",IF(INDEX(Data!$BR:$BR,MATCH(AH178,Data!$A:$A,0),1)=0,"",INDEX(Data!$BR:$BR,MATCH(AH178,Data!$A:$A,0),1)))</f>
        <v/>
      </c>
      <c r="AH178" s="43" t="str">
        <f ca="1">IFERROR(INDEX(Data!$A$1:AO$1004,_xlfn.AGGREGATE(15,6,(OFFSET(Data!$A$1,0,MATCH(AH$6,Data!$1:$1,0)-1,1000,1)=IF(AH$7="","Yes",AH$7))/(OFFSET(Data!$A$1,0,MATCH(AH$6,Data!$1:$1,0)-1,1000,1)=IF(AH$7="","Yes",AH$7))*ROW(Data!$C$1:$C$1004),ROW(AH178)-ROW(AH$7)),1),"")</f>
        <v/>
      </c>
      <c r="AI178" s="43" t="str">
        <f ca="1">IF(AJ178="","",IF(INDEX(Data!$BR:$BR,MATCH(AJ178,Data!$A:$A,0),1)=0,"",INDEX(Data!$BR:$BR,MATCH(AJ178,Data!$A:$A,0),1)))</f>
        <v/>
      </c>
      <c r="AJ178" s="43" t="str">
        <f ca="1">IFERROR(INDEX(Data!$A$1:AQ$1004,_xlfn.AGGREGATE(15,6,(OFFSET(Data!$A$1,0,MATCH(AJ$6,Data!$1:$1,0)-1,1000,1)=IF(AJ$7="","Yes",AJ$7))/(OFFSET(Data!$A$1,0,MATCH(AJ$6,Data!$1:$1,0)-1,1000,1)=IF(AJ$7="","Yes",AJ$7))*ROW(Data!$C$1:$C$1004),ROW(AJ178)-ROW(AJ$7)),1),"")</f>
        <v/>
      </c>
      <c r="AK178" s="43" t="str">
        <f ca="1">IF(AL178="","",IF(INDEX(Data!$BR:$BR,MATCH(AL178,Data!$A:$A,0),1)=0,"",INDEX(Data!$BR:$BR,MATCH(AL178,Data!$A:$A,0),1)))</f>
        <v/>
      </c>
      <c r="AL178" s="43" t="str">
        <f ca="1">IFERROR(INDEX(Data!$A$1:AS$1004,_xlfn.AGGREGATE(15,6,(OFFSET(Data!$A$1,0,MATCH(AL$6,Data!$1:$1,0)-1,1000,1)=IF(AL$7="","Yes",AL$7))/(OFFSET(Data!$A$1,0,MATCH(AL$6,Data!$1:$1,0)-1,1000,1)=IF(AL$7="","Yes",AL$7))*ROW(Data!$C$1:$C$1004),ROW(AL178)-ROW(AL$7)),1),"")</f>
        <v/>
      </c>
      <c r="AM178" s="43" t="str">
        <f ca="1">IF(AN178="","",IF(INDEX(Data!$BR:$BR,MATCH(AN178,Data!$A:$A,0),1)=0,"",INDEX(Data!$BR:$BR,MATCH(AN178,Data!$A:$A,0),1)))</f>
        <v/>
      </c>
      <c r="AN178" s="43" t="str">
        <f ca="1">IFERROR(INDEX(Data!$A$1:AU$1004,_xlfn.AGGREGATE(15,6,(OFFSET(Data!$A$1,0,MATCH(AN$6,Data!$1:$1,0)-1,1000,1)=IF(AN$7="","Yes",AN$7))/(OFFSET(Data!$A$1,0,MATCH(AN$6,Data!$1:$1,0)-1,1000,1)=IF(AN$7="","Yes",AN$7))*ROW(Data!$C$1:$C$1004),ROW(AN178)-ROW(AN$7)),1),"")</f>
        <v/>
      </c>
    </row>
    <row r="179" spans="1:40" x14ac:dyDescent="0.4">
      <c r="A179" s="43" t="str">
        <f ca="1">IF(B179="","",IF(INDEX(Data!$BR:$BR,MATCH(B179,Data!$A:$A,0),1)=0,"",INDEX(Data!$BR:$BR,MATCH(B179,Data!$A:$A,0),1)))</f>
        <v/>
      </c>
      <c r="B179" s="43" t="str">
        <f ca="1">IFERROR(INDEX(Data!A$1:$A$1004,_xlfn.AGGREGATE(15,6,(OFFSET(Data!$A$1,0,MATCH(B$6,Data!$1:$1,0)-1,1000,1)=IF(B$7="","Yes",B$7))/(OFFSET(Data!$A$1,0,MATCH(B$6,Data!$1:$1,0)-1,1000,1)=IF(B$7="","Yes",B$7))*ROW(Data!$C$1:$C$1004),ROW(B179)-ROW(B$7)),1),"")</f>
        <v/>
      </c>
      <c r="C179" s="43" t="str">
        <f ca="1">IF(D179="","",IF(INDEX(Data!$BR:$BR,MATCH(D179,Data!$A:$A,0),1)=0,"",INDEX(Data!$BR:$BR,MATCH(D179,Data!$A:$A,0),1)))</f>
        <v/>
      </c>
      <c r="D179" s="43" t="str">
        <f ca="1">IFERROR(INDEX(Data!$A$1:C$1004,_xlfn.AGGREGATE(15,6,(OFFSET(Data!$A$1,0,MATCH(D$6,Data!$1:$1,0)-1,1000,1)=IF(D$7="","Yes",D$7))/(OFFSET(Data!$A$1,0,MATCH(D$6,Data!$1:$1,0)-1,1000,1)=IF(D$7="","Yes",D$7))*ROW(Data!$C$1:$C$1004),ROW(D179)-ROW(D$7)),1),"")</f>
        <v/>
      </c>
      <c r="E179" s="43" t="str">
        <f ca="1">IF(F179="","",IF(INDEX(Data!$BR:$BR,MATCH(F179,Data!$A:$A,0),1)=0,"",INDEX(Data!$BR:$BR,MATCH(F179,Data!$A:$A,0),1)))</f>
        <v/>
      </c>
      <c r="F179" s="43" t="str">
        <f ca="1">IFERROR(INDEX(Data!$A$1:E$1004,_xlfn.AGGREGATE(15,6,(OFFSET(Data!$A$1,0,MATCH(F$6,Data!$1:$1,0)-1,1000,1)=IF(F$7="","Yes",F$7))/(OFFSET(Data!$A$1,0,MATCH(F$6,Data!$1:$1,0)-1,1000,1)=IF(F$7="","Yes",F$7))*ROW(Data!$C$1:$C$1004),ROW(F179)-ROW(F$7)),1),"")</f>
        <v/>
      </c>
      <c r="G179" s="43" t="str">
        <f ca="1">IF(H179="","",IF(INDEX(Data!$BR:$BR,MATCH(H179,Data!$A:$A,0),1)=0,"",INDEX(Data!$BR:$BR,MATCH(H179,Data!$A:$A,0),1)))</f>
        <v/>
      </c>
      <c r="H179" s="43" t="str">
        <f ca="1">IFERROR(INDEX(Data!$A$1:G$1004,_xlfn.AGGREGATE(15,6,(OFFSET(Data!$A$1,0,MATCH(H$6,Data!$1:$1,0)-1,1000,1)=IF(H$7="","Yes",H$7))/(OFFSET(Data!$A$1,0,MATCH(H$6,Data!$1:$1,0)-1,1000,1)=IF(H$7="","Yes",H$7))*ROW(Data!$C$1:$C$1004),ROW(H179)-ROW(H$7)),1),"")</f>
        <v/>
      </c>
      <c r="I179" s="43" t="str">
        <f ca="1">IF(J179="","",IF(INDEX(Data!$BR:$BR,MATCH(J179,Data!$A:$A,0),1)=0,"",INDEX(Data!$BR:$BR,MATCH(J179,Data!$A:$A,0),1)))</f>
        <v/>
      </c>
      <c r="J179" s="43" t="str">
        <f ca="1">IFERROR(INDEX(Data!$A$1:I$1004,_xlfn.AGGREGATE(15,6,(OFFSET(Data!$A$1,0,MATCH(J$6,Data!$1:$1,0)-1,1000,1)=IF(J$7="","Yes",J$7))/(OFFSET(Data!$A$1,0,MATCH(J$6,Data!$1:$1,0)-1,1000,1)=IF(J$7="","Yes",J$7))*ROW(Data!$C$1:$C$1004),ROW(J179)-ROW(J$7)),1),"")</f>
        <v/>
      </c>
      <c r="K179" s="43" t="str">
        <f ca="1">IF(L179="","",IF(INDEX(Data!$BR:$BR,MATCH(L179,Data!$A:$A,0),1)=0,"",INDEX(Data!$BR:$BR,MATCH(L179,Data!$A:$A,0),1)))</f>
        <v/>
      </c>
      <c r="L179" s="43" t="str">
        <f ca="1">IFERROR(INDEX(Data!$A$1:K$1004,_xlfn.AGGREGATE(15,6,(OFFSET(Data!$A$1,0,MATCH(L$6,Data!$1:$1,0)-1,1000,1)=IF(L$7="","Yes",L$7))/(OFFSET(Data!$A$1,0,MATCH(L$6,Data!$1:$1,0)-1,1000,1)=IF(L$7="","Yes",L$7))*ROW(Data!$C$1:$C$1004),ROW(L179)-ROW(L$7)),1),"")</f>
        <v/>
      </c>
      <c r="M179" s="43" t="str">
        <f ca="1">IF(N179="","",IF(INDEX(Data!$BR:$BR,MATCH(N179,Data!$A:$A,0),1)=0,"",INDEX(Data!$BR:$BR,MATCH(N179,Data!$A:$A,0),1)))</f>
        <v/>
      </c>
      <c r="N179" s="43" t="str">
        <f ca="1">IFERROR(INDEX(Data!$A$1:M$1004,_xlfn.AGGREGATE(15,6,(OFFSET(Data!$A$1,0,MATCH(N$6,Data!$1:$1,0)-1,1000,1)=IF(N$7="","Yes",N$7))/(OFFSET(Data!$A$1,0,MATCH(N$6,Data!$1:$1,0)-1,1000,1)=IF(N$7="","Yes",N$7))*ROW(Data!$C$1:$C$1004),ROW(N179)-ROW(N$7)),1),"")</f>
        <v/>
      </c>
      <c r="O179" s="43" t="str">
        <f ca="1">IF(P179="","",IF(INDEX(Data!$BR:$BR,MATCH(P179,Data!$A:$A,0),1)=0,"",INDEX(Data!$BR:$BR,MATCH(P179,Data!$A:$A,0),1)))</f>
        <v/>
      </c>
      <c r="P179" s="43" t="str">
        <f ca="1">IFERROR(INDEX(Data!$A$1:O$1004,_xlfn.AGGREGATE(15,6,(OFFSET(Data!$A$1,0,MATCH(P$6,Data!$1:$1,0)-1,1000,1)=IF(P$7="","Yes",P$7))/(OFFSET(Data!$A$1,0,MATCH(P$6,Data!$1:$1,0)-1,1000,1)=IF(P$7="","Yes",P$7))*ROW(Data!$C$1:$C$1004),ROW(P179)-ROW(P$7)),1),"")</f>
        <v/>
      </c>
      <c r="Q179" s="43" t="str">
        <f ca="1">IF(R179="","",IF(INDEX(Data!$BR:$BR,MATCH(R179,Data!$A:$A,0),1)=0,"",INDEX(Data!$BR:$BR,MATCH(R179,Data!$A:$A,0),1)))</f>
        <v/>
      </c>
      <c r="R179" s="43" t="str">
        <f ca="1">IFERROR(INDEX(Data!$A$1:Q$1004,_xlfn.AGGREGATE(15,6,(OFFSET(Data!$A$1,0,MATCH(R$6,Data!$1:$1,0)-1,1000,1)=IF(R$7="","Yes",R$7))/(OFFSET(Data!$A$1,0,MATCH(R$6,Data!$1:$1,0)-1,1000,1)=IF(R$7="","Yes",R$7))*ROW(Data!$C$1:$C$1004),ROW(R179)-ROW(R$7)),1),"")</f>
        <v/>
      </c>
      <c r="S179" s="43" t="str">
        <f ca="1">IF(T179="","",IF(INDEX(Data!$BR:$BR,MATCH(T179,Data!$A:$A,0),1)=0,"",INDEX(Data!$BR:$BR,MATCH(T179,Data!$A:$A,0),1)))</f>
        <v/>
      </c>
      <c r="T179" s="43" t="str">
        <f ca="1">IFERROR(INDEX(Data!$A$1:R$1004,_xlfn.AGGREGATE(15,6,(OFFSET(Data!$A$1,0,MATCH(T$6,Data!$1:$1,0)-1,1000,1)=IF(T$7="","Yes",T$7))/(OFFSET(Data!$A$1,0,MATCH(T$6,Data!$1:$1,0)-1,1000,1)=IF(T$7="","Yes",T$7))*ROW(Data!$C$1:$C$1004),ROW(T179)-ROW(T$7)),1),"")</f>
        <v/>
      </c>
      <c r="U179" s="43" t="str">
        <f ca="1">IF(V179="","",IF(INDEX(Data!$BR:$BR,MATCH(V179,Data!$A:$A,0),1)=0,"",INDEX(Data!$BR:$BR,MATCH(V179,Data!$A:$A,0),1)))</f>
        <v/>
      </c>
      <c r="V179" s="43" t="str">
        <f ca="1">IFERROR(INDEX(Data!$A$1:T$1004,_xlfn.AGGREGATE(15,6,(OFFSET(Data!$A$1,0,MATCH(V$6,Data!$1:$1,0)-1,1000,1)=IF(V$7="","Yes",V$7))/(OFFSET(Data!$A$1,0,MATCH(V$6,Data!$1:$1,0)-1,1000,1)=IF(V$7="","Yes",V$7))*ROW(Data!$C$1:$C$1004),ROW(V179)-ROW(V$7)),1),"")</f>
        <v/>
      </c>
      <c r="W179" s="43" t="str">
        <f ca="1">IF(X179="","",IF(INDEX(Data!$BR:$BR,MATCH(X179,Data!$A:$A,0),1)=0,"",INDEX(Data!$BR:$BR,MATCH(X179,Data!$A:$A,0),1)))</f>
        <v/>
      </c>
      <c r="X179" s="43" t="str">
        <f ca="1">IFERROR(INDEX(Data!$A$1:Y$1004,_xlfn.AGGREGATE(15,6,(OFFSET(Data!$A$1,0,MATCH(X$6,Data!$1:$1,0)-1,1000,1)=IF(X$7="","Yes",X$7))/(OFFSET(Data!$A$1,0,MATCH(X$6,Data!$1:$1,0)-1,1000,1)=IF(X$7="","Yes",X$7))*ROW(Data!$C$1:$C$1004),ROW(X179)-ROW(X$7)),1),"")</f>
        <v/>
      </c>
      <c r="Y179" s="43" t="str">
        <f ca="1">IF(Z179="","",IF(INDEX(Data!$BR:$BR,MATCH(Z179,Data!$A:$A,0),1)=0,"",INDEX(Data!$BR:$BR,MATCH(Z179,Data!$A:$A,0),1)))</f>
        <v/>
      </c>
      <c r="Z179" s="43" t="str">
        <f ca="1">IFERROR(INDEX(Data!$A$1:AA$1004,_xlfn.AGGREGATE(15,6,(OFFSET(Data!$A$1,0,MATCH(Z$6,Data!$1:$1,0)-1,1000,1)=IF(Z$7="","Yes",Z$7))/(OFFSET(Data!$A$1,0,MATCH(Z$6,Data!$1:$1,0)-1,1000,1)=IF(Z$7="","Yes",Z$7))*ROW(Data!$C$1:$C$1004),ROW(Z179)-ROW(Z$7)),1),"")</f>
        <v/>
      </c>
      <c r="AA179" s="43" t="str">
        <f ca="1">IF(AB179="","",IF(INDEX(Data!$BR:$BR,MATCH(AB179,Data!$A:$A,0),1)=0,"",INDEX(Data!$BR:$BR,MATCH(AB179,Data!$A:$A,0),1)))</f>
        <v/>
      </c>
      <c r="AB179" s="43" t="str">
        <f ca="1">IFERROR(INDEX(Data!$A$1:AC$1004,_xlfn.AGGREGATE(15,6,(OFFSET(Data!$A$1,0,MATCH(AB$6,Data!$1:$1,0)-1,1000,1)=IF(AB$7="","Yes",AB$7))/(OFFSET(Data!$A$1,0,MATCH(AB$6,Data!$1:$1,0)-1,1000,1)=IF(AB$7="","Yes",AB$7))*ROW(Data!$C$1:$C$1004),ROW(AB179)-ROW(AB$7)),1),"")</f>
        <v/>
      </c>
      <c r="AC179" s="43" t="str">
        <f ca="1">IF(AD179="","",IF(INDEX(Data!$BR:$BR,MATCH(AD179,Data!$A:$A,0),1)=0,"",INDEX(Data!$BR:$BR,MATCH(AD179,Data!$A:$A,0),1)))</f>
        <v/>
      </c>
      <c r="AD179" s="43" t="str">
        <f ca="1">IFERROR(INDEX(Data!$A$1:AE$1004,_xlfn.AGGREGATE(15,6,(OFFSET(Data!$A$1,0,MATCH(AD$6,Data!$1:$1,0)-1,1000,1)=IF(AD$7="","Yes",AD$7))/(OFFSET(Data!$A$1,0,MATCH(AD$6,Data!$1:$1,0)-1,1000,1)=IF(AD$7="","Yes",AD$7))*ROW(Data!$C$1:$C$1004),ROW(AD179)-ROW(AD$7)),1),"")</f>
        <v/>
      </c>
      <c r="AE179" s="43" t="str">
        <f ca="1">IF(AF179="","",IF(INDEX(Data!$BR:$BR,MATCH(AF179,Data!$A:$A,0),1)=0,"",INDEX(Data!$BR:$BR,MATCH(AF179,Data!$A:$A,0),1)))</f>
        <v/>
      </c>
      <c r="AF179" s="43" t="str">
        <f ca="1">IFERROR(INDEX(Data!$A$1:AM$1004,_xlfn.AGGREGATE(15,6,(OFFSET(Data!$A$1,0,MATCH(AF$6,Data!$1:$1,0)-1,1000,1)=IF(AF$7="","Yes",AF$7))/(OFFSET(Data!$A$1,0,MATCH(AF$6,Data!$1:$1,0)-1,1000,1)=IF(AF$7="","Yes",AF$7))*ROW(Data!$C$1:$C$1004),ROW(AF179)-ROW(AF$7)),1),"")</f>
        <v/>
      </c>
      <c r="AG179" s="43" t="str">
        <f ca="1">IF(AH179="","",IF(INDEX(Data!$BR:$BR,MATCH(AH179,Data!$A:$A,0),1)=0,"",INDEX(Data!$BR:$BR,MATCH(AH179,Data!$A:$A,0),1)))</f>
        <v/>
      </c>
      <c r="AH179" s="43" t="str">
        <f ca="1">IFERROR(INDEX(Data!$A$1:AO$1004,_xlfn.AGGREGATE(15,6,(OFFSET(Data!$A$1,0,MATCH(AH$6,Data!$1:$1,0)-1,1000,1)=IF(AH$7="","Yes",AH$7))/(OFFSET(Data!$A$1,0,MATCH(AH$6,Data!$1:$1,0)-1,1000,1)=IF(AH$7="","Yes",AH$7))*ROW(Data!$C$1:$C$1004),ROW(AH179)-ROW(AH$7)),1),"")</f>
        <v/>
      </c>
      <c r="AI179" s="43" t="str">
        <f ca="1">IF(AJ179="","",IF(INDEX(Data!$BR:$BR,MATCH(AJ179,Data!$A:$A,0),1)=0,"",INDEX(Data!$BR:$BR,MATCH(AJ179,Data!$A:$A,0),1)))</f>
        <v/>
      </c>
      <c r="AJ179" s="43" t="str">
        <f ca="1">IFERROR(INDEX(Data!$A$1:AQ$1004,_xlfn.AGGREGATE(15,6,(OFFSET(Data!$A$1,0,MATCH(AJ$6,Data!$1:$1,0)-1,1000,1)=IF(AJ$7="","Yes",AJ$7))/(OFFSET(Data!$A$1,0,MATCH(AJ$6,Data!$1:$1,0)-1,1000,1)=IF(AJ$7="","Yes",AJ$7))*ROW(Data!$C$1:$C$1004),ROW(AJ179)-ROW(AJ$7)),1),"")</f>
        <v/>
      </c>
      <c r="AK179" s="43" t="str">
        <f ca="1">IF(AL179="","",IF(INDEX(Data!$BR:$BR,MATCH(AL179,Data!$A:$A,0),1)=0,"",INDEX(Data!$BR:$BR,MATCH(AL179,Data!$A:$A,0),1)))</f>
        <v/>
      </c>
      <c r="AL179" s="43" t="str">
        <f ca="1">IFERROR(INDEX(Data!$A$1:AS$1004,_xlfn.AGGREGATE(15,6,(OFFSET(Data!$A$1,0,MATCH(AL$6,Data!$1:$1,0)-1,1000,1)=IF(AL$7="","Yes",AL$7))/(OFFSET(Data!$A$1,0,MATCH(AL$6,Data!$1:$1,0)-1,1000,1)=IF(AL$7="","Yes",AL$7))*ROW(Data!$C$1:$C$1004),ROW(AL179)-ROW(AL$7)),1),"")</f>
        <v/>
      </c>
      <c r="AM179" s="43" t="str">
        <f ca="1">IF(AN179="","",IF(INDEX(Data!$BR:$BR,MATCH(AN179,Data!$A:$A,0),1)=0,"",INDEX(Data!$BR:$BR,MATCH(AN179,Data!$A:$A,0),1)))</f>
        <v/>
      </c>
      <c r="AN179" s="43" t="str">
        <f ca="1">IFERROR(INDEX(Data!$A$1:AU$1004,_xlfn.AGGREGATE(15,6,(OFFSET(Data!$A$1,0,MATCH(AN$6,Data!$1:$1,0)-1,1000,1)=IF(AN$7="","Yes",AN$7))/(OFFSET(Data!$A$1,0,MATCH(AN$6,Data!$1:$1,0)-1,1000,1)=IF(AN$7="","Yes",AN$7))*ROW(Data!$C$1:$C$1004),ROW(AN179)-ROW(AN$7)),1),"")</f>
        <v/>
      </c>
    </row>
    <row r="180" spans="1:40" x14ac:dyDescent="0.4">
      <c r="A180" s="43" t="str">
        <f ca="1">IF(B180="","",IF(INDEX(Data!$BR:$BR,MATCH(B180,Data!$A:$A,0),1)=0,"",INDEX(Data!$BR:$BR,MATCH(B180,Data!$A:$A,0),1)))</f>
        <v/>
      </c>
      <c r="B180" s="43" t="str">
        <f ca="1">IFERROR(INDEX(Data!A$1:$A$1004,_xlfn.AGGREGATE(15,6,(OFFSET(Data!$A$1,0,MATCH(B$6,Data!$1:$1,0)-1,1000,1)=IF(B$7="","Yes",B$7))/(OFFSET(Data!$A$1,0,MATCH(B$6,Data!$1:$1,0)-1,1000,1)=IF(B$7="","Yes",B$7))*ROW(Data!$C$1:$C$1004),ROW(B180)-ROW(B$7)),1),"")</f>
        <v/>
      </c>
      <c r="C180" s="43" t="str">
        <f ca="1">IF(D180="","",IF(INDEX(Data!$BR:$BR,MATCH(D180,Data!$A:$A,0),1)=0,"",INDEX(Data!$BR:$BR,MATCH(D180,Data!$A:$A,0),1)))</f>
        <v/>
      </c>
      <c r="D180" s="43" t="str">
        <f ca="1">IFERROR(INDEX(Data!$A$1:C$1004,_xlfn.AGGREGATE(15,6,(OFFSET(Data!$A$1,0,MATCH(D$6,Data!$1:$1,0)-1,1000,1)=IF(D$7="","Yes",D$7))/(OFFSET(Data!$A$1,0,MATCH(D$6,Data!$1:$1,0)-1,1000,1)=IF(D$7="","Yes",D$7))*ROW(Data!$C$1:$C$1004),ROW(D180)-ROW(D$7)),1),"")</f>
        <v/>
      </c>
      <c r="E180" s="43" t="str">
        <f ca="1">IF(F180="","",IF(INDEX(Data!$BR:$BR,MATCH(F180,Data!$A:$A,0),1)=0,"",INDEX(Data!$BR:$BR,MATCH(F180,Data!$A:$A,0),1)))</f>
        <v/>
      </c>
      <c r="F180" s="43" t="str">
        <f ca="1">IFERROR(INDEX(Data!$A$1:E$1004,_xlfn.AGGREGATE(15,6,(OFFSET(Data!$A$1,0,MATCH(F$6,Data!$1:$1,0)-1,1000,1)=IF(F$7="","Yes",F$7))/(OFFSET(Data!$A$1,0,MATCH(F$6,Data!$1:$1,0)-1,1000,1)=IF(F$7="","Yes",F$7))*ROW(Data!$C$1:$C$1004),ROW(F180)-ROW(F$7)),1),"")</f>
        <v/>
      </c>
      <c r="G180" s="43" t="str">
        <f ca="1">IF(H180="","",IF(INDEX(Data!$BR:$BR,MATCH(H180,Data!$A:$A,0),1)=0,"",INDEX(Data!$BR:$BR,MATCH(H180,Data!$A:$A,0),1)))</f>
        <v/>
      </c>
      <c r="H180" s="43" t="str">
        <f ca="1">IFERROR(INDEX(Data!$A$1:G$1004,_xlfn.AGGREGATE(15,6,(OFFSET(Data!$A$1,0,MATCH(H$6,Data!$1:$1,0)-1,1000,1)=IF(H$7="","Yes",H$7))/(OFFSET(Data!$A$1,0,MATCH(H$6,Data!$1:$1,0)-1,1000,1)=IF(H$7="","Yes",H$7))*ROW(Data!$C$1:$C$1004),ROW(H180)-ROW(H$7)),1),"")</f>
        <v/>
      </c>
      <c r="I180" s="43" t="str">
        <f ca="1">IF(J180="","",IF(INDEX(Data!$BR:$BR,MATCH(J180,Data!$A:$A,0),1)=0,"",INDEX(Data!$BR:$BR,MATCH(J180,Data!$A:$A,0),1)))</f>
        <v/>
      </c>
      <c r="J180" s="43" t="str">
        <f ca="1">IFERROR(INDEX(Data!$A$1:I$1004,_xlfn.AGGREGATE(15,6,(OFFSET(Data!$A$1,0,MATCH(J$6,Data!$1:$1,0)-1,1000,1)=IF(J$7="","Yes",J$7))/(OFFSET(Data!$A$1,0,MATCH(J$6,Data!$1:$1,0)-1,1000,1)=IF(J$7="","Yes",J$7))*ROW(Data!$C$1:$C$1004),ROW(J180)-ROW(J$7)),1),"")</f>
        <v/>
      </c>
      <c r="K180" s="43" t="str">
        <f ca="1">IF(L180="","",IF(INDEX(Data!$BR:$BR,MATCH(L180,Data!$A:$A,0),1)=0,"",INDEX(Data!$BR:$BR,MATCH(L180,Data!$A:$A,0),1)))</f>
        <v/>
      </c>
      <c r="L180" s="43" t="str">
        <f ca="1">IFERROR(INDEX(Data!$A$1:K$1004,_xlfn.AGGREGATE(15,6,(OFFSET(Data!$A$1,0,MATCH(L$6,Data!$1:$1,0)-1,1000,1)=IF(L$7="","Yes",L$7))/(OFFSET(Data!$A$1,0,MATCH(L$6,Data!$1:$1,0)-1,1000,1)=IF(L$7="","Yes",L$7))*ROW(Data!$C$1:$C$1004),ROW(L180)-ROW(L$7)),1),"")</f>
        <v/>
      </c>
      <c r="M180" s="43" t="str">
        <f ca="1">IF(N180="","",IF(INDEX(Data!$BR:$BR,MATCH(N180,Data!$A:$A,0),1)=0,"",INDEX(Data!$BR:$BR,MATCH(N180,Data!$A:$A,0),1)))</f>
        <v/>
      </c>
      <c r="N180" s="43" t="str">
        <f ca="1">IFERROR(INDEX(Data!$A$1:M$1004,_xlfn.AGGREGATE(15,6,(OFFSET(Data!$A$1,0,MATCH(N$6,Data!$1:$1,0)-1,1000,1)=IF(N$7="","Yes",N$7))/(OFFSET(Data!$A$1,0,MATCH(N$6,Data!$1:$1,0)-1,1000,1)=IF(N$7="","Yes",N$7))*ROW(Data!$C$1:$C$1004),ROW(N180)-ROW(N$7)),1),"")</f>
        <v/>
      </c>
      <c r="O180" s="43" t="str">
        <f ca="1">IF(P180="","",IF(INDEX(Data!$BR:$BR,MATCH(P180,Data!$A:$A,0),1)=0,"",INDEX(Data!$BR:$BR,MATCH(P180,Data!$A:$A,0),1)))</f>
        <v/>
      </c>
      <c r="P180" s="43" t="str">
        <f ca="1">IFERROR(INDEX(Data!$A$1:O$1004,_xlfn.AGGREGATE(15,6,(OFFSET(Data!$A$1,0,MATCH(P$6,Data!$1:$1,0)-1,1000,1)=IF(P$7="","Yes",P$7))/(OFFSET(Data!$A$1,0,MATCH(P$6,Data!$1:$1,0)-1,1000,1)=IF(P$7="","Yes",P$7))*ROW(Data!$C$1:$C$1004),ROW(P180)-ROW(P$7)),1),"")</f>
        <v/>
      </c>
      <c r="Q180" s="43" t="str">
        <f ca="1">IF(R180="","",IF(INDEX(Data!$BR:$BR,MATCH(R180,Data!$A:$A,0),1)=0,"",INDEX(Data!$BR:$BR,MATCH(R180,Data!$A:$A,0),1)))</f>
        <v/>
      </c>
      <c r="R180" s="43" t="str">
        <f ca="1">IFERROR(INDEX(Data!$A$1:Q$1004,_xlfn.AGGREGATE(15,6,(OFFSET(Data!$A$1,0,MATCH(R$6,Data!$1:$1,0)-1,1000,1)=IF(R$7="","Yes",R$7))/(OFFSET(Data!$A$1,0,MATCH(R$6,Data!$1:$1,0)-1,1000,1)=IF(R$7="","Yes",R$7))*ROW(Data!$C$1:$C$1004),ROW(R180)-ROW(R$7)),1),"")</f>
        <v/>
      </c>
      <c r="S180" s="43" t="str">
        <f ca="1">IF(T180="","",IF(INDEX(Data!$BR:$BR,MATCH(T180,Data!$A:$A,0),1)=0,"",INDEX(Data!$BR:$BR,MATCH(T180,Data!$A:$A,0),1)))</f>
        <v/>
      </c>
      <c r="T180" s="43" t="str">
        <f ca="1">IFERROR(INDEX(Data!$A$1:R$1004,_xlfn.AGGREGATE(15,6,(OFFSET(Data!$A$1,0,MATCH(T$6,Data!$1:$1,0)-1,1000,1)=IF(T$7="","Yes",T$7))/(OFFSET(Data!$A$1,0,MATCH(T$6,Data!$1:$1,0)-1,1000,1)=IF(T$7="","Yes",T$7))*ROW(Data!$C$1:$C$1004),ROW(T180)-ROW(T$7)),1),"")</f>
        <v/>
      </c>
      <c r="U180" s="43" t="str">
        <f ca="1">IF(V180="","",IF(INDEX(Data!$BR:$BR,MATCH(V180,Data!$A:$A,0),1)=0,"",INDEX(Data!$BR:$BR,MATCH(V180,Data!$A:$A,0),1)))</f>
        <v/>
      </c>
      <c r="V180" s="43" t="str">
        <f ca="1">IFERROR(INDEX(Data!$A$1:T$1004,_xlfn.AGGREGATE(15,6,(OFFSET(Data!$A$1,0,MATCH(V$6,Data!$1:$1,0)-1,1000,1)=IF(V$7="","Yes",V$7))/(OFFSET(Data!$A$1,0,MATCH(V$6,Data!$1:$1,0)-1,1000,1)=IF(V$7="","Yes",V$7))*ROW(Data!$C$1:$C$1004),ROW(V180)-ROW(V$7)),1),"")</f>
        <v/>
      </c>
      <c r="W180" s="43" t="str">
        <f ca="1">IF(X180="","",IF(INDEX(Data!$BR:$BR,MATCH(X180,Data!$A:$A,0),1)=0,"",INDEX(Data!$BR:$BR,MATCH(X180,Data!$A:$A,0),1)))</f>
        <v/>
      </c>
      <c r="X180" s="43" t="str">
        <f ca="1">IFERROR(INDEX(Data!$A$1:Y$1004,_xlfn.AGGREGATE(15,6,(OFFSET(Data!$A$1,0,MATCH(X$6,Data!$1:$1,0)-1,1000,1)=IF(X$7="","Yes",X$7))/(OFFSET(Data!$A$1,0,MATCH(X$6,Data!$1:$1,0)-1,1000,1)=IF(X$7="","Yes",X$7))*ROW(Data!$C$1:$C$1004),ROW(X180)-ROW(X$7)),1),"")</f>
        <v/>
      </c>
      <c r="Y180" s="43" t="str">
        <f ca="1">IF(Z180="","",IF(INDEX(Data!$BR:$BR,MATCH(Z180,Data!$A:$A,0),1)=0,"",INDEX(Data!$BR:$BR,MATCH(Z180,Data!$A:$A,0),1)))</f>
        <v/>
      </c>
      <c r="Z180" s="43" t="str">
        <f ca="1">IFERROR(INDEX(Data!$A$1:AA$1004,_xlfn.AGGREGATE(15,6,(OFFSET(Data!$A$1,0,MATCH(Z$6,Data!$1:$1,0)-1,1000,1)=IF(Z$7="","Yes",Z$7))/(OFFSET(Data!$A$1,0,MATCH(Z$6,Data!$1:$1,0)-1,1000,1)=IF(Z$7="","Yes",Z$7))*ROW(Data!$C$1:$C$1004),ROW(Z180)-ROW(Z$7)),1),"")</f>
        <v/>
      </c>
      <c r="AA180" s="43" t="str">
        <f ca="1">IF(AB180="","",IF(INDEX(Data!$BR:$BR,MATCH(AB180,Data!$A:$A,0),1)=0,"",INDEX(Data!$BR:$BR,MATCH(AB180,Data!$A:$A,0),1)))</f>
        <v/>
      </c>
      <c r="AB180" s="43" t="str">
        <f ca="1">IFERROR(INDEX(Data!$A$1:AC$1004,_xlfn.AGGREGATE(15,6,(OFFSET(Data!$A$1,0,MATCH(AB$6,Data!$1:$1,0)-1,1000,1)=IF(AB$7="","Yes",AB$7))/(OFFSET(Data!$A$1,0,MATCH(AB$6,Data!$1:$1,0)-1,1000,1)=IF(AB$7="","Yes",AB$7))*ROW(Data!$C$1:$C$1004),ROW(AB180)-ROW(AB$7)),1),"")</f>
        <v/>
      </c>
      <c r="AC180" s="43" t="str">
        <f ca="1">IF(AD180="","",IF(INDEX(Data!$BR:$BR,MATCH(AD180,Data!$A:$A,0),1)=0,"",INDEX(Data!$BR:$BR,MATCH(AD180,Data!$A:$A,0),1)))</f>
        <v/>
      </c>
      <c r="AD180" s="43" t="str">
        <f ca="1">IFERROR(INDEX(Data!$A$1:AE$1004,_xlfn.AGGREGATE(15,6,(OFFSET(Data!$A$1,0,MATCH(AD$6,Data!$1:$1,0)-1,1000,1)=IF(AD$7="","Yes",AD$7))/(OFFSET(Data!$A$1,0,MATCH(AD$6,Data!$1:$1,0)-1,1000,1)=IF(AD$7="","Yes",AD$7))*ROW(Data!$C$1:$C$1004),ROW(AD180)-ROW(AD$7)),1),"")</f>
        <v/>
      </c>
      <c r="AE180" s="43" t="str">
        <f ca="1">IF(AF180="","",IF(INDEX(Data!$BR:$BR,MATCH(AF180,Data!$A:$A,0),1)=0,"",INDEX(Data!$BR:$BR,MATCH(AF180,Data!$A:$A,0),1)))</f>
        <v/>
      </c>
      <c r="AF180" s="43" t="str">
        <f ca="1">IFERROR(INDEX(Data!$A$1:AM$1004,_xlfn.AGGREGATE(15,6,(OFFSET(Data!$A$1,0,MATCH(AF$6,Data!$1:$1,0)-1,1000,1)=IF(AF$7="","Yes",AF$7))/(OFFSET(Data!$A$1,0,MATCH(AF$6,Data!$1:$1,0)-1,1000,1)=IF(AF$7="","Yes",AF$7))*ROW(Data!$C$1:$C$1004),ROW(AF180)-ROW(AF$7)),1),"")</f>
        <v/>
      </c>
      <c r="AG180" s="43" t="str">
        <f ca="1">IF(AH180="","",IF(INDEX(Data!$BR:$BR,MATCH(AH180,Data!$A:$A,0),1)=0,"",INDEX(Data!$BR:$BR,MATCH(AH180,Data!$A:$A,0),1)))</f>
        <v/>
      </c>
      <c r="AH180" s="43" t="str">
        <f ca="1">IFERROR(INDEX(Data!$A$1:AO$1004,_xlfn.AGGREGATE(15,6,(OFFSET(Data!$A$1,0,MATCH(AH$6,Data!$1:$1,0)-1,1000,1)=IF(AH$7="","Yes",AH$7))/(OFFSET(Data!$A$1,0,MATCH(AH$6,Data!$1:$1,0)-1,1000,1)=IF(AH$7="","Yes",AH$7))*ROW(Data!$C$1:$C$1004),ROW(AH180)-ROW(AH$7)),1),"")</f>
        <v/>
      </c>
      <c r="AI180" s="43" t="str">
        <f ca="1">IF(AJ180="","",IF(INDEX(Data!$BR:$BR,MATCH(AJ180,Data!$A:$A,0),1)=0,"",INDEX(Data!$BR:$BR,MATCH(AJ180,Data!$A:$A,0),1)))</f>
        <v/>
      </c>
      <c r="AJ180" s="43" t="str">
        <f ca="1">IFERROR(INDEX(Data!$A$1:AQ$1004,_xlfn.AGGREGATE(15,6,(OFFSET(Data!$A$1,0,MATCH(AJ$6,Data!$1:$1,0)-1,1000,1)=IF(AJ$7="","Yes",AJ$7))/(OFFSET(Data!$A$1,0,MATCH(AJ$6,Data!$1:$1,0)-1,1000,1)=IF(AJ$7="","Yes",AJ$7))*ROW(Data!$C$1:$C$1004),ROW(AJ180)-ROW(AJ$7)),1),"")</f>
        <v/>
      </c>
      <c r="AK180" s="43" t="str">
        <f ca="1">IF(AL180="","",IF(INDEX(Data!$BR:$BR,MATCH(AL180,Data!$A:$A,0),1)=0,"",INDEX(Data!$BR:$BR,MATCH(AL180,Data!$A:$A,0),1)))</f>
        <v/>
      </c>
      <c r="AL180" s="43" t="str">
        <f ca="1">IFERROR(INDEX(Data!$A$1:AS$1004,_xlfn.AGGREGATE(15,6,(OFFSET(Data!$A$1,0,MATCH(AL$6,Data!$1:$1,0)-1,1000,1)=IF(AL$7="","Yes",AL$7))/(OFFSET(Data!$A$1,0,MATCH(AL$6,Data!$1:$1,0)-1,1000,1)=IF(AL$7="","Yes",AL$7))*ROW(Data!$C$1:$C$1004),ROW(AL180)-ROW(AL$7)),1),"")</f>
        <v/>
      </c>
      <c r="AM180" s="43" t="str">
        <f ca="1">IF(AN180="","",IF(INDEX(Data!$BR:$BR,MATCH(AN180,Data!$A:$A,0),1)=0,"",INDEX(Data!$BR:$BR,MATCH(AN180,Data!$A:$A,0),1)))</f>
        <v/>
      </c>
      <c r="AN180" s="43" t="str">
        <f ca="1">IFERROR(INDEX(Data!$A$1:AU$1004,_xlfn.AGGREGATE(15,6,(OFFSET(Data!$A$1,0,MATCH(AN$6,Data!$1:$1,0)-1,1000,1)=IF(AN$7="","Yes",AN$7))/(OFFSET(Data!$A$1,0,MATCH(AN$6,Data!$1:$1,0)-1,1000,1)=IF(AN$7="","Yes",AN$7))*ROW(Data!$C$1:$C$1004),ROW(AN180)-ROW(AN$7)),1),"")</f>
        <v/>
      </c>
    </row>
    <row r="181" spans="1:40" x14ac:dyDescent="0.4">
      <c r="A181" s="43" t="str">
        <f ca="1">IF(B181="","",IF(INDEX(Data!$BR:$BR,MATCH(B181,Data!$A:$A,0),1)=0,"",INDEX(Data!$BR:$BR,MATCH(B181,Data!$A:$A,0),1)))</f>
        <v/>
      </c>
      <c r="B181" s="43" t="str">
        <f ca="1">IFERROR(INDEX(Data!A$1:$A$1004,_xlfn.AGGREGATE(15,6,(OFFSET(Data!$A$1,0,MATCH(B$6,Data!$1:$1,0)-1,1000,1)=IF(B$7="","Yes",B$7))/(OFFSET(Data!$A$1,0,MATCH(B$6,Data!$1:$1,0)-1,1000,1)=IF(B$7="","Yes",B$7))*ROW(Data!$C$1:$C$1004),ROW(B181)-ROW(B$7)),1),"")</f>
        <v/>
      </c>
      <c r="C181" s="43" t="str">
        <f ca="1">IF(D181="","",IF(INDEX(Data!$BR:$BR,MATCH(D181,Data!$A:$A,0),1)=0,"",INDEX(Data!$BR:$BR,MATCH(D181,Data!$A:$A,0),1)))</f>
        <v/>
      </c>
      <c r="D181" s="43" t="str">
        <f ca="1">IFERROR(INDEX(Data!$A$1:C$1004,_xlfn.AGGREGATE(15,6,(OFFSET(Data!$A$1,0,MATCH(D$6,Data!$1:$1,0)-1,1000,1)=IF(D$7="","Yes",D$7))/(OFFSET(Data!$A$1,0,MATCH(D$6,Data!$1:$1,0)-1,1000,1)=IF(D$7="","Yes",D$7))*ROW(Data!$C$1:$C$1004),ROW(D181)-ROW(D$7)),1),"")</f>
        <v/>
      </c>
      <c r="E181" s="43" t="str">
        <f ca="1">IF(F181="","",IF(INDEX(Data!$BR:$BR,MATCH(F181,Data!$A:$A,0),1)=0,"",INDEX(Data!$BR:$BR,MATCH(F181,Data!$A:$A,0),1)))</f>
        <v/>
      </c>
      <c r="F181" s="43" t="str">
        <f ca="1">IFERROR(INDEX(Data!$A$1:E$1004,_xlfn.AGGREGATE(15,6,(OFFSET(Data!$A$1,0,MATCH(F$6,Data!$1:$1,0)-1,1000,1)=IF(F$7="","Yes",F$7))/(OFFSET(Data!$A$1,0,MATCH(F$6,Data!$1:$1,0)-1,1000,1)=IF(F$7="","Yes",F$7))*ROW(Data!$C$1:$C$1004),ROW(F181)-ROW(F$7)),1),"")</f>
        <v/>
      </c>
      <c r="G181" s="43" t="str">
        <f ca="1">IF(H181="","",IF(INDEX(Data!$BR:$BR,MATCH(H181,Data!$A:$A,0),1)=0,"",INDEX(Data!$BR:$BR,MATCH(H181,Data!$A:$A,0),1)))</f>
        <v/>
      </c>
      <c r="H181" s="43" t="str">
        <f ca="1">IFERROR(INDEX(Data!$A$1:G$1004,_xlfn.AGGREGATE(15,6,(OFFSET(Data!$A$1,0,MATCH(H$6,Data!$1:$1,0)-1,1000,1)=IF(H$7="","Yes",H$7))/(OFFSET(Data!$A$1,0,MATCH(H$6,Data!$1:$1,0)-1,1000,1)=IF(H$7="","Yes",H$7))*ROW(Data!$C$1:$C$1004),ROW(H181)-ROW(H$7)),1),"")</f>
        <v/>
      </c>
      <c r="I181" s="43" t="str">
        <f ca="1">IF(J181="","",IF(INDEX(Data!$BR:$BR,MATCH(J181,Data!$A:$A,0),1)=0,"",INDEX(Data!$BR:$BR,MATCH(J181,Data!$A:$A,0),1)))</f>
        <v/>
      </c>
      <c r="J181" s="43" t="str">
        <f ca="1">IFERROR(INDEX(Data!$A$1:I$1004,_xlfn.AGGREGATE(15,6,(OFFSET(Data!$A$1,0,MATCH(J$6,Data!$1:$1,0)-1,1000,1)=IF(J$7="","Yes",J$7))/(OFFSET(Data!$A$1,0,MATCH(J$6,Data!$1:$1,0)-1,1000,1)=IF(J$7="","Yes",J$7))*ROW(Data!$C$1:$C$1004),ROW(J181)-ROW(J$7)),1),"")</f>
        <v/>
      </c>
      <c r="K181" s="43" t="str">
        <f ca="1">IF(L181="","",IF(INDEX(Data!$BR:$BR,MATCH(L181,Data!$A:$A,0),1)=0,"",INDEX(Data!$BR:$BR,MATCH(L181,Data!$A:$A,0),1)))</f>
        <v/>
      </c>
      <c r="L181" s="43" t="str">
        <f ca="1">IFERROR(INDEX(Data!$A$1:K$1004,_xlfn.AGGREGATE(15,6,(OFFSET(Data!$A$1,0,MATCH(L$6,Data!$1:$1,0)-1,1000,1)=IF(L$7="","Yes",L$7))/(OFFSET(Data!$A$1,0,MATCH(L$6,Data!$1:$1,0)-1,1000,1)=IF(L$7="","Yes",L$7))*ROW(Data!$C$1:$C$1004),ROW(L181)-ROW(L$7)),1),"")</f>
        <v/>
      </c>
      <c r="M181" s="43" t="str">
        <f ca="1">IF(N181="","",IF(INDEX(Data!$BR:$BR,MATCH(N181,Data!$A:$A,0),1)=0,"",INDEX(Data!$BR:$BR,MATCH(N181,Data!$A:$A,0),1)))</f>
        <v/>
      </c>
      <c r="N181" s="43" t="str">
        <f ca="1">IFERROR(INDEX(Data!$A$1:M$1004,_xlfn.AGGREGATE(15,6,(OFFSET(Data!$A$1,0,MATCH(N$6,Data!$1:$1,0)-1,1000,1)=IF(N$7="","Yes",N$7))/(OFFSET(Data!$A$1,0,MATCH(N$6,Data!$1:$1,0)-1,1000,1)=IF(N$7="","Yes",N$7))*ROW(Data!$C$1:$C$1004),ROW(N181)-ROW(N$7)),1),"")</f>
        <v/>
      </c>
      <c r="O181" s="43" t="str">
        <f ca="1">IF(P181="","",IF(INDEX(Data!$BR:$BR,MATCH(P181,Data!$A:$A,0),1)=0,"",INDEX(Data!$BR:$BR,MATCH(P181,Data!$A:$A,0),1)))</f>
        <v/>
      </c>
      <c r="P181" s="43" t="str">
        <f ca="1">IFERROR(INDEX(Data!$A$1:O$1004,_xlfn.AGGREGATE(15,6,(OFFSET(Data!$A$1,0,MATCH(P$6,Data!$1:$1,0)-1,1000,1)=IF(P$7="","Yes",P$7))/(OFFSET(Data!$A$1,0,MATCH(P$6,Data!$1:$1,0)-1,1000,1)=IF(P$7="","Yes",P$7))*ROW(Data!$C$1:$C$1004),ROW(P181)-ROW(P$7)),1),"")</f>
        <v/>
      </c>
      <c r="Q181" s="43" t="str">
        <f ca="1">IF(R181="","",IF(INDEX(Data!$BR:$BR,MATCH(R181,Data!$A:$A,0),1)=0,"",INDEX(Data!$BR:$BR,MATCH(R181,Data!$A:$A,0),1)))</f>
        <v/>
      </c>
      <c r="R181" s="43" t="str">
        <f ca="1">IFERROR(INDEX(Data!$A$1:Q$1004,_xlfn.AGGREGATE(15,6,(OFFSET(Data!$A$1,0,MATCH(R$6,Data!$1:$1,0)-1,1000,1)=IF(R$7="","Yes",R$7))/(OFFSET(Data!$A$1,0,MATCH(R$6,Data!$1:$1,0)-1,1000,1)=IF(R$7="","Yes",R$7))*ROW(Data!$C$1:$C$1004),ROW(R181)-ROW(R$7)),1),"")</f>
        <v/>
      </c>
      <c r="S181" s="43" t="str">
        <f ca="1">IF(T181="","",IF(INDEX(Data!$BR:$BR,MATCH(T181,Data!$A:$A,0),1)=0,"",INDEX(Data!$BR:$BR,MATCH(T181,Data!$A:$A,0),1)))</f>
        <v/>
      </c>
      <c r="T181" s="43" t="str">
        <f ca="1">IFERROR(INDEX(Data!$A$1:R$1004,_xlfn.AGGREGATE(15,6,(OFFSET(Data!$A$1,0,MATCH(T$6,Data!$1:$1,0)-1,1000,1)=IF(T$7="","Yes",T$7))/(OFFSET(Data!$A$1,0,MATCH(T$6,Data!$1:$1,0)-1,1000,1)=IF(T$7="","Yes",T$7))*ROW(Data!$C$1:$C$1004),ROW(T181)-ROW(T$7)),1),"")</f>
        <v/>
      </c>
      <c r="U181" s="43" t="str">
        <f ca="1">IF(V181="","",IF(INDEX(Data!$BR:$BR,MATCH(V181,Data!$A:$A,0),1)=0,"",INDEX(Data!$BR:$BR,MATCH(V181,Data!$A:$A,0),1)))</f>
        <v/>
      </c>
      <c r="V181" s="43" t="str">
        <f ca="1">IFERROR(INDEX(Data!$A$1:T$1004,_xlfn.AGGREGATE(15,6,(OFFSET(Data!$A$1,0,MATCH(V$6,Data!$1:$1,0)-1,1000,1)=IF(V$7="","Yes",V$7))/(OFFSET(Data!$A$1,0,MATCH(V$6,Data!$1:$1,0)-1,1000,1)=IF(V$7="","Yes",V$7))*ROW(Data!$C$1:$C$1004),ROW(V181)-ROW(V$7)),1),"")</f>
        <v/>
      </c>
      <c r="W181" s="43" t="str">
        <f ca="1">IF(X181="","",IF(INDEX(Data!$BR:$BR,MATCH(X181,Data!$A:$A,0),1)=0,"",INDEX(Data!$BR:$BR,MATCH(X181,Data!$A:$A,0),1)))</f>
        <v/>
      </c>
      <c r="X181" s="43" t="str">
        <f ca="1">IFERROR(INDEX(Data!$A$1:Y$1004,_xlfn.AGGREGATE(15,6,(OFFSET(Data!$A$1,0,MATCH(X$6,Data!$1:$1,0)-1,1000,1)=IF(X$7="","Yes",X$7))/(OFFSET(Data!$A$1,0,MATCH(X$6,Data!$1:$1,0)-1,1000,1)=IF(X$7="","Yes",X$7))*ROW(Data!$C$1:$C$1004),ROW(X181)-ROW(X$7)),1),"")</f>
        <v/>
      </c>
      <c r="Y181" s="43" t="str">
        <f ca="1">IF(Z181="","",IF(INDEX(Data!$BR:$BR,MATCH(Z181,Data!$A:$A,0),1)=0,"",INDEX(Data!$BR:$BR,MATCH(Z181,Data!$A:$A,0),1)))</f>
        <v/>
      </c>
      <c r="Z181" s="43" t="str">
        <f ca="1">IFERROR(INDEX(Data!$A$1:AA$1004,_xlfn.AGGREGATE(15,6,(OFFSET(Data!$A$1,0,MATCH(Z$6,Data!$1:$1,0)-1,1000,1)=IF(Z$7="","Yes",Z$7))/(OFFSET(Data!$A$1,0,MATCH(Z$6,Data!$1:$1,0)-1,1000,1)=IF(Z$7="","Yes",Z$7))*ROW(Data!$C$1:$C$1004),ROW(Z181)-ROW(Z$7)),1),"")</f>
        <v/>
      </c>
      <c r="AA181" s="43" t="str">
        <f ca="1">IF(AB181="","",IF(INDEX(Data!$BR:$BR,MATCH(AB181,Data!$A:$A,0),1)=0,"",INDEX(Data!$BR:$BR,MATCH(AB181,Data!$A:$A,0),1)))</f>
        <v/>
      </c>
      <c r="AB181" s="43" t="str">
        <f ca="1">IFERROR(INDEX(Data!$A$1:AC$1004,_xlfn.AGGREGATE(15,6,(OFFSET(Data!$A$1,0,MATCH(AB$6,Data!$1:$1,0)-1,1000,1)=IF(AB$7="","Yes",AB$7))/(OFFSET(Data!$A$1,0,MATCH(AB$6,Data!$1:$1,0)-1,1000,1)=IF(AB$7="","Yes",AB$7))*ROW(Data!$C$1:$C$1004),ROW(AB181)-ROW(AB$7)),1),"")</f>
        <v/>
      </c>
      <c r="AC181" s="43" t="str">
        <f ca="1">IF(AD181="","",IF(INDEX(Data!$BR:$BR,MATCH(AD181,Data!$A:$A,0),1)=0,"",INDEX(Data!$BR:$BR,MATCH(AD181,Data!$A:$A,0),1)))</f>
        <v/>
      </c>
      <c r="AD181" s="43" t="str">
        <f ca="1">IFERROR(INDEX(Data!$A$1:AE$1004,_xlfn.AGGREGATE(15,6,(OFFSET(Data!$A$1,0,MATCH(AD$6,Data!$1:$1,0)-1,1000,1)=IF(AD$7="","Yes",AD$7))/(OFFSET(Data!$A$1,0,MATCH(AD$6,Data!$1:$1,0)-1,1000,1)=IF(AD$7="","Yes",AD$7))*ROW(Data!$C$1:$C$1004),ROW(AD181)-ROW(AD$7)),1),"")</f>
        <v/>
      </c>
      <c r="AE181" s="43" t="str">
        <f ca="1">IF(AF181="","",IF(INDEX(Data!$BR:$BR,MATCH(AF181,Data!$A:$A,0),1)=0,"",INDEX(Data!$BR:$BR,MATCH(AF181,Data!$A:$A,0),1)))</f>
        <v/>
      </c>
      <c r="AF181" s="43" t="str">
        <f ca="1">IFERROR(INDEX(Data!$A$1:AM$1004,_xlfn.AGGREGATE(15,6,(OFFSET(Data!$A$1,0,MATCH(AF$6,Data!$1:$1,0)-1,1000,1)=IF(AF$7="","Yes",AF$7))/(OFFSET(Data!$A$1,0,MATCH(AF$6,Data!$1:$1,0)-1,1000,1)=IF(AF$7="","Yes",AF$7))*ROW(Data!$C$1:$C$1004),ROW(AF181)-ROW(AF$7)),1),"")</f>
        <v/>
      </c>
      <c r="AG181" s="43" t="str">
        <f ca="1">IF(AH181="","",IF(INDEX(Data!$BR:$BR,MATCH(AH181,Data!$A:$A,0),1)=0,"",INDEX(Data!$BR:$BR,MATCH(AH181,Data!$A:$A,0),1)))</f>
        <v/>
      </c>
      <c r="AH181" s="43" t="str">
        <f ca="1">IFERROR(INDEX(Data!$A$1:AO$1004,_xlfn.AGGREGATE(15,6,(OFFSET(Data!$A$1,0,MATCH(AH$6,Data!$1:$1,0)-1,1000,1)=IF(AH$7="","Yes",AH$7))/(OFFSET(Data!$A$1,0,MATCH(AH$6,Data!$1:$1,0)-1,1000,1)=IF(AH$7="","Yes",AH$7))*ROW(Data!$C$1:$C$1004),ROW(AH181)-ROW(AH$7)),1),"")</f>
        <v/>
      </c>
      <c r="AI181" s="43" t="str">
        <f ca="1">IF(AJ181="","",IF(INDEX(Data!$BR:$BR,MATCH(AJ181,Data!$A:$A,0),1)=0,"",INDEX(Data!$BR:$BR,MATCH(AJ181,Data!$A:$A,0),1)))</f>
        <v/>
      </c>
      <c r="AJ181" s="43" t="str">
        <f ca="1">IFERROR(INDEX(Data!$A$1:AQ$1004,_xlfn.AGGREGATE(15,6,(OFFSET(Data!$A$1,0,MATCH(AJ$6,Data!$1:$1,0)-1,1000,1)=IF(AJ$7="","Yes",AJ$7))/(OFFSET(Data!$A$1,0,MATCH(AJ$6,Data!$1:$1,0)-1,1000,1)=IF(AJ$7="","Yes",AJ$7))*ROW(Data!$C$1:$C$1004),ROW(AJ181)-ROW(AJ$7)),1),"")</f>
        <v/>
      </c>
      <c r="AK181" s="43" t="str">
        <f ca="1">IF(AL181="","",IF(INDEX(Data!$BR:$BR,MATCH(AL181,Data!$A:$A,0),1)=0,"",INDEX(Data!$BR:$BR,MATCH(AL181,Data!$A:$A,0),1)))</f>
        <v/>
      </c>
      <c r="AL181" s="43" t="str">
        <f ca="1">IFERROR(INDEX(Data!$A$1:AS$1004,_xlfn.AGGREGATE(15,6,(OFFSET(Data!$A$1,0,MATCH(AL$6,Data!$1:$1,0)-1,1000,1)=IF(AL$7="","Yes",AL$7))/(OFFSET(Data!$A$1,0,MATCH(AL$6,Data!$1:$1,0)-1,1000,1)=IF(AL$7="","Yes",AL$7))*ROW(Data!$C$1:$C$1004),ROW(AL181)-ROW(AL$7)),1),"")</f>
        <v/>
      </c>
      <c r="AM181" s="43" t="str">
        <f ca="1">IF(AN181="","",IF(INDEX(Data!$BR:$BR,MATCH(AN181,Data!$A:$A,0),1)=0,"",INDEX(Data!$BR:$BR,MATCH(AN181,Data!$A:$A,0),1)))</f>
        <v/>
      </c>
      <c r="AN181" s="43" t="str">
        <f ca="1">IFERROR(INDEX(Data!$A$1:AU$1004,_xlfn.AGGREGATE(15,6,(OFFSET(Data!$A$1,0,MATCH(AN$6,Data!$1:$1,0)-1,1000,1)=IF(AN$7="","Yes",AN$7))/(OFFSET(Data!$A$1,0,MATCH(AN$6,Data!$1:$1,0)-1,1000,1)=IF(AN$7="","Yes",AN$7))*ROW(Data!$C$1:$C$1004),ROW(AN181)-ROW(AN$7)),1),"")</f>
        <v/>
      </c>
    </row>
    <row r="182" spans="1:40" x14ac:dyDescent="0.4">
      <c r="A182" s="43" t="str">
        <f ca="1">IF(B182="","",IF(INDEX(Data!$BR:$BR,MATCH(B182,Data!$A:$A,0),1)=0,"",INDEX(Data!$BR:$BR,MATCH(B182,Data!$A:$A,0),1)))</f>
        <v/>
      </c>
      <c r="B182" s="43" t="str">
        <f ca="1">IFERROR(INDEX(Data!A$1:$A$1004,_xlfn.AGGREGATE(15,6,(OFFSET(Data!$A$1,0,MATCH(B$6,Data!$1:$1,0)-1,1000,1)=IF(B$7="","Yes",B$7))/(OFFSET(Data!$A$1,0,MATCH(B$6,Data!$1:$1,0)-1,1000,1)=IF(B$7="","Yes",B$7))*ROW(Data!$C$1:$C$1004),ROW(B182)-ROW(B$7)),1),"")</f>
        <v/>
      </c>
      <c r="C182" s="43" t="str">
        <f ca="1">IF(D182="","",IF(INDEX(Data!$BR:$BR,MATCH(D182,Data!$A:$A,0),1)=0,"",INDEX(Data!$BR:$BR,MATCH(D182,Data!$A:$A,0),1)))</f>
        <v/>
      </c>
      <c r="D182" s="43" t="str">
        <f ca="1">IFERROR(INDEX(Data!$A$1:C$1004,_xlfn.AGGREGATE(15,6,(OFFSET(Data!$A$1,0,MATCH(D$6,Data!$1:$1,0)-1,1000,1)=IF(D$7="","Yes",D$7))/(OFFSET(Data!$A$1,0,MATCH(D$6,Data!$1:$1,0)-1,1000,1)=IF(D$7="","Yes",D$7))*ROW(Data!$C$1:$C$1004),ROW(D182)-ROW(D$7)),1),"")</f>
        <v/>
      </c>
      <c r="E182" s="43" t="str">
        <f ca="1">IF(F182="","",IF(INDEX(Data!$BR:$BR,MATCH(F182,Data!$A:$A,0),1)=0,"",INDEX(Data!$BR:$BR,MATCH(F182,Data!$A:$A,0),1)))</f>
        <v/>
      </c>
      <c r="F182" s="43" t="str">
        <f ca="1">IFERROR(INDEX(Data!$A$1:E$1004,_xlfn.AGGREGATE(15,6,(OFFSET(Data!$A$1,0,MATCH(F$6,Data!$1:$1,0)-1,1000,1)=IF(F$7="","Yes",F$7))/(OFFSET(Data!$A$1,0,MATCH(F$6,Data!$1:$1,0)-1,1000,1)=IF(F$7="","Yes",F$7))*ROW(Data!$C$1:$C$1004),ROW(F182)-ROW(F$7)),1),"")</f>
        <v/>
      </c>
      <c r="G182" s="43" t="str">
        <f ca="1">IF(H182="","",IF(INDEX(Data!$BR:$BR,MATCH(H182,Data!$A:$A,0),1)=0,"",INDEX(Data!$BR:$BR,MATCH(H182,Data!$A:$A,0),1)))</f>
        <v/>
      </c>
      <c r="H182" s="43" t="str">
        <f ca="1">IFERROR(INDEX(Data!$A$1:G$1004,_xlfn.AGGREGATE(15,6,(OFFSET(Data!$A$1,0,MATCH(H$6,Data!$1:$1,0)-1,1000,1)=IF(H$7="","Yes",H$7))/(OFFSET(Data!$A$1,0,MATCH(H$6,Data!$1:$1,0)-1,1000,1)=IF(H$7="","Yes",H$7))*ROW(Data!$C$1:$C$1004),ROW(H182)-ROW(H$7)),1),"")</f>
        <v/>
      </c>
      <c r="I182" s="43" t="str">
        <f ca="1">IF(J182="","",IF(INDEX(Data!$BR:$BR,MATCH(J182,Data!$A:$A,0),1)=0,"",INDEX(Data!$BR:$BR,MATCH(J182,Data!$A:$A,0),1)))</f>
        <v/>
      </c>
      <c r="J182" s="43" t="str">
        <f ca="1">IFERROR(INDEX(Data!$A$1:I$1004,_xlfn.AGGREGATE(15,6,(OFFSET(Data!$A$1,0,MATCH(J$6,Data!$1:$1,0)-1,1000,1)=IF(J$7="","Yes",J$7))/(OFFSET(Data!$A$1,0,MATCH(J$6,Data!$1:$1,0)-1,1000,1)=IF(J$7="","Yes",J$7))*ROW(Data!$C$1:$C$1004),ROW(J182)-ROW(J$7)),1),"")</f>
        <v/>
      </c>
      <c r="K182" s="43" t="str">
        <f ca="1">IF(L182="","",IF(INDEX(Data!$BR:$BR,MATCH(L182,Data!$A:$A,0),1)=0,"",INDEX(Data!$BR:$BR,MATCH(L182,Data!$A:$A,0),1)))</f>
        <v/>
      </c>
      <c r="L182" s="43" t="str">
        <f ca="1">IFERROR(INDEX(Data!$A$1:K$1004,_xlfn.AGGREGATE(15,6,(OFFSET(Data!$A$1,0,MATCH(L$6,Data!$1:$1,0)-1,1000,1)=IF(L$7="","Yes",L$7))/(OFFSET(Data!$A$1,0,MATCH(L$6,Data!$1:$1,0)-1,1000,1)=IF(L$7="","Yes",L$7))*ROW(Data!$C$1:$C$1004),ROW(L182)-ROW(L$7)),1),"")</f>
        <v/>
      </c>
      <c r="M182" s="43" t="str">
        <f ca="1">IF(N182="","",IF(INDEX(Data!$BR:$BR,MATCH(N182,Data!$A:$A,0),1)=0,"",INDEX(Data!$BR:$BR,MATCH(N182,Data!$A:$A,0),1)))</f>
        <v/>
      </c>
      <c r="N182" s="43" t="str">
        <f ca="1">IFERROR(INDEX(Data!$A$1:M$1004,_xlfn.AGGREGATE(15,6,(OFFSET(Data!$A$1,0,MATCH(N$6,Data!$1:$1,0)-1,1000,1)=IF(N$7="","Yes",N$7))/(OFFSET(Data!$A$1,0,MATCH(N$6,Data!$1:$1,0)-1,1000,1)=IF(N$7="","Yes",N$7))*ROW(Data!$C$1:$C$1004),ROW(N182)-ROW(N$7)),1),"")</f>
        <v/>
      </c>
      <c r="O182" s="43" t="str">
        <f ca="1">IF(P182="","",IF(INDEX(Data!$BR:$BR,MATCH(P182,Data!$A:$A,0),1)=0,"",INDEX(Data!$BR:$BR,MATCH(P182,Data!$A:$A,0),1)))</f>
        <v/>
      </c>
      <c r="P182" s="43" t="str">
        <f ca="1">IFERROR(INDEX(Data!$A$1:O$1004,_xlfn.AGGREGATE(15,6,(OFFSET(Data!$A$1,0,MATCH(P$6,Data!$1:$1,0)-1,1000,1)=IF(P$7="","Yes",P$7))/(OFFSET(Data!$A$1,0,MATCH(P$6,Data!$1:$1,0)-1,1000,1)=IF(P$7="","Yes",P$7))*ROW(Data!$C$1:$C$1004),ROW(P182)-ROW(P$7)),1),"")</f>
        <v/>
      </c>
      <c r="Q182" s="43" t="str">
        <f ca="1">IF(R182="","",IF(INDEX(Data!$BR:$BR,MATCH(R182,Data!$A:$A,0),1)=0,"",INDEX(Data!$BR:$BR,MATCH(R182,Data!$A:$A,0),1)))</f>
        <v/>
      </c>
      <c r="R182" s="43" t="str">
        <f ca="1">IFERROR(INDEX(Data!$A$1:Q$1004,_xlfn.AGGREGATE(15,6,(OFFSET(Data!$A$1,0,MATCH(R$6,Data!$1:$1,0)-1,1000,1)=IF(R$7="","Yes",R$7))/(OFFSET(Data!$A$1,0,MATCH(R$6,Data!$1:$1,0)-1,1000,1)=IF(R$7="","Yes",R$7))*ROW(Data!$C$1:$C$1004),ROW(R182)-ROW(R$7)),1),"")</f>
        <v/>
      </c>
      <c r="S182" s="43" t="str">
        <f ca="1">IF(T182="","",IF(INDEX(Data!$BR:$BR,MATCH(T182,Data!$A:$A,0),1)=0,"",INDEX(Data!$BR:$BR,MATCH(T182,Data!$A:$A,0),1)))</f>
        <v/>
      </c>
      <c r="T182" s="43" t="str">
        <f ca="1">IFERROR(INDEX(Data!$A$1:R$1004,_xlfn.AGGREGATE(15,6,(OFFSET(Data!$A$1,0,MATCH(T$6,Data!$1:$1,0)-1,1000,1)=IF(T$7="","Yes",T$7))/(OFFSET(Data!$A$1,0,MATCH(T$6,Data!$1:$1,0)-1,1000,1)=IF(T$7="","Yes",T$7))*ROW(Data!$C$1:$C$1004),ROW(T182)-ROW(T$7)),1),"")</f>
        <v/>
      </c>
      <c r="U182" s="43" t="str">
        <f ca="1">IF(V182="","",IF(INDEX(Data!$BR:$BR,MATCH(V182,Data!$A:$A,0),1)=0,"",INDEX(Data!$BR:$BR,MATCH(V182,Data!$A:$A,0),1)))</f>
        <v/>
      </c>
      <c r="V182" s="43" t="str">
        <f ca="1">IFERROR(INDEX(Data!$A$1:T$1004,_xlfn.AGGREGATE(15,6,(OFFSET(Data!$A$1,0,MATCH(V$6,Data!$1:$1,0)-1,1000,1)=IF(V$7="","Yes",V$7))/(OFFSET(Data!$A$1,0,MATCH(V$6,Data!$1:$1,0)-1,1000,1)=IF(V$7="","Yes",V$7))*ROW(Data!$C$1:$C$1004),ROW(V182)-ROW(V$7)),1),"")</f>
        <v/>
      </c>
      <c r="W182" s="43" t="str">
        <f ca="1">IF(X182="","",IF(INDEX(Data!$BR:$BR,MATCH(X182,Data!$A:$A,0),1)=0,"",INDEX(Data!$BR:$BR,MATCH(X182,Data!$A:$A,0),1)))</f>
        <v/>
      </c>
      <c r="X182" s="43" t="str">
        <f ca="1">IFERROR(INDEX(Data!$A$1:Y$1004,_xlfn.AGGREGATE(15,6,(OFFSET(Data!$A$1,0,MATCH(X$6,Data!$1:$1,0)-1,1000,1)=IF(X$7="","Yes",X$7))/(OFFSET(Data!$A$1,0,MATCH(X$6,Data!$1:$1,0)-1,1000,1)=IF(X$7="","Yes",X$7))*ROW(Data!$C$1:$C$1004),ROW(X182)-ROW(X$7)),1),"")</f>
        <v/>
      </c>
      <c r="Y182" s="43" t="str">
        <f ca="1">IF(Z182="","",IF(INDEX(Data!$BR:$BR,MATCH(Z182,Data!$A:$A,0),1)=0,"",INDEX(Data!$BR:$BR,MATCH(Z182,Data!$A:$A,0),1)))</f>
        <v/>
      </c>
      <c r="Z182" s="43" t="str">
        <f ca="1">IFERROR(INDEX(Data!$A$1:AA$1004,_xlfn.AGGREGATE(15,6,(OFFSET(Data!$A$1,0,MATCH(Z$6,Data!$1:$1,0)-1,1000,1)=IF(Z$7="","Yes",Z$7))/(OFFSET(Data!$A$1,0,MATCH(Z$6,Data!$1:$1,0)-1,1000,1)=IF(Z$7="","Yes",Z$7))*ROW(Data!$C$1:$C$1004),ROW(Z182)-ROW(Z$7)),1),"")</f>
        <v/>
      </c>
      <c r="AA182" s="43" t="str">
        <f ca="1">IF(AB182="","",IF(INDEX(Data!$BR:$BR,MATCH(AB182,Data!$A:$A,0),1)=0,"",INDEX(Data!$BR:$BR,MATCH(AB182,Data!$A:$A,0),1)))</f>
        <v/>
      </c>
      <c r="AB182" s="43" t="str">
        <f ca="1">IFERROR(INDEX(Data!$A$1:AC$1004,_xlfn.AGGREGATE(15,6,(OFFSET(Data!$A$1,0,MATCH(AB$6,Data!$1:$1,0)-1,1000,1)=IF(AB$7="","Yes",AB$7))/(OFFSET(Data!$A$1,0,MATCH(AB$6,Data!$1:$1,0)-1,1000,1)=IF(AB$7="","Yes",AB$7))*ROW(Data!$C$1:$C$1004),ROW(AB182)-ROW(AB$7)),1),"")</f>
        <v/>
      </c>
      <c r="AC182" s="43" t="str">
        <f ca="1">IF(AD182="","",IF(INDEX(Data!$BR:$BR,MATCH(AD182,Data!$A:$A,0),1)=0,"",INDEX(Data!$BR:$BR,MATCH(AD182,Data!$A:$A,0),1)))</f>
        <v/>
      </c>
      <c r="AD182" s="43" t="str">
        <f ca="1">IFERROR(INDEX(Data!$A$1:AE$1004,_xlfn.AGGREGATE(15,6,(OFFSET(Data!$A$1,0,MATCH(AD$6,Data!$1:$1,0)-1,1000,1)=IF(AD$7="","Yes",AD$7))/(OFFSET(Data!$A$1,0,MATCH(AD$6,Data!$1:$1,0)-1,1000,1)=IF(AD$7="","Yes",AD$7))*ROW(Data!$C$1:$C$1004),ROW(AD182)-ROW(AD$7)),1),"")</f>
        <v/>
      </c>
      <c r="AE182" s="43" t="str">
        <f ca="1">IF(AF182="","",IF(INDEX(Data!$BR:$BR,MATCH(AF182,Data!$A:$A,0),1)=0,"",INDEX(Data!$BR:$BR,MATCH(AF182,Data!$A:$A,0),1)))</f>
        <v/>
      </c>
      <c r="AF182" s="43" t="str">
        <f ca="1">IFERROR(INDEX(Data!$A$1:AM$1004,_xlfn.AGGREGATE(15,6,(OFFSET(Data!$A$1,0,MATCH(AF$6,Data!$1:$1,0)-1,1000,1)=IF(AF$7="","Yes",AF$7))/(OFFSET(Data!$A$1,0,MATCH(AF$6,Data!$1:$1,0)-1,1000,1)=IF(AF$7="","Yes",AF$7))*ROW(Data!$C$1:$C$1004),ROW(AF182)-ROW(AF$7)),1),"")</f>
        <v/>
      </c>
      <c r="AG182" s="43" t="str">
        <f ca="1">IF(AH182="","",IF(INDEX(Data!$BR:$BR,MATCH(AH182,Data!$A:$A,0),1)=0,"",INDEX(Data!$BR:$BR,MATCH(AH182,Data!$A:$A,0),1)))</f>
        <v/>
      </c>
      <c r="AH182" s="43" t="str">
        <f ca="1">IFERROR(INDEX(Data!$A$1:AO$1004,_xlfn.AGGREGATE(15,6,(OFFSET(Data!$A$1,0,MATCH(AH$6,Data!$1:$1,0)-1,1000,1)=IF(AH$7="","Yes",AH$7))/(OFFSET(Data!$A$1,0,MATCH(AH$6,Data!$1:$1,0)-1,1000,1)=IF(AH$7="","Yes",AH$7))*ROW(Data!$C$1:$C$1004),ROW(AH182)-ROW(AH$7)),1),"")</f>
        <v/>
      </c>
      <c r="AI182" s="43" t="str">
        <f ca="1">IF(AJ182="","",IF(INDEX(Data!$BR:$BR,MATCH(AJ182,Data!$A:$A,0),1)=0,"",INDEX(Data!$BR:$BR,MATCH(AJ182,Data!$A:$A,0),1)))</f>
        <v/>
      </c>
      <c r="AJ182" s="43" t="str">
        <f ca="1">IFERROR(INDEX(Data!$A$1:AQ$1004,_xlfn.AGGREGATE(15,6,(OFFSET(Data!$A$1,0,MATCH(AJ$6,Data!$1:$1,0)-1,1000,1)=IF(AJ$7="","Yes",AJ$7))/(OFFSET(Data!$A$1,0,MATCH(AJ$6,Data!$1:$1,0)-1,1000,1)=IF(AJ$7="","Yes",AJ$7))*ROW(Data!$C$1:$C$1004),ROW(AJ182)-ROW(AJ$7)),1),"")</f>
        <v/>
      </c>
      <c r="AK182" s="43" t="str">
        <f ca="1">IF(AL182="","",IF(INDEX(Data!$BR:$BR,MATCH(AL182,Data!$A:$A,0),1)=0,"",INDEX(Data!$BR:$BR,MATCH(AL182,Data!$A:$A,0),1)))</f>
        <v/>
      </c>
      <c r="AL182" s="43" t="str">
        <f ca="1">IFERROR(INDEX(Data!$A$1:AS$1004,_xlfn.AGGREGATE(15,6,(OFFSET(Data!$A$1,0,MATCH(AL$6,Data!$1:$1,0)-1,1000,1)=IF(AL$7="","Yes",AL$7))/(OFFSET(Data!$A$1,0,MATCH(AL$6,Data!$1:$1,0)-1,1000,1)=IF(AL$7="","Yes",AL$7))*ROW(Data!$C$1:$C$1004),ROW(AL182)-ROW(AL$7)),1),"")</f>
        <v/>
      </c>
      <c r="AM182" s="43" t="str">
        <f ca="1">IF(AN182="","",IF(INDEX(Data!$BR:$BR,MATCH(AN182,Data!$A:$A,0),1)=0,"",INDEX(Data!$BR:$BR,MATCH(AN182,Data!$A:$A,0),1)))</f>
        <v/>
      </c>
      <c r="AN182" s="43" t="str">
        <f ca="1">IFERROR(INDEX(Data!$A$1:AU$1004,_xlfn.AGGREGATE(15,6,(OFFSET(Data!$A$1,0,MATCH(AN$6,Data!$1:$1,0)-1,1000,1)=IF(AN$7="","Yes",AN$7))/(OFFSET(Data!$A$1,0,MATCH(AN$6,Data!$1:$1,0)-1,1000,1)=IF(AN$7="","Yes",AN$7))*ROW(Data!$C$1:$C$1004),ROW(AN182)-ROW(AN$7)),1),"")</f>
        <v/>
      </c>
    </row>
    <row r="183" spans="1:40" x14ac:dyDescent="0.4">
      <c r="A183" s="43" t="str">
        <f ca="1">IF(B183="","",IF(INDEX(Data!$BR:$BR,MATCH(B183,Data!$A:$A,0),1)=0,"",INDEX(Data!$BR:$BR,MATCH(B183,Data!$A:$A,0),1)))</f>
        <v/>
      </c>
      <c r="B183" s="43" t="str">
        <f ca="1">IFERROR(INDEX(Data!A$1:$A$1004,_xlfn.AGGREGATE(15,6,(OFFSET(Data!$A$1,0,MATCH(B$6,Data!$1:$1,0)-1,1000,1)=IF(B$7="","Yes",B$7))/(OFFSET(Data!$A$1,0,MATCH(B$6,Data!$1:$1,0)-1,1000,1)=IF(B$7="","Yes",B$7))*ROW(Data!$C$1:$C$1004),ROW(B183)-ROW(B$7)),1),"")</f>
        <v/>
      </c>
      <c r="C183" s="43" t="str">
        <f ca="1">IF(D183="","",IF(INDEX(Data!$BR:$BR,MATCH(D183,Data!$A:$A,0),1)=0,"",INDEX(Data!$BR:$BR,MATCH(D183,Data!$A:$A,0),1)))</f>
        <v/>
      </c>
      <c r="D183" s="43" t="str">
        <f ca="1">IFERROR(INDEX(Data!$A$1:C$1004,_xlfn.AGGREGATE(15,6,(OFFSET(Data!$A$1,0,MATCH(D$6,Data!$1:$1,0)-1,1000,1)=IF(D$7="","Yes",D$7))/(OFFSET(Data!$A$1,0,MATCH(D$6,Data!$1:$1,0)-1,1000,1)=IF(D$7="","Yes",D$7))*ROW(Data!$C$1:$C$1004),ROW(D183)-ROW(D$7)),1),"")</f>
        <v/>
      </c>
      <c r="E183" s="43" t="str">
        <f ca="1">IF(F183="","",IF(INDEX(Data!$BR:$BR,MATCH(F183,Data!$A:$A,0),1)=0,"",INDEX(Data!$BR:$BR,MATCH(F183,Data!$A:$A,0),1)))</f>
        <v/>
      </c>
      <c r="F183" s="43" t="str">
        <f ca="1">IFERROR(INDEX(Data!$A$1:E$1004,_xlfn.AGGREGATE(15,6,(OFFSET(Data!$A$1,0,MATCH(F$6,Data!$1:$1,0)-1,1000,1)=IF(F$7="","Yes",F$7))/(OFFSET(Data!$A$1,0,MATCH(F$6,Data!$1:$1,0)-1,1000,1)=IF(F$7="","Yes",F$7))*ROW(Data!$C$1:$C$1004),ROW(F183)-ROW(F$7)),1),"")</f>
        <v/>
      </c>
      <c r="G183" s="43" t="str">
        <f ca="1">IF(H183="","",IF(INDEX(Data!$BR:$BR,MATCH(H183,Data!$A:$A,0),1)=0,"",INDEX(Data!$BR:$BR,MATCH(H183,Data!$A:$A,0),1)))</f>
        <v/>
      </c>
      <c r="H183" s="43" t="str">
        <f ca="1">IFERROR(INDEX(Data!$A$1:G$1004,_xlfn.AGGREGATE(15,6,(OFFSET(Data!$A$1,0,MATCH(H$6,Data!$1:$1,0)-1,1000,1)=IF(H$7="","Yes",H$7))/(OFFSET(Data!$A$1,0,MATCH(H$6,Data!$1:$1,0)-1,1000,1)=IF(H$7="","Yes",H$7))*ROW(Data!$C$1:$C$1004),ROW(H183)-ROW(H$7)),1),"")</f>
        <v/>
      </c>
      <c r="I183" s="43" t="str">
        <f ca="1">IF(J183="","",IF(INDEX(Data!$BR:$BR,MATCH(J183,Data!$A:$A,0),1)=0,"",INDEX(Data!$BR:$BR,MATCH(J183,Data!$A:$A,0),1)))</f>
        <v/>
      </c>
      <c r="J183" s="43" t="str">
        <f ca="1">IFERROR(INDEX(Data!$A$1:I$1004,_xlfn.AGGREGATE(15,6,(OFFSET(Data!$A$1,0,MATCH(J$6,Data!$1:$1,0)-1,1000,1)=IF(J$7="","Yes",J$7))/(OFFSET(Data!$A$1,0,MATCH(J$6,Data!$1:$1,0)-1,1000,1)=IF(J$7="","Yes",J$7))*ROW(Data!$C$1:$C$1004),ROW(J183)-ROW(J$7)),1),"")</f>
        <v/>
      </c>
      <c r="K183" s="43" t="str">
        <f ca="1">IF(L183="","",IF(INDEX(Data!$BR:$BR,MATCH(L183,Data!$A:$A,0),1)=0,"",INDEX(Data!$BR:$BR,MATCH(L183,Data!$A:$A,0),1)))</f>
        <v/>
      </c>
      <c r="L183" s="43" t="str">
        <f ca="1">IFERROR(INDEX(Data!$A$1:K$1004,_xlfn.AGGREGATE(15,6,(OFFSET(Data!$A$1,0,MATCH(L$6,Data!$1:$1,0)-1,1000,1)=IF(L$7="","Yes",L$7))/(OFFSET(Data!$A$1,0,MATCH(L$6,Data!$1:$1,0)-1,1000,1)=IF(L$7="","Yes",L$7))*ROW(Data!$C$1:$C$1004),ROW(L183)-ROW(L$7)),1),"")</f>
        <v/>
      </c>
      <c r="M183" s="43" t="str">
        <f ca="1">IF(N183="","",IF(INDEX(Data!$BR:$BR,MATCH(N183,Data!$A:$A,0),1)=0,"",INDEX(Data!$BR:$BR,MATCH(N183,Data!$A:$A,0),1)))</f>
        <v/>
      </c>
      <c r="N183" s="43" t="str">
        <f ca="1">IFERROR(INDEX(Data!$A$1:M$1004,_xlfn.AGGREGATE(15,6,(OFFSET(Data!$A$1,0,MATCH(N$6,Data!$1:$1,0)-1,1000,1)=IF(N$7="","Yes",N$7))/(OFFSET(Data!$A$1,0,MATCH(N$6,Data!$1:$1,0)-1,1000,1)=IF(N$7="","Yes",N$7))*ROW(Data!$C$1:$C$1004),ROW(N183)-ROW(N$7)),1),"")</f>
        <v/>
      </c>
      <c r="O183" s="43" t="str">
        <f ca="1">IF(P183="","",IF(INDEX(Data!$BR:$BR,MATCH(P183,Data!$A:$A,0),1)=0,"",INDEX(Data!$BR:$BR,MATCH(P183,Data!$A:$A,0),1)))</f>
        <v/>
      </c>
      <c r="P183" s="43" t="str">
        <f ca="1">IFERROR(INDEX(Data!$A$1:O$1004,_xlfn.AGGREGATE(15,6,(OFFSET(Data!$A$1,0,MATCH(P$6,Data!$1:$1,0)-1,1000,1)=IF(P$7="","Yes",P$7))/(OFFSET(Data!$A$1,0,MATCH(P$6,Data!$1:$1,0)-1,1000,1)=IF(P$7="","Yes",P$7))*ROW(Data!$C$1:$C$1004),ROW(P183)-ROW(P$7)),1),"")</f>
        <v/>
      </c>
      <c r="Q183" s="43" t="str">
        <f ca="1">IF(R183="","",IF(INDEX(Data!$BR:$BR,MATCH(R183,Data!$A:$A,0),1)=0,"",INDEX(Data!$BR:$BR,MATCH(R183,Data!$A:$A,0),1)))</f>
        <v/>
      </c>
      <c r="R183" s="43" t="str">
        <f ca="1">IFERROR(INDEX(Data!$A$1:Q$1004,_xlfn.AGGREGATE(15,6,(OFFSET(Data!$A$1,0,MATCH(R$6,Data!$1:$1,0)-1,1000,1)=IF(R$7="","Yes",R$7))/(OFFSET(Data!$A$1,0,MATCH(R$6,Data!$1:$1,0)-1,1000,1)=IF(R$7="","Yes",R$7))*ROW(Data!$C$1:$C$1004),ROW(R183)-ROW(R$7)),1),"")</f>
        <v/>
      </c>
      <c r="S183" s="43" t="str">
        <f ca="1">IF(T183="","",IF(INDEX(Data!$BR:$BR,MATCH(T183,Data!$A:$A,0),1)=0,"",INDEX(Data!$BR:$BR,MATCH(T183,Data!$A:$A,0),1)))</f>
        <v/>
      </c>
      <c r="T183" s="43" t="str">
        <f ca="1">IFERROR(INDEX(Data!$A$1:R$1004,_xlfn.AGGREGATE(15,6,(OFFSET(Data!$A$1,0,MATCH(T$6,Data!$1:$1,0)-1,1000,1)=IF(T$7="","Yes",T$7))/(OFFSET(Data!$A$1,0,MATCH(T$6,Data!$1:$1,0)-1,1000,1)=IF(T$7="","Yes",T$7))*ROW(Data!$C$1:$C$1004),ROW(T183)-ROW(T$7)),1),"")</f>
        <v/>
      </c>
      <c r="U183" s="43" t="str">
        <f ca="1">IF(V183="","",IF(INDEX(Data!$BR:$BR,MATCH(V183,Data!$A:$A,0),1)=0,"",INDEX(Data!$BR:$BR,MATCH(V183,Data!$A:$A,0),1)))</f>
        <v/>
      </c>
      <c r="V183" s="43" t="str">
        <f ca="1">IFERROR(INDEX(Data!$A$1:T$1004,_xlfn.AGGREGATE(15,6,(OFFSET(Data!$A$1,0,MATCH(V$6,Data!$1:$1,0)-1,1000,1)=IF(V$7="","Yes",V$7))/(OFFSET(Data!$A$1,0,MATCH(V$6,Data!$1:$1,0)-1,1000,1)=IF(V$7="","Yes",V$7))*ROW(Data!$C$1:$C$1004),ROW(V183)-ROW(V$7)),1),"")</f>
        <v/>
      </c>
      <c r="W183" s="43" t="str">
        <f ca="1">IF(X183="","",IF(INDEX(Data!$BR:$BR,MATCH(X183,Data!$A:$A,0),1)=0,"",INDEX(Data!$BR:$BR,MATCH(X183,Data!$A:$A,0),1)))</f>
        <v/>
      </c>
      <c r="X183" s="43" t="str">
        <f ca="1">IFERROR(INDEX(Data!$A$1:Y$1004,_xlfn.AGGREGATE(15,6,(OFFSET(Data!$A$1,0,MATCH(X$6,Data!$1:$1,0)-1,1000,1)=IF(X$7="","Yes",X$7))/(OFFSET(Data!$A$1,0,MATCH(X$6,Data!$1:$1,0)-1,1000,1)=IF(X$7="","Yes",X$7))*ROW(Data!$C$1:$C$1004),ROW(X183)-ROW(X$7)),1),"")</f>
        <v/>
      </c>
      <c r="Y183" s="43" t="str">
        <f ca="1">IF(Z183="","",IF(INDEX(Data!$BR:$BR,MATCH(Z183,Data!$A:$A,0),1)=0,"",INDEX(Data!$BR:$BR,MATCH(Z183,Data!$A:$A,0),1)))</f>
        <v/>
      </c>
      <c r="Z183" s="43" t="str">
        <f ca="1">IFERROR(INDEX(Data!$A$1:AA$1004,_xlfn.AGGREGATE(15,6,(OFFSET(Data!$A$1,0,MATCH(Z$6,Data!$1:$1,0)-1,1000,1)=IF(Z$7="","Yes",Z$7))/(OFFSET(Data!$A$1,0,MATCH(Z$6,Data!$1:$1,0)-1,1000,1)=IF(Z$7="","Yes",Z$7))*ROW(Data!$C$1:$C$1004),ROW(Z183)-ROW(Z$7)),1),"")</f>
        <v/>
      </c>
      <c r="AA183" s="43" t="str">
        <f ca="1">IF(AB183="","",IF(INDEX(Data!$BR:$BR,MATCH(AB183,Data!$A:$A,0),1)=0,"",INDEX(Data!$BR:$BR,MATCH(AB183,Data!$A:$A,0),1)))</f>
        <v/>
      </c>
      <c r="AB183" s="43" t="str">
        <f ca="1">IFERROR(INDEX(Data!$A$1:AC$1004,_xlfn.AGGREGATE(15,6,(OFFSET(Data!$A$1,0,MATCH(AB$6,Data!$1:$1,0)-1,1000,1)=IF(AB$7="","Yes",AB$7))/(OFFSET(Data!$A$1,0,MATCH(AB$6,Data!$1:$1,0)-1,1000,1)=IF(AB$7="","Yes",AB$7))*ROW(Data!$C$1:$C$1004),ROW(AB183)-ROW(AB$7)),1),"")</f>
        <v/>
      </c>
      <c r="AC183" s="43" t="str">
        <f ca="1">IF(AD183="","",IF(INDEX(Data!$BR:$BR,MATCH(AD183,Data!$A:$A,0),1)=0,"",INDEX(Data!$BR:$BR,MATCH(AD183,Data!$A:$A,0),1)))</f>
        <v/>
      </c>
      <c r="AD183" s="43" t="str">
        <f ca="1">IFERROR(INDEX(Data!$A$1:AE$1004,_xlfn.AGGREGATE(15,6,(OFFSET(Data!$A$1,0,MATCH(AD$6,Data!$1:$1,0)-1,1000,1)=IF(AD$7="","Yes",AD$7))/(OFFSET(Data!$A$1,0,MATCH(AD$6,Data!$1:$1,0)-1,1000,1)=IF(AD$7="","Yes",AD$7))*ROW(Data!$C$1:$C$1004),ROW(AD183)-ROW(AD$7)),1),"")</f>
        <v/>
      </c>
      <c r="AE183" s="43" t="str">
        <f ca="1">IF(AF183="","",IF(INDEX(Data!$BR:$BR,MATCH(AF183,Data!$A:$A,0),1)=0,"",INDEX(Data!$BR:$BR,MATCH(AF183,Data!$A:$A,0),1)))</f>
        <v/>
      </c>
      <c r="AF183" s="43" t="str">
        <f ca="1">IFERROR(INDEX(Data!$A$1:AM$1004,_xlfn.AGGREGATE(15,6,(OFFSET(Data!$A$1,0,MATCH(AF$6,Data!$1:$1,0)-1,1000,1)=IF(AF$7="","Yes",AF$7))/(OFFSET(Data!$A$1,0,MATCH(AF$6,Data!$1:$1,0)-1,1000,1)=IF(AF$7="","Yes",AF$7))*ROW(Data!$C$1:$C$1004),ROW(AF183)-ROW(AF$7)),1),"")</f>
        <v/>
      </c>
      <c r="AG183" s="43" t="str">
        <f ca="1">IF(AH183="","",IF(INDEX(Data!$BR:$BR,MATCH(AH183,Data!$A:$A,0),1)=0,"",INDEX(Data!$BR:$BR,MATCH(AH183,Data!$A:$A,0),1)))</f>
        <v/>
      </c>
      <c r="AH183" s="43" t="str">
        <f ca="1">IFERROR(INDEX(Data!$A$1:AO$1004,_xlfn.AGGREGATE(15,6,(OFFSET(Data!$A$1,0,MATCH(AH$6,Data!$1:$1,0)-1,1000,1)=IF(AH$7="","Yes",AH$7))/(OFFSET(Data!$A$1,0,MATCH(AH$6,Data!$1:$1,0)-1,1000,1)=IF(AH$7="","Yes",AH$7))*ROW(Data!$C$1:$C$1004),ROW(AH183)-ROW(AH$7)),1),"")</f>
        <v/>
      </c>
      <c r="AI183" s="43" t="str">
        <f ca="1">IF(AJ183="","",IF(INDEX(Data!$BR:$BR,MATCH(AJ183,Data!$A:$A,0),1)=0,"",INDEX(Data!$BR:$BR,MATCH(AJ183,Data!$A:$A,0),1)))</f>
        <v/>
      </c>
      <c r="AJ183" s="43" t="str">
        <f ca="1">IFERROR(INDEX(Data!$A$1:AQ$1004,_xlfn.AGGREGATE(15,6,(OFFSET(Data!$A$1,0,MATCH(AJ$6,Data!$1:$1,0)-1,1000,1)=IF(AJ$7="","Yes",AJ$7))/(OFFSET(Data!$A$1,0,MATCH(AJ$6,Data!$1:$1,0)-1,1000,1)=IF(AJ$7="","Yes",AJ$7))*ROW(Data!$C$1:$C$1004),ROW(AJ183)-ROW(AJ$7)),1),"")</f>
        <v/>
      </c>
      <c r="AK183" s="43" t="str">
        <f ca="1">IF(AL183="","",IF(INDEX(Data!$BR:$BR,MATCH(AL183,Data!$A:$A,0),1)=0,"",INDEX(Data!$BR:$BR,MATCH(AL183,Data!$A:$A,0),1)))</f>
        <v/>
      </c>
      <c r="AL183" s="43" t="str">
        <f ca="1">IFERROR(INDEX(Data!$A$1:AS$1004,_xlfn.AGGREGATE(15,6,(OFFSET(Data!$A$1,0,MATCH(AL$6,Data!$1:$1,0)-1,1000,1)=IF(AL$7="","Yes",AL$7))/(OFFSET(Data!$A$1,0,MATCH(AL$6,Data!$1:$1,0)-1,1000,1)=IF(AL$7="","Yes",AL$7))*ROW(Data!$C$1:$C$1004),ROW(AL183)-ROW(AL$7)),1),"")</f>
        <v/>
      </c>
      <c r="AM183" s="43" t="str">
        <f ca="1">IF(AN183="","",IF(INDEX(Data!$BR:$BR,MATCH(AN183,Data!$A:$A,0),1)=0,"",INDEX(Data!$BR:$BR,MATCH(AN183,Data!$A:$A,0),1)))</f>
        <v/>
      </c>
      <c r="AN183" s="43" t="str">
        <f ca="1">IFERROR(INDEX(Data!$A$1:AU$1004,_xlfn.AGGREGATE(15,6,(OFFSET(Data!$A$1,0,MATCH(AN$6,Data!$1:$1,0)-1,1000,1)=IF(AN$7="","Yes",AN$7))/(OFFSET(Data!$A$1,0,MATCH(AN$6,Data!$1:$1,0)-1,1000,1)=IF(AN$7="","Yes",AN$7))*ROW(Data!$C$1:$C$1004),ROW(AN183)-ROW(AN$7)),1),"")</f>
        <v/>
      </c>
    </row>
    <row r="184" spans="1:40" x14ac:dyDescent="0.4">
      <c r="A184" s="43" t="str">
        <f ca="1">IF(B184="","",IF(INDEX(Data!$BR:$BR,MATCH(B184,Data!$A:$A,0),1)=0,"",INDEX(Data!$BR:$BR,MATCH(B184,Data!$A:$A,0),1)))</f>
        <v/>
      </c>
      <c r="B184" s="43" t="str">
        <f ca="1">IFERROR(INDEX(Data!A$1:$A$1004,_xlfn.AGGREGATE(15,6,(OFFSET(Data!$A$1,0,MATCH(B$6,Data!$1:$1,0)-1,1000,1)=IF(B$7="","Yes",B$7))/(OFFSET(Data!$A$1,0,MATCH(B$6,Data!$1:$1,0)-1,1000,1)=IF(B$7="","Yes",B$7))*ROW(Data!$C$1:$C$1004),ROW(B184)-ROW(B$7)),1),"")</f>
        <v/>
      </c>
      <c r="C184" s="43" t="str">
        <f ca="1">IF(D184="","",IF(INDEX(Data!$BR:$BR,MATCH(D184,Data!$A:$A,0),1)=0,"",INDEX(Data!$BR:$BR,MATCH(D184,Data!$A:$A,0),1)))</f>
        <v/>
      </c>
      <c r="D184" s="43" t="str">
        <f ca="1">IFERROR(INDEX(Data!$A$1:C$1004,_xlfn.AGGREGATE(15,6,(OFFSET(Data!$A$1,0,MATCH(D$6,Data!$1:$1,0)-1,1000,1)=IF(D$7="","Yes",D$7))/(OFFSET(Data!$A$1,0,MATCH(D$6,Data!$1:$1,0)-1,1000,1)=IF(D$7="","Yes",D$7))*ROW(Data!$C$1:$C$1004),ROW(D184)-ROW(D$7)),1),"")</f>
        <v/>
      </c>
      <c r="E184" s="43" t="str">
        <f ca="1">IF(F184="","",IF(INDEX(Data!$BR:$BR,MATCH(F184,Data!$A:$A,0),1)=0,"",INDEX(Data!$BR:$BR,MATCH(F184,Data!$A:$A,0),1)))</f>
        <v/>
      </c>
      <c r="F184" s="43" t="str">
        <f ca="1">IFERROR(INDEX(Data!$A$1:E$1004,_xlfn.AGGREGATE(15,6,(OFFSET(Data!$A$1,0,MATCH(F$6,Data!$1:$1,0)-1,1000,1)=IF(F$7="","Yes",F$7))/(OFFSET(Data!$A$1,0,MATCH(F$6,Data!$1:$1,0)-1,1000,1)=IF(F$7="","Yes",F$7))*ROW(Data!$C$1:$C$1004),ROW(F184)-ROW(F$7)),1),"")</f>
        <v/>
      </c>
      <c r="G184" s="43" t="str">
        <f ca="1">IF(H184="","",IF(INDEX(Data!$BR:$BR,MATCH(H184,Data!$A:$A,0),1)=0,"",INDEX(Data!$BR:$BR,MATCH(H184,Data!$A:$A,0),1)))</f>
        <v/>
      </c>
      <c r="H184" s="43" t="str">
        <f ca="1">IFERROR(INDEX(Data!$A$1:G$1004,_xlfn.AGGREGATE(15,6,(OFFSET(Data!$A$1,0,MATCH(H$6,Data!$1:$1,0)-1,1000,1)=IF(H$7="","Yes",H$7))/(OFFSET(Data!$A$1,0,MATCH(H$6,Data!$1:$1,0)-1,1000,1)=IF(H$7="","Yes",H$7))*ROW(Data!$C$1:$C$1004),ROW(H184)-ROW(H$7)),1),"")</f>
        <v/>
      </c>
      <c r="I184" s="43" t="str">
        <f ca="1">IF(J184="","",IF(INDEX(Data!$BR:$BR,MATCH(J184,Data!$A:$A,0),1)=0,"",INDEX(Data!$BR:$BR,MATCH(J184,Data!$A:$A,0),1)))</f>
        <v/>
      </c>
      <c r="J184" s="43" t="str">
        <f ca="1">IFERROR(INDEX(Data!$A$1:I$1004,_xlfn.AGGREGATE(15,6,(OFFSET(Data!$A$1,0,MATCH(J$6,Data!$1:$1,0)-1,1000,1)=IF(J$7="","Yes",J$7))/(OFFSET(Data!$A$1,0,MATCH(J$6,Data!$1:$1,0)-1,1000,1)=IF(J$7="","Yes",J$7))*ROW(Data!$C$1:$C$1004),ROW(J184)-ROW(J$7)),1),"")</f>
        <v/>
      </c>
      <c r="K184" s="43" t="str">
        <f ca="1">IF(L184="","",IF(INDEX(Data!$BR:$BR,MATCH(L184,Data!$A:$A,0),1)=0,"",INDEX(Data!$BR:$BR,MATCH(L184,Data!$A:$A,0),1)))</f>
        <v/>
      </c>
      <c r="L184" s="43" t="str">
        <f ca="1">IFERROR(INDEX(Data!$A$1:K$1004,_xlfn.AGGREGATE(15,6,(OFFSET(Data!$A$1,0,MATCH(L$6,Data!$1:$1,0)-1,1000,1)=IF(L$7="","Yes",L$7))/(OFFSET(Data!$A$1,0,MATCH(L$6,Data!$1:$1,0)-1,1000,1)=IF(L$7="","Yes",L$7))*ROW(Data!$C$1:$C$1004),ROW(L184)-ROW(L$7)),1),"")</f>
        <v/>
      </c>
      <c r="M184" s="43" t="str">
        <f ca="1">IF(N184="","",IF(INDEX(Data!$BR:$BR,MATCH(N184,Data!$A:$A,0),1)=0,"",INDEX(Data!$BR:$BR,MATCH(N184,Data!$A:$A,0),1)))</f>
        <v/>
      </c>
      <c r="N184" s="43" t="str">
        <f ca="1">IFERROR(INDEX(Data!$A$1:M$1004,_xlfn.AGGREGATE(15,6,(OFFSET(Data!$A$1,0,MATCH(N$6,Data!$1:$1,0)-1,1000,1)=IF(N$7="","Yes",N$7))/(OFFSET(Data!$A$1,0,MATCH(N$6,Data!$1:$1,0)-1,1000,1)=IF(N$7="","Yes",N$7))*ROW(Data!$C$1:$C$1004),ROW(N184)-ROW(N$7)),1),"")</f>
        <v/>
      </c>
      <c r="O184" s="43" t="str">
        <f ca="1">IF(P184="","",IF(INDEX(Data!$BR:$BR,MATCH(P184,Data!$A:$A,0),1)=0,"",INDEX(Data!$BR:$BR,MATCH(P184,Data!$A:$A,0),1)))</f>
        <v/>
      </c>
      <c r="P184" s="43" t="str">
        <f ca="1">IFERROR(INDEX(Data!$A$1:O$1004,_xlfn.AGGREGATE(15,6,(OFFSET(Data!$A$1,0,MATCH(P$6,Data!$1:$1,0)-1,1000,1)=IF(P$7="","Yes",P$7))/(OFFSET(Data!$A$1,0,MATCH(P$6,Data!$1:$1,0)-1,1000,1)=IF(P$7="","Yes",P$7))*ROW(Data!$C$1:$C$1004),ROW(P184)-ROW(P$7)),1),"")</f>
        <v/>
      </c>
      <c r="Q184" s="43" t="str">
        <f ca="1">IF(R184="","",IF(INDEX(Data!$BR:$BR,MATCH(R184,Data!$A:$A,0),1)=0,"",INDEX(Data!$BR:$BR,MATCH(R184,Data!$A:$A,0),1)))</f>
        <v/>
      </c>
      <c r="R184" s="43" t="str">
        <f ca="1">IFERROR(INDEX(Data!$A$1:Q$1004,_xlfn.AGGREGATE(15,6,(OFFSET(Data!$A$1,0,MATCH(R$6,Data!$1:$1,0)-1,1000,1)=IF(R$7="","Yes",R$7))/(OFFSET(Data!$A$1,0,MATCH(R$6,Data!$1:$1,0)-1,1000,1)=IF(R$7="","Yes",R$7))*ROW(Data!$C$1:$C$1004),ROW(R184)-ROW(R$7)),1),"")</f>
        <v/>
      </c>
      <c r="S184" s="43" t="str">
        <f ca="1">IF(T184="","",IF(INDEX(Data!$BR:$BR,MATCH(T184,Data!$A:$A,0),1)=0,"",INDEX(Data!$BR:$BR,MATCH(T184,Data!$A:$A,0),1)))</f>
        <v/>
      </c>
      <c r="T184" s="43" t="str">
        <f ca="1">IFERROR(INDEX(Data!$A$1:R$1004,_xlfn.AGGREGATE(15,6,(OFFSET(Data!$A$1,0,MATCH(T$6,Data!$1:$1,0)-1,1000,1)=IF(T$7="","Yes",T$7))/(OFFSET(Data!$A$1,0,MATCH(T$6,Data!$1:$1,0)-1,1000,1)=IF(T$7="","Yes",T$7))*ROW(Data!$C$1:$C$1004),ROW(T184)-ROW(T$7)),1),"")</f>
        <v/>
      </c>
      <c r="U184" s="43" t="str">
        <f ca="1">IF(V184="","",IF(INDEX(Data!$BR:$BR,MATCH(V184,Data!$A:$A,0),1)=0,"",INDEX(Data!$BR:$BR,MATCH(V184,Data!$A:$A,0),1)))</f>
        <v/>
      </c>
      <c r="V184" s="43" t="str">
        <f ca="1">IFERROR(INDEX(Data!$A$1:T$1004,_xlfn.AGGREGATE(15,6,(OFFSET(Data!$A$1,0,MATCH(V$6,Data!$1:$1,0)-1,1000,1)=IF(V$7="","Yes",V$7))/(OFFSET(Data!$A$1,0,MATCH(V$6,Data!$1:$1,0)-1,1000,1)=IF(V$7="","Yes",V$7))*ROW(Data!$C$1:$C$1004),ROW(V184)-ROW(V$7)),1),"")</f>
        <v/>
      </c>
      <c r="W184" s="43" t="str">
        <f ca="1">IF(X184="","",IF(INDEX(Data!$BR:$BR,MATCH(X184,Data!$A:$A,0),1)=0,"",INDEX(Data!$BR:$BR,MATCH(X184,Data!$A:$A,0),1)))</f>
        <v/>
      </c>
      <c r="X184" s="43" t="str">
        <f ca="1">IFERROR(INDEX(Data!$A$1:Y$1004,_xlfn.AGGREGATE(15,6,(OFFSET(Data!$A$1,0,MATCH(X$6,Data!$1:$1,0)-1,1000,1)=IF(X$7="","Yes",X$7))/(OFFSET(Data!$A$1,0,MATCH(X$6,Data!$1:$1,0)-1,1000,1)=IF(X$7="","Yes",X$7))*ROW(Data!$C$1:$C$1004),ROW(X184)-ROW(X$7)),1),"")</f>
        <v/>
      </c>
      <c r="Y184" s="43" t="str">
        <f ca="1">IF(Z184="","",IF(INDEX(Data!$BR:$BR,MATCH(Z184,Data!$A:$A,0),1)=0,"",INDEX(Data!$BR:$BR,MATCH(Z184,Data!$A:$A,0),1)))</f>
        <v/>
      </c>
      <c r="Z184" s="43" t="str">
        <f ca="1">IFERROR(INDEX(Data!$A$1:AA$1004,_xlfn.AGGREGATE(15,6,(OFFSET(Data!$A$1,0,MATCH(Z$6,Data!$1:$1,0)-1,1000,1)=IF(Z$7="","Yes",Z$7))/(OFFSET(Data!$A$1,0,MATCH(Z$6,Data!$1:$1,0)-1,1000,1)=IF(Z$7="","Yes",Z$7))*ROW(Data!$C$1:$C$1004),ROW(Z184)-ROW(Z$7)),1),"")</f>
        <v/>
      </c>
      <c r="AA184" s="43" t="str">
        <f ca="1">IF(AB184="","",IF(INDEX(Data!$BR:$BR,MATCH(AB184,Data!$A:$A,0),1)=0,"",INDEX(Data!$BR:$BR,MATCH(AB184,Data!$A:$A,0),1)))</f>
        <v/>
      </c>
      <c r="AB184" s="43" t="str">
        <f ca="1">IFERROR(INDEX(Data!$A$1:AC$1004,_xlfn.AGGREGATE(15,6,(OFFSET(Data!$A$1,0,MATCH(AB$6,Data!$1:$1,0)-1,1000,1)=IF(AB$7="","Yes",AB$7))/(OFFSET(Data!$A$1,0,MATCH(AB$6,Data!$1:$1,0)-1,1000,1)=IF(AB$7="","Yes",AB$7))*ROW(Data!$C$1:$C$1004),ROW(AB184)-ROW(AB$7)),1),"")</f>
        <v/>
      </c>
      <c r="AC184" s="43" t="str">
        <f ca="1">IF(AD184="","",IF(INDEX(Data!$BR:$BR,MATCH(AD184,Data!$A:$A,0),1)=0,"",INDEX(Data!$BR:$BR,MATCH(AD184,Data!$A:$A,0),1)))</f>
        <v/>
      </c>
      <c r="AD184" s="43" t="str">
        <f ca="1">IFERROR(INDEX(Data!$A$1:AE$1004,_xlfn.AGGREGATE(15,6,(OFFSET(Data!$A$1,0,MATCH(AD$6,Data!$1:$1,0)-1,1000,1)=IF(AD$7="","Yes",AD$7))/(OFFSET(Data!$A$1,0,MATCH(AD$6,Data!$1:$1,0)-1,1000,1)=IF(AD$7="","Yes",AD$7))*ROW(Data!$C$1:$C$1004),ROW(AD184)-ROW(AD$7)),1),"")</f>
        <v/>
      </c>
      <c r="AE184" s="43" t="str">
        <f ca="1">IF(AF184="","",IF(INDEX(Data!$BR:$BR,MATCH(AF184,Data!$A:$A,0),1)=0,"",INDEX(Data!$BR:$BR,MATCH(AF184,Data!$A:$A,0),1)))</f>
        <v/>
      </c>
      <c r="AF184" s="43" t="str">
        <f ca="1">IFERROR(INDEX(Data!$A$1:AM$1004,_xlfn.AGGREGATE(15,6,(OFFSET(Data!$A$1,0,MATCH(AF$6,Data!$1:$1,0)-1,1000,1)=IF(AF$7="","Yes",AF$7))/(OFFSET(Data!$A$1,0,MATCH(AF$6,Data!$1:$1,0)-1,1000,1)=IF(AF$7="","Yes",AF$7))*ROW(Data!$C$1:$C$1004),ROW(AF184)-ROW(AF$7)),1),"")</f>
        <v/>
      </c>
      <c r="AG184" s="43" t="str">
        <f ca="1">IF(AH184="","",IF(INDEX(Data!$BR:$BR,MATCH(AH184,Data!$A:$A,0),1)=0,"",INDEX(Data!$BR:$BR,MATCH(AH184,Data!$A:$A,0),1)))</f>
        <v/>
      </c>
      <c r="AH184" s="43" t="str">
        <f ca="1">IFERROR(INDEX(Data!$A$1:AO$1004,_xlfn.AGGREGATE(15,6,(OFFSET(Data!$A$1,0,MATCH(AH$6,Data!$1:$1,0)-1,1000,1)=IF(AH$7="","Yes",AH$7))/(OFFSET(Data!$A$1,0,MATCH(AH$6,Data!$1:$1,0)-1,1000,1)=IF(AH$7="","Yes",AH$7))*ROW(Data!$C$1:$C$1004),ROW(AH184)-ROW(AH$7)),1),"")</f>
        <v/>
      </c>
      <c r="AI184" s="43" t="str">
        <f ca="1">IF(AJ184="","",IF(INDEX(Data!$BR:$BR,MATCH(AJ184,Data!$A:$A,0),1)=0,"",INDEX(Data!$BR:$BR,MATCH(AJ184,Data!$A:$A,0),1)))</f>
        <v/>
      </c>
      <c r="AJ184" s="43" t="str">
        <f ca="1">IFERROR(INDEX(Data!$A$1:AQ$1004,_xlfn.AGGREGATE(15,6,(OFFSET(Data!$A$1,0,MATCH(AJ$6,Data!$1:$1,0)-1,1000,1)=IF(AJ$7="","Yes",AJ$7))/(OFFSET(Data!$A$1,0,MATCH(AJ$6,Data!$1:$1,0)-1,1000,1)=IF(AJ$7="","Yes",AJ$7))*ROW(Data!$C$1:$C$1004),ROW(AJ184)-ROW(AJ$7)),1),"")</f>
        <v/>
      </c>
      <c r="AK184" s="43" t="str">
        <f ca="1">IF(AL184="","",IF(INDEX(Data!$BR:$BR,MATCH(AL184,Data!$A:$A,0),1)=0,"",INDEX(Data!$BR:$BR,MATCH(AL184,Data!$A:$A,0),1)))</f>
        <v/>
      </c>
      <c r="AL184" s="43" t="str">
        <f ca="1">IFERROR(INDEX(Data!$A$1:AS$1004,_xlfn.AGGREGATE(15,6,(OFFSET(Data!$A$1,0,MATCH(AL$6,Data!$1:$1,0)-1,1000,1)=IF(AL$7="","Yes",AL$7))/(OFFSET(Data!$A$1,0,MATCH(AL$6,Data!$1:$1,0)-1,1000,1)=IF(AL$7="","Yes",AL$7))*ROW(Data!$C$1:$C$1004),ROW(AL184)-ROW(AL$7)),1),"")</f>
        <v/>
      </c>
      <c r="AM184" s="43" t="str">
        <f ca="1">IF(AN184="","",IF(INDEX(Data!$BR:$BR,MATCH(AN184,Data!$A:$A,0),1)=0,"",INDEX(Data!$BR:$BR,MATCH(AN184,Data!$A:$A,0),1)))</f>
        <v/>
      </c>
      <c r="AN184" s="43" t="str">
        <f ca="1">IFERROR(INDEX(Data!$A$1:AU$1004,_xlfn.AGGREGATE(15,6,(OFFSET(Data!$A$1,0,MATCH(AN$6,Data!$1:$1,0)-1,1000,1)=IF(AN$7="","Yes",AN$7))/(OFFSET(Data!$A$1,0,MATCH(AN$6,Data!$1:$1,0)-1,1000,1)=IF(AN$7="","Yes",AN$7))*ROW(Data!$C$1:$C$1004),ROW(AN184)-ROW(AN$7)),1),"")</f>
        <v/>
      </c>
    </row>
    <row r="185" spans="1:40" x14ac:dyDescent="0.4">
      <c r="A185" s="43" t="str">
        <f ca="1">IF(B185="","",IF(INDEX(Data!$BR:$BR,MATCH(B185,Data!$A:$A,0),1)=0,"",INDEX(Data!$BR:$BR,MATCH(B185,Data!$A:$A,0),1)))</f>
        <v/>
      </c>
      <c r="B185" s="43" t="str">
        <f ca="1">IFERROR(INDEX(Data!A$1:$A$1004,_xlfn.AGGREGATE(15,6,(OFFSET(Data!$A$1,0,MATCH(B$6,Data!$1:$1,0)-1,1000,1)=IF(B$7="","Yes",B$7))/(OFFSET(Data!$A$1,0,MATCH(B$6,Data!$1:$1,0)-1,1000,1)=IF(B$7="","Yes",B$7))*ROW(Data!$C$1:$C$1004),ROW(B185)-ROW(B$7)),1),"")</f>
        <v/>
      </c>
      <c r="C185" s="43" t="str">
        <f ca="1">IF(D185="","",IF(INDEX(Data!$BR:$BR,MATCH(D185,Data!$A:$A,0),1)=0,"",INDEX(Data!$BR:$BR,MATCH(D185,Data!$A:$A,0),1)))</f>
        <v/>
      </c>
      <c r="D185" s="43" t="str">
        <f ca="1">IFERROR(INDEX(Data!$A$1:C$1004,_xlfn.AGGREGATE(15,6,(OFFSET(Data!$A$1,0,MATCH(D$6,Data!$1:$1,0)-1,1000,1)=IF(D$7="","Yes",D$7))/(OFFSET(Data!$A$1,0,MATCH(D$6,Data!$1:$1,0)-1,1000,1)=IF(D$7="","Yes",D$7))*ROW(Data!$C$1:$C$1004),ROW(D185)-ROW(D$7)),1),"")</f>
        <v/>
      </c>
      <c r="E185" s="43" t="str">
        <f ca="1">IF(F185="","",IF(INDEX(Data!$BR:$BR,MATCH(F185,Data!$A:$A,0),1)=0,"",INDEX(Data!$BR:$BR,MATCH(F185,Data!$A:$A,0),1)))</f>
        <v/>
      </c>
      <c r="F185" s="43" t="str">
        <f ca="1">IFERROR(INDEX(Data!$A$1:E$1004,_xlfn.AGGREGATE(15,6,(OFFSET(Data!$A$1,0,MATCH(F$6,Data!$1:$1,0)-1,1000,1)=IF(F$7="","Yes",F$7))/(OFFSET(Data!$A$1,0,MATCH(F$6,Data!$1:$1,0)-1,1000,1)=IF(F$7="","Yes",F$7))*ROW(Data!$C$1:$C$1004),ROW(F185)-ROW(F$7)),1),"")</f>
        <v/>
      </c>
      <c r="G185" s="43" t="str">
        <f ca="1">IF(H185="","",IF(INDEX(Data!$BR:$BR,MATCH(H185,Data!$A:$A,0),1)=0,"",INDEX(Data!$BR:$BR,MATCH(H185,Data!$A:$A,0),1)))</f>
        <v/>
      </c>
      <c r="H185" s="43" t="str">
        <f ca="1">IFERROR(INDEX(Data!$A$1:G$1004,_xlfn.AGGREGATE(15,6,(OFFSET(Data!$A$1,0,MATCH(H$6,Data!$1:$1,0)-1,1000,1)=IF(H$7="","Yes",H$7))/(OFFSET(Data!$A$1,0,MATCH(H$6,Data!$1:$1,0)-1,1000,1)=IF(H$7="","Yes",H$7))*ROW(Data!$C$1:$C$1004),ROW(H185)-ROW(H$7)),1),"")</f>
        <v/>
      </c>
      <c r="I185" s="43" t="str">
        <f ca="1">IF(J185="","",IF(INDEX(Data!$BR:$BR,MATCH(J185,Data!$A:$A,0),1)=0,"",INDEX(Data!$BR:$BR,MATCH(J185,Data!$A:$A,0),1)))</f>
        <v/>
      </c>
      <c r="J185" s="43" t="str">
        <f ca="1">IFERROR(INDEX(Data!$A$1:I$1004,_xlfn.AGGREGATE(15,6,(OFFSET(Data!$A$1,0,MATCH(J$6,Data!$1:$1,0)-1,1000,1)=IF(J$7="","Yes",J$7))/(OFFSET(Data!$A$1,0,MATCH(J$6,Data!$1:$1,0)-1,1000,1)=IF(J$7="","Yes",J$7))*ROW(Data!$C$1:$C$1004),ROW(J185)-ROW(J$7)),1),"")</f>
        <v/>
      </c>
      <c r="K185" s="43" t="str">
        <f ca="1">IF(L185="","",IF(INDEX(Data!$BR:$BR,MATCH(L185,Data!$A:$A,0),1)=0,"",INDEX(Data!$BR:$BR,MATCH(L185,Data!$A:$A,0),1)))</f>
        <v/>
      </c>
      <c r="L185" s="43" t="str">
        <f ca="1">IFERROR(INDEX(Data!$A$1:K$1004,_xlfn.AGGREGATE(15,6,(OFFSET(Data!$A$1,0,MATCH(L$6,Data!$1:$1,0)-1,1000,1)=IF(L$7="","Yes",L$7))/(OFFSET(Data!$A$1,0,MATCH(L$6,Data!$1:$1,0)-1,1000,1)=IF(L$7="","Yes",L$7))*ROW(Data!$C$1:$C$1004),ROW(L185)-ROW(L$7)),1),"")</f>
        <v/>
      </c>
      <c r="M185" s="43" t="str">
        <f ca="1">IF(N185="","",IF(INDEX(Data!$BR:$BR,MATCH(N185,Data!$A:$A,0),1)=0,"",INDEX(Data!$BR:$BR,MATCH(N185,Data!$A:$A,0),1)))</f>
        <v/>
      </c>
      <c r="N185" s="43" t="str">
        <f ca="1">IFERROR(INDEX(Data!$A$1:M$1004,_xlfn.AGGREGATE(15,6,(OFFSET(Data!$A$1,0,MATCH(N$6,Data!$1:$1,0)-1,1000,1)=IF(N$7="","Yes",N$7))/(OFFSET(Data!$A$1,0,MATCH(N$6,Data!$1:$1,0)-1,1000,1)=IF(N$7="","Yes",N$7))*ROW(Data!$C$1:$C$1004),ROW(N185)-ROW(N$7)),1),"")</f>
        <v/>
      </c>
      <c r="O185" s="43" t="str">
        <f ca="1">IF(P185="","",IF(INDEX(Data!$BR:$BR,MATCH(P185,Data!$A:$A,0),1)=0,"",INDEX(Data!$BR:$BR,MATCH(P185,Data!$A:$A,0),1)))</f>
        <v/>
      </c>
      <c r="P185" s="43" t="str">
        <f ca="1">IFERROR(INDEX(Data!$A$1:O$1004,_xlfn.AGGREGATE(15,6,(OFFSET(Data!$A$1,0,MATCH(P$6,Data!$1:$1,0)-1,1000,1)=IF(P$7="","Yes",P$7))/(OFFSET(Data!$A$1,0,MATCH(P$6,Data!$1:$1,0)-1,1000,1)=IF(P$7="","Yes",P$7))*ROW(Data!$C$1:$C$1004),ROW(P185)-ROW(P$7)),1),"")</f>
        <v/>
      </c>
      <c r="Q185" s="43" t="str">
        <f ca="1">IF(R185="","",IF(INDEX(Data!$BR:$BR,MATCH(R185,Data!$A:$A,0),1)=0,"",INDEX(Data!$BR:$BR,MATCH(R185,Data!$A:$A,0),1)))</f>
        <v/>
      </c>
      <c r="R185" s="43" t="str">
        <f ca="1">IFERROR(INDEX(Data!$A$1:Q$1004,_xlfn.AGGREGATE(15,6,(OFFSET(Data!$A$1,0,MATCH(R$6,Data!$1:$1,0)-1,1000,1)=IF(R$7="","Yes",R$7))/(OFFSET(Data!$A$1,0,MATCH(R$6,Data!$1:$1,0)-1,1000,1)=IF(R$7="","Yes",R$7))*ROW(Data!$C$1:$C$1004),ROW(R185)-ROW(R$7)),1),"")</f>
        <v/>
      </c>
      <c r="S185" s="43" t="str">
        <f ca="1">IF(T185="","",IF(INDEX(Data!$BR:$BR,MATCH(T185,Data!$A:$A,0),1)=0,"",INDEX(Data!$BR:$BR,MATCH(T185,Data!$A:$A,0),1)))</f>
        <v/>
      </c>
      <c r="T185" s="43" t="str">
        <f ca="1">IFERROR(INDEX(Data!$A$1:R$1004,_xlfn.AGGREGATE(15,6,(OFFSET(Data!$A$1,0,MATCH(T$6,Data!$1:$1,0)-1,1000,1)=IF(T$7="","Yes",T$7))/(OFFSET(Data!$A$1,0,MATCH(T$6,Data!$1:$1,0)-1,1000,1)=IF(T$7="","Yes",T$7))*ROW(Data!$C$1:$C$1004),ROW(T185)-ROW(T$7)),1),"")</f>
        <v/>
      </c>
      <c r="U185" s="43" t="str">
        <f ca="1">IF(V185="","",IF(INDEX(Data!$BR:$BR,MATCH(V185,Data!$A:$A,0),1)=0,"",INDEX(Data!$BR:$BR,MATCH(V185,Data!$A:$A,0),1)))</f>
        <v/>
      </c>
      <c r="V185" s="43" t="str">
        <f ca="1">IFERROR(INDEX(Data!$A$1:T$1004,_xlfn.AGGREGATE(15,6,(OFFSET(Data!$A$1,0,MATCH(V$6,Data!$1:$1,0)-1,1000,1)=IF(V$7="","Yes",V$7))/(OFFSET(Data!$A$1,0,MATCH(V$6,Data!$1:$1,0)-1,1000,1)=IF(V$7="","Yes",V$7))*ROW(Data!$C$1:$C$1004),ROW(V185)-ROW(V$7)),1),"")</f>
        <v/>
      </c>
      <c r="W185" s="43" t="str">
        <f ca="1">IF(X185="","",IF(INDEX(Data!$BR:$BR,MATCH(X185,Data!$A:$A,0),1)=0,"",INDEX(Data!$BR:$BR,MATCH(X185,Data!$A:$A,0),1)))</f>
        <v/>
      </c>
      <c r="X185" s="43" t="str">
        <f ca="1">IFERROR(INDEX(Data!$A$1:Y$1004,_xlfn.AGGREGATE(15,6,(OFFSET(Data!$A$1,0,MATCH(X$6,Data!$1:$1,0)-1,1000,1)=IF(X$7="","Yes",X$7))/(OFFSET(Data!$A$1,0,MATCH(X$6,Data!$1:$1,0)-1,1000,1)=IF(X$7="","Yes",X$7))*ROW(Data!$C$1:$C$1004),ROW(X185)-ROW(X$7)),1),"")</f>
        <v/>
      </c>
      <c r="Y185" s="43" t="str">
        <f ca="1">IF(Z185="","",IF(INDEX(Data!$BR:$BR,MATCH(Z185,Data!$A:$A,0),1)=0,"",INDEX(Data!$BR:$BR,MATCH(Z185,Data!$A:$A,0),1)))</f>
        <v/>
      </c>
      <c r="Z185" s="43" t="str">
        <f ca="1">IFERROR(INDEX(Data!$A$1:AA$1004,_xlfn.AGGREGATE(15,6,(OFFSET(Data!$A$1,0,MATCH(Z$6,Data!$1:$1,0)-1,1000,1)=IF(Z$7="","Yes",Z$7))/(OFFSET(Data!$A$1,0,MATCH(Z$6,Data!$1:$1,0)-1,1000,1)=IF(Z$7="","Yes",Z$7))*ROW(Data!$C$1:$C$1004),ROW(Z185)-ROW(Z$7)),1),"")</f>
        <v/>
      </c>
      <c r="AA185" s="43" t="str">
        <f ca="1">IF(AB185="","",IF(INDEX(Data!$BR:$BR,MATCH(AB185,Data!$A:$A,0),1)=0,"",INDEX(Data!$BR:$BR,MATCH(AB185,Data!$A:$A,0),1)))</f>
        <v/>
      </c>
      <c r="AB185" s="43" t="str">
        <f ca="1">IFERROR(INDEX(Data!$A$1:AC$1004,_xlfn.AGGREGATE(15,6,(OFFSET(Data!$A$1,0,MATCH(AB$6,Data!$1:$1,0)-1,1000,1)=IF(AB$7="","Yes",AB$7))/(OFFSET(Data!$A$1,0,MATCH(AB$6,Data!$1:$1,0)-1,1000,1)=IF(AB$7="","Yes",AB$7))*ROW(Data!$C$1:$C$1004),ROW(AB185)-ROW(AB$7)),1),"")</f>
        <v/>
      </c>
      <c r="AC185" s="43" t="str">
        <f ca="1">IF(AD185="","",IF(INDEX(Data!$BR:$BR,MATCH(AD185,Data!$A:$A,0),1)=0,"",INDEX(Data!$BR:$BR,MATCH(AD185,Data!$A:$A,0),1)))</f>
        <v/>
      </c>
      <c r="AD185" s="43" t="str">
        <f ca="1">IFERROR(INDEX(Data!$A$1:AE$1004,_xlfn.AGGREGATE(15,6,(OFFSET(Data!$A$1,0,MATCH(AD$6,Data!$1:$1,0)-1,1000,1)=IF(AD$7="","Yes",AD$7))/(OFFSET(Data!$A$1,0,MATCH(AD$6,Data!$1:$1,0)-1,1000,1)=IF(AD$7="","Yes",AD$7))*ROW(Data!$C$1:$C$1004),ROW(AD185)-ROW(AD$7)),1),"")</f>
        <v/>
      </c>
      <c r="AE185" s="43" t="str">
        <f ca="1">IF(AF185="","",IF(INDEX(Data!$BR:$BR,MATCH(AF185,Data!$A:$A,0),1)=0,"",INDEX(Data!$BR:$BR,MATCH(AF185,Data!$A:$A,0),1)))</f>
        <v/>
      </c>
      <c r="AF185" s="43" t="str">
        <f ca="1">IFERROR(INDEX(Data!$A$1:AM$1004,_xlfn.AGGREGATE(15,6,(OFFSET(Data!$A$1,0,MATCH(AF$6,Data!$1:$1,0)-1,1000,1)=IF(AF$7="","Yes",AF$7))/(OFFSET(Data!$A$1,0,MATCH(AF$6,Data!$1:$1,0)-1,1000,1)=IF(AF$7="","Yes",AF$7))*ROW(Data!$C$1:$C$1004),ROW(AF185)-ROW(AF$7)),1),"")</f>
        <v/>
      </c>
      <c r="AG185" s="43" t="str">
        <f ca="1">IF(AH185="","",IF(INDEX(Data!$BR:$BR,MATCH(AH185,Data!$A:$A,0),1)=0,"",INDEX(Data!$BR:$BR,MATCH(AH185,Data!$A:$A,0),1)))</f>
        <v/>
      </c>
      <c r="AH185" s="43" t="str">
        <f ca="1">IFERROR(INDEX(Data!$A$1:AO$1004,_xlfn.AGGREGATE(15,6,(OFFSET(Data!$A$1,0,MATCH(AH$6,Data!$1:$1,0)-1,1000,1)=IF(AH$7="","Yes",AH$7))/(OFFSET(Data!$A$1,0,MATCH(AH$6,Data!$1:$1,0)-1,1000,1)=IF(AH$7="","Yes",AH$7))*ROW(Data!$C$1:$C$1004),ROW(AH185)-ROW(AH$7)),1),"")</f>
        <v/>
      </c>
      <c r="AI185" s="43" t="str">
        <f ca="1">IF(AJ185="","",IF(INDEX(Data!$BR:$BR,MATCH(AJ185,Data!$A:$A,0),1)=0,"",INDEX(Data!$BR:$BR,MATCH(AJ185,Data!$A:$A,0),1)))</f>
        <v/>
      </c>
      <c r="AJ185" s="43" t="str">
        <f ca="1">IFERROR(INDEX(Data!$A$1:AQ$1004,_xlfn.AGGREGATE(15,6,(OFFSET(Data!$A$1,0,MATCH(AJ$6,Data!$1:$1,0)-1,1000,1)=IF(AJ$7="","Yes",AJ$7))/(OFFSET(Data!$A$1,0,MATCH(AJ$6,Data!$1:$1,0)-1,1000,1)=IF(AJ$7="","Yes",AJ$7))*ROW(Data!$C$1:$C$1004),ROW(AJ185)-ROW(AJ$7)),1),"")</f>
        <v/>
      </c>
      <c r="AK185" s="43" t="str">
        <f ca="1">IF(AL185="","",IF(INDEX(Data!$BR:$BR,MATCH(AL185,Data!$A:$A,0),1)=0,"",INDEX(Data!$BR:$BR,MATCH(AL185,Data!$A:$A,0),1)))</f>
        <v/>
      </c>
      <c r="AL185" s="43" t="str">
        <f ca="1">IFERROR(INDEX(Data!$A$1:AS$1004,_xlfn.AGGREGATE(15,6,(OFFSET(Data!$A$1,0,MATCH(AL$6,Data!$1:$1,0)-1,1000,1)=IF(AL$7="","Yes",AL$7))/(OFFSET(Data!$A$1,0,MATCH(AL$6,Data!$1:$1,0)-1,1000,1)=IF(AL$7="","Yes",AL$7))*ROW(Data!$C$1:$C$1004),ROW(AL185)-ROW(AL$7)),1),"")</f>
        <v/>
      </c>
      <c r="AM185" s="43" t="str">
        <f ca="1">IF(AN185="","",IF(INDEX(Data!$BR:$BR,MATCH(AN185,Data!$A:$A,0),1)=0,"",INDEX(Data!$BR:$BR,MATCH(AN185,Data!$A:$A,0),1)))</f>
        <v/>
      </c>
      <c r="AN185" s="43" t="str">
        <f ca="1">IFERROR(INDEX(Data!$A$1:AU$1004,_xlfn.AGGREGATE(15,6,(OFFSET(Data!$A$1,0,MATCH(AN$6,Data!$1:$1,0)-1,1000,1)=IF(AN$7="","Yes",AN$7))/(OFFSET(Data!$A$1,0,MATCH(AN$6,Data!$1:$1,0)-1,1000,1)=IF(AN$7="","Yes",AN$7))*ROW(Data!$C$1:$C$1004),ROW(AN185)-ROW(AN$7)),1),"")</f>
        <v/>
      </c>
    </row>
    <row r="186" spans="1:40" x14ac:dyDescent="0.4">
      <c r="A186" s="43" t="str">
        <f ca="1">IF(B186="","",IF(INDEX(Data!$BR:$BR,MATCH(B186,Data!$A:$A,0),1)=0,"",INDEX(Data!$BR:$BR,MATCH(B186,Data!$A:$A,0),1)))</f>
        <v/>
      </c>
      <c r="B186" s="43" t="str">
        <f ca="1">IFERROR(INDEX(Data!A$1:$A$1004,_xlfn.AGGREGATE(15,6,(OFFSET(Data!$A$1,0,MATCH(B$6,Data!$1:$1,0)-1,1000,1)=IF(B$7="","Yes",B$7))/(OFFSET(Data!$A$1,0,MATCH(B$6,Data!$1:$1,0)-1,1000,1)=IF(B$7="","Yes",B$7))*ROW(Data!$C$1:$C$1004),ROW(B186)-ROW(B$7)),1),"")</f>
        <v/>
      </c>
      <c r="C186" s="43" t="str">
        <f ca="1">IF(D186="","",IF(INDEX(Data!$BR:$BR,MATCH(D186,Data!$A:$A,0),1)=0,"",INDEX(Data!$BR:$BR,MATCH(D186,Data!$A:$A,0),1)))</f>
        <v/>
      </c>
      <c r="D186" s="43" t="str">
        <f ca="1">IFERROR(INDEX(Data!$A$1:C$1004,_xlfn.AGGREGATE(15,6,(OFFSET(Data!$A$1,0,MATCH(D$6,Data!$1:$1,0)-1,1000,1)=IF(D$7="","Yes",D$7))/(OFFSET(Data!$A$1,0,MATCH(D$6,Data!$1:$1,0)-1,1000,1)=IF(D$7="","Yes",D$7))*ROW(Data!$C$1:$C$1004),ROW(D186)-ROW(D$7)),1),"")</f>
        <v/>
      </c>
      <c r="E186" s="43" t="str">
        <f ca="1">IF(F186="","",IF(INDEX(Data!$BR:$BR,MATCH(F186,Data!$A:$A,0),1)=0,"",INDEX(Data!$BR:$BR,MATCH(F186,Data!$A:$A,0),1)))</f>
        <v/>
      </c>
      <c r="F186" s="43" t="str">
        <f ca="1">IFERROR(INDEX(Data!$A$1:E$1004,_xlfn.AGGREGATE(15,6,(OFFSET(Data!$A$1,0,MATCH(F$6,Data!$1:$1,0)-1,1000,1)=IF(F$7="","Yes",F$7))/(OFFSET(Data!$A$1,0,MATCH(F$6,Data!$1:$1,0)-1,1000,1)=IF(F$7="","Yes",F$7))*ROW(Data!$C$1:$C$1004),ROW(F186)-ROW(F$7)),1),"")</f>
        <v/>
      </c>
      <c r="G186" s="43" t="str">
        <f ca="1">IF(H186="","",IF(INDEX(Data!$BR:$BR,MATCH(H186,Data!$A:$A,0),1)=0,"",INDEX(Data!$BR:$BR,MATCH(H186,Data!$A:$A,0),1)))</f>
        <v/>
      </c>
      <c r="H186" s="43" t="str">
        <f ca="1">IFERROR(INDEX(Data!$A$1:G$1004,_xlfn.AGGREGATE(15,6,(OFFSET(Data!$A$1,0,MATCH(H$6,Data!$1:$1,0)-1,1000,1)=IF(H$7="","Yes",H$7))/(OFFSET(Data!$A$1,0,MATCH(H$6,Data!$1:$1,0)-1,1000,1)=IF(H$7="","Yes",H$7))*ROW(Data!$C$1:$C$1004),ROW(H186)-ROW(H$7)),1),"")</f>
        <v/>
      </c>
      <c r="I186" s="43" t="str">
        <f ca="1">IF(J186="","",IF(INDEX(Data!$BR:$BR,MATCH(J186,Data!$A:$A,0),1)=0,"",INDEX(Data!$BR:$BR,MATCH(J186,Data!$A:$A,0),1)))</f>
        <v/>
      </c>
      <c r="J186" s="43" t="str">
        <f ca="1">IFERROR(INDEX(Data!$A$1:I$1004,_xlfn.AGGREGATE(15,6,(OFFSET(Data!$A$1,0,MATCH(J$6,Data!$1:$1,0)-1,1000,1)=IF(J$7="","Yes",J$7))/(OFFSET(Data!$A$1,0,MATCH(J$6,Data!$1:$1,0)-1,1000,1)=IF(J$7="","Yes",J$7))*ROW(Data!$C$1:$C$1004),ROW(J186)-ROW(J$7)),1),"")</f>
        <v/>
      </c>
      <c r="K186" s="43" t="str">
        <f ca="1">IF(L186="","",IF(INDEX(Data!$BR:$BR,MATCH(L186,Data!$A:$A,0),1)=0,"",INDEX(Data!$BR:$BR,MATCH(L186,Data!$A:$A,0),1)))</f>
        <v/>
      </c>
      <c r="L186" s="43" t="str">
        <f ca="1">IFERROR(INDEX(Data!$A$1:K$1004,_xlfn.AGGREGATE(15,6,(OFFSET(Data!$A$1,0,MATCH(L$6,Data!$1:$1,0)-1,1000,1)=IF(L$7="","Yes",L$7))/(OFFSET(Data!$A$1,0,MATCH(L$6,Data!$1:$1,0)-1,1000,1)=IF(L$7="","Yes",L$7))*ROW(Data!$C$1:$C$1004),ROW(L186)-ROW(L$7)),1),"")</f>
        <v/>
      </c>
      <c r="M186" s="43" t="str">
        <f ca="1">IF(N186="","",IF(INDEX(Data!$BR:$BR,MATCH(N186,Data!$A:$A,0),1)=0,"",INDEX(Data!$BR:$BR,MATCH(N186,Data!$A:$A,0),1)))</f>
        <v/>
      </c>
      <c r="N186" s="43" t="str">
        <f ca="1">IFERROR(INDEX(Data!$A$1:M$1004,_xlfn.AGGREGATE(15,6,(OFFSET(Data!$A$1,0,MATCH(N$6,Data!$1:$1,0)-1,1000,1)=IF(N$7="","Yes",N$7))/(OFFSET(Data!$A$1,0,MATCH(N$6,Data!$1:$1,0)-1,1000,1)=IF(N$7="","Yes",N$7))*ROW(Data!$C$1:$C$1004),ROW(N186)-ROW(N$7)),1),"")</f>
        <v/>
      </c>
      <c r="O186" s="43" t="str">
        <f ca="1">IF(P186="","",IF(INDEX(Data!$BR:$BR,MATCH(P186,Data!$A:$A,0),1)=0,"",INDEX(Data!$BR:$BR,MATCH(P186,Data!$A:$A,0),1)))</f>
        <v/>
      </c>
      <c r="P186" s="43" t="str">
        <f ca="1">IFERROR(INDEX(Data!$A$1:O$1004,_xlfn.AGGREGATE(15,6,(OFFSET(Data!$A$1,0,MATCH(P$6,Data!$1:$1,0)-1,1000,1)=IF(P$7="","Yes",P$7))/(OFFSET(Data!$A$1,0,MATCH(P$6,Data!$1:$1,0)-1,1000,1)=IF(P$7="","Yes",P$7))*ROW(Data!$C$1:$C$1004),ROW(P186)-ROW(P$7)),1),"")</f>
        <v/>
      </c>
      <c r="Q186" s="43" t="str">
        <f ca="1">IF(R186="","",IF(INDEX(Data!$BR:$BR,MATCH(R186,Data!$A:$A,0),1)=0,"",INDEX(Data!$BR:$BR,MATCH(R186,Data!$A:$A,0),1)))</f>
        <v/>
      </c>
      <c r="R186" s="43" t="str">
        <f ca="1">IFERROR(INDEX(Data!$A$1:Q$1004,_xlfn.AGGREGATE(15,6,(OFFSET(Data!$A$1,0,MATCH(R$6,Data!$1:$1,0)-1,1000,1)=IF(R$7="","Yes",R$7))/(OFFSET(Data!$A$1,0,MATCH(R$6,Data!$1:$1,0)-1,1000,1)=IF(R$7="","Yes",R$7))*ROW(Data!$C$1:$C$1004),ROW(R186)-ROW(R$7)),1),"")</f>
        <v/>
      </c>
      <c r="S186" s="43" t="str">
        <f ca="1">IF(T186="","",IF(INDEX(Data!$BR:$BR,MATCH(T186,Data!$A:$A,0),1)=0,"",INDEX(Data!$BR:$BR,MATCH(T186,Data!$A:$A,0),1)))</f>
        <v/>
      </c>
      <c r="T186" s="43" t="str">
        <f ca="1">IFERROR(INDEX(Data!$A$1:R$1004,_xlfn.AGGREGATE(15,6,(OFFSET(Data!$A$1,0,MATCH(T$6,Data!$1:$1,0)-1,1000,1)=IF(T$7="","Yes",T$7))/(OFFSET(Data!$A$1,0,MATCH(T$6,Data!$1:$1,0)-1,1000,1)=IF(T$7="","Yes",T$7))*ROW(Data!$C$1:$C$1004),ROW(T186)-ROW(T$7)),1),"")</f>
        <v/>
      </c>
      <c r="U186" s="43" t="str">
        <f ca="1">IF(V186="","",IF(INDEX(Data!$BR:$BR,MATCH(V186,Data!$A:$A,0),1)=0,"",INDEX(Data!$BR:$BR,MATCH(V186,Data!$A:$A,0),1)))</f>
        <v/>
      </c>
      <c r="V186" s="43" t="str">
        <f ca="1">IFERROR(INDEX(Data!$A$1:T$1004,_xlfn.AGGREGATE(15,6,(OFFSET(Data!$A$1,0,MATCH(V$6,Data!$1:$1,0)-1,1000,1)=IF(V$7="","Yes",V$7))/(OFFSET(Data!$A$1,0,MATCH(V$6,Data!$1:$1,0)-1,1000,1)=IF(V$7="","Yes",V$7))*ROW(Data!$C$1:$C$1004),ROW(V186)-ROW(V$7)),1),"")</f>
        <v/>
      </c>
      <c r="W186" s="43" t="str">
        <f ca="1">IF(X186="","",IF(INDEX(Data!$BR:$BR,MATCH(X186,Data!$A:$A,0),1)=0,"",INDEX(Data!$BR:$BR,MATCH(X186,Data!$A:$A,0),1)))</f>
        <v/>
      </c>
      <c r="X186" s="43" t="str">
        <f ca="1">IFERROR(INDEX(Data!$A$1:Y$1004,_xlfn.AGGREGATE(15,6,(OFFSET(Data!$A$1,0,MATCH(X$6,Data!$1:$1,0)-1,1000,1)=IF(X$7="","Yes",X$7))/(OFFSET(Data!$A$1,0,MATCH(X$6,Data!$1:$1,0)-1,1000,1)=IF(X$7="","Yes",X$7))*ROW(Data!$C$1:$C$1004),ROW(X186)-ROW(X$7)),1),"")</f>
        <v/>
      </c>
      <c r="Y186" s="43" t="str">
        <f ca="1">IF(Z186="","",IF(INDEX(Data!$BR:$BR,MATCH(Z186,Data!$A:$A,0),1)=0,"",INDEX(Data!$BR:$BR,MATCH(Z186,Data!$A:$A,0),1)))</f>
        <v/>
      </c>
      <c r="Z186" s="43" t="str">
        <f ca="1">IFERROR(INDEX(Data!$A$1:AA$1004,_xlfn.AGGREGATE(15,6,(OFFSET(Data!$A$1,0,MATCH(Z$6,Data!$1:$1,0)-1,1000,1)=IF(Z$7="","Yes",Z$7))/(OFFSET(Data!$A$1,0,MATCH(Z$6,Data!$1:$1,0)-1,1000,1)=IF(Z$7="","Yes",Z$7))*ROW(Data!$C$1:$C$1004),ROW(Z186)-ROW(Z$7)),1),"")</f>
        <v/>
      </c>
      <c r="AA186" s="43" t="str">
        <f ca="1">IF(AB186="","",IF(INDEX(Data!$BR:$BR,MATCH(AB186,Data!$A:$A,0),1)=0,"",INDEX(Data!$BR:$BR,MATCH(AB186,Data!$A:$A,0),1)))</f>
        <v/>
      </c>
      <c r="AB186" s="43" t="str">
        <f ca="1">IFERROR(INDEX(Data!$A$1:AC$1004,_xlfn.AGGREGATE(15,6,(OFFSET(Data!$A$1,0,MATCH(AB$6,Data!$1:$1,0)-1,1000,1)=IF(AB$7="","Yes",AB$7))/(OFFSET(Data!$A$1,0,MATCH(AB$6,Data!$1:$1,0)-1,1000,1)=IF(AB$7="","Yes",AB$7))*ROW(Data!$C$1:$C$1004),ROW(AB186)-ROW(AB$7)),1),"")</f>
        <v/>
      </c>
      <c r="AC186" s="43" t="str">
        <f ca="1">IF(AD186="","",IF(INDEX(Data!$BR:$BR,MATCH(AD186,Data!$A:$A,0),1)=0,"",INDEX(Data!$BR:$BR,MATCH(AD186,Data!$A:$A,0),1)))</f>
        <v/>
      </c>
      <c r="AD186" s="43" t="str">
        <f ca="1">IFERROR(INDEX(Data!$A$1:AE$1004,_xlfn.AGGREGATE(15,6,(OFFSET(Data!$A$1,0,MATCH(AD$6,Data!$1:$1,0)-1,1000,1)=IF(AD$7="","Yes",AD$7))/(OFFSET(Data!$A$1,0,MATCH(AD$6,Data!$1:$1,0)-1,1000,1)=IF(AD$7="","Yes",AD$7))*ROW(Data!$C$1:$C$1004),ROW(AD186)-ROW(AD$7)),1),"")</f>
        <v/>
      </c>
      <c r="AE186" s="43" t="str">
        <f ca="1">IF(AF186="","",IF(INDEX(Data!$BR:$BR,MATCH(AF186,Data!$A:$A,0),1)=0,"",INDEX(Data!$BR:$BR,MATCH(AF186,Data!$A:$A,0),1)))</f>
        <v/>
      </c>
      <c r="AF186" s="43" t="str">
        <f ca="1">IFERROR(INDEX(Data!$A$1:AM$1004,_xlfn.AGGREGATE(15,6,(OFFSET(Data!$A$1,0,MATCH(AF$6,Data!$1:$1,0)-1,1000,1)=IF(AF$7="","Yes",AF$7))/(OFFSET(Data!$A$1,0,MATCH(AF$6,Data!$1:$1,0)-1,1000,1)=IF(AF$7="","Yes",AF$7))*ROW(Data!$C$1:$C$1004),ROW(AF186)-ROW(AF$7)),1),"")</f>
        <v/>
      </c>
      <c r="AG186" s="43" t="str">
        <f ca="1">IF(AH186="","",IF(INDEX(Data!$BR:$BR,MATCH(AH186,Data!$A:$A,0),1)=0,"",INDEX(Data!$BR:$BR,MATCH(AH186,Data!$A:$A,0),1)))</f>
        <v/>
      </c>
      <c r="AH186" s="43" t="str">
        <f ca="1">IFERROR(INDEX(Data!$A$1:AO$1004,_xlfn.AGGREGATE(15,6,(OFFSET(Data!$A$1,0,MATCH(AH$6,Data!$1:$1,0)-1,1000,1)=IF(AH$7="","Yes",AH$7))/(OFFSET(Data!$A$1,0,MATCH(AH$6,Data!$1:$1,0)-1,1000,1)=IF(AH$7="","Yes",AH$7))*ROW(Data!$C$1:$C$1004),ROW(AH186)-ROW(AH$7)),1),"")</f>
        <v/>
      </c>
      <c r="AI186" s="43" t="str">
        <f ca="1">IF(AJ186="","",IF(INDEX(Data!$BR:$BR,MATCH(AJ186,Data!$A:$A,0),1)=0,"",INDEX(Data!$BR:$BR,MATCH(AJ186,Data!$A:$A,0),1)))</f>
        <v/>
      </c>
      <c r="AJ186" s="43" t="str">
        <f ca="1">IFERROR(INDEX(Data!$A$1:AQ$1004,_xlfn.AGGREGATE(15,6,(OFFSET(Data!$A$1,0,MATCH(AJ$6,Data!$1:$1,0)-1,1000,1)=IF(AJ$7="","Yes",AJ$7))/(OFFSET(Data!$A$1,0,MATCH(AJ$6,Data!$1:$1,0)-1,1000,1)=IF(AJ$7="","Yes",AJ$7))*ROW(Data!$C$1:$C$1004),ROW(AJ186)-ROW(AJ$7)),1),"")</f>
        <v/>
      </c>
      <c r="AK186" s="43" t="str">
        <f ca="1">IF(AL186="","",IF(INDEX(Data!$BR:$BR,MATCH(AL186,Data!$A:$A,0),1)=0,"",INDEX(Data!$BR:$BR,MATCH(AL186,Data!$A:$A,0),1)))</f>
        <v/>
      </c>
      <c r="AL186" s="43" t="str">
        <f ca="1">IFERROR(INDEX(Data!$A$1:AS$1004,_xlfn.AGGREGATE(15,6,(OFFSET(Data!$A$1,0,MATCH(AL$6,Data!$1:$1,0)-1,1000,1)=IF(AL$7="","Yes",AL$7))/(OFFSET(Data!$A$1,0,MATCH(AL$6,Data!$1:$1,0)-1,1000,1)=IF(AL$7="","Yes",AL$7))*ROW(Data!$C$1:$C$1004),ROW(AL186)-ROW(AL$7)),1),"")</f>
        <v/>
      </c>
      <c r="AM186" s="43" t="str">
        <f ca="1">IF(AN186="","",IF(INDEX(Data!$BR:$BR,MATCH(AN186,Data!$A:$A,0),1)=0,"",INDEX(Data!$BR:$BR,MATCH(AN186,Data!$A:$A,0),1)))</f>
        <v/>
      </c>
      <c r="AN186" s="43" t="str">
        <f ca="1">IFERROR(INDEX(Data!$A$1:AU$1004,_xlfn.AGGREGATE(15,6,(OFFSET(Data!$A$1,0,MATCH(AN$6,Data!$1:$1,0)-1,1000,1)=IF(AN$7="","Yes",AN$7))/(OFFSET(Data!$A$1,0,MATCH(AN$6,Data!$1:$1,0)-1,1000,1)=IF(AN$7="","Yes",AN$7))*ROW(Data!$C$1:$C$1004),ROW(AN186)-ROW(AN$7)),1),"")</f>
        <v/>
      </c>
    </row>
    <row r="187" spans="1:40" x14ac:dyDescent="0.4">
      <c r="A187" s="43" t="str">
        <f ca="1">IF(B187="","",IF(INDEX(Data!$BR:$BR,MATCH(B187,Data!$A:$A,0),1)=0,"",INDEX(Data!$BR:$BR,MATCH(B187,Data!$A:$A,0),1)))</f>
        <v/>
      </c>
      <c r="B187" s="43" t="str">
        <f ca="1">IFERROR(INDEX(Data!A$1:$A$1004,_xlfn.AGGREGATE(15,6,(OFFSET(Data!$A$1,0,MATCH(B$6,Data!$1:$1,0)-1,1000,1)=IF(B$7="","Yes",B$7))/(OFFSET(Data!$A$1,0,MATCH(B$6,Data!$1:$1,0)-1,1000,1)=IF(B$7="","Yes",B$7))*ROW(Data!$C$1:$C$1004),ROW(B187)-ROW(B$7)),1),"")</f>
        <v/>
      </c>
      <c r="C187" s="43" t="str">
        <f ca="1">IF(D187="","",IF(INDEX(Data!$BR:$BR,MATCH(D187,Data!$A:$A,0),1)=0,"",INDEX(Data!$BR:$BR,MATCH(D187,Data!$A:$A,0),1)))</f>
        <v/>
      </c>
      <c r="D187" s="43" t="str">
        <f ca="1">IFERROR(INDEX(Data!$A$1:C$1004,_xlfn.AGGREGATE(15,6,(OFFSET(Data!$A$1,0,MATCH(D$6,Data!$1:$1,0)-1,1000,1)=IF(D$7="","Yes",D$7))/(OFFSET(Data!$A$1,0,MATCH(D$6,Data!$1:$1,0)-1,1000,1)=IF(D$7="","Yes",D$7))*ROW(Data!$C$1:$C$1004),ROW(D187)-ROW(D$7)),1),"")</f>
        <v/>
      </c>
      <c r="E187" s="43" t="str">
        <f ca="1">IF(F187="","",IF(INDEX(Data!$BR:$BR,MATCH(F187,Data!$A:$A,0),1)=0,"",INDEX(Data!$BR:$BR,MATCH(F187,Data!$A:$A,0),1)))</f>
        <v/>
      </c>
      <c r="F187" s="43" t="str">
        <f ca="1">IFERROR(INDEX(Data!$A$1:E$1004,_xlfn.AGGREGATE(15,6,(OFFSET(Data!$A$1,0,MATCH(F$6,Data!$1:$1,0)-1,1000,1)=IF(F$7="","Yes",F$7))/(OFFSET(Data!$A$1,0,MATCH(F$6,Data!$1:$1,0)-1,1000,1)=IF(F$7="","Yes",F$7))*ROW(Data!$C$1:$C$1004),ROW(F187)-ROW(F$7)),1),"")</f>
        <v/>
      </c>
      <c r="G187" s="43" t="str">
        <f ca="1">IF(H187="","",IF(INDEX(Data!$BR:$BR,MATCH(H187,Data!$A:$A,0),1)=0,"",INDEX(Data!$BR:$BR,MATCH(H187,Data!$A:$A,0),1)))</f>
        <v/>
      </c>
      <c r="H187" s="43" t="str">
        <f ca="1">IFERROR(INDEX(Data!$A$1:G$1004,_xlfn.AGGREGATE(15,6,(OFFSET(Data!$A$1,0,MATCH(H$6,Data!$1:$1,0)-1,1000,1)=IF(H$7="","Yes",H$7))/(OFFSET(Data!$A$1,0,MATCH(H$6,Data!$1:$1,0)-1,1000,1)=IF(H$7="","Yes",H$7))*ROW(Data!$C$1:$C$1004),ROW(H187)-ROW(H$7)),1),"")</f>
        <v/>
      </c>
      <c r="I187" s="43" t="str">
        <f ca="1">IF(J187="","",IF(INDEX(Data!$BR:$BR,MATCH(J187,Data!$A:$A,0),1)=0,"",INDEX(Data!$BR:$BR,MATCH(J187,Data!$A:$A,0),1)))</f>
        <v/>
      </c>
      <c r="J187" s="43" t="str">
        <f ca="1">IFERROR(INDEX(Data!$A$1:I$1004,_xlfn.AGGREGATE(15,6,(OFFSET(Data!$A$1,0,MATCH(J$6,Data!$1:$1,0)-1,1000,1)=IF(J$7="","Yes",J$7))/(OFFSET(Data!$A$1,0,MATCH(J$6,Data!$1:$1,0)-1,1000,1)=IF(J$7="","Yes",J$7))*ROW(Data!$C$1:$C$1004),ROW(J187)-ROW(J$7)),1),"")</f>
        <v/>
      </c>
      <c r="K187" s="43" t="str">
        <f ca="1">IF(L187="","",IF(INDEX(Data!$BR:$BR,MATCH(L187,Data!$A:$A,0),1)=0,"",INDEX(Data!$BR:$BR,MATCH(L187,Data!$A:$A,0),1)))</f>
        <v/>
      </c>
      <c r="L187" s="43" t="str">
        <f ca="1">IFERROR(INDEX(Data!$A$1:K$1004,_xlfn.AGGREGATE(15,6,(OFFSET(Data!$A$1,0,MATCH(L$6,Data!$1:$1,0)-1,1000,1)=IF(L$7="","Yes",L$7))/(OFFSET(Data!$A$1,0,MATCH(L$6,Data!$1:$1,0)-1,1000,1)=IF(L$7="","Yes",L$7))*ROW(Data!$C$1:$C$1004),ROW(L187)-ROW(L$7)),1),"")</f>
        <v/>
      </c>
      <c r="M187" s="43" t="str">
        <f ca="1">IF(N187="","",IF(INDEX(Data!$BR:$BR,MATCH(N187,Data!$A:$A,0),1)=0,"",INDEX(Data!$BR:$BR,MATCH(N187,Data!$A:$A,0),1)))</f>
        <v/>
      </c>
      <c r="N187" s="43" t="str">
        <f ca="1">IFERROR(INDEX(Data!$A$1:M$1004,_xlfn.AGGREGATE(15,6,(OFFSET(Data!$A$1,0,MATCH(N$6,Data!$1:$1,0)-1,1000,1)=IF(N$7="","Yes",N$7))/(OFFSET(Data!$A$1,0,MATCH(N$6,Data!$1:$1,0)-1,1000,1)=IF(N$7="","Yes",N$7))*ROW(Data!$C$1:$C$1004),ROW(N187)-ROW(N$7)),1),"")</f>
        <v/>
      </c>
      <c r="O187" s="43" t="str">
        <f ca="1">IF(P187="","",IF(INDEX(Data!$BR:$BR,MATCH(P187,Data!$A:$A,0),1)=0,"",INDEX(Data!$BR:$BR,MATCH(P187,Data!$A:$A,0),1)))</f>
        <v/>
      </c>
      <c r="P187" s="43" t="str">
        <f ca="1">IFERROR(INDEX(Data!$A$1:O$1004,_xlfn.AGGREGATE(15,6,(OFFSET(Data!$A$1,0,MATCH(P$6,Data!$1:$1,0)-1,1000,1)=IF(P$7="","Yes",P$7))/(OFFSET(Data!$A$1,0,MATCH(P$6,Data!$1:$1,0)-1,1000,1)=IF(P$7="","Yes",P$7))*ROW(Data!$C$1:$C$1004),ROW(P187)-ROW(P$7)),1),"")</f>
        <v/>
      </c>
      <c r="Q187" s="43" t="str">
        <f ca="1">IF(R187="","",IF(INDEX(Data!$BR:$BR,MATCH(R187,Data!$A:$A,0),1)=0,"",INDEX(Data!$BR:$BR,MATCH(R187,Data!$A:$A,0),1)))</f>
        <v/>
      </c>
      <c r="R187" s="43" t="str">
        <f ca="1">IFERROR(INDEX(Data!$A$1:Q$1004,_xlfn.AGGREGATE(15,6,(OFFSET(Data!$A$1,0,MATCH(R$6,Data!$1:$1,0)-1,1000,1)=IF(R$7="","Yes",R$7))/(OFFSET(Data!$A$1,0,MATCH(R$6,Data!$1:$1,0)-1,1000,1)=IF(R$7="","Yes",R$7))*ROW(Data!$C$1:$C$1004),ROW(R187)-ROW(R$7)),1),"")</f>
        <v/>
      </c>
      <c r="S187" s="43" t="str">
        <f ca="1">IF(T187="","",IF(INDEX(Data!$BR:$BR,MATCH(T187,Data!$A:$A,0),1)=0,"",INDEX(Data!$BR:$BR,MATCH(T187,Data!$A:$A,0),1)))</f>
        <v/>
      </c>
      <c r="T187" s="43" t="str">
        <f ca="1">IFERROR(INDEX(Data!$A$1:R$1004,_xlfn.AGGREGATE(15,6,(OFFSET(Data!$A$1,0,MATCH(T$6,Data!$1:$1,0)-1,1000,1)=IF(T$7="","Yes",T$7))/(OFFSET(Data!$A$1,0,MATCH(T$6,Data!$1:$1,0)-1,1000,1)=IF(T$7="","Yes",T$7))*ROW(Data!$C$1:$C$1004),ROW(T187)-ROW(T$7)),1),"")</f>
        <v/>
      </c>
      <c r="U187" s="43" t="str">
        <f ca="1">IF(V187="","",IF(INDEX(Data!$BR:$BR,MATCH(V187,Data!$A:$A,0),1)=0,"",INDEX(Data!$BR:$BR,MATCH(V187,Data!$A:$A,0),1)))</f>
        <v/>
      </c>
      <c r="V187" s="43" t="str">
        <f ca="1">IFERROR(INDEX(Data!$A$1:T$1004,_xlfn.AGGREGATE(15,6,(OFFSET(Data!$A$1,0,MATCH(V$6,Data!$1:$1,0)-1,1000,1)=IF(V$7="","Yes",V$7))/(OFFSET(Data!$A$1,0,MATCH(V$6,Data!$1:$1,0)-1,1000,1)=IF(V$7="","Yes",V$7))*ROW(Data!$C$1:$C$1004),ROW(V187)-ROW(V$7)),1),"")</f>
        <v/>
      </c>
      <c r="W187" s="43" t="str">
        <f ca="1">IF(X187="","",IF(INDEX(Data!$BR:$BR,MATCH(X187,Data!$A:$A,0),1)=0,"",INDEX(Data!$BR:$BR,MATCH(X187,Data!$A:$A,0),1)))</f>
        <v/>
      </c>
      <c r="X187" s="43" t="str">
        <f ca="1">IFERROR(INDEX(Data!$A$1:Y$1004,_xlfn.AGGREGATE(15,6,(OFFSET(Data!$A$1,0,MATCH(X$6,Data!$1:$1,0)-1,1000,1)=IF(X$7="","Yes",X$7))/(OFFSET(Data!$A$1,0,MATCH(X$6,Data!$1:$1,0)-1,1000,1)=IF(X$7="","Yes",X$7))*ROW(Data!$C$1:$C$1004),ROW(X187)-ROW(X$7)),1),"")</f>
        <v/>
      </c>
      <c r="Y187" s="43" t="str">
        <f ca="1">IF(Z187="","",IF(INDEX(Data!$BR:$BR,MATCH(Z187,Data!$A:$A,0),1)=0,"",INDEX(Data!$BR:$BR,MATCH(Z187,Data!$A:$A,0),1)))</f>
        <v/>
      </c>
      <c r="Z187" s="43" t="str">
        <f ca="1">IFERROR(INDEX(Data!$A$1:AA$1004,_xlfn.AGGREGATE(15,6,(OFFSET(Data!$A$1,0,MATCH(Z$6,Data!$1:$1,0)-1,1000,1)=IF(Z$7="","Yes",Z$7))/(OFFSET(Data!$A$1,0,MATCH(Z$6,Data!$1:$1,0)-1,1000,1)=IF(Z$7="","Yes",Z$7))*ROW(Data!$C$1:$C$1004),ROW(Z187)-ROW(Z$7)),1),"")</f>
        <v/>
      </c>
      <c r="AA187" s="43" t="str">
        <f ca="1">IF(AB187="","",IF(INDEX(Data!$BR:$BR,MATCH(AB187,Data!$A:$A,0),1)=0,"",INDEX(Data!$BR:$BR,MATCH(AB187,Data!$A:$A,0),1)))</f>
        <v/>
      </c>
      <c r="AB187" s="43" t="str">
        <f ca="1">IFERROR(INDEX(Data!$A$1:AC$1004,_xlfn.AGGREGATE(15,6,(OFFSET(Data!$A$1,0,MATCH(AB$6,Data!$1:$1,0)-1,1000,1)=IF(AB$7="","Yes",AB$7))/(OFFSET(Data!$A$1,0,MATCH(AB$6,Data!$1:$1,0)-1,1000,1)=IF(AB$7="","Yes",AB$7))*ROW(Data!$C$1:$C$1004),ROW(AB187)-ROW(AB$7)),1),"")</f>
        <v/>
      </c>
      <c r="AC187" s="43" t="str">
        <f ca="1">IF(AD187="","",IF(INDEX(Data!$BR:$BR,MATCH(AD187,Data!$A:$A,0),1)=0,"",INDEX(Data!$BR:$BR,MATCH(AD187,Data!$A:$A,0),1)))</f>
        <v/>
      </c>
      <c r="AD187" s="43" t="str">
        <f ca="1">IFERROR(INDEX(Data!$A$1:AE$1004,_xlfn.AGGREGATE(15,6,(OFFSET(Data!$A$1,0,MATCH(AD$6,Data!$1:$1,0)-1,1000,1)=IF(AD$7="","Yes",AD$7))/(OFFSET(Data!$A$1,0,MATCH(AD$6,Data!$1:$1,0)-1,1000,1)=IF(AD$7="","Yes",AD$7))*ROW(Data!$C$1:$C$1004),ROW(AD187)-ROW(AD$7)),1),"")</f>
        <v/>
      </c>
      <c r="AE187" s="43" t="str">
        <f ca="1">IF(AF187="","",IF(INDEX(Data!$BR:$BR,MATCH(AF187,Data!$A:$A,0),1)=0,"",INDEX(Data!$BR:$BR,MATCH(AF187,Data!$A:$A,0),1)))</f>
        <v/>
      </c>
      <c r="AF187" s="43" t="str">
        <f ca="1">IFERROR(INDEX(Data!$A$1:AM$1004,_xlfn.AGGREGATE(15,6,(OFFSET(Data!$A$1,0,MATCH(AF$6,Data!$1:$1,0)-1,1000,1)=IF(AF$7="","Yes",AF$7))/(OFFSET(Data!$A$1,0,MATCH(AF$6,Data!$1:$1,0)-1,1000,1)=IF(AF$7="","Yes",AF$7))*ROW(Data!$C$1:$C$1004),ROW(AF187)-ROW(AF$7)),1),"")</f>
        <v/>
      </c>
      <c r="AG187" s="43" t="str">
        <f ca="1">IF(AH187="","",IF(INDEX(Data!$BR:$BR,MATCH(AH187,Data!$A:$A,0),1)=0,"",INDEX(Data!$BR:$BR,MATCH(AH187,Data!$A:$A,0),1)))</f>
        <v/>
      </c>
      <c r="AH187" s="43" t="str">
        <f ca="1">IFERROR(INDEX(Data!$A$1:AO$1004,_xlfn.AGGREGATE(15,6,(OFFSET(Data!$A$1,0,MATCH(AH$6,Data!$1:$1,0)-1,1000,1)=IF(AH$7="","Yes",AH$7))/(OFFSET(Data!$A$1,0,MATCH(AH$6,Data!$1:$1,0)-1,1000,1)=IF(AH$7="","Yes",AH$7))*ROW(Data!$C$1:$C$1004),ROW(AH187)-ROW(AH$7)),1),"")</f>
        <v/>
      </c>
      <c r="AI187" s="43" t="str">
        <f ca="1">IF(AJ187="","",IF(INDEX(Data!$BR:$BR,MATCH(AJ187,Data!$A:$A,0),1)=0,"",INDEX(Data!$BR:$BR,MATCH(AJ187,Data!$A:$A,0),1)))</f>
        <v/>
      </c>
      <c r="AJ187" s="43" t="str">
        <f ca="1">IFERROR(INDEX(Data!$A$1:AQ$1004,_xlfn.AGGREGATE(15,6,(OFFSET(Data!$A$1,0,MATCH(AJ$6,Data!$1:$1,0)-1,1000,1)=IF(AJ$7="","Yes",AJ$7))/(OFFSET(Data!$A$1,0,MATCH(AJ$6,Data!$1:$1,0)-1,1000,1)=IF(AJ$7="","Yes",AJ$7))*ROW(Data!$C$1:$C$1004),ROW(AJ187)-ROW(AJ$7)),1),"")</f>
        <v/>
      </c>
      <c r="AK187" s="43" t="str">
        <f ca="1">IF(AL187="","",IF(INDEX(Data!$BR:$BR,MATCH(AL187,Data!$A:$A,0),1)=0,"",INDEX(Data!$BR:$BR,MATCH(AL187,Data!$A:$A,0),1)))</f>
        <v/>
      </c>
      <c r="AL187" s="43" t="str">
        <f ca="1">IFERROR(INDEX(Data!$A$1:AS$1004,_xlfn.AGGREGATE(15,6,(OFFSET(Data!$A$1,0,MATCH(AL$6,Data!$1:$1,0)-1,1000,1)=IF(AL$7="","Yes",AL$7))/(OFFSET(Data!$A$1,0,MATCH(AL$6,Data!$1:$1,0)-1,1000,1)=IF(AL$7="","Yes",AL$7))*ROW(Data!$C$1:$C$1004),ROW(AL187)-ROW(AL$7)),1),"")</f>
        <v/>
      </c>
      <c r="AM187" s="43" t="str">
        <f ca="1">IF(AN187="","",IF(INDEX(Data!$BR:$BR,MATCH(AN187,Data!$A:$A,0),1)=0,"",INDEX(Data!$BR:$BR,MATCH(AN187,Data!$A:$A,0),1)))</f>
        <v/>
      </c>
      <c r="AN187" s="43" t="str">
        <f ca="1">IFERROR(INDEX(Data!$A$1:AU$1004,_xlfn.AGGREGATE(15,6,(OFFSET(Data!$A$1,0,MATCH(AN$6,Data!$1:$1,0)-1,1000,1)=IF(AN$7="","Yes",AN$7))/(OFFSET(Data!$A$1,0,MATCH(AN$6,Data!$1:$1,0)-1,1000,1)=IF(AN$7="","Yes",AN$7))*ROW(Data!$C$1:$C$1004),ROW(AN187)-ROW(AN$7)),1),"")</f>
        <v/>
      </c>
    </row>
    <row r="188" spans="1:40" x14ac:dyDescent="0.4">
      <c r="A188" s="43" t="str">
        <f ca="1">IF(B188="","",IF(INDEX(Data!$BR:$BR,MATCH(B188,Data!$A:$A,0),1)=0,"",INDEX(Data!$BR:$BR,MATCH(B188,Data!$A:$A,0),1)))</f>
        <v/>
      </c>
      <c r="B188" s="43" t="str">
        <f ca="1">IFERROR(INDEX(Data!A$1:$A$1004,_xlfn.AGGREGATE(15,6,(OFFSET(Data!$A$1,0,MATCH(B$6,Data!$1:$1,0)-1,1000,1)=IF(B$7="","Yes",B$7))/(OFFSET(Data!$A$1,0,MATCH(B$6,Data!$1:$1,0)-1,1000,1)=IF(B$7="","Yes",B$7))*ROW(Data!$C$1:$C$1004),ROW(B188)-ROW(B$7)),1),"")</f>
        <v/>
      </c>
      <c r="C188" s="43" t="str">
        <f ca="1">IF(D188="","",IF(INDEX(Data!$BR:$BR,MATCH(D188,Data!$A:$A,0),1)=0,"",INDEX(Data!$BR:$BR,MATCH(D188,Data!$A:$A,0),1)))</f>
        <v/>
      </c>
      <c r="D188" s="43" t="str">
        <f ca="1">IFERROR(INDEX(Data!$A$1:C$1004,_xlfn.AGGREGATE(15,6,(OFFSET(Data!$A$1,0,MATCH(D$6,Data!$1:$1,0)-1,1000,1)=IF(D$7="","Yes",D$7))/(OFFSET(Data!$A$1,0,MATCH(D$6,Data!$1:$1,0)-1,1000,1)=IF(D$7="","Yes",D$7))*ROW(Data!$C$1:$C$1004),ROW(D188)-ROW(D$7)),1),"")</f>
        <v/>
      </c>
      <c r="E188" s="43" t="str">
        <f ca="1">IF(F188="","",IF(INDEX(Data!$BR:$BR,MATCH(F188,Data!$A:$A,0),1)=0,"",INDEX(Data!$BR:$BR,MATCH(F188,Data!$A:$A,0),1)))</f>
        <v/>
      </c>
      <c r="F188" s="43" t="str">
        <f ca="1">IFERROR(INDEX(Data!$A$1:E$1004,_xlfn.AGGREGATE(15,6,(OFFSET(Data!$A$1,0,MATCH(F$6,Data!$1:$1,0)-1,1000,1)=IF(F$7="","Yes",F$7))/(OFFSET(Data!$A$1,0,MATCH(F$6,Data!$1:$1,0)-1,1000,1)=IF(F$7="","Yes",F$7))*ROW(Data!$C$1:$C$1004),ROW(F188)-ROW(F$7)),1),"")</f>
        <v/>
      </c>
      <c r="G188" s="43" t="str">
        <f ca="1">IF(H188="","",IF(INDEX(Data!$BR:$BR,MATCH(H188,Data!$A:$A,0),1)=0,"",INDEX(Data!$BR:$BR,MATCH(H188,Data!$A:$A,0),1)))</f>
        <v/>
      </c>
      <c r="H188" s="43" t="str">
        <f ca="1">IFERROR(INDEX(Data!$A$1:G$1004,_xlfn.AGGREGATE(15,6,(OFFSET(Data!$A$1,0,MATCH(H$6,Data!$1:$1,0)-1,1000,1)=IF(H$7="","Yes",H$7))/(OFFSET(Data!$A$1,0,MATCH(H$6,Data!$1:$1,0)-1,1000,1)=IF(H$7="","Yes",H$7))*ROW(Data!$C$1:$C$1004),ROW(H188)-ROW(H$7)),1),"")</f>
        <v/>
      </c>
      <c r="I188" s="43" t="str">
        <f ca="1">IF(J188="","",IF(INDEX(Data!$BR:$BR,MATCH(J188,Data!$A:$A,0),1)=0,"",INDEX(Data!$BR:$BR,MATCH(J188,Data!$A:$A,0),1)))</f>
        <v/>
      </c>
      <c r="J188" s="43" t="str">
        <f ca="1">IFERROR(INDEX(Data!$A$1:I$1004,_xlfn.AGGREGATE(15,6,(OFFSET(Data!$A$1,0,MATCH(J$6,Data!$1:$1,0)-1,1000,1)=IF(J$7="","Yes",J$7))/(OFFSET(Data!$A$1,0,MATCH(J$6,Data!$1:$1,0)-1,1000,1)=IF(J$7="","Yes",J$7))*ROW(Data!$C$1:$C$1004),ROW(J188)-ROW(J$7)),1),"")</f>
        <v/>
      </c>
      <c r="K188" s="43" t="str">
        <f ca="1">IF(L188="","",IF(INDEX(Data!$BR:$BR,MATCH(L188,Data!$A:$A,0),1)=0,"",INDEX(Data!$BR:$BR,MATCH(L188,Data!$A:$A,0),1)))</f>
        <v/>
      </c>
      <c r="L188" s="43" t="str">
        <f ca="1">IFERROR(INDEX(Data!$A$1:K$1004,_xlfn.AGGREGATE(15,6,(OFFSET(Data!$A$1,0,MATCH(L$6,Data!$1:$1,0)-1,1000,1)=IF(L$7="","Yes",L$7))/(OFFSET(Data!$A$1,0,MATCH(L$6,Data!$1:$1,0)-1,1000,1)=IF(L$7="","Yes",L$7))*ROW(Data!$C$1:$C$1004),ROW(L188)-ROW(L$7)),1),"")</f>
        <v/>
      </c>
      <c r="M188" s="43" t="str">
        <f ca="1">IF(N188="","",IF(INDEX(Data!$BR:$BR,MATCH(N188,Data!$A:$A,0),1)=0,"",INDEX(Data!$BR:$BR,MATCH(N188,Data!$A:$A,0),1)))</f>
        <v/>
      </c>
      <c r="N188" s="43" t="str">
        <f ca="1">IFERROR(INDEX(Data!$A$1:M$1004,_xlfn.AGGREGATE(15,6,(OFFSET(Data!$A$1,0,MATCH(N$6,Data!$1:$1,0)-1,1000,1)=IF(N$7="","Yes",N$7))/(OFFSET(Data!$A$1,0,MATCH(N$6,Data!$1:$1,0)-1,1000,1)=IF(N$7="","Yes",N$7))*ROW(Data!$C$1:$C$1004),ROW(N188)-ROW(N$7)),1),"")</f>
        <v/>
      </c>
      <c r="O188" s="43" t="str">
        <f ca="1">IF(P188="","",IF(INDEX(Data!$BR:$BR,MATCH(P188,Data!$A:$A,0),1)=0,"",INDEX(Data!$BR:$BR,MATCH(P188,Data!$A:$A,0),1)))</f>
        <v/>
      </c>
      <c r="P188" s="43" t="str">
        <f ca="1">IFERROR(INDEX(Data!$A$1:O$1004,_xlfn.AGGREGATE(15,6,(OFFSET(Data!$A$1,0,MATCH(P$6,Data!$1:$1,0)-1,1000,1)=IF(P$7="","Yes",P$7))/(OFFSET(Data!$A$1,0,MATCH(P$6,Data!$1:$1,0)-1,1000,1)=IF(P$7="","Yes",P$7))*ROW(Data!$C$1:$C$1004),ROW(P188)-ROW(P$7)),1),"")</f>
        <v/>
      </c>
      <c r="Q188" s="43" t="str">
        <f ca="1">IF(R188="","",IF(INDEX(Data!$BR:$BR,MATCH(R188,Data!$A:$A,0),1)=0,"",INDEX(Data!$BR:$BR,MATCH(R188,Data!$A:$A,0),1)))</f>
        <v/>
      </c>
      <c r="R188" s="43" t="str">
        <f ca="1">IFERROR(INDEX(Data!$A$1:Q$1004,_xlfn.AGGREGATE(15,6,(OFFSET(Data!$A$1,0,MATCH(R$6,Data!$1:$1,0)-1,1000,1)=IF(R$7="","Yes",R$7))/(OFFSET(Data!$A$1,0,MATCH(R$6,Data!$1:$1,0)-1,1000,1)=IF(R$7="","Yes",R$7))*ROW(Data!$C$1:$C$1004),ROW(R188)-ROW(R$7)),1),"")</f>
        <v/>
      </c>
      <c r="S188" s="43" t="str">
        <f ca="1">IF(T188="","",IF(INDEX(Data!$BR:$BR,MATCH(T188,Data!$A:$A,0),1)=0,"",INDEX(Data!$BR:$BR,MATCH(T188,Data!$A:$A,0),1)))</f>
        <v/>
      </c>
      <c r="T188" s="43" t="str">
        <f ca="1">IFERROR(INDEX(Data!$A$1:R$1004,_xlfn.AGGREGATE(15,6,(OFFSET(Data!$A$1,0,MATCH(T$6,Data!$1:$1,0)-1,1000,1)=IF(T$7="","Yes",T$7))/(OFFSET(Data!$A$1,0,MATCH(T$6,Data!$1:$1,0)-1,1000,1)=IF(T$7="","Yes",T$7))*ROW(Data!$C$1:$C$1004),ROW(T188)-ROW(T$7)),1),"")</f>
        <v/>
      </c>
      <c r="U188" s="43" t="str">
        <f ca="1">IF(V188="","",IF(INDEX(Data!$BR:$BR,MATCH(V188,Data!$A:$A,0),1)=0,"",INDEX(Data!$BR:$BR,MATCH(V188,Data!$A:$A,0),1)))</f>
        <v/>
      </c>
      <c r="V188" s="43" t="str">
        <f ca="1">IFERROR(INDEX(Data!$A$1:T$1004,_xlfn.AGGREGATE(15,6,(OFFSET(Data!$A$1,0,MATCH(V$6,Data!$1:$1,0)-1,1000,1)=IF(V$7="","Yes",V$7))/(OFFSET(Data!$A$1,0,MATCH(V$6,Data!$1:$1,0)-1,1000,1)=IF(V$7="","Yes",V$7))*ROW(Data!$C$1:$C$1004),ROW(V188)-ROW(V$7)),1),"")</f>
        <v/>
      </c>
      <c r="W188" s="43" t="str">
        <f ca="1">IF(X188="","",IF(INDEX(Data!$BR:$BR,MATCH(X188,Data!$A:$A,0),1)=0,"",INDEX(Data!$BR:$BR,MATCH(X188,Data!$A:$A,0),1)))</f>
        <v/>
      </c>
      <c r="X188" s="43" t="str">
        <f ca="1">IFERROR(INDEX(Data!$A$1:Y$1004,_xlfn.AGGREGATE(15,6,(OFFSET(Data!$A$1,0,MATCH(X$6,Data!$1:$1,0)-1,1000,1)=IF(X$7="","Yes",X$7))/(OFFSET(Data!$A$1,0,MATCH(X$6,Data!$1:$1,0)-1,1000,1)=IF(X$7="","Yes",X$7))*ROW(Data!$C$1:$C$1004),ROW(X188)-ROW(X$7)),1),"")</f>
        <v/>
      </c>
      <c r="Y188" s="43" t="str">
        <f ca="1">IF(Z188="","",IF(INDEX(Data!$BR:$BR,MATCH(Z188,Data!$A:$A,0),1)=0,"",INDEX(Data!$BR:$BR,MATCH(Z188,Data!$A:$A,0),1)))</f>
        <v/>
      </c>
      <c r="Z188" s="43" t="str">
        <f ca="1">IFERROR(INDEX(Data!$A$1:AA$1004,_xlfn.AGGREGATE(15,6,(OFFSET(Data!$A$1,0,MATCH(Z$6,Data!$1:$1,0)-1,1000,1)=IF(Z$7="","Yes",Z$7))/(OFFSET(Data!$A$1,0,MATCH(Z$6,Data!$1:$1,0)-1,1000,1)=IF(Z$7="","Yes",Z$7))*ROW(Data!$C$1:$C$1004),ROW(Z188)-ROW(Z$7)),1),"")</f>
        <v/>
      </c>
      <c r="AA188" s="43" t="str">
        <f ca="1">IF(AB188="","",IF(INDEX(Data!$BR:$BR,MATCH(AB188,Data!$A:$A,0),1)=0,"",INDEX(Data!$BR:$BR,MATCH(AB188,Data!$A:$A,0),1)))</f>
        <v/>
      </c>
      <c r="AB188" s="43" t="str">
        <f ca="1">IFERROR(INDEX(Data!$A$1:AC$1004,_xlfn.AGGREGATE(15,6,(OFFSET(Data!$A$1,0,MATCH(AB$6,Data!$1:$1,0)-1,1000,1)=IF(AB$7="","Yes",AB$7))/(OFFSET(Data!$A$1,0,MATCH(AB$6,Data!$1:$1,0)-1,1000,1)=IF(AB$7="","Yes",AB$7))*ROW(Data!$C$1:$C$1004),ROW(AB188)-ROW(AB$7)),1),"")</f>
        <v/>
      </c>
      <c r="AC188" s="43" t="str">
        <f ca="1">IF(AD188="","",IF(INDEX(Data!$BR:$BR,MATCH(AD188,Data!$A:$A,0),1)=0,"",INDEX(Data!$BR:$BR,MATCH(AD188,Data!$A:$A,0),1)))</f>
        <v/>
      </c>
      <c r="AD188" s="43" t="str">
        <f ca="1">IFERROR(INDEX(Data!$A$1:AE$1004,_xlfn.AGGREGATE(15,6,(OFFSET(Data!$A$1,0,MATCH(AD$6,Data!$1:$1,0)-1,1000,1)=IF(AD$7="","Yes",AD$7))/(OFFSET(Data!$A$1,0,MATCH(AD$6,Data!$1:$1,0)-1,1000,1)=IF(AD$7="","Yes",AD$7))*ROW(Data!$C$1:$C$1004),ROW(AD188)-ROW(AD$7)),1),"")</f>
        <v/>
      </c>
      <c r="AE188" s="43" t="str">
        <f ca="1">IF(AF188="","",IF(INDEX(Data!$BR:$BR,MATCH(AF188,Data!$A:$A,0),1)=0,"",INDEX(Data!$BR:$BR,MATCH(AF188,Data!$A:$A,0),1)))</f>
        <v/>
      </c>
      <c r="AF188" s="43" t="str">
        <f ca="1">IFERROR(INDEX(Data!$A$1:AM$1004,_xlfn.AGGREGATE(15,6,(OFFSET(Data!$A$1,0,MATCH(AF$6,Data!$1:$1,0)-1,1000,1)=IF(AF$7="","Yes",AF$7))/(OFFSET(Data!$A$1,0,MATCH(AF$6,Data!$1:$1,0)-1,1000,1)=IF(AF$7="","Yes",AF$7))*ROW(Data!$C$1:$C$1004),ROW(AF188)-ROW(AF$7)),1),"")</f>
        <v/>
      </c>
      <c r="AG188" s="43" t="str">
        <f ca="1">IF(AH188="","",IF(INDEX(Data!$BR:$BR,MATCH(AH188,Data!$A:$A,0),1)=0,"",INDEX(Data!$BR:$BR,MATCH(AH188,Data!$A:$A,0),1)))</f>
        <v/>
      </c>
      <c r="AH188" s="43" t="str">
        <f ca="1">IFERROR(INDEX(Data!$A$1:AO$1004,_xlfn.AGGREGATE(15,6,(OFFSET(Data!$A$1,0,MATCH(AH$6,Data!$1:$1,0)-1,1000,1)=IF(AH$7="","Yes",AH$7))/(OFFSET(Data!$A$1,0,MATCH(AH$6,Data!$1:$1,0)-1,1000,1)=IF(AH$7="","Yes",AH$7))*ROW(Data!$C$1:$C$1004),ROW(AH188)-ROW(AH$7)),1),"")</f>
        <v/>
      </c>
      <c r="AI188" s="43" t="str">
        <f ca="1">IF(AJ188="","",IF(INDEX(Data!$BR:$BR,MATCH(AJ188,Data!$A:$A,0),1)=0,"",INDEX(Data!$BR:$BR,MATCH(AJ188,Data!$A:$A,0),1)))</f>
        <v/>
      </c>
      <c r="AJ188" s="43" t="str">
        <f ca="1">IFERROR(INDEX(Data!$A$1:AQ$1004,_xlfn.AGGREGATE(15,6,(OFFSET(Data!$A$1,0,MATCH(AJ$6,Data!$1:$1,0)-1,1000,1)=IF(AJ$7="","Yes",AJ$7))/(OFFSET(Data!$A$1,0,MATCH(AJ$6,Data!$1:$1,0)-1,1000,1)=IF(AJ$7="","Yes",AJ$7))*ROW(Data!$C$1:$C$1004),ROW(AJ188)-ROW(AJ$7)),1),"")</f>
        <v/>
      </c>
      <c r="AK188" s="43" t="str">
        <f ca="1">IF(AL188="","",IF(INDEX(Data!$BR:$BR,MATCH(AL188,Data!$A:$A,0),1)=0,"",INDEX(Data!$BR:$BR,MATCH(AL188,Data!$A:$A,0),1)))</f>
        <v/>
      </c>
      <c r="AL188" s="43" t="str">
        <f ca="1">IFERROR(INDEX(Data!$A$1:AS$1004,_xlfn.AGGREGATE(15,6,(OFFSET(Data!$A$1,0,MATCH(AL$6,Data!$1:$1,0)-1,1000,1)=IF(AL$7="","Yes",AL$7))/(OFFSET(Data!$A$1,0,MATCH(AL$6,Data!$1:$1,0)-1,1000,1)=IF(AL$7="","Yes",AL$7))*ROW(Data!$C$1:$C$1004),ROW(AL188)-ROW(AL$7)),1),"")</f>
        <v/>
      </c>
      <c r="AM188" s="43" t="str">
        <f ca="1">IF(AN188="","",IF(INDEX(Data!$BR:$BR,MATCH(AN188,Data!$A:$A,0),1)=0,"",INDEX(Data!$BR:$BR,MATCH(AN188,Data!$A:$A,0),1)))</f>
        <v/>
      </c>
      <c r="AN188" s="43" t="str">
        <f ca="1">IFERROR(INDEX(Data!$A$1:AU$1004,_xlfn.AGGREGATE(15,6,(OFFSET(Data!$A$1,0,MATCH(AN$6,Data!$1:$1,0)-1,1000,1)=IF(AN$7="","Yes",AN$7))/(OFFSET(Data!$A$1,0,MATCH(AN$6,Data!$1:$1,0)-1,1000,1)=IF(AN$7="","Yes",AN$7))*ROW(Data!$C$1:$C$1004),ROW(AN188)-ROW(AN$7)),1),"")</f>
        <v/>
      </c>
    </row>
    <row r="189" spans="1:40" x14ac:dyDescent="0.4">
      <c r="A189" s="43" t="str">
        <f ca="1">IF(B189="","",IF(INDEX(Data!$BR:$BR,MATCH(B189,Data!$A:$A,0),1)=0,"",INDEX(Data!$BR:$BR,MATCH(B189,Data!$A:$A,0),1)))</f>
        <v/>
      </c>
      <c r="B189" s="43" t="str">
        <f ca="1">IFERROR(INDEX(Data!A$1:$A$1004,_xlfn.AGGREGATE(15,6,(OFFSET(Data!$A$1,0,MATCH(B$6,Data!$1:$1,0)-1,1000,1)=IF(B$7="","Yes",B$7))/(OFFSET(Data!$A$1,0,MATCH(B$6,Data!$1:$1,0)-1,1000,1)=IF(B$7="","Yes",B$7))*ROW(Data!$C$1:$C$1004),ROW(B189)-ROW(B$7)),1),"")</f>
        <v/>
      </c>
      <c r="C189" s="43" t="str">
        <f ca="1">IF(D189="","",IF(INDEX(Data!$BR:$BR,MATCH(D189,Data!$A:$A,0),1)=0,"",INDEX(Data!$BR:$BR,MATCH(D189,Data!$A:$A,0),1)))</f>
        <v/>
      </c>
      <c r="D189" s="43" t="str">
        <f ca="1">IFERROR(INDEX(Data!$A$1:C$1004,_xlfn.AGGREGATE(15,6,(OFFSET(Data!$A$1,0,MATCH(D$6,Data!$1:$1,0)-1,1000,1)=IF(D$7="","Yes",D$7))/(OFFSET(Data!$A$1,0,MATCH(D$6,Data!$1:$1,0)-1,1000,1)=IF(D$7="","Yes",D$7))*ROW(Data!$C$1:$C$1004),ROW(D189)-ROW(D$7)),1),"")</f>
        <v/>
      </c>
      <c r="E189" s="43" t="str">
        <f ca="1">IF(F189="","",IF(INDEX(Data!$BR:$BR,MATCH(F189,Data!$A:$A,0),1)=0,"",INDEX(Data!$BR:$BR,MATCH(F189,Data!$A:$A,0),1)))</f>
        <v/>
      </c>
      <c r="F189" s="43" t="str">
        <f ca="1">IFERROR(INDEX(Data!$A$1:E$1004,_xlfn.AGGREGATE(15,6,(OFFSET(Data!$A$1,0,MATCH(F$6,Data!$1:$1,0)-1,1000,1)=IF(F$7="","Yes",F$7))/(OFFSET(Data!$A$1,0,MATCH(F$6,Data!$1:$1,0)-1,1000,1)=IF(F$7="","Yes",F$7))*ROW(Data!$C$1:$C$1004),ROW(F189)-ROW(F$7)),1),"")</f>
        <v/>
      </c>
      <c r="G189" s="43" t="str">
        <f ca="1">IF(H189="","",IF(INDEX(Data!$BR:$BR,MATCH(H189,Data!$A:$A,0),1)=0,"",INDEX(Data!$BR:$BR,MATCH(H189,Data!$A:$A,0),1)))</f>
        <v/>
      </c>
      <c r="H189" s="43" t="str">
        <f ca="1">IFERROR(INDEX(Data!$A$1:G$1004,_xlfn.AGGREGATE(15,6,(OFFSET(Data!$A$1,0,MATCH(H$6,Data!$1:$1,0)-1,1000,1)=IF(H$7="","Yes",H$7))/(OFFSET(Data!$A$1,0,MATCH(H$6,Data!$1:$1,0)-1,1000,1)=IF(H$7="","Yes",H$7))*ROW(Data!$C$1:$C$1004),ROW(H189)-ROW(H$7)),1),"")</f>
        <v/>
      </c>
      <c r="I189" s="43" t="str">
        <f ca="1">IF(J189="","",IF(INDEX(Data!$BR:$BR,MATCH(J189,Data!$A:$A,0),1)=0,"",INDEX(Data!$BR:$BR,MATCH(J189,Data!$A:$A,0),1)))</f>
        <v/>
      </c>
      <c r="J189" s="43" t="str">
        <f ca="1">IFERROR(INDEX(Data!$A$1:I$1004,_xlfn.AGGREGATE(15,6,(OFFSET(Data!$A$1,0,MATCH(J$6,Data!$1:$1,0)-1,1000,1)=IF(J$7="","Yes",J$7))/(OFFSET(Data!$A$1,0,MATCH(J$6,Data!$1:$1,0)-1,1000,1)=IF(J$7="","Yes",J$7))*ROW(Data!$C$1:$C$1004),ROW(J189)-ROW(J$7)),1),"")</f>
        <v/>
      </c>
      <c r="K189" s="43" t="str">
        <f ca="1">IF(L189="","",IF(INDEX(Data!$BR:$BR,MATCH(L189,Data!$A:$A,0),1)=0,"",INDEX(Data!$BR:$BR,MATCH(L189,Data!$A:$A,0),1)))</f>
        <v/>
      </c>
      <c r="L189" s="43" t="str">
        <f ca="1">IFERROR(INDEX(Data!$A$1:K$1004,_xlfn.AGGREGATE(15,6,(OFFSET(Data!$A$1,0,MATCH(L$6,Data!$1:$1,0)-1,1000,1)=IF(L$7="","Yes",L$7))/(OFFSET(Data!$A$1,0,MATCH(L$6,Data!$1:$1,0)-1,1000,1)=IF(L$7="","Yes",L$7))*ROW(Data!$C$1:$C$1004),ROW(L189)-ROW(L$7)),1),"")</f>
        <v/>
      </c>
      <c r="M189" s="43" t="str">
        <f ca="1">IF(N189="","",IF(INDEX(Data!$BR:$BR,MATCH(N189,Data!$A:$A,0),1)=0,"",INDEX(Data!$BR:$BR,MATCH(N189,Data!$A:$A,0),1)))</f>
        <v/>
      </c>
      <c r="N189" s="43" t="str">
        <f ca="1">IFERROR(INDEX(Data!$A$1:M$1004,_xlfn.AGGREGATE(15,6,(OFFSET(Data!$A$1,0,MATCH(N$6,Data!$1:$1,0)-1,1000,1)=IF(N$7="","Yes",N$7))/(OFFSET(Data!$A$1,0,MATCH(N$6,Data!$1:$1,0)-1,1000,1)=IF(N$7="","Yes",N$7))*ROW(Data!$C$1:$C$1004),ROW(N189)-ROW(N$7)),1),"")</f>
        <v/>
      </c>
      <c r="O189" s="43" t="str">
        <f ca="1">IF(P189="","",IF(INDEX(Data!$BR:$BR,MATCH(P189,Data!$A:$A,0),1)=0,"",INDEX(Data!$BR:$BR,MATCH(P189,Data!$A:$A,0),1)))</f>
        <v/>
      </c>
      <c r="P189" s="43" t="str">
        <f ca="1">IFERROR(INDEX(Data!$A$1:O$1004,_xlfn.AGGREGATE(15,6,(OFFSET(Data!$A$1,0,MATCH(P$6,Data!$1:$1,0)-1,1000,1)=IF(P$7="","Yes",P$7))/(OFFSET(Data!$A$1,0,MATCH(P$6,Data!$1:$1,0)-1,1000,1)=IF(P$7="","Yes",P$7))*ROW(Data!$C$1:$C$1004),ROW(P189)-ROW(P$7)),1),"")</f>
        <v/>
      </c>
      <c r="Q189" s="43" t="str">
        <f ca="1">IF(R189="","",IF(INDEX(Data!$BR:$BR,MATCH(R189,Data!$A:$A,0),1)=0,"",INDEX(Data!$BR:$BR,MATCH(R189,Data!$A:$A,0),1)))</f>
        <v/>
      </c>
      <c r="R189" s="43" t="str">
        <f ca="1">IFERROR(INDEX(Data!$A$1:Q$1004,_xlfn.AGGREGATE(15,6,(OFFSET(Data!$A$1,0,MATCH(R$6,Data!$1:$1,0)-1,1000,1)=IF(R$7="","Yes",R$7))/(OFFSET(Data!$A$1,0,MATCH(R$6,Data!$1:$1,0)-1,1000,1)=IF(R$7="","Yes",R$7))*ROW(Data!$C$1:$C$1004),ROW(R189)-ROW(R$7)),1),"")</f>
        <v/>
      </c>
      <c r="S189" s="43" t="str">
        <f ca="1">IF(T189="","",IF(INDEX(Data!$BR:$BR,MATCH(T189,Data!$A:$A,0),1)=0,"",INDEX(Data!$BR:$BR,MATCH(T189,Data!$A:$A,0),1)))</f>
        <v/>
      </c>
      <c r="T189" s="43" t="str">
        <f ca="1">IFERROR(INDEX(Data!$A$1:R$1004,_xlfn.AGGREGATE(15,6,(OFFSET(Data!$A$1,0,MATCH(T$6,Data!$1:$1,0)-1,1000,1)=IF(T$7="","Yes",T$7))/(OFFSET(Data!$A$1,0,MATCH(T$6,Data!$1:$1,0)-1,1000,1)=IF(T$7="","Yes",T$7))*ROW(Data!$C$1:$C$1004),ROW(T189)-ROW(T$7)),1),"")</f>
        <v/>
      </c>
      <c r="U189" s="43" t="str">
        <f ca="1">IF(V189="","",IF(INDEX(Data!$BR:$BR,MATCH(V189,Data!$A:$A,0),1)=0,"",INDEX(Data!$BR:$BR,MATCH(V189,Data!$A:$A,0),1)))</f>
        <v/>
      </c>
      <c r="V189" s="43" t="str">
        <f ca="1">IFERROR(INDEX(Data!$A$1:T$1004,_xlfn.AGGREGATE(15,6,(OFFSET(Data!$A$1,0,MATCH(V$6,Data!$1:$1,0)-1,1000,1)=IF(V$7="","Yes",V$7))/(OFFSET(Data!$A$1,0,MATCH(V$6,Data!$1:$1,0)-1,1000,1)=IF(V$7="","Yes",V$7))*ROW(Data!$C$1:$C$1004),ROW(V189)-ROW(V$7)),1),"")</f>
        <v/>
      </c>
      <c r="W189" s="43" t="str">
        <f ca="1">IF(X189="","",IF(INDEX(Data!$BR:$BR,MATCH(X189,Data!$A:$A,0),1)=0,"",INDEX(Data!$BR:$BR,MATCH(X189,Data!$A:$A,0),1)))</f>
        <v/>
      </c>
      <c r="X189" s="43" t="str">
        <f ca="1">IFERROR(INDEX(Data!$A$1:Y$1004,_xlfn.AGGREGATE(15,6,(OFFSET(Data!$A$1,0,MATCH(X$6,Data!$1:$1,0)-1,1000,1)=IF(X$7="","Yes",X$7))/(OFFSET(Data!$A$1,0,MATCH(X$6,Data!$1:$1,0)-1,1000,1)=IF(X$7="","Yes",X$7))*ROW(Data!$C$1:$C$1004),ROW(X189)-ROW(X$7)),1),"")</f>
        <v/>
      </c>
      <c r="Y189" s="43" t="str">
        <f ca="1">IF(Z189="","",IF(INDEX(Data!$BR:$BR,MATCH(Z189,Data!$A:$A,0),1)=0,"",INDEX(Data!$BR:$BR,MATCH(Z189,Data!$A:$A,0),1)))</f>
        <v/>
      </c>
      <c r="Z189" s="43" t="str">
        <f ca="1">IFERROR(INDEX(Data!$A$1:AA$1004,_xlfn.AGGREGATE(15,6,(OFFSET(Data!$A$1,0,MATCH(Z$6,Data!$1:$1,0)-1,1000,1)=IF(Z$7="","Yes",Z$7))/(OFFSET(Data!$A$1,0,MATCH(Z$6,Data!$1:$1,0)-1,1000,1)=IF(Z$7="","Yes",Z$7))*ROW(Data!$C$1:$C$1004),ROW(Z189)-ROW(Z$7)),1),"")</f>
        <v/>
      </c>
      <c r="AA189" s="43" t="str">
        <f ca="1">IF(AB189="","",IF(INDEX(Data!$BR:$BR,MATCH(AB189,Data!$A:$A,0),1)=0,"",INDEX(Data!$BR:$BR,MATCH(AB189,Data!$A:$A,0),1)))</f>
        <v/>
      </c>
      <c r="AB189" s="43" t="str">
        <f ca="1">IFERROR(INDEX(Data!$A$1:AC$1004,_xlfn.AGGREGATE(15,6,(OFFSET(Data!$A$1,0,MATCH(AB$6,Data!$1:$1,0)-1,1000,1)=IF(AB$7="","Yes",AB$7))/(OFFSET(Data!$A$1,0,MATCH(AB$6,Data!$1:$1,0)-1,1000,1)=IF(AB$7="","Yes",AB$7))*ROW(Data!$C$1:$C$1004),ROW(AB189)-ROW(AB$7)),1),"")</f>
        <v/>
      </c>
      <c r="AC189" s="43" t="str">
        <f ca="1">IF(AD189="","",IF(INDEX(Data!$BR:$BR,MATCH(AD189,Data!$A:$A,0),1)=0,"",INDEX(Data!$BR:$BR,MATCH(AD189,Data!$A:$A,0),1)))</f>
        <v/>
      </c>
      <c r="AD189" s="43" t="str">
        <f ca="1">IFERROR(INDEX(Data!$A$1:AE$1004,_xlfn.AGGREGATE(15,6,(OFFSET(Data!$A$1,0,MATCH(AD$6,Data!$1:$1,0)-1,1000,1)=IF(AD$7="","Yes",AD$7))/(OFFSET(Data!$A$1,0,MATCH(AD$6,Data!$1:$1,0)-1,1000,1)=IF(AD$7="","Yes",AD$7))*ROW(Data!$C$1:$C$1004),ROW(AD189)-ROW(AD$7)),1),"")</f>
        <v/>
      </c>
      <c r="AE189" s="43" t="str">
        <f ca="1">IF(AF189="","",IF(INDEX(Data!$BR:$BR,MATCH(AF189,Data!$A:$A,0),1)=0,"",INDEX(Data!$BR:$BR,MATCH(AF189,Data!$A:$A,0),1)))</f>
        <v/>
      </c>
      <c r="AF189" s="43" t="str">
        <f ca="1">IFERROR(INDEX(Data!$A$1:AM$1004,_xlfn.AGGREGATE(15,6,(OFFSET(Data!$A$1,0,MATCH(AF$6,Data!$1:$1,0)-1,1000,1)=IF(AF$7="","Yes",AF$7))/(OFFSET(Data!$A$1,0,MATCH(AF$6,Data!$1:$1,0)-1,1000,1)=IF(AF$7="","Yes",AF$7))*ROW(Data!$C$1:$C$1004),ROW(AF189)-ROW(AF$7)),1),"")</f>
        <v/>
      </c>
      <c r="AG189" s="43" t="str">
        <f ca="1">IF(AH189="","",IF(INDEX(Data!$BR:$BR,MATCH(AH189,Data!$A:$A,0),1)=0,"",INDEX(Data!$BR:$BR,MATCH(AH189,Data!$A:$A,0),1)))</f>
        <v/>
      </c>
      <c r="AH189" s="43" t="str">
        <f ca="1">IFERROR(INDEX(Data!$A$1:AO$1004,_xlfn.AGGREGATE(15,6,(OFFSET(Data!$A$1,0,MATCH(AH$6,Data!$1:$1,0)-1,1000,1)=IF(AH$7="","Yes",AH$7))/(OFFSET(Data!$A$1,0,MATCH(AH$6,Data!$1:$1,0)-1,1000,1)=IF(AH$7="","Yes",AH$7))*ROW(Data!$C$1:$C$1004),ROW(AH189)-ROW(AH$7)),1),"")</f>
        <v/>
      </c>
      <c r="AI189" s="43" t="str">
        <f ca="1">IF(AJ189="","",IF(INDEX(Data!$BR:$BR,MATCH(AJ189,Data!$A:$A,0),1)=0,"",INDEX(Data!$BR:$BR,MATCH(AJ189,Data!$A:$A,0),1)))</f>
        <v/>
      </c>
      <c r="AJ189" s="43" t="str">
        <f ca="1">IFERROR(INDEX(Data!$A$1:AQ$1004,_xlfn.AGGREGATE(15,6,(OFFSET(Data!$A$1,0,MATCH(AJ$6,Data!$1:$1,0)-1,1000,1)=IF(AJ$7="","Yes",AJ$7))/(OFFSET(Data!$A$1,0,MATCH(AJ$6,Data!$1:$1,0)-1,1000,1)=IF(AJ$7="","Yes",AJ$7))*ROW(Data!$C$1:$C$1004),ROW(AJ189)-ROW(AJ$7)),1),"")</f>
        <v/>
      </c>
      <c r="AK189" s="43" t="str">
        <f ca="1">IF(AL189="","",IF(INDEX(Data!$BR:$BR,MATCH(AL189,Data!$A:$A,0),1)=0,"",INDEX(Data!$BR:$BR,MATCH(AL189,Data!$A:$A,0),1)))</f>
        <v/>
      </c>
      <c r="AL189" s="43" t="str">
        <f ca="1">IFERROR(INDEX(Data!$A$1:AS$1004,_xlfn.AGGREGATE(15,6,(OFFSET(Data!$A$1,0,MATCH(AL$6,Data!$1:$1,0)-1,1000,1)=IF(AL$7="","Yes",AL$7))/(OFFSET(Data!$A$1,0,MATCH(AL$6,Data!$1:$1,0)-1,1000,1)=IF(AL$7="","Yes",AL$7))*ROW(Data!$C$1:$C$1004),ROW(AL189)-ROW(AL$7)),1),"")</f>
        <v/>
      </c>
      <c r="AM189" s="43" t="str">
        <f ca="1">IF(AN189="","",IF(INDEX(Data!$BR:$BR,MATCH(AN189,Data!$A:$A,0),1)=0,"",INDEX(Data!$BR:$BR,MATCH(AN189,Data!$A:$A,0),1)))</f>
        <v/>
      </c>
      <c r="AN189" s="43" t="str">
        <f ca="1">IFERROR(INDEX(Data!$A$1:AU$1004,_xlfn.AGGREGATE(15,6,(OFFSET(Data!$A$1,0,MATCH(AN$6,Data!$1:$1,0)-1,1000,1)=IF(AN$7="","Yes",AN$7))/(OFFSET(Data!$A$1,0,MATCH(AN$6,Data!$1:$1,0)-1,1000,1)=IF(AN$7="","Yes",AN$7))*ROW(Data!$C$1:$C$1004),ROW(AN189)-ROW(AN$7)),1),"")</f>
        <v/>
      </c>
    </row>
    <row r="190" spans="1:40" x14ac:dyDescent="0.4">
      <c r="A190" s="43" t="str">
        <f ca="1">IF(B190="","",IF(INDEX(Data!$BR:$BR,MATCH(B190,Data!$A:$A,0),1)=0,"",INDEX(Data!$BR:$BR,MATCH(B190,Data!$A:$A,0),1)))</f>
        <v/>
      </c>
      <c r="B190" s="43" t="str">
        <f ca="1">IFERROR(INDEX(Data!A$1:$A$1004,_xlfn.AGGREGATE(15,6,(OFFSET(Data!$A$1,0,MATCH(B$6,Data!$1:$1,0)-1,1000,1)=IF(B$7="","Yes",B$7))/(OFFSET(Data!$A$1,0,MATCH(B$6,Data!$1:$1,0)-1,1000,1)=IF(B$7="","Yes",B$7))*ROW(Data!$C$1:$C$1004),ROW(B190)-ROW(B$7)),1),"")</f>
        <v/>
      </c>
      <c r="C190" s="43" t="str">
        <f ca="1">IF(D190="","",IF(INDEX(Data!$BR:$BR,MATCH(D190,Data!$A:$A,0),1)=0,"",INDEX(Data!$BR:$BR,MATCH(D190,Data!$A:$A,0),1)))</f>
        <v/>
      </c>
      <c r="D190" s="43" t="str">
        <f ca="1">IFERROR(INDEX(Data!$A$1:C$1004,_xlfn.AGGREGATE(15,6,(OFFSET(Data!$A$1,0,MATCH(D$6,Data!$1:$1,0)-1,1000,1)=IF(D$7="","Yes",D$7))/(OFFSET(Data!$A$1,0,MATCH(D$6,Data!$1:$1,0)-1,1000,1)=IF(D$7="","Yes",D$7))*ROW(Data!$C$1:$C$1004),ROW(D190)-ROW(D$7)),1),"")</f>
        <v/>
      </c>
      <c r="E190" s="43" t="str">
        <f ca="1">IF(F190="","",IF(INDEX(Data!$BR:$BR,MATCH(F190,Data!$A:$A,0),1)=0,"",INDEX(Data!$BR:$BR,MATCH(F190,Data!$A:$A,0),1)))</f>
        <v/>
      </c>
      <c r="F190" s="43" t="str">
        <f ca="1">IFERROR(INDEX(Data!$A$1:E$1004,_xlfn.AGGREGATE(15,6,(OFFSET(Data!$A$1,0,MATCH(F$6,Data!$1:$1,0)-1,1000,1)=IF(F$7="","Yes",F$7))/(OFFSET(Data!$A$1,0,MATCH(F$6,Data!$1:$1,0)-1,1000,1)=IF(F$7="","Yes",F$7))*ROW(Data!$C$1:$C$1004),ROW(F190)-ROW(F$7)),1),"")</f>
        <v/>
      </c>
      <c r="G190" s="43" t="str">
        <f ca="1">IF(H190="","",IF(INDEX(Data!$BR:$BR,MATCH(H190,Data!$A:$A,0),1)=0,"",INDEX(Data!$BR:$BR,MATCH(H190,Data!$A:$A,0),1)))</f>
        <v/>
      </c>
      <c r="H190" s="43" t="str">
        <f ca="1">IFERROR(INDEX(Data!$A$1:G$1004,_xlfn.AGGREGATE(15,6,(OFFSET(Data!$A$1,0,MATCH(H$6,Data!$1:$1,0)-1,1000,1)=IF(H$7="","Yes",H$7))/(OFFSET(Data!$A$1,0,MATCH(H$6,Data!$1:$1,0)-1,1000,1)=IF(H$7="","Yes",H$7))*ROW(Data!$C$1:$C$1004),ROW(H190)-ROW(H$7)),1),"")</f>
        <v/>
      </c>
      <c r="I190" s="43" t="str">
        <f ca="1">IF(J190="","",IF(INDEX(Data!$BR:$BR,MATCH(J190,Data!$A:$A,0),1)=0,"",INDEX(Data!$BR:$BR,MATCH(J190,Data!$A:$A,0),1)))</f>
        <v/>
      </c>
      <c r="J190" s="43" t="str">
        <f ca="1">IFERROR(INDEX(Data!$A$1:I$1004,_xlfn.AGGREGATE(15,6,(OFFSET(Data!$A$1,0,MATCH(J$6,Data!$1:$1,0)-1,1000,1)=IF(J$7="","Yes",J$7))/(OFFSET(Data!$A$1,0,MATCH(J$6,Data!$1:$1,0)-1,1000,1)=IF(J$7="","Yes",J$7))*ROW(Data!$C$1:$C$1004),ROW(J190)-ROW(J$7)),1),"")</f>
        <v/>
      </c>
      <c r="K190" s="43" t="str">
        <f ca="1">IF(L190="","",IF(INDEX(Data!$BR:$BR,MATCH(L190,Data!$A:$A,0),1)=0,"",INDEX(Data!$BR:$BR,MATCH(L190,Data!$A:$A,0),1)))</f>
        <v/>
      </c>
      <c r="L190" s="43" t="str">
        <f ca="1">IFERROR(INDEX(Data!$A$1:K$1004,_xlfn.AGGREGATE(15,6,(OFFSET(Data!$A$1,0,MATCH(L$6,Data!$1:$1,0)-1,1000,1)=IF(L$7="","Yes",L$7))/(OFFSET(Data!$A$1,0,MATCH(L$6,Data!$1:$1,0)-1,1000,1)=IF(L$7="","Yes",L$7))*ROW(Data!$C$1:$C$1004),ROW(L190)-ROW(L$7)),1),"")</f>
        <v/>
      </c>
      <c r="M190" s="43" t="str">
        <f ca="1">IF(N190="","",IF(INDEX(Data!$BR:$BR,MATCH(N190,Data!$A:$A,0),1)=0,"",INDEX(Data!$BR:$BR,MATCH(N190,Data!$A:$A,0),1)))</f>
        <v/>
      </c>
      <c r="N190" s="43" t="str">
        <f ca="1">IFERROR(INDEX(Data!$A$1:M$1004,_xlfn.AGGREGATE(15,6,(OFFSET(Data!$A$1,0,MATCH(N$6,Data!$1:$1,0)-1,1000,1)=IF(N$7="","Yes",N$7))/(OFFSET(Data!$A$1,0,MATCH(N$6,Data!$1:$1,0)-1,1000,1)=IF(N$7="","Yes",N$7))*ROW(Data!$C$1:$C$1004),ROW(N190)-ROW(N$7)),1),"")</f>
        <v/>
      </c>
      <c r="O190" s="43" t="str">
        <f ca="1">IF(P190="","",IF(INDEX(Data!$BR:$BR,MATCH(P190,Data!$A:$A,0),1)=0,"",INDEX(Data!$BR:$BR,MATCH(P190,Data!$A:$A,0),1)))</f>
        <v/>
      </c>
      <c r="P190" s="43" t="str">
        <f ca="1">IFERROR(INDEX(Data!$A$1:O$1004,_xlfn.AGGREGATE(15,6,(OFFSET(Data!$A$1,0,MATCH(P$6,Data!$1:$1,0)-1,1000,1)=IF(P$7="","Yes",P$7))/(OFFSET(Data!$A$1,0,MATCH(P$6,Data!$1:$1,0)-1,1000,1)=IF(P$7="","Yes",P$7))*ROW(Data!$C$1:$C$1004),ROW(P190)-ROW(P$7)),1),"")</f>
        <v/>
      </c>
      <c r="Q190" s="43" t="str">
        <f ca="1">IF(R190="","",IF(INDEX(Data!$BR:$BR,MATCH(R190,Data!$A:$A,0),1)=0,"",INDEX(Data!$BR:$BR,MATCH(R190,Data!$A:$A,0),1)))</f>
        <v/>
      </c>
      <c r="R190" s="43" t="str">
        <f ca="1">IFERROR(INDEX(Data!$A$1:Q$1004,_xlfn.AGGREGATE(15,6,(OFFSET(Data!$A$1,0,MATCH(R$6,Data!$1:$1,0)-1,1000,1)=IF(R$7="","Yes",R$7))/(OFFSET(Data!$A$1,0,MATCH(R$6,Data!$1:$1,0)-1,1000,1)=IF(R$7="","Yes",R$7))*ROW(Data!$C$1:$C$1004),ROW(R190)-ROW(R$7)),1),"")</f>
        <v/>
      </c>
      <c r="S190" s="43" t="str">
        <f ca="1">IF(T190="","",IF(INDEX(Data!$BR:$BR,MATCH(T190,Data!$A:$A,0),1)=0,"",INDEX(Data!$BR:$BR,MATCH(T190,Data!$A:$A,0),1)))</f>
        <v/>
      </c>
      <c r="T190" s="43" t="str">
        <f ca="1">IFERROR(INDEX(Data!$A$1:R$1004,_xlfn.AGGREGATE(15,6,(OFFSET(Data!$A$1,0,MATCH(T$6,Data!$1:$1,0)-1,1000,1)=IF(T$7="","Yes",T$7))/(OFFSET(Data!$A$1,0,MATCH(T$6,Data!$1:$1,0)-1,1000,1)=IF(T$7="","Yes",T$7))*ROW(Data!$C$1:$C$1004),ROW(T190)-ROW(T$7)),1),"")</f>
        <v/>
      </c>
      <c r="U190" s="43" t="str">
        <f ca="1">IF(V190="","",IF(INDEX(Data!$BR:$BR,MATCH(V190,Data!$A:$A,0),1)=0,"",INDEX(Data!$BR:$BR,MATCH(V190,Data!$A:$A,0),1)))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IF(X190="","",IF(INDEX(Data!$BR:$BR,MATCH(X190,Data!$A:$A,0),1)=0,"",INDEX(Data!$BR:$BR,MATCH(X190,Data!$A:$A,0),1)))</f>
        <v/>
      </c>
      <c r="X190" s="43" t="str">
        <f ca="1">IFERROR(INDEX(Data!$A$1:Y$1004,_xlfn.AGGREGATE(15,6,(OFFSET(Data!$A$1,0,MATCH(X$6,Data!$1:$1,0)-1,1000,1)=IF(X$7="","Yes",X$7))/(OFFSET(Data!$A$1,0,MATCH(X$6,Data!$1:$1,0)-1,1000,1)=IF(X$7="","Yes",X$7))*ROW(Data!$C$1:$C$1004),ROW(X190)-ROW(X$7)),1),"")</f>
        <v/>
      </c>
      <c r="Y190" s="43" t="str">
        <f ca="1">IF(Z190="","",IF(INDEX(Data!$BR:$BR,MATCH(Z190,Data!$A:$A,0),1)=0,"",INDEX(Data!$BR:$BR,MATCH(Z190,Data!$A:$A,0),1)))</f>
        <v/>
      </c>
      <c r="Z190" s="43" t="str">
        <f ca="1">IFERROR(INDEX(Data!$A$1:AA$1004,_xlfn.AGGREGATE(15,6,(OFFSET(Data!$A$1,0,MATCH(Z$6,Data!$1:$1,0)-1,1000,1)=IF(Z$7="","Yes",Z$7))/(OFFSET(Data!$A$1,0,MATCH(Z$6,Data!$1:$1,0)-1,1000,1)=IF(Z$7="","Yes",Z$7))*ROW(Data!$C$1:$C$1004),ROW(Z190)-ROW(Z$7)),1),"")</f>
        <v/>
      </c>
      <c r="AA190" s="43" t="str">
        <f ca="1">IF(AB190="","",IF(INDEX(Data!$BR:$BR,MATCH(AB190,Data!$A:$A,0),1)=0,"",INDEX(Data!$BR:$BR,MATCH(AB190,Data!$A:$A,0),1)))</f>
        <v/>
      </c>
      <c r="AB190" s="43" t="str">
        <f ca="1">IFERROR(INDEX(Data!$A$1:AC$1004,_xlfn.AGGREGATE(15,6,(OFFSET(Data!$A$1,0,MATCH(AB$6,Data!$1:$1,0)-1,1000,1)=IF(AB$7="","Yes",AB$7))/(OFFSET(Data!$A$1,0,MATCH(AB$6,Data!$1:$1,0)-1,1000,1)=IF(AB$7="","Yes",AB$7))*ROW(Data!$C$1:$C$1004),ROW(AB190)-ROW(AB$7)),1),"")</f>
        <v/>
      </c>
      <c r="AC190" s="43" t="str">
        <f ca="1">IF(AD190="","",IF(INDEX(Data!$BR:$BR,MATCH(AD190,Data!$A:$A,0),1)=0,"",INDEX(Data!$BR:$BR,MATCH(AD190,Data!$A:$A,0),1)))</f>
        <v/>
      </c>
      <c r="AD190" s="43" t="str">
        <f ca="1">IFERROR(INDEX(Data!$A$1:AE$1004,_xlfn.AGGREGATE(15,6,(OFFSET(Data!$A$1,0,MATCH(AD$6,Data!$1:$1,0)-1,1000,1)=IF(AD$7="","Yes",AD$7))/(OFFSET(Data!$A$1,0,MATCH(AD$6,Data!$1:$1,0)-1,1000,1)=IF(AD$7="","Yes",AD$7))*ROW(Data!$C$1:$C$1004),ROW(AD190)-ROW(AD$7)),1),"")</f>
        <v/>
      </c>
      <c r="AE190" s="43" t="str">
        <f ca="1">IF(AF190="","",IF(INDEX(Data!$BR:$BR,MATCH(AF190,Data!$A:$A,0),1)=0,"",INDEX(Data!$BR:$BR,MATCH(AF190,Data!$A:$A,0),1)))</f>
        <v/>
      </c>
      <c r="AF190" s="43" t="str">
        <f ca="1">IFERROR(INDEX(Data!$A$1:AM$1004,_xlfn.AGGREGATE(15,6,(OFFSET(Data!$A$1,0,MATCH(AF$6,Data!$1:$1,0)-1,1000,1)=IF(AF$7="","Yes",AF$7))/(OFFSET(Data!$A$1,0,MATCH(AF$6,Data!$1:$1,0)-1,1000,1)=IF(AF$7="","Yes",AF$7))*ROW(Data!$C$1:$C$1004),ROW(AF190)-ROW(AF$7)),1),"")</f>
        <v/>
      </c>
      <c r="AG190" s="43" t="str">
        <f ca="1">IF(AH190="","",IF(INDEX(Data!$BR:$BR,MATCH(AH190,Data!$A:$A,0),1)=0,"",INDEX(Data!$BR:$BR,MATCH(AH190,Data!$A:$A,0),1)))</f>
        <v/>
      </c>
      <c r="AH190" s="43" t="str">
        <f ca="1">IFERROR(INDEX(Data!$A$1:AO$1004,_xlfn.AGGREGATE(15,6,(OFFSET(Data!$A$1,0,MATCH(AH$6,Data!$1:$1,0)-1,1000,1)=IF(AH$7="","Yes",AH$7))/(OFFSET(Data!$A$1,0,MATCH(AH$6,Data!$1:$1,0)-1,1000,1)=IF(AH$7="","Yes",AH$7))*ROW(Data!$C$1:$C$1004),ROW(AH190)-ROW(AH$7)),1),"")</f>
        <v/>
      </c>
      <c r="AI190" s="43" t="str">
        <f ca="1">IF(AJ190="","",IF(INDEX(Data!$BR:$BR,MATCH(AJ190,Data!$A:$A,0),1)=0,"",INDEX(Data!$BR:$BR,MATCH(AJ190,Data!$A:$A,0),1)))</f>
        <v/>
      </c>
      <c r="AJ190" s="43" t="str">
        <f ca="1">IFERROR(INDEX(Data!$A$1:AQ$1004,_xlfn.AGGREGATE(15,6,(OFFSET(Data!$A$1,0,MATCH(AJ$6,Data!$1:$1,0)-1,1000,1)=IF(AJ$7="","Yes",AJ$7))/(OFFSET(Data!$A$1,0,MATCH(AJ$6,Data!$1:$1,0)-1,1000,1)=IF(AJ$7="","Yes",AJ$7))*ROW(Data!$C$1:$C$1004),ROW(AJ190)-ROW(AJ$7)),1),"")</f>
        <v/>
      </c>
      <c r="AK190" s="43" t="str">
        <f ca="1">IF(AL190="","",IF(INDEX(Data!$BR:$BR,MATCH(AL190,Data!$A:$A,0),1)=0,"",INDEX(Data!$BR:$BR,MATCH(AL190,Data!$A:$A,0),1)))</f>
        <v/>
      </c>
      <c r="AL190" s="43" t="str">
        <f ca="1">IFERROR(INDEX(Data!$A$1:AS$1004,_xlfn.AGGREGATE(15,6,(OFFSET(Data!$A$1,0,MATCH(AL$6,Data!$1:$1,0)-1,1000,1)=IF(AL$7="","Yes",AL$7))/(OFFSET(Data!$A$1,0,MATCH(AL$6,Data!$1:$1,0)-1,1000,1)=IF(AL$7="","Yes",AL$7))*ROW(Data!$C$1:$C$1004),ROW(AL190)-ROW(AL$7)),1),"")</f>
        <v/>
      </c>
      <c r="AM190" s="43" t="str">
        <f ca="1">IF(AN190="","",IF(INDEX(Data!$BR:$BR,MATCH(AN190,Data!$A:$A,0),1)=0,"",INDEX(Data!$BR:$BR,MATCH(AN190,Data!$A:$A,0),1)))</f>
        <v/>
      </c>
      <c r="AN190" s="43" t="str">
        <f ca="1">IFERROR(INDEX(Data!$A$1:AU$1004,_xlfn.AGGREGATE(15,6,(OFFSET(Data!$A$1,0,MATCH(AN$6,Data!$1:$1,0)-1,1000,1)=IF(AN$7="","Yes",AN$7))/(OFFSET(Data!$A$1,0,MATCH(AN$6,Data!$1:$1,0)-1,1000,1)=IF(AN$7="","Yes",AN$7))*ROW(Data!$C$1:$C$1004),ROW(AN190)-ROW(AN$7)),1),"")</f>
        <v/>
      </c>
    </row>
    <row r="191" spans="1:40" x14ac:dyDescent="0.4">
      <c r="A191" s="43" t="str">
        <f ca="1">IF(B191="","",IF(INDEX(Data!$BR:$BR,MATCH(B191,Data!$A:$A,0),1)=0,"",INDEX(Data!$BR:$BR,MATCH(B191,Data!$A:$A,0),1)))</f>
        <v/>
      </c>
      <c r="B191" s="43" t="str">
        <f ca="1">IFERROR(INDEX(Data!A$1:$A$1004,_xlfn.AGGREGATE(15,6,(OFFSET(Data!$A$1,0,MATCH(B$6,Data!$1:$1,0)-1,1000,1)=IF(B$7="","Yes",B$7))/(OFFSET(Data!$A$1,0,MATCH(B$6,Data!$1:$1,0)-1,1000,1)=IF(B$7="","Yes",B$7))*ROW(Data!$C$1:$C$1004),ROW(B191)-ROW(B$7)),1),"")</f>
        <v/>
      </c>
      <c r="C191" s="43" t="str">
        <f ca="1">IF(D191="","",IF(INDEX(Data!$BR:$BR,MATCH(D191,Data!$A:$A,0),1)=0,"",INDEX(Data!$BR:$BR,MATCH(D191,Data!$A:$A,0),1)))</f>
        <v/>
      </c>
      <c r="D191" s="43" t="str">
        <f ca="1">IFERROR(INDEX(Data!$A$1:C$1004,_xlfn.AGGREGATE(15,6,(OFFSET(Data!$A$1,0,MATCH(D$6,Data!$1:$1,0)-1,1000,1)=IF(D$7="","Yes",D$7))/(OFFSET(Data!$A$1,0,MATCH(D$6,Data!$1:$1,0)-1,1000,1)=IF(D$7="","Yes",D$7))*ROW(Data!$C$1:$C$1004),ROW(D191)-ROW(D$7)),1),"")</f>
        <v/>
      </c>
      <c r="E191" s="43" t="str">
        <f ca="1">IF(F191="","",IF(INDEX(Data!$BR:$BR,MATCH(F191,Data!$A:$A,0),1)=0,"",INDEX(Data!$BR:$BR,MATCH(F191,Data!$A:$A,0),1)))</f>
        <v/>
      </c>
      <c r="F191" s="43" t="str">
        <f ca="1">IFERROR(INDEX(Data!$A$1:E$1004,_xlfn.AGGREGATE(15,6,(OFFSET(Data!$A$1,0,MATCH(F$6,Data!$1:$1,0)-1,1000,1)=IF(F$7="","Yes",F$7))/(OFFSET(Data!$A$1,0,MATCH(F$6,Data!$1:$1,0)-1,1000,1)=IF(F$7="","Yes",F$7))*ROW(Data!$C$1:$C$1004),ROW(F191)-ROW(F$7)),1),"")</f>
        <v/>
      </c>
      <c r="G191" s="43" t="str">
        <f ca="1">IF(H191="","",IF(INDEX(Data!$BR:$BR,MATCH(H191,Data!$A:$A,0),1)=0,"",INDEX(Data!$BR:$BR,MATCH(H191,Data!$A:$A,0),1)))</f>
        <v/>
      </c>
      <c r="H191" s="43" t="str">
        <f ca="1">IFERROR(INDEX(Data!$A$1:G$1004,_xlfn.AGGREGATE(15,6,(OFFSET(Data!$A$1,0,MATCH(H$6,Data!$1:$1,0)-1,1000,1)=IF(H$7="","Yes",H$7))/(OFFSET(Data!$A$1,0,MATCH(H$6,Data!$1:$1,0)-1,1000,1)=IF(H$7="","Yes",H$7))*ROW(Data!$C$1:$C$1004),ROW(H191)-ROW(H$7)),1),"")</f>
        <v/>
      </c>
      <c r="I191" s="43" t="str">
        <f ca="1">IF(J191="","",IF(INDEX(Data!$BR:$BR,MATCH(J191,Data!$A:$A,0),1)=0,"",INDEX(Data!$BR:$BR,MATCH(J191,Data!$A:$A,0),1)))</f>
        <v/>
      </c>
      <c r="J191" s="43" t="str">
        <f ca="1">IFERROR(INDEX(Data!$A$1:I$1004,_xlfn.AGGREGATE(15,6,(OFFSET(Data!$A$1,0,MATCH(J$6,Data!$1:$1,0)-1,1000,1)=IF(J$7="","Yes",J$7))/(OFFSET(Data!$A$1,0,MATCH(J$6,Data!$1:$1,0)-1,1000,1)=IF(J$7="","Yes",J$7))*ROW(Data!$C$1:$C$1004),ROW(J191)-ROW(J$7)),1),"")</f>
        <v/>
      </c>
      <c r="K191" s="43" t="str">
        <f ca="1">IF(L191="","",IF(INDEX(Data!$BR:$BR,MATCH(L191,Data!$A:$A,0),1)=0,"",INDEX(Data!$BR:$BR,MATCH(L191,Data!$A:$A,0),1)))</f>
        <v/>
      </c>
      <c r="L191" s="43" t="str">
        <f ca="1">IFERROR(INDEX(Data!$A$1:K$1004,_xlfn.AGGREGATE(15,6,(OFFSET(Data!$A$1,0,MATCH(L$6,Data!$1:$1,0)-1,1000,1)=IF(L$7="","Yes",L$7))/(OFFSET(Data!$A$1,0,MATCH(L$6,Data!$1:$1,0)-1,1000,1)=IF(L$7="","Yes",L$7))*ROW(Data!$C$1:$C$1004),ROW(L191)-ROW(L$7)),1),"")</f>
        <v/>
      </c>
      <c r="M191" s="43" t="str">
        <f ca="1">IF(N191="","",IF(INDEX(Data!$BR:$BR,MATCH(N191,Data!$A:$A,0),1)=0,"",INDEX(Data!$BR:$BR,MATCH(N191,Data!$A:$A,0),1)))</f>
        <v/>
      </c>
      <c r="N191" s="43" t="str">
        <f ca="1">IFERROR(INDEX(Data!$A$1:M$1004,_xlfn.AGGREGATE(15,6,(OFFSET(Data!$A$1,0,MATCH(N$6,Data!$1:$1,0)-1,1000,1)=IF(N$7="","Yes",N$7))/(OFFSET(Data!$A$1,0,MATCH(N$6,Data!$1:$1,0)-1,1000,1)=IF(N$7="","Yes",N$7))*ROW(Data!$C$1:$C$1004),ROW(N191)-ROW(N$7)),1),"")</f>
        <v/>
      </c>
      <c r="O191" s="43" t="str">
        <f ca="1">IF(P191="","",IF(INDEX(Data!$BR:$BR,MATCH(P191,Data!$A:$A,0),1)=0,"",INDEX(Data!$BR:$BR,MATCH(P191,Data!$A:$A,0),1)))</f>
        <v/>
      </c>
      <c r="P191" s="43" t="str">
        <f ca="1">IFERROR(INDEX(Data!$A$1:O$1004,_xlfn.AGGREGATE(15,6,(OFFSET(Data!$A$1,0,MATCH(P$6,Data!$1:$1,0)-1,1000,1)=IF(P$7="","Yes",P$7))/(OFFSET(Data!$A$1,0,MATCH(P$6,Data!$1:$1,0)-1,1000,1)=IF(P$7="","Yes",P$7))*ROW(Data!$C$1:$C$1004),ROW(P191)-ROW(P$7)),1),"")</f>
        <v/>
      </c>
      <c r="Q191" s="43" t="str">
        <f ca="1">IF(R191="","",IF(INDEX(Data!$BR:$BR,MATCH(R191,Data!$A:$A,0),1)=0,"",INDEX(Data!$BR:$BR,MATCH(R191,Data!$A:$A,0),1)))</f>
        <v/>
      </c>
      <c r="R191" s="43" t="str">
        <f ca="1">IFERROR(INDEX(Data!$A$1:Q$1004,_xlfn.AGGREGATE(15,6,(OFFSET(Data!$A$1,0,MATCH(R$6,Data!$1:$1,0)-1,1000,1)=IF(R$7="","Yes",R$7))/(OFFSET(Data!$A$1,0,MATCH(R$6,Data!$1:$1,0)-1,1000,1)=IF(R$7="","Yes",R$7))*ROW(Data!$C$1:$C$1004),ROW(R191)-ROW(R$7)),1),"")</f>
        <v/>
      </c>
      <c r="S191" s="43" t="str">
        <f ca="1">IF(T191="","",IF(INDEX(Data!$BR:$BR,MATCH(T191,Data!$A:$A,0),1)=0,"",INDEX(Data!$BR:$BR,MATCH(T191,Data!$A:$A,0),1)))</f>
        <v/>
      </c>
      <c r="T191" s="43" t="str">
        <f ca="1">IFERROR(INDEX(Data!$A$1:R$1004,_xlfn.AGGREGATE(15,6,(OFFSET(Data!$A$1,0,MATCH(T$6,Data!$1:$1,0)-1,1000,1)=IF(T$7="","Yes",T$7))/(OFFSET(Data!$A$1,0,MATCH(T$6,Data!$1:$1,0)-1,1000,1)=IF(T$7="","Yes",T$7))*ROW(Data!$C$1:$C$1004),ROW(T191)-ROW(T$7)),1),"")</f>
        <v/>
      </c>
      <c r="U191" s="43" t="str">
        <f ca="1">IF(V191="","",IF(INDEX(Data!$BR:$BR,MATCH(V191,Data!$A:$A,0),1)=0,"",INDEX(Data!$BR:$BR,MATCH(V191,Data!$A:$A,0),1)))</f>
        <v/>
      </c>
      <c r="V191" s="43" t="str">
        <f ca="1">IFERROR(INDEX(Data!$A$1:T$1004,_xlfn.AGGREGATE(15,6,(OFFSET(Data!$A$1,0,MATCH(V$6,Data!$1:$1,0)-1,1000,1)=IF(V$7="","Yes",V$7))/(OFFSET(Data!$A$1,0,MATCH(V$6,Data!$1:$1,0)-1,1000,1)=IF(V$7="","Yes",V$7))*ROW(Data!$C$1:$C$1004),ROW(V191)-ROW(V$7)),1),"")</f>
        <v/>
      </c>
      <c r="W191" s="43" t="str">
        <f ca="1">IF(X191="","",IF(INDEX(Data!$BR:$BR,MATCH(X191,Data!$A:$A,0),1)=0,"",INDEX(Data!$BR:$BR,MATCH(X191,Data!$A:$A,0),1)))</f>
        <v/>
      </c>
      <c r="X191" s="43" t="str">
        <f ca="1">IFERROR(INDEX(Data!$A$1:Y$1004,_xlfn.AGGREGATE(15,6,(OFFSET(Data!$A$1,0,MATCH(X$6,Data!$1:$1,0)-1,1000,1)=IF(X$7="","Yes",X$7))/(OFFSET(Data!$A$1,0,MATCH(X$6,Data!$1:$1,0)-1,1000,1)=IF(X$7="","Yes",X$7))*ROW(Data!$C$1:$C$1004),ROW(X191)-ROW(X$7)),1),"")</f>
        <v/>
      </c>
      <c r="Y191" s="43" t="str">
        <f ca="1">IF(Z191="","",IF(INDEX(Data!$BR:$BR,MATCH(Z191,Data!$A:$A,0),1)=0,"",INDEX(Data!$BR:$BR,MATCH(Z191,Data!$A:$A,0),1)))</f>
        <v/>
      </c>
      <c r="Z191" s="43" t="str">
        <f ca="1">IFERROR(INDEX(Data!$A$1:AA$1004,_xlfn.AGGREGATE(15,6,(OFFSET(Data!$A$1,0,MATCH(Z$6,Data!$1:$1,0)-1,1000,1)=IF(Z$7="","Yes",Z$7))/(OFFSET(Data!$A$1,0,MATCH(Z$6,Data!$1:$1,0)-1,1000,1)=IF(Z$7="","Yes",Z$7))*ROW(Data!$C$1:$C$1004),ROW(Z191)-ROW(Z$7)),1),"")</f>
        <v/>
      </c>
      <c r="AA191" s="43" t="str">
        <f ca="1">IF(AB191="","",IF(INDEX(Data!$BR:$BR,MATCH(AB191,Data!$A:$A,0),1)=0,"",INDEX(Data!$BR:$BR,MATCH(AB191,Data!$A:$A,0),1)))</f>
        <v/>
      </c>
      <c r="AB191" s="43" t="str">
        <f ca="1">IFERROR(INDEX(Data!$A$1:AC$1004,_xlfn.AGGREGATE(15,6,(OFFSET(Data!$A$1,0,MATCH(AB$6,Data!$1:$1,0)-1,1000,1)=IF(AB$7="","Yes",AB$7))/(OFFSET(Data!$A$1,0,MATCH(AB$6,Data!$1:$1,0)-1,1000,1)=IF(AB$7="","Yes",AB$7))*ROW(Data!$C$1:$C$1004),ROW(AB191)-ROW(AB$7)),1),"")</f>
        <v/>
      </c>
      <c r="AC191" s="43" t="str">
        <f ca="1">IF(AD191="","",IF(INDEX(Data!$BR:$BR,MATCH(AD191,Data!$A:$A,0),1)=0,"",INDEX(Data!$BR:$BR,MATCH(AD191,Data!$A:$A,0),1)))</f>
        <v/>
      </c>
      <c r="AD191" s="43" t="str">
        <f ca="1">IFERROR(INDEX(Data!$A$1:AE$1004,_xlfn.AGGREGATE(15,6,(OFFSET(Data!$A$1,0,MATCH(AD$6,Data!$1:$1,0)-1,1000,1)=IF(AD$7="","Yes",AD$7))/(OFFSET(Data!$A$1,0,MATCH(AD$6,Data!$1:$1,0)-1,1000,1)=IF(AD$7="","Yes",AD$7))*ROW(Data!$C$1:$C$1004),ROW(AD191)-ROW(AD$7)),1),"")</f>
        <v/>
      </c>
      <c r="AE191" s="43" t="str">
        <f ca="1">IF(AF191="","",IF(INDEX(Data!$BR:$BR,MATCH(AF191,Data!$A:$A,0),1)=0,"",INDEX(Data!$BR:$BR,MATCH(AF191,Data!$A:$A,0),1)))</f>
        <v/>
      </c>
      <c r="AF191" s="43" t="str">
        <f ca="1">IFERROR(INDEX(Data!$A$1:AM$1004,_xlfn.AGGREGATE(15,6,(OFFSET(Data!$A$1,0,MATCH(AF$6,Data!$1:$1,0)-1,1000,1)=IF(AF$7="","Yes",AF$7))/(OFFSET(Data!$A$1,0,MATCH(AF$6,Data!$1:$1,0)-1,1000,1)=IF(AF$7="","Yes",AF$7))*ROW(Data!$C$1:$C$1004),ROW(AF191)-ROW(AF$7)),1),"")</f>
        <v/>
      </c>
      <c r="AG191" s="43" t="str">
        <f ca="1">IF(AH191="","",IF(INDEX(Data!$BR:$BR,MATCH(AH191,Data!$A:$A,0),1)=0,"",INDEX(Data!$BR:$BR,MATCH(AH191,Data!$A:$A,0),1)))</f>
        <v/>
      </c>
      <c r="AH191" s="43" t="str">
        <f ca="1">IFERROR(INDEX(Data!$A$1:AO$1004,_xlfn.AGGREGATE(15,6,(OFFSET(Data!$A$1,0,MATCH(AH$6,Data!$1:$1,0)-1,1000,1)=IF(AH$7="","Yes",AH$7))/(OFFSET(Data!$A$1,0,MATCH(AH$6,Data!$1:$1,0)-1,1000,1)=IF(AH$7="","Yes",AH$7))*ROW(Data!$C$1:$C$1004),ROW(AH191)-ROW(AH$7)),1),"")</f>
        <v/>
      </c>
      <c r="AI191" s="43" t="str">
        <f ca="1">IF(AJ191="","",IF(INDEX(Data!$BR:$BR,MATCH(AJ191,Data!$A:$A,0),1)=0,"",INDEX(Data!$BR:$BR,MATCH(AJ191,Data!$A:$A,0),1)))</f>
        <v/>
      </c>
      <c r="AJ191" s="43" t="str">
        <f ca="1">IFERROR(INDEX(Data!$A$1:AQ$1004,_xlfn.AGGREGATE(15,6,(OFFSET(Data!$A$1,0,MATCH(AJ$6,Data!$1:$1,0)-1,1000,1)=IF(AJ$7="","Yes",AJ$7))/(OFFSET(Data!$A$1,0,MATCH(AJ$6,Data!$1:$1,0)-1,1000,1)=IF(AJ$7="","Yes",AJ$7))*ROW(Data!$C$1:$C$1004),ROW(AJ191)-ROW(AJ$7)),1),"")</f>
        <v/>
      </c>
      <c r="AK191" s="43" t="str">
        <f ca="1">IF(AL191="","",IF(INDEX(Data!$BR:$BR,MATCH(AL191,Data!$A:$A,0),1)=0,"",INDEX(Data!$BR:$BR,MATCH(AL191,Data!$A:$A,0),1)))</f>
        <v/>
      </c>
      <c r="AL191" s="43" t="str">
        <f ca="1">IFERROR(INDEX(Data!$A$1:AS$1004,_xlfn.AGGREGATE(15,6,(OFFSET(Data!$A$1,0,MATCH(AL$6,Data!$1:$1,0)-1,1000,1)=IF(AL$7="","Yes",AL$7))/(OFFSET(Data!$A$1,0,MATCH(AL$6,Data!$1:$1,0)-1,1000,1)=IF(AL$7="","Yes",AL$7))*ROW(Data!$C$1:$C$1004),ROW(AL191)-ROW(AL$7)),1),"")</f>
        <v/>
      </c>
      <c r="AM191" s="43" t="str">
        <f ca="1">IF(AN191="","",IF(INDEX(Data!$BR:$BR,MATCH(AN191,Data!$A:$A,0),1)=0,"",INDEX(Data!$BR:$BR,MATCH(AN191,Data!$A:$A,0),1)))</f>
        <v/>
      </c>
      <c r="AN191" s="43" t="str">
        <f ca="1">IFERROR(INDEX(Data!$A$1:AU$1004,_xlfn.AGGREGATE(15,6,(OFFSET(Data!$A$1,0,MATCH(AN$6,Data!$1:$1,0)-1,1000,1)=IF(AN$7="","Yes",AN$7))/(OFFSET(Data!$A$1,0,MATCH(AN$6,Data!$1:$1,0)-1,1000,1)=IF(AN$7="","Yes",AN$7))*ROW(Data!$C$1:$C$1004),ROW(AN191)-ROW(AN$7)),1),"")</f>
        <v/>
      </c>
    </row>
    <row r="192" spans="1:40" x14ac:dyDescent="0.4">
      <c r="A192" s="43" t="str">
        <f ca="1">IF(B192="","",IF(INDEX(Data!$BR:$BR,MATCH(B192,Data!$A:$A,0),1)=0,"",INDEX(Data!$BR:$BR,MATCH(B192,Data!$A:$A,0),1)))</f>
        <v/>
      </c>
      <c r="B192" s="43" t="str">
        <f ca="1">IFERROR(INDEX(Data!A$1:$A$1004,_xlfn.AGGREGATE(15,6,(OFFSET(Data!$A$1,0,MATCH(B$6,Data!$1:$1,0)-1,1000,1)=IF(B$7="","Yes",B$7))/(OFFSET(Data!$A$1,0,MATCH(B$6,Data!$1:$1,0)-1,1000,1)=IF(B$7="","Yes",B$7))*ROW(Data!$C$1:$C$1004),ROW(B192)-ROW(B$7)),1),"")</f>
        <v/>
      </c>
      <c r="C192" s="43" t="str">
        <f ca="1">IF(D192="","",IF(INDEX(Data!$BR:$BR,MATCH(D192,Data!$A:$A,0),1)=0,"",INDEX(Data!$BR:$BR,MATCH(D192,Data!$A:$A,0),1)))</f>
        <v/>
      </c>
      <c r="D192" s="43" t="str">
        <f ca="1">IFERROR(INDEX(Data!$A$1:C$1004,_xlfn.AGGREGATE(15,6,(OFFSET(Data!$A$1,0,MATCH(D$6,Data!$1:$1,0)-1,1000,1)=IF(D$7="","Yes",D$7))/(OFFSET(Data!$A$1,0,MATCH(D$6,Data!$1:$1,0)-1,1000,1)=IF(D$7="","Yes",D$7))*ROW(Data!$C$1:$C$1004),ROW(D192)-ROW(D$7)),1),"")</f>
        <v/>
      </c>
      <c r="E192" s="43" t="str">
        <f ca="1">IF(F192="","",IF(INDEX(Data!$BR:$BR,MATCH(F192,Data!$A:$A,0),1)=0,"",INDEX(Data!$BR:$BR,MATCH(F192,Data!$A:$A,0),1)))</f>
        <v/>
      </c>
      <c r="F192" s="43" t="str">
        <f ca="1">IFERROR(INDEX(Data!$A$1:E$1004,_xlfn.AGGREGATE(15,6,(OFFSET(Data!$A$1,0,MATCH(F$6,Data!$1:$1,0)-1,1000,1)=IF(F$7="","Yes",F$7))/(OFFSET(Data!$A$1,0,MATCH(F$6,Data!$1:$1,0)-1,1000,1)=IF(F$7="","Yes",F$7))*ROW(Data!$C$1:$C$1004),ROW(F192)-ROW(F$7)),1),"")</f>
        <v/>
      </c>
      <c r="G192" s="43" t="str">
        <f ca="1">IF(H192="","",IF(INDEX(Data!$BR:$BR,MATCH(H192,Data!$A:$A,0),1)=0,"",INDEX(Data!$BR:$BR,MATCH(H192,Data!$A:$A,0),1)))</f>
        <v/>
      </c>
      <c r="H192" s="43" t="str">
        <f ca="1">IFERROR(INDEX(Data!$A$1:G$1004,_xlfn.AGGREGATE(15,6,(OFFSET(Data!$A$1,0,MATCH(H$6,Data!$1:$1,0)-1,1000,1)=IF(H$7="","Yes",H$7))/(OFFSET(Data!$A$1,0,MATCH(H$6,Data!$1:$1,0)-1,1000,1)=IF(H$7="","Yes",H$7))*ROW(Data!$C$1:$C$1004),ROW(H192)-ROW(H$7)),1),"")</f>
        <v/>
      </c>
      <c r="I192" s="43" t="str">
        <f ca="1">IF(J192="","",IF(INDEX(Data!$BR:$BR,MATCH(J192,Data!$A:$A,0),1)=0,"",INDEX(Data!$BR:$BR,MATCH(J192,Data!$A:$A,0),1)))</f>
        <v/>
      </c>
      <c r="J192" s="43" t="str">
        <f ca="1">IFERROR(INDEX(Data!$A$1:I$1004,_xlfn.AGGREGATE(15,6,(OFFSET(Data!$A$1,0,MATCH(J$6,Data!$1:$1,0)-1,1000,1)=IF(J$7="","Yes",J$7))/(OFFSET(Data!$A$1,0,MATCH(J$6,Data!$1:$1,0)-1,1000,1)=IF(J$7="","Yes",J$7))*ROW(Data!$C$1:$C$1004),ROW(J192)-ROW(J$7)),1),"")</f>
        <v/>
      </c>
      <c r="K192" s="43" t="str">
        <f ca="1">IF(L192="","",IF(INDEX(Data!$BR:$BR,MATCH(L192,Data!$A:$A,0),1)=0,"",INDEX(Data!$BR:$BR,MATCH(L192,Data!$A:$A,0),1)))</f>
        <v/>
      </c>
      <c r="L192" s="43" t="str">
        <f ca="1">IFERROR(INDEX(Data!$A$1:K$1004,_xlfn.AGGREGATE(15,6,(OFFSET(Data!$A$1,0,MATCH(L$6,Data!$1:$1,0)-1,1000,1)=IF(L$7="","Yes",L$7))/(OFFSET(Data!$A$1,0,MATCH(L$6,Data!$1:$1,0)-1,1000,1)=IF(L$7="","Yes",L$7))*ROW(Data!$C$1:$C$1004),ROW(L192)-ROW(L$7)),1),"")</f>
        <v/>
      </c>
      <c r="M192" s="43" t="str">
        <f ca="1">IF(N192="","",IF(INDEX(Data!$BR:$BR,MATCH(N192,Data!$A:$A,0),1)=0,"",INDEX(Data!$BR:$BR,MATCH(N192,Data!$A:$A,0),1)))</f>
        <v/>
      </c>
      <c r="N192" s="43" t="str">
        <f ca="1">IFERROR(INDEX(Data!$A$1:M$1004,_xlfn.AGGREGATE(15,6,(OFFSET(Data!$A$1,0,MATCH(N$6,Data!$1:$1,0)-1,1000,1)=IF(N$7="","Yes",N$7))/(OFFSET(Data!$A$1,0,MATCH(N$6,Data!$1:$1,0)-1,1000,1)=IF(N$7="","Yes",N$7))*ROW(Data!$C$1:$C$1004),ROW(N192)-ROW(N$7)),1),"")</f>
        <v/>
      </c>
      <c r="O192" s="43" t="str">
        <f ca="1">IF(P192="","",IF(INDEX(Data!$BR:$BR,MATCH(P192,Data!$A:$A,0),1)=0,"",INDEX(Data!$BR:$BR,MATCH(P192,Data!$A:$A,0),1)))</f>
        <v/>
      </c>
      <c r="P192" s="43" t="str">
        <f ca="1">IFERROR(INDEX(Data!$A$1:O$1004,_xlfn.AGGREGATE(15,6,(OFFSET(Data!$A$1,0,MATCH(P$6,Data!$1:$1,0)-1,1000,1)=IF(P$7="","Yes",P$7))/(OFFSET(Data!$A$1,0,MATCH(P$6,Data!$1:$1,0)-1,1000,1)=IF(P$7="","Yes",P$7))*ROW(Data!$C$1:$C$1004),ROW(P192)-ROW(P$7)),1),"")</f>
        <v/>
      </c>
      <c r="Q192" s="43" t="str">
        <f ca="1">IF(R192="","",IF(INDEX(Data!$BR:$BR,MATCH(R192,Data!$A:$A,0),1)=0,"",INDEX(Data!$BR:$BR,MATCH(R192,Data!$A:$A,0),1)))</f>
        <v/>
      </c>
      <c r="R192" s="43" t="str">
        <f ca="1">IFERROR(INDEX(Data!$A$1:Q$1004,_xlfn.AGGREGATE(15,6,(OFFSET(Data!$A$1,0,MATCH(R$6,Data!$1:$1,0)-1,1000,1)=IF(R$7="","Yes",R$7))/(OFFSET(Data!$A$1,0,MATCH(R$6,Data!$1:$1,0)-1,1000,1)=IF(R$7="","Yes",R$7))*ROW(Data!$C$1:$C$1004),ROW(R192)-ROW(R$7)),1),"")</f>
        <v/>
      </c>
      <c r="S192" s="43" t="str">
        <f ca="1">IF(T192="","",IF(INDEX(Data!$BR:$BR,MATCH(T192,Data!$A:$A,0),1)=0,"",INDEX(Data!$BR:$BR,MATCH(T192,Data!$A:$A,0),1)))</f>
        <v/>
      </c>
      <c r="T192" s="43" t="str">
        <f ca="1">IFERROR(INDEX(Data!$A$1:R$1004,_xlfn.AGGREGATE(15,6,(OFFSET(Data!$A$1,0,MATCH(T$6,Data!$1:$1,0)-1,1000,1)=IF(T$7="","Yes",T$7))/(OFFSET(Data!$A$1,0,MATCH(T$6,Data!$1:$1,0)-1,1000,1)=IF(T$7="","Yes",T$7))*ROW(Data!$C$1:$C$1004),ROW(T192)-ROW(T$7)),1),"")</f>
        <v/>
      </c>
      <c r="U192" s="43" t="str">
        <f ca="1">IF(V192="","",IF(INDEX(Data!$BR:$BR,MATCH(V192,Data!$A:$A,0),1)=0,"",INDEX(Data!$BR:$BR,MATCH(V192,Data!$A:$A,0),1)))</f>
        <v/>
      </c>
      <c r="V192" s="43" t="str">
        <f ca="1">IFERROR(INDEX(Data!$A$1:T$1004,_xlfn.AGGREGATE(15,6,(OFFSET(Data!$A$1,0,MATCH(V$6,Data!$1:$1,0)-1,1000,1)=IF(V$7="","Yes",V$7))/(OFFSET(Data!$A$1,0,MATCH(V$6,Data!$1:$1,0)-1,1000,1)=IF(V$7="","Yes",V$7))*ROW(Data!$C$1:$C$1004),ROW(V192)-ROW(V$7)),1),"")</f>
        <v/>
      </c>
      <c r="W192" s="43" t="str">
        <f ca="1">IF(X192="","",IF(INDEX(Data!$BR:$BR,MATCH(X192,Data!$A:$A,0),1)=0,"",INDEX(Data!$BR:$BR,MATCH(X192,Data!$A:$A,0),1)))</f>
        <v/>
      </c>
      <c r="X192" s="43" t="str">
        <f ca="1">IFERROR(INDEX(Data!$A$1:Y$1004,_xlfn.AGGREGATE(15,6,(OFFSET(Data!$A$1,0,MATCH(X$6,Data!$1:$1,0)-1,1000,1)=IF(X$7="","Yes",X$7))/(OFFSET(Data!$A$1,0,MATCH(X$6,Data!$1:$1,0)-1,1000,1)=IF(X$7="","Yes",X$7))*ROW(Data!$C$1:$C$1004),ROW(X192)-ROW(X$7)),1),"")</f>
        <v/>
      </c>
      <c r="Y192" s="43" t="str">
        <f ca="1">IF(Z192="","",IF(INDEX(Data!$BR:$BR,MATCH(Z192,Data!$A:$A,0),1)=0,"",INDEX(Data!$BR:$BR,MATCH(Z192,Data!$A:$A,0),1)))</f>
        <v/>
      </c>
      <c r="Z192" s="43" t="str">
        <f ca="1">IFERROR(INDEX(Data!$A$1:AA$1004,_xlfn.AGGREGATE(15,6,(OFFSET(Data!$A$1,0,MATCH(Z$6,Data!$1:$1,0)-1,1000,1)=IF(Z$7="","Yes",Z$7))/(OFFSET(Data!$A$1,0,MATCH(Z$6,Data!$1:$1,0)-1,1000,1)=IF(Z$7="","Yes",Z$7))*ROW(Data!$C$1:$C$1004),ROW(Z192)-ROW(Z$7)),1),"")</f>
        <v/>
      </c>
      <c r="AA192" s="43" t="str">
        <f ca="1">IF(AB192="","",IF(INDEX(Data!$BR:$BR,MATCH(AB192,Data!$A:$A,0),1)=0,"",INDEX(Data!$BR:$BR,MATCH(AB192,Data!$A:$A,0),1)))</f>
        <v/>
      </c>
      <c r="AB192" s="43" t="str">
        <f ca="1">IFERROR(INDEX(Data!$A$1:AC$1004,_xlfn.AGGREGATE(15,6,(OFFSET(Data!$A$1,0,MATCH(AB$6,Data!$1:$1,0)-1,1000,1)=IF(AB$7="","Yes",AB$7))/(OFFSET(Data!$A$1,0,MATCH(AB$6,Data!$1:$1,0)-1,1000,1)=IF(AB$7="","Yes",AB$7))*ROW(Data!$C$1:$C$1004),ROW(AB192)-ROW(AB$7)),1),"")</f>
        <v/>
      </c>
      <c r="AC192" s="43" t="str">
        <f ca="1">IF(AD192="","",IF(INDEX(Data!$BR:$BR,MATCH(AD192,Data!$A:$A,0),1)=0,"",INDEX(Data!$BR:$BR,MATCH(AD192,Data!$A:$A,0),1)))</f>
        <v/>
      </c>
      <c r="AD192" s="43" t="str">
        <f ca="1">IFERROR(INDEX(Data!$A$1:AE$1004,_xlfn.AGGREGATE(15,6,(OFFSET(Data!$A$1,0,MATCH(AD$6,Data!$1:$1,0)-1,1000,1)=IF(AD$7="","Yes",AD$7))/(OFFSET(Data!$A$1,0,MATCH(AD$6,Data!$1:$1,0)-1,1000,1)=IF(AD$7="","Yes",AD$7))*ROW(Data!$C$1:$C$1004),ROW(AD192)-ROW(AD$7)),1),"")</f>
        <v/>
      </c>
      <c r="AE192" s="43" t="str">
        <f ca="1">IF(AF192="","",IF(INDEX(Data!$BR:$BR,MATCH(AF192,Data!$A:$A,0),1)=0,"",INDEX(Data!$BR:$BR,MATCH(AF192,Data!$A:$A,0),1)))</f>
        <v/>
      </c>
      <c r="AF192" s="43" t="str">
        <f ca="1">IFERROR(INDEX(Data!$A$1:AM$1004,_xlfn.AGGREGATE(15,6,(OFFSET(Data!$A$1,0,MATCH(AF$6,Data!$1:$1,0)-1,1000,1)=IF(AF$7="","Yes",AF$7))/(OFFSET(Data!$A$1,0,MATCH(AF$6,Data!$1:$1,0)-1,1000,1)=IF(AF$7="","Yes",AF$7))*ROW(Data!$C$1:$C$1004),ROW(AF192)-ROW(AF$7)),1),"")</f>
        <v/>
      </c>
      <c r="AG192" s="43" t="str">
        <f ca="1">IF(AH192="","",IF(INDEX(Data!$BR:$BR,MATCH(AH192,Data!$A:$A,0),1)=0,"",INDEX(Data!$BR:$BR,MATCH(AH192,Data!$A:$A,0),1)))</f>
        <v/>
      </c>
      <c r="AH192" s="43" t="str">
        <f ca="1">IFERROR(INDEX(Data!$A$1:AO$1004,_xlfn.AGGREGATE(15,6,(OFFSET(Data!$A$1,0,MATCH(AH$6,Data!$1:$1,0)-1,1000,1)=IF(AH$7="","Yes",AH$7))/(OFFSET(Data!$A$1,0,MATCH(AH$6,Data!$1:$1,0)-1,1000,1)=IF(AH$7="","Yes",AH$7))*ROW(Data!$C$1:$C$1004),ROW(AH192)-ROW(AH$7)),1),"")</f>
        <v/>
      </c>
      <c r="AI192" s="43" t="str">
        <f ca="1">IF(AJ192="","",IF(INDEX(Data!$BR:$BR,MATCH(AJ192,Data!$A:$A,0),1)=0,"",INDEX(Data!$BR:$BR,MATCH(AJ192,Data!$A:$A,0),1)))</f>
        <v/>
      </c>
      <c r="AJ192" s="43" t="str">
        <f ca="1">IFERROR(INDEX(Data!$A$1:AQ$1004,_xlfn.AGGREGATE(15,6,(OFFSET(Data!$A$1,0,MATCH(AJ$6,Data!$1:$1,0)-1,1000,1)=IF(AJ$7="","Yes",AJ$7))/(OFFSET(Data!$A$1,0,MATCH(AJ$6,Data!$1:$1,0)-1,1000,1)=IF(AJ$7="","Yes",AJ$7))*ROW(Data!$C$1:$C$1004),ROW(AJ192)-ROW(AJ$7)),1),"")</f>
        <v/>
      </c>
      <c r="AK192" s="43" t="str">
        <f ca="1">IF(AL192="","",IF(INDEX(Data!$BR:$BR,MATCH(AL192,Data!$A:$A,0),1)=0,"",INDEX(Data!$BR:$BR,MATCH(AL192,Data!$A:$A,0),1)))</f>
        <v/>
      </c>
      <c r="AL192" s="43" t="str">
        <f ca="1">IFERROR(INDEX(Data!$A$1:AS$1004,_xlfn.AGGREGATE(15,6,(OFFSET(Data!$A$1,0,MATCH(AL$6,Data!$1:$1,0)-1,1000,1)=IF(AL$7="","Yes",AL$7))/(OFFSET(Data!$A$1,0,MATCH(AL$6,Data!$1:$1,0)-1,1000,1)=IF(AL$7="","Yes",AL$7))*ROW(Data!$C$1:$C$1004),ROW(AL192)-ROW(AL$7)),1),"")</f>
        <v/>
      </c>
      <c r="AM192" s="43" t="str">
        <f ca="1">IF(AN192="","",IF(INDEX(Data!$BR:$BR,MATCH(AN192,Data!$A:$A,0),1)=0,"",INDEX(Data!$BR:$BR,MATCH(AN192,Data!$A:$A,0),1)))</f>
        <v/>
      </c>
      <c r="AN192" s="43" t="str">
        <f ca="1">IFERROR(INDEX(Data!$A$1:AU$1004,_xlfn.AGGREGATE(15,6,(OFFSET(Data!$A$1,0,MATCH(AN$6,Data!$1:$1,0)-1,1000,1)=IF(AN$7="","Yes",AN$7))/(OFFSET(Data!$A$1,0,MATCH(AN$6,Data!$1:$1,0)-1,1000,1)=IF(AN$7="","Yes",AN$7))*ROW(Data!$C$1:$C$1004),ROW(AN192)-ROW(AN$7)),1),"")</f>
        <v/>
      </c>
    </row>
    <row r="193" spans="1:40" x14ac:dyDescent="0.4">
      <c r="A193" s="43" t="str">
        <f ca="1">IF(B193="","",IF(INDEX(Data!$BR:$BR,MATCH(B193,Data!$A:$A,0),1)=0,"",INDEX(Data!$BR:$BR,MATCH(B193,Data!$A:$A,0),1)))</f>
        <v/>
      </c>
      <c r="B193" s="43" t="str">
        <f ca="1">IFERROR(INDEX(Data!A$1:$A$1004,_xlfn.AGGREGATE(15,6,(OFFSET(Data!$A$1,0,MATCH(B$6,Data!$1:$1,0)-1,1000,1)=IF(B$7="","Yes",B$7))/(OFFSET(Data!$A$1,0,MATCH(B$6,Data!$1:$1,0)-1,1000,1)=IF(B$7="","Yes",B$7))*ROW(Data!$C$1:$C$1004),ROW(B193)-ROW(B$7)),1),"")</f>
        <v/>
      </c>
      <c r="C193" s="43" t="str">
        <f ca="1">IF(D193="","",IF(INDEX(Data!$BR:$BR,MATCH(D193,Data!$A:$A,0),1)=0,"",INDEX(Data!$BR:$BR,MATCH(D193,Data!$A:$A,0),1)))</f>
        <v/>
      </c>
      <c r="D193" s="43" t="str">
        <f ca="1">IFERROR(INDEX(Data!$A$1:C$1004,_xlfn.AGGREGATE(15,6,(OFFSET(Data!$A$1,0,MATCH(D$6,Data!$1:$1,0)-1,1000,1)=IF(D$7="","Yes",D$7))/(OFFSET(Data!$A$1,0,MATCH(D$6,Data!$1:$1,0)-1,1000,1)=IF(D$7="","Yes",D$7))*ROW(Data!$C$1:$C$1004),ROW(D193)-ROW(D$7)),1),"")</f>
        <v/>
      </c>
      <c r="E193" s="43" t="str">
        <f ca="1">IF(F193="","",IF(INDEX(Data!$BR:$BR,MATCH(F193,Data!$A:$A,0),1)=0,"",INDEX(Data!$BR:$BR,MATCH(F193,Data!$A:$A,0),1)))</f>
        <v/>
      </c>
      <c r="F193" s="43" t="str">
        <f ca="1">IFERROR(INDEX(Data!$A$1:E$1004,_xlfn.AGGREGATE(15,6,(OFFSET(Data!$A$1,0,MATCH(F$6,Data!$1:$1,0)-1,1000,1)=IF(F$7="","Yes",F$7))/(OFFSET(Data!$A$1,0,MATCH(F$6,Data!$1:$1,0)-1,1000,1)=IF(F$7="","Yes",F$7))*ROW(Data!$C$1:$C$1004),ROW(F193)-ROW(F$7)),1),"")</f>
        <v/>
      </c>
      <c r="G193" s="43" t="str">
        <f ca="1">IF(H193="","",IF(INDEX(Data!$BR:$BR,MATCH(H193,Data!$A:$A,0),1)=0,"",INDEX(Data!$BR:$BR,MATCH(H193,Data!$A:$A,0),1)))</f>
        <v/>
      </c>
      <c r="H193" s="43" t="str">
        <f ca="1">IFERROR(INDEX(Data!$A$1:G$1004,_xlfn.AGGREGATE(15,6,(OFFSET(Data!$A$1,0,MATCH(H$6,Data!$1:$1,0)-1,1000,1)=IF(H$7="","Yes",H$7))/(OFFSET(Data!$A$1,0,MATCH(H$6,Data!$1:$1,0)-1,1000,1)=IF(H$7="","Yes",H$7))*ROW(Data!$C$1:$C$1004),ROW(H193)-ROW(H$7)),1),"")</f>
        <v/>
      </c>
      <c r="I193" s="43" t="str">
        <f ca="1">IF(J193="","",IF(INDEX(Data!$BR:$BR,MATCH(J193,Data!$A:$A,0),1)=0,"",INDEX(Data!$BR:$BR,MATCH(J193,Data!$A:$A,0),1)))</f>
        <v/>
      </c>
      <c r="J193" s="43" t="str">
        <f ca="1">IFERROR(INDEX(Data!$A$1:I$1004,_xlfn.AGGREGATE(15,6,(OFFSET(Data!$A$1,0,MATCH(J$6,Data!$1:$1,0)-1,1000,1)=IF(J$7="","Yes",J$7))/(OFFSET(Data!$A$1,0,MATCH(J$6,Data!$1:$1,0)-1,1000,1)=IF(J$7="","Yes",J$7))*ROW(Data!$C$1:$C$1004),ROW(J193)-ROW(J$7)),1),"")</f>
        <v/>
      </c>
      <c r="K193" s="43" t="str">
        <f ca="1">IF(L193="","",IF(INDEX(Data!$BR:$BR,MATCH(L193,Data!$A:$A,0),1)=0,"",INDEX(Data!$BR:$BR,MATCH(L193,Data!$A:$A,0),1)))</f>
        <v/>
      </c>
      <c r="L193" s="43" t="str">
        <f ca="1">IFERROR(INDEX(Data!$A$1:K$1004,_xlfn.AGGREGATE(15,6,(OFFSET(Data!$A$1,0,MATCH(L$6,Data!$1:$1,0)-1,1000,1)=IF(L$7="","Yes",L$7))/(OFFSET(Data!$A$1,0,MATCH(L$6,Data!$1:$1,0)-1,1000,1)=IF(L$7="","Yes",L$7))*ROW(Data!$C$1:$C$1004),ROW(L193)-ROW(L$7)),1),"")</f>
        <v/>
      </c>
      <c r="M193" s="43" t="str">
        <f ca="1">IF(N193="","",IF(INDEX(Data!$BR:$BR,MATCH(N193,Data!$A:$A,0),1)=0,"",INDEX(Data!$BR:$BR,MATCH(N193,Data!$A:$A,0),1)))</f>
        <v/>
      </c>
      <c r="N193" s="43" t="str">
        <f ca="1">IFERROR(INDEX(Data!$A$1:M$1004,_xlfn.AGGREGATE(15,6,(OFFSET(Data!$A$1,0,MATCH(N$6,Data!$1:$1,0)-1,1000,1)=IF(N$7="","Yes",N$7))/(OFFSET(Data!$A$1,0,MATCH(N$6,Data!$1:$1,0)-1,1000,1)=IF(N$7="","Yes",N$7))*ROW(Data!$C$1:$C$1004),ROW(N193)-ROW(N$7)),1),"")</f>
        <v/>
      </c>
      <c r="O193" s="43" t="str">
        <f ca="1">IF(P193="","",IF(INDEX(Data!$BR:$BR,MATCH(P193,Data!$A:$A,0),1)=0,"",INDEX(Data!$BR:$BR,MATCH(P193,Data!$A:$A,0),1)))</f>
        <v/>
      </c>
      <c r="P193" s="43" t="str">
        <f ca="1">IFERROR(INDEX(Data!$A$1:O$1004,_xlfn.AGGREGATE(15,6,(OFFSET(Data!$A$1,0,MATCH(P$6,Data!$1:$1,0)-1,1000,1)=IF(P$7="","Yes",P$7))/(OFFSET(Data!$A$1,0,MATCH(P$6,Data!$1:$1,0)-1,1000,1)=IF(P$7="","Yes",P$7))*ROW(Data!$C$1:$C$1004),ROW(P193)-ROW(P$7)),1),"")</f>
        <v/>
      </c>
      <c r="Q193" s="43" t="str">
        <f ca="1">IF(R193="","",IF(INDEX(Data!$BR:$BR,MATCH(R193,Data!$A:$A,0),1)=0,"",INDEX(Data!$BR:$BR,MATCH(R193,Data!$A:$A,0),1)))</f>
        <v/>
      </c>
      <c r="R193" s="43" t="str">
        <f ca="1">IFERROR(INDEX(Data!$A$1:Q$1004,_xlfn.AGGREGATE(15,6,(OFFSET(Data!$A$1,0,MATCH(R$6,Data!$1:$1,0)-1,1000,1)=IF(R$7="","Yes",R$7))/(OFFSET(Data!$A$1,0,MATCH(R$6,Data!$1:$1,0)-1,1000,1)=IF(R$7="","Yes",R$7))*ROW(Data!$C$1:$C$1004),ROW(R193)-ROW(R$7)),1),"")</f>
        <v/>
      </c>
      <c r="S193" s="43" t="str">
        <f ca="1">IF(T193="","",IF(INDEX(Data!$BR:$BR,MATCH(T193,Data!$A:$A,0),1)=0,"",INDEX(Data!$BR:$BR,MATCH(T193,Data!$A:$A,0),1)))</f>
        <v/>
      </c>
      <c r="T193" s="43" t="str">
        <f ca="1">IFERROR(INDEX(Data!$A$1:R$1004,_xlfn.AGGREGATE(15,6,(OFFSET(Data!$A$1,0,MATCH(T$6,Data!$1:$1,0)-1,1000,1)=IF(T$7="","Yes",T$7))/(OFFSET(Data!$A$1,0,MATCH(T$6,Data!$1:$1,0)-1,1000,1)=IF(T$7="","Yes",T$7))*ROW(Data!$C$1:$C$1004),ROW(T193)-ROW(T$7)),1),"")</f>
        <v/>
      </c>
      <c r="U193" s="43" t="str">
        <f ca="1">IF(V193="","",IF(INDEX(Data!$BR:$BR,MATCH(V193,Data!$A:$A,0),1)=0,"",INDEX(Data!$BR:$BR,MATCH(V193,Data!$A:$A,0),1)))</f>
        <v/>
      </c>
      <c r="V193" s="43" t="str">
        <f ca="1">IFERROR(INDEX(Data!$A$1:T$1004,_xlfn.AGGREGATE(15,6,(OFFSET(Data!$A$1,0,MATCH(V$6,Data!$1:$1,0)-1,1000,1)=IF(V$7="","Yes",V$7))/(OFFSET(Data!$A$1,0,MATCH(V$6,Data!$1:$1,0)-1,1000,1)=IF(V$7="","Yes",V$7))*ROW(Data!$C$1:$C$1004),ROW(V193)-ROW(V$7)),1),"")</f>
        <v/>
      </c>
      <c r="W193" s="43" t="str">
        <f ca="1">IF(X193="","",IF(INDEX(Data!$BR:$BR,MATCH(X193,Data!$A:$A,0),1)=0,"",INDEX(Data!$BR:$BR,MATCH(X193,Data!$A:$A,0),1)))</f>
        <v/>
      </c>
      <c r="X193" s="43" t="str">
        <f ca="1">IFERROR(INDEX(Data!$A$1:Y$1004,_xlfn.AGGREGATE(15,6,(OFFSET(Data!$A$1,0,MATCH(X$6,Data!$1:$1,0)-1,1000,1)=IF(X$7="","Yes",X$7))/(OFFSET(Data!$A$1,0,MATCH(X$6,Data!$1:$1,0)-1,1000,1)=IF(X$7="","Yes",X$7))*ROW(Data!$C$1:$C$1004),ROW(X193)-ROW(X$7)),1),"")</f>
        <v/>
      </c>
      <c r="Y193" s="43" t="str">
        <f ca="1">IF(Z193="","",IF(INDEX(Data!$BR:$BR,MATCH(Z193,Data!$A:$A,0),1)=0,"",INDEX(Data!$BR:$BR,MATCH(Z193,Data!$A:$A,0),1)))</f>
        <v/>
      </c>
      <c r="Z193" s="43" t="str">
        <f ca="1">IFERROR(INDEX(Data!$A$1:AA$1004,_xlfn.AGGREGATE(15,6,(OFFSET(Data!$A$1,0,MATCH(Z$6,Data!$1:$1,0)-1,1000,1)=IF(Z$7="","Yes",Z$7))/(OFFSET(Data!$A$1,0,MATCH(Z$6,Data!$1:$1,0)-1,1000,1)=IF(Z$7="","Yes",Z$7))*ROW(Data!$C$1:$C$1004),ROW(Z193)-ROW(Z$7)),1),"")</f>
        <v/>
      </c>
      <c r="AA193" s="43" t="str">
        <f ca="1">IF(AB193="","",IF(INDEX(Data!$BR:$BR,MATCH(AB193,Data!$A:$A,0),1)=0,"",INDEX(Data!$BR:$BR,MATCH(AB193,Data!$A:$A,0),1)))</f>
        <v/>
      </c>
      <c r="AB193" s="43" t="str">
        <f ca="1">IFERROR(INDEX(Data!$A$1:AC$1004,_xlfn.AGGREGATE(15,6,(OFFSET(Data!$A$1,0,MATCH(AB$6,Data!$1:$1,0)-1,1000,1)=IF(AB$7="","Yes",AB$7))/(OFFSET(Data!$A$1,0,MATCH(AB$6,Data!$1:$1,0)-1,1000,1)=IF(AB$7="","Yes",AB$7))*ROW(Data!$C$1:$C$1004),ROW(AB193)-ROW(AB$7)),1),"")</f>
        <v/>
      </c>
      <c r="AC193" s="43" t="str">
        <f ca="1">IF(AD193="","",IF(INDEX(Data!$BR:$BR,MATCH(AD193,Data!$A:$A,0),1)=0,"",INDEX(Data!$BR:$BR,MATCH(AD193,Data!$A:$A,0),1)))</f>
        <v/>
      </c>
      <c r="AD193" s="43" t="str">
        <f ca="1">IFERROR(INDEX(Data!$A$1:AE$1004,_xlfn.AGGREGATE(15,6,(OFFSET(Data!$A$1,0,MATCH(AD$6,Data!$1:$1,0)-1,1000,1)=IF(AD$7="","Yes",AD$7))/(OFFSET(Data!$A$1,0,MATCH(AD$6,Data!$1:$1,0)-1,1000,1)=IF(AD$7="","Yes",AD$7))*ROW(Data!$C$1:$C$1004),ROW(AD193)-ROW(AD$7)),1),"")</f>
        <v/>
      </c>
      <c r="AE193" s="43" t="str">
        <f ca="1">IF(AF193="","",IF(INDEX(Data!$BR:$BR,MATCH(AF193,Data!$A:$A,0),1)=0,"",INDEX(Data!$BR:$BR,MATCH(AF193,Data!$A:$A,0),1)))</f>
        <v/>
      </c>
      <c r="AF193" s="43" t="str">
        <f ca="1">IFERROR(INDEX(Data!$A$1:AM$1004,_xlfn.AGGREGATE(15,6,(OFFSET(Data!$A$1,0,MATCH(AF$6,Data!$1:$1,0)-1,1000,1)=IF(AF$7="","Yes",AF$7))/(OFFSET(Data!$A$1,0,MATCH(AF$6,Data!$1:$1,0)-1,1000,1)=IF(AF$7="","Yes",AF$7))*ROW(Data!$C$1:$C$1004),ROW(AF193)-ROW(AF$7)),1),"")</f>
        <v/>
      </c>
      <c r="AG193" s="43" t="str">
        <f ca="1">IF(AH193="","",IF(INDEX(Data!$BR:$BR,MATCH(AH193,Data!$A:$A,0),1)=0,"",INDEX(Data!$BR:$BR,MATCH(AH193,Data!$A:$A,0),1)))</f>
        <v/>
      </c>
      <c r="AH193" s="43" t="str">
        <f ca="1">IFERROR(INDEX(Data!$A$1:AO$1004,_xlfn.AGGREGATE(15,6,(OFFSET(Data!$A$1,0,MATCH(AH$6,Data!$1:$1,0)-1,1000,1)=IF(AH$7="","Yes",AH$7))/(OFFSET(Data!$A$1,0,MATCH(AH$6,Data!$1:$1,0)-1,1000,1)=IF(AH$7="","Yes",AH$7))*ROW(Data!$C$1:$C$1004),ROW(AH193)-ROW(AH$7)),1),"")</f>
        <v/>
      </c>
      <c r="AI193" s="43" t="str">
        <f ca="1">IF(AJ193="","",IF(INDEX(Data!$BR:$BR,MATCH(AJ193,Data!$A:$A,0),1)=0,"",INDEX(Data!$BR:$BR,MATCH(AJ193,Data!$A:$A,0),1)))</f>
        <v/>
      </c>
      <c r="AJ193" s="43" t="str">
        <f ca="1">IFERROR(INDEX(Data!$A$1:AQ$1004,_xlfn.AGGREGATE(15,6,(OFFSET(Data!$A$1,0,MATCH(AJ$6,Data!$1:$1,0)-1,1000,1)=IF(AJ$7="","Yes",AJ$7))/(OFFSET(Data!$A$1,0,MATCH(AJ$6,Data!$1:$1,0)-1,1000,1)=IF(AJ$7="","Yes",AJ$7))*ROW(Data!$C$1:$C$1004),ROW(AJ193)-ROW(AJ$7)),1),"")</f>
        <v/>
      </c>
      <c r="AK193" s="43" t="str">
        <f ca="1">IF(AL193="","",IF(INDEX(Data!$BR:$BR,MATCH(AL193,Data!$A:$A,0),1)=0,"",INDEX(Data!$BR:$BR,MATCH(AL193,Data!$A:$A,0),1)))</f>
        <v/>
      </c>
      <c r="AL193" s="43" t="str">
        <f ca="1">IFERROR(INDEX(Data!$A$1:AS$1004,_xlfn.AGGREGATE(15,6,(OFFSET(Data!$A$1,0,MATCH(AL$6,Data!$1:$1,0)-1,1000,1)=IF(AL$7="","Yes",AL$7))/(OFFSET(Data!$A$1,0,MATCH(AL$6,Data!$1:$1,0)-1,1000,1)=IF(AL$7="","Yes",AL$7))*ROW(Data!$C$1:$C$1004),ROW(AL193)-ROW(AL$7)),1),"")</f>
        <v/>
      </c>
      <c r="AM193" s="43" t="str">
        <f ca="1">IF(AN193="","",IF(INDEX(Data!$BR:$BR,MATCH(AN193,Data!$A:$A,0),1)=0,"",INDEX(Data!$BR:$BR,MATCH(AN193,Data!$A:$A,0),1)))</f>
        <v/>
      </c>
      <c r="AN193" s="43" t="str">
        <f ca="1">IFERROR(INDEX(Data!$A$1:AU$1004,_xlfn.AGGREGATE(15,6,(OFFSET(Data!$A$1,0,MATCH(AN$6,Data!$1:$1,0)-1,1000,1)=IF(AN$7="","Yes",AN$7))/(OFFSET(Data!$A$1,0,MATCH(AN$6,Data!$1:$1,0)-1,1000,1)=IF(AN$7="","Yes",AN$7))*ROW(Data!$C$1:$C$1004),ROW(AN193)-ROW(AN$7)),1),"")</f>
        <v/>
      </c>
    </row>
    <row r="194" spans="1:40" x14ac:dyDescent="0.4">
      <c r="A194" s="43" t="str">
        <f ca="1">IF(B194="","",IF(INDEX(Data!$BR:$BR,MATCH(B194,Data!$A:$A,0),1)=0,"",INDEX(Data!$BR:$BR,MATCH(B194,Data!$A:$A,0),1)))</f>
        <v/>
      </c>
      <c r="B194" s="43" t="str">
        <f ca="1">IFERROR(INDEX(Data!A$1:$A$1004,_xlfn.AGGREGATE(15,6,(OFFSET(Data!$A$1,0,MATCH(B$6,Data!$1:$1,0)-1,1000,1)=IF(B$7="","Yes",B$7))/(OFFSET(Data!$A$1,0,MATCH(B$6,Data!$1:$1,0)-1,1000,1)=IF(B$7="","Yes",B$7))*ROW(Data!$C$1:$C$1004),ROW(B194)-ROW(B$7)),1),"")</f>
        <v/>
      </c>
      <c r="C194" s="43" t="str">
        <f ca="1">IF(D194="","",IF(INDEX(Data!$BR:$BR,MATCH(D194,Data!$A:$A,0),1)=0,"",INDEX(Data!$BR:$BR,MATCH(D194,Data!$A:$A,0),1)))</f>
        <v/>
      </c>
      <c r="D194" s="43" t="str">
        <f ca="1">IFERROR(INDEX(Data!$A$1:C$1004,_xlfn.AGGREGATE(15,6,(OFFSET(Data!$A$1,0,MATCH(D$6,Data!$1:$1,0)-1,1000,1)=IF(D$7="","Yes",D$7))/(OFFSET(Data!$A$1,0,MATCH(D$6,Data!$1:$1,0)-1,1000,1)=IF(D$7="","Yes",D$7))*ROW(Data!$C$1:$C$1004),ROW(D194)-ROW(D$7)),1),"")</f>
        <v/>
      </c>
      <c r="E194" s="43" t="str">
        <f ca="1">IF(F194="","",IF(INDEX(Data!$BR:$BR,MATCH(F194,Data!$A:$A,0),1)=0,"",INDEX(Data!$BR:$BR,MATCH(F194,Data!$A:$A,0),1)))</f>
        <v/>
      </c>
      <c r="F194" s="43" t="str">
        <f ca="1">IFERROR(INDEX(Data!$A$1:E$1004,_xlfn.AGGREGATE(15,6,(OFFSET(Data!$A$1,0,MATCH(F$6,Data!$1:$1,0)-1,1000,1)=IF(F$7="","Yes",F$7))/(OFFSET(Data!$A$1,0,MATCH(F$6,Data!$1:$1,0)-1,1000,1)=IF(F$7="","Yes",F$7))*ROW(Data!$C$1:$C$1004),ROW(F194)-ROW(F$7)),1),"")</f>
        <v/>
      </c>
      <c r="G194" s="43" t="str">
        <f ca="1">IF(H194="","",IF(INDEX(Data!$BR:$BR,MATCH(H194,Data!$A:$A,0),1)=0,"",INDEX(Data!$BR:$BR,MATCH(H194,Data!$A:$A,0),1)))</f>
        <v/>
      </c>
      <c r="H194" s="43" t="str">
        <f ca="1">IFERROR(INDEX(Data!$A$1:G$1004,_xlfn.AGGREGATE(15,6,(OFFSET(Data!$A$1,0,MATCH(H$6,Data!$1:$1,0)-1,1000,1)=IF(H$7="","Yes",H$7))/(OFFSET(Data!$A$1,0,MATCH(H$6,Data!$1:$1,0)-1,1000,1)=IF(H$7="","Yes",H$7))*ROW(Data!$C$1:$C$1004),ROW(H194)-ROW(H$7)),1),"")</f>
        <v/>
      </c>
      <c r="I194" s="43" t="str">
        <f ca="1">IF(J194="","",IF(INDEX(Data!$BR:$BR,MATCH(J194,Data!$A:$A,0),1)=0,"",INDEX(Data!$BR:$BR,MATCH(J194,Data!$A:$A,0),1)))</f>
        <v/>
      </c>
      <c r="J194" s="43" t="str">
        <f ca="1">IFERROR(INDEX(Data!$A$1:I$1004,_xlfn.AGGREGATE(15,6,(OFFSET(Data!$A$1,0,MATCH(J$6,Data!$1:$1,0)-1,1000,1)=IF(J$7="","Yes",J$7))/(OFFSET(Data!$A$1,0,MATCH(J$6,Data!$1:$1,0)-1,1000,1)=IF(J$7="","Yes",J$7))*ROW(Data!$C$1:$C$1004),ROW(J194)-ROW(J$7)),1),"")</f>
        <v/>
      </c>
      <c r="K194" s="43" t="str">
        <f ca="1">IF(L194="","",IF(INDEX(Data!$BR:$BR,MATCH(L194,Data!$A:$A,0),1)=0,"",INDEX(Data!$BR:$BR,MATCH(L194,Data!$A:$A,0),1)))</f>
        <v/>
      </c>
      <c r="L194" s="43" t="str">
        <f ca="1">IFERROR(INDEX(Data!$A$1:K$1004,_xlfn.AGGREGATE(15,6,(OFFSET(Data!$A$1,0,MATCH(L$6,Data!$1:$1,0)-1,1000,1)=IF(L$7="","Yes",L$7))/(OFFSET(Data!$A$1,0,MATCH(L$6,Data!$1:$1,0)-1,1000,1)=IF(L$7="","Yes",L$7))*ROW(Data!$C$1:$C$1004),ROW(L194)-ROW(L$7)),1),"")</f>
        <v/>
      </c>
      <c r="M194" s="43" t="str">
        <f ca="1">IF(N194="","",IF(INDEX(Data!$BR:$BR,MATCH(N194,Data!$A:$A,0),1)=0,"",INDEX(Data!$BR:$BR,MATCH(N194,Data!$A:$A,0),1)))</f>
        <v/>
      </c>
      <c r="N194" s="43" t="str">
        <f ca="1">IFERROR(INDEX(Data!$A$1:M$1004,_xlfn.AGGREGATE(15,6,(OFFSET(Data!$A$1,0,MATCH(N$6,Data!$1:$1,0)-1,1000,1)=IF(N$7="","Yes",N$7))/(OFFSET(Data!$A$1,0,MATCH(N$6,Data!$1:$1,0)-1,1000,1)=IF(N$7="","Yes",N$7))*ROW(Data!$C$1:$C$1004),ROW(N194)-ROW(N$7)),1),"")</f>
        <v/>
      </c>
      <c r="O194" s="43" t="str">
        <f ca="1">IF(P194="","",IF(INDEX(Data!$BR:$BR,MATCH(P194,Data!$A:$A,0),1)=0,"",INDEX(Data!$BR:$BR,MATCH(P194,Data!$A:$A,0),1)))</f>
        <v/>
      </c>
      <c r="P194" s="43" t="str">
        <f ca="1">IFERROR(INDEX(Data!$A$1:O$1004,_xlfn.AGGREGATE(15,6,(OFFSET(Data!$A$1,0,MATCH(P$6,Data!$1:$1,0)-1,1000,1)=IF(P$7="","Yes",P$7))/(OFFSET(Data!$A$1,0,MATCH(P$6,Data!$1:$1,0)-1,1000,1)=IF(P$7="","Yes",P$7))*ROW(Data!$C$1:$C$1004),ROW(P194)-ROW(P$7)),1),"")</f>
        <v/>
      </c>
      <c r="Q194" s="43" t="str">
        <f ca="1">IF(R194="","",IF(INDEX(Data!$BR:$BR,MATCH(R194,Data!$A:$A,0),1)=0,"",INDEX(Data!$BR:$BR,MATCH(R194,Data!$A:$A,0),1)))</f>
        <v/>
      </c>
      <c r="R194" s="43" t="str">
        <f ca="1">IFERROR(INDEX(Data!$A$1:Q$1004,_xlfn.AGGREGATE(15,6,(OFFSET(Data!$A$1,0,MATCH(R$6,Data!$1:$1,0)-1,1000,1)=IF(R$7="","Yes",R$7))/(OFFSET(Data!$A$1,0,MATCH(R$6,Data!$1:$1,0)-1,1000,1)=IF(R$7="","Yes",R$7))*ROW(Data!$C$1:$C$1004),ROW(R194)-ROW(R$7)),1),"")</f>
        <v/>
      </c>
      <c r="S194" s="43" t="str">
        <f ca="1">IF(T194="","",IF(INDEX(Data!$BR:$BR,MATCH(T194,Data!$A:$A,0),1)=0,"",INDEX(Data!$BR:$BR,MATCH(T194,Data!$A:$A,0),1)))</f>
        <v/>
      </c>
      <c r="T194" s="43" t="str">
        <f ca="1">IFERROR(INDEX(Data!$A$1:R$1004,_xlfn.AGGREGATE(15,6,(OFFSET(Data!$A$1,0,MATCH(T$6,Data!$1:$1,0)-1,1000,1)=IF(T$7="","Yes",T$7))/(OFFSET(Data!$A$1,0,MATCH(T$6,Data!$1:$1,0)-1,1000,1)=IF(T$7="","Yes",T$7))*ROW(Data!$C$1:$C$1004),ROW(T194)-ROW(T$7)),1),"")</f>
        <v/>
      </c>
      <c r="U194" s="43" t="str">
        <f ca="1">IF(V194="","",IF(INDEX(Data!$BR:$BR,MATCH(V194,Data!$A:$A,0),1)=0,"",INDEX(Data!$BR:$BR,MATCH(V194,Data!$A:$A,0),1)))</f>
        <v/>
      </c>
      <c r="V194" s="43" t="str">
        <f ca="1">IFERROR(INDEX(Data!$A$1:T$1004,_xlfn.AGGREGATE(15,6,(OFFSET(Data!$A$1,0,MATCH(V$6,Data!$1:$1,0)-1,1000,1)=IF(V$7="","Yes",V$7))/(OFFSET(Data!$A$1,0,MATCH(V$6,Data!$1:$1,0)-1,1000,1)=IF(V$7="","Yes",V$7))*ROW(Data!$C$1:$C$1004),ROW(V194)-ROW(V$7)),1),"")</f>
        <v/>
      </c>
      <c r="W194" s="43" t="str">
        <f ca="1">IF(X194="","",IF(INDEX(Data!$BR:$BR,MATCH(X194,Data!$A:$A,0),1)=0,"",INDEX(Data!$BR:$BR,MATCH(X194,Data!$A:$A,0),1)))</f>
        <v/>
      </c>
      <c r="X194" s="43" t="str">
        <f ca="1">IFERROR(INDEX(Data!$A$1:Y$1004,_xlfn.AGGREGATE(15,6,(OFFSET(Data!$A$1,0,MATCH(X$6,Data!$1:$1,0)-1,1000,1)=IF(X$7="","Yes",X$7))/(OFFSET(Data!$A$1,0,MATCH(X$6,Data!$1:$1,0)-1,1000,1)=IF(X$7="","Yes",X$7))*ROW(Data!$C$1:$C$1004),ROW(X194)-ROW(X$7)),1),"")</f>
        <v/>
      </c>
      <c r="Y194" s="43" t="str">
        <f ca="1">IF(Z194="","",IF(INDEX(Data!$BR:$BR,MATCH(Z194,Data!$A:$A,0),1)=0,"",INDEX(Data!$BR:$BR,MATCH(Z194,Data!$A:$A,0),1)))</f>
        <v/>
      </c>
      <c r="Z194" s="43" t="str">
        <f ca="1">IFERROR(INDEX(Data!$A$1:AA$1004,_xlfn.AGGREGATE(15,6,(OFFSET(Data!$A$1,0,MATCH(Z$6,Data!$1:$1,0)-1,1000,1)=IF(Z$7="","Yes",Z$7))/(OFFSET(Data!$A$1,0,MATCH(Z$6,Data!$1:$1,0)-1,1000,1)=IF(Z$7="","Yes",Z$7))*ROW(Data!$C$1:$C$1004),ROW(Z194)-ROW(Z$7)),1),"")</f>
        <v/>
      </c>
      <c r="AA194" s="43" t="str">
        <f ca="1">IF(AB194="","",IF(INDEX(Data!$BR:$BR,MATCH(AB194,Data!$A:$A,0),1)=0,"",INDEX(Data!$BR:$BR,MATCH(AB194,Data!$A:$A,0),1)))</f>
        <v/>
      </c>
      <c r="AB194" s="43" t="str">
        <f ca="1">IFERROR(INDEX(Data!$A$1:AC$1004,_xlfn.AGGREGATE(15,6,(OFFSET(Data!$A$1,0,MATCH(AB$6,Data!$1:$1,0)-1,1000,1)=IF(AB$7="","Yes",AB$7))/(OFFSET(Data!$A$1,0,MATCH(AB$6,Data!$1:$1,0)-1,1000,1)=IF(AB$7="","Yes",AB$7))*ROW(Data!$C$1:$C$1004),ROW(AB194)-ROW(AB$7)),1),"")</f>
        <v/>
      </c>
      <c r="AC194" s="43" t="str">
        <f ca="1">IF(AD194="","",IF(INDEX(Data!$BR:$BR,MATCH(AD194,Data!$A:$A,0),1)=0,"",INDEX(Data!$BR:$BR,MATCH(AD194,Data!$A:$A,0),1)))</f>
        <v/>
      </c>
      <c r="AD194" s="43" t="str">
        <f ca="1">IFERROR(INDEX(Data!$A$1:AE$1004,_xlfn.AGGREGATE(15,6,(OFFSET(Data!$A$1,0,MATCH(AD$6,Data!$1:$1,0)-1,1000,1)=IF(AD$7="","Yes",AD$7))/(OFFSET(Data!$A$1,0,MATCH(AD$6,Data!$1:$1,0)-1,1000,1)=IF(AD$7="","Yes",AD$7))*ROW(Data!$C$1:$C$1004),ROW(AD194)-ROW(AD$7)),1),"")</f>
        <v/>
      </c>
      <c r="AE194" s="43" t="str">
        <f ca="1">IF(AF194="","",IF(INDEX(Data!$BR:$BR,MATCH(AF194,Data!$A:$A,0),1)=0,"",INDEX(Data!$BR:$BR,MATCH(AF194,Data!$A:$A,0),1)))</f>
        <v/>
      </c>
      <c r="AF194" s="43" t="str">
        <f ca="1">IFERROR(INDEX(Data!$A$1:AM$1004,_xlfn.AGGREGATE(15,6,(OFFSET(Data!$A$1,0,MATCH(AF$6,Data!$1:$1,0)-1,1000,1)=IF(AF$7="","Yes",AF$7))/(OFFSET(Data!$A$1,0,MATCH(AF$6,Data!$1:$1,0)-1,1000,1)=IF(AF$7="","Yes",AF$7))*ROW(Data!$C$1:$C$1004),ROW(AF194)-ROW(AF$7)),1),"")</f>
        <v/>
      </c>
      <c r="AG194" s="43" t="str">
        <f ca="1">IF(AH194="","",IF(INDEX(Data!$BR:$BR,MATCH(AH194,Data!$A:$A,0),1)=0,"",INDEX(Data!$BR:$BR,MATCH(AH194,Data!$A:$A,0),1)))</f>
        <v/>
      </c>
      <c r="AH194" s="43" t="str">
        <f ca="1">IFERROR(INDEX(Data!$A$1:AO$1004,_xlfn.AGGREGATE(15,6,(OFFSET(Data!$A$1,0,MATCH(AH$6,Data!$1:$1,0)-1,1000,1)=IF(AH$7="","Yes",AH$7))/(OFFSET(Data!$A$1,0,MATCH(AH$6,Data!$1:$1,0)-1,1000,1)=IF(AH$7="","Yes",AH$7))*ROW(Data!$C$1:$C$1004),ROW(AH194)-ROW(AH$7)),1),"")</f>
        <v/>
      </c>
      <c r="AI194" s="43" t="str">
        <f ca="1">IF(AJ194="","",IF(INDEX(Data!$BR:$BR,MATCH(AJ194,Data!$A:$A,0),1)=0,"",INDEX(Data!$BR:$BR,MATCH(AJ194,Data!$A:$A,0),1)))</f>
        <v/>
      </c>
      <c r="AJ194" s="43" t="str">
        <f ca="1">IFERROR(INDEX(Data!$A$1:AQ$1004,_xlfn.AGGREGATE(15,6,(OFFSET(Data!$A$1,0,MATCH(AJ$6,Data!$1:$1,0)-1,1000,1)=IF(AJ$7="","Yes",AJ$7))/(OFFSET(Data!$A$1,0,MATCH(AJ$6,Data!$1:$1,0)-1,1000,1)=IF(AJ$7="","Yes",AJ$7))*ROW(Data!$C$1:$C$1004),ROW(AJ194)-ROW(AJ$7)),1),"")</f>
        <v/>
      </c>
      <c r="AK194" s="43" t="str">
        <f ca="1">IF(AL194="","",IF(INDEX(Data!$BR:$BR,MATCH(AL194,Data!$A:$A,0),1)=0,"",INDEX(Data!$BR:$BR,MATCH(AL194,Data!$A:$A,0),1)))</f>
        <v/>
      </c>
      <c r="AL194" s="43" t="str">
        <f ca="1">IFERROR(INDEX(Data!$A$1:AS$1004,_xlfn.AGGREGATE(15,6,(OFFSET(Data!$A$1,0,MATCH(AL$6,Data!$1:$1,0)-1,1000,1)=IF(AL$7="","Yes",AL$7))/(OFFSET(Data!$A$1,0,MATCH(AL$6,Data!$1:$1,0)-1,1000,1)=IF(AL$7="","Yes",AL$7))*ROW(Data!$C$1:$C$1004),ROW(AL194)-ROW(AL$7)),1),"")</f>
        <v/>
      </c>
      <c r="AM194" s="43" t="str">
        <f ca="1">IF(AN194="","",IF(INDEX(Data!$BR:$BR,MATCH(AN194,Data!$A:$A,0),1)=0,"",INDEX(Data!$BR:$BR,MATCH(AN194,Data!$A:$A,0),1)))</f>
        <v/>
      </c>
      <c r="AN194" s="43" t="str">
        <f ca="1">IFERROR(INDEX(Data!$A$1:AU$1004,_xlfn.AGGREGATE(15,6,(OFFSET(Data!$A$1,0,MATCH(AN$6,Data!$1:$1,0)-1,1000,1)=IF(AN$7="","Yes",AN$7))/(OFFSET(Data!$A$1,0,MATCH(AN$6,Data!$1:$1,0)-1,1000,1)=IF(AN$7="","Yes",AN$7))*ROW(Data!$C$1:$C$1004),ROW(AN194)-ROW(AN$7)),1),"")</f>
        <v/>
      </c>
    </row>
    <row r="195" spans="1:40" x14ac:dyDescent="0.4">
      <c r="A195" s="43" t="str">
        <f ca="1">IF(B195="","",IF(INDEX(Data!$BR:$BR,MATCH(B195,Data!$A:$A,0),1)=0,"",INDEX(Data!$BR:$BR,MATCH(B195,Data!$A:$A,0),1)))</f>
        <v/>
      </c>
      <c r="B195" s="43" t="str">
        <f ca="1">IFERROR(INDEX(Data!A$1:$A$1004,_xlfn.AGGREGATE(15,6,(OFFSET(Data!$A$1,0,MATCH(B$6,Data!$1:$1,0)-1,1000,1)=IF(B$7="","Yes",B$7))/(OFFSET(Data!$A$1,0,MATCH(B$6,Data!$1:$1,0)-1,1000,1)=IF(B$7="","Yes",B$7))*ROW(Data!$C$1:$C$1004),ROW(B195)-ROW(B$7)),1),"")</f>
        <v/>
      </c>
      <c r="C195" s="43" t="str">
        <f ca="1">IF(D195="","",IF(INDEX(Data!$BR:$BR,MATCH(D195,Data!$A:$A,0),1)=0,"",INDEX(Data!$BR:$BR,MATCH(D195,Data!$A:$A,0),1)))</f>
        <v/>
      </c>
      <c r="D195" s="43" t="str">
        <f ca="1">IFERROR(INDEX(Data!$A$1:C$1004,_xlfn.AGGREGATE(15,6,(OFFSET(Data!$A$1,0,MATCH(D$6,Data!$1:$1,0)-1,1000,1)=IF(D$7="","Yes",D$7))/(OFFSET(Data!$A$1,0,MATCH(D$6,Data!$1:$1,0)-1,1000,1)=IF(D$7="","Yes",D$7))*ROW(Data!$C$1:$C$1004),ROW(D195)-ROW(D$7)),1),"")</f>
        <v/>
      </c>
      <c r="E195" s="43" t="str">
        <f ca="1">IF(F195="","",IF(INDEX(Data!$BR:$BR,MATCH(F195,Data!$A:$A,0),1)=0,"",INDEX(Data!$BR:$BR,MATCH(F195,Data!$A:$A,0),1)))</f>
        <v/>
      </c>
      <c r="F195" s="43" t="str">
        <f ca="1">IFERROR(INDEX(Data!$A$1:E$1004,_xlfn.AGGREGATE(15,6,(OFFSET(Data!$A$1,0,MATCH(F$6,Data!$1:$1,0)-1,1000,1)=IF(F$7="","Yes",F$7))/(OFFSET(Data!$A$1,0,MATCH(F$6,Data!$1:$1,0)-1,1000,1)=IF(F$7="","Yes",F$7))*ROW(Data!$C$1:$C$1004),ROW(F195)-ROW(F$7)),1),"")</f>
        <v/>
      </c>
      <c r="G195" s="43" t="str">
        <f ca="1">IF(H195="","",IF(INDEX(Data!$BR:$BR,MATCH(H195,Data!$A:$A,0),1)=0,"",INDEX(Data!$BR:$BR,MATCH(H195,Data!$A:$A,0),1)))</f>
        <v/>
      </c>
      <c r="H195" s="43" t="str">
        <f ca="1">IFERROR(INDEX(Data!$A$1:G$1004,_xlfn.AGGREGATE(15,6,(OFFSET(Data!$A$1,0,MATCH(H$6,Data!$1:$1,0)-1,1000,1)=IF(H$7="","Yes",H$7))/(OFFSET(Data!$A$1,0,MATCH(H$6,Data!$1:$1,0)-1,1000,1)=IF(H$7="","Yes",H$7))*ROW(Data!$C$1:$C$1004),ROW(H195)-ROW(H$7)),1),"")</f>
        <v/>
      </c>
      <c r="I195" s="43" t="str">
        <f ca="1">IF(J195="","",IF(INDEX(Data!$BR:$BR,MATCH(J195,Data!$A:$A,0),1)=0,"",INDEX(Data!$BR:$BR,MATCH(J195,Data!$A:$A,0),1)))</f>
        <v/>
      </c>
      <c r="J195" s="43" t="str">
        <f ca="1">IFERROR(INDEX(Data!$A$1:I$1004,_xlfn.AGGREGATE(15,6,(OFFSET(Data!$A$1,0,MATCH(J$6,Data!$1:$1,0)-1,1000,1)=IF(J$7="","Yes",J$7))/(OFFSET(Data!$A$1,0,MATCH(J$6,Data!$1:$1,0)-1,1000,1)=IF(J$7="","Yes",J$7))*ROW(Data!$C$1:$C$1004),ROW(J195)-ROW(J$7)),1),"")</f>
        <v/>
      </c>
      <c r="K195" s="43" t="str">
        <f ca="1">IF(L195="","",IF(INDEX(Data!$BR:$BR,MATCH(L195,Data!$A:$A,0),1)=0,"",INDEX(Data!$BR:$BR,MATCH(L195,Data!$A:$A,0),1)))</f>
        <v/>
      </c>
      <c r="L195" s="43" t="str">
        <f ca="1">IFERROR(INDEX(Data!$A$1:K$1004,_xlfn.AGGREGATE(15,6,(OFFSET(Data!$A$1,0,MATCH(L$6,Data!$1:$1,0)-1,1000,1)=IF(L$7="","Yes",L$7))/(OFFSET(Data!$A$1,0,MATCH(L$6,Data!$1:$1,0)-1,1000,1)=IF(L$7="","Yes",L$7))*ROW(Data!$C$1:$C$1004),ROW(L195)-ROW(L$7)),1),"")</f>
        <v/>
      </c>
      <c r="M195" s="43" t="str">
        <f ca="1">IF(N195="","",IF(INDEX(Data!$BR:$BR,MATCH(N195,Data!$A:$A,0),1)=0,"",INDEX(Data!$BR:$BR,MATCH(N195,Data!$A:$A,0),1)))</f>
        <v/>
      </c>
      <c r="N195" s="43" t="str">
        <f ca="1">IFERROR(INDEX(Data!$A$1:M$1004,_xlfn.AGGREGATE(15,6,(OFFSET(Data!$A$1,0,MATCH(N$6,Data!$1:$1,0)-1,1000,1)=IF(N$7="","Yes",N$7))/(OFFSET(Data!$A$1,0,MATCH(N$6,Data!$1:$1,0)-1,1000,1)=IF(N$7="","Yes",N$7))*ROW(Data!$C$1:$C$1004),ROW(N195)-ROW(N$7)),1),"")</f>
        <v/>
      </c>
      <c r="O195" s="43" t="str">
        <f ca="1">IF(P195="","",IF(INDEX(Data!$BR:$BR,MATCH(P195,Data!$A:$A,0),1)=0,"",INDEX(Data!$BR:$BR,MATCH(P195,Data!$A:$A,0),1)))</f>
        <v/>
      </c>
      <c r="P195" s="43" t="str">
        <f ca="1">IFERROR(INDEX(Data!$A$1:O$1004,_xlfn.AGGREGATE(15,6,(OFFSET(Data!$A$1,0,MATCH(P$6,Data!$1:$1,0)-1,1000,1)=IF(P$7="","Yes",P$7))/(OFFSET(Data!$A$1,0,MATCH(P$6,Data!$1:$1,0)-1,1000,1)=IF(P$7="","Yes",P$7))*ROW(Data!$C$1:$C$1004),ROW(P195)-ROW(P$7)),1),"")</f>
        <v/>
      </c>
      <c r="Q195" s="43" t="str">
        <f ca="1">IF(R195="","",IF(INDEX(Data!$BR:$BR,MATCH(R195,Data!$A:$A,0),1)=0,"",INDEX(Data!$BR:$BR,MATCH(R195,Data!$A:$A,0),1)))</f>
        <v/>
      </c>
      <c r="R195" s="43" t="str">
        <f ca="1">IFERROR(INDEX(Data!$A$1:Q$1004,_xlfn.AGGREGATE(15,6,(OFFSET(Data!$A$1,0,MATCH(R$6,Data!$1:$1,0)-1,1000,1)=IF(R$7="","Yes",R$7))/(OFFSET(Data!$A$1,0,MATCH(R$6,Data!$1:$1,0)-1,1000,1)=IF(R$7="","Yes",R$7))*ROW(Data!$C$1:$C$1004),ROW(R195)-ROW(R$7)),1),"")</f>
        <v/>
      </c>
      <c r="S195" s="43" t="str">
        <f ca="1">IF(T195="","",IF(INDEX(Data!$BR:$BR,MATCH(T195,Data!$A:$A,0),1)=0,"",INDEX(Data!$BR:$BR,MATCH(T195,Data!$A:$A,0),1)))</f>
        <v/>
      </c>
      <c r="T195" s="43" t="str">
        <f ca="1">IFERROR(INDEX(Data!$A$1:R$1004,_xlfn.AGGREGATE(15,6,(OFFSET(Data!$A$1,0,MATCH(T$6,Data!$1:$1,0)-1,1000,1)=IF(T$7="","Yes",T$7))/(OFFSET(Data!$A$1,0,MATCH(T$6,Data!$1:$1,0)-1,1000,1)=IF(T$7="","Yes",T$7))*ROW(Data!$C$1:$C$1004),ROW(T195)-ROW(T$7)),1),"")</f>
        <v/>
      </c>
      <c r="U195" s="43" t="str">
        <f ca="1">IF(V195="","",IF(INDEX(Data!$BR:$BR,MATCH(V195,Data!$A:$A,0),1)=0,"",INDEX(Data!$BR:$BR,MATCH(V195,Data!$A:$A,0),1)))</f>
        <v/>
      </c>
      <c r="V195" s="43" t="str">
        <f ca="1">IFERROR(INDEX(Data!$A$1:T$1004,_xlfn.AGGREGATE(15,6,(OFFSET(Data!$A$1,0,MATCH(V$6,Data!$1:$1,0)-1,1000,1)=IF(V$7="","Yes",V$7))/(OFFSET(Data!$A$1,0,MATCH(V$6,Data!$1:$1,0)-1,1000,1)=IF(V$7="","Yes",V$7))*ROW(Data!$C$1:$C$1004),ROW(V195)-ROW(V$7)),1),"")</f>
        <v/>
      </c>
      <c r="W195" s="43" t="str">
        <f ca="1">IF(X195="","",IF(INDEX(Data!$BR:$BR,MATCH(X195,Data!$A:$A,0),1)=0,"",INDEX(Data!$BR:$BR,MATCH(X195,Data!$A:$A,0),1)))</f>
        <v/>
      </c>
      <c r="X195" s="43" t="str">
        <f ca="1">IFERROR(INDEX(Data!$A$1:Y$1004,_xlfn.AGGREGATE(15,6,(OFFSET(Data!$A$1,0,MATCH(X$6,Data!$1:$1,0)-1,1000,1)=IF(X$7="","Yes",X$7))/(OFFSET(Data!$A$1,0,MATCH(X$6,Data!$1:$1,0)-1,1000,1)=IF(X$7="","Yes",X$7))*ROW(Data!$C$1:$C$1004),ROW(X195)-ROW(X$7)),1),"")</f>
        <v/>
      </c>
      <c r="Y195" s="43" t="str">
        <f ca="1">IF(Z195="","",IF(INDEX(Data!$BR:$BR,MATCH(Z195,Data!$A:$A,0),1)=0,"",INDEX(Data!$BR:$BR,MATCH(Z195,Data!$A:$A,0),1)))</f>
        <v/>
      </c>
      <c r="Z195" s="43" t="str">
        <f ca="1">IFERROR(INDEX(Data!$A$1:AA$1004,_xlfn.AGGREGATE(15,6,(OFFSET(Data!$A$1,0,MATCH(Z$6,Data!$1:$1,0)-1,1000,1)=IF(Z$7="","Yes",Z$7))/(OFFSET(Data!$A$1,0,MATCH(Z$6,Data!$1:$1,0)-1,1000,1)=IF(Z$7="","Yes",Z$7))*ROW(Data!$C$1:$C$1004),ROW(Z195)-ROW(Z$7)),1),"")</f>
        <v/>
      </c>
      <c r="AA195" s="43" t="str">
        <f ca="1">IF(AB195="","",IF(INDEX(Data!$BR:$BR,MATCH(AB195,Data!$A:$A,0),1)=0,"",INDEX(Data!$BR:$BR,MATCH(AB195,Data!$A:$A,0),1)))</f>
        <v/>
      </c>
      <c r="AB195" s="43" t="str">
        <f ca="1">IFERROR(INDEX(Data!$A$1:AC$1004,_xlfn.AGGREGATE(15,6,(OFFSET(Data!$A$1,0,MATCH(AB$6,Data!$1:$1,0)-1,1000,1)=IF(AB$7="","Yes",AB$7))/(OFFSET(Data!$A$1,0,MATCH(AB$6,Data!$1:$1,0)-1,1000,1)=IF(AB$7="","Yes",AB$7))*ROW(Data!$C$1:$C$1004),ROW(AB195)-ROW(AB$7)),1),"")</f>
        <v/>
      </c>
      <c r="AC195" s="43" t="str">
        <f ca="1">IF(AD195="","",IF(INDEX(Data!$BR:$BR,MATCH(AD195,Data!$A:$A,0),1)=0,"",INDEX(Data!$BR:$BR,MATCH(AD195,Data!$A:$A,0),1)))</f>
        <v/>
      </c>
      <c r="AD195" s="43" t="str">
        <f ca="1">IFERROR(INDEX(Data!$A$1:AE$1004,_xlfn.AGGREGATE(15,6,(OFFSET(Data!$A$1,0,MATCH(AD$6,Data!$1:$1,0)-1,1000,1)=IF(AD$7="","Yes",AD$7))/(OFFSET(Data!$A$1,0,MATCH(AD$6,Data!$1:$1,0)-1,1000,1)=IF(AD$7="","Yes",AD$7))*ROW(Data!$C$1:$C$1004),ROW(AD195)-ROW(AD$7)),1),"")</f>
        <v/>
      </c>
      <c r="AE195" s="43" t="str">
        <f ca="1">IF(AF195="","",IF(INDEX(Data!$BR:$BR,MATCH(AF195,Data!$A:$A,0),1)=0,"",INDEX(Data!$BR:$BR,MATCH(AF195,Data!$A:$A,0),1)))</f>
        <v/>
      </c>
      <c r="AF195" s="43" t="str">
        <f ca="1">IFERROR(INDEX(Data!$A$1:AM$1004,_xlfn.AGGREGATE(15,6,(OFFSET(Data!$A$1,0,MATCH(AF$6,Data!$1:$1,0)-1,1000,1)=IF(AF$7="","Yes",AF$7))/(OFFSET(Data!$A$1,0,MATCH(AF$6,Data!$1:$1,0)-1,1000,1)=IF(AF$7="","Yes",AF$7))*ROW(Data!$C$1:$C$1004),ROW(AF195)-ROW(AF$7)),1),"")</f>
        <v/>
      </c>
      <c r="AG195" s="43" t="str">
        <f ca="1">IF(AH195="","",IF(INDEX(Data!$BR:$BR,MATCH(AH195,Data!$A:$A,0),1)=0,"",INDEX(Data!$BR:$BR,MATCH(AH195,Data!$A:$A,0),1)))</f>
        <v/>
      </c>
      <c r="AH195" s="43" t="str">
        <f ca="1">IFERROR(INDEX(Data!$A$1:AO$1004,_xlfn.AGGREGATE(15,6,(OFFSET(Data!$A$1,0,MATCH(AH$6,Data!$1:$1,0)-1,1000,1)=IF(AH$7="","Yes",AH$7))/(OFFSET(Data!$A$1,0,MATCH(AH$6,Data!$1:$1,0)-1,1000,1)=IF(AH$7="","Yes",AH$7))*ROW(Data!$C$1:$C$1004),ROW(AH195)-ROW(AH$7)),1),"")</f>
        <v/>
      </c>
      <c r="AI195" s="43" t="str">
        <f ca="1">IF(AJ195="","",IF(INDEX(Data!$BR:$BR,MATCH(AJ195,Data!$A:$A,0),1)=0,"",INDEX(Data!$BR:$BR,MATCH(AJ195,Data!$A:$A,0),1)))</f>
        <v/>
      </c>
      <c r="AJ195" s="43" t="str">
        <f ca="1">IFERROR(INDEX(Data!$A$1:AQ$1004,_xlfn.AGGREGATE(15,6,(OFFSET(Data!$A$1,0,MATCH(AJ$6,Data!$1:$1,0)-1,1000,1)=IF(AJ$7="","Yes",AJ$7))/(OFFSET(Data!$A$1,0,MATCH(AJ$6,Data!$1:$1,0)-1,1000,1)=IF(AJ$7="","Yes",AJ$7))*ROW(Data!$C$1:$C$1004),ROW(AJ195)-ROW(AJ$7)),1),"")</f>
        <v/>
      </c>
      <c r="AK195" s="43" t="str">
        <f ca="1">IF(AL195="","",IF(INDEX(Data!$BR:$BR,MATCH(AL195,Data!$A:$A,0),1)=0,"",INDEX(Data!$BR:$BR,MATCH(AL195,Data!$A:$A,0),1)))</f>
        <v/>
      </c>
      <c r="AL195" s="43" t="str">
        <f ca="1">IFERROR(INDEX(Data!$A$1:AS$1004,_xlfn.AGGREGATE(15,6,(OFFSET(Data!$A$1,0,MATCH(AL$6,Data!$1:$1,0)-1,1000,1)=IF(AL$7="","Yes",AL$7))/(OFFSET(Data!$A$1,0,MATCH(AL$6,Data!$1:$1,0)-1,1000,1)=IF(AL$7="","Yes",AL$7))*ROW(Data!$C$1:$C$1004),ROW(AL195)-ROW(AL$7)),1),"")</f>
        <v/>
      </c>
      <c r="AM195" s="43" t="str">
        <f ca="1">IF(AN195="","",IF(INDEX(Data!$BR:$BR,MATCH(AN195,Data!$A:$A,0),1)=0,"",INDEX(Data!$BR:$BR,MATCH(AN195,Data!$A:$A,0),1)))</f>
        <v/>
      </c>
      <c r="AN195" s="43" t="str">
        <f ca="1">IFERROR(INDEX(Data!$A$1:AU$1004,_xlfn.AGGREGATE(15,6,(OFFSET(Data!$A$1,0,MATCH(AN$6,Data!$1:$1,0)-1,1000,1)=IF(AN$7="","Yes",AN$7))/(OFFSET(Data!$A$1,0,MATCH(AN$6,Data!$1:$1,0)-1,1000,1)=IF(AN$7="","Yes",AN$7))*ROW(Data!$C$1:$C$1004),ROW(AN195)-ROW(AN$7)),1),"")</f>
        <v/>
      </c>
    </row>
    <row r="196" spans="1:40" x14ac:dyDescent="0.4">
      <c r="A196" s="43" t="str">
        <f ca="1">IF(B196="","",IF(INDEX(Data!$BR:$BR,MATCH(B196,Data!$A:$A,0),1)=0,"",INDEX(Data!$BR:$BR,MATCH(B196,Data!$A:$A,0),1)))</f>
        <v/>
      </c>
      <c r="B196" s="43" t="str">
        <f ca="1">IFERROR(INDEX(Data!A$1:$A$1004,_xlfn.AGGREGATE(15,6,(OFFSET(Data!$A$1,0,MATCH(B$6,Data!$1:$1,0)-1,1000,1)=IF(B$7="","Yes",B$7))/(OFFSET(Data!$A$1,0,MATCH(B$6,Data!$1:$1,0)-1,1000,1)=IF(B$7="","Yes",B$7))*ROW(Data!$C$1:$C$1004),ROW(B196)-ROW(B$7)),1),"")</f>
        <v/>
      </c>
      <c r="C196" s="43" t="str">
        <f ca="1">IF(D196="","",IF(INDEX(Data!$BR:$BR,MATCH(D196,Data!$A:$A,0),1)=0,"",INDEX(Data!$BR:$BR,MATCH(D196,Data!$A:$A,0),1)))</f>
        <v/>
      </c>
      <c r="D196" s="43" t="str">
        <f ca="1">IFERROR(INDEX(Data!$A$1:C$1004,_xlfn.AGGREGATE(15,6,(OFFSET(Data!$A$1,0,MATCH(D$6,Data!$1:$1,0)-1,1000,1)=IF(D$7="","Yes",D$7))/(OFFSET(Data!$A$1,0,MATCH(D$6,Data!$1:$1,0)-1,1000,1)=IF(D$7="","Yes",D$7))*ROW(Data!$C$1:$C$1004),ROW(D196)-ROW(D$7)),1),"")</f>
        <v/>
      </c>
      <c r="E196" s="43" t="str">
        <f ca="1">IF(F196="","",IF(INDEX(Data!$BR:$BR,MATCH(F196,Data!$A:$A,0),1)=0,"",INDEX(Data!$BR:$BR,MATCH(F196,Data!$A:$A,0),1)))</f>
        <v/>
      </c>
      <c r="F196" s="43" t="str">
        <f ca="1">IFERROR(INDEX(Data!$A$1:E$1004,_xlfn.AGGREGATE(15,6,(OFFSET(Data!$A$1,0,MATCH(F$6,Data!$1:$1,0)-1,1000,1)=IF(F$7="","Yes",F$7))/(OFFSET(Data!$A$1,0,MATCH(F$6,Data!$1:$1,0)-1,1000,1)=IF(F$7="","Yes",F$7))*ROW(Data!$C$1:$C$1004),ROW(F196)-ROW(F$7)),1),"")</f>
        <v/>
      </c>
      <c r="G196" s="43" t="str">
        <f ca="1">IF(H196="","",IF(INDEX(Data!$BR:$BR,MATCH(H196,Data!$A:$A,0),1)=0,"",INDEX(Data!$BR:$BR,MATCH(H196,Data!$A:$A,0),1)))</f>
        <v/>
      </c>
      <c r="H196" s="43" t="str">
        <f ca="1">IFERROR(INDEX(Data!$A$1:G$1004,_xlfn.AGGREGATE(15,6,(OFFSET(Data!$A$1,0,MATCH(H$6,Data!$1:$1,0)-1,1000,1)=IF(H$7="","Yes",H$7))/(OFFSET(Data!$A$1,0,MATCH(H$6,Data!$1:$1,0)-1,1000,1)=IF(H$7="","Yes",H$7))*ROW(Data!$C$1:$C$1004),ROW(H196)-ROW(H$7)),1),"")</f>
        <v/>
      </c>
      <c r="I196" s="43" t="str">
        <f ca="1">IF(J196="","",IF(INDEX(Data!$BR:$BR,MATCH(J196,Data!$A:$A,0),1)=0,"",INDEX(Data!$BR:$BR,MATCH(J196,Data!$A:$A,0),1)))</f>
        <v/>
      </c>
      <c r="J196" s="43" t="str">
        <f ca="1">IFERROR(INDEX(Data!$A$1:I$1004,_xlfn.AGGREGATE(15,6,(OFFSET(Data!$A$1,0,MATCH(J$6,Data!$1:$1,0)-1,1000,1)=IF(J$7="","Yes",J$7))/(OFFSET(Data!$A$1,0,MATCH(J$6,Data!$1:$1,0)-1,1000,1)=IF(J$7="","Yes",J$7))*ROW(Data!$C$1:$C$1004),ROW(J196)-ROW(J$7)),1),"")</f>
        <v/>
      </c>
      <c r="K196" s="43" t="str">
        <f ca="1">IF(L196="","",IF(INDEX(Data!$BR:$BR,MATCH(L196,Data!$A:$A,0),1)=0,"",INDEX(Data!$BR:$BR,MATCH(L196,Data!$A:$A,0),1)))</f>
        <v/>
      </c>
      <c r="L196" s="43" t="str">
        <f ca="1">IFERROR(INDEX(Data!$A$1:K$1004,_xlfn.AGGREGATE(15,6,(OFFSET(Data!$A$1,0,MATCH(L$6,Data!$1:$1,0)-1,1000,1)=IF(L$7="","Yes",L$7))/(OFFSET(Data!$A$1,0,MATCH(L$6,Data!$1:$1,0)-1,1000,1)=IF(L$7="","Yes",L$7))*ROW(Data!$C$1:$C$1004),ROW(L196)-ROW(L$7)),1),"")</f>
        <v/>
      </c>
      <c r="M196" s="43" t="str">
        <f ca="1">IF(N196="","",IF(INDEX(Data!$BR:$BR,MATCH(N196,Data!$A:$A,0),1)=0,"",INDEX(Data!$BR:$BR,MATCH(N196,Data!$A:$A,0),1)))</f>
        <v/>
      </c>
      <c r="N196" s="43" t="str">
        <f ca="1">IFERROR(INDEX(Data!$A$1:M$1004,_xlfn.AGGREGATE(15,6,(OFFSET(Data!$A$1,0,MATCH(N$6,Data!$1:$1,0)-1,1000,1)=IF(N$7="","Yes",N$7))/(OFFSET(Data!$A$1,0,MATCH(N$6,Data!$1:$1,0)-1,1000,1)=IF(N$7="","Yes",N$7))*ROW(Data!$C$1:$C$1004),ROW(N196)-ROW(N$7)),1),"")</f>
        <v/>
      </c>
      <c r="O196" s="43" t="str">
        <f ca="1">IF(P196="","",IF(INDEX(Data!$BR:$BR,MATCH(P196,Data!$A:$A,0),1)=0,"",INDEX(Data!$BR:$BR,MATCH(P196,Data!$A:$A,0),1)))</f>
        <v/>
      </c>
      <c r="P196" s="43" t="str">
        <f ca="1">IFERROR(INDEX(Data!$A$1:O$1004,_xlfn.AGGREGATE(15,6,(OFFSET(Data!$A$1,0,MATCH(P$6,Data!$1:$1,0)-1,1000,1)=IF(P$7="","Yes",P$7))/(OFFSET(Data!$A$1,0,MATCH(P$6,Data!$1:$1,0)-1,1000,1)=IF(P$7="","Yes",P$7))*ROW(Data!$C$1:$C$1004),ROW(P196)-ROW(P$7)),1),"")</f>
        <v/>
      </c>
      <c r="Q196" s="43" t="str">
        <f ca="1">IF(R196="","",IF(INDEX(Data!$BR:$BR,MATCH(R196,Data!$A:$A,0),1)=0,"",INDEX(Data!$BR:$BR,MATCH(R196,Data!$A:$A,0),1)))</f>
        <v/>
      </c>
      <c r="R196" s="43" t="str">
        <f ca="1">IFERROR(INDEX(Data!$A$1:Q$1004,_xlfn.AGGREGATE(15,6,(OFFSET(Data!$A$1,0,MATCH(R$6,Data!$1:$1,0)-1,1000,1)=IF(R$7="","Yes",R$7))/(OFFSET(Data!$A$1,0,MATCH(R$6,Data!$1:$1,0)-1,1000,1)=IF(R$7="","Yes",R$7))*ROW(Data!$C$1:$C$1004),ROW(R196)-ROW(R$7)),1),"")</f>
        <v/>
      </c>
      <c r="S196" s="43" t="str">
        <f ca="1">IF(T196="","",IF(INDEX(Data!$BR:$BR,MATCH(T196,Data!$A:$A,0),1)=0,"",INDEX(Data!$BR:$BR,MATCH(T196,Data!$A:$A,0),1)))</f>
        <v/>
      </c>
      <c r="T196" s="43" t="str">
        <f ca="1">IFERROR(INDEX(Data!$A$1:R$1004,_xlfn.AGGREGATE(15,6,(OFFSET(Data!$A$1,0,MATCH(T$6,Data!$1:$1,0)-1,1000,1)=IF(T$7="","Yes",T$7))/(OFFSET(Data!$A$1,0,MATCH(T$6,Data!$1:$1,0)-1,1000,1)=IF(T$7="","Yes",T$7))*ROW(Data!$C$1:$C$1004),ROW(T196)-ROW(T$7)),1),"")</f>
        <v/>
      </c>
      <c r="U196" s="43" t="str">
        <f ca="1">IF(V196="","",IF(INDEX(Data!$BR:$BR,MATCH(V196,Data!$A:$A,0),1)=0,"",INDEX(Data!$BR:$BR,MATCH(V196,Data!$A:$A,0),1)))</f>
        <v/>
      </c>
      <c r="V196" s="43" t="str">
        <f ca="1">IFERROR(INDEX(Data!$A$1:T$1004,_xlfn.AGGREGATE(15,6,(OFFSET(Data!$A$1,0,MATCH(V$6,Data!$1:$1,0)-1,1000,1)=IF(V$7="","Yes",V$7))/(OFFSET(Data!$A$1,0,MATCH(V$6,Data!$1:$1,0)-1,1000,1)=IF(V$7="","Yes",V$7))*ROW(Data!$C$1:$C$1004),ROW(V196)-ROW(V$7)),1),"")</f>
        <v/>
      </c>
      <c r="W196" s="43" t="str">
        <f ca="1">IF(X196="","",IF(INDEX(Data!$BR:$BR,MATCH(X196,Data!$A:$A,0),1)=0,"",INDEX(Data!$BR:$BR,MATCH(X196,Data!$A:$A,0),1)))</f>
        <v/>
      </c>
      <c r="X196" s="43" t="str">
        <f ca="1">IFERROR(INDEX(Data!$A$1:Y$1004,_xlfn.AGGREGATE(15,6,(OFFSET(Data!$A$1,0,MATCH(X$6,Data!$1:$1,0)-1,1000,1)=IF(X$7="","Yes",X$7))/(OFFSET(Data!$A$1,0,MATCH(X$6,Data!$1:$1,0)-1,1000,1)=IF(X$7="","Yes",X$7))*ROW(Data!$C$1:$C$1004),ROW(X196)-ROW(X$7)),1),"")</f>
        <v/>
      </c>
      <c r="Y196" s="43" t="str">
        <f ca="1">IF(Z196="","",IF(INDEX(Data!$BR:$BR,MATCH(Z196,Data!$A:$A,0),1)=0,"",INDEX(Data!$BR:$BR,MATCH(Z196,Data!$A:$A,0),1)))</f>
        <v/>
      </c>
      <c r="Z196" s="43" t="str">
        <f ca="1">IFERROR(INDEX(Data!$A$1:AA$1004,_xlfn.AGGREGATE(15,6,(OFFSET(Data!$A$1,0,MATCH(Z$6,Data!$1:$1,0)-1,1000,1)=IF(Z$7="","Yes",Z$7))/(OFFSET(Data!$A$1,0,MATCH(Z$6,Data!$1:$1,0)-1,1000,1)=IF(Z$7="","Yes",Z$7))*ROW(Data!$C$1:$C$1004),ROW(Z196)-ROW(Z$7)),1),"")</f>
        <v/>
      </c>
      <c r="AA196" s="43" t="str">
        <f ca="1">IF(AB196="","",IF(INDEX(Data!$BR:$BR,MATCH(AB196,Data!$A:$A,0),1)=0,"",INDEX(Data!$BR:$BR,MATCH(AB196,Data!$A:$A,0),1)))</f>
        <v/>
      </c>
      <c r="AB196" s="43" t="str">
        <f ca="1">IFERROR(INDEX(Data!$A$1:AC$1004,_xlfn.AGGREGATE(15,6,(OFFSET(Data!$A$1,0,MATCH(AB$6,Data!$1:$1,0)-1,1000,1)=IF(AB$7="","Yes",AB$7))/(OFFSET(Data!$A$1,0,MATCH(AB$6,Data!$1:$1,0)-1,1000,1)=IF(AB$7="","Yes",AB$7))*ROW(Data!$C$1:$C$1004),ROW(AB196)-ROW(AB$7)),1),"")</f>
        <v/>
      </c>
      <c r="AC196" s="43" t="str">
        <f ca="1">IF(AD196="","",IF(INDEX(Data!$BR:$BR,MATCH(AD196,Data!$A:$A,0),1)=0,"",INDEX(Data!$BR:$BR,MATCH(AD196,Data!$A:$A,0),1)))</f>
        <v/>
      </c>
      <c r="AD196" s="43" t="str">
        <f ca="1">IFERROR(INDEX(Data!$A$1:AE$1004,_xlfn.AGGREGATE(15,6,(OFFSET(Data!$A$1,0,MATCH(AD$6,Data!$1:$1,0)-1,1000,1)=IF(AD$7="","Yes",AD$7))/(OFFSET(Data!$A$1,0,MATCH(AD$6,Data!$1:$1,0)-1,1000,1)=IF(AD$7="","Yes",AD$7))*ROW(Data!$C$1:$C$1004),ROW(AD196)-ROW(AD$7)),1),"")</f>
        <v/>
      </c>
      <c r="AE196" s="43" t="str">
        <f ca="1">IF(AF196="","",IF(INDEX(Data!$BR:$BR,MATCH(AF196,Data!$A:$A,0),1)=0,"",INDEX(Data!$BR:$BR,MATCH(AF196,Data!$A:$A,0),1)))</f>
        <v/>
      </c>
      <c r="AF196" s="43" t="str">
        <f ca="1">IFERROR(INDEX(Data!$A$1:AM$1004,_xlfn.AGGREGATE(15,6,(OFFSET(Data!$A$1,0,MATCH(AF$6,Data!$1:$1,0)-1,1000,1)=IF(AF$7="","Yes",AF$7))/(OFFSET(Data!$A$1,0,MATCH(AF$6,Data!$1:$1,0)-1,1000,1)=IF(AF$7="","Yes",AF$7))*ROW(Data!$C$1:$C$1004),ROW(AF196)-ROW(AF$7)),1),"")</f>
        <v/>
      </c>
      <c r="AG196" s="43" t="str">
        <f ca="1">IF(AH196="","",IF(INDEX(Data!$BR:$BR,MATCH(AH196,Data!$A:$A,0),1)=0,"",INDEX(Data!$BR:$BR,MATCH(AH196,Data!$A:$A,0),1)))</f>
        <v/>
      </c>
      <c r="AH196" s="43" t="str">
        <f ca="1">IFERROR(INDEX(Data!$A$1:AO$1004,_xlfn.AGGREGATE(15,6,(OFFSET(Data!$A$1,0,MATCH(AH$6,Data!$1:$1,0)-1,1000,1)=IF(AH$7="","Yes",AH$7))/(OFFSET(Data!$A$1,0,MATCH(AH$6,Data!$1:$1,0)-1,1000,1)=IF(AH$7="","Yes",AH$7))*ROW(Data!$C$1:$C$1004),ROW(AH196)-ROW(AH$7)),1),"")</f>
        <v/>
      </c>
      <c r="AI196" s="43" t="str">
        <f ca="1">IF(AJ196="","",IF(INDEX(Data!$BR:$BR,MATCH(AJ196,Data!$A:$A,0),1)=0,"",INDEX(Data!$BR:$BR,MATCH(AJ196,Data!$A:$A,0),1)))</f>
        <v/>
      </c>
      <c r="AJ196" s="43" t="str">
        <f ca="1">IFERROR(INDEX(Data!$A$1:AQ$1004,_xlfn.AGGREGATE(15,6,(OFFSET(Data!$A$1,0,MATCH(AJ$6,Data!$1:$1,0)-1,1000,1)=IF(AJ$7="","Yes",AJ$7))/(OFFSET(Data!$A$1,0,MATCH(AJ$6,Data!$1:$1,0)-1,1000,1)=IF(AJ$7="","Yes",AJ$7))*ROW(Data!$C$1:$C$1004),ROW(AJ196)-ROW(AJ$7)),1),"")</f>
        <v/>
      </c>
      <c r="AK196" s="43" t="str">
        <f ca="1">IF(AL196="","",IF(INDEX(Data!$BR:$BR,MATCH(AL196,Data!$A:$A,0),1)=0,"",INDEX(Data!$BR:$BR,MATCH(AL196,Data!$A:$A,0),1)))</f>
        <v/>
      </c>
      <c r="AL196" s="43" t="str">
        <f ca="1">IFERROR(INDEX(Data!$A$1:AS$1004,_xlfn.AGGREGATE(15,6,(OFFSET(Data!$A$1,0,MATCH(AL$6,Data!$1:$1,0)-1,1000,1)=IF(AL$7="","Yes",AL$7))/(OFFSET(Data!$A$1,0,MATCH(AL$6,Data!$1:$1,0)-1,1000,1)=IF(AL$7="","Yes",AL$7))*ROW(Data!$C$1:$C$1004),ROW(AL196)-ROW(AL$7)),1),"")</f>
        <v/>
      </c>
      <c r="AM196" s="43" t="str">
        <f ca="1">IF(AN196="","",IF(INDEX(Data!$BR:$BR,MATCH(AN196,Data!$A:$A,0),1)=0,"",INDEX(Data!$BR:$BR,MATCH(AN196,Data!$A:$A,0),1)))</f>
        <v/>
      </c>
      <c r="AN196" s="43" t="str">
        <f ca="1">IFERROR(INDEX(Data!$A$1:AU$1004,_xlfn.AGGREGATE(15,6,(OFFSET(Data!$A$1,0,MATCH(AN$6,Data!$1:$1,0)-1,1000,1)=IF(AN$7="","Yes",AN$7))/(OFFSET(Data!$A$1,0,MATCH(AN$6,Data!$1:$1,0)-1,1000,1)=IF(AN$7="","Yes",AN$7))*ROW(Data!$C$1:$C$1004),ROW(AN196)-ROW(AN$7)),1),"")</f>
        <v/>
      </c>
    </row>
    <row r="197" spans="1:40" x14ac:dyDescent="0.4">
      <c r="A197" s="43" t="str">
        <f ca="1">IF(B197="","",IF(INDEX(Data!$BR:$BR,MATCH(B197,Data!$A:$A,0),1)=0,"",INDEX(Data!$BR:$BR,MATCH(B197,Data!$A:$A,0),1)))</f>
        <v/>
      </c>
      <c r="B197" s="43" t="str">
        <f ca="1">IFERROR(INDEX(Data!A$1:$A$1004,_xlfn.AGGREGATE(15,6,(OFFSET(Data!$A$1,0,MATCH(B$6,Data!$1:$1,0)-1,1000,1)=IF(B$7="","Yes",B$7))/(OFFSET(Data!$A$1,0,MATCH(B$6,Data!$1:$1,0)-1,1000,1)=IF(B$7="","Yes",B$7))*ROW(Data!$C$1:$C$1004),ROW(B197)-ROW(B$7)),1),"")</f>
        <v/>
      </c>
      <c r="C197" s="43" t="str">
        <f ca="1">IF(D197="","",IF(INDEX(Data!$BR:$BR,MATCH(D197,Data!$A:$A,0),1)=0,"",INDEX(Data!$BR:$BR,MATCH(D197,Data!$A:$A,0),1)))</f>
        <v/>
      </c>
      <c r="D197" s="43" t="str">
        <f ca="1">IFERROR(INDEX(Data!$A$1:C$1004,_xlfn.AGGREGATE(15,6,(OFFSET(Data!$A$1,0,MATCH(D$6,Data!$1:$1,0)-1,1000,1)=IF(D$7="","Yes",D$7))/(OFFSET(Data!$A$1,0,MATCH(D$6,Data!$1:$1,0)-1,1000,1)=IF(D$7="","Yes",D$7))*ROW(Data!$C$1:$C$1004),ROW(D197)-ROW(D$7)),1),"")</f>
        <v/>
      </c>
      <c r="E197" s="43" t="str">
        <f ca="1">IF(F197="","",IF(INDEX(Data!$BR:$BR,MATCH(F197,Data!$A:$A,0),1)=0,"",INDEX(Data!$BR:$BR,MATCH(F197,Data!$A:$A,0),1)))</f>
        <v/>
      </c>
      <c r="F197" s="43" t="str">
        <f ca="1">IFERROR(INDEX(Data!$A$1:E$1004,_xlfn.AGGREGATE(15,6,(OFFSET(Data!$A$1,0,MATCH(F$6,Data!$1:$1,0)-1,1000,1)=IF(F$7="","Yes",F$7))/(OFFSET(Data!$A$1,0,MATCH(F$6,Data!$1:$1,0)-1,1000,1)=IF(F$7="","Yes",F$7))*ROW(Data!$C$1:$C$1004),ROW(F197)-ROW(F$7)),1),"")</f>
        <v/>
      </c>
      <c r="G197" s="43" t="str">
        <f ca="1">IF(H197="","",IF(INDEX(Data!$BR:$BR,MATCH(H197,Data!$A:$A,0),1)=0,"",INDEX(Data!$BR:$BR,MATCH(H197,Data!$A:$A,0),1)))</f>
        <v/>
      </c>
      <c r="H197" s="43" t="str">
        <f ca="1">IFERROR(INDEX(Data!$A$1:G$1004,_xlfn.AGGREGATE(15,6,(OFFSET(Data!$A$1,0,MATCH(H$6,Data!$1:$1,0)-1,1000,1)=IF(H$7="","Yes",H$7))/(OFFSET(Data!$A$1,0,MATCH(H$6,Data!$1:$1,0)-1,1000,1)=IF(H$7="","Yes",H$7))*ROW(Data!$C$1:$C$1004),ROW(H197)-ROW(H$7)),1),"")</f>
        <v/>
      </c>
      <c r="I197" s="43" t="str">
        <f ca="1">IF(J197="","",IF(INDEX(Data!$BR:$BR,MATCH(J197,Data!$A:$A,0),1)=0,"",INDEX(Data!$BR:$BR,MATCH(J197,Data!$A:$A,0),1)))</f>
        <v/>
      </c>
      <c r="J197" s="43" t="str">
        <f ca="1">IFERROR(INDEX(Data!$A$1:I$1004,_xlfn.AGGREGATE(15,6,(OFFSET(Data!$A$1,0,MATCH(J$6,Data!$1:$1,0)-1,1000,1)=IF(J$7="","Yes",J$7))/(OFFSET(Data!$A$1,0,MATCH(J$6,Data!$1:$1,0)-1,1000,1)=IF(J$7="","Yes",J$7))*ROW(Data!$C$1:$C$1004),ROW(J197)-ROW(J$7)),1),"")</f>
        <v/>
      </c>
      <c r="K197" s="43" t="str">
        <f ca="1">IF(L197="","",IF(INDEX(Data!$BR:$BR,MATCH(L197,Data!$A:$A,0),1)=0,"",INDEX(Data!$BR:$BR,MATCH(L197,Data!$A:$A,0),1)))</f>
        <v/>
      </c>
      <c r="L197" s="43" t="str">
        <f ca="1">IFERROR(INDEX(Data!$A$1:K$1004,_xlfn.AGGREGATE(15,6,(OFFSET(Data!$A$1,0,MATCH(L$6,Data!$1:$1,0)-1,1000,1)=IF(L$7="","Yes",L$7))/(OFFSET(Data!$A$1,0,MATCH(L$6,Data!$1:$1,0)-1,1000,1)=IF(L$7="","Yes",L$7))*ROW(Data!$C$1:$C$1004),ROW(L197)-ROW(L$7)),1),"")</f>
        <v/>
      </c>
      <c r="M197" s="43" t="str">
        <f ca="1">IF(N197="","",IF(INDEX(Data!$BR:$BR,MATCH(N197,Data!$A:$A,0),1)=0,"",INDEX(Data!$BR:$BR,MATCH(N197,Data!$A:$A,0),1)))</f>
        <v/>
      </c>
      <c r="N197" s="43" t="str">
        <f ca="1">IFERROR(INDEX(Data!$A$1:M$1004,_xlfn.AGGREGATE(15,6,(OFFSET(Data!$A$1,0,MATCH(N$6,Data!$1:$1,0)-1,1000,1)=IF(N$7="","Yes",N$7))/(OFFSET(Data!$A$1,0,MATCH(N$6,Data!$1:$1,0)-1,1000,1)=IF(N$7="","Yes",N$7))*ROW(Data!$C$1:$C$1004),ROW(N197)-ROW(N$7)),1),"")</f>
        <v/>
      </c>
      <c r="O197" s="43" t="str">
        <f ca="1">IF(P197="","",IF(INDEX(Data!$BR:$BR,MATCH(P197,Data!$A:$A,0),1)=0,"",INDEX(Data!$BR:$BR,MATCH(P197,Data!$A:$A,0),1)))</f>
        <v/>
      </c>
      <c r="P197" s="43" t="str">
        <f ca="1">IFERROR(INDEX(Data!$A$1:O$1004,_xlfn.AGGREGATE(15,6,(OFFSET(Data!$A$1,0,MATCH(P$6,Data!$1:$1,0)-1,1000,1)=IF(P$7="","Yes",P$7))/(OFFSET(Data!$A$1,0,MATCH(P$6,Data!$1:$1,0)-1,1000,1)=IF(P$7="","Yes",P$7))*ROW(Data!$C$1:$C$1004),ROW(P197)-ROW(P$7)),1),"")</f>
        <v/>
      </c>
      <c r="Q197" s="43" t="str">
        <f ca="1">IF(R197="","",IF(INDEX(Data!$BR:$BR,MATCH(R197,Data!$A:$A,0),1)=0,"",INDEX(Data!$BR:$BR,MATCH(R197,Data!$A:$A,0),1)))</f>
        <v/>
      </c>
      <c r="R197" s="43" t="str">
        <f ca="1">IFERROR(INDEX(Data!$A$1:Q$1004,_xlfn.AGGREGATE(15,6,(OFFSET(Data!$A$1,0,MATCH(R$6,Data!$1:$1,0)-1,1000,1)=IF(R$7="","Yes",R$7))/(OFFSET(Data!$A$1,0,MATCH(R$6,Data!$1:$1,0)-1,1000,1)=IF(R$7="","Yes",R$7))*ROW(Data!$C$1:$C$1004),ROW(R197)-ROW(R$7)),1),"")</f>
        <v/>
      </c>
      <c r="S197" s="43" t="str">
        <f ca="1">IF(T197="","",IF(INDEX(Data!$BR:$BR,MATCH(T197,Data!$A:$A,0),1)=0,"",INDEX(Data!$BR:$BR,MATCH(T197,Data!$A:$A,0),1)))</f>
        <v/>
      </c>
      <c r="T197" s="43" t="str">
        <f ca="1">IFERROR(INDEX(Data!$A$1:R$1004,_xlfn.AGGREGATE(15,6,(OFFSET(Data!$A$1,0,MATCH(T$6,Data!$1:$1,0)-1,1000,1)=IF(T$7="","Yes",T$7))/(OFFSET(Data!$A$1,0,MATCH(T$6,Data!$1:$1,0)-1,1000,1)=IF(T$7="","Yes",T$7))*ROW(Data!$C$1:$C$1004),ROW(T197)-ROW(T$7)),1),"")</f>
        <v/>
      </c>
      <c r="U197" s="43" t="str">
        <f ca="1">IF(V197="","",IF(INDEX(Data!$BR:$BR,MATCH(V197,Data!$A:$A,0),1)=0,"",INDEX(Data!$BR:$BR,MATCH(V197,Data!$A:$A,0),1)))</f>
        <v/>
      </c>
      <c r="V197" s="43" t="str">
        <f ca="1">IFERROR(INDEX(Data!$A$1:T$1004,_xlfn.AGGREGATE(15,6,(OFFSET(Data!$A$1,0,MATCH(V$6,Data!$1:$1,0)-1,1000,1)=IF(V$7="","Yes",V$7))/(OFFSET(Data!$A$1,0,MATCH(V$6,Data!$1:$1,0)-1,1000,1)=IF(V$7="","Yes",V$7))*ROW(Data!$C$1:$C$1004),ROW(V197)-ROW(V$7)),1),"")</f>
        <v/>
      </c>
      <c r="W197" s="43" t="str">
        <f ca="1">IF(X197="","",IF(INDEX(Data!$BR:$BR,MATCH(X197,Data!$A:$A,0),1)=0,"",INDEX(Data!$BR:$BR,MATCH(X197,Data!$A:$A,0),1)))</f>
        <v/>
      </c>
      <c r="X197" s="43" t="str">
        <f ca="1">IFERROR(INDEX(Data!$A$1:Y$1004,_xlfn.AGGREGATE(15,6,(OFFSET(Data!$A$1,0,MATCH(X$6,Data!$1:$1,0)-1,1000,1)=IF(X$7="","Yes",X$7))/(OFFSET(Data!$A$1,0,MATCH(X$6,Data!$1:$1,0)-1,1000,1)=IF(X$7="","Yes",X$7))*ROW(Data!$C$1:$C$1004),ROW(X197)-ROW(X$7)),1),"")</f>
        <v/>
      </c>
      <c r="Y197" s="43" t="str">
        <f ca="1">IF(Z197="","",IF(INDEX(Data!$BR:$BR,MATCH(Z197,Data!$A:$A,0),1)=0,"",INDEX(Data!$BR:$BR,MATCH(Z197,Data!$A:$A,0),1)))</f>
        <v/>
      </c>
      <c r="Z197" s="43" t="str">
        <f ca="1">IFERROR(INDEX(Data!$A$1:AA$1004,_xlfn.AGGREGATE(15,6,(OFFSET(Data!$A$1,0,MATCH(Z$6,Data!$1:$1,0)-1,1000,1)=IF(Z$7="","Yes",Z$7))/(OFFSET(Data!$A$1,0,MATCH(Z$6,Data!$1:$1,0)-1,1000,1)=IF(Z$7="","Yes",Z$7))*ROW(Data!$C$1:$C$1004),ROW(Z197)-ROW(Z$7)),1),"")</f>
        <v/>
      </c>
      <c r="AA197" s="43" t="str">
        <f ca="1">IF(AB197="","",IF(INDEX(Data!$BR:$BR,MATCH(AB197,Data!$A:$A,0),1)=0,"",INDEX(Data!$BR:$BR,MATCH(AB197,Data!$A:$A,0),1)))</f>
        <v/>
      </c>
      <c r="AB197" s="43" t="str">
        <f ca="1">IFERROR(INDEX(Data!$A$1:AC$1004,_xlfn.AGGREGATE(15,6,(OFFSET(Data!$A$1,0,MATCH(AB$6,Data!$1:$1,0)-1,1000,1)=IF(AB$7="","Yes",AB$7))/(OFFSET(Data!$A$1,0,MATCH(AB$6,Data!$1:$1,0)-1,1000,1)=IF(AB$7="","Yes",AB$7))*ROW(Data!$C$1:$C$1004),ROW(AB197)-ROW(AB$7)),1),"")</f>
        <v/>
      </c>
      <c r="AC197" s="43" t="str">
        <f ca="1">IF(AD197="","",IF(INDEX(Data!$BR:$BR,MATCH(AD197,Data!$A:$A,0),1)=0,"",INDEX(Data!$BR:$BR,MATCH(AD197,Data!$A:$A,0),1)))</f>
        <v/>
      </c>
      <c r="AD197" s="43" t="str">
        <f ca="1">IFERROR(INDEX(Data!$A$1:AE$1004,_xlfn.AGGREGATE(15,6,(OFFSET(Data!$A$1,0,MATCH(AD$6,Data!$1:$1,0)-1,1000,1)=IF(AD$7="","Yes",AD$7))/(OFFSET(Data!$A$1,0,MATCH(AD$6,Data!$1:$1,0)-1,1000,1)=IF(AD$7="","Yes",AD$7))*ROW(Data!$C$1:$C$1004),ROW(AD197)-ROW(AD$7)),1),"")</f>
        <v/>
      </c>
      <c r="AE197" s="43" t="str">
        <f ca="1">IF(AF197="","",IF(INDEX(Data!$BR:$BR,MATCH(AF197,Data!$A:$A,0),1)=0,"",INDEX(Data!$BR:$BR,MATCH(AF197,Data!$A:$A,0),1)))</f>
        <v/>
      </c>
      <c r="AF197" s="43" t="str">
        <f ca="1">IFERROR(INDEX(Data!$A$1:AM$1004,_xlfn.AGGREGATE(15,6,(OFFSET(Data!$A$1,0,MATCH(AF$6,Data!$1:$1,0)-1,1000,1)=IF(AF$7="","Yes",AF$7))/(OFFSET(Data!$A$1,0,MATCH(AF$6,Data!$1:$1,0)-1,1000,1)=IF(AF$7="","Yes",AF$7))*ROW(Data!$C$1:$C$1004),ROW(AF197)-ROW(AF$7)),1),"")</f>
        <v/>
      </c>
      <c r="AG197" s="43" t="str">
        <f ca="1">IF(AH197="","",IF(INDEX(Data!$BR:$BR,MATCH(AH197,Data!$A:$A,0),1)=0,"",INDEX(Data!$BR:$BR,MATCH(AH197,Data!$A:$A,0),1)))</f>
        <v/>
      </c>
      <c r="AH197" s="43" t="str">
        <f ca="1">IFERROR(INDEX(Data!$A$1:AO$1004,_xlfn.AGGREGATE(15,6,(OFFSET(Data!$A$1,0,MATCH(AH$6,Data!$1:$1,0)-1,1000,1)=IF(AH$7="","Yes",AH$7))/(OFFSET(Data!$A$1,0,MATCH(AH$6,Data!$1:$1,0)-1,1000,1)=IF(AH$7="","Yes",AH$7))*ROW(Data!$C$1:$C$1004),ROW(AH197)-ROW(AH$7)),1),"")</f>
        <v/>
      </c>
      <c r="AI197" s="43" t="str">
        <f ca="1">IF(AJ197="","",IF(INDEX(Data!$BR:$BR,MATCH(AJ197,Data!$A:$A,0),1)=0,"",INDEX(Data!$BR:$BR,MATCH(AJ197,Data!$A:$A,0),1)))</f>
        <v/>
      </c>
      <c r="AJ197" s="43" t="str">
        <f ca="1">IFERROR(INDEX(Data!$A$1:AQ$1004,_xlfn.AGGREGATE(15,6,(OFFSET(Data!$A$1,0,MATCH(AJ$6,Data!$1:$1,0)-1,1000,1)=IF(AJ$7="","Yes",AJ$7))/(OFFSET(Data!$A$1,0,MATCH(AJ$6,Data!$1:$1,0)-1,1000,1)=IF(AJ$7="","Yes",AJ$7))*ROW(Data!$C$1:$C$1004),ROW(AJ197)-ROW(AJ$7)),1),"")</f>
        <v/>
      </c>
      <c r="AK197" s="43" t="str">
        <f ca="1">IF(AL197="","",IF(INDEX(Data!$BR:$BR,MATCH(AL197,Data!$A:$A,0),1)=0,"",INDEX(Data!$BR:$BR,MATCH(AL197,Data!$A:$A,0),1)))</f>
        <v/>
      </c>
      <c r="AL197" s="43" t="str">
        <f ca="1">IFERROR(INDEX(Data!$A$1:AS$1004,_xlfn.AGGREGATE(15,6,(OFFSET(Data!$A$1,0,MATCH(AL$6,Data!$1:$1,0)-1,1000,1)=IF(AL$7="","Yes",AL$7))/(OFFSET(Data!$A$1,0,MATCH(AL$6,Data!$1:$1,0)-1,1000,1)=IF(AL$7="","Yes",AL$7))*ROW(Data!$C$1:$C$1004),ROW(AL197)-ROW(AL$7)),1),"")</f>
        <v/>
      </c>
      <c r="AM197" s="43" t="str">
        <f ca="1">IF(AN197="","",IF(INDEX(Data!$BR:$BR,MATCH(AN197,Data!$A:$A,0),1)=0,"",INDEX(Data!$BR:$BR,MATCH(AN197,Data!$A:$A,0),1)))</f>
        <v/>
      </c>
      <c r="AN197" s="43" t="str">
        <f ca="1">IFERROR(INDEX(Data!$A$1:AU$1004,_xlfn.AGGREGATE(15,6,(OFFSET(Data!$A$1,0,MATCH(AN$6,Data!$1:$1,0)-1,1000,1)=IF(AN$7="","Yes",AN$7))/(OFFSET(Data!$A$1,0,MATCH(AN$6,Data!$1:$1,0)-1,1000,1)=IF(AN$7="","Yes",AN$7))*ROW(Data!$C$1:$C$1004),ROW(AN197)-ROW(AN$7)),1),"")</f>
        <v/>
      </c>
    </row>
    <row r="198" spans="1:40" x14ac:dyDescent="0.4">
      <c r="A198" s="43" t="str">
        <f ca="1">IF(B198="","",IF(INDEX(Data!$BR:$BR,MATCH(B198,Data!$A:$A,0),1)=0,"",INDEX(Data!$BR:$BR,MATCH(B198,Data!$A:$A,0),1)))</f>
        <v/>
      </c>
      <c r="B198" s="43" t="str">
        <f ca="1">IFERROR(INDEX(Data!A$1:$A$1004,_xlfn.AGGREGATE(15,6,(OFFSET(Data!$A$1,0,MATCH(B$6,Data!$1:$1,0)-1,1000,1)=IF(B$7="","Yes",B$7))/(OFFSET(Data!$A$1,0,MATCH(B$6,Data!$1:$1,0)-1,1000,1)=IF(B$7="","Yes",B$7))*ROW(Data!$C$1:$C$1004),ROW(B198)-ROW(B$7)),1),"")</f>
        <v/>
      </c>
      <c r="C198" s="43" t="str">
        <f ca="1">IF(D198="","",IF(INDEX(Data!$BR:$BR,MATCH(D198,Data!$A:$A,0),1)=0,"",INDEX(Data!$BR:$BR,MATCH(D198,Data!$A:$A,0),1)))</f>
        <v/>
      </c>
      <c r="D198" s="43" t="str">
        <f ca="1">IFERROR(INDEX(Data!$A$1:C$1004,_xlfn.AGGREGATE(15,6,(OFFSET(Data!$A$1,0,MATCH(D$6,Data!$1:$1,0)-1,1000,1)=IF(D$7="","Yes",D$7))/(OFFSET(Data!$A$1,0,MATCH(D$6,Data!$1:$1,0)-1,1000,1)=IF(D$7="","Yes",D$7))*ROW(Data!$C$1:$C$1004),ROW(D198)-ROW(D$7)),1),"")</f>
        <v/>
      </c>
      <c r="E198" s="43" t="str">
        <f ca="1">IF(F198="","",IF(INDEX(Data!$BR:$BR,MATCH(F198,Data!$A:$A,0),1)=0,"",INDEX(Data!$BR:$BR,MATCH(F198,Data!$A:$A,0),1)))</f>
        <v/>
      </c>
      <c r="F198" s="43" t="str">
        <f ca="1">IFERROR(INDEX(Data!$A$1:E$1004,_xlfn.AGGREGATE(15,6,(OFFSET(Data!$A$1,0,MATCH(F$6,Data!$1:$1,0)-1,1000,1)=IF(F$7="","Yes",F$7))/(OFFSET(Data!$A$1,0,MATCH(F$6,Data!$1:$1,0)-1,1000,1)=IF(F$7="","Yes",F$7))*ROW(Data!$C$1:$C$1004),ROW(F198)-ROW(F$7)),1),"")</f>
        <v/>
      </c>
      <c r="G198" s="43" t="str">
        <f ca="1">IF(H198="","",IF(INDEX(Data!$BR:$BR,MATCH(H198,Data!$A:$A,0),1)=0,"",INDEX(Data!$BR:$BR,MATCH(H198,Data!$A:$A,0),1)))</f>
        <v/>
      </c>
      <c r="H198" s="43" t="str">
        <f ca="1">IFERROR(INDEX(Data!$A$1:G$1004,_xlfn.AGGREGATE(15,6,(OFFSET(Data!$A$1,0,MATCH(H$6,Data!$1:$1,0)-1,1000,1)=IF(H$7="","Yes",H$7))/(OFFSET(Data!$A$1,0,MATCH(H$6,Data!$1:$1,0)-1,1000,1)=IF(H$7="","Yes",H$7))*ROW(Data!$C$1:$C$1004),ROW(H198)-ROW(H$7)),1),"")</f>
        <v/>
      </c>
      <c r="I198" s="43" t="str">
        <f ca="1">IF(J198="","",IF(INDEX(Data!$BR:$BR,MATCH(J198,Data!$A:$A,0),1)=0,"",INDEX(Data!$BR:$BR,MATCH(J198,Data!$A:$A,0),1)))</f>
        <v/>
      </c>
      <c r="J198" s="43" t="str">
        <f ca="1">IFERROR(INDEX(Data!$A$1:I$1004,_xlfn.AGGREGATE(15,6,(OFFSET(Data!$A$1,0,MATCH(J$6,Data!$1:$1,0)-1,1000,1)=IF(J$7="","Yes",J$7))/(OFFSET(Data!$A$1,0,MATCH(J$6,Data!$1:$1,0)-1,1000,1)=IF(J$7="","Yes",J$7))*ROW(Data!$C$1:$C$1004),ROW(J198)-ROW(J$7)),1),"")</f>
        <v/>
      </c>
      <c r="K198" s="43" t="str">
        <f ca="1">IF(L198="","",IF(INDEX(Data!$BR:$BR,MATCH(L198,Data!$A:$A,0),1)=0,"",INDEX(Data!$BR:$BR,MATCH(L198,Data!$A:$A,0),1)))</f>
        <v/>
      </c>
      <c r="L198" s="43" t="str">
        <f ca="1">IFERROR(INDEX(Data!$A$1:K$1004,_xlfn.AGGREGATE(15,6,(OFFSET(Data!$A$1,0,MATCH(L$6,Data!$1:$1,0)-1,1000,1)=IF(L$7="","Yes",L$7))/(OFFSET(Data!$A$1,0,MATCH(L$6,Data!$1:$1,0)-1,1000,1)=IF(L$7="","Yes",L$7))*ROW(Data!$C$1:$C$1004),ROW(L198)-ROW(L$7)),1),"")</f>
        <v/>
      </c>
      <c r="M198" s="43" t="str">
        <f ca="1">IF(N198="","",IF(INDEX(Data!$BR:$BR,MATCH(N198,Data!$A:$A,0),1)=0,"",INDEX(Data!$BR:$BR,MATCH(N198,Data!$A:$A,0),1)))</f>
        <v/>
      </c>
      <c r="N198" s="43" t="str">
        <f ca="1">IFERROR(INDEX(Data!$A$1:M$1004,_xlfn.AGGREGATE(15,6,(OFFSET(Data!$A$1,0,MATCH(N$6,Data!$1:$1,0)-1,1000,1)=IF(N$7="","Yes",N$7))/(OFFSET(Data!$A$1,0,MATCH(N$6,Data!$1:$1,0)-1,1000,1)=IF(N$7="","Yes",N$7))*ROW(Data!$C$1:$C$1004),ROW(N198)-ROW(N$7)),1),"")</f>
        <v/>
      </c>
      <c r="O198" s="43" t="str">
        <f ca="1">IF(P198="","",IF(INDEX(Data!$BR:$BR,MATCH(P198,Data!$A:$A,0),1)=0,"",INDEX(Data!$BR:$BR,MATCH(P198,Data!$A:$A,0),1)))</f>
        <v/>
      </c>
      <c r="P198" s="43" t="str">
        <f ca="1">IFERROR(INDEX(Data!$A$1:O$1004,_xlfn.AGGREGATE(15,6,(OFFSET(Data!$A$1,0,MATCH(P$6,Data!$1:$1,0)-1,1000,1)=IF(P$7="","Yes",P$7))/(OFFSET(Data!$A$1,0,MATCH(P$6,Data!$1:$1,0)-1,1000,1)=IF(P$7="","Yes",P$7))*ROW(Data!$C$1:$C$1004),ROW(P198)-ROW(P$7)),1),"")</f>
        <v/>
      </c>
      <c r="Q198" s="43" t="str">
        <f ca="1">IF(R198="","",IF(INDEX(Data!$BR:$BR,MATCH(R198,Data!$A:$A,0),1)=0,"",INDEX(Data!$BR:$BR,MATCH(R198,Data!$A:$A,0),1)))</f>
        <v/>
      </c>
      <c r="R198" s="43" t="str">
        <f ca="1">IFERROR(INDEX(Data!$A$1:Q$1004,_xlfn.AGGREGATE(15,6,(OFFSET(Data!$A$1,0,MATCH(R$6,Data!$1:$1,0)-1,1000,1)=IF(R$7="","Yes",R$7))/(OFFSET(Data!$A$1,0,MATCH(R$6,Data!$1:$1,0)-1,1000,1)=IF(R$7="","Yes",R$7))*ROW(Data!$C$1:$C$1004),ROW(R198)-ROW(R$7)),1),"")</f>
        <v/>
      </c>
      <c r="S198" s="43" t="str">
        <f ca="1">IF(T198="","",IF(INDEX(Data!$BR:$BR,MATCH(T198,Data!$A:$A,0),1)=0,"",INDEX(Data!$BR:$BR,MATCH(T198,Data!$A:$A,0),1)))</f>
        <v/>
      </c>
      <c r="T198" s="43" t="str">
        <f ca="1">IFERROR(INDEX(Data!$A$1:R$1004,_xlfn.AGGREGATE(15,6,(OFFSET(Data!$A$1,0,MATCH(T$6,Data!$1:$1,0)-1,1000,1)=IF(T$7="","Yes",T$7))/(OFFSET(Data!$A$1,0,MATCH(T$6,Data!$1:$1,0)-1,1000,1)=IF(T$7="","Yes",T$7))*ROW(Data!$C$1:$C$1004),ROW(T198)-ROW(T$7)),1),"")</f>
        <v/>
      </c>
      <c r="U198" s="43" t="str">
        <f ca="1">IF(V198="","",IF(INDEX(Data!$BR:$BR,MATCH(V198,Data!$A:$A,0),1)=0,"",INDEX(Data!$BR:$BR,MATCH(V198,Data!$A:$A,0),1)))</f>
        <v/>
      </c>
      <c r="V198" s="43" t="str">
        <f ca="1">IFERROR(INDEX(Data!$A$1:T$1004,_xlfn.AGGREGATE(15,6,(OFFSET(Data!$A$1,0,MATCH(V$6,Data!$1:$1,0)-1,1000,1)=IF(V$7="","Yes",V$7))/(OFFSET(Data!$A$1,0,MATCH(V$6,Data!$1:$1,0)-1,1000,1)=IF(V$7="","Yes",V$7))*ROW(Data!$C$1:$C$1004),ROW(V198)-ROW(V$7)),1),"")</f>
        <v/>
      </c>
      <c r="W198" s="43" t="str">
        <f ca="1">IF(X198="","",IF(INDEX(Data!$BR:$BR,MATCH(X198,Data!$A:$A,0),1)=0,"",INDEX(Data!$BR:$BR,MATCH(X198,Data!$A:$A,0),1)))</f>
        <v/>
      </c>
      <c r="X198" s="43" t="str">
        <f ca="1">IFERROR(INDEX(Data!$A$1:Y$1004,_xlfn.AGGREGATE(15,6,(OFFSET(Data!$A$1,0,MATCH(X$6,Data!$1:$1,0)-1,1000,1)=IF(X$7="","Yes",X$7))/(OFFSET(Data!$A$1,0,MATCH(X$6,Data!$1:$1,0)-1,1000,1)=IF(X$7="","Yes",X$7))*ROW(Data!$C$1:$C$1004),ROW(X198)-ROW(X$7)),1),"")</f>
        <v/>
      </c>
      <c r="Y198" s="43" t="str">
        <f ca="1">IF(Z198="","",IF(INDEX(Data!$BR:$BR,MATCH(Z198,Data!$A:$A,0),1)=0,"",INDEX(Data!$BR:$BR,MATCH(Z198,Data!$A:$A,0),1)))</f>
        <v/>
      </c>
      <c r="Z198" s="43" t="str">
        <f ca="1">IFERROR(INDEX(Data!$A$1:AA$1004,_xlfn.AGGREGATE(15,6,(OFFSET(Data!$A$1,0,MATCH(Z$6,Data!$1:$1,0)-1,1000,1)=IF(Z$7="","Yes",Z$7))/(OFFSET(Data!$A$1,0,MATCH(Z$6,Data!$1:$1,0)-1,1000,1)=IF(Z$7="","Yes",Z$7))*ROW(Data!$C$1:$C$1004),ROW(Z198)-ROW(Z$7)),1),"")</f>
        <v/>
      </c>
      <c r="AA198" s="43" t="str">
        <f ca="1">IF(AB198="","",IF(INDEX(Data!$BR:$BR,MATCH(AB198,Data!$A:$A,0),1)=0,"",INDEX(Data!$BR:$BR,MATCH(AB198,Data!$A:$A,0),1)))</f>
        <v/>
      </c>
      <c r="AB198" s="43" t="str">
        <f ca="1">IFERROR(INDEX(Data!$A$1:AC$1004,_xlfn.AGGREGATE(15,6,(OFFSET(Data!$A$1,0,MATCH(AB$6,Data!$1:$1,0)-1,1000,1)=IF(AB$7="","Yes",AB$7))/(OFFSET(Data!$A$1,0,MATCH(AB$6,Data!$1:$1,0)-1,1000,1)=IF(AB$7="","Yes",AB$7))*ROW(Data!$C$1:$C$1004),ROW(AB198)-ROW(AB$7)),1),"")</f>
        <v/>
      </c>
      <c r="AC198" s="43" t="str">
        <f ca="1">IF(AD198="","",IF(INDEX(Data!$BR:$BR,MATCH(AD198,Data!$A:$A,0),1)=0,"",INDEX(Data!$BR:$BR,MATCH(AD198,Data!$A:$A,0),1)))</f>
        <v/>
      </c>
      <c r="AD198" s="43" t="str">
        <f ca="1">IFERROR(INDEX(Data!$A$1:AE$1004,_xlfn.AGGREGATE(15,6,(OFFSET(Data!$A$1,0,MATCH(AD$6,Data!$1:$1,0)-1,1000,1)=IF(AD$7="","Yes",AD$7))/(OFFSET(Data!$A$1,0,MATCH(AD$6,Data!$1:$1,0)-1,1000,1)=IF(AD$7="","Yes",AD$7))*ROW(Data!$C$1:$C$1004),ROW(AD198)-ROW(AD$7)),1),"")</f>
        <v/>
      </c>
      <c r="AE198" s="43" t="str">
        <f ca="1">IF(AF198="","",IF(INDEX(Data!$BR:$BR,MATCH(AF198,Data!$A:$A,0),1)=0,"",INDEX(Data!$BR:$BR,MATCH(AF198,Data!$A:$A,0),1)))</f>
        <v/>
      </c>
      <c r="AF198" s="43" t="str">
        <f ca="1">IFERROR(INDEX(Data!$A$1:AM$1004,_xlfn.AGGREGATE(15,6,(OFFSET(Data!$A$1,0,MATCH(AF$6,Data!$1:$1,0)-1,1000,1)=IF(AF$7="","Yes",AF$7))/(OFFSET(Data!$A$1,0,MATCH(AF$6,Data!$1:$1,0)-1,1000,1)=IF(AF$7="","Yes",AF$7))*ROW(Data!$C$1:$C$1004),ROW(AF198)-ROW(AF$7)),1),"")</f>
        <v/>
      </c>
      <c r="AG198" s="43" t="str">
        <f ca="1">IF(AH198="","",IF(INDEX(Data!$BR:$BR,MATCH(AH198,Data!$A:$A,0),1)=0,"",INDEX(Data!$BR:$BR,MATCH(AH198,Data!$A:$A,0),1)))</f>
        <v/>
      </c>
      <c r="AH198" s="43" t="str">
        <f ca="1">IFERROR(INDEX(Data!$A$1:AO$1004,_xlfn.AGGREGATE(15,6,(OFFSET(Data!$A$1,0,MATCH(AH$6,Data!$1:$1,0)-1,1000,1)=IF(AH$7="","Yes",AH$7))/(OFFSET(Data!$A$1,0,MATCH(AH$6,Data!$1:$1,0)-1,1000,1)=IF(AH$7="","Yes",AH$7))*ROW(Data!$C$1:$C$1004),ROW(AH198)-ROW(AH$7)),1),"")</f>
        <v/>
      </c>
      <c r="AI198" s="43" t="str">
        <f ca="1">IF(AJ198="","",IF(INDEX(Data!$BR:$BR,MATCH(AJ198,Data!$A:$A,0),1)=0,"",INDEX(Data!$BR:$BR,MATCH(AJ198,Data!$A:$A,0),1)))</f>
        <v/>
      </c>
      <c r="AJ198" s="43" t="str">
        <f ca="1">IFERROR(INDEX(Data!$A$1:AQ$1004,_xlfn.AGGREGATE(15,6,(OFFSET(Data!$A$1,0,MATCH(AJ$6,Data!$1:$1,0)-1,1000,1)=IF(AJ$7="","Yes",AJ$7))/(OFFSET(Data!$A$1,0,MATCH(AJ$6,Data!$1:$1,0)-1,1000,1)=IF(AJ$7="","Yes",AJ$7))*ROW(Data!$C$1:$C$1004),ROW(AJ198)-ROW(AJ$7)),1),"")</f>
        <v/>
      </c>
      <c r="AK198" s="43" t="str">
        <f ca="1">IF(AL198="","",IF(INDEX(Data!$BR:$BR,MATCH(AL198,Data!$A:$A,0),1)=0,"",INDEX(Data!$BR:$BR,MATCH(AL198,Data!$A:$A,0),1)))</f>
        <v/>
      </c>
      <c r="AL198" s="43" t="str">
        <f ca="1">IFERROR(INDEX(Data!$A$1:AS$1004,_xlfn.AGGREGATE(15,6,(OFFSET(Data!$A$1,0,MATCH(AL$6,Data!$1:$1,0)-1,1000,1)=IF(AL$7="","Yes",AL$7))/(OFFSET(Data!$A$1,0,MATCH(AL$6,Data!$1:$1,0)-1,1000,1)=IF(AL$7="","Yes",AL$7))*ROW(Data!$C$1:$C$1004),ROW(AL198)-ROW(AL$7)),1),"")</f>
        <v/>
      </c>
      <c r="AM198" s="43" t="str">
        <f ca="1">IF(AN198="","",IF(INDEX(Data!$BR:$BR,MATCH(AN198,Data!$A:$A,0),1)=0,"",INDEX(Data!$BR:$BR,MATCH(AN198,Data!$A:$A,0),1)))</f>
        <v/>
      </c>
      <c r="AN198" s="43" t="str">
        <f ca="1">IFERROR(INDEX(Data!$A$1:AU$1004,_xlfn.AGGREGATE(15,6,(OFFSET(Data!$A$1,0,MATCH(AN$6,Data!$1:$1,0)-1,1000,1)=IF(AN$7="","Yes",AN$7))/(OFFSET(Data!$A$1,0,MATCH(AN$6,Data!$1:$1,0)-1,1000,1)=IF(AN$7="","Yes",AN$7))*ROW(Data!$C$1:$C$1004),ROW(AN198)-ROW(AN$7)),1),"")</f>
        <v/>
      </c>
    </row>
    <row r="199" spans="1:40" x14ac:dyDescent="0.4">
      <c r="A199" s="43" t="str">
        <f ca="1">IF(B199="","",IF(INDEX(Data!$BR:$BR,MATCH(B199,Data!$A:$A,0),1)=0,"",INDEX(Data!$BR:$BR,MATCH(B199,Data!$A:$A,0),1)))</f>
        <v/>
      </c>
      <c r="B199" s="43" t="str">
        <f ca="1">IFERROR(INDEX(Data!A$1:$A$1004,_xlfn.AGGREGATE(15,6,(OFFSET(Data!$A$1,0,MATCH(B$6,Data!$1:$1,0)-1,1000,1)=IF(B$7="","Yes",B$7))/(OFFSET(Data!$A$1,0,MATCH(B$6,Data!$1:$1,0)-1,1000,1)=IF(B$7="","Yes",B$7))*ROW(Data!$C$1:$C$1004),ROW(B199)-ROW(B$7)),1),"")</f>
        <v/>
      </c>
      <c r="C199" s="43" t="str">
        <f ca="1">IF(D199="","",IF(INDEX(Data!$BR:$BR,MATCH(D199,Data!$A:$A,0),1)=0,"",INDEX(Data!$BR:$BR,MATCH(D199,Data!$A:$A,0),1)))</f>
        <v/>
      </c>
      <c r="D199" s="43" t="str">
        <f ca="1">IFERROR(INDEX(Data!$A$1:C$1004,_xlfn.AGGREGATE(15,6,(OFFSET(Data!$A$1,0,MATCH(D$6,Data!$1:$1,0)-1,1000,1)=IF(D$7="","Yes",D$7))/(OFFSET(Data!$A$1,0,MATCH(D$6,Data!$1:$1,0)-1,1000,1)=IF(D$7="","Yes",D$7))*ROW(Data!$C$1:$C$1004),ROW(D199)-ROW(D$7)),1),"")</f>
        <v/>
      </c>
      <c r="E199" s="43" t="str">
        <f ca="1">IF(F199="","",IF(INDEX(Data!$BR:$BR,MATCH(F199,Data!$A:$A,0),1)=0,"",INDEX(Data!$BR:$BR,MATCH(F199,Data!$A:$A,0),1)))</f>
        <v/>
      </c>
      <c r="F199" s="43" t="str">
        <f ca="1">IFERROR(INDEX(Data!$A$1:E$1004,_xlfn.AGGREGATE(15,6,(OFFSET(Data!$A$1,0,MATCH(F$6,Data!$1:$1,0)-1,1000,1)=IF(F$7="","Yes",F$7))/(OFFSET(Data!$A$1,0,MATCH(F$6,Data!$1:$1,0)-1,1000,1)=IF(F$7="","Yes",F$7))*ROW(Data!$C$1:$C$1004),ROW(F199)-ROW(F$7)),1),"")</f>
        <v/>
      </c>
      <c r="G199" s="43" t="str">
        <f ca="1">IF(H199="","",IF(INDEX(Data!$BR:$BR,MATCH(H199,Data!$A:$A,0),1)=0,"",INDEX(Data!$BR:$BR,MATCH(H199,Data!$A:$A,0),1)))</f>
        <v/>
      </c>
      <c r="H199" s="43" t="str">
        <f ca="1">IFERROR(INDEX(Data!$A$1:G$1004,_xlfn.AGGREGATE(15,6,(OFFSET(Data!$A$1,0,MATCH(H$6,Data!$1:$1,0)-1,1000,1)=IF(H$7="","Yes",H$7))/(OFFSET(Data!$A$1,0,MATCH(H$6,Data!$1:$1,0)-1,1000,1)=IF(H$7="","Yes",H$7))*ROW(Data!$C$1:$C$1004),ROW(H199)-ROW(H$7)),1),"")</f>
        <v/>
      </c>
      <c r="I199" s="43" t="str">
        <f ca="1">IF(J199="","",IF(INDEX(Data!$BR:$BR,MATCH(J199,Data!$A:$A,0),1)=0,"",INDEX(Data!$BR:$BR,MATCH(J199,Data!$A:$A,0),1)))</f>
        <v/>
      </c>
      <c r="J199" s="43" t="str">
        <f ca="1">IFERROR(INDEX(Data!$A$1:I$1004,_xlfn.AGGREGATE(15,6,(OFFSET(Data!$A$1,0,MATCH(J$6,Data!$1:$1,0)-1,1000,1)=IF(J$7="","Yes",J$7))/(OFFSET(Data!$A$1,0,MATCH(J$6,Data!$1:$1,0)-1,1000,1)=IF(J$7="","Yes",J$7))*ROW(Data!$C$1:$C$1004),ROW(J199)-ROW(J$7)),1),"")</f>
        <v/>
      </c>
      <c r="K199" s="43" t="str">
        <f ca="1">IF(L199="","",IF(INDEX(Data!$BR:$BR,MATCH(L199,Data!$A:$A,0),1)=0,"",INDEX(Data!$BR:$BR,MATCH(L199,Data!$A:$A,0),1)))</f>
        <v/>
      </c>
      <c r="L199" s="43" t="str">
        <f ca="1">IFERROR(INDEX(Data!$A$1:K$1004,_xlfn.AGGREGATE(15,6,(OFFSET(Data!$A$1,0,MATCH(L$6,Data!$1:$1,0)-1,1000,1)=IF(L$7="","Yes",L$7))/(OFFSET(Data!$A$1,0,MATCH(L$6,Data!$1:$1,0)-1,1000,1)=IF(L$7="","Yes",L$7))*ROW(Data!$C$1:$C$1004),ROW(L199)-ROW(L$7)),1),"")</f>
        <v/>
      </c>
      <c r="M199" s="43" t="str">
        <f ca="1">IF(N199="","",IF(INDEX(Data!$BR:$BR,MATCH(N199,Data!$A:$A,0),1)=0,"",INDEX(Data!$BR:$BR,MATCH(N199,Data!$A:$A,0),1)))</f>
        <v/>
      </c>
      <c r="N199" s="43" t="str">
        <f ca="1">IFERROR(INDEX(Data!$A$1:M$1004,_xlfn.AGGREGATE(15,6,(OFFSET(Data!$A$1,0,MATCH(N$6,Data!$1:$1,0)-1,1000,1)=IF(N$7="","Yes",N$7))/(OFFSET(Data!$A$1,0,MATCH(N$6,Data!$1:$1,0)-1,1000,1)=IF(N$7="","Yes",N$7))*ROW(Data!$C$1:$C$1004),ROW(N199)-ROW(N$7)),1),"")</f>
        <v/>
      </c>
      <c r="O199" s="43" t="str">
        <f ca="1">IF(P199="","",IF(INDEX(Data!$BR:$BR,MATCH(P199,Data!$A:$A,0),1)=0,"",INDEX(Data!$BR:$BR,MATCH(P199,Data!$A:$A,0),1)))</f>
        <v/>
      </c>
      <c r="P199" s="43" t="str">
        <f ca="1">IFERROR(INDEX(Data!$A$1:O$1004,_xlfn.AGGREGATE(15,6,(OFFSET(Data!$A$1,0,MATCH(P$6,Data!$1:$1,0)-1,1000,1)=IF(P$7="","Yes",P$7))/(OFFSET(Data!$A$1,0,MATCH(P$6,Data!$1:$1,0)-1,1000,1)=IF(P$7="","Yes",P$7))*ROW(Data!$C$1:$C$1004),ROW(P199)-ROW(P$7)),1),"")</f>
        <v/>
      </c>
      <c r="Q199" s="43" t="str">
        <f ca="1">IF(R199="","",IF(INDEX(Data!$BR:$BR,MATCH(R199,Data!$A:$A,0),1)=0,"",INDEX(Data!$BR:$BR,MATCH(R199,Data!$A:$A,0),1)))</f>
        <v/>
      </c>
      <c r="R199" s="43" t="str">
        <f ca="1">IFERROR(INDEX(Data!$A$1:Q$1004,_xlfn.AGGREGATE(15,6,(OFFSET(Data!$A$1,0,MATCH(R$6,Data!$1:$1,0)-1,1000,1)=IF(R$7="","Yes",R$7))/(OFFSET(Data!$A$1,0,MATCH(R$6,Data!$1:$1,0)-1,1000,1)=IF(R$7="","Yes",R$7))*ROW(Data!$C$1:$C$1004),ROW(R199)-ROW(R$7)),1),"")</f>
        <v/>
      </c>
      <c r="S199" s="43" t="str">
        <f ca="1">IF(T199="","",IF(INDEX(Data!$BR:$BR,MATCH(T199,Data!$A:$A,0),1)=0,"",INDEX(Data!$BR:$BR,MATCH(T199,Data!$A:$A,0),1)))</f>
        <v/>
      </c>
      <c r="T199" s="43" t="str">
        <f ca="1">IFERROR(INDEX(Data!$A$1:R$1004,_xlfn.AGGREGATE(15,6,(OFFSET(Data!$A$1,0,MATCH(T$6,Data!$1:$1,0)-1,1000,1)=IF(T$7="","Yes",T$7))/(OFFSET(Data!$A$1,0,MATCH(T$6,Data!$1:$1,0)-1,1000,1)=IF(T$7="","Yes",T$7))*ROW(Data!$C$1:$C$1004),ROW(T199)-ROW(T$7)),1),"")</f>
        <v/>
      </c>
      <c r="U199" s="43" t="str">
        <f ca="1">IF(V199="","",IF(INDEX(Data!$BR:$BR,MATCH(V199,Data!$A:$A,0),1)=0,"",INDEX(Data!$BR:$BR,MATCH(V199,Data!$A:$A,0),1)))</f>
        <v/>
      </c>
      <c r="V199" s="43" t="str">
        <f ca="1">IFERROR(INDEX(Data!$A$1:T$1004,_xlfn.AGGREGATE(15,6,(OFFSET(Data!$A$1,0,MATCH(V$6,Data!$1:$1,0)-1,1000,1)=IF(V$7="","Yes",V$7))/(OFFSET(Data!$A$1,0,MATCH(V$6,Data!$1:$1,0)-1,1000,1)=IF(V$7="","Yes",V$7))*ROW(Data!$C$1:$C$1004),ROW(V199)-ROW(V$7)),1),"")</f>
        <v/>
      </c>
      <c r="W199" s="43" t="str">
        <f ca="1">IF(X199="","",IF(INDEX(Data!$BR:$BR,MATCH(X199,Data!$A:$A,0),1)=0,"",INDEX(Data!$BR:$BR,MATCH(X199,Data!$A:$A,0),1)))</f>
        <v/>
      </c>
      <c r="X199" s="43" t="str">
        <f ca="1">IFERROR(INDEX(Data!$A$1:Y$1004,_xlfn.AGGREGATE(15,6,(OFFSET(Data!$A$1,0,MATCH(X$6,Data!$1:$1,0)-1,1000,1)=IF(X$7="","Yes",X$7))/(OFFSET(Data!$A$1,0,MATCH(X$6,Data!$1:$1,0)-1,1000,1)=IF(X$7="","Yes",X$7))*ROW(Data!$C$1:$C$1004),ROW(X199)-ROW(X$7)),1),"")</f>
        <v/>
      </c>
      <c r="Y199" s="43" t="str">
        <f ca="1">IF(Z199="","",IF(INDEX(Data!$BR:$BR,MATCH(Z199,Data!$A:$A,0),1)=0,"",INDEX(Data!$BR:$BR,MATCH(Z199,Data!$A:$A,0),1)))</f>
        <v/>
      </c>
      <c r="Z199" s="43" t="str">
        <f ca="1">IFERROR(INDEX(Data!$A$1:AA$1004,_xlfn.AGGREGATE(15,6,(OFFSET(Data!$A$1,0,MATCH(Z$6,Data!$1:$1,0)-1,1000,1)=IF(Z$7="","Yes",Z$7))/(OFFSET(Data!$A$1,0,MATCH(Z$6,Data!$1:$1,0)-1,1000,1)=IF(Z$7="","Yes",Z$7))*ROW(Data!$C$1:$C$1004),ROW(Z199)-ROW(Z$7)),1),"")</f>
        <v/>
      </c>
      <c r="AA199" s="43" t="str">
        <f ca="1">IF(AB199="","",IF(INDEX(Data!$BR:$BR,MATCH(AB199,Data!$A:$A,0),1)=0,"",INDEX(Data!$BR:$BR,MATCH(AB199,Data!$A:$A,0),1)))</f>
        <v/>
      </c>
      <c r="AB199" s="43" t="str">
        <f ca="1">IFERROR(INDEX(Data!$A$1:AC$1004,_xlfn.AGGREGATE(15,6,(OFFSET(Data!$A$1,0,MATCH(AB$6,Data!$1:$1,0)-1,1000,1)=IF(AB$7="","Yes",AB$7))/(OFFSET(Data!$A$1,0,MATCH(AB$6,Data!$1:$1,0)-1,1000,1)=IF(AB$7="","Yes",AB$7))*ROW(Data!$C$1:$C$1004),ROW(AB199)-ROW(AB$7)),1),"")</f>
        <v/>
      </c>
      <c r="AC199" s="43" t="str">
        <f ca="1">IF(AD199="","",IF(INDEX(Data!$BR:$BR,MATCH(AD199,Data!$A:$A,0),1)=0,"",INDEX(Data!$BR:$BR,MATCH(AD199,Data!$A:$A,0),1)))</f>
        <v/>
      </c>
      <c r="AD199" s="43" t="str">
        <f ca="1">IFERROR(INDEX(Data!$A$1:AE$1004,_xlfn.AGGREGATE(15,6,(OFFSET(Data!$A$1,0,MATCH(AD$6,Data!$1:$1,0)-1,1000,1)=IF(AD$7="","Yes",AD$7))/(OFFSET(Data!$A$1,0,MATCH(AD$6,Data!$1:$1,0)-1,1000,1)=IF(AD$7="","Yes",AD$7))*ROW(Data!$C$1:$C$1004),ROW(AD199)-ROW(AD$7)),1),"")</f>
        <v/>
      </c>
      <c r="AE199" s="43" t="str">
        <f ca="1">IF(AF199="","",IF(INDEX(Data!$BR:$BR,MATCH(AF199,Data!$A:$A,0),1)=0,"",INDEX(Data!$BR:$BR,MATCH(AF199,Data!$A:$A,0),1)))</f>
        <v/>
      </c>
      <c r="AF199" s="43" t="str">
        <f ca="1">IFERROR(INDEX(Data!$A$1:AM$1004,_xlfn.AGGREGATE(15,6,(OFFSET(Data!$A$1,0,MATCH(AF$6,Data!$1:$1,0)-1,1000,1)=IF(AF$7="","Yes",AF$7))/(OFFSET(Data!$A$1,0,MATCH(AF$6,Data!$1:$1,0)-1,1000,1)=IF(AF$7="","Yes",AF$7))*ROW(Data!$C$1:$C$1004),ROW(AF199)-ROW(AF$7)),1),"")</f>
        <v/>
      </c>
      <c r="AG199" s="43" t="str">
        <f ca="1">IF(AH199="","",IF(INDEX(Data!$BR:$BR,MATCH(AH199,Data!$A:$A,0),1)=0,"",INDEX(Data!$BR:$BR,MATCH(AH199,Data!$A:$A,0),1)))</f>
        <v/>
      </c>
      <c r="AH199" s="43" t="str">
        <f ca="1">IFERROR(INDEX(Data!$A$1:AO$1004,_xlfn.AGGREGATE(15,6,(OFFSET(Data!$A$1,0,MATCH(AH$6,Data!$1:$1,0)-1,1000,1)=IF(AH$7="","Yes",AH$7))/(OFFSET(Data!$A$1,0,MATCH(AH$6,Data!$1:$1,0)-1,1000,1)=IF(AH$7="","Yes",AH$7))*ROW(Data!$C$1:$C$1004),ROW(AH199)-ROW(AH$7)),1),"")</f>
        <v/>
      </c>
      <c r="AI199" s="43" t="str">
        <f ca="1">IF(AJ199="","",IF(INDEX(Data!$BR:$BR,MATCH(AJ199,Data!$A:$A,0),1)=0,"",INDEX(Data!$BR:$BR,MATCH(AJ199,Data!$A:$A,0),1)))</f>
        <v/>
      </c>
      <c r="AJ199" s="43" t="str">
        <f ca="1">IFERROR(INDEX(Data!$A$1:AQ$1004,_xlfn.AGGREGATE(15,6,(OFFSET(Data!$A$1,0,MATCH(AJ$6,Data!$1:$1,0)-1,1000,1)=IF(AJ$7="","Yes",AJ$7))/(OFFSET(Data!$A$1,0,MATCH(AJ$6,Data!$1:$1,0)-1,1000,1)=IF(AJ$7="","Yes",AJ$7))*ROW(Data!$C$1:$C$1004),ROW(AJ199)-ROW(AJ$7)),1),"")</f>
        <v/>
      </c>
      <c r="AK199" s="43" t="str">
        <f ca="1">IF(AL199="","",IF(INDEX(Data!$BR:$BR,MATCH(AL199,Data!$A:$A,0),1)=0,"",INDEX(Data!$BR:$BR,MATCH(AL199,Data!$A:$A,0),1)))</f>
        <v/>
      </c>
      <c r="AL199" s="43" t="str">
        <f ca="1">IFERROR(INDEX(Data!$A$1:AS$1004,_xlfn.AGGREGATE(15,6,(OFFSET(Data!$A$1,0,MATCH(AL$6,Data!$1:$1,0)-1,1000,1)=IF(AL$7="","Yes",AL$7))/(OFFSET(Data!$A$1,0,MATCH(AL$6,Data!$1:$1,0)-1,1000,1)=IF(AL$7="","Yes",AL$7))*ROW(Data!$C$1:$C$1004),ROW(AL199)-ROW(AL$7)),1),"")</f>
        <v/>
      </c>
      <c r="AM199" s="43" t="str">
        <f ca="1">IF(AN199="","",IF(INDEX(Data!$BR:$BR,MATCH(AN199,Data!$A:$A,0),1)=0,"",INDEX(Data!$BR:$BR,MATCH(AN199,Data!$A:$A,0),1)))</f>
        <v/>
      </c>
      <c r="AN199" s="43" t="str">
        <f ca="1">IFERROR(INDEX(Data!$A$1:AU$1004,_xlfn.AGGREGATE(15,6,(OFFSET(Data!$A$1,0,MATCH(AN$6,Data!$1:$1,0)-1,1000,1)=IF(AN$7="","Yes",AN$7))/(OFFSET(Data!$A$1,0,MATCH(AN$6,Data!$1:$1,0)-1,1000,1)=IF(AN$7="","Yes",AN$7))*ROW(Data!$C$1:$C$1004),ROW(AN199)-ROW(AN$7)),1),"")</f>
        <v/>
      </c>
    </row>
    <row r="200" spans="1:40" x14ac:dyDescent="0.4">
      <c r="A200" s="43" t="str">
        <f ca="1">IF(B200="","",IF(INDEX(Data!$BR:$BR,MATCH(B200,Data!$A:$A,0),1)=0,"",INDEX(Data!$BR:$BR,MATCH(B200,Data!$A:$A,0),1)))</f>
        <v/>
      </c>
      <c r="B200" s="43" t="str">
        <f ca="1">IFERROR(INDEX(Data!A$1:$A$1004,_xlfn.AGGREGATE(15,6,(OFFSET(Data!$A$1,0,MATCH(B$6,Data!$1:$1,0)-1,1000,1)=IF(B$7="","Yes",B$7))/(OFFSET(Data!$A$1,0,MATCH(B$6,Data!$1:$1,0)-1,1000,1)=IF(B$7="","Yes",B$7))*ROW(Data!$C$1:$C$1004),ROW(B200)-ROW(B$7)),1),"")</f>
        <v/>
      </c>
      <c r="C200" s="43" t="str">
        <f ca="1">IF(D200="","",IF(INDEX(Data!$BR:$BR,MATCH(D200,Data!$A:$A,0),1)=0,"",INDEX(Data!$BR:$BR,MATCH(D200,Data!$A:$A,0),1)))</f>
        <v/>
      </c>
      <c r="D200" s="43" t="str">
        <f ca="1">IFERROR(INDEX(Data!$A$1:C$1004,_xlfn.AGGREGATE(15,6,(OFFSET(Data!$A$1,0,MATCH(D$6,Data!$1:$1,0)-1,1000,1)=IF(D$7="","Yes",D$7))/(OFFSET(Data!$A$1,0,MATCH(D$6,Data!$1:$1,0)-1,1000,1)=IF(D$7="","Yes",D$7))*ROW(Data!$C$1:$C$1004),ROW(D200)-ROW(D$7)),1),"")</f>
        <v/>
      </c>
      <c r="E200" s="43" t="str">
        <f ca="1">IF(F200="","",IF(INDEX(Data!$BR:$BR,MATCH(F200,Data!$A:$A,0),1)=0,"",INDEX(Data!$BR:$BR,MATCH(F200,Data!$A:$A,0),1)))</f>
        <v/>
      </c>
      <c r="F200" s="43" t="str">
        <f ca="1">IFERROR(INDEX(Data!$A$1:E$1004,_xlfn.AGGREGATE(15,6,(OFFSET(Data!$A$1,0,MATCH(F$6,Data!$1:$1,0)-1,1000,1)=IF(F$7="","Yes",F$7))/(OFFSET(Data!$A$1,0,MATCH(F$6,Data!$1:$1,0)-1,1000,1)=IF(F$7="","Yes",F$7))*ROW(Data!$C$1:$C$1004),ROW(F200)-ROW(F$7)),1),"")</f>
        <v/>
      </c>
      <c r="G200" s="43" t="str">
        <f ca="1">IF(H200="","",IF(INDEX(Data!$BR:$BR,MATCH(H200,Data!$A:$A,0),1)=0,"",INDEX(Data!$BR:$BR,MATCH(H200,Data!$A:$A,0),1)))</f>
        <v/>
      </c>
      <c r="H200" s="43" t="str">
        <f ca="1">IFERROR(INDEX(Data!$A$1:G$1004,_xlfn.AGGREGATE(15,6,(OFFSET(Data!$A$1,0,MATCH(H$6,Data!$1:$1,0)-1,1000,1)=IF(H$7="","Yes",H$7))/(OFFSET(Data!$A$1,0,MATCH(H$6,Data!$1:$1,0)-1,1000,1)=IF(H$7="","Yes",H$7))*ROW(Data!$C$1:$C$1004),ROW(H200)-ROW(H$7)),1),"")</f>
        <v/>
      </c>
      <c r="I200" s="43" t="str">
        <f ca="1">IF(J200="","",IF(INDEX(Data!$BR:$BR,MATCH(J200,Data!$A:$A,0),1)=0,"",INDEX(Data!$BR:$BR,MATCH(J200,Data!$A:$A,0),1)))</f>
        <v/>
      </c>
      <c r="J200" s="43" t="str">
        <f ca="1">IFERROR(INDEX(Data!$A$1:I$1004,_xlfn.AGGREGATE(15,6,(OFFSET(Data!$A$1,0,MATCH(J$6,Data!$1:$1,0)-1,1000,1)=IF(J$7="","Yes",J$7))/(OFFSET(Data!$A$1,0,MATCH(J$6,Data!$1:$1,0)-1,1000,1)=IF(J$7="","Yes",J$7))*ROW(Data!$C$1:$C$1004),ROW(J200)-ROW(J$7)),1),"")</f>
        <v/>
      </c>
      <c r="K200" s="43" t="str">
        <f ca="1">IF(L200="","",IF(INDEX(Data!$BR:$BR,MATCH(L200,Data!$A:$A,0),1)=0,"",INDEX(Data!$BR:$BR,MATCH(L200,Data!$A:$A,0),1)))</f>
        <v/>
      </c>
      <c r="L200" s="43" t="str">
        <f ca="1">IFERROR(INDEX(Data!$A$1:K$1004,_xlfn.AGGREGATE(15,6,(OFFSET(Data!$A$1,0,MATCH(L$6,Data!$1:$1,0)-1,1000,1)=IF(L$7="","Yes",L$7))/(OFFSET(Data!$A$1,0,MATCH(L$6,Data!$1:$1,0)-1,1000,1)=IF(L$7="","Yes",L$7))*ROW(Data!$C$1:$C$1004),ROW(L200)-ROW(L$7)),1),"")</f>
        <v/>
      </c>
      <c r="M200" s="43" t="str">
        <f ca="1">IF(N200="","",IF(INDEX(Data!$BR:$BR,MATCH(N200,Data!$A:$A,0),1)=0,"",INDEX(Data!$BR:$BR,MATCH(N200,Data!$A:$A,0),1)))</f>
        <v/>
      </c>
      <c r="N200" s="43" t="str">
        <f ca="1">IFERROR(INDEX(Data!$A$1:M$1004,_xlfn.AGGREGATE(15,6,(OFFSET(Data!$A$1,0,MATCH(N$6,Data!$1:$1,0)-1,1000,1)=IF(N$7="","Yes",N$7))/(OFFSET(Data!$A$1,0,MATCH(N$6,Data!$1:$1,0)-1,1000,1)=IF(N$7="","Yes",N$7))*ROW(Data!$C$1:$C$1004),ROW(N200)-ROW(N$7)),1),"")</f>
        <v/>
      </c>
      <c r="O200" s="43" t="str">
        <f ca="1">IF(P200="","",IF(INDEX(Data!$BR:$BR,MATCH(P200,Data!$A:$A,0),1)=0,"",INDEX(Data!$BR:$BR,MATCH(P200,Data!$A:$A,0),1)))</f>
        <v/>
      </c>
      <c r="P200" s="43" t="str">
        <f ca="1">IFERROR(INDEX(Data!$A$1:O$1004,_xlfn.AGGREGATE(15,6,(OFFSET(Data!$A$1,0,MATCH(P$6,Data!$1:$1,0)-1,1000,1)=IF(P$7="","Yes",P$7))/(OFFSET(Data!$A$1,0,MATCH(P$6,Data!$1:$1,0)-1,1000,1)=IF(P$7="","Yes",P$7))*ROW(Data!$C$1:$C$1004),ROW(P200)-ROW(P$7)),1),"")</f>
        <v/>
      </c>
      <c r="Q200" s="43" t="str">
        <f ca="1">IF(R200="","",IF(INDEX(Data!$BR:$BR,MATCH(R200,Data!$A:$A,0),1)=0,"",INDEX(Data!$BR:$BR,MATCH(R200,Data!$A:$A,0),1)))</f>
        <v/>
      </c>
      <c r="R200" s="43" t="str">
        <f ca="1">IFERROR(INDEX(Data!$A$1:Q$1004,_xlfn.AGGREGATE(15,6,(OFFSET(Data!$A$1,0,MATCH(R$6,Data!$1:$1,0)-1,1000,1)=IF(R$7="","Yes",R$7))/(OFFSET(Data!$A$1,0,MATCH(R$6,Data!$1:$1,0)-1,1000,1)=IF(R$7="","Yes",R$7))*ROW(Data!$C$1:$C$1004),ROW(R200)-ROW(R$7)),1),"")</f>
        <v/>
      </c>
      <c r="S200" s="43" t="str">
        <f ca="1">IF(T200="","",IF(INDEX(Data!$BR:$BR,MATCH(T200,Data!$A:$A,0),1)=0,"",INDEX(Data!$BR:$BR,MATCH(T200,Data!$A:$A,0),1)))</f>
        <v/>
      </c>
      <c r="T200" s="43" t="str">
        <f ca="1">IFERROR(INDEX(Data!$A$1:R$1004,_xlfn.AGGREGATE(15,6,(OFFSET(Data!$A$1,0,MATCH(T$6,Data!$1:$1,0)-1,1000,1)=IF(T$7="","Yes",T$7))/(OFFSET(Data!$A$1,0,MATCH(T$6,Data!$1:$1,0)-1,1000,1)=IF(T$7="","Yes",T$7))*ROW(Data!$C$1:$C$1004),ROW(T200)-ROW(T$7)),1),"")</f>
        <v/>
      </c>
      <c r="U200" s="43" t="str">
        <f ca="1">IF(V200="","",IF(INDEX(Data!$BR:$BR,MATCH(V200,Data!$A:$A,0),1)=0,"",INDEX(Data!$BR:$BR,MATCH(V200,Data!$A:$A,0),1)))</f>
        <v/>
      </c>
      <c r="V200" s="43" t="str">
        <f ca="1">IFERROR(INDEX(Data!$A$1:T$1004,_xlfn.AGGREGATE(15,6,(OFFSET(Data!$A$1,0,MATCH(V$6,Data!$1:$1,0)-1,1000,1)=IF(V$7="","Yes",V$7))/(OFFSET(Data!$A$1,0,MATCH(V$6,Data!$1:$1,0)-1,1000,1)=IF(V$7="","Yes",V$7))*ROW(Data!$C$1:$C$1004),ROW(V200)-ROW(V$7)),1),"")</f>
        <v/>
      </c>
      <c r="W200" s="43" t="str">
        <f ca="1">IF(X200="","",IF(INDEX(Data!$BR:$BR,MATCH(X200,Data!$A:$A,0),1)=0,"",INDEX(Data!$BR:$BR,MATCH(X200,Data!$A:$A,0),1)))</f>
        <v/>
      </c>
      <c r="X200" s="43" t="str">
        <f ca="1">IFERROR(INDEX(Data!$A$1:Y$1004,_xlfn.AGGREGATE(15,6,(OFFSET(Data!$A$1,0,MATCH(X$6,Data!$1:$1,0)-1,1000,1)=IF(X$7="","Yes",X$7))/(OFFSET(Data!$A$1,0,MATCH(X$6,Data!$1:$1,0)-1,1000,1)=IF(X$7="","Yes",X$7))*ROW(Data!$C$1:$C$1004),ROW(X200)-ROW(X$7)),1),"")</f>
        <v/>
      </c>
      <c r="Y200" s="43" t="str">
        <f ca="1">IF(Z200="","",IF(INDEX(Data!$BR:$BR,MATCH(Z200,Data!$A:$A,0),1)=0,"",INDEX(Data!$BR:$BR,MATCH(Z200,Data!$A:$A,0),1)))</f>
        <v/>
      </c>
      <c r="Z200" s="43" t="str">
        <f ca="1">IFERROR(INDEX(Data!$A$1:AA$1004,_xlfn.AGGREGATE(15,6,(OFFSET(Data!$A$1,0,MATCH(Z$6,Data!$1:$1,0)-1,1000,1)=IF(Z$7="","Yes",Z$7))/(OFFSET(Data!$A$1,0,MATCH(Z$6,Data!$1:$1,0)-1,1000,1)=IF(Z$7="","Yes",Z$7))*ROW(Data!$C$1:$C$1004),ROW(Z200)-ROW(Z$7)),1),"")</f>
        <v/>
      </c>
      <c r="AA200" s="43" t="str">
        <f ca="1">IF(AB200="","",IF(INDEX(Data!$BR:$BR,MATCH(AB200,Data!$A:$A,0),1)=0,"",INDEX(Data!$BR:$BR,MATCH(AB200,Data!$A:$A,0),1)))</f>
        <v/>
      </c>
      <c r="AB200" s="43" t="str">
        <f ca="1">IFERROR(INDEX(Data!$A$1:AC$1004,_xlfn.AGGREGATE(15,6,(OFFSET(Data!$A$1,0,MATCH(AB$6,Data!$1:$1,0)-1,1000,1)=IF(AB$7="","Yes",AB$7))/(OFFSET(Data!$A$1,0,MATCH(AB$6,Data!$1:$1,0)-1,1000,1)=IF(AB$7="","Yes",AB$7))*ROW(Data!$C$1:$C$1004),ROW(AB200)-ROW(AB$7)),1),"")</f>
        <v/>
      </c>
      <c r="AC200" s="43" t="str">
        <f ca="1">IF(AD200="","",IF(INDEX(Data!$BR:$BR,MATCH(AD200,Data!$A:$A,0),1)=0,"",INDEX(Data!$BR:$BR,MATCH(AD200,Data!$A:$A,0),1)))</f>
        <v/>
      </c>
      <c r="AD200" s="43" t="str">
        <f ca="1">IFERROR(INDEX(Data!$A$1:AE$1004,_xlfn.AGGREGATE(15,6,(OFFSET(Data!$A$1,0,MATCH(AD$6,Data!$1:$1,0)-1,1000,1)=IF(AD$7="","Yes",AD$7))/(OFFSET(Data!$A$1,0,MATCH(AD$6,Data!$1:$1,0)-1,1000,1)=IF(AD$7="","Yes",AD$7))*ROW(Data!$C$1:$C$1004),ROW(AD200)-ROW(AD$7)),1),"")</f>
        <v/>
      </c>
      <c r="AE200" s="43" t="str">
        <f ca="1">IF(AF200="","",IF(INDEX(Data!$BR:$BR,MATCH(AF200,Data!$A:$A,0),1)=0,"",INDEX(Data!$BR:$BR,MATCH(AF200,Data!$A:$A,0),1)))</f>
        <v/>
      </c>
      <c r="AF200" s="43" t="str">
        <f ca="1">IFERROR(INDEX(Data!$A$1:AM$1004,_xlfn.AGGREGATE(15,6,(OFFSET(Data!$A$1,0,MATCH(AF$6,Data!$1:$1,0)-1,1000,1)=IF(AF$7="","Yes",AF$7))/(OFFSET(Data!$A$1,0,MATCH(AF$6,Data!$1:$1,0)-1,1000,1)=IF(AF$7="","Yes",AF$7))*ROW(Data!$C$1:$C$1004),ROW(AF200)-ROW(AF$7)),1),"")</f>
        <v/>
      </c>
      <c r="AG200" s="43" t="str">
        <f ca="1">IF(AH200="","",IF(INDEX(Data!$BR:$BR,MATCH(AH200,Data!$A:$A,0),1)=0,"",INDEX(Data!$BR:$BR,MATCH(AH200,Data!$A:$A,0),1)))</f>
        <v/>
      </c>
      <c r="AH200" s="43" t="str">
        <f ca="1">IFERROR(INDEX(Data!$A$1:AO$1004,_xlfn.AGGREGATE(15,6,(OFFSET(Data!$A$1,0,MATCH(AH$6,Data!$1:$1,0)-1,1000,1)=IF(AH$7="","Yes",AH$7))/(OFFSET(Data!$A$1,0,MATCH(AH$6,Data!$1:$1,0)-1,1000,1)=IF(AH$7="","Yes",AH$7))*ROW(Data!$C$1:$C$1004),ROW(AH200)-ROW(AH$7)),1),"")</f>
        <v/>
      </c>
      <c r="AI200" s="43" t="str">
        <f ca="1">IF(AJ200="","",IF(INDEX(Data!$BR:$BR,MATCH(AJ200,Data!$A:$A,0),1)=0,"",INDEX(Data!$BR:$BR,MATCH(AJ200,Data!$A:$A,0),1)))</f>
        <v/>
      </c>
      <c r="AJ200" s="43" t="str">
        <f ca="1">IFERROR(INDEX(Data!$A$1:AQ$1004,_xlfn.AGGREGATE(15,6,(OFFSET(Data!$A$1,0,MATCH(AJ$6,Data!$1:$1,0)-1,1000,1)=IF(AJ$7="","Yes",AJ$7))/(OFFSET(Data!$A$1,0,MATCH(AJ$6,Data!$1:$1,0)-1,1000,1)=IF(AJ$7="","Yes",AJ$7))*ROW(Data!$C$1:$C$1004),ROW(AJ200)-ROW(AJ$7)),1),"")</f>
        <v/>
      </c>
      <c r="AK200" s="43" t="str">
        <f ca="1">IF(AL200="","",IF(INDEX(Data!$BR:$BR,MATCH(AL200,Data!$A:$A,0),1)=0,"",INDEX(Data!$BR:$BR,MATCH(AL200,Data!$A:$A,0),1)))</f>
        <v/>
      </c>
      <c r="AL200" s="43" t="str">
        <f ca="1">IFERROR(INDEX(Data!$A$1:AS$1004,_xlfn.AGGREGATE(15,6,(OFFSET(Data!$A$1,0,MATCH(AL$6,Data!$1:$1,0)-1,1000,1)=IF(AL$7="","Yes",AL$7))/(OFFSET(Data!$A$1,0,MATCH(AL$6,Data!$1:$1,0)-1,1000,1)=IF(AL$7="","Yes",AL$7))*ROW(Data!$C$1:$C$1004),ROW(AL200)-ROW(AL$7)),1),"")</f>
        <v/>
      </c>
      <c r="AM200" s="43" t="str">
        <f ca="1">IF(AN200="","",IF(INDEX(Data!$BR:$BR,MATCH(AN200,Data!$A:$A,0),1)=0,"",INDEX(Data!$BR:$BR,MATCH(AN200,Data!$A:$A,0),1)))</f>
        <v/>
      </c>
      <c r="AN200" s="43" t="str">
        <f ca="1">IFERROR(INDEX(Data!$A$1:AU$1004,_xlfn.AGGREGATE(15,6,(OFFSET(Data!$A$1,0,MATCH(AN$6,Data!$1:$1,0)-1,1000,1)=IF(AN$7="","Yes",AN$7))/(OFFSET(Data!$A$1,0,MATCH(AN$6,Data!$1:$1,0)-1,1000,1)=IF(AN$7="","Yes",AN$7))*ROW(Data!$C$1:$C$1004),ROW(AN200)-ROW(AN$7)),1),"")</f>
        <v/>
      </c>
    </row>
    <row r="201" spans="1:40" x14ac:dyDescent="0.4">
      <c r="A201" s="43" t="str">
        <f ca="1">IF(B201="","",IF(INDEX(Data!$BR:$BR,MATCH(B201,Data!$A:$A,0),1)=0,"",INDEX(Data!$BR:$BR,MATCH(B201,Data!$A:$A,0),1)))</f>
        <v/>
      </c>
      <c r="B201" s="43" t="str">
        <f ca="1">IFERROR(INDEX(Data!A$1:$A$1004,_xlfn.AGGREGATE(15,6,(OFFSET(Data!$A$1,0,MATCH(B$6,Data!$1:$1,0)-1,1000,1)=IF(B$7="","Yes",B$7))/(OFFSET(Data!$A$1,0,MATCH(B$6,Data!$1:$1,0)-1,1000,1)=IF(B$7="","Yes",B$7))*ROW(Data!$C$1:$C$1004),ROW(B201)-ROW(B$7)),1),"")</f>
        <v/>
      </c>
      <c r="C201" s="43" t="str">
        <f ca="1">IF(D201="","",IF(INDEX(Data!$BR:$BR,MATCH(D201,Data!$A:$A,0),1)=0,"",INDEX(Data!$BR:$BR,MATCH(D201,Data!$A:$A,0),1)))</f>
        <v/>
      </c>
      <c r="D201" s="43" t="str">
        <f ca="1">IFERROR(INDEX(Data!$A$1:C$1004,_xlfn.AGGREGATE(15,6,(OFFSET(Data!$A$1,0,MATCH(D$6,Data!$1:$1,0)-1,1000,1)=IF(D$7="","Yes",D$7))/(OFFSET(Data!$A$1,0,MATCH(D$6,Data!$1:$1,0)-1,1000,1)=IF(D$7="","Yes",D$7))*ROW(Data!$C$1:$C$1004),ROW(D201)-ROW(D$7)),1),"")</f>
        <v/>
      </c>
      <c r="E201" s="43" t="str">
        <f ca="1">IF(F201="","",IF(INDEX(Data!$BR:$BR,MATCH(F201,Data!$A:$A,0),1)=0,"",INDEX(Data!$BR:$BR,MATCH(F201,Data!$A:$A,0),1)))</f>
        <v/>
      </c>
      <c r="F201" s="43" t="str">
        <f ca="1">IFERROR(INDEX(Data!$A$1:E$1004,_xlfn.AGGREGATE(15,6,(OFFSET(Data!$A$1,0,MATCH(F$6,Data!$1:$1,0)-1,1000,1)=IF(F$7="","Yes",F$7))/(OFFSET(Data!$A$1,0,MATCH(F$6,Data!$1:$1,0)-1,1000,1)=IF(F$7="","Yes",F$7))*ROW(Data!$C$1:$C$1004),ROW(F201)-ROW(F$7)),1),"")</f>
        <v/>
      </c>
      <c r="G201" s="43" t="str">
        <f ca="1">IF(H201="","",IF(INDEX(Data!$BR:$BR,MATCH(H201,Data!$A:$A,0),1)=0,"",INDEX(Data!$BR:$BR,MATCH(H201,Data!$A:$A,0),1)))</f>
        <v/>
      </c>
      <c r="H201" s="43" t="str">
        <f ca="1">IFERROR(INDEX(Data!$A$1:G$1004,_xlfn.AGGREGATE(15,6,(OFFSET(Data!$A$1,0,MATCH(H$6,Data!$1:$1,0)-1,1000,1)=IF(H$7="","Yes",H$7))/(OFFSET(Data!$A$1,0,MATCH(H$6,Data!$1:$1,0)-1,1000,1)=IF(H$7="","Yes",H$7))*ROW(Data!$C$1:$C$1004),ROW(H201)-ROW(H$7)),1),"")</f>
        <v/>
      </c>
      <c r="I201" s="43" t="str">
        <f ca="1">IF(J201="","",IF(INDEX(Data!$BR:$BR,MATCH(J201,Data!$A:$A,0),1)=0,"",INDEX(Data!$BR:$BR,MATCH(J201,Data!$A:$A,0),1)))</f>
        <v/>
      </c>
      <c r="J201" s="43" t="str">
        <f ca="1">IFERROR(INDEX(Data!$A$1:I$1004,_xlfn.AGGREGATE(15,6,(OFFSET(Data!$A$1,0,MATCH(J$6,Data!$1:$1,0)-1,1000,1)=IF(J$7="","Yes",J$7))/(OFFSET(Data!$A$1,0,MATCH(J$6,Data!$1:$1,0)-1,1000,1)=IF(J$7="","Yes",J$7))*ROW(Data!$C$1:$C$1004),ROW(J201)-ROW(J$7)),1),"")</f>
        <v/>
      </c>
      <c r="K201" s="43" t="str">
        <f ca="1">IF(L201="","",IF(INDEX(Data!$BR:$BR,MATCH(L201,Data!$A:$A,0),1)=0,"",INDEX(Data!$BR:$BR,MATCH(L201,Data!$A:$A,0),1)))</f>
        <v/>
      </c>
      <c r="L201" s="43" t="str">
        <f ca="1">IFERROR(INDEX(Data!$A$1:K$1004,_xlfn.AGGREGATE(15,6,(OFFSET(Data!$A$1,0,MATCH(L$6,Data!$1:$1,0)-1,1000,1)=IF(L$7="","Yes",L$7))/(OFFSET(Data!$A$1,0,MATCH(L$6,Data!$1:$1,0)-1,1000,1)=IF(L$7="","Yes",L$7))*ROW(Data!$C$1:$C$1004),ROW(L201)-ROW(L$7)),1),"")</f>
        <v/>
      </c>
      <c r="M201" s="43" t="str">
        <f ca="1">IF(N201="","",IF(INDEX(Data!$BR:$BR,MATCH(N201,Data!$A:$A,0),1)=0,"",INDEX(Data!$BR:$BR,MATCH(N201,Data!$A:$A,0),1)))</f>
        <v/>
      </c>
      <c r="N201" s="43" t="str">
        <f ca="1">IFERROR(INDEX(Data!$A$1:M$1004,_xlfn.AGGREGATE(15,6,(OFFSET(Data!$A$1,0,MATCH(N$6,Data!$1:$1,0)-1,1000,1)=IF(N$7="","Yes",N$7))/(OFFSET(Data!$A$1,0,MATCH(N$6,Data!$1:$1,0)-1,1000,1)=IF(N$7="","Yes",N$7))*ROW(Data!$C$1:$C$1004),ROW(N201)-ROW(N$7)),1),"")</f>
        <v/>
      </c>
      <c r="O201" s="43" t="str">
        <f ca="1">IF(P201="","",IF(INDEX(Data!$BR:$BR,MATCH(P201,Data!$A:$A,0),1)=0,"",INDEX(Data!$BR:$BR,MATCH(P201,Data!$A:$A,0),1)))</f>
        <v/>
      </c>
      <c r="P201" s="43" t="str">
        <f ca="1">IFERROR(INDEX(Data!$A$1:O$1004,_xlfn.AGGREGATE(15,6,(OFFSET(Data!$A$1,0,MATCH(P$6,Data!$1:$1,0)-1,1000,1)=IF(P$7="","Yes",P$7))/(OFFSET(Data!$A$1,0,MATCH(P$6,Data!$1:$1,0)-1,1000,1)=IF(P$7="","Yes",P$7))*ROW(Data!$C$1:$C$1004),ROW(P201)-ROW(P$7)),1),"")</f>
        <v/>
      </c>
      <c r="Q201" s="43" t="str">
        <f ca="1">IF(R201="","",IF(INDEX(Data!$BR:$BR,MATCH(R201,Data!$A:$A,0),1)=0,"",INDEX(Data!$BR:$BR,MATCH(R201,Data!$A:$A,0),1)))</f>
        <v/>
      </c>
      <c r="R201" s="43" t="str">
        <f ca="1">IFERROR(INDEX(Data!$A$1:Q$1004,_xlfn.AGGREGATE(15,6,(OFFSET(Data!$A$1,0,MATCH(R$6,Data!$1:$1,0)-1,1000,1)=IF(R$7="","Yes",R$7))/(OFFSET(Data!$A$1,0,MATCH(R$6,Data!$1:$1,0)-1,1000,1)=IF(R$7="","Yes",R$7))*ROW(Data!$C$1:$C$1004),ROW(R201)-ROW(R$7)),1),"")</f>
        <v/>
      </c>
      <c r="S201" s="43" t="str">
        <f ca="1">IF(T201="","",IF(INDEX(Data!$BR:$BR,MATCH(T201,Data!$A:$A,0),1)=0,"",INDEX(Data!$BR:$BR,MATCH(T201,Data!$A:$A,0),1)))</f>
        <v/>
      </c>
      <c r="T201" s="43" t="str">
        <f ca="1">IFERROR(INDEX(Data!$A$1:R$1004,_xlfn.AGGREGATE(15,6,(OFFSET(Data!$A$1,0,MATCH(T$6,Data!$1:$1,0)-1,1000,1)=IF(T$7="","Yes",T$7))/(OFFSET(Data!$A$1,0,MATCH(T$6,Data!$1:$1,0)-1,1000,1)=IF(T$7="","Yes",T$7))*ROW(Data!$C$1:$C$1004),ROW(T201)-ROW(T$7)),1),"")</f>
        <v/>
      </c>
      <c r="U201" s="43" t="str">
        <f ca="1">IF(V201="","",IF(INDEX(Data!$BR:$BR,MATCH(V201,Data!$A:$A,0),1)=0,"",INDEX(Data!$BR:$BR,MATCH(V201,Data!$A:$A,0),1)))</f>
        <v/>
      </c>
      <c r="V201" s="43" t="str">
        <f ca="1">IFERROR(INDEX(Data!$A$1:T$1004,_xlfn.AGGREGATE(15,6,(OFFSET(Data!$A$1,0,MATCH(V$6,Data!$1:$1,0)-1,1000,1)=IF(V$7="","Yes",V$7))/(OFFSET(Data!$A$1,0,MATCH(V$6,Data!$1:$1,0)-1,1000,1)=IF(V$7="","Yes",V$7))*ROW(Data!$C$1:$C$1004),ROW(V201)-ROW(V$7)),1),"")</f>
        <v/>
      </c>
      <c r="W201" s="43" t="str">
        <f ca="1">IF(X201="","",IF(INDEX(Data!$BR:$BR,MATCH(X201,Data!$A:$A,0),1)=0,"",INDEX(Data!$BR:$BR,MATCH(X201,Data!$A:$A,0),1)))</f>
        <v/>
      </c>
      <c r="X201" s="43" t="str">
        <f ca="1">IFERROR(INDEX(Data!$A$1:Y$1004,_xlfn.AGGREGATE(15,6,(OFFSET(Data!$A$1,0,MATCH(X$6,Data!$1:$1,0)-1,1000,1)=IF(X$7="","Yes",X$7))/(OFFSET(Data!$A$1,0,MATCH(X$6,Data!$1:$1,0)-1,1000,1)=IF(X$7="","Yes",X$7))*ROW(Data!$C$1:$C$1004),ROW(X201)-ROW(X$7)),1),"")</f>
        <v/>
      </c>
      <c r="Y201" s="43" t="str">
        <f ca="1">IF(Z201="","",IF(INDEX(Data!$BR:$BR,MATCH(Z201,Data!$A:$A,0),1)=0,"",INDEX(Data!$BR:$BR,MATCH(Z201,Data!$A:$A,0),1)))</f>
        <v/>
      </c>
      <c r="Z201" s="43" t="str">
        <f ca="1">IFERROR(INDEX(Data!$A$1:AA$1004,_xlfn.AGGREGATE(15,6,(OFFSET(Data!$A$1,0,MATCH(Z$6,Data!$1:$1,0)-1,1000,1)=IF(Z$7="","Yes",Z$7))/(OFFSET(Data!$A$1,0,MATCH(Z$6,Data!$1:$1,0)-1,1000,1)=IF(Z$7="","Yes",Z$7))*ROW(Data!$C$1:$C$1004),ROW(Z201)-ROW(Z$7)),1),"")</f>
        <v/>
      </c>
      <c r="AA201" s="43" t="str">
        <f ca="1">IF(AB201="","",IF(INDEX(Data!$BR:$BR,MATCH(AB201,Data!$A:$A,0),1)=0,"",INDEX(Data!$BR:$BR,MATCH(AB201,Data!$A:$A,0),1)))</f>
        <v/>
      </c>
      <c r="AB201" s="43" t="str">
        <f ca="1">IFERROR(INDEX(Data!$A$1:AC$1004,_xlfn.AGGREGATE(15,6,(OFFSET(Data!$A$1,0,MATCH(AB$6,Data!$1:$1,0)-1,1000,1)=IF(AB$7="","Yes",AB$7))/(OFFSET(Data!$A$1,0,MATCH(AB$6,Data!$1:$1,0)-1,1000,1)=IF(AB$7="","Yes",AB$7))*ROW(Data!$C$1:$C$1004),ROW(AB201)-ROW(AB$7)),1),"")</f>
        <v/>
      </c>
      <c r="AC201" s="43" t="str">
        <f ca="1">IF(AD201="","",IF(INDEX(Data!$BR:$BR,MATCH(AD201,Data!$A:$A,0),1)=0,"",INDEX(Data!$BR:$BR,MATCH(AD201,Data!$A:$A,0),1)))</f>
        <v/>
      </c>
      <c r="AD201" s="43" t="str">
        <f ca="1">IFERROR(INDEX(Data!$A$1:AE$1004,_xlfn.AGGREGATE(15,6,(OFFSET(Data!$A$1,0,MATCH(AD$6,Data!$1:$1,0)-1,1000,1)=IF(AD$7="","Yes",AD$7))/(OFFSET(Data!$A$1,0,MATCH(AD$6,Data!$1:$1,0)-1,1000,1)=IF(AD$7="","Yes",AD$7))*ROW(Data!$C$1:$C$1004),ROW(AD201)-ROW(AD$7)),1),"")</f>
        <v/>
      </c>
      <c r="AE201" s="43" t="str">
        <f ca="1">IF(AF201="","",IF(INDEX(Data!$BR:$BR,MATCH(AF201,Data!$A:$A,0),1)=0,"",INDEX(Data!$BR:$BR,MATCH(AF201,Data!$A:$A,0),1)))</f>
        <v/>
      </c>
      <c r="AF201" s="43" t="str">
        <f ca="1">IFERROR(INDEX(Data!$A$1:AM$1004,_xlfn.AGGREGATE(15,6,(OFFSET(Data!$A$1,0,MATCH(AF$6,Data!$1:$1,0)-1,1000,1)=IF(AF$7="","Yes",AF$7))/(OFFSET(Data!$A$1,0,MATCH(AF$6,Data!$1:$1,0)-1,1000,1)=IF(AF$7="","Yes",AF$7))*ROW(Data!$C$1:$C$1004),ROW(AF201)-ROW(AF$7)),1),"")</f>
        <v/>
      </c>
      <c r="AG201" s="43" t="str">
        <f ca="1">IF(AH201="","",IF(INDEX(Data!$BR:$BR,MATCH(AH201,Data!$A:$A,0),1)=0,"",INDEX(Data!$BR:$BR,MATCH(AH201,Data!$A:$A,0),1)))</f>
        <v/>
      </c>
      <c r="AH201" s="43" t="str">
        <f ca="1">IFERROR(INDEX(Data!$A$1:AO$1004,_xlfn.AGGREGATE(15,6,(OFFSET(Data!$A$1,0,MATCH(AH$6,Data!$1:$1,0)-1,1000,1)=IF(AH$7="","Yes",AH$7))/(OFFSET(Data!$A$1,0,MATCH(AH$6,Data!$1:$1,0)-1,1000,1)=IF(AH$7="","Yes",AH$7))*ROW(Data!$C$1:$C$1004),ROW(AH201)-ROW(AH$7)),1),"")</f>
        <v/>
      </c>
      <c r="AI201" s="43" t="str">
        <f ca="1">IF(AJ201="","",IF(INDEX(Data!$BR:$BR,MATCH(AJ201,Data!$A:$A,0),1)=0,"",INDEX(Data!$BR:$BR,MATCH(AJ201,Data!$A:$A,0),1)))</f>
        <v/>
      </c>
      <c r="AJ201" s="43" t="str">
        <f ca="1">IFERROR(INDEX(Data!$A$1:AQ$1004,_xlfn.AGGREGATE(15,6,(OFFSET(Data!$A$1,0,MATCH(AJ$6,Data!$1:$1,0)-1,1000,1)=IF(AJ$7="","Yes",AJ$7))/(OFFSET(Data!$A$1,0,MATCH(AJ$6,Data!$1:$1,0)-1,1000,1)=IF(AJ$7="","Yes",AJ$7))*ROW(Data!$C$1:$C$1004),ROW(AJ201)-ROW(AJ$7)),1),"")</f>
        <v/>
      </c>
      <c r="AK201" s="43" t="str">
        <f ca="1">IF(AL201="","",IF(INDEX(Data!$BR:$BR,MATCH(AL201,Data!$A:$A,0),1)=0,"",INDEX(Data!$BR:$BR,MATCH(AL201,Data!$A:$A,0),1)))</f>
        <v/>
      </c>
      <c r="AL201" s="43" t="str">
        <f ca="1">IFERROR(INDEX(Data!$A$1:AS$1004,_xlfn.AGGREGATE(15,6,(OFFSET(Data!$A$1,0,MATCH(AL$6,Data!$1:$1,0)-1,1000,1)=IF(AL$7="","Yes",AL$7))/(OFFSET(Data!$A$1,0,MATCH(AL$6,Data!$1:$1,0)-1,1000,1)=IF(AL$7="","Yes",AL$7))*ROW(Data!$C$1:$C$1004),ROW(AL201)-ROW(AL$7)),1),"")</f>
        <v/>
      </c>
      <c r="AM201" s="43" t="str">
        <f ca="1">IF(AN201="","",IF(INDEX(Data!$BR:$BR,MATCH(AN201,Data!$A:$A,0),1)=0,"",INDEX(Data!$BR:$BR,MATCH(AN201,Data!$A:$A,0),1)))</f>
        <v/>
      </c>
      <c r="AN201" s="43" t="str">
        <f ca="1">IFERROR(INDEX(Data!$A$1:AU$1004,_xlfn.AGGREGATE(15,6,(OFFSET(Data!$A$1,0,MATCH(AN$6,Data!$1:$1,0)-1,1000,1)=IF(AN$7="","Yes",AN$7))/(OFFSET(Data!$A$1,0,MATCH(AN$6,Data!$1:$1,0)-1,1000,1)=IF(AN$7="","Yes",AN$7))*ROW(Data!$C$1:$C$1004),ROW(AN201)-ROW(AN$7)),1),"")</f>
        <v/>
      </c>
    </row>
    <row r="202" spans="1:40" x14ac:dyDescent="0.4">
      <c r="A202" s="43" t="str">
        <f ca="1">IF(B202="","",IF(INDEX(Data!$BR:$BR,MATCH(B202,Data!$A:$A,0),1)=0,"",INDEX(Data!$BR:$BR,MATCH(B202,Data!$A:$A,0),1)))</f>
        <v/>
      </c>
      <c r="B202" s="43" t="str">
        <f ca="1">IFERROR(INDEX(Data!A$1:$A$1004,_xlfn.AGGREGATE(15,6,(OFFSET(Data!$A$1,0,MATCH(B$6,Data!$1:$1,0)-1,1000,1)=IF(B$7="","Yes",B$7))/(OFFSET(Data!$A$1,0,MATCH(B$6,Data!$1:$1,0)-1,1000,1)=IF(B$7="","Yes",B$7))*ROW(Data!$C$1:$C$1004),ROW(B202)-ROW(B$7)),1),"")</f>
        <v/>
      </c>
      <c r="C202" s="43" t="str">
        <f ca="1">IF(D202="","",IF(INDEX(Data!$BR:$BR,MATCH(D202,Data!$A:$A,0),1)=0,"",INDEX(Data!$BR:$BR,MATCH(D202,Data!$A:$A,0),1)))</f>
        <v/>
      </c>
      <c r="D202" s="43" t="str">
        <f ca="1">IFERROR(INDEX(Data!$A$1:C$1004,_xlfn.AGGREGATE(15,6,(OFFSET(Data!$A$1,0,MATCH(D$6,Data!$1:$1,0)-1,1000,1)=IF(D$7="","Yes",D$7))/(OFFSET(Data!$A$1,0,MATCH(D$6,Data!$1:$1,0)-1,1000,1)=IF(D$7="","Yes",D$7))*ROW(Data!$C$1:$C$1004),ROW(D202)-ROW(D$7)),1),"")</f>
        <v/>
      </c>
      <c r="E202" s="43" t="str">
        <f ca="1">IF(F202="","",IF(INDEX(Data!$BR:$BR,MATCH(F202,Data!$A:$A,0),1)=0,"",INDEX(Data!$BR:$BR,MATCH(F202,Data!$A:$A,0),1)))</f>
        <v/>
      </c>
      <c r="F202" s="43" t="str">
        <f ca="1">IFERROR(INDEX(Data!$A$1:E$1004,_xlfn.AGGREGATE(15,6,(OFFSET(Data!$A$1,0,MATCH(F$6,Data!$1:$1,0)-1,1000,1)=IF(F$7="","Yes",F$7))/(OFFSET(Data!$A$1,0,MATCH(F$6,Data!$1:$1,0)-1,1000,1)=IF(F$7="","Yes",F$7))*ROW(Data!$C$1:$C$1004),ROW(F202)-ROW(F$7)),1),"")</f>
        <v/>
      </c>
      <c r="G202" s="43" t="str">
        <f ca="1">IF(H202="","",IF(INDEX(Data!$BR:$BR,MATCH(H202,Data!$A:$A,0),1)=0,"",INDEX(Data!$BR:$BR,MATCH(H202,Data!$A:$A,0),1)))</f>
        <v/>
      </c>
      <c r="H202" s="43" t="str">
        <f ca="1">IFERROR(INDEX(Data!$A$1:G$1004,_xlfn.AGGREGATE(15,6,(OFFSET(Data!$A$1,0,MATCH(H$6,Data!$1:$1,0)-1,1000,1)=IF(H$7="","Yes",H$7))/(OFFSET(Data!$A$1,0,MATCH(H$6,Data!$1:$1,0)-1,1000,1)=IF(H$7="","Yes",H$7))*ROW(Data!$C$1:$C$1004),ROW(H202)-ROW(H$7)),1),"")</f>
        <v/>
      </c>
      <c r="I202" s="43" t="str">
        <f ca="1">IF(J202="","",IF(INDEX(Data!$BR:$BR,MATCH(J202,Data!$A:$A,0),1)=0,"",INDEX(Data!$BR:$BR,MATCH(J202,Data!$A:$A,0),1)))</f>
        <v/>
      </c>
      <c r="J202" s="43" t="str">
        <f ca="1">IFERROR(INDEX(Data!$A$1:I$1004,_xlfn.AGGREGATE(15,6,(OFFSET(Data!$A$1,0,MATCH(J$6,Data!$1:$1,0)-1,1000,1)=IF(J$7="","Yes",J$7))/(OFFSET(Data!$A$1,0,MATCH(J$6,Data!$1:$1,0)-1,1000,1)=IF(J$7="","Yes",J$7))*ROW(Data!$C$1:$C$1004),ROW(J202)-ROW(J$7)),1),"")</f>
        <v/>
      </c>
      <c r="K202" s="43" t="str">
        <f ca="1">IF(L202="","",IF(INDEX(Data!$BR:$BR,MATCH(L202,Data!$A:$A,0),1)=0,"",INDEX(Data!$BR:$BR,MATCH(L202,Data!$A:$A,0),1)))</f>
        <v/>
      </c>
      <c r="L202" s="43" t="str">
        <f ca="1">IFERROR(INDEX(Data!$A$1:K$1004,_xlfn.AGGREGATE(15,6,(OFFSET(Data!$A$1,0,MATCH(L$6,Data!$1:$1,0)-1,1000,1)=IF(L$7="","Yes",L$7))/(OFFSET(Data!$A$1,0,MATCH(L$6,Data!$1:$1,0)-1,1000,1)=IF(L$7="","Yes",L$7))*ROW(Data!$C$1:$C$1004),ROW(L202)-ROW(L$7)),1),"")</f>
        <v/>
      </c>
      <c r="M202" s="43" t="str">
        <f ca="1">IF(N202="","",IF(INDEX(Data!$BR:$BR,MATCH(N202,Data!$A:$A,0),1)=0,"",INDEX(Data!$BR:$BR,MATCH(N202,Data!$A:$A,0),1)))</f>
        <v/>
      </c>
      <c r="N202" s="43" t="str">
        <f ca="1">IFERROR(INDEX(Data!$A$1:M$1004,_xlfn.AGGREGATE(15,6,(OFFSET(Data!$A$1,0,MATCH(N$6,Data!$1:$1,0)-1,1000,1)=IF(N$7="","Yes",N$7))/(OFFSET(Data!$A$1,0,MATCH(N$6,Data!$1:$1,0)-1,1000,1)=IF(N$7="","Yes",N$7))*ROW(Data!$C$1:$C$1004),ROW(N202)-ROW(N$7)),1),"")</f>
        <v/>
      </c>
      <c r="O202" s="43" t="str">
        <f ca="1">IF(P202="","",IF(INDEX(Data!$BR:$BR,MATCH(P202,Data!$A:$A,0),1)=0,"",INDEX(Data!$BR:$BR,MATCH(P202,Data!$A:$A,0),1)))</f>
        <v/>
      </c>
      <c r="P202" s="43" t="str">
        <f ca="1">IFERROR(INDEX(Data!$A$1:O$1004,_xlfn.AGGREGATE(15,6,(OFFSET(Data!$A$1,0,MATCH(P$6,Data!$1:$1,0)-1,1000,1)=IF(P$7="","Yes",P$7))/(OFFSET(Data!$A$1,0,MATCH(P$6,Data!$1:$1,0)-1,1000,1)=IF(P$7="","Yes",P$7))*ROW(Data!$C$1:$C$1004),ROW(P202)-ROW(P$7)),1),"")</f>
        <v/>
      </c>
      <c r="Q202" s="43" t="str">
        <f ca="1">IF(R202="","",IF(INDEX(Data!$BR:$BR,MATCH(R202,Data!$A:$A,0),1)=0,"",INDEX(Data!$BR:$BR,MATCH(R202,Data!$A:$A,0),1)))</f>
        <v/>
      </c>
      <c r="R202" s="43" t="str">
        <f ca="1">IFERROR(INDEX(Data!$A$1:Q$1004,_xlfn.AGGREGATE(15,6,(OFFSET(Data!$A$1,0,MATCH(R$6,Data!$1:$1,0)-1,1000,1)=IF(R$7="","Yes",R$7))/(OFFSET(Data!$A$1,0,MATCH(R$6,Data!$1:$1,0)-1,1000,1)=IF(R$7="","Yes",R$7))*ROW(Data!$C$1:$C$1004),ROW(R202)-ROW(R$7)),1),"")</f>
        <v/>
      </c>
      <c r="S202" s="43" t="str">
        <f ca="1">IF(T202="","",IF(INDEX(Data!$BR:$BR,MATCH(T202,Data!$A:$A,0),1)=0,"",INDEX(Data!$BR:$BR,MATCH(T202,Data!$A:$A,0),1)))</f>
        <v/>
      </c>
      <c r="T202" s="43" t="str">
        <f ca="1">IFERROR(INDEX(Data!$A$1:R$1004,_xlfn.AGGREGATE(15,6,(OFFSET(Data!$A$1,0,MATCH(T$6,Data!$1:$1,0)-1,1000,1)=IF(T$7="","Yes",T$7))/(OFFSET(Data!$A$1,0,MATCH(T$6,Data!$1:$1,0)-1,1000,1)=IF(T$7="","Yes",T$7))*ROW(Data!$C$1:$C$1004),ROW(T202)-ROW(T$7)),1),"")</f>
        <v/>
      </c>
      <c r="U202" s="43" t="str">
        <f ca="1">IF(V202="","",IF(INDEX(Data!$BR:$BR,MATCH(V202,Data!$A:$A,0),1)=0,"",INDEX(Data!$BR:$BR,MATCH(V202,Data!$A:$A,0),1)))</f>
        <v/>
      </c>
      <c r="V202" s="43" t="str">
        <f ca="1">IFERROR(INDEX(Data!$A$1:T$1004,_xlfn.AGGREGATE(15,6,(OFFSET(Data!$A$1,0,MATCH(V$6,Data!$1:$1,0)-1,1000,1)=IF(V$7="","Yes",V$7))/(OFFSET(Data!$A$1,0,MATCH(V$6,Data!$1:$1,0)-1,1000,1)=IF(V$7="","Yes",V$7))*ROW(Data!$C$1:$C$1004),ROW(V202)-ROW(V$7)),1),"")</f>
        <v/>
      </c>
      <c r="W202" s="43" t="str">
        <f ca="1">IF(X202="","",IF(INDEX(Data!$BR:$BR,MATCH(X202,Data!$A:$A,0),1)=0,"",INDEX(Data!$BR:$BR,MATCH(X202,Data!$A:$A,0),1)))</f>
        <v/>
      </c>
      <c r="X202" s="43" t="str">
        <f ca="1">IFERROR(INDEX(Data!$A$1:Y$1004,_xlfn.AGGREGATE(15,6,(OFFSET(Data!$A$1,0,MATCH(X$6,Data!$1:$1,0)-1,1000,1)=IF(X$7="","Yes",X$7))/(OFFSET(Data!$A$1,0,MATCH(X$6,Data!$1:$1,0)-1,1000,1)=IF(X$7="","Yes",X$7))*ROW(Data!$C$1:$C$1004),ROW(X202)-ROW(X$7)),1),"")</f>
        <v/>
      </c>
      <c r="Y202" s="43" t="str">
        <f ca="1">IF(Z202="","",IF(INDEX(Data!$BR:$BR,MATCH(Z202,Data!$A:$A,0),1)=0,"",INDEX(Data!$BR:$BR,MATCH(Z202,Data!$A:$A,0),1)))</f>
        <v/>
      </c>
      <c r="Z202" s="43" t="str">
        <f ca="1">IFERROR(INDEX(Data!$A$1:AA$1004,_xlfn.AGGREGATE(15,6,(OFFSET(Data!$A$1,0,MATCH(Z$6,Data!$1:$1,0)-1,1000,1)=IF(Z$7="","Yes",Z$7))/(OFFSET(Data!$A$1,0,MATCH(Z$6,Data!$1:$1,0)-1,1000,1)=IF(Z$7="","Yes",Z$7))*ROW(Data!$C$1:$C$1004),ROW(Z202)-ROW(Z$7)),1),"")</f>
        <v/>
      </c>
      <c r="AA202" s="43" t="str">
        <f ca="1">IF(AB202="","",IF(INDEX(Data!$BR:$BR,MATCH(AB202,Data!$A:$A,0),1)=0,"",INDEX(Data!$BR:$BR,MATCH(AB202,Data!$A:$A,0),1)))</f>
        <v/>
      </c>
      <c r="AB202" s="43" t="str">
        <f ca="1">IFERROR(INDEX(Data!$A$1:AC$1004,_xlfn.AGGREGATE(15,6,(OFFSET(Data!$A$1,0,MATCH(AB$6,Data!$1:$1,0)-1,1000,1)=IF(AB$7="","Yes",AB$7))/(OFFSET(Data!$A$1,0,MATCH(AB$6,Data!$1:$1,0)-1,1000,1)=IF(AB$7="","Yes",AB$7))*ROW(Data!$C$1:$C$1004),ROW(AB202)-ROW(AB$7)),1),"")</f>
        <v/>
      </c>
      <c r="AC202" s="43" t="str">
        <f ca="1">IF(AD202="","",IF(INDEX(Data!$BR:$BR,MATCH(AD202,Data!$A:$A,0),1)=0,"",INDEX(Data!$BR:$BR,MATCH(AD202,Data!$A:$A,0),1)))</f>
        <v/>
      </c>
      <c r="AD202" s="43" t="str">
        <f ca="1">IFERROR(INDEX(Data!$A$1:AE$1004,_xlfn.AGGREGATE(15,6,(OFFSET(Data!$A$1,0,MATCH(AD$6,Data!$1:$1,0)-1,1000,1)=IF(AD$7="","Yes",AD$7))/(OFFSET(Data!$A$1,0,MATCH(AD$6,Data!$1:$1,0)-1,1000,1)=IF(AD$7="","Yes",AD$7))*ROW(Data!$C$1:$C$1004),ROW(AD202)-ROW(AD$7)),1),"")</f>
        <v/>
      </c>
      <c r="AE202" s="43" t="str">
        <f ca="1">IF(AF202="","",IF(INDEX(Data!$BR:$BR,MATCH(AF202,Data!$A:$A,0),1)=0,"",INDEX(Data!$BR:$BR,MATCH(AF202,Data!$A:$A,0),1)))</f>
        <v/>
      </c>
      <c r="AF202" s="43" t="str">
        <f ca="1">IFERROR(INDEX(Data!$A$1:AM$1004,_xlfn.AGGREGATE(15,6,(OFFSET(Data!$A$1,0,MATCH(AF$6,Data!$1:$1,0)-1,1000,1)=IF(AF$7="","Yes",AF$7))/(OFFSET(Data!$A$1,0,MATCH(AF$6,Data!$1:$1,0)-1,1000,1)=IF(AF$7="","Yes",AF$7))*ROW(Data!$C$1:$C$1004),ROW(AF202)-ROW(AF$7)),1),"")</f>
        <v/>
      </c>
      <c r="AG202" s="43" t="str">
        <f ca="1">IF(AH202="","",IF(INDEX(Data!$BR:$BR,MATCH(AH202,Data!$A:$A,0),1)=0,"",INDEX(Data!$BR:$BR,MATCH(AH202,Data!$A:$A,0),1)))</f>
        <v/>
      </c>
      <c r="AH202" s="43" t="str">
        <f ca="1">IFERROR(INDEX(Data!$A$1:AO$1004,_xlfn.AGGREGATE(15,6,(OFFSET(Data!$A$1,0,MATCH(AH$6,Data!$1:$1,0)-1,1000,1)=IF(AH$7="","Yes",AH$7))/(OFFSET(Data!$A$1,0,MATCH(AH$6,Data!$1:$1,0)-1,1000,1)=IF(AH$7="","Yes",AH$7))*ROW(Data!$C$1:$C$1004),ROW(AH202)-ROW(AH$7)),1),"")</f>
        <v/>
      </c>
      <c r="AI202" s="43" t="str">
        <f ca="1">IF(AJ202="","",IF(INDEX(Data!$BR:$BR,MATCH(AJ202,Data!$A:$A,0),1)=0,"",INDEX(Data!$BR:$BR,MATCH(AJ202,Data!$A:$A,0),1)))</f>
        <v/>
      </c>
      <c r="AJ202" s="43" t="str">
        <f ca="1">IFERROR(INDEX(Data!$A$1:AQ$1004,_xlfn.AGGREGATE(15,6,(OFFSET(Data!$A$1,0,MATCH(AJ$6,Data!$1:$1,0)-1,1000,1)=IF(AJ$7="","Yes",AJ$7))/(OFFSET(Data!$A$1,0,MATCH(AJ$6,Data!$1:$1,0)-1,1000,1)=IF(AJ$7="","Yes",AJ$7))*ROW(Data!$C$1:$C$1004),ROW(AJ202)-ROW(AJ$7)),1),"")</f>
        <v/>
      </c>
      <c r="AK202" s="43" t="str">
        <f ca="1">IF(AL202="","",IF(INDEX(Data!$BR:$BR,MATCH(AL202,Data!$A:$A,0),1)=0,"",INDEX(Data!$BR:$BR,MATCH(AL202,Data!$A:$A,0),1)))</f>
        <v/>
      </c>
      <c r="AL202" s="43" t="str">
        <f ca="1">IFERROR(INDEX(Data!$A$1:AS$1004,_xlfn.AGGREGATE(15,6,(OFFSET(Data!$A$1,0,MATCH(AL$6,Data!$1:$1,0)-1,1000,1)=IF(AL$7="","Yes",AL$7))/(OFFSET(Data!$A$1,0,MATCH(AL$6,Data!$1:$1,0)-1,1000,1)=IF(AL$7="","Yes",AL$7))*ROW(Data!$C$1:$C$1004),ROW(AL202)-ROW(AL$7)),1),"")</f>
        <v/>
      </c>
      <c r="AM202" s="43" t="str">
        <f ca="1">IF(AN202="","",IF(INDEX(Data!$BR:$BR,MATCH(AN202,Data!$A:$A,0),1)=0,"",INDEX(Data!$BR:$BR,MATCH(AN202,Data!$A:$A,0),1)))</f>
        <v/>
      </c>
      <c r="AN202" s="43" t="str">
        <f ca="1">IFERROR(INDEX(Data!$A$1:AU$1004,_xlfn.AGGREGATE(15,6,(OFFSET(Data!$A$1,0,MATCH(AN$6,Data!$1:$1,0)-1,1000,1)=IF(AN$7="","Yes",AN$7))/(OFFSET(Data!$A$1,0,MATCH(AN$6,Data!$1:$1,0)-1,1000,1)=IF(AN$7="","Yes",AN$7))*ROW(Data!$C$1:$C$1004),ROW(AN202)-ROW(AN$7)),1),"")</f>
        <v/>
      </c>
    </row>
    <row r="203" spans="1:40" x14ac:dyDescent="0.4">
      <c r="A203" s="43" t="str">
        <f ca="1">IF(B203="","",IF(INDEX(Data!$BR:$BR,MATCH(B203,Data!$A:$A,0),1)=0,"",INDEX(Data!$BR:$BR,MATCH(B203,Data!$A:$A,0),1)))</f>
        <v/>
      </c>
      <c r="B203" s="43" t="str">
        <f ca="1">IFERROR(INDEX(Data!A$1:$A$1004,_xlfn.AGGREGATE(15,6,(OFFSET(Data!$A$1,0,MATCH(B$6,Data!$1:$1,0)-1,1000,1)=IF(B$7="","Yes",B$7))/(OFFSET(Data!$A$1,0,MATCH(B$6,Data!$1:$1,0)-1,1000,1)=IF(B$7="","Yes",B$7))*ROW(Data!$C$1:$C$1004),ROW(B203)-ROW(B$7)),1),"")</f>
        <v/>
      </c>
      <c r="C203" s="43" t="str">
        <f ca="1">IF(D203="","",IF(INDEX(Data!$BR:$BR,MATCH(D203,Data!$A:$A,0),1)=0,"",INDEX(Data!$BR:$BR,MATCH(D203,Data!$A:$A,0),1)))</f>
        <v/>
      </c>
      <c r="D203" s="43" t="str">
        <f ca="1">IFERROR(INDEX(Data!$A$1:C$1004,_xlfn.AGGREGATE(15,6,(OFFSET(Data!$A$1,0,MATCH(D$6,Data!$1:$1,0)-1,1000,1)=IF(D$7="","Yes",D$7))/(OFFSET(Data!$A$1,0,MATCH(D$6,Data!$1:$1,0)-1,1000,1)=IF(D$7="","Yes",D$7))*ROW(Data!$C$1:$C$1004),ROW(D203)-ROW(D$7)),1),"")</f>
        <v/>
      </c>
      <c r="E203" s="43" t="str">
        <f ca="1">IF(F203="","",IF(INDEX(Data!$BR:$BR,MATCH(F203,Data!$A:$A,0),1)=0,"",INDEX(Data!$BR:$BR,MATCH(F203,Data!$A:$A,0),1)))</f>
        <v/>
      </c>
      <c r="F203" s="43" t="str">
        <f ca="1">IFERROR(INDEX(Data!$A$1:E$1004,_xlfn.AGGREGATE(15,6,(OFFSET(Data!$A$1,0,MATCH(F$6,Data!$1:$1,0)-1,1000,1)=IF(F$7="","Yes",F$7))/(OFFSET(Data!$A$1,0,MATCH(F$6,Data!$1:$1,0)-1,1000,1)=IF(F$7="","Yes",F$7))*ROW(Data!$C$1:$C$1004),ROW(F203)-ROW(F$7)),1),"")</f>
        <v/>
      </c>
      <c r="G203" s="43" t="str">
        <f ca="1">IF(H203="","",IF(INDEX(Data!$BR:$BR,MATCH(H203,Data!$A:$A,0),1)=0,"",INDEX(Data!$BR:$BR,MATCH(H203,Data!$A:$A,0),1)))</f>
        <v/>
      </c>
      <c r="H203" s="43" t="str">
        <f ca="1">IFERROR(INDEX(Data!$A$1:G$1004,_xlfn.AGGREGATE(15,6,(OFFSET(Data!$A$1,0,MATCH(H$6,Data!$1:$1,0)-1,1000,1)=IF(H$7="","Yes",H$7))/(OFFSET(Data!$A$1,0,MATCH(H$6,Data!$1:$1,0)-1,1000,1)=IF(H$7="","Yes",H$7))*ROW(Data!$C$1:$C$1004),ROW(H203)-ROW(H$7)),1),"")</f>
        <v/>
      </c>
      <c r="I203" s="43" t="str">
        <f ca="1">IF(J203="","",IF(INDEX(Data!$BR:$BR,MATCH(J203,Data!$A:$A,0),1)=0,"",INDEX(Data!$BR:$BR,MATCH(J203,Data!$A:$A,0),1)))</f>
        <v/>
      </c>
      <c r="J203" s="43" t="str">
        <f ca="1">IFERROR(INDEX(Data!$A$1:I$1004,_xlfn.AGGREGATE(15,6,(OFFSET(Data!$A$1,0,MATCH(J$6,Data!$1:$1,0)-1,1000,1)=IF(J$7="","Yes",J$7))/(OFFSET(Data!$A$1,0,MATCH(J$6,Data!$1:$1,0)-1,1000,1)=IF(J$7="","Yes",J$7))*ROW(Data!$C$1:$C$1004),ROW(J203)-ROW(J$7)),1),"")</f>
        <v/>
      </c>
      <c r="K203" s="43" t="str">
        <f ca="1">IF(L203="","",IF(INDEX(Data!$BR:$BR,MATCH(L203,Data!$A:$A,0),1)=0,"",INDEX(Data!$BR:$BR,MATCH(L203,Data!$A:$A,0),1)))</f>
        <v/>
      </c>
      <c r="L203" s="43" t="str">
        <f ca="1">IFERROR(INDEX(Data!$A$1:K$1004,_xlfn.AGGREGATE(15,6,(OFFSET(Data!$A$1,0,MATCH(L$6,Data!$1:$1,0)-1,1000,1)=IF(L$7="","Yes",L$7))/(OFFSET(Data!$A$1,0,MATCH(L$6,Data!$1:$1,0)-1,1000,1)=IF(L$7="","Yes",L$7))*ROW(Data!$C$1:$C$1004),ROW(L203)-ROW(L$7)),1),"")</f>
        <v/>
      </c>
      <c r="M203" s="43" t="str">
        <f ca="1">IF(N203="","",IF(INDEX(Data!$BR:$BR,MATCH(N203,Data!$A:$A,0),1)=0,"",INDEX(Data!$BR:$BR,MATCH(N203,Data!$A:$A,0),1)))</f>
        <v/>
      </c>
      <c r="N203" s="43" t="str">
        <f ca="1">IFERROR(INDEX(Data!$A$1:M$1004,_xlfn.AGGREGATE(15,6,(OFFSET(Data!$A$1,0,MATCH(N$6,Data!$1:$1,0)-1,1000,1)=IF(N$7="","Yes",N$7))/(OFFSET(Data!$A$1,0,MATCH(N$6,Data!$1:$1,0)-1,1000,1)=IF(N$7="","Yes",N$7))*ROW(Data!$C$1:$C$1004),ROW(N203)-ROW(N$7)),1),"")</f>
        <v/>
      </c>
      <c r="O203" s="43" t="str">
        <f ca="1">IF(P203="","",IF(INDEX(Data!$BR:$BR,MATCH(P203,Data!$A:$A,0),1)=0,"",INDEX(Data!$BR:$BR,MATCH(P203,Data!$A:$A,0),1)))</f>
        <v/>
      </c>
      <c r="P203" s="43" t="str">
        <f ca="1">IFERROR(INDEX(Data!$A$1:O$1004,_xlfn.AGGREGATE(15,6,(OFFSET(Data!$A$1,0,MATCH(P$6,Data!$1:$1,0)-1,1000,1)=IF(P$7="","Yes",P$7))/(OFFSET(Data!$A$1,0,MATCH(P$6,Data!$1:$1,0)-1,1000,1)=IF(P$7="","Yes",P$7))*ROW(Data!$C$1:$C$1004),ROW(P203)-ROW(P$7)),1),"")</f>
        <v/>
      </c>
      <c r="Q203" s="43" t="str">
        <f ca="1">IF(R203="","",IF(INDEX(Data!$BR:$BR,MATCH(R203,Data!$A:$A,0),1)=0,"",INDEX(Data!$BR:$BR,MATCH(R203,Data!$A:$A,0),1)))</f>
        <v/>
      </c>
      <c r="R203" s="43" t="str">
        <f ca="1">IFERROR(INDEX(Data!$A$1:Q$1004,_xlfn.AGGREGATE(15,6,(OFFSET(Data!$A$1,0,MATCH(R$6,Data!$1:$1,0)-1,1000,1)=IF(R$7="","Yes",R$7))/(OFFSET(Data!$A$1,0,MATCH(R$6,Data!$1:$1,0)-1,1000,1)=IF(R$7="","Yes",R$7))*ROW(Data!$C$1:$C$1004),ROW(R203)-ROW(R$7)),1),"")</f>
        <v/>
      </c>
      <c r="S203" s="43" t="str">
        <f ca="1">IF(T203="","",IF(INDEX(Data!$BR:$BR,MATCH(T203,Data!$A:$A,0),1)=0,"",INDEX(Data!$BR:$BR,MATCH(T203,Data!$A:$A,0),1)))</f>
        <v/>
      </c>
      <c r="T203" s="43" t="str">
        <f ca="1">IFERROR(INDEX(Data!$A$1:R$1004,_xlfn.AGGREGATE(15,6,(OFFSET(Data!$A$1,0,MATCH(T$6,Data!$1:$1,0)-1,1000,1)=IF(T$7="","Yes",T$7))/(OFFSET(Data!$A$1,0,MATCH(T$6,Data!$1:$1,0)-1,1000,1)=IF(T$7="","Yes",T$7))*ROW(Data!$C$1:$C$1004),ROW(T203)-ROW(T$7)),1),"")</f>
        <v/>
      </c>
      <c r="U203" s="43" t="str">
        <f ca="1">IF(V203="","",IF(INDEX(Data!$BR:$BR,MATCH(V203,Data!$A:$A,0),1)=0,"",INDEX(Data!$BR:$BR,MATCH(V203,Data!$A:$A,0),1)))</f>
        <v/>
      </c>
      <c r="V203" s="43" t="str">
        <f ca="1">IFERROR(INDEX(Data!$A$1:T$1004,_xlfn.AGGREGATE(15,6,(OFFSET(Data!$A$1,0,MATCH(V$6,Data!$1:$1,0)-1,1000,1)=IF(V$7="","Yes",V$7))/(OFFSET(Data!$A$1,0,MATCH(V$6,Data!$1:$1,0)-1,1000,1)=IF(V$7="","Yes",V$7))*ROW(Data!$C$1:$C$1004),ROW(V203)-ROW(V$7)),1),"")</f>
        <v/>
      </c>
      <c r="W203" s="43" t="str">
        <f ca="1">IF(X203="","",IF(INDEX(Data!$BR:$BR,MATCH(X203,Data!$A:$A,0),1)=0,"",INDEX(Data!$BR:$BR,MATCH(X203,Data!$A:$A,0),1)))</f>
        <v/>
      </c>
      <c r="X203" s="43" t="str">
        <f ca="1">IFERROR(INDEX(Data!$A$1:Y$1004,_xlfn.AGGREGATE(15,6,(OFFSET(Data!$A$1,0,MATCH(X$6,Data!$1:$1,0)-1,1000,1)=IF(X$7="","Yes",X$7))/(OFFSET(Data!$A$1,0,MATCH(X$6,Data!$1:$1,0)-1,1000,1)=IF(X$7="","Yes",X$7))*ROW(Data!$C$1:$C$1004),ROW(X203)-ROW(X$7)),1),"")</f>
        <v/>
      </c>
      <c r="Y203" s="43" t="str">
        <f ca="1">IF(Z203="","",IF(INDEX(Data!$BR:$BR,MATCH(Z203,Data!$A:$A,0),1)=0,"",INDEX(Data!$BR:$BR,MATCH(Z203,Data!$A:$A,0),1)))</f>
        <v/>
      </c>
      <c r="Z203" s="43" t="str">
        <f ca="1">IFERROR(INDEX(Data!$A$1:AA$1004,_xlfn.AGGREGATE(15,6,(OFFSET(Data!$A$1,0,MATCH(Z$6,Data!$1:$1,0)-1,1000,1)=IF(Z$7="","Yes",Z$7))/(OFFSET(Data!$A$1,0,MATCH(Z$6,Data!$1:$1,0)-1,1000,1)=IF(Z$7="","Yes",Z$7))*ROW(Data!$C$1:$C$1004),ROW(Z203)-ROW(Z$7)),1),"")</f>
        <v/>
      </c>
      <c r="AA203" s="43" t="str">
        <f ca="1">IF(AB203="","",IF(INDEX(Data!$BR:$BR,MATCH(AB203,Data!$A:$A,0),1)=0,"",INDEX(Data!$BR:$BR,MATCH(AB203,Data!$A:$A,0),1)))</f>
        <v/>
      </c>
      <c r="AB203" s="43" t="str">
        <f ca="1">IFERROR(INDEX(Data!$A$1:AC$1004,_xlfn.AGGREGATE(15,6,(OFFSET(Data!$A$1,0,MATCH(AB$6,Data!$1:$1,0)-1,1000,1)=IF(AB$7="","Yes",AB$7))/(OFFSET(Data!$A$1,0,MATCH(AB$6,Data!$1:$1,0)-1,1000,1)=IF(AB$7="","Yes",AB$7))*ROW(Data!$C$1:$C$1004),ROW(AB203)-ROW(AB$7)),1),"")</f>
        <v/>
      </c>
      <c r="AC203" s="43" t="str">
        <f ca="1">IF(AD203="","",IF(INDEX(Data!$BR:$BR,MATCH(AD203,Data!$A:$A,0),1)=0,"",INDEX(Data!$BR:$BR,MATCH(AD203,Data!$A:$A,0),1)))</f>
        <v/>
      </c>
      <c r="AD203" s="43" t="str">
        <f ca="1">IFERROR(INDEX(Data!$A$1:AE$1004,_xlfn.AGGREGATE(15,6,(OFFSET(Data!$A$1,0,MATCH(AD$6,Data!$1:$1,0)-1,1000,1)=IF(AD$7="","Yes",AD$7))/(OFFSET(Data!$A$1,0,MATCH(AD$6,Data!$1:$1,0)-1,1000,1)=IF(AD$7="","Yes",AD$7))*ROW(Data!$C$1:$C$1004),ROW(AD203)-ROW(AD$7)),1),"")</f>
        <v/>
      </c>
      <c r="AE203" s="43" t="str">
        <f ca="1">IF(AF203="","",IF(INDEX(Data!$BR:$BR,MATCH(AF203,Data!$A:$A,0),1)=0,"",INDEX(Data!$BR:$BR,MATCH(AF203,Data!$A:$A,0),1)))</f>
        <v/>
      </c>
      <c r="AF203" s="43" t="str">
        <f ca="1">IFERROR(INDEX(Data!$A$1:AM$1004,_xlfn.AGGREGATE(15,6,(OFFSET(Data!$A$1,0,MATCH(AF$6,Data!$1:$1,0)-1,1000,1)=IF(AF$7="","Yes",AF$7))/(OFFSET(Data!$A$1,0,MATCH(AF$6,Data!$1:$1,0)-1,1000,1)=IF(AF$7="","Yes",AF$7))*ROW(Data!$C$1:$C$1004),ROW(AF203)-ROW(AF$7)),1),"")</f>
        <v/>
      </c>
      <c r="AG203" s="43" t="str">
        <f ca="1">IF(AH203="","",IF(INDEX(Data!$BR:$BR,MATCH(AH203,Data!$A:$A,0),1)=0,"",INDEX(Data!$BR:$BR,MATCH(AH203,Data!$A:$A,0),1)))</f>
        <v/>
      </c>
      <c r="AH203" s="43" t="str">
        <f ca="1">IFERROR(INDEX(Data!$A$1:AO$1004,_xlfn.AGGREGATE(15,6,(OFFSET(Data!$A$1,0,MATCH(AH$6,Data!$1:$1,0)-1,1000,1)=IF(AH$7="","Yes",AH$7))/(OFFSET(Data!$A$1,0,MATCH(AH$6,Data!$1:$1,0)-1,1000,1)=IF(AH$7="","Yes",AH$7))*ROW(Data!$C$1:$C$1004),ROW(AH203)-ROW(AH$7)),1),"")</f>
        <v/>
      </c>
      <c r="AI203" s="43" t="str">
        <f ca="1">IF(AJ203="","",IF(INDEX(Data!$BR:$BR,MATCH(AJ203,Data!$A:$A,0),1)=0,"",INDEX(Data!$BR:$BR,MATCH(AJ203,Data!$A:$A,0),1)))</f>
        <v/>
      </c>
      <c r="AJ203" s="43" t="str">
        <f ca="1">IFERROR(INDEX(Data!$A$1:AQ$1004,_xlfn.AGGREGATE(15,6,(OFFSET(Data!$A$1,0,MATCH(AJ$6,Data!$1:$1,0)-1,1000,1)=IF(AJ$7="","Yes",AJ$7))/(OFFSET(Data!$A$1,0,MATCH(AJ$6,Data!$1:$1,0)-1,1000,1)=IF(AJ$7="","Yes",AJ$7))*ROW(Data!$C$1:$C$1004),ROW(AJ203)-ROW(AJ$7)),1),"")</f>
        <v/>
      </c>
      <c r="AK203" s="43" t="str">
        <f ca="1">IF(AL203="","",IF(INDEX(Data!$BR:$BR,MATCH(AL203,Data!$A:$A,0),1)=0,"",INDEX(Data!$BR:$BR,MATCH(AL203,Data!$A:$A,0),1)))</f>
        <v/>
      </c>
      <c r="AL203" s="43" t="str">
        <f ca="1">IFERROR(INDEX(Data!$A$1:AS$1004,_xlfn.AGGREGATE(15,6,(OFFSET(Data!$A$1,0,MATCH(AL$6,Data!$1:$1,0)-1,1000,1)=IF(AL$7="","Yes",AL$7))/(OFFSET(Data!$A$1,0,MATCH(AL$6,Data!$1:$1,0)-1,1000,1)=IF(AL$7="","Yes",AL$7))*ROW(Data!$C$1:$C$1004),ROW(AL203)-ROW(AL$7)),1),"")</f>
        <v/>
      </c>
      <c r="AM203" s="43" t="str">
        <f ca="1">IF(AN203="","",IF(INDEX(Data!$BR:$BR,MATCH(AN203,Data!$A:$A,0),1)=0,"",INDEX(Data!$BR:$BR,MATCH(AN203,Data!$A:$A,0),1)))</f>
        <v/>
      </c>
      <c r="AN203" s="43" t="str">
        <f ca="1">IFERROR(INDEX(Data!$A$1:AU$1004,_xlfn.AGGREGATE(15,6,(OFFSET(Data!$A$1,0,MATCH(AN$6,Data!$1:$1,0)-1,1000,1)=IF(AN$7="","Yes",AN$7))/(OFFSET(Data!$A$1,0,MATCH(AN$6,Data!$1:$1,0)-1,1000,1)=IF(AN$7="","Yes",AN$7))*ROW(Data!$C$1:$C$1004),ROW(AN203)-ROW(AN$7)),1),"")</f>
        <v/>
      </c>
    </row>
    <row r="204" spans="1:40" x14ac:dyDescent="0.4">
      <c r="A204" s="43" t="str">
        <f ca="1">IF(B204="","",IF(INDEX(Data!$BR:$BR,MATCH(B204,Data!$A:$A,0),1)=0,"",INDEX(Data!$BR:$BR,MATCH(B204,Data!$A:$A,0),1)))</f>
        <v/>
      </c>
      <c r="B204" s="43" t="str">
        <f ca="1">IFERROR(INDEX(Data!A$1:$A$1004,_xlfn.AGGREGATE(15,6,(OFFSET(Data!$A$1,0,MATCH(B$6,Data!$1:$1,0)-1,1000,1)=IF(B$7="","Yes",B$7))/(OFFSET(Data!$A$1,0,MATCH(B$6,Data!$1:$1,0)-1,1000,1)=IF(B$7="","Yes",B$7))*ROW(Data!$C$1:$C$1004),ROW(B204)-ROW(B$7)),1),"")</f>
        <v/>
      </c>
      <c r="C204" s="43" t="str">
        <f ca="1">IF(D204="","",IF(INDEX(Data!$BR:$BR,MATCH(D204,Data!$A:$A,0),1)=0,"",INDEX(Data!$BR:$BR,MATCH(D204,Data!$A:$A,0),1)))</f>
        <v/>
      </c>
      <c r="D204" s="43" t="str">
        <f ca="1">IFERROR(INDEX(Data!$A$1:C$1004,_xlfn.AGGREGATE(15,6,(OFFSET(Data!$A$1,0,MATCH(D$6,Data!$1:$1,0)-1,1000,1)=IF(D$7="","Yes",D$7))/(OFFSET(Data!$A$1,0,MATCH(D$6,Data!$1:$1,0)-1,1000,1)=IF(D$7="","Yes",D$7))*ROW(Data!$C$1:$C$1004),ROW(D204)-ROW(D$7)),1),"")</f>
        <v/>
      </c>
      <c r="E204" s="43" t="str">
        <f ca="1">IF(F204="","",IF(INDEX(Data!$BR:$BR,MATCH(F204,Data!$A:$A,0),1)=0,"",INDEX(Data!$BR:$BR,MATCH(F204,Data!$A:$A,0),1)))</f>
        <v/>
      </c>
      <c r="F204" s="43" t="str">
        <f ca="1">IFERROR(INDEX(Data!$A$1:E$1004,_xlfn.AGGREGATE(15,6,(OFFSET(Data!$A$1,0,MATCH(F$6,Data!$1:$1,0)-1,1000,1)=IF(F$7="","Yes",F$7))/(OFFSET(Data!$A$1,0,MATCH(F$6,Data!$1:$1,0)-1,1000,1)=IF(F$7="","Yes",F$7))*ROW(Data!$C$1:$C$1004),ROW(F204)-ROW(F$7)),1),"")</f>
        <v/>
      </c>
      <c r="G204" s="43" t="str">
        <f ca="1">IF(H204="","",IF(INDEX(Data!$BR:$BR,MATCH(H204,Data!$A:$A,0),1)=0,"",INDEX(Data!$BR:$BR,MATCH(H204,Data!$A:$A,0),1)))</f>
        <v/>
      </c>
      <c r="H204" s="43" t="str">
        <f ca="1">IFERROR(INDEX(Data!$A$1:G$1004,_xlfn.AGGREGATE(15,6,(OFFSET(Data!$A$1,0,MATCH(H$6,Data!$1:$1,0)-1,1000,1)=IF(H$7="","Yes",H$7))/(OFFSET(Data!$A$1,0,MATCH(H$6,Data!$1:$1,0)-1,1000,1)=IF(H$7="","Yes",H$7))*ROW(Data!$C$1:$C$1004),ROW(H204)-ROW(H$7)),1),"")</f>
        <v/>
      </c>
      <c r="I204" s="43" t="str">
        <f ca="1">IF(J204="","",IF(INDEX(Data!$BR:$BR,MATCH(J204,Data!$A:$A,0),1)=0,"",INDEX(Data!$BR:$BR,MATCH(J204,Data!$A:$A,0),1)))</f>
        <v/>
      </c>
      <c r="J204" s="43" t="str">
        <f ca="1">IFERROR(INDEX(Data!$A$1:I$1004,_xlfn.AGGREGATE(15,6,(OFFSET(Data!$A$1,0,MATCH(J$6,Data!$1:$1,0)-1,1000,1)=IF(J$7="","Yes",J$7))/(OFFSET(Data!$A$1,0,MATCH(J$6,Data!$1:$1,0)-1,1000,1)=IF(J$7="","Yes",J$7))*ROW(Data!$C$1:$C$1004),ROW(J204)-ROW(J$7)),1),"")</f>
        <v/>
      </c>
      <c r="K204" s="43" t="str">
        <f ca="1">IF(L204="","",IF(INDEX(Data!$BR:$BR,MATCH(L204,Data!$A:$A,0),1)=0,"",INDEX(Data!$BR:$BR,MATCH(L204,Data!$A:$A,0),1)))</f>
        <v/>
      </c>
      <c r="L204" s="43" t="str">
        <f ca="1">IFERROR(INDEX(Data!$A$1:K$1004,_xlfn.AGGREGATE(15,6,(OFFSET(Data!$A$1,0,MATCH(L$6,Data!$1:$1,0)-1,1000,1)=IF(L$7="","Yes",L$7))/(OFFSET(Data!$A$1,0,MATCH(L$6,Data!$1:$1,0)-1,1000,1)=IF(L$7="","Yes",L$7))*ROW(Data!$C$1:$C$1004),ROW(L204)-ROW(L$7)),1),"")</f>
        <v/>
      </c>
      <c r="M204" s="43" t="str">
        <f ca="1">IF(N204="","",IF(INDEX(Data!$BR:$BR,MATCH(N204,Data!$A:$A,0),1)=0,"",INDEX(Data!$BR:$BR,MATCH(N204,Data!$A:$A,0),1)))</f>
        <v/>
      </c>
      <c r="N204" s="43" t="str">
        <f ca="1">IFERROR(INDEX(Data!$A$1:M$1004,_xlfn.AGGREGATE(15,6,(OFFSET(Data!$A$1,0,MATCH(N$6,Data!$1:$1,0)-1,1000,1)=IF(N$7="","Yes",N$7))/(OFFSET(Data!$A$1,0,MATCH(N$6,Data!$1:$1,0)-1,1000,1)=IF(N$7="","Yes",N$7))*ROW(Data!$C$1:$C$1004),ROW(N204)-ROW(N$7)),1),"")</f>
        <v/>
      </c>
      <c r="O204" s="43" t="str">
        <f ca="1">IF(P204="","",IF(INDEX(Data!$BR:$BR,MATCH(P204,Data!$A:$A,0),1)=0,"",INDEX(Data!$BR:$BR,MATCH(P204,Data!$A:$A,0),1)))</f>
        <v/>
      </c>
      <c r="P204" s="43" t="str">
        <f ca="1">IFERROR(INDEX(Data!$A$1:O$1004,_xlfn.AGGREGATE(15,6,(OFFSET(Data!$A$1,0,MATCH(P$6,Data!$1:$1,0)-1,1000,1)=IF(P$7="","Yes",P$7))/(OFFSET(Data!$A$1,0,MATCH(P$6,Data!$1:$1,0)-1,1000,1)=IF(P$7="","Yes",P$7))*ROW(Data!$C$1:$C$1004),ROW(P204)-ROW(P$7)),1),"")</f>
        <v/>
      </c>
      <c r="Q204" s="43" t="str">
        <f ca="1">IF(R204="","",IF(INDEX(Data!$BR:$BR,MATCH(R204,Data!$A:$A,0),1)=0,"",INDEX(Data!$BR:$BR,MATCH(R204,Data!$A:$A,0),1)))</f>
        <v/>
      </c>
      <c r="R204" s="43" t="str">
        <f ca="1">IFERROR(INDEX(Data!$A$1:Q$1004,_xlfn.AGGREGATE(15,6,(OFFSET(Data!$A$1,0,MATCH(R$6,Data!$1:$1,0)-1,1000,1)=IF(R$7="","Yes",R$7))/(OFFSET(Data!$A$1,0,MATCH(R$6,Data!$1:$1,0)-1,1000,1)=IF(R$7="","Yes",R$7))*ROW(Data!$C$1:$C$1004),ROW(R204)-ROW(R$7)),1),"")</f>
        <v/>
      </c>
      <c r="S204" s="43" t="str">
        <f ca="1">IF(T204="","",IF(INDEX(Data!$BR:$BR,MATCH(T204,Data!$A:$A,0),1)=0,"",INDEX(Data!$BR:$BR,MATCH(T204,Data!$A:$A,0),1)))</f>
        <v/>
      </c>
      <c r="T204" s="43" t="str">
        <f ca="1">IFERROR(INDEX(Data!$A$1:R$1004,_xlfn.AGGREGATE(15,6,(OFFSET(Data!$A$1,0,MATCH(T$6,Data!$1:$1,0)-1,1000,1)=IF(T$7="","Yes",T$7))/(OFFSET(Data!$A$1,0,MATCH(T$6,Data!$1:$1,0)-1,1000,1)=IF(T$7="","Yes",T$7))*ROW(Data!$C$1:$C$1004),ROW(T204)-ROW(T$7)),1),"")</f>
        <v/>
      </c>
      <c r="U204" s="43" t="str">
        <f ca="1">IF(V204="","",IF(INDEX(Data!$BR:$BR,MATCH(V204,Data!$A:$A,0),1)=0,"",INDEX(Data!$BR:$BR,MATCH(V204,Data!$A:$A,0),1)))</f>
        <v/>
      </c>
      <c r="V204" s="43" t="str">
        <f ca="1">IFERROR(INDEX(Data!$A$1:T$1004,_xlfn.AGGREGATE(15,6,(OFFSET(Data!$A$1,0,MATCH(V$6,Data!$1:$1,0)-1,1000,1)=IF(V$7="","Yes",V$7))/(OFFSET(Data!$A$1,0,MATCH(V$6,Data!$1:$1,0)-1,1000,1)=IF(V$7="","Yes",V$7))*ROW(Data!$C$1:$C$1004),ROW(V204)-ROW(V$7)),1),"")</f>
        <v/>
      </c>
      <c r="W204" s="43" t="str">
        <f ca="1">IF(X204="","",IF(INDEX(Data!$BR:$BR,MATCH(X204,Data!$A:$A,0),1)=0,"",INDEX(Data!$BR:$BR,MATCH(X204,Data!$A:$A,0),1)))</f>
        <v/>
      </c>
      <c r="X204" s="43" t="str">
        <f ca="1">IFERROR(INDEX(Data!$A$1:Y$1004,_xlfn.AGGREGATE(15,6,(OFFSET(Data!$A$1,0,MATCH(X$6,Data!$1:$1,0)-1,1000,1)=IF(X$7="","Yes",X$7))/(OFFSET(Data!$A$1,0,MATCH(X$6,Data!$1:$1,0)-1,1000,1)=IF(X$7="","Yes",X$7))*ROW(Data!$C$1:$C$1004),ROW(X204)-ROW(X$7)),1),"")</f>
        <v/>
      </c>
      <c r="Y204" s="43" t="str">
        <f ca="1">IF(Z204="","",IF(INDEX(Data!$BR:$BR,MATCH(Z204,Data!$A:$A,0),1)=0,"",INDEX(Data!$BR:$BR,MATCH(Z204,Data!$A:$A,0),1)))</f>
        <v/>
      </c>
      <c r="Z204" s="43" t="str">
        <f ca="1">IFERROR(INDEX(Data!$A$1:AA$1004,_xlfn.AGGREGATE(15,6,(OFFSET(Data!$A$1,0,MATCH(Z$6,Data!$1:$1,0)-1,1000,1)=IF(Z$7="","Yes",Z$7))/(OFFSET(Data!$A$1,0,MATCH(Z$6,Data!$1:$1,0)-1,1000,1)=IF(Z$7="","Yes",Z$7))*ROW(Data!$C$1:$C$1004),ROW(Z204)-ROW(Z$7)),1),"")</f>
        <v/>
      </c>
      <c r="AA204" s="43" t="str">
        <f ca="1">IF(AB204="","",IF(INDEX(Data!$BR:$BR,MATCH(AB204,Data!$A:$A,0),1)=0,"",INDEX(Data!$BR:$BR,MATCH(AB204,Data!$A:$A,0),1)))</f>
        <v/>
      </c>
      <c r="AB204" s="43" t="str">
        <f ca="1">IFERROR(INDEX(Data!$A$1:AC$1004,_xlfn.AGGREGATE(15,6,(OFFSET(Data!$A$1,0,MATCH(AB$6,Data!$1:$1,0)-1,1000,1)=IF(AB$7="","Yes",AB$7))/(OFFSET(Data!$A$1,0,MATCH(AB$6,Data!$1:$1,0)-1,1000,1)=IF(AB$7="","Yes",AB$7))*ROW(Data!$C$1:$C$1004),ROW(AB204)-ROW(AB$7)),1),"")</f>
        <v/>
      </c>
      <c r="AC204" s="43" t="str">
        <f ca="1">IF(AD204="","",IF(INDEX(Data!$BR:$BR,MATCH(AD204,Data!$A:$A,0),1)=0,"",INDEX(Data!$BR:$BR,MATCH(AD204,Data!$A:$A,0),1)))</f>
        <v/>
      </c>
      <c r="AD204" s="43" t="str">
        <f ca="1">IFERROR(INDEX(Data!$A$1:AE$1004,_xlfn.AGGREGATE(15,6,(OFFSET(Data!$A$1,0,MATCH(AD$6,Data!$1:$1,0)-1,1000,1)=IF(AD$7="","Yes",AD$7))/(OFFSET(Data!$A$1,0,MATCH(AD$6,Data!$1:$1,0)-1,1000,1)=IF(AD$7="","Yes",AD$7))*ROW(Data!$C$1:$C$1004),ROW(AD204)-ROW(AD$7)),1),"")</f>
        <v/>
      </c>
      <c r="AE204" s="43" t="str">
        <f ca="1">IF(AF204="","",IF(INDEX(Data!$BR:$BR,MATCH(AF204,Data!$A:$A,0),1)=0,"",INDEX(Data!$BR:$BR,MATCH(AF204,Data!$A:$A,0),1)))</f>
        <v/>
      </c>
      <c r="AF204" s="43" t="str">
        <f ca="1">IFERROR(INDEX(Data!$A$1:AM$1004,_xlfn.AGGREGATE(15,6,(OFFSET(Data!$A$1,0,MATCH(AF$6,Data!$1:$1,0)-1,1000,1)=IF(AF$7="","Yes",AF$7))/(OFFSET(Data!$A$1,0,MATCH(AF$6,Data!$1:$1,0)-1,1000,1)=IF(AF$7="","Yes",AF$7))*ROW(Data!$C$1:$C$1004),ROW(AF204)-ROW(AF$7)),1),"")</f>
        <v/>
      </c>
      <c r="AG204" s="43" t="str">
        <f ca="1">IF(AH204="","",IF(INDEX(Data!$BR:$BR,MATCH(AH204,Data!$A:$A,0),1)=0,"",INDEX(Data!$BR:$BR,MATCH(AH204,Data!$A:$A,0),1)))</f>
        <v/>
      </c>
      <c r="AH204" s="43" t="str">
        <f ca="1">IFERROR(INDEX(Data!$A$1:AO$1004,_xlfn.AGGREGATE(15,6,(OFFSET(Data!$A$1,0,MATCH(AH$6,Data!$1:$1,0)-1,1000,1)=IF(AH$7="","Yes",AH$7))/(OFFSET(Data!$A$1,0,MATCH(AH$6,Data!$1:$1,0)-1,1000,1)=IF(AH$7="","Yes",AH$7))*ROW(Data!$C$1:$C$1004),ROW(AH204)-ROW(AH$7)),1),"")</f>
        <v/>
      </c>
      <c r="AI204" s="43" t="str">
        <f ca="1">IF(AJ204="","",IF(INDEX(Data!$BR:$BR,MATCH(AJ204,Data!$A:$A,0),1)=0,"",INDEX(Data!$BR:$BR,MATCH(AJ204,Data!$A:$A,0),1)))</f>
        <v/>
      </c>
      <c r="AJ204" s="43" t="str">
        <f ca="1">IFERROR(INDEX(Data!$A$1:AQ$1004,_xlfn.AGGREGATE(15,6,(OFFSET(Data!$A$1,0,MATCH(AJ$6,Data!$1:$1,0)-1,1000,1)=IF(AJ$7="","Yes",AJ$7))/(OFFSET(Data!$A$1,0,MATCH(AJ$6,Data!$1:$1,0)-1,1000,1)=IF(AJ$7="","Yes",AJ$7))*ROW(Data!$C$1:$C$1004),ROW(AJ204)-ROW(AJ$7)),1),"")</f>
        <v/>
      </c>
      <c r="AK204" s="43" t="str">
        <f ca="1">IF(AL204="","",IF(INDEX(Data!$BR:$BR,MATCH(AL204,Data!$A:$A,0),1)=0,"",INDEX(Data!$BR:$BR,MATCH(AL204,Data!$A:$A,0),1)))</f>
        <v/>
      </c>
      <c r="AL204" s="43" t="str">
        <f ca="1">IFERROR(INDEX(Data!$A$1:AS$1004,_xlfn.AGGREGATE(15,6,(OFFSET(Data!$A$1,0,MATCH(AL$6,Data!$1:$1,0)-1,1000,1)=IF(AL$7="","Yes",AL$7))/(OFFSET(Data!$A$1,0,MATCH(AL$6,Data!$1:$1,0)-1,1000,1)=IF(AL$7="","Yes",AL$7))*ROW(Data!$C$1:$C$1004),ROW(AL204)-ROW(AL$7)),1),"")</f>
        <v/>
      </c>
      <c r="AM204" s="43" t="str">
        <f ca="1">IF(AN204="","",IF(INDEX(Data!$BR:$BR,MATCH(AN204,Data!$A:$A,0),1)=0,"",INDEX(Data!$BR:$BR,MATCH(AN204,Data!$A:$A,0),1)))</f>
        <v/>
      </c>
      <c r="AN204" s="43" t="str">
        <f ca="1">IFERROR(INDEX(Data!$A$1:AU$1004,_xlfn.AGGREGATE(15,6,(OFFSET(Data!$A$1,0,MATCH(AN$6,Data!$1:$1,0)-1,1000,1)=IF(AN$7="","Yes",AN$7))/(OFFSET(Data!$A$1,0,MATCH(AN$6,Data!$1:$1,0)-1,1000,1)=IF(AN$7="","Yes",AN$7))*ROW(Data!$C$1:$C$1004),ROW(AN204)-ROW(AN$7)),1),"")</f>
        <v/>
      </c>
    </row>
    <row r="205" spans="1:40" x14ac:dyDescent="0.4">
      <c r="A205" s="43" t="str">
        <f ca="1">IF(B205="","",IF(INDEX(Data!$BR:$BR,MATCH(B205,Data!$A:$A,0),1)=0,"",INDEX(Data!$BR:$BR,MATCH(B205,Data!$A:$A,0),1)))</f>
        <v/>
      </c>
      <c r="B205" s="43" t="str">
        <f ca="1">IFERROR(INDEX(Data!A$1:$A$1004,_xlfn.AGGREGATE(15,6,(OFFSET(Data!$A$1,0,MATCH(B$6,Data!$1:$1,0)-1,1000,1)=IF(B$7="","Yes",B$7))/(OFFSET(Data!$A$1,0,MATCH(B$6,Data!$1:$1,0)-1,1000,1)=IF(B$7="","Yes",B$7))*ROW(Data!$C$1:$C$1004),ROW(B205)-ROW(B$7)),1),"")</f>
        <v/>
      </c>
      <c r="C205" s="43" t="str">
        <f ca="1">IF(D205="","",IF(INDEX(Data!$BR:$BR,MATCH(D205,Data!$A:$A,0),1)=0,"",INDEX(Data!$BR:$BR,MATCH(D205,Data!$A:$A,0),1)))</f>
        <v/>
      </c>
      <c r="D205" s="43" t="str">
        <f ca="1">IFERROR(INDEX(Data!$A$1:C$1004,_xlfn.AGGREGATE(15,6,(OFFSET(Data!$A$1,0,MATCH(D$6,Data!$1:$1,0)-1,1000,1)=IF(D$7="","Yes",D$7))/(OFFSET(Data!$A$1,0,MATCH(D$6,Data!$1:$1,0)-1,1000,1)=IF(D$7="","Yes",D$7))*ROW(Data!$C$1:$C$1004),ROW(D205)-ROW(D$7)),1),"")</f>
        <v/>
      </c>
      <c r="E205" s="43" t="str">
        <f ca="1">IF(F205="","",IF(INDEX(Data!$BR:$BR,MATCH(F205,Data!$A:$A,0),1)=0,"",INDEX(Data!$BR:$BR,MATCH(F205,Data!$A:$A,0),1)))</f>
        <v/>
      </c>
      <c r="F205" s="43" t="str">
        <f ca="1">IFERROR(INDEX(Data!$A$1:E$1004,_xlfn.AGGREGATE(15,6,(OFFSET(Data!$A$1,0,MATCH(F$6,Data!$1:$1,0)-1,1000,1)=IF(F$7="","Yes",F$7))/(OFFSET(Data!$A$1,0,MATCH(F$6,Data!$1:$1,0)-1,1000,1)=IF(F$7="","Yes",F$7))*ROW(Data!$C$1:$C$1004),ROW(F205)-ROW(F$7)),1),"")</f>
        <v/>
      </c>
      <c r="G205" s="43" t="str">
        <f ca="1">IF(H205="","",IF(INDEX(Data!$BR:$BR,MATCH(H205,Data!$A:$A,0),1)=0,"",INDEX(Data!$BR:$BR,MATCH(H205,Data!$A:$A,0),1)))</f>
        <v/>
      </c>
      <c r="H205" s="43" t="str">
        <f ca="1">IFERROR(INDEX(Data!$A$1:G$1004,_xlfn.AGGREGATE(15,6,(OFFSET(Data!$A$1,0,MATCH(H$6,Data!$1:$1,0)-1,1000,1)=IF(H$7="","Yes",H$7))/(OFFSET(Data!$A$1,0,MATCH(H$6,Data!$1:$1,0)-1,1000,1)=IF(H$7="","Yes",H$7))*ROW(Data!$C$1:$C$1004),ROW(H205)-ROW(H$7)),1),"")</f>
        <v/>
      </c>
      <c r="I205" s="43" t="str">
        <f ca="1">IF(J205="","",IF(INDEX(Data!$BR:$BR,MATCH(J205,Data!$A:$A,0),1)=0,"",INDEX(Data!$BR:$BR,MATCH(J205,Data!$A:$A,0),1)))</f>
        <v/>
      </c>
      <c r="J205" s="43" t="str">
        <f ca="1">IFERROR(INDEX(Data!$A$1:I$1004,_xlfn.AGGREGATE(15,6,(OFFSET(Data!$A$1,0,MATCH(J$6,Data!$1:$1,0)-1,1000,1)=IF(J$7="","Yes",J$7))/(OFFSET(Data!$A$1,0,MATCH(J$6,Data!$1:$1,0)-1,1000,1)=IF(J$7="","Yes",J$7))*ROW(Data!$C$1:$C$1004),ROW(J205)-ROW(J$7)),1),"")</f>
        <v/>
      </c>
      <c r="K205" s="43" t="str">
        <f ca="1">IF(L205="","",IF(INDEX(Data!$BR:$BR,MATCH(L205,Data!$A:$A,0),1)=0,"",INDEX(Data!$BR:$BR,MATCH(L205,Data!$A:$A,0),1)))</f>
        <v/>
      </c>
      <c r="L205" s="43" t="str">
        <f ca="1">IFERROR(INDEX(Data!$A$1:K$1004,_xlfn.AGGREGATE(15,6,(OFFSET(Data!$A$1,0,MATCH(L$6,Data!$1:$1,0)-1,1000,1)=IF(L$7="","Yes",L$7))/(OFFSET(Data!$A$1,0,MATCH(L$6,Data!$1:$1,0)-1,1000,1)=IF(L$7="","Yes",L$7))*ROW(Data!$C$1:$C$1004),ROW(L205)-ROW(L$7)),1),"")</f>
        <v/>
      </c>
      <c r="M205" s="43" t="str">
        <f ca="1">IF(N205="","",IF(INDEX(Data!$BR:$BR,MATCH(N205,Data!$A:$A,0),1)=0,"",INDEX(Data!$BR:$BR,MATCH(N205,Data!$A:$A,0),1)))</f>
        <v/>
      </c>
      <c r="N205" s="43" t="str">
        <f ca="1">IFERROR(INDEX(Data!$A$1:M$1004,_xlfn.AGGREGATE(15,6,(OFFSET(Data!$A$1,0,MATCH(N$6,Data!$1:$1,0)-1,1000,1)=IF(N$7="","Yes",N$7))/(OFFSET(Data!$A$1,0,MATCH(N$6,Data!$1:$1,0)-1,1000,1)=IF(N$7="","Yes",N$7))*ROW(Data!$C$1:$C$1004),ROW(N205)-ROW(N$7)),1),"")</f>
        <v/>
      </c>
      <c r="O205" s="43" t="str">
        <f ca="1">IF(P205="","",IF(INDEX(Data!$BR:$BR,MATCH(P205,Data!$A:$A,0),1)=0,"",INDEX(Data!$BR:$BR,MATCH(P205,Data!$A:$A,0),1)))</f>
        <v/>
      </c>
      <c r="P205" s="43" t="str">
        <f ca="1">IFERROR(INDEX(Data!$A$1:O$1004,_xlfn.AGGREGATE(15,6,(OFFSET(Data!$A$1,0,MATCH(P$6,Data!$1:$1,0)-1,1000,1)=IF(P$7="","Yes",P$7))/(OFFSET(Data!$A$1,0,MATCH(P$6,Data!$1:$1,0)-1,1000,1)=IF(P$7="","Yes",P$7))*ROW(Data!$C$1:$C$1004),ROW(P205)-ROW(P$7)),1),"")</f>
        <v/>
      </c>
      <c r="Q205" s="43" t="str">
        <f ca="1">IF(R205="","",IF(INDEX(Data!$BR:$BR,MATCH(R205,Data!$A:$A,0),1)=0,"",INDEX(Data!$BR:$BR,MATCH(R205,Data!$A:$A,0),1)))</f>
        <v/>
      </c>
      <c r="R205" s="43" t="str">
        <f ca="1">IFERROR(INDEX(Data!$A$1:Q$1004,_xlfn.AGGREGATE(15,6,(OFFSET(Data!$A$1,0,MATCH(R$6,Data!$1:$1,0)-1,1000,1)=IF(R$7="","Yes",R$7))/(OFFSET(Data!$A$1,0,MATCH(R$6,Data!$1:$1,0)-1,1000,1)=IF(R$7="","Yes",R$7))*ROW(Data!$C$1:$C$1004),ROW(R205)-ROW(R$7)),1),"")</f>
        <v/>
      </c>
      <c r="S205" s="43" t="str">
        <f ca="1">IF(T205="","",IF(INDEX(Data!$BR:$BR,MATCH(T205,Data!$A:$A,0),1)=0,"",INDEX(Data!$BR:$BR,MATCH(T205,Data!$A:$A,0),1)))</f>
        <v/>
      </c>
      <c r="T205" s="43" t="str">
        <f ca="1">IFERROR(INDEX(Data!$A$1:R$1004,_xlfn.AGGREGATE(15,6,(OFFSET(Data!$A$1,0,MATCH(T$6,Data!$1:$1,0)-1,1000,1)=IF(T$7="","Yes",T$7))/(OFFSET(Data!$A$1,0,MATCH(T$6,Data!$1:$1,0)-1,1000,1)=IF(T$7="","Yes",T$7))*ROW(Data!$C$1:$C$1004),ROW(T205)-ROW(T$7)),1),"")</f>
        <v/>
      </c>
      <c r="U205" s="43" t="str">
        <f ca="1">IF(V205="","",IF(INDEX(Data!$BR:$BR,MATCH(V205,Data!$A:$A,0),1)=0,"",INDEX(Data!$BR:$BR,MATCH(V205,Data!$A:$A,0),1)))</f>
        <v/>
      </c>
      <c r="V205" s="43" t="str">
        <f ca="1">IFERROR(INDEX(Data!$A$1:T$1004,_xlfn.AGGREGATE(15,6,(OFFSET(Data!$A$1,0,MATCH(V$6,Data!$1:$1,0)-1,1000,1)=IF(V$7="","Yes",V$7))/(OFFSET(Data!$A$1,0,MATCH(V$6,Data!$1:$1,0)-1,1000,1)=IF(V$7="","Yes",V$7))*ROW(Data!$C$1:$C$1004),ROW(V205)-ROW(V$7)),1),"")</f>
        <v/>
      </c>
      <c r="W205" s="43" t="str">
        <f ca="1">IF(X205="","",IF(INDEX(Data!$BR:$BR,MATCH(X205,Data!$A:$A,0),1)=0,"",INDEX(Data!$BR:$BR,MATCH(X205,Data!$A:$A,0),1)))</f>
        <v/>
      </c>
      <c r="X205" s="43" t="str">
        <f ca="1">IFERROR(INDEX(Data!$A$1:Y$1004,_xlfn.AGGREGATE(15,6,(OFFSET(Data!$A$1,0,MATCH(X$6,Data!$1:$1,0)-1,1000,1)=IF(X$7="","Yes",X$7))/(OFFSET(Data!$A$1,0,MATCH(X$6,Data!$1:$1,0)-1,1000,1)=IF(X$7="","Yes",X$7))*ROW(Data!$C$1:$C$1004),ROW(X205)-ROW(X$7)),1),"")</f>
        <v/>
      </c>
      <c r="Y205" s="43" t="str">
        <f ca="1">IF(Z205="","",IF(INDEX(Data!$BR:$BR,MATCH(Z205,Data!$A:$A,0),1)=0,"",INDEX(Data!$BR:$BR,MATCH(Z205,Data!$A:$A,0),1)))</f>
        <v/>
      </c>
      <c r="Z205" s="43" t="str">
        <f ca="1">IFERROR(INDEX(Data!$A$1:AA$1004,_xlfn.AGGREGATE(15,6,(OFFSET(Data!$A$1,0,MATCH(Z$6,Data!$1:$1,0)-1,1000,1)=IF(Z$7="","Yes",Z$7))/(OFFSET(Data!$A$1,0,MATCH(Z$6,Data!$1:$1,0)-1,1000,1)=IF(Z$7="","Yes",Z$7))*ROW(Data!$C$1:$C$1004),ROW(Z205)-ROW(Z$7)),1),"")</f>
        <v/>
      </c>
      <c r="AA205" s="43" t="str">
        <f ca="1">IF(AB205="","",IF(INDEX(Data!$BR:$BR,MATCH(AB205,Data!$A:$A,0),1)=0,"",INDEX(Data!$BR:$BR,MATCH(AB205,Data!$A:$A,0),1)))</f>
        <v/>
      </c>
      <c r="AB205" s="43" t="str">
        <f ca="1">IFERROR(INDEX(Data!$A$1:AC$1004,_xlfn.AGGREGATE(15,6,(OFFSET(Data!$A$1,0,MATCH(AB$6,Data!$1:$1,0)-1,1000,1)=IF(AB$7="","Yes",AB$7))/(OFFSET(Data!$A$1,0,MATCH(AB$6,Data!$1:$1,0)-1,1000,1)=IF(AB$7="","Yes",AB$7))*ROW(Data!$C$1:$C$1004),ROW(AB205)-ROW(AB$7)),1),"")</f>
        <v/>
      </c>
      <c r="AC205" s="43" t="str">
        <f ca="1">IF(AD205="","",IF(INDEX(Data!$BR:$BR,MATCH(AD205,Data!$A:$A,0),1)=0,"",INDEX(Data!$BR:$BR,MATCH(AD205,Data!$A:$A,0),1)))</f>
        <v/>
      </c>
      <c r="AD205" s="43" t="str">
        <f ca="1">IFERROR(INDEX(Data!$A$1:AE$1004,_xlfn.AGGREGATE(15,6,(OFFSET(Data!$A$1,0,MATCH(AD$6,Data!$1:$1,0)-1,1000,1)=IF(AD$7="","Yes",AD$7))/(OFFSET(Data!$A$1,0,MATCH(AD$6,Data!$1:$1,0)-1,1000,1)=IF(AD$7="","Yes",AD$7))*ROW(Data!$C$1:$C$1004),ROW(AD205)-ROW(AD$7)),1),"")</f>
        <v/>
      </c>
      <c r="AE205" s="43" t="str">
        <f ca="1">IF(AF205="","",IF(INDEX(Data!$BR:$BR,MATCH(AF205,Data!$A:$A,0),1)=0,"",INDEX(Data!$BR:$BR,MATCH(AF205,Data!$A:$A,0),1)))</f>
        <v/>
      </c>
      <c r="AF205" s="43" t="str">
        <f ca="1">IFERROR(INDEX(Data!$A$1:AM$1004,_xlfn.AGGREGATE(15,6,(OFFSET(Data!$A$1,0,MATCH(AF$6,Data!$1:$1,0)-1,1000,1)=IF(AF$7="","Yes",AF$7))/(OFFSET(Data!$A$1,0,MATCH(AF$6,Data!$1:$1,0)-1,1000,1)=IF(AF$7="","Yes",AF$7))*ROW(Data!$C$1:$C$1004),ROW(AF205)-ROW(AF$7)),1),"")</f>
        <v/>
      </c>
      <c r="AG205" s="43" t="str">
        <f ca="1">IF(AH205="","",IF(INDEX(Data!$BR:$BR,MATCH(AH205,Data!$A:$A,0),1)=0,"",INDEX(Data!$BR:$BR,MATCH(AH205,Data!$A:$A,0),1)))</f>
        <v/>
      </c>
      <c r="AH205" s="43" t="str">
        <f ca="1">IFERROR(INDEX(Data!$A$1:AO$1004,_xlfn.AGGREGATE(15,6,(OFFSET(Data!$A$1,0,MATCH(AH$6,Data!$1:$1,0)-1,1000,1)=IF(AH$7="","Yes",AH$7))/(OFFSET(Data!$A$1,0,MATCH(AH$6,Data!$1:$1,0)-1,1000,1)=IF(AH$7="","Yes",AH$7))*ROW(Data!$C$1:$C$1004),ROW(AH205)-ROW(AH$7)),1),"")</f>
        <v/>
      </c>
      <c r="AI205" s="43" t="str">
        <f ca="1">IF(AJ205="","",IF(INDEX(Data!$BR:$BR,MATCH(AJ205,Data!$A:$A,0),1)=0,"",INDEX(Data!$BR:$BR,MATCH(AJ205,Data!$A:$A,0),1)))</f>
        <v/>
      </c>
      <c r="AJ205" s="43" t="str">
        <f ca="1">IFERROR(INDEX(Data!$A$1:AQ$1004,_xlfn.AGGREGATE(15,6,(OFFSET(Data!$A$1,0,MATCH(AJ$6,Data!$1:$1,0)-1,1000,1)=IF(AJ$7="","Yes",AJ$7))/(OFFSET(Data!$A$1,0,MATCH(AJ$6,Data!$1:$1,0)-1,1000,1)=IF(AJ$7="","Yes",AJ$7))*ROW(Data!$C$1:$C$1004),ROW(AJ205)-ROW(AJ$7)),1),"")</f>
        <v/>
      </c>
      <c r="AK205" s="43" t="str">
        <f ca="1">IF(AL205="","",IF(INDEX(Data!$BR:$BR,MATCH(AL205,Data!$A:$A,0),1)=0,"",INDEX(Data!$BR:$BR,MATCH(AL205,Data!$A:$A,0),1)))</f>
        <v/>
      </c>
      <c r="AL205" s="43" t="str">
        <f ca="1">IFERROR(INDEX(Data!$A$1:AS$1004,_xlfn.AGGREGATE(15,6,(OFFSET(Data!$A$1,0,MATCH(AL$6,Data!$1:$1,0)-1,1000,1)=IF(AL$7="","Yes",AL$7))/(OFFSET(Data!$A$1,0,MATCH(AL$6,Data!$1:$1,0)-1,1000,1)=IF(AL$7="","Yes",AL$7))*ROW(Data!$C$1:$C$1004),ROW(AL205)-ROW(AL$7)),1),"")</f>
        <v/>
      </c>
      <c r="AM205" s="43" t="str">
        <f ca="1">IF(AN205="","",IF(INDEX(Data!$BR:$BR,MATCH(AN205,Data!$A:$A,0),1)=0,"",INDEX(Data!$BR:$BR,MATCH(AN205,Data!$A:$A,0),1)))</f>
        <v/>
      </c>
      <c r="AN205" s="43" t="str">
        <f ca="1">IFERROR(INDEX(Data!$A$1:AU$1004,_xlfn.AGGREGATE(15,6,(OFFSET(Data!$A$1,0,MATCH(AN$6,Data!$1:$1,0)-1,1000,1)=IF(AN$7="","Yes",AN$7))/(OFFSET(Data!$A$1,0,MATCH(AN$6,Data!$1:$1,0)-1,1000,1)=IF(AN$7="","Yes",AN$7))*ROW(Data!$C$1:$C$1004),ROW(AN205)-ROW(AN$7)),1),"")</f>
        <v/>
      </c>
    </row>
    <row r="206" spans="1:40" x14ac:dyDescent="0.4">
      <c r="A206" s="43" t="str">
        <f ca="1">IF(B206="","",IF(INDEX(Data!$BR:$BR,MATCH(B206,Data!$A:$A,0),1)=0,"",INDEX(Data!$BR:$BR,MATCH(B206,Data!$A:$A,0),1)))</f>
        <v/>
      </c>
      <c r="B206" s="43" t="str">
        <f ca="1">IFERROR(INDEX(Data!A$1:$A$1004,_xlfn.AGGREGATE(15,6,(OFFSET(Data!$A$1,0,MATCH(B$6,Data!$1:$1,0)-1,1000,1)=IF(B$7="","Yes",B$7))/(OFFSET(Data!$A$1,0,MATCH(B$6,Data!$1:$1,0)-1,1000,1)=IF(B$7="","Yes",B$7))*ROW(Data!$C$1:$C$1004),ROW(B206)-ROW(B$7)),1),"")</f>
        <v/>
      </c>
      <c r="C206" s="43" t="str">
        <f ca="1">IF(D206="","",IF(INDEX(Data!$BR:$BR,MATCH(D206,Data!$A:$A,0),1)=0,"",INDEX(Data!$BR:$BR,MATCH(D206,Data!$A:$A,0),1)))</f>
        <v/>
      </c>
      <c r="D206" s="43" t="str">
        <f ca="1">IFERROR(INDEX(Data!$A$1:C$1004,_xlfn.AGGREGATE(15,6,(OFFSET(Data!$A$1,0,MATCH(D$6,Data!$1:$1,0)-1,1000,1)=IF(D$7="","Yes",D$7))/(OFFSET(Data!$A$1,0,MATCH(D$6,Data!$1:$1,0)-1,1000,1)=IF(D$7="","Yes",D$7))*ROW(Data!$C$1:$C$1004),ROW(D206)-ROW(D$7)),1),"")</f>
        <v/>
      </c>
      <c r="E206" s="43" t="str">
        <f ca="1">IF(F206="","",IF(INDEX(Data!$BR:$BR,MATCH(F206,Data!$A:$A,0),1)=0,"",INDEX(Data!$BR:$BR,MATCH(F206,Data!$A:$A,0),1)))</f>
        <v/>
      </c>
      <c r="F206" s="43" t="str">
        <f ca="1">IFERROR(INDEX(Data!$A$1:E$1004,_xlfn.AGGREGATE(15,6,(OFFSET(Data!$A$1,0,MATCH(F$6,Data!$1:$1,0)-1,1000,1)=IF(F$7="","Yes",F$7))/(OFFSET(Data!$A$1,0,MATCH(F$6,Data!$1:$1,0)-1,1000,1)=IF(F$7="","Yes",F$7))*ROW(Data!$C$1:$C$1004),ROW(F206)-ROW(F$7)),1),"")</f>
        <v/>
      </c>
      <c r="G206" s="43" t="str">
        <f ca="1">IF(H206="","",IF(INDEX(Data!$BR:$BR,MATCH(H206,Data!$A:$A,0),1)=0,"",INDEX(Data!$BR:$BR,MATCH(H206,Data!$A:$A,0),1)))</f>
        <v/>
      </c>
      <c r="H206" s="43" t="str">
        <f ca="1">IFERROR(INDEX(Data!$A$1:G$1004,_xlfn.AGGREGATE(15,6,(OFFSET(Data!$A$1,0,MATCH(H$6,Data!$1:$1,0)-1,1000,1)=IF(H$7="","Yes",H$7))/(OFFSET(Data!$A$1,0,MATCH(H$6,Data!$1:$1,0)-1,1000,1)=IF(H$7="","Yes",H$7))*ROW(Data!$C$1:$C$1004),ROW(H206)-ROW(H$7)),1),"")</f>
        <v/>
      </c>
      <c r="I206" s="43" t="str">
        <f ca="1">IF(J206="","",IF(INDEX(Data!$BR:$BR,MATCH(J206,Data!$A:$A,0),1)=0,"",INDEX(Data!$BR:$BR,MATCH(J206,Data!$A:$A,0),1)))</f>
        <v/>
      </c>
      <c r="J206" s="43" t="str">
        <f ca="1">IFERROR(INDEX(Data!$A$1:I$1004,_xlfn.AGGREGATE(15,6,(OFFSET(Data!$A$1,0,MATCH(J$6,Data!$1:$1,0)-1,1000,1)=IF(J$7="","Yes",J$7))/(OFFSET(Data!$A$1,0,MATCH(J$6,Data!$1:$1,0)-1,1000,1)=IF(J$7="","Yes",J$7))*ROW(Data!$C$1:$C$1004),ROW(J206)-ROW(J$7)),1),"")</f>
        <v/>
      </c>
      <c r="K206" s="43" t="str">
        <f ca="1">IF(L206="","",IF(INDEX(Data!$BR:$BR,MATCH(L206,Data!$A:$A,0),1)=0,"",INDEX(Data!$BR:$BR,MATCH(L206,Data!$A:$A,0),1)))</f>
        <v/>
      </c>
      <c r="L206" s="43" t="str">
        <f ca="1">IFERROR(INDEX(Data!$A$1:K$1004,_xlfn.AGGREGATE(15,6,(OFFSET(Data!$A$1,0,MATCH(L$6,Data!$1:$1,0)-1,1000,1)=IF(L$7="","Yes",L$7))/(OFFSET(Data!$A$1,0,MATCH(L$6,Data!$1:$1,0)-1,1000,1)=IF(L$7="","Yes",L$7))*ROW(Data!$C$1:$C$1004),ROW(L206)-ROW(L$7)),1),"")</f>
        <v/>
      </c>
      <c r="M206" s="43" t="str">
        <f ca="1">IF(N206="","",IF(INDEX(Data!$BR:$BR,MATCH(N206,Data!$A:$A,0),1)=0,"",INDEX(Data!$BR:$BR,MATCH(N206,Data!$A:$A,0),1)))</f>
        <v/>
      </c>
      <c r="N206" s="43" t="str">
        <f ca="1">IFERROR(INDEX(Data!$A$1:M$1004,_xlfn.AGGREGATE(15,6,(OFFSET(Data!$A$1,0,MATCH(N$6,Data!$1:$1,0)-1,1000,1)=IF(N$7="","Yes",N$7))/(OFFSET(Data!$A$1,0,MATCH(N$6,Data!$1:$1,0)-1,1000,1)=IF(N$7="","Yes",N$7))*ROW(Data!$C$1:$C$1004),ROW(N206)-ROW(N$7)),1),"")</f>
        <v/>
      </c>
      <c r="O206" s="43" t="str">
        <f ca="1">IF(P206="","",IF(INDEX(Data!$BR:$BR,MATCH(P206,Data!$A:$A,0),1)=0,"",INDEX(Data!$BR:$BR,MATCH(P206,Data!$A:$A,0),1)))</f>
        <v/>
      </c>
      <c r="P206" s="43" t="str">
        <f ca="1">IFERROR(INDEX(Data!$A$1:O$1004,_xlfn.AGGREGATE(15,6,(OFFSET(Data!$A$1,0,MATCH(P$6,Data!$1:$1,0)-1,1000,1)=IF(P$7="","Yes",P$7))/(OFFSET(Data!$A$1,0,MATCH(P$6,Data!$1:$1,0)-1,1000,1)=IF(P$7="","Yes",P$7))*ROW(Data!$C$1:$C$1004),ROW(P206)-ROW(P$7)),1),"")</f>
        <v/>
      </c>
      <c r="Q206" s="43" t="str">
        <f ca="1">IF(R206="","",IF(INDEX(Data!$BR:$BR,MATCH(R206,Data!$A:$A,0),1)=0,"",INDEX(Data!$BR:$BR,MATCH(R206,Data!$A:$A,0),1)))</f>
        <v/>
      </c>
      <c r="R206" s="43" t="str">
        <f ca="1">IFERROR(INDEX(Data!$A$1:Q$1004,_xlfn.AGGREGATE(15,6,(OFFSET(Data!$A$1,0,MATCH(R$6,Data!$1:$1,0)-1,1000,1)=IF(R$7="","Yes",R$7))/(OFFSET(Data!$A$1,0,MATCH(R$6,Data!$1:$1,0)-1,1000,1)=IF(R$7="","Yes",R$7))*ROW(Data!$C$1:$C$1004),ROW(R206)-ROW(R$7)),1),"")</f>
        <v/>
      </c>
      <c r="S206" s="43" t="str">
        <f ca="1">IF(T206="","",IF(INDEX(Data!$BR:$BR,MATCH(T206,Data!$A:$A,0),1)=0,"",INDEX(Data!$BR:$BR,MATCH(T206,Data!$A:$A,0),1)))</f>
        <v/>
      </c>
      <c r="T206" s="43" t="str">
        <f ca="1">IFERROR(INDEX(Data!$A$1:R$1004,_xlfn.AGGREGATE(15,6,(OFFSET(Data!$A$1,0,MATCH(T$6,Data!$1:$1,0)-1,1000,1)=IF(T$7="","Yes",T$7))/(OFFSET(Data!$A$1,0,MATCH(T$6,Data!$1:$1,0)-1,1000,1)=IF(T$7="","Yes",T$7))*ROW(Data!$C$1:$C$1004),ROW(T206)-ROW(T$7)),1),"")</f>
        <v/>
      </c>
      <c r="U206" s="43" t="str">
        <f ca="1">IF(V206="","",IF(INDEX(Data!$BR:$BR,MATCH(V206,Data!$A:$A,0),1)=0,"",INDEX(Data!$BR:$BR,MATCH(V206,Data!$A:$A,0),1)))</f>
        <v/>
      </c>
      <c r="V206" s="43" t="str">
        <f ca="1">IFERROR(INDEX(Data!$A$1:T$1004,_xlfn.AGGREGATE(15,6,(OFFSET(Data!$A$1,0,MATCH(V$6,Data!$1:$1,0)-1,1000,1)=IF(V$7="","Yes",V$7))/(OFFSET(Data!$A$1,0,MATCH(V$6,Data!$1:$1,0)-1,1000,1)=IF(V$7="","Yes",V$7))*ROW(Data!$C$1:$C$1004),ROW(V206)-ROW(V$7)),1),"")</f>
        <v/>
      </c>
      <c r="W206" s="43" t="str">
        <f ca="1">IF(X206="","",IF(INDEX(Data!$BR:$BR,MATCH(X206,Data!$A:$A,0),1)=0,"",INDEX(Data!$BR:$BR,MATCH(X206,Data!$A:$A,0),1)))</f>
        <v/>
      </c>
      <c r="X206" s="43" t="str">
        <f ca="1">IFERROR(INDEX(Data!$A$1:Y$1004,_xlfn.AGGREGATE(15,6,(OFFSET(Data!$A$1,0,MATCH(X$6,Data!$1:$1,0)-1,1000,1)=IF(X$7="","Yes",X$7))/(OFFSET(Data!$A$1,0,MATCH(X$6,Data!$1:$1,0)-1,1000,1)=IF(X$7="","Yes",X$7))*ROW(Data!$C$1:$C$1004),ROW(X206)-ROW(X$7)),1),"")</f>
        <v/>
      </c>
      <c r="Y206" s="43" t="str">
        <f ca="1">IF(Z206="","",IF(INDEX(Data!$BR:$BR,MATCH(Z206,Data!$A:$A,0),1)=0,"",INDEX(Data!$BR:$BR,MATCH(Z206,Data!$A:$A,0),1)))</f>
        <v/>
      </c>
      <c r="Z206" s="43" t="str">
        <f ca="1">IFERROR(INDEX(Data!$A$1:AA$1004,_xlfn.AGGREGATE(15,6,(OFFSET(Data!$A$1,0,MATCH(Z$6,Data!$1:$1,0)-1,1000,1)=IF(Z$7="","Yes",Z$7))/(OFFSET(Data!$A$1,0,MATCH(Z$6,Data!$1:$1,0)-1,1000,1)=IF(Z$7="","Yes",Z$7))*ROW(Data!$C$1:$C$1004),ROW(Z206)-ROW(Z$7)),1),"")</f>
        <v/>
      </c>
      <c r="AA206" s="43" t="str">
        <f ca="1">IF(AB206="","",IF(INDEX(Data!$BR:$BR,MATCH(AB206,Data!$A:$A,0),1)=0,"",INDEX(Data!$BR:$BR,MATCH(AB206,Data!$A:$A,0),1)))</f>
        <v/>
      </c>
      <c r="AB206" s="43" t="str">
        <f ca="1">IFERROR(INDEX(Data!$A$1:AC$1004,_xlfn.AGGREGATE(15,6,(OFFSET(Data!$A$1,0,MATCH(AB$6,Data!$1:$1,0)-1,1000,1)=IF(AB$7="","Yes",AB$7))/(OFFSET(Data!$A$1,0,MATCH(AB$6,Data!$1:$1,0)-1,1000,1)=IF(AB$7="","Yes",AB$7))*ROW(Data!$C$1:$C$1004),ROW(AB206)-ROW(AB$7)),1),"")</f>
        <v/>
      </c>
      <c r="AC206" s="43" t="str">
        <f ca="1">IF(AD206="","",IF(INDEX(Data!$BR:$BR,MATCH(AD206,Data!$A:$A,0),1)=0,"",INDEX(Data!$BR:$BR,MATCH(AD206,Data!$A:$A,0),1)))</f>
        <v/>
      </c>
      <c r="AD206" s="43" t="str">
        <f ca="1">IFERROR(INDEX(Data!$A$1:AE$1004,_xlfn.AGGREGATE(15,6,(OFFSET(Data!$A$1,0,MATCH(AD$6,Data!$1:$1,0)-1,1000,1)=IF(AD$7="","Yes",AD$7))/(OFFSET(Data!$A$1,0,MATCH(AD$6,Data!$1:$1,0)-1,1000,1)=IF(AD$7="","Yes",AD$7))*ROW(Data!$C$1:$C$1004),ROW(AD206)-ROW(AD$7)),1),"")</f>
        <v/>
      </c>
      <c r="AE206" s="43" t="str">
        <f ca="1">IF(AF206="","",IF(INDEX(Data!$BR:$BR,MATCH(AF206,Data!$A:$A,0),1)=0,"",INDEX(Data!$BR:$BR,MATCH(AF206,Data!$A:$A,0),1)))</f>
        <v/>
      </c>
      <c r="AF206" s="43" t="str">
        <f ca="1">IFERROR(INDEX(Data!$A$1:AM$1004,_xlfn.AGGREGATE(15,6,(OFFSET(Data!$A$1,0,MATCH(AF$6,Data!$1:$1,0)-1,1000,1)=IF(AF$7="","Yes",AF$7))/(OFFSET(Data!$A$1,0,MATCH(AF$6,Data!$1:$1,0)-1,1000,1)=IF(AF$7="","Yes",AF$7))*ROW(Data!$C$1:$C$1004),ROW(AF206)-ROW(AF$7)),1),"")</f>
        <v/>
      </c>
      <c r="AG206" s="43" t="str">
        <f ca="1">IF(AH206="","",IF(INDEX(Data!$BR:$BR,MATCH(AH206,Data!$A:$A,0),1)=0,"",INDEX(Data!$BR:$BR,MATCH(AH206,Data!$A:$A,0),1)))</f>
        <v/>
      </c>
      <c r="AH206" s="43" t="str">
        <f ca="1">IFERROR(INDEX(Data!$A$1:AO$1004,_xlfn.AGGREGATE(15,6,(OFFSET(Data!$A$1,0,MATCH(AH$6,Data!$1:$1,0)-1,1000,1)=IF(AH$7="","Yes",AH$7))/(OFFSET(Data!$A$1,0,MATCH(AH$6,Data!$1:$1,0)-1,1000,1)=IF(AH$7="","Yes",AH$7))*ROW(Data!$C$1:$C$1004),ROW(AH206)-ROW(AH$7)),1),"")</f>
        <v/>
      </c>
      <c r="AI206" s="43" t="str">
        <f ca="1">IF(AJ206="","",IF(INDEX(Data!$BR:$BR,MATCH(AJ206,Data!$A:$A,0),1)=0,"",INDEX(Data!$BR:$BR,MATCH(AJ206,Data!$A:$A,0),1)))</f>
        <v/>
      </c>
      <c r="AJ206" s="43" t="str">
        <f ca="1">IFERROR(INDEX(Data!$A$1:AQ$1004,_xlfn.AGGREGATE(15,6,(OFFSET(Data!$A$1,0,MATCH(AJ$6,Data!$1:$1,0)-1,1000,1)=IF(AJ$7="","Yes",AJ$7))/(OFFSET(Data!$A$1,0,MATCH(AJ$6,Data!$1:$1,0)-1,1000,1)=IF(AJ$7="","Yes",AJ$7))*ROW(Data!$C$1:$C$1004),ROW(AJ206)-ROW(AJ$7)),1),"")</f>
        <v/>
      </c>
      <c r="AK206" s="43" t="str">
        <f ca="1">IF(AL206="","",IF(INDEX(Data!$BR:$BR,MATCH(AL206,Data!$A:$A,0),1)=0,"",INDEX(Data!$BR:$BR,MATCH(AL206,Data!$A:$A,0),1)))</f>
        <v/>
      </c>
      <c r="AL206" s="43" t="str">
        <f ca="1">IFERROR(INDEX(Data!$A$1:AS$1004,_xlfn.AGGREGATE(15,6,(OFFSET(Data!$A$1,0,MATCH(AL$6,Data!$1:$1,0)-1,1000,1)=IF(AL$7="","Yes",AL$7))/(OFFSET(Data!$A$1,0,MATCH(AL$6,Data!$1:$1,0)-1,1000,1)=IF(AL$7="","Yes",AL$7))*ROW(Data!$C$1:$C$1004),ROW(AL206)-ROW(AL$7)),1),"")</f>
        <v/>
      </c>
      <c r="AM206" s="43" t="str">
        <f ca="1">IF(AN206="","",IF(INDEX(Data!$BR:$BR,MATCH(AN206,Data!$A:$A,0),1)=0,"",INDEX(Data!$BR:$BR,MATCH(AN206,Data!$A:$A,0),1)))</f>
        <v/>
      </c>
      <c r="AN206" s="43" t="str">
        <f ca="1">IFERROR(INDEX(Data!$A$1:AU$1004,_xlfn.AGGREGATE(15,6,(OFFSET(Data!$A$1,0,MATCH(AN$6,Data!$1:$1,0)-1,1000,1)=IF(AN$7="","Yes",AN$7))/(OFFSET(Data!$A$1,0,MATCH(AN$6,Data!$1:$1,0)-1,1000,1)=IF(AN$7="","Yes",AN$7))*ROW(Data!$C$1:$C$1004),ROW(AN206)-ROW(AN$7)),1),"")</f>
        <v/>
      </c>
    </row>
    <row r="207" spans="1:40" x14ac:dyDescent="0.4">
      <c r="A207" s="43" t="str">
        <f ca="1">IF(B207="","",IF(INDEX(Data!$BR:$BR,MATCH(B207,Data!$A:$A,0),1)=0,"",INDEX(Data!$BR:$BR,MATCH(B207,Data!$A:$A,0),1)))</f>
        <v/>
      </c>
      <c r="B207" s="43" t="str">
        <f ca="1">IFERROR(INDEX(Data!A$1:$A$1004,_xlfn.AGGREGATE(15,6,(OFFSET(Data!$A$1,0,MATCH(B$6,Data!$1:$1,0)-1,1000,1)=IF(B$7="","Yes",B$7))/(OFFSET(Data!$A$1,0,MATCH(B$6,Data!$1:$1,0)-1,1000,1)=IF(B$7="","Yes",B$7))*ROW(Data!$C$1:$C$1004),ROW(B207)-ROW(B$7)),1),"")</f>
        <v/>
      </c>
      <c r="C207" s="43" t="str">
        <f ca="1">IF(D207="","",IF(INDEX(Data!$BR:$BR,MATCH(D207,Data!$A:$A,0),1)=0,"",INDEX(Data!$BR:$BR,MATCH(D207,Data!$A:$A,0),1)))</f>
        <v/>
      </c>
      <c r="D207" s="43" t="str">
        <f ca="1">IFERROR(INDEX(Data!$A$1:C$1004,_xlfn.AGGREGATE(15,6,(OFFSET(Data!$A$1,0,MATCH(D$6,Data!$1:$1,0)-1,1000,1)=IF(D$7="","Yes",D$7))/(OFFSET(Data!$A$1,0,MATCH(D$6,Data!$1:$1,0)-1,1000,1)=IF(D$7="","Yes",D$7))*ROW(Data!$C$1:$C$1004),ROW(D207)-ROW(D$7)),1),"")</f>
        <v/>
      </c>
      <c r="E207" s="43" t="str">
        <f ca="1">IF(F207="","",IF(INDEX(Data!$BR:$BR,MATCH(F207,Data!$A:$A,0),1)=0,"",INDEX(Data!$BR:$BR,MATCH(F207,Data!$A:$A,0),1)))</f>
        <v/>
      </c>
      <c r="F207" s="43" t="str">
        <f ca="1">IFERROR(INDEX(Data!$A$1:E$1004,_xlfn.AGGREGATE(15,6,(OFFSET(Data!$A$1,0,MATCH(F$6,Data!$1:$1,0)-1,1000,1)=IF(F$7="","Yes",F$7))/(OFFSET(Data!$A$1,0,MATCH(F$6,Data!$1:$1,0)-1,1000,1)=IF(F$7="","Yes",F$7))*ROW(Data!$C$1:$C$1004),ROW(F207)-ROW(F$7)),1),"")</f>
        <v/>
      </c>
      <c r="G207" s="43" t="str">
        <f ca="1">IF(H207="","",IF(INDEX(Data!$BR:$BR,MATCH(H207,Data!$A:$A,0),1)=0,"",INDEX(Data!$BR:$BR,MATCH(H207,Data!$A:$A,0),1)))</f>
        <v/>
      </c>
      <c r="H207" s="43" t="str">
        <f ca="1">IFERROR(INDEX(Data!$A$1:G$1004,_xlfn.AGGREGATE(15,6,(OFFSET(Data!$A$1,0,MATCH(H$6,Data!$1:$1,0)-1,1000,1)=IF(H$7="","Yes",H$7))/(OFFSET(Data!$A$1,0,MATCH(H$6,Data!$1:$1,0)-1,1000,1)=IF(H$7="","Yes",H$7))*ROW(Data!$C$1:$C$1004),ROW(H207)-ROW(H$7)),1),"")</f>
        <v/>
      </c>
      <c r="I207" s="43" t="str">
        <f ca="1">IF(J207="","",IF(INDEX(Data!$BR:$BR,MATCH(J207,Data!$A:$A,0),1)=0,"",INDEX(Data!$BR:$BR,MATCH(J207,Data!$A:$A,0),1)))</f>
        <v/>
      </c>
      <c r="J207" s="43" t="str">
        <f ca="1">IFERROR(INDEX(Data!$A$1:I$1004,_xlfn.AGGREGATE(15,6,(OFFSET(Data!$A$1,0,MATCH(J$6,Data!$1:$1,0)-1,1000,1)=IF(J$7="","Yes",J$7))/(OFFSET(Data!$A$1,0,MATCH(J$6,Data!$1:$1,0)-1,1000,1)=IF(J$7="","Yes",J$7))*ROW(Data!$C$1:$C$1004),ROW(J207)-ROW(J$7)),1),"")</f>
        <v/>
      </c>
      <c r="K207" s="43" t="str">
        <f ca="1">IF(L207="","",IF(INDEX(Data!$BR:$BR,MATCH(L207,Data!$A:$A,0),1)=0,"",INDEX(Data!$BR:$BR,MATCH(L207,Data!$A:$A,0),1)))</f>
        <v/>
      </c>
      <c r="L207" s="43" t="str">
        <f ca="1">IFERROR(INDEX(Data!$A$1:K$1004,_xlfn.AGGREGATE(15,6,(OFFSET(Data!$A$1,0,MATCH(L$6,Data!$1:$1,0)-1,1000,1)=IF(L$7="","Yes",L$7))/(OFFSET(Data!$A$1,0,MATCH(L$6,Data!$1:$1,0)-1,1000,1)=IF(L$7="","Yes",L$7))*ROW(Data!$C$1:$C$1004),ROW(L207)-ROW(L$7)),1),"")</f>
        <v/>
      </c>
      <c r="M207" s="43" t="str">
        <f ca="1">IF(N207="","",IF(INDEX(Data!$BR:$BR,MATCH(N207,Data!$A:$A,0),1)=0,"",INDEX(Data!$BR:$BR,MATCH(N207,Data!$A:$A,0),1)))</f>
        <v/>
      </c>
      <c r="N207" s="43" t="str">
        <f ca="1">IFERROR(INDEX(Data!$A$1:M$1004,_xlfn.AGGREGATE(15,6,(OFFSET(Data!$A$1,0,MATCH(N$6,Data!$1:$1,0)-1,1000,1)=IF(N$7="","Yes",N$7))/(OFFSET(Data!$A$1,0,MATCH(N$6,Data!$1:$1,0)-1,1000,1)=IF(N$7="","Yes",N$7))*ROW(Data!$C$1:$C$1004),ROW(N207)-ROW(N$7)),1),"")</f>
        <v/>
      </c>
      <c r="O207" s="43" t="str">
        <f ca="1">IF(P207="","",IF(INDEX(Data!$BR:$BR,MATCH(P207,Data!$A:$A,0),1)=0,"",INDEX(Data!$BR:$BR,MATCH(P207,Data!$A:$A,0),1)))</f>
        <v/>
      </c>
      <c r="P207" s="43" t="str">
        <f ca="1">IFERROR(INDEX(Data!$A$1:O$1004,_xlfn.AGGREGATE(15,6,(OFFSET(Data!$A$1,0,MATCH(P$6,Data!$1:$1,0)-1,1000,1)=IF(P$7="","Yes",P$7))/(OFFSET(Data!$A$1,0,MATCH(P$6,Data!$1:$1,0)-1,1000,1)=IF(P$7="","Yes",P$7))*ROW(Data!$C$1:$C$1004),ROW(P207)-ROW(P$7)),1),"")</f>
        <v/>
      </c>
      <c r="Q207" s="43" t="str">
        <f ca="1">IF(R207="","",IF(INDEX(Data!$BR:$BR,MATCH(R207,Data!$A:$A,0),1)=0,"",INDEX(Data!$BR:$BR,MATCH(R207,Data!$A:$A,0),1)))</f>
        <v/>
      </c>
      <c r="R207" s="43" t="str">
        <f ca="1">IFERROR(INDEX(Data!$A$1:Q$1004,_xlfn.AGGREGATE(15,6,(OFFSET(Data!$A$1,0,MATCH(R$6,Data!$1:$1,0)-1,1000,1)=IF(R$7="","Yes",R$7))/(OFFSET(Data!$A$1,0,MATCH(R$6,Data!$1:$1,0)-1,1000,1)=IF(R$7="","Yes",R$7))*ROW(Data!$C$1:$C$1004),ROW(R207)-ROW(R$7)),1),"")</f>
        <v/>
      </c>
      <c r="S207" s="43" t="str">
        <f ca="1">IF(T207="","",IF(INDEX(Data!$BR:$BR,MATCH(T207,Data!$A:$A,0),1)=0,"",INDEX(Data!$BR:$BR,MATCH(T207,Data!$A:$A,0),1)))</f>
        <v/>
      </c>
      <c r="T207" s="43" t="str">
        <f ca="1">IFERROR(INDEX(Data!$A$1:R$1004,_xlfn.AGGREGATE(15,6,(OFFSET(Data!$A$1,0,MATCH(T$6,Data!$1:$1,0)-1,1000,1)=IF(T$7="","Yes",T$7))/(OFFSET(Data!$A$1,0,MATCH(T$6,Data!$1:$1,0)-1,1000,1)=IF(T$7="","Yes",T$7))*ROW(Data!$C$1:$C$1004),ROW(T207)-ROW(T$7)),1),"")</f>
        <v/>
      </c>
      <c r="U207" s="43" t="str">
        <f ca="1">IF(V207="","",IF(INDEX(Data!$BR:$BR,MATCH(V207,Data!$A:$A,0),1)=0,"",INDEX(Data!$BR:$BR,MATCH(V207,Data!$A:$A,0),1)))</f>
        <v/>
      </c>
      <c r="V207" s="43" t="str">
        <f ca="1">IFERROR(INDEX(Data!$A$1:T$1004,_xlfn.AGGREGATE(15,6,(OFFSET(Data!$A$1,0,MATCH(V$6,Data!$1:$1,0)-1,1000,1)=IF(V$7="","Yes",V$7))/(OFFSET(Data!$A$1,0,MATCH(V$6,Data!$1:$1,0)-1,1000,1)=IF(V$7="","Yes",V$7))*ROW(Data!$C$1:$C$1004),ROW(V207)-ROW(V$7)),1),"")</f>
        <v/>
      </c>
      <c r="W207" s="43" t="str">
        <f ca="1">IF(X207="","",IF(INDEX(Data!$BR:$BR,MATCH(X207,Data!$A:$A,0),1)=0,"",INDEX(Data!$BR:$BR,MATCH(X207,Data!$A:$A,0),1)))</f>
        <v/>
      </c>
      <c r="X207" s="43" t="str">
        <f ca="1">IFERROR(INDEX(Data!$A$1:Y$1004,_xlfn.AGGREGATE(15,6,(OFFSET(Data!$A$1,0,MATCH(X$6,Data!$1:$1,0)-1,1000,1)=IF(X$7="","Yes",X$7))/(OFFSET(Data!$A$1,0,MATCH(X$6,Data!$1:$1,0)-1,1000,1)=IF(X$7="","Yes",X$7))*ROW(Data!$C$1:$C$1004),ROW(X207)-ROW(X$7)),1),"")</f>
        <v/>
      </c>
      <c r="Y207" s="43" t="str">
        <f ca="1">IF(Z207="","",IF(INDEX(Data!$BR:$BR,MATCH(Z207,Data!$A:$A,0),1)=0,"",INDEX(Data!$BR:$BR,MATCH(Z207,Data!$A:$A,0),1)))</f>
        <v/>
      </c>
      <c r="Z207" s="43" t="str">
        <f ca="1">IFERROR(INDEX(Data!$A$1:AA$1004,_xlfn.AGGREGATE(15,6,(OFFSET(Data!$A$1,0,MATCH(Z$6,Data!$1:$1,0)-1,1000,1)=IF(Z$7="","Yes",Z$7))/(OFFSET(Data!$A$1,0,MATCH(Z$6,Data!$1:$1,0)-1,1000,1)=IF(Z$7="","Yes",Z$7))*ROW(Data!$C$1:$C$1004),ROW(Z207)-ROW(Z$7)),1),"")</f>
        <v/>
      </c>
      <c r="AA207" s="43" t="str">
        <f ca="1">IF(AB207="","",IF(INDEX(Data!$BR:$BR,MATCH(AB207,Data!$A:$A,0),1)=0,"",INDEX(Data!$BR:$BR,MATCH(AB207,Data!$A:$A,0),1)))</f>
        <v/>
      </c>
      <c r="AB207" s="43" t="str">
        <f ca="1">IFERROR(INDEX(Data!$A$1:AC$1004,_xlfn.AGGREGATE(15,6,(OFFSET(Data!$A$1,0,MATCH(AB$6,Data!$1:$1,0)-1,1000,1)=IF(AB$7="","Yes",AB$7))/(OFFSET(Data!$A$1,0,MATCH(AB$6,Data!$1:$1,0)-1,1000,1)=IF(AB$7="","Yes",AB$7))*ROW(Data!$C$1:$C$1004),ROW(AB207)-ROW(AB$7)),1),"")</f>
        <v/>
      </c>
      <c r="AC207" s="43" t="str">
        <f ca="1">IF(AD207="","",IF(INDEX(Data!$BR:$BR,MATCH(AD207,Data!$A:$A,0),1)=0,"",INDEX(Data!$BR:$BR,MATCH(AD207,Data!$A:$A,0),1)))</f>
        <v/>
      </c>
      <c r="AD207" s="43" t="str">
        <f ca="1">IFERROR(INDEX(Data!$A$1:AE$1004,_xlfn.AGGREGATE(15,6,(OFFSET(Data!$A$1,0,MATCH(AD$6,Data!$1:$1,0)-1,1000,1)=IF(AD$7="","Yes",AD$7))/(OFFSET(Data!$A$1,0,MATCH(AD$6,Data!$1:$1,0)-1,1000,1)=IF(AD$7="","Yes",AD$7))*ROW(Data!$C$1:$C$1004),ROW(AD207)-ROW(AD$7)),1),"")</f>
        <v/>
      </c>
      <c r="AE207" s="43" t="str">
        <f ca="1">IF(AF207="","",IF(INDEX(Data!$BR:$BR,MATCH(AF207,Data!$A:$A,0),1)=0,"",INDEX(Data!$BR:$BR,MATCH(AF207,Data!$A:$A,0),1)))</f>
        <v/>
      </c>
      <c r="AF207" s="43" t="str">
        <f ca="1">IFERROR(INDEX(Data!$A$1:AM$1004,_xlfn.AGGREGATE(15,6,(OFFSET(Data!$A$1,0,MATCH(AF$6,Data!$1:$1,0)-1,1000,1)=IF(AF$7="","Yes",AF$7))/(OFFSET(Data!$A$1,0,MATCH(AF$6,Data!$1:$1,0)-1,1000,1)=IF(AF$7="","Yes",AF$7))*ROW(Data!$C$1:$C$1004),ROW(AF207)-ROW(AF$7)),1),"")</f>
        <v/>
      </c>
      <c r="AG207" s="43" t="str">
        <f ca="1">IF(AH207="","",IF(INDEX(Data!$BR:$BR,MATCH(AH207,Data!$A:$A,0),1)=0,"",INDEX(Data!$BR:$BR,MATCH(AH207,Data!$A:$A,0),1)))</f>
        <v/>
      </c>
      <c r="AH207" s="43" t="str">
        <f ca="1">IFERROR(INDEX(Data!$A$1:AO$1004,_xlfn.AGGREGATE(15,6,(OFFSET(Data!$A$1,0,MATCH(AH$6,Data!$1:$1,0)-1,1000,1)=IF(AH$7="","Yes",AH$7))/(OFFSET(Data!$A$1,0,MATCH(AH$6,Data!$1:$1,0)-1,1000,1)=IF(AH$7="","Yes",AH$7))*ROW(Data!$C$1:$C$1004),ROW(AH207)-ROW(AH$7)),1),"")</f>
        <v/>
      </c>
      <c r="AI207" s="43" t="str">
        <f ca="1">IF(AJ207="","",IF(INDEX(Data!$BR:$BR,MATCH(AJ207,Data!$A:$A,0),1)=0,"",INDEX(Data!$BR:$BR,MATCH(AJ207,Data!$A:$A,0),1)))</f>
        <v/>
      </c>
      <c r="AJ207" s="43" t="str">
        <f ca="1">IFERROR(INDEX(Data!$A$1:AQ$1004,_xlfn.AGGREGATE(15,6,(OFFSET(Data!$A$1,0,MATCH(AJ$6,Data!$1:$1,0)-1,1000,1)=IF(AJ$7="","Yes",AJ$7))/(OFFSET(Data!$A$1,0,MATCH(AJ$6,Data!$1:$1,0)-1,1000,1)=IF(AJ$7="","Yes",AJ$7))*ROW(Data!$C$1:$C$1004),ROW(AJ207)-ROW(AJ$7)),1),"")</f>
        <v/>
      </c>
      <c r="AK207" s="43" t="str">
        <f ca="1">IF(AL207="","",IF(INDEX(Data!$BR:$BR,MATCH(AL207,Data!$A:$A,0),1)=0,"",INDEX(Data!$BR:$BR,MATCH(AL207,Data!$A:$A,0),1)))</f>
        <v/>
      </c>
      <c r="AL207" s="43" t="str">
        <f ca="1">IFERROR(INDEX(Data!$A$1:AS$1004,_xlfn.AGGREGATE(15,6,(OFFSET(Data!$A$1,0,MATCH(AL$6,Data!$1:$1,0)-1,1000,1)=IF(AL$7="","Yes",AL$7))/(OFFSET(Data!$A$1,0,MATCH(AL$6,Data!$1:$1,0)-1,1000,1)=IF(AL$7="","Yes",AL$7))*ROW(Data!$C$1:$C$1004),ROW(AL207)-ROW(AL$7)),1),"")</f>
        <v/>
      </c>
      <c r="AM207" s="43" t="str">
        <f ca="1">IF(AN207="","",IF(INDEX(Data!$BR:$BR,MATCH(AN207,Data!$A:$A,0),1)=0,"",INDEX(Data!$BR:$BR,MATCH(AN207,Data!$A:$A,0),1)))</f>
        <v/>
      </c>
      <c r="AN207" s="43" t="str">
        <f ca="1">IFERROR(INDEX(Data!$A$1:AU$1004,_xlfn.AGGREGATE(15,6,(OFFSET(Data!$A$1,0,MATCH(AN$6,Data!$1:$1,0)-1,1000,1)=IF(AN$7="","Yes",AN$7))/(OFFSET(Data!$A$1,0,MATCH(AN$6,Data!$1:$1,0)-1,1000,1)=IF(AN$7="","Yes",AN$7))*ROW(Data!$C$1:$C$1004),ROW(AN207)-ROW(AN$7)),1),"")</f>
        <v/>
      </c>
    </row>
    <row r="208" spans="1:40" x14ac:dyDescent="0.4">
      <c r="A208" s="43" t="str">
        <f ca="1">IF(B208="","",IF(INDEX(Data!$BR:$BR,MATCH(B208,Data!$A:$A,0),1)=0,"",INDEX(Data!$BR:$BR,MATCH(B208,Data!$A:$A,0),1)))</f>
        <v/>
      </c>
      <c r="B208" s="43" t="str">
        <f ca="1">IFERROR(INDEX(Data!A$1:$A$1004,_xlfn.AGGREGATE(15,6,(OFFSET(Data!$A$1,0,MATCH(B$6,Data!$1:$1,0)-1,1000,1)=IF(B$7="","Yes",B$7))/(OFFSET(Data!$A$1,0,MATCH(B$6,Data!$1:$1,0)-1,1000,1)=IF(B$7="","Yes",B$7))*ROW(Data!$C$1:$C$1004),ROW(B208)-ROW(B$7)),1),"")</f>
        <v/>
      </c>
      <c r="C208" s="43" t="str">
        <f ca="1">IF(D208="","",IF(INDEX(Data!$BR:$BR,MATCH(D208,Data!$A:$A,0),1)=0,"",INDEX(Data!$BR:$BR,MATCH(D208,Data!$A:$A,0),1)))</f>
        <v/>
      </c>
      <c r="D208" s="43" t="str">
        <f ca="1">IFERROR(INDEX(Data!$A$1:C$1004,_xlfn.AGGREGATE(15,6,(OFFSET(Data!$A$1,0,MATCH(D$6,Data!$1:$1,0)-1,1000,1)=IF(D$7="","Yes",D$7))/(OFFSET(Data!$A$1,0,MATCH(D$6,Data!$1:$1,0)-1,1000,1)=IF(D$7="","Yes",D$7))*ROW(Data!$C$1:$C$1004),ROW(D208)-ROW(D$7)),1),"")</f>
        <v/>
      </c>
      <c r="E208" s="43" t="str">
        <f ca="1">IF(F208="","",IF(INDEX(Data!$BR:$BR,MATCH(F208,Data!$A:$A,0),1)=0,"",INDEX(Data!$BR:$BR,MATCH(F208,Data!$A:$A,0),1)))</f>
        <v/>
      </c>
      <c r="F208" s="43" t="str">
        <f ca="1">IFERROR(INDEX(Data!$A$1:E$1004,_xlfn.AGGREGATE(15,6,(OFFSET(Data!$A$1,0,MATCH(F$6,Data!$1:$1,0)-1,1000,1)=IF(F$7="","Yes",F$7))/(OFFSET(Data!$A$1,0,MATCH(F$6,Data!$1:$1,0)-1,1000,1)=IF(F$7="","Yes",F$7))*ROW(Data!$C$1:$C$1004),ROW(F208)-ROW(F$7)),1),"")</f>
        <v/>
      </c>
      <c r="G208" s="43" t="str">
        <f ca="1">IF(H208="","",IF(INDEX(Data!$BR:$BR,MATCH(H208,Data!$A:$A,0),1)=0,"",INDEX(Data!$BR:$BR,MATCH(H208,Data!$A:$A,0),1)))</f>
        <v/>
      </c>
      <c r="H208" s="43" t="str">
        <f ca="1">IFERROR(INDEX(Data!$A$1:G$1004,_xlfn.AGGREGATE(15,6,(OFFSET(Data!$A$1,0,MATCH(H$6,Data!$1:$1,0)-1,1000,1)=IF(H$7="","Yes",H$7))/(OFFSET(Data!$A$1,0,MATCH(H$6,Data!$1:$1,0)-1,1000,1)=IF(H$7="","Yes",H$7))*ROW(Data!$C$1:$C$1004),ROW(H208)-ROW(H$7)),1),"")</f>
        <v/>
      </c>
      <c r="I208" s="43" t="str">
        <f ca="1">IF(J208="","",IF(INDEX(Data!$BR:$BR,MATCH(J208,Data!$A:$A,0),1)=0,"",INDEX(Data!$BR:$BR,MATCH(J208,Data!$A:$A,0),1)))</f>
        <v/>
      </c>
      <c r="J208" s="43" t="str">
        <f ca="1">IFERROR(INDEX(Data!$A$1:I$1004,_xlfn.AGGREGATE(15,6,(OFFSET(Data!$A$1,0,MATCH(J$6,Data!$1:$1,0)-1,1000,1)=IF(J$7="","Yes",J$7))/(OFFSET(Data!$A$1,0,MATCH(J$6,Data!$1:$1,0)-1,1000,1)=IF(J$7="","Yes",J$7))*ROW(Data!$C$1:$C$1004),ROW(J208)-ROW(J$7)),1),"")</f>
        <v/>
      </c>
      <c r="K208" s="43" t="str">
        <f ca="1">IF(L208="","",IF(INDEX(Data!$BR:$BR,MATCH(L208,Data!$A:$A,0),1)=0,"",INDEX(Data!$BR:$BR,MATCH(L208,Data!$A:$A,0),1)))</f>
        <v/>
      </c>
      <c r="L208" s="43" t="str">
        <f ca="1">IFERROR(INDEX(Data!$A$1:K$1004,_xlfn.AGGREGATE(15,6,(OFFSET(Data!$A$1,0,MATCH(L$6,Data!$1:$1,0)-1,1000,1)=IF(L$7="","Yes",L$7))/(OFFSET(Data!$A$1,0,MATCH(L$6,Data!$1:$1,0)-1,1000,1)=IF(L$7="","Yes",L$7))*ROW(Data!$C$1:$C$1004),ROW(L208)-ROW(L$7)),1),"")</f>
        <v/>
      </c>
      <c r="M208" s="43" t="str">
        <f ca="1">IF(N208="","",IF(INDEX(Data!$BR:$BR,MATCH(N208,Data!$A:$A,0),1)=0,"",INDEX(Data!$BR:$BR,MATCH(N208,Data!$A:$A,0),1)))</f>
        <v/>
      </c>
      <c r="N208" s="43" t="str">
        <f ca="1">IFERROR(INDEX(Data!$A$1:M$1004,_xlfn.AGGREGATE(15,6,(OFFSET(Data!$A$1,0,MATCH(N$6,Data!$1:$1,0)-1,1000,1)=IF(N$7="","Yes",N$7))/(OFFSET(Data!$A$1,0,MATCH(N$6,Data!$1:$1,0)-1,1000,1)=IF(N$7="","Yes",N$7))*ROW(Data!$C$1:$C$1004),ROW(N208)-ROW(N$7)),1),"")</f>
        <v/>
      </c>
      <c r="O208" s="43" t="str">
        <f ca="1">IF(P208="","",IF(INDEX(Data!$BR:$BR,MATCH(P208,Data!$A:$A,0),1)=0,"",INDEX(Data!$BR:$BR,MATCH(P208,Data!$A:$A,0),1)))</f>
        <v/>
      </c>
      <c r="P208" s="43" t="str">
        <f ca="1">IFERROR(INDEX(Data!$A$1:O$1004,_xlfn.AGGREGATE(15,6,(OFFSET(Data!$A$1,0,MATCH(P$6,Data!$1:$1,0)-1,1000,1)=IF(P$7="","Yes",P$7))/(OFFSET(Data!$A$1,0,MATCH(P$6,Data!$1:$1,0)-1,1000,1)=IF(P$7="","Yes",P$7))*ROW(Data!$C$1:$C$1004),ROW(P208)-ROW(P$7)),1),"")</f>
        <v/>
      </c>
      <c r="Q208" s="43" t="str">
        <f ca="1">IF(R208="","",IF(INDEX(Data!$BR:$BR,MATCH(R208,Data!$A:$A,0),1)=0,"",INDEX(Data!$BR:$BR,MATCH(R208,Data!$A:$A,0),1)))</f>
        <v/>
      </c>
      <c r="R208" s="43" t="str">
        <f ca="1">IFERROR(INDEX(Data!$A$1:Q$1004,_xlfn.AGGREGATE(15,6,(OFFSET(Data!$A$1,0,MATCH(R$6,Data!$1:$1,0)-1,1000,1)=IF(R$7="","Yes",R$7))/(OFFSET(Data!$A$1,0,MATCH(R$6,Data!$1:$1,0)-1,1000,1)=IF(R$7="","Yes",R$7))*ROW(Data!$C$1:$C$1004),ROW(R208)-ROW(R$7)),1),"")</f>
        <v/>
      </c>
      <c r="S208" s="43" t="str">
        <f ca="1">IF(T208="","",IF(INDEX(Data!$BR:$BR,MATCH(T208,Data!$A:$A,0),1)=0,"",INDEX(Data!$BR:$BR,MATCH(T208,Data!$A:$A,0),1)))</f>
        <v/>
      </c>
      <c r="T208" s="43" t="str">
        <f ca="1">IFERROR(INDEX(Data!$A$1:R$1004,_xlfn.AGGREGATE(15,6,(OFFSET(Data!$A$1,0,MATCH(T$6,Data!$1:$1,0)-1,1000,1)=IF(T$7="","Yes",T$7))/(OFFSET(Data!$A$1,0,MATCH(T$6,Data!$1:$1,0)-1,1000,1)=IF(T$7="","Yes",T$7))*ROW(Data!$C$1:$C$1004),ROW(T208)-ROW(T$7)),1),"")</f>
        <v/>
      </c>
      <c r="U208" s="43" t="str">
        <f ca="1">IF(V208="","",IF(INDEX(Data!$BR:$BR,MATCH(V208,Data!$A:$A,0),1)=0,"",INDEX(Data!$BR:$BR,MATCH(V208,Data!$A:$A,0),1)))</f>
        <v/>
      </c>
      <c r="V208" s="43" t="str">
        <f ca="1">IFERROR(INDEX(Data!$A$1:T$1004,_xlfn.AGGREGATE(15,6,(OFFSET(Data!$A$1,0,MATCH(V$6,Data!$1:$1,0)-1,1000,1)=IF(V$7="","Yes",V$7))/(OFFSET(Data!$A$1,0,MATCH(V$6,Data!$1:$1,0)-1,1000,1)=IF(V$7="","Yes",V$7))*ROW(Data!$C$1:$C$1004),ROW(V208)-ROW(V$7)),1),"")</f>
        <v/>
      </c>
      <c r="W208" s="43" t="str">
        <f ca="1">IF(X208="","",IF(INDEX(Data!$BR:$BR,MATCH(X208,Data!$A:$A,0),1)=0,"",INDEX(Data!$BR:$BR,MATCH(X208,Data!$A:$A,0),1)))</f>
        <v/>
      </c>
      <c r="X208" s="43" t="str">
        <f ca="1">IFERROR(INDEX(Data!$A$1:Y$1004,_xlfn.AGGREGATE(15,6,(OFFSET(Data!$A$1,0,MATCH(X$6,Data!$1:$1,0)-1,1000,1)=IF(X$7="","Yes",X$7))/(OFFSET(Data!$A$1,0,MATCH(X$6,Data!$1:$1,0)-1,1000,1)=IF(X$7="","Yes",X$7))*ROW(Data!$C$1:$C$1004),ROW(X208)-ROW(X$7)),1),"")</f>
        <v/>
      </c>
      <c r="Y208" s="43" t="str">
        <f ca="1">IF(Z208="","",IF(INDEX(Data!$BR:$BR,MATCH(Z208,Data!$A:$A,0),1)=0,"",INDEX(Data!$BR:$BR,MATCH(Z208,Data!$A:$A,0),1)))</f>
        <v/>
      </c>
      <c r="Z208" s="43" t="str">
        <f ca="1">IFERROR(INDEX(Data!$A$1:AA$1004,_xlfn.AGGREGATE(15,6,(OFFSET(Data!$A$1,0,MATCH(Z$6,Data!$1:$1,0)-1,1000,1)=IF(Z$7="","Yes",Z$7))/(OFFSET(Data!$A$1,0,MATCH(Z$6,Data!$1:$1,0)-1,1000,1)=IF(Z$7="","Yes",Z$7))*ROW(Data!$C$1:$C$1004),ROW(Z208)-ROW(Z$7)),1),"")</f>
        <v/>
      </c>
      <c r="AA208" s="43" t="str">
        <f ca="1">IF(AB208="","",IF(INDEX(Data!$BR:$BR,MATCH(AB208,Data!$A:$A,0),1)=0,"",INDEX(Data!$BR:$BR,MATCH(AB208,Data!$A:$A,0),1)))</f>
        <v/>
      </c>
      <c r="AB208" s="43" t="str">
        <f ca="1">IFERROR(INDEX(Data!$A$1:AC$1004,_xlfn.AGGREGATE(15,6,(OFFSET(Data!$A$1,0,MATCH(AB$6,Data!$1:$1,0)-1,1000,1)=IF(AB$7="","Yes",AB$7))/(OFFSET(Data!$A$1,0,MATCH(AB$6,Data!$1:$1,0)-1,1000,1)=IF(AB$7="","Yes",AB$7))*ROW(Data!$C$1:$C$1004),ROW(AB208)-ROW(AB$7)),1),"")</f>
        <v/>
      </c>
      <c r="AC208" s="43" t="str">
        <f ca="1">IF(AD208="","",IF(INDEX(Data!$BR:$BR,MATCH(AD208,Data!$A:$A,0),1)=0,"",INDEX(Data!$BR:$BR,MATCH(AD208,Data!$A:$A,0),1)))</f>
        <v/>
      </c>
      <c r="AD208" s="43" t="str">
        <f ca="1">IFERROR(INDEX(Data!$A$1:AE$1004,_xlfn.AGGREGATE(15,6,(OFFSET(Data!$A$1,0,MATCH(AD$6,Data!$1:$1,0)-1,1000,1)=IF(AD$7="","Yes",AD$7))/(OFFSET(Data!$A$1,0,MATCH(AD$6,Data!$1:$1,0)-1,1000,1)=IF(AD$7="","Yes",AD$7))*ROW(Data!$C$1:$C$1004),ROW(AD208)-ROW(AD$7)),1),"")</f>
        <v/>
      </c>
      <c r="AE208" s="43" t="str">
        <f ca="1">IF(AF208="","",IF(INDEX(Data!$BR:$BR,MATCH(AF208,Data!$A:$A,0),1)=0,"",INDEX(Data!$BR:$BR,MATCH(AF208,Data!$A:$A,0),1)))</f>
        <v/>
      </c>
      <c r="AF208" s="43" t="str">
        <f ca="1">IFERROR(INDEX(Data!$A$1:AM$1004,_xlfn.AGGREGATE(15,6,(OFFSET(Data!$A$1,0,MATCH(AF$6,Data!$1:$1,0)-1,1000,1)=IF(AF$7="","Yes",AF$7))/(OFFSET(Data!$A$1,0,MATCH(AF$6,Data!$1:$1,0)-1,1000,1)=IF(AF$7="","Yes",AF$7))*ROW(Data!$C$1:$C$1004),ROW(AF208)-ROW(AF$7)),1),"")</f>
        <v/>
      </c>
      <c r="AG208" s="43" t="str">
        <f ca="1">IF(AH208="","",IF(INDEX(Data!$BR:$BR,MATCH(AH208,Data!$A:$A,0),1)=0,"",INDEX(Data!$BR:$BR,MATCH(AH208,Data!$A:$A,0),1)))</f>
        <v/>
      </c>
      <c r="AH208" s="43" t="str">
        <f ca="1">IFERROR(INDEX(Data!$A$1:AO$1004,_xlfn.AGGREGATE(15,6,(OFFSET(Data!$A$1,0,MATCH(AH$6,Data!$1:$1,0)-1,1000,1)=IF(AH$7="","Yes",AH$7))/(OFFSET(Data!$A$1,0,MATCH(AH$6,Data!$1:$1,0)-1,1000,1)=IF(AH$7="","Yes",AH$7))*ROW(Data!$C$1:$C$1004),ROW(AH208)-ROW(AH$7)),1),"")</f>
        <v/>
      </c>
      <c r="AI208" s="43" t="str">
        <f ca="1">IF(AJ208="","",IF(INDEX(Data!$BR:$BR,MATCH(AJ208,Data!$A:$A,0),1)=0,"",INDEX(Data!$BR:$BR,MATCH(AJ208,Data!$A:$A,0),1)))</f>
        <v/>
      </c>
      <c r="AJ208" s="43" t="str">
        <f ca="1">IFERROR(INDEX(Data!$A$1:AQ$1004,_xlfn.AGGREGATE(15,6,(OFFSET(Data!$A$1,0,MATCH(AJ$6,Data!$1:$1,0)-1,1000,1)=IF(AJ$7="","Yes",AJ$7))/(OFFSET(Data!$A$1,0,MATCH(AJ$6,Data!$1:$1,0)-1,1000,1)=IF(AJ$7="","Yes",AJ$7))*ROW(Data!$C$1:$C$1004),ROW(AJ208)-ROW(AJ$7)),1),"")</f>
        <v/>
      </c>
      <c r="AK208" s="43" t="str">
        <f ca="1">IF(AL208="","",IF(INDEX(Data!$BR:$BR,MATCH(AL208,Data!$A:$A,0),1)=0,"",INDEX(Data!$BR:$BR,MATCH(AL208,Data!$A:$A,0),1)))</f>
        <v/>
      </c>
      <c r="AL208" s="43" t="str">
        <f ca="1">IFERROR(INDEX(Data!$A$1:AS$1004,_xlfn.AGGREGATE(15,6,(OFFSET(Data!$A$1,0,MATCH(AL$6,Data!$1:$1,0)-1,1000,1)=IF(AL$7="","Yes",AL$7))/(OFFSET(Data!$A$1,0,MATCH(AL$6,Data!$1:$1,0)-1,1000,1)=IF(AL$7="","Yes",AL$7))*ROW(Data!$C$1:$C$1004),ROW(AL208)-ROW(AL$7)),1),"")</f>
        <v/>
      </c>
      <c r="AM208" s="43" t="str">
        <f ca="1">IF(AN208="","",IF(INDEX(Data!$BR:$BR,MATCH(AN208,Data!$A:$A,0),1)=0,"",INDEX(Data!$BR:$BR,MATCH(AN208,Data!$A:$A,0),1)))</f>
        <v/>
      </c>
      <c r="AN208" s="43" t="str">
        <f ca="1">IFERROR(INDEX(Data!$A$1:AU$1004,_xlfn.AGGREGATE(15,6,(OFFSET(Data!$A$1,0,MATCH(AN$6,Data!$1:$1,0)-1,1000,1)=IF(AN$7="","Yes",AN$7))/(OFFSET(Data!$A$1,0,MATCH(AN$6,Data!$1:$1,0)-1,1000,1)=IF(AN$7="","Yes",AN$7))*ROW(Data!$C$1:$C$1004),ROW(AN208)-ROW(AN$7)),1),"")</f>
        <v/>
      </c>
    </row>
  </sheetData>
  <conditionalFormatting sqref="A2:A4">
    <cfRule type="expression" dxfId="1002" priority="194">
      <formula>A2=3</formula>
    </cfRule>
    <cfRule type="expression" dxfId="1001" priority="195">
      <formula>A2=2</formula>
    </cfRule>
    <cfRule type="expression" dxfId="1000" priority="196">
      <formula>A2=1</formula>
    </cfRule>
  </conditionalFormatting>
  <conditionalFormatting sqref="A8:A208">
    <cfRule type="expression" dxfId="999" priority="189">
      <formula>A8=3</formula>
    </cfRule>
    <cfRule type="expression" dxfId="998" priority="190">
      <formula>A8=2</formula>
    </cfRule>
    <cfRule type="expression" dxfId="997" priority="191">
      <formula>A8=1</formula>
    </cfRule>
  </conditionalFormatting>
  <conditionalFormatting sqref="F4">
    <cfRule type="expression" dxfId="996" priority="182">
      <formula>OR($F$2="Select",$F$2="")</formula>
    </cfRule>
  </conditionalFormatting>
  <conditionalFormatting sqref="D4">
    <cfRule type="expression" dxfId="995" priority="138">
      <formula>OR($D$2="Select",$D$2="")</formula>
    </cfRule>
  </conditionalFormatting>
  <conditionalFormatting sqref="C8:C208">
    <cfRule type="expression" dxfId="994" priority="97">
      <formula>C8=3</formula>
    </cfRule>
    <cfRule type="expression" dxfId="993" priority="98">
      <formula>C8=2</formula>
    </cfRule>
    <cfRule type="expression" dxfId="992" priority="99">
      <formula>C8=1</formula>
    </cfRule>
  </conditionalFormatting>
  <conditionalFormatting sqref="AE8:AE208 AA8:AA208 Y8:Y208 W8:W208 U8:U208 S8:S208 Q8:Q208 O8:O208 M8:M208 K8:K208 I8:I208 G8:G208 E8:E208">
    <cfRule type="expression" dxfId="991" priority="59">
      <formula>E8=3</formula>
    </cfRule>
    <cfRule type="expression" dxfId="990" priority="60">
      <formula>E8=2</formula>
    </cfRule>
    <cfRule type="expression" dxfId="989" priority="61">
      <formula>E8=1</formula>
    </cfRule>
  </conditionalFormatting>
  <conditionalFormatting sqref="B8:B208">
    <cfRule type="expression" dxfId="988" priority="57">
      <formula>AND($D$2&lt;&gt;"",ISNUMBER(SEARCH("*"&amp;$D$2&amp;"*",B8)))</formula>
    </cfRule>
  </conditionalFormatting>
  <conditionalFormatting sqref="X8:X208 AF8:AF208 AB8:AB208 Z8:Z208 V8:V208 T8:T208 R8:R208 P8:P208 N8:N208 L8:L208 J8:J208 H8:H208 F8:F208 D8:D208">
    <cfRule type="expression" dxfId="987" priority="49">
      <formula>AND($D$2&lt;&gt;"",ISNUMBER(SEARCH("*"&amp;$D$2&amp;"*",D8)))</formula>
    </cfRule>
  </conditionalFormatting>
  <conditionalFormatting sqref="AC8:AC208">
    <cfRule type="expression" dxfId="986" priority="45">
      <formula>AC8=3</formula>
    </cfRule>
    <cfRule type="expression" dxfId="985" priority="46">
      <formula>AC8=2</formula>
    </cfRule>
    <cfRule type="expression" dxfId="984" priority="47">
      <formula>AC8=1</formula>
    </cfRule>
  </conditionalFormatting>
  <conditionalFormatting sqref="AD8:AD208">
    <cfRule type="expression" dxfId="983" priority="43">
      <formula>AND($D$2&lt;&gt;"",ISNUMBER(SEARCH("*"&amp;$D$2&amp;"*",AD8)))</formula>
    </cfRule>
  </conditionalFormatting>
  <conditionalFormatting sqref="AI8:AI208">
    <cfRule type="expression" dxfId="982" priority="17">
      <formula>AI8=3</formula>
    </cfRule>
    <cfRule type="expression" dxfId="981" priority="18">
      <formula>AI8=2</formula>
    </cfRule>
    <cfRule type="expression" dxfId="980" priority="19">
      <formula>AI8=1</formula>
    </cfRule>
  </conditionalFormatting>
  <conditionalFormatting sqref="AJ8:AJ208">
    <cfRule type="expression" dxfId="979" priority="15">
      <formula>AND($D$2&lt;&gt;"",ISNUMBER(SEARCH("*"&amp;$D$2&amp;"*",AJ8)))</formula>
    </cfRule>
  </conditionalFormatting>
  <conditionalFormatting sqref="AG8:AG208">
    <cfRule type="expression" dxfId="978" priority="24">
      <formula>AG8=3</formula>
    </cfRule>
    <cfRule type="expression" dxfId="977" priority="25">
      <formula>AG8=2</formula>
    </cfRule>
    <cfRule type="expression" dxfId="976" priority="26">
      <formula>AG8=1</formula>
    </cfRule>
  </conditionalFormatting>
  <conditionalFormatting sqref="AH8:AH208">
    <cfRule type="expression" dxfId="975" priority="22">
      <formula>AND($D$2&lt;&gt;"",ISNUMBER(SEARCH("*"&amp;$D$2&amp;"*",AH8)))</formula>
    </cfRule>
  </conditionalFormatting>
  <conditionalFormatting sqref="AK8:AK208">
    <cfRule type="expression" dxfId="974" priority="10">
      <formula>AK8=3</formula>
    </cfRule>
    <cfRule type="expression" dxfId="973" priority="11">
      <formula>AK8=2</formula>
    </cfRule>
    <cfRule type="expression" dxfId="972" priority="12">
      <formula>AK8=1</formula>
    </cfRule>
  </conditionalFormatting>
  <conditionalFormatting sqref="AL8:AL208">
    <cfRule type="expression" dxfId="971" priority="8">
      <formula>AND($D$2&lt;&gt;"",ISNUMBER(SEARCH("*"&amp;$D$2&amp;"*",AL8)))</formula>
    </cfRule>
  </conditionalFormatting>
  <conditionalFormatting sqref="AM8:AM208">
    <cfRule type="expression" dxfId="970" priority="3">
      <formula>AM8=3</formula>
    </cfRule>
    <cfRule type="expression" dxfId="969" priority="4">
      <formula>AM8=2</formula>
    </cfRule>
    <cfRule type="expression" dxfId="968" priority="5">
      <formula>AM8=1</formula>
    </cfRule>
  </conditionalFormatting>
  <conditionalFormatting sqref="AN8:AN208">
    <cfRule type="expression" dxfId="96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3">
        <v>1</v>
      </c>
      <c r="D5" s="63">
        <v>2</v>
      </c>
      <c r="E5" s="63">
        <v>3</v>
      </c>
    </row>
    <row r="6" spans="2:5" x14ac:dyDescent="0.4">
      <c r="B6" s="63" t="s">
        <v>279</v>
      </c>
      <c r="C6" s="8">
        <f ca="1">IFERROR(MATCH(1,$BF$22:$BF$81,0),"No result")</f>
        <v>1</v>
      </c>
      <c r="D6" s="8">
        <f ca="1">IFERROR(MATCH(2,$BF$22:$BF$81,0),"No result")</f>
        <v>5</v>
      </c>
      <c r="E6" s="8">
        <f ca="1">IFERROR(MATCH(3,$BF$22:$BF$81,0),"No result")</f>
        <v>52</v>
      </c>
    </row>
    <row r="7" spans="2:5" s="1" customFormat="1" ht="29.15" x14ac:dyDescent="0.4">
      <c r="B7" s="63" t="s">
        <v>676</v>
      </c>
      <c r="C7" s="49" t="str">
        <f t="shared" ref="C7:E17" ca="1" si="0">IF(C$6="No result","",INDEX($A$22:$CB$81,C$6,MATCH($B7,$21:$21,0)))</f>
        <v>Philo</v>
      </c>
      <c r="D7" s="49" t="str">
        <f t="shared" ca="1" si="0"/>
        <v>AT&amp;T TV Now Max</v>
      </c>
      <c r="E7" s="49" t="str">
        <f t="shared" ca="1" si="0"/>
        <v>Hulu with Live TV</v>
      </c>
    </row>
    <row r="8" spans="2:5" s="1" customFormat="1" x14ac:dyDescent="0.4">
      <c r="B8" s="63" t="s">
        <v>677</v>
      </c>
      <c r="C8" s="49">
        <f t="shared" ca="1" si="0"/>
        <v>0</v>
      </c>
      <c r="D8" s="49">
        <f t="shared" ca="1" si="0"/>
        <v>0</v>
      </c>
      <c r="E8" s="49">
        <f t="shared" ca="1" si="0"/>
        <v>1</v>
      </c>
    </row>
    <row r="9" spans="2:5" s="1" customFormat="1" ht="29.15" x14ac:dyDescent="0.4">
      <c r="B9" s="63" t="s">
        <v>694</v>
      </c>
      <c r="C9" s="49" t="str">
        <f t="shared" ca="1" si="0"/>
        <v/>
      </c>
      <c r="D9" s="49" t="str">
        <f t="shared" ca="1" si="0"/>
        <v/>
      </c>
      <c r="E9" s="49" t="str">
        <f t="shared" ca="1" si="0"/>
        <v>Entertainment</v>
      </c>
    </row>
    <row r="10" spans="2:5" s="1" customFormat="1" ht="29.15" x14ac:dyDescent="0.4">
      <c r="B10" s="63" t="s">
        <v>684</v>
      </c>
      <c r="C10" s="49" t="str">
        <f t="shared" ca="1" si="0"/>
        <v>AT&amp;T TV Now Plus</v>
      </c>
      <c r="D10" s="49" t="str">
        <f t="shared" ca="1" si="0"/>
        <v>Philo</v>
      </c>
      <c r="E10" s="49" t="str">
        <f t="shared" ca="1" si="0"/>
        <v/>
      </c>
    </row>
    <row r="11" spans="2:5" s="1" customFormat="1" x14ac:dyDescent="0.4">
      <c r="B11" s="63" t="s">
        <v>685</v>
      </c>
      <c r="C11" s="49">
        <f t="shared" ca="1" si="0"/>
        <v>0</v>
      </c>
      <c r="D11" s="49">
        <f t="shared" ca="1" si="0"/>
        <v>0</v>
      </c>
      <c r="E11" s="49">
        <f t="shared" ca="1" si="0"/>
        <v>0</v>
      </c>
    </row>
    <row r="12" spans="2:5" s="1" customFormat="1" x14ac:dyDescent="0.4">
      <c r="B12" s="63" t="s">
        <v>695</v>
      </c>
      <c r="C12" s="49" t="str">
        <f t="shared" ca="1" si="0"/>
        <v/>
      </c>
      <c r="D12" s="49" t="str">
        <f t="shared" ca="1" si="0"/>
        <v/>
      </c>
      <c r="E12" s="49" t="str">
        <f t="shared" ca="1" si="0"/>
        <v/>
      </c>
    </row>
    <row r="13" spans="2:5" s="1" customFormat="1" x14ac:dyDescent="0.4">
      <c r="B13" s="63" t="s">
        <v>399</v>
      </c>
      <c r="C13" s="50">
        <f t="shared" ca="1" si="0"/>
        <v>85</v>
      </c>
      <c r="D13" s="50">
        <f t="shared" ca="1" si="0"/>
        <v>100</v>
      </c>
      <c r="E13" s="50">
        <f t="shared" ca="1" si="0"/>
        <v>63</v>
      </c>
    </row>
    <row r="14" spans="2:5" s="1" customFormat="1" x14ac:dyDescent="0.4">
      <c r="B14" s="63" t="s">
        <v>400</v>
      </c>
      <c r="C14" s="49">
        <f t="shared" ca="1" si="0"/>
        <v>108</v>
      </c>
      <c r="D14" s="49">
        <f t="shared" ca="1" si="0"/>
        <v>123</v>
      </c>
      <c r="E14" s="49">
        <f t="shared" ca="1" si="0"/>
        <v>69</v>
      </c>
    </row>
    <row r="15" spans="2:5" s="1" customFormat="1" x14ac:dyDescent="0.4">
      <c r="B15" s="63" t="s">
        <v>414</v>
      </c>
      <c r="C15" s="49">
        <f t="shared" ca="1" si="0"/>
        <v>10</v>
      </c>
      <c r="D15" s="49">
        <f t="shared" ca="1" si="0"/>
        <v>10</v>
      </c>
      <c r="E15" s="49">
        <f t="shared" ca="1" si="0"/>
        <v>8</v>
      </c>
    </row>
    <row r="16" spans="2:5" s="1" customFormat="1" x14ac:dyDescent="0.4">
      <c r="B16" s="17" t="s">
        <v>459</v>
      </c>
      <c r="C16" s="51">
        <f t="shared" ca="1" si="0"/>
        <v>1</v>
      </c>
      <c r="D16" s="51">
        <f t="shared" ca="1" si="0"/>
        <v>1</v>
      </c>
      <c r="E16" s="51">
        <f t="shared" ca="1" si="0"/>
        <v>0.8</v>
      </c>
    </row>
    <row r="17" spans="1:64" s="1" customFormat="1" x14ac:dyDescent="0.4">
      <c r="B17" s="63" t="s">
        <v>475</v>
      </c>
      <c r="C17" s="69">
        <f t="shared" ca="1" si="0"/>
        <v>8.5</v>
      </c>
      <c r="D17" s="69">
        <f t="shared" ca="1" si="0"/>
        <v>10</v>
      </c>
      <c r="E17" s="69">
        <f t="shared" ca="1" si="0"/>
        <v>7.875</v>
      </c>
    </row>
    <row r="18" spans="1:64" x14ac:dyDescent="0.4">
      <c r="B18" s="63" t="s">
        <v>281</v>
      </c>
      <c r="C18" s="64" t="str">
        <f ca="1">IF(C6="No result","(#"&amp;C$5&amp;") No Result",IF(C10="","(#"&amp;C$5&amp;") "&amp;C7&amp;" by itself (+"&amp;C8&amp;" Add-Ons)","(#"&amp;C$5&amp;") "&amp;C7&amp;" with (+"&amp;C8&amp;" Add-Ons) / "&amp;C10&amp;" (+"&amp;C11&amp;" Add-Ons) ")&amp;" ["&amp;TEXT(C16,"%0")&amp;" of marked] for "&amp;TEXT(C13,"$0"))</f>
        <v>(#1) Philo with (+0 Add-Ons) / AT&amp;T TV Now Plus (+0 Add-Ons)  [%100 of marked] for $85</v>
      </c>
      <c r="D18" s="64" t="str">
        <f ca="1">IF(D6="No result","(#"&amp;D$5&amp;") No Result",IF(D10="","(#"&amp;D$5&amp;") "&amp;D7&amp;" by itself (+"&amp;D8&amp;" Add-Ons)","(#"&amp;D$5&amp;") "&amp;D7&amp;" with (+"&amp;D8&amp;" Add-Ons) / "&amp;D10&amp;" (+"&amp;D11&amp;" Add-Ons) ")&amp;" ["&amp;TEXT(D16,"%0")&amp;" of marked] for "&amp;TEXT(D13,"$0"))</f>
        <v>(#2) AT&amp;T TV Now Max with (+0 Add-Ons) / Philo (+0 Add-Ons)  [%100 of marked] for $100</v>
      </c>
      <c r="E18" s="64" t="str">
        <f ca="1">IF(E6="No result","(#"&amp;E$5&amp;") No Result",IF(E10="","(#"&amp;E$5&amp;") "&amp;E7&amp;" by itself (+"&amp;E8&amp;" Add-Ons)","(#"&amp;E$5&amp;") "&amp;E7&amp;" with (+"&amp;E8&amp;" Add-Ons) / "&amp;E10&amp;" (+"&amp;E11&amp;" Add-Ons) ")&amp;" ["&amp;TEXT(E16,"%0")&amp;" of marked] for "&amp;TEXT(E13,"$0"))</f>
        <v>(#3) Hulu with Live TV by itself (+1 Add-Ons) [%80 of marked] for $63</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v>
      </c>
      <c r="AB20">
        <f t="array" aca="1" ref="AB20" ca="1">SUMPRODUCT(--(FREQUENCY(MATCH(IF(OFFSET(Data!$A$1,0,MATCH(W23&amp;" qualify",Data!$1:$1,0)-1,1000,1)=2,OFFSET(Data!$A$1,0,MATCH(W23,Data!$1:$1,0)-1,1000,1),""),IF(OFFSET(Data!$A$1,0,MATCH(W23&amp;" qualify",Data!$1:$1,0)-1,1000,1)=2,OFFSET(Data!$A$1,0,MATCH(W23,Data!$1:$1,0)-1,1000,1),""),0),ROW(Data!$A$1:$A$1004))&gt;0))-1</f>
        <v>2</v>
      </c>
      <c r="AY20" s="159">
        <f ca="1">MIN(AU22:AU81)</f>
        <v>8</v>
      </c>
      <c r="AZ20" s="160">
        <f ca="1">MAX(AV22:AV81)</f>
        <v>1</v>
      </c>
      <c r="BA20" s="159">
        <f ca="1">MAX(AU22:AU81)</f>
        <v>190</v>
      </c>
      <c r="BB20" s="160">
        <f ca="1">MAX(AV22:AV81)</f>
        <v>1</v>
      </c>
    </row>
    <row r="21" spans="1:64" s="1" customFormat="1" ht="72.900000000000006" x14ac:dyDescent="0.4">
      <c r="A21" s="8" t="s">
        <v>672</v>
      </c>
      <c r="B21" s="8" t="s">
        <v>464</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38" t="s">
        <v>594</v>
      </c>
      <c r="AZ21" s="38" t="s">
        <v>595</v>
      </c>
      <c r="BA21" s="38" t="s">
        <v>596</v>
      </c>
      <c r="BB21" s="38" t="s">
        <v>597</v>
      </c>
      <c r="BC21" s="38" t="s">
        <v>599</v>
      </c>
      <c r="BD21" s="38" t="s">
        <v>600</v>
      </c>
      <c r="BE21" s="38" t="s">
        <v>598</v>
      </c>
      <c r="BF21" s="38" t="s">
        <v>601</v>
      </c>
    </row>
    <row r="22" spans="1:64" x14ac:dyDescent="0.4">
      <c r="A22" s="23" t="s">
        <v>673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5</v>
      </c>
      <c r="I22" s="9">
        <f ca="1">IF(MID($B22,1,3)=MID(I$21,1,3),"",IF($A22="1a","",COUNTIFS(OFFSET(Data!$A$1,0,MATCH($B22&amp;" qualify",Data!$1:$1,0)-1,1000,1),IF($A22="12aa","&lt;&gt;1",""),OFFSET(Data!$A$1,0,MATCH(I$21&amp;" qualify",Data!$1:$1,0)-1,1000,1),1)))</f>
        <v>5</v>
      </c>
      <c r="J22" s="9">
        <f ca="1">IF(MID($B22,1,3)=MID(J$21,1,3),"",IF($A22="1a","",COUNTIFS(OFFSET(Data!$A$1,0,MATCH($B22&amp;" qualify",Data!$1:$1,0)-1,1000,1),IF($A22="12aa","&lt;&gt;1",""),OFFSET(Data!$A$1,0,MATCH(J$21&amp;" qualify",Data!$1:$1,0)-1,1000,1),1)))</f>
        <v>5</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6</v>
      </c>
      <c r="AG22" s="9" t="str">
        <f t="shared" ref="AG22:AG53" ca="1" si="6">IF(AF22=0,"",INDEX(C$21:V$21,AF22-2))</f>
        <v>AT&amp;T TV Now Plus</v>
      </c>
      <c r="AH22" s="9">
        <f ca="1">IF(AG22="",0,COUNTIFS(OFFSET(Data!$A$1,0,MATCH(W22,Data!$1:$1,0)-1,1000,1),"&lt;&gt;Yes",OFFSET(Data!$A$1,0,MATCH(AG22,Data!$1:$1,0)-1,1000,1),"Yes"))</f>
        <v>48</v>
      </c>
      <c r="AI22" s="9">
        <f t="shared" ref="AI22:AI53" ca="1" si="7">IF(AG22="",0,INDEX(C22:V22,AF22-2))</f>
        <v>6</v>
      </c>
      <c r="AJ22" s="14">
        <f t="shared" ref="AJ22:AJ55" ca="1" si="8">IF(AG22="",0,VLOOKUP(AG22,Service_DB,3,0))</f>
        <v>65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Plus1085</v>
      </c>
      <c r="AQ22" s="23" t="str">
        <f ca="1">AG22&amp;W22&amp;Y22+AA22+AI22+AK22&amp;Z22+AE22+AJ22+AO22</f>
        <v>AT&amp;T TV Now PlusPhilo1085</v>
      </c>
      <c r="AR22" s="9" t="str">
        <f ca="1">IF(AND(Y22=0,AA22=0),"",IF(A22="1a",W22,IF(AG22="","",IF(OR(ISNUMBER(MATCH(AP22,AP$21:AP21,0)),ISNUMBER(MATCH(AQ22,AP$21:AP21,0))),"",W22&amp;"/"&amp;AG22))))</f>
        <v>Philo/AT&amp;T TV Now Plus</v>
      </c>
      <c r="AS22" s="9">
        <f t="shared" ref="AS22:AS55" ca="1" si="11">IF(AR22="","",X22+AH22)</f>
        <v>108</v>
      </c>
      <c r="AT22" s="9">
        <f t="shared" ref="AT22:AT55" ca="1" si="12">IF(AR22="","",Y22+AA22+AI22+AK22)</f>
        <v>10</v>
      </c>
      <c r="AU22" s="14">
        <f t="shared" ref="AU22:AU55" ca="1" si="13">IF(AR22="","",Z22+AE22+AJ22+AO22)</f>
        <v>85</v>
      </c>
      <c r="AV22" s="23">
        <f t="shared" ref="AV22:AV55" ca="1" si="14">IF(AR22="","",IF($B$2=0,0,AT22/$B$2))</f>
        <v>1</v>
      </c>
      <c r="AW22" s="68">
        <f t="shared" ref="AW22:AW55" ca="1" si="15">IF(AT22=0,"",IF(AT22="","",AU22/AT22))</f>
        <v>8.5</v>
      </c>
      <c r="AX22" s="8">
        <f ca="1">AB22+AK22</f>
        <v>0</v>
      </c>
      <c r="AY22" s="117">
        <f t="shared" ref="AY22:AY55" ca="1" si="16">IF($AR22="","",ABS(AU22-AY$20))</f>
        <v>77</v>
      </c>
      <c r="AZ22" s="118">
        <f t="shared" ref="AZ22:AZ55" ca="1" si="17">IF($AR22="","",ABS(AV22-AZ$20))</f>
        <v>0</v>
      </c>
      <c r="BA22" s="118">
        <f t="shared" ref="BA22:BA55" ca="1" si="18">IF($AR22="","",AY22/BA$20)</f>
        <v>0.40526315789473683</v>
      </c>
      <c r="BB22" s="118">
        <f t="shared" ref="BB22:BB55" ca="1" si="19">IF($AR22="","",AZ22/BB$20)</f>
        <v>0</v>
      </c>
      <c r="BC22" s="118">
        <f t="shared" ref="BC22:BC55" ca="1" si="20">IF($AR22="","",AVERAGE(BA22:BB22))</f>
        <v>0.20263157894736841</v>
      </c>
      <c r="BD22" s="9">
        <f ca="1">IF($AR22="","",RANK(BC22,BC$22:BC$81,1)+COUNTIF(BC$22:BC22,BC22)-1)</f>
        <v>1</v>
      </c>
      <c r="BE22" s="118">
        <f t="shared" ref="BE22:BE55" ca="1" si="21">IF($AR22="","",(BA22*(price_weight_used/100))+(BB22*(100-price_weight_used)/100))</f>
        <v>0.20263157894736841</v>
      </c>
      <c r="BF22" s="9">
        <f ca="1">IF($AR22="","",RANK(BE22,BE$22:BE$81,1)+COUNTIF(BE$22:BE22,BE22)-1)</f>
        <v>1</v>
      </c>
      <c r="BG22" s="1"/>
      <c r="BH22" s="1"/>
      <c r="BI22" s="1"/>
      <c r="BJ22" s="1"/>
      <c r="BK22" s="1"/>
      <c r="BL22" s="1"/>
    </row>
    <row r="23" spans="1:64" x14ac:dyDescent="0.4">
      <c r="A23" s="23" t="s">
        <v>673</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v>
      </c>
      <c r="AE23" s="162">
        <f t="array" aca="1" ref="AE23" ca="1">SUM(IF(OFFSET(Service_DB,,,,1)=W23,IF(ISNUMBER(SEARCH(OFFSET(Service_DB,,1,,1),AD23)),OFFSET(Service_DB,,2,,1),0),0))</f>
        <v>10</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Xtra10164</v>
      </c>
      <c r="AQ23" s="23" t="str">
        <f t="shared" ref="AQ23:AQ81" ca="1" si="24">AG23&amp;W23&amp;Y23+AA23+AI23+AK23&amp;Z23+AE23+AJ23+AO23</f>
        <v>AT&amp;T TV Now XtraSling Orange10164</v>
      </c>
      <c r="AR23" s="9" t="str">
        <f ca="1">IF(AND(Y23=0,AA23=0),"",IF(A23="1a",W23,IF(AG23="","",IF(OR(ISNUMBER(MATCH(AP23,AP$21:AP22,0)),ISNUMBER(MATCH(AQ23,AP$21:AP22,0))),"",W23&amp;"/"&amp;AG23))))</f>
        <v>Sling Orange/AT&amp;T TV Now Xtra</v>
      </c>
      <c r="AS23" s="9">
        <f t="shared" ca="1" si="11"/>
        <v>135</v>
      </c>
      <c r="AT23" s="9">
        <f t="shared" ca="1" si="12"/>
        <v>10</v>
      </c>
      <c r="AU23" s="14">
        <f t="shared" ca="1" si="13"/>
        <v>164</v>
      </c>
      <c r="AV23" s="23">
        <f t="shared" ca="1" si="14"/>
        <v>1</v>
      </c>
      <c r="AW23" s="68">
        <f t="shared" ca="1" si="15"/>
        <v>16.399999999999999</v>
      </c>
      <c r="AX23" s="8">
        <f t="shared" ref="AX23:AX81" ca="1" si="25">AB23+AK23</f>
        <v>2</v>
      </c>
      <c r="AY23" s="117">
        <f t="shared" ca="1" si="16"/>
        <v>156</v>
      </c>
      <c r="AZ23" s="118">
        <f t="shared" ca="1" si="17"/>
        <v>0</v>
      </c>
      <c r="BA23" s="118">
        <f t="shared" ca="1" si="18"/>
        <v>0.82105263157894737</v>
      </c>
      <c r="BB23" s="118">
        <f t="shared" ca="1" si="19"/>
        <v>0</v>
      </c>
      <c r="BC23" s="118">
        <f t="shared" ca="1" si="20"/>
        <v>0.41052631578947368</v>
      </c>
      <c r="BD23" s="9">
        <f ca="1">IF($AR23="","",RANK(BC23,BC$22:BC$81,1)+COUNTIF(BC$22:BC23,BC23)-1)</f>
        <v>25</v>
      </c>
      <c r="BE23" s="118">
        <f t="shared" ca="1" si="21"/>
        <v>0.41052631578947368</v>
      </c>
      <c r="BF23" s="9">
        <f ca="1">IF($AR23="","",RANK(BE23,BE$22:BE$81,1)+COUNTIF(BE$22:BE23,BE23)-1)</f>
        <v>25</v>
      </c>
    </row>
    <row r="24" spans="1:64" x14ac:dyDescent="0.4">
      <c r="A24" s="23" t="s">
        <v>673</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Xtra10164</v>
      </c>
      <c r="AQ24" s="23" t="str">
        <f t="shared" ca="1" si="24"/>
        <v>AT&amp;T TV Now XtraSling Blue10164</v>
      </c>
      <c r="AR24" s="9" t="str">
        <f ca="1">IF(AND(Y24=0,AA24=0),"",IF(A24="1a",W24,IF(AG24="","",IF(OR(ISNUMBER(MATCH(AP24,AP$21:AP23,0)),ISNUMBER(MATCH(AQ24,AP$21:AP23,0))),"",W24&amp;"/"&amp;AG24))))</f>
        <v>Sling Blue/AT&amp;T TV Now Xtra</v>
      </c>
      <c r="AS24" s="9">
        <f t="shared" ca="1" si="11"/>
        <v>136</v>
      </c>
      <c r="AT24" s="9">
        <f t="shared" ca="1" si="12"/>
        <v>10</v>
      </c>
      <c r="AU24" s="14">
        <f t="shared" ca="1" si="13"/>
        <v>164</v>
      </c>
      <c r="AV24" s="23">
        <f t="shared" ca="1" si="14"/>
        <v>1</v>
      </c>
      <c r="AW24" s="68">
        <f t="shared" ca="1" si="15"/>
        <v>16.399999999999999</v>
      </c>
      <c r="AX24" s="8">
        <f t="shared" ca="1" si="25"/>
        <v>2</v>
      </c>
      <c r="AY24" s="117">
        <f t="shared" ca="1" si="16"/>
        <v>156</v>
      </c>
      <c r="AZ24" s="118">
        <f t="shared" ca="1" si="17"/>
        <v>0</v>
      </c>
      <c r="BA24" s="118">
        <f t="shared" ca="1" si="18"/>
        <v>0.82105263157894737</v>
      </c>
      <c r="BB24" s="118">
        <f t="shared" ca="1" si="19"/>
        <v>0</v>
      </c>
      <c r="BC24" s="118">
        <f t="shared" ca="1" si="20"/>
        <v>0.41052631578947368</v>
      </c>
      <c r="BD24" s="9">
        <f ca="1">IF($AR24="","",RANK(BC24,BC$22:BC$81,1)+COUNTIF(BC$22:BC24,BC24)-1)</f>
        <v>26</v>
      </c>
      <c r="BE24" s="118">
        <f t="shared" ca="1" si="21"/>
        <v>0.41052631578947368</v>
      </c>
      <c r="BF24" s="9">
        <f ca="1">IF($AR24="","",RANK(BE24,BE$22:BE$81,1)+COUNTIF(BE$22:BE24,BE24)-1)</f>
        <v>26</v>
      </c>
    </row>
    <row r="25" spans="1:64" x14ac:dyDescent="0.4">
      <c r="A25" s="23" t="s">
        <v>673</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
      </c>
      <c r="AS25" s="9" t="str">
        <f t="shared" ca="1" si="11"/>
        <v/>
      </c>
      <c r="AT25" s="9" t="str">
        <f t="shared" ca="1" si="12"/>
        <v/>
      </c>
      <c r="AU25" s="14" t="str">
        <f t="shared" ca="1" si="13"/>
        <v/>
      </c>
      <c r="AV25" s="23" t="str">
        <f t="shared" ca="1" si="14"/>
        <v/>
      </c>
      <c r="AW25" s="68" t="str">
        <f t="shared" ca="1" si="15"/>
        <v/>
      </c>
      <c r="AX25" s="8">
        <f t="shared" ca="1" si="25"/>
        <v>0</v>
      </c>
      <c r="AY25" s="117" t="str">
        <f t="shared" ca="1" si="16"/>
        <v/>
      </c>
      <c r="AZ25" s="118" t="str">
        <f t="shared" ca="1" si="17"/>
        <v/>
      </c>
      <c r="BA25" s="118" t="str">
        <f t="shared" ca="1" si="18"/>
        <v/>
      </c>
      <c r="BB25" s="118" t="str">
        <f t="shared" ca="1" si="19"/>
        <v/>
      </c>
      <c r="BC25" s="118" t="str">
        <f t="shared" ca="1" si="20"/>
        <v/>
      </c>
      <c r="BD25" s="9" t="str">
        <f ca="1">IF($AR25="","",RANK(BC25,BC$22:BC$81,1)+COUNTIF(BC$22:BC25,BC25)-1)</f>
        <v/>
      </c>
      <c r="BE25" s="118" t="str">
        <f t="shared" ca="1" si="21"/>
        <v/>
      </c>
      <c r="BF25" s="9" t="str">
        <f ca="1">IF($AR25="","",RANK(BE25,BE$22:BE$81,1)+COUNTIF(BE$22:BE25,BE25)-1)</f>
        <v/>
      </c>
    </row>
    <row r="26" spans="1:64" x14ac:dyDescent="0.4">
      <c r="A26" s="23" t="s">
        <v>673</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76</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123</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0.48421052631578948</v>
      </c>
      <c r="BB26" s="118">
        <f t="shared" ca="1" si="19"/>
        <v>0</v>
      </c>
      <c r="BC26" s="118">
        <f t="shared" ca="1" si="20"/>
        <v>0.24210526315789474</v>
      </c>
      <c r="BD26" s="9">
        <f ca="1">IF($AR26="","",RANK(BC26,BC$22:BC$81,1)+COUNTIF(BC$22:BC26,BC26)-1)</f>
        <v>2</v>
      </c>
      <c r="BE26" s="118">
        <f t="shared" ca="1" si="21"/>
        <v>0.24210526315789474</v>
      </c>
      <c r="BF26" s="9">
        <f ca="1">IF($AR26="","",RANK(BE26,BE$22:BE$81,1)+COUNTIF(BE$22:BE26,BE26)-1)</f>
        <v>2</v>
      </c>
    </row>
    <row r="27" spans="1:64" x14ac:dyDescent="0.4">
      <c r="A27" s="23" t="s">
        <v>673</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1</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32</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0.9</v>
      </c>
      <c r="AW27" s="68">
        <f t="shared" ca="1" si="15"/>
        <v>12.555555555555555</v>
      </c>
      <c r="AX27" s="8">
        <f t="shared" ca="1" si="25"/>
        <v>0</v>
      </c>
      <c r="AY27" s="117">
        <f t="shared" ca="1" si="16"/>
        <v>105</v>
      </c>
      <c r="AZ27" s="118">
        <f t="shared" ca="1" si="17"/>
        <v>9.9999999999999978E-2</v>
      </c>
      <c r="BA27" s="118">
        <f t="shared" ca="1" si="18"/>
        <v>0.55263157894736847</v>
      </c>
      <c r="BB27" s="118">
        <f t="shared" ca="1" si="19"/>
        <v>9.9999999999999978E-2</v>
      </c>
      <c r="BC27" s="118">
        <f t="shared" ca="1" si="20"/>
        <v>0.32631578947368423</v>
      </c>
      <c r="BD27" s="9">
        <f ca="1">IF($AR27="","",RANK(BC27,BC$22:BC$81,1)+COUNTIF(BC$22:BC27,BC27)-1)</f>
        <v>12</v>
      </c>
      <c r="BE27" s="118">
        <f t="shared" ca="1" si="21"/>
        <v>0.32631578947368423</v>
      </c>
      <c r="BF27" s="9">
        <f ca="1">IF($AR27="","",RANK(BE27,BE$22:BE$81,1)+COUNTIF(BE$22:BE27,BE27)-1)</f>
        <v>12</v>
      </c>
    </row>
    <row r="28" spans="1:64" x14ac:dyDescent="0.4">
      <c r="A28" s="23" t="s">
        <v>673</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1</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22</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0.9</v>
      </c>
      <c r="AW28" s="68">
        <f t="shared" ca="1" si="15"/>
        <v>14.444444444444445</v>
      </c>
      <c r="AX28" s="8">
        <f t="shared" ca="1" si="25"/>
        <v>0</v>
      </c>
      <c r="AY28" s="117">
        <f t="shared" ca="1" si="16"/>
        <v>122</v>
      </c>
      <c r="AZ28" s="118">
        <f t="shared" ca="1" si="17"/>
        <v>9.9999999999999978E-2</v>
      </c>
      <c r="BA28" s="118">
        <f t="shared" ca="1" si="18"/>
        <v>0.64210526315789473</v>
      </c>
      <c r="BB28" s="118">
        <f t="shared" ca="1" si="19"/>
        <v>9.9999999999999978E-2</v>
      </c>
      <c r="BC28" s="118">
        <f t="shared" ca="1" si="20"/>
        <v>0.37105263157894736</v>
      </c>
      <c r="BD28" s="9">
        <f ca="1">IF($AR28="","",RANK(BC28,BC$22:BC$81,1)+COUNTIF(BC$22:BC28,BC28)-1)</f>
        <v>21</v>
      </c>
      <c r="BE28" s="118">
        <f t="shared" ca="1" si="21"/>
        <v>0.37105263157894736</v>
      </c>
      <c r="BF28" s="9">
        <f ca="1">IF($AR28="","",RANK(BE28,BE$22:BE$81,1)+COUNTIF(BE$22:BE28,BE28)-1)</f>
        <v>21</v>
      </c>
    </row>
    <row r="29" spans="1:64" x14ac:dyDescent="0.4">
      <c r="A29" s="23" t="s">
        <v>673</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1</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0.9</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14</v>
      </c>
      <c r="AG29" s="9" t="str">
        <f t="shared" ca="1" si="6"/>
        <v>Hulu with Live TV</v>
      </c>
      <c r="AH29" s="9">
        <f ca="1">IF(AG29="",0,COUNTIFS(OFFSET(Data!$A$1,0,MATCH(W29,Data!$1:$1,0)-1,1000,1),"&lt;&gt;Yes",OFFSET(Data!$A$1,0,MATCH(AG29,Data!$1:$1,0)-1,1000,1),"Yes"))</f>
        <v>11</v>
      </c>
      <c r="AI29" s="9">
        <f t="shared" ca="1" si="7"/>
        <v>1</v>
      </c>
      <c r="AJ29" s="14">
        <f t="shared" ca="1" si="8"/>
        <v>55</v>
      </c>
      <c r="AK29" s="9">
        <f ca="1">IF(AG29="",0,COUNTIFS(OFFSET(Data!$A$1,0,MATCH(W29&amp;" qualify",Data!$1:$1,0)-1,1000,1),"",OFFSET(Data!$A$1,0,MATCH(AG29&amp;" qualify",Data!$1:$1,0)-1,1000,1),2))</f>
        <v>0</v>
      </c>
      <c r="AL29" s="9">
        <f t="shared" ca="1" si="9"/>
        <v>0</v>
      </c>
      <c r="AM29" s="23">
        <f t="shared" ca="1" si="10"/>
        <v>0.1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XtraHulu with Live TV10179</v>
      </c>
      <c r="AQ29" s="23" t="str">
        <f t="shared" ca="1" si="24"/>
        <v>Hulu with Live TVAT&amp;T TV Now Xtra10179</v>
      </c>
      <c r="AR29" s="9" t="str">
        <f ca="1">IF(AND(Y29=0,AA29=0),"",IF(A29="1a",W29,IF(AG29="","",IF(OR(ISNUMBER(MATCH(AP29,AP$21:AP28,0)),ISNUMBER(MATCH(AQ29,AP$21:AP28,0))),"",W29&amp;"/"&amp;AG29))))</f>
        <v>AT&amp;T TV Now Xtra/Hulu with Live TV</v>
      </c>
      <c r="AS29" s="9">
        <f t="shared" ca="1" si="11"/>
        <v>139</v>
      </c>
      <c r="AT29" s="9">
        <f t="shared" ca="1" si="12"/>
        <v>10</v>
      </c>
      <c r="AU29" s="14">
        <f t="shared" ca="1" si="13"/>
        <v>179</v>
      </c>
      <c r="AV29" s="23">
        <f t="shared" ca="1" si="14"/>
        <v>1</v>
      </c>
      <c r="AW29" s="68">
        <f t="shared" ca="1" si="15"/>
        <v>17.899999999999999</v>
      </c>
      <c r="AX29" s="8">
        <f t="shared" ca="1" si="25"/>
        <v>0</v>
      </c>
      <c r="AY29" s="117">
        <f t="shared" ca="1" si="16"/>
        <v>171</v>
      </c>
      <c r="AZ29" s="118">
        <f t="shared" ca="1" si="17"/>
        <v>0</v>
      </c>
      <c r="BA29" s="118">
        <f t="shared" ca="1" si="18"/>
        <v>0.9</v>
      </c>
      <c r="BB29" s="118">
        <f t="shared" ca="1" si="19"/>
        <v>0</v>
      </c>
      <c r="BC29" s="118">
        <f t="shared" ca="1" si="20"/>
        <v>0.45</v>
      </c>
      <c r="BD29" s="9">
        <f ca="1">IF($AR29="","",RANK(BC29,BC$22:BC$81,1)+COUNTIF(BC$22:BC29,BC29)-1)</f>
        <v>31</v>
      </c>
      <c r="BE29" s="118">
        <f t="shared" ca="1" si="21"/>
        <v>0.45</v>
      </c>
      <c r="BF29" s="9">
        <f ca="1">IF($AR29="","",RANK(BE29,BE$22:BE$81,1)+COUNTIF(BE$22:BE29,BE29)-1)</f>
        <v>31</v>
      </c>
    </row>
    <row r="30" spans="1:64" x14ac:dyDescent="0.4">
      <c r="A30" s="23" t="s">
        <v>673</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673</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0</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8</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0.8</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MasPhilo10106</v>
      </c>
      <c r="AQ31" s="23" t="str">
        <f t="shared" ca="1" si="24"/>
        <v>PhiloAT&amp;T TV Now Optimo Mas10106</v>
      </c>
      <c r="AR31" s="9" t="str">
        <f ca="1">IF(AND(Y31=0,AA31=0),"",IF(A31="1a",W31,IF(AG31="","",IF(OR(ISNUMBER(MATCH(AP31,AP$21:AP30,0)),ISNUMBER(MATCH(AQ31,AP$21:AP30,0))),"",W31&amp;"/"&amp;AG31))))</f>
        <v>AT&amp;T TV Now Optimo Mas/Philo</v>
      </c>
      <c r="AS31" s="9">
        <f t="shared" ca="1" si="11"/>
        <v>150</v>
      </c>
      <c r="AT31" s="9">
        <f t="shared" ca="1" si="12"/>
        <v>10</v>
      </c>
      <c r="AU31" s="14">
        <f t="shared" ca="1" si="13"/>
        <v>106</v>
      </c>
      <c r="AV31" s="23">
        <f t="shared" ca="1" si="14"/>
        <v>1</v>
      </c>
      <c r="AW31" s="68">
        <f t="shared" ca="1" si="15"/>
        <v>10.6</v>
      </c>
      <c r="AX31" s="8">
        <f t="shared" ca="1" si="25"/>
        <v>0</v>
      </c>
      <c r="AY31" s="117">
        <f t="shared" ca="1" si="16"/>
        <v>98</v>
      </c>
      <c r="AZ31" s="118">
        <f t="shared" ca="1" si="17"/>
        <v>0</v>
      </c>
      <c r="BA31" s="118">
        <f t="shared" ca="1" si="18"/>
        <v>0.51578947368421058</v>
      </c>
      <c r="BB31" s="118">
        <f t="shared" ca="1" si="19"/>
        <v>0</v>
      </c>
      <c r="BC31" s="118">
        <f t="shared" ca="1" si="20"/>
        <v>0.25789473684210529</v>
      </c>
      <c r="BD31" s="9">
        <f ca="1">IF($AR31="","",RANK(BC31,BC$22:BC$81,1)+COUNTIF(BC$22:BC31,BC31)-1)</f>
        <v>5</v>
      </c>
      <c r="BE31" s="118">
        <f t="shared" ca="1" si="21"/>
        <v>0.25789473684210529</v>
      </c>
      <c r="BF31" s="9">
        <f ca="1">IF($AR31="","",RANK(BE31,BE$22:BE$81,1)+COUNTIF(BE$22:BE31,BE31)-1)</f>
        <v>5</v>
      </c>
    </row>
    <row r="32" spans="1:64" x14ac:dyDescent="0.4">
      <c r="A32" s="23" t="s">
        <v>673</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4</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2</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11</v>
      </c>
      <c r="AG32" s="9" t="str">
        <f t="shared" ca="1" si="6"/>
        <v>AT&amp;T TV Now Ultimate</v>
      </c>
      <c r="AH32" s="9">
        <f ca="1">IF(AG32="",0,COUNTIFS(OFFSET(Data!$A$1,0,MATCH(W32,Data!$1:$1,0)-1,1000,1),"&lt;&gt;Yes",OFFSET(Data!$A$1,0,MATCH(AG32,Data!$1:$1,0)-1,1000,1),"Yes"))</f>
        <v>70</v>
      </c>
      <c r="AI32" s="9">
        <f t="shared" ca="1" si="7"/>
        <v>4</v>
      </c>
      <c r="AJ32" s="14">
        <f t="shared" ca="1" si="8"/>
        <v>135</v>
      </c>
      <c r="AK32" s="9">
        <f ca="1">IF(AG32="",0,COUNTIFS(OFFSET(Data!$A$1,0,MATCH(W32&amp;" qualify",Data!$1:$1,0)-1,1000,1),"",OFFSET(Data!$A$1,0,MATCH(AG32&amp;" qualify",Data!$1:$1,0)-1,1000,1),2))</f>
        <v>0</v>
      </c>
      <c r="AL32" s="9">
        <f t="shared" ca="1" si="9"/>
        <v>0</v>
      </c>
      <c r="AM32" s="23">
        <f t="shared" ca="1" si="10"/>
        <v>0.4</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TVAT&amp;T TV Now Ultimate10185</v>
      </c>
      <c r="AQ32" s="23" t="str">
        <f t="shared" ca="1" si="24"/>
        <v>AT&amp;T TV Now UltimateYouTube TV10185</v>
      </c>
      <c r="AR32" s="9" t="str">
        <f ca="1">IF(AND(Y32=0,AA32=0),"",IF(A32="1a",W32,IF(AG32="","",IF(OR(ISNUMBER(MATCH(AP32,AP$21:AP31,0)),ISNUMBER(MATCH(AQ32,AP$21:AP31,0))),"",W32&amp;"/"&amp;AG32))))</f>
        <v>YouTube TV/AT&amp;T TV Now Ultimate</v>
      </c>
      <c r="AS32" s="9">
        <f t="shared" ca="1" si="11"/>
        <v>159</v>
      </c>
      <c r="AT32" s="9">
        <f t="shared" ca="1" si="12"/>
        <v>10</v>
      </c>
      <c r="AU32" s="14">
        <f t="shared" ca="1" si="13"/>
        <v>185</v>
      </c>
      <c r="AV32" s="23">
        <f t="shared" ca="1" si="14"/>
        <v>1</v>
      </c>
      <c r="AW32" s="68">
        <f t="shared" ca="1" si="15"/>
        <v>18.5</v>
      </c>
      <c r="AX32" s="8">
        <f t="shared" ca="1" si="25"/>
        <v>0</v>
      </c>
      <c r="AY32" s="117">
        <f t="shared" ca="1" si="16"/>
        <v>177</v>
      </c>
      <c r="AZ32" s="118">
        <f t="shared" ca="1" si="17"/>
        <v>0</v>
      </c>
      <c r="BA32" s="118">
        <f t="shared" ca="1" si="18"/>
        <v>0.93157894736842106</v>
      </c>
      <c r="BB32" s="118">
        <f t="shared" ca="1" si="19"/>
        <v>0</v>
      </c>
      <c r="BC32" s="118">
        <f t="shared" ca="1" si="20"/>
        <v>0.46578947368421053</v>
      </c>
      <c r="BD32" s="9">
        <f ca="1">IF($AR32="","",RANK(BC32,BC$22:BC$81,1)+COUNTIF(BC$22:BC32,BC32)-1)</f>
        <v>33</v>
      </c>
      <c r="BE32" s="118">
        <f t="shared" ca="1" si="21"/>
        <v>0.46578947368421053</v>
      </c>
      <c r="BF32" s="9">
        <f ca="1">IF($AR32="","",RANK(BE32,BE$22:BE$81,1)+COUNTIF(BE$22:BE32,BE32)-1)</f>
        <v>33</v>
      </c>
    </row>
    <row r="33" spans="1:58" x14ac:dyDescent="0.4">
      <c r="A33" s="23" t="s">
        <v>673</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139</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0.94210526315789478</v>
      </c>
      <c r="BB33" s="118">
        <f t="shared" ca="1" si="19"/>
        <v>0</v>
      </c>
      <c r="BC33" s="118">
        <f t="shared" ca="1" si="20"/>
        <v>0.47105263157894739</v>
      </c>
      <c r="BD33" s="9">
        <f ca="1">IF($AR33="","",RANK(BC33,BC$22:BC$81,1)+COUNTIF(BC$22:BC33,BC33)-1)</f>
        <v>35</v>
      </c>
      <c r="BE33" s="118">
        <f t="shared" ca="1" si="21"/>
        <v>0.47105263157894739</v>
      </c>
      <c r="BF33" s="9">
        <f ca="1">IF($AR33="","",RANK(BE33,BE$22:BE$81,1)+COUNTIF(BE$22:BE33,BE33)-1)</f>
        <v>35</v>
      </c>
    </row>
    <row r="34" spans="1:58" x14ac:dyDescent="0.4">
      <c r="A34" s="23" t="s">
        <v>673</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8</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11</v>
      </c>
      <c r="AG34" s="9" t="str">
        <f t="shared" ca="1" si="6"/>
        <v>AT&amp;T TV Now Ultimate</v>
      </c>
      <c r="AH34" s="9">
        <f ca="1">IF(AG34="",0,COUNTIFS(OFFSET(Data!$A$1,0,MATCH(W34,Data!$1:$1,0)-1,1000,1),"&lt;&gt;Yes",OFFSET(Data!$A$1,0,MATCH(AG34,Data!$1:$1,0)-1,1000,1),"Yes"))</f>
        <v>91</v>
      </c>
      <c r="AI34" s="9">
        <f t="shared" ca="1" si="7"/>
        <v>10</v>
      </c>
      <c r="AJ34" s="14">
        <f t="shared" ca="1" si="8"/>
        <v>135</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Ultimate10185</v>
      </c>
      <c r="AQ34" s="23" t="str">
        <f t="shared" ca="1" si="24"/>
        <v>AT&amp;T TV Now UltimatePS Vue10185</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673</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61</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158</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0.93157894736842106</v>
      </c>
      <c r="BB35" s="118">
        <f t="shared" ca="1" si="19"/>
        <v>0</v>
      </c>
      <c r="BC35" s="118">
        <f t="shared" ca="1" si="20"/>
        <v>0.46578947368421053</v>
      </c>
      <c r="BD35" s="9">
        <f ca="1">IF($AR35="","",RANK(BC35,BC$22:BC$81,1)+COUNTIF(BC$22:BC35,BC35)-1)</f>
        <v>34</v>
      </c>
      <c r="BE35" s="118">
        <f t="shared" ca="1" si="21"/>
        <v>0.46578947368421053</v>
      </c>
      <c r="BF35" s="9">
        <f ca="1">IF($AR35="","",RANK(BE35,BE$22:BE$81,1)+COUNTIF(BE$22:BE35,BE35)-1)</f>
        <v>34</v>
      </c>
    </row>
    <row r="36" spans="1:58" x14ac:dyDescent="0.4">
      <c r="A36" s="23" t="s">
        <v>673</v>
      </c>
      <c r="B36" s="116"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TV865</v>
      </c>
      <c r="AQ36" s="23" t="str">
        <f t="shared" ca="1" si="24"/>
        <v>YouTube TVAT&amp;T Watch TV865</v>
      </c>
      <c r="AR36" s="9" t="str">
        <f ca="1">IF(AND(Y36=0,AA36=0),"",IF(A36="1a",W36,IF(AG36="","",IF(OR(ISNUMBER(MATCH(AP36,AP$21:AP35,0)),ISNUMBER(MATCH(AQ36,AP$21:AP35,0))),"",W36&amp;"/"&amp;AG36))))</f>
        <v>AT&amp;T Watch TV/YouTube TV</v>
      </c>
      <c r="AS36" s="9">
        <f t="shared" ca="1" si="11"/>
        <v>108</v>
      </c>
      <c r="AT36" s="9">
        <f t="shared" ca="1" si="12"/>
        <v>8</v>
      </c>
      <c r="AU36" s="14">
        <f t="shared" ca="1" si="13"/>
        <v>65</v>
      </c>
      <c r="AV36" s="23">
        <f t="shared" ca="1" si="14"/>
        <v>0.8</v>
      </c>
      <c r="AW36" s="68">
        <f t="shared" ca="1" si="15"/>
        <v>8.125</v>
      </c>
      <c r="AX36" s="8">
        <f t="shared" ca="1" si="25"/>
        <v>0</v>
      </c>
      <c r="AY36" s="117">
        <f t="shared" ca="1" si="16"/>
        <v>57</v>
      </c>
      <c r="AZ36" s="118">
        <f t="shared" ca="1" si="17"/>
        <v>0.19999999999999996</v>
      </c>
      <c r="BA36" s="118">
        <f t="shared" ca="1" si="18"/>
        <v>0.3</v>
      </c>
      <c r="BB36" s="118">
        <f t="shared" ca="1" si="19"/>
        <v>0.19999999999999996</v>
      </c>
      <c r="BC36" s="118">
        <f t="shared" ca="1" si="20"/>
        <v>0.24999999999999997</v>
      </c>
      <c r="BD36" s="9">
        <f ca="1">IF($AR36="","",RANK(BC36,BC$22:BC$81,1)+COUNTIF(BC$22:BC36,BC36)-1)</f>
        <v>4</v>
      </c>
      <c r="BE36" s="118">
        <f t="shared" ca="1" si="21"/>
        <v>0.24999999999999997</v>
      </c>
      <c r="BF36" s="9">
        <f ca="1">IF($AR36="","",RANK(BE36,BE$22:BE$81,1)+COUNTIF(BE$22:BE36,BE36)-1)</f>
        <v>4</v>
      </c>
    </row>
    <row r="37" spans="1:58" x14ac:dyDescent="0.4">
      <c r="A37" s="23" t="s">
        <v>673</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11</v>
      </c>
      <c r="AG37" s="9" t="str">
        <f t="shared" ca="1" si="6"/>
        <v>AT&amp;T TV Now Ultimate</v>
      </c>
      <c r="AH37" s="9">
        <f ca="1">IF(AG37="",0,COUNTIFS(OFFSET(Data!$A$1,0,MATCH(W37,Data!$1:$1,0)-1,1000,1),"&lt;&gt;Yes",OFFSET(Data!$A$1,0,MATCH(AG37,Data!$1:$1,0)-1,1000,1),"Yes"))</f>
        <v>137</v>
      </c>
      <c r="AI37" s="9">
        <f t="shared" ca="1" si="7"/>
        <v>10</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Ultimate10140</v>
      </c>
      <c r="AQ37" s="23" t="str">
        <f t="shared" ca="1" si="24"/>
        <v>AT&amp;T TV Now UltimateKlowdTV10140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673</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7</v>
      </c>
      <c r="J38" s="9">
        <f ca="1">IF(MID($B38,1,3)=MID(J$21,1,3),"",IF($A38="1a","",COUNTIFS(OFFSET(Data!$A$1,0,MATCH($B38&amp;" qualify",Data!$1:$1,0)-1,1000,1),IF($A38="12aa","&lt;&gt;1",""),OFFSET(Data!$A$1,0,MATCH(J$21&amp;" qualify",Data!$1:$1,0)-1,1000,1),1)))</f>
        <v>8</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5</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11</v>
      </c>
      <c r="AG38" s="9" t="str">
        <f t="shared" ca="1" si="6"/>
        <v>AT&amp;T TV Now Ultimate</v>
      </c>
      <c r="AH38" s="9">
        <f ca="1">IF(AG38="",0,COUNTIFS(OFFSET(Data!$A$1,0,MATCH(W38,Data!$1:$1,0)-1,1000,1),"&lt;&gt;Yes",OFFSET(Data!$A$1,0,MATCH(AG38,Data!$1:$1,0)-1,1000,1),"Yes"))</f>
        <v>131</v>
      </c>
      <c r="AI38" s="9">
        <f t="shared" ca="1" si="7"/>
        <v>9</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Ultimate10143</v>
      </c>
      <c r="AQ38" s="23" t="str">
        <f t="shared" ref="AQ38" ca="1" si="33">AG38&amp;W38&amp;Y38+AA38+AI38+AK38&amp;Z38+AE38+AJ38+AO38</f>
        <v>AT&amp;T TV Now UltimateFrndly TV10143</v>
      </c>
      <c r="AR38" s="9" t="str">
        <f ca="1">IF(AND(Y38=0,AA38=0),"",IF(A38="1a",W38,IF(AG38="","",IF(OR(ISNUMBER(MATCH(AP38,AP$21:AP37,0)),ISNUMBER(MATCH(AQ38,AP$21:AP37,0))),"",W38&amp;"/"&amp;AG38))))</f>
        <v>Frndly TV/AT&amp;T TV Now Ultimate</v>
      </c>
      <c r="AS38" s="9">
        <f t="shared" ref="AS38" ca="1" si="34">IF(AR38="","",X38+AH38)</f>
        <v>144</v>
      </c>
      <c r="AT38" s="9">
        <f t="shared" ref="AT38" ca="1" si="35">IF(AR38="","",Y38+AA38+AI38+AK38)</f>
        <v>10</v>
      </c>
      <c r="AU38" s="14">
        <f t="shared" ref="AU38" ca="1" si="36">IF(AR38="","",Z38+AE38+AJ38+AO38)</f>
        <v>143</v>
      </c>
      <c r="AV38" s="23">
        <f t="shared" ref="AV38" ca="1" si="37">IF(AR38="","",IF($B$2=0,0,AT38/$B$2))</f>
        <v>1</v>
      </c>
      <c r="AW38" s="68">
        <f t="shared" ref="AW38" ca="1" si="38">IF(AT38=0,"",IF(AT38="","",AU38/AT38))</f>
        <v>14.3</v>
      </c>
      <c r="AX38" s="8">
        <f t="shared" ref="AX38" ca="1" si="39">AB38+AK38</f>
        <v>1</v>
      </c>
      <c r="AY38" s="117">
        <f t="shared" ref="AY38" ca="1" si="40">IF($AR38="","",ABS(AU38-AY$20))</f>
        <v>135</v>
      </c>
      <c r="AZ38" s="118">
        <f t="shared" ref="AZ38" ca="1" si="41">IF($AR38="","",ABS(AV38-AZ$20))</f>
        <v>0</v>
      </c>
      <c r="BA38" s="118">
        <f t="shared" ref="BA38" ca="1" si="42">IF($AR38="","",AY38/BA$20)</f>
        <v>0.71052631578947367</v>
      </c>
      <c r="BB38" s="118">
        <f t="shared" ref="BB38" ca="1" si="43">IF($AR38="","",AZ38/BB$20)</f>
        <v>0</v>
      </c>
      <c r="BC38" s="118">
        <f t="shared" ref="BC38" ca="1" si="44">IF($AR38="","",AVERAGE(BA38:BB38))</f>
        <v>0.35526315789473684</v>
      </c>
      <c r="BD38" s="9">
        <f ca="1">IF($AR38="","",RANK(BC38,BC$22:BC$81,1)+COUNTIF(BC$22:BC38,BC38)-1)</f>
        <v>16</v>
      </c>
      <c r="BE38" s="118">
        <f t="shared" ref="BE38" ca="1" si="45">IF($AR38="","",(BA38*(price_weight_used/100))+(BB38*(100-price_weight_used)/100))</f>
        <v>0.35526315789473684</v>
      </c>
      <c r="BF38" s="9">
        <f ca="1">IF($AR38="","",RANK(BE38,BE$22:BE$81,1)+COUNTIF(BE$22:BE38,BE38)-1)</f>
        <v>16</v>
      </c>
    </row>
    <row r="39" spans="1:58" x14ac:dyDescent="0.4">
      <c r="A39" s="23" t="s">
        <v>673</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6</v>
      </c>
      <c r="AG39" s="9" t="str">
        <f t="shared" ca="1" si="6"/>
        <v>AT&amp;T TV Now Plus</v>
      </c>
      <c r="AH39" s="9">
        <f ca="1">IF(AG39="",0,COUNTIFS(OFFSET(Data!$A$1,0,MATCH(W39,Data!$1:$1,0)-1,1000,1),"&lt;&gt;Yes",OFFSET(Data!$A$1,0,MATCH(AG39,Data!$1:$1,0)-1,1000,1),"Yes"))</f>
        <v>34</v>
      </c>
      <c r="AI39" s="9">
        <f t="shared" ca="1" si="7"/>
        <v>5</v>
      </c>
      <c r="AJ39" s="14">
        <f t="shared" ref="AJ39" ca="1" si="49">IF(AG39="",0,VLOOKUP(AG39,Service_DB,3,0))</f>
        <v>65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Plus10115</v>
      </c>
      <c r="AQ39" s="23" t="str">
        <f t="shared" ref="AQ39" ca="1" si="53">AG39&amp;W39&amp;Y39+AA39+AI39+AK39&amp;Z39+AE39+AJ39+AO39</f>
        <v>AT&amp;T TV Now PlusVidgo10115</v>
      </c>
      <c r="AR39" s="9" t="str">
        <f ca="1">IF(AND(Y39=0,AA39=0),"",IF(A39="1a",W39,IF(AG39="","",IF(OR(ISNUMBER(MATCH(AP39,AP$21:AP38,0)),ISNUMBER(MATCH(AQ39,AP$21:AP38,0))),"",W39&amp;"/"&amp;AG39))))</f>
        <v>Vidgo/AT&amp;T TV Now Plus</v>
      </c>
      <c r="AS39" s="9">
        <f t="shared" ref="AS39" ca="1" si="54">IF(AR39="","",X39+AH39)</f>
        <v>101</v>
      </c>
      <c r="AT39" s="9">
        <f t="shared" ref="AT39" ca="1" si="55">IF(AR39="","",Y39+AA39+AI39+AK39)</f>
        <v>10</v>
      </c>
      <c r="AU39" s="14">
        <f t="shared" ref="AU39" ca="1" si="56">IF(AR39="","",Z39+AE39+AJ39+AO39)</f>
        <v>115</v>
      </c>
      <c r="AV39" s="23">
        <f t="shared" ref="AV39" ca="1" si="57">IF(AR39="","",IF($B$2=0,0,AT39/$B$2))</f>
        <v>1</v>
      </c>
      <c r="AW39" s="68">
        <f t="shared" ref="AW39" ca="1" si="58">IF(AT39=0,"",IF(AT39="","",AU39/AT39))</f>
        <v>11.5</v>
      </c>
      <c r="AX39" s="8">
        <f t="shared" ref="AX39" ca="1" si="59">AB39+AK39</f>
        <v>1</v>
      </c>
      <c r="AY39" s="117">
        <f t="shared" ref="AY39" ca="1" si="60">IF($AR39="","",ABS(AU39-AY$20))</f>
        <v>107</v>
      </c>
      <c r="AZ39" s="118">
        <f t="shared" ref="AZ39" ca="1" si="61">IF($AR39="","",ABS(AV39-AZ$20))</f>
        <v>0</v>
      </c>
      <c r="BA39" s="118">
        <f t="shared" ref="BA39" ca="1" si="62">IF($AR39="","",AY39/BA$20)</f>
        <v>0.56315789473684208</v>
      </c>
      <c r="BB39" s="118">
        <f t="shared" ref="BB39" ca="1" si="63">IF($AR39="","",AZ39/BB$20)</f>
        <v>0</v>
      </c>
      <c r="BC39" s="118">
        <f t="shared" ref="BC39" ca="1" si="64">IF($AR39="","",AVERAGE(BA39:BB39))</f>
        <v>0.28157894736842104</v>
      </c>
      <c r="BD39" s="9">
        <f ca="1">IF($AR39="","",RANK(BC39,BC$22:BC$81,1)+COUNTIF(BC$22:BC39,BC39)-1)</f>
        <v>6</v>
      </c>
      <c r="BE39" s="118">
        <f t="shared" ref="BE39" ca="1" si="65">IF($AR39="","",(BA39*(price_weight_used/100))+(BB39*(100-price_weight_used)/100))</f>
        <v>0.28157894736842104</v>
      </c>
      <c r="BF39" s="9">
        <f ca="1">IF($AR39="","",RANK(BE39,BE$22:BE$81,1)+COUNTIF(BE$22:BE39,BE39)-1)</f>
        <v>6</v>
      </c>
    </row>
    <row r="40" spans="1:58" x14ac:dyDescent="0.4">
      <c r="A40" s="23" t="s">
        <v>673</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11</v>
      </c>
      <c r="AG40" s="9" t="str">
        <f t="shared" ca="1" si="6"/>
        <v>AT&amp;T TV Now Ultimate</v>
      </c>
      <c r="AH40" s="9">
        <f ca="1">IF(AG40="",0,COUNTIFS(OFFSET(Data!$A$1,0,MATCH(W40,Data!$1:$1,0)-1,1000,1),"&lt;&gt;Yes",OFFSET(Data!$A$1,0,MATCH(AG40,Data!$1:$1,0)-1,1000,1),"Yes"))</f>
        <v>138</v>
      </c>
      <c r="AI40" s="9">
        <f t="shared" ca="1" si="7"/>
        <v>10</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Ultimate10150</v>
      </c>
      <c r="AQ40" s="23" t="str">
        <f t="shared" ref="AQ40" ca="1" si="73">AG40&amp;W40&amp;Y40+AA40+AI40+AK40&amp;Z40+AE40+AJ40+AO40</f>
        <v>AT&amp;T TV Now UltimateVidgo Latino10150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673</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5</v>
      </c>
      <c r="I41" s="9">
        <f ca="1">IF(MID($B41,1,3)=MID(I$21,1,3),"",IF($A41="1a","",COUNTIFS(OFFSET(Data!$A$1,0,MATCH($B41&amp;" qualify",Data!$1:$1,0)-1,1000,1),IF($A41="12aa","&lt;&gt;1",""),OFFSET(Data!$A$1,0,MATCH(I$21&amp;" qualify",Data!$1:$1,0)-1,1000,1),1)))</f>
        <v>5</v>
      </c>
      <c r="J41" s="9">
        <f ca="1">IF(MID($B41,1,3)=MID(J$21,1,3),"",IF($A41="1a","",COUNTIFS(OFFSET(Data!$A$1,0,MATCH($B41&amp;" qualify",Data!$1:$1,0)-1,1000,1),IF($A41="12aa","&lt;&gt;1",""),OFFSET(Data!$A$1,0,MATCH(J$21&amp;" qualify",Data!$1:$1,0)-1,1000,1),1)))</f>
        <v>6</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11</v>
      </c>
      <c r="AG41" s="9" t="str">
        <f t="shared" ca="1" si="6"/>
        <v>AT&amp;T TV Now Ultimate</v>
      </c>
      <c r="AH41" s="9">
        <f ca="1">IF(AG41="",0,COUNTIFS(OFFSET(Data!$A$1,0,MATCH(W41,Data!$1:$1,0)-1,1000,1),"&lt;&gt;Yes",OFFSET(Data!$A$1,0,MATCH(AG41,Data!$1:$1,0)-1,1000,1),"Yes"))</f>
        <v>91</v>
      </c>
      <c r="AI41" s="9">
        <f t="shared" ca="1" si="7"/>
        <v>7</v>
      </c>
      <c r="AJ41" s="14">
        <f t="shared" ca="1" si="8"/>
        <v>135</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Ultimate10150</v>
      </c>
      <c r="AQ41" s="23" t="str">
        <f t="shared" ca="1" si="24"/>
        <v>AT&amp;T TV Now UltimateSpectrum TV Essentials10150</v>
      </c>
      <c r="AR41" s="9" t="str">
        <f ca="1">IF(AND(Y41=0,AA41=0),"",IF(A41="1a",W41,IF(AG41="","",IF(OR(ISNUMBER(MATCH(AP41,AP$21:AP37,0)),ISNUMBER(MATCH(AQ41,AP$21:AP37,0))),"",W41&amp;"/"&amp;AG41))))</f>
        <v>Spectrum TV Essentials/AT&amp;T TV Now Ultimate</v>
      </c>
      <c r="AS41" s="9">
        <f t="shared" ca="1" si="11"/>
        <v>151</v>
      </c>
      <c r="AT41" s="9">
        <f t="shared" ca="1" si="12"/>
        <v>10</v>
      </c>
      <c r="AU41" s="14">
        <f t="shared" ca="1" si="13"/>
        <v>150</v>
      </c>
      <c r="AV41" s="23">
        <f t="shared" ca="1" si="14"/>
        <v>1</v>
      </c>
      <c r="AW41" s="68">
        <f t="shared" ca="1" si="15"/>
        <v>15</v>
      </c>
      <c r="AX41" s="8">
        <f t="shared" ca="1" si="25"/>
        <v>1</v>
      </c>
      <c r="AY41" s="117">
        <f t="shared" ca="1" si="16"/>
        <v>142</v>
      </c>
      <c r="AZ41" s="118">
        <f t="shared" ca="1" si="17"/>
        <v>0</v>
      </c>
      <c r="BA41" s="118">
        <f t="shared" ca="1" si="18"/>
        <v>0.74736842105263157</v>
      </c>
      <c r="BB41" s="118">
        <f t="shared" ca="1" si="19"/>
        <v>0</v>
      </c>
      <c r="BC41" s="118">
        <f t="shared" ca="1" si="20"/>
        <v>0.37368421052631579</v>
      </c>
      <c r="BD41" s="9">
        <f ca="1">IF($AR41="","",RANK(BC41,BC$22:BC$81,1)+COUNTIF(BC$22:BC41,BC41)-1)</f>
        <v>22</v>
      </c>
      <c r="BE41" s="118">
        <f t="shared" ca="1" si="21"/>
        <v>0.37368421052631579</v>
      </c>
      <c r="BF41" s="9">
        <f ca="1">IF($AR41="","",RANK(BE41,BE$22:BE$81,1)+COUNTIF(BE$22:BE41,BE41)-1)</f>
        <v>22</v>
      </c>
    </row>
    <row r="42" spans="1:58" x14ac:dyDescent="0.4">
      <c r="A42" s="161" t="s">
        <v>674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5</v>
      </c>
      <c r="I42" s="9">
        <f ca="1">IF(MID($B42,1,3)=MID(I$21,1,3),"",IF($A42="1a","",COUNTIFS(OFFSET(Data!$A$1,0,MATCH($B42&amp;" qualify",Data!$1:$1,0)-1,1000,1),IF($A42="12aa","&lt;&gt;1",""),OFFSET(Data!$A$1,0,MATCH(I$21&amp;" qualify",Data!$1:$1,0)-1,1000,1),1)))</f>
        <v>5</v>
      </c>
      <c r="J42" s="9">
        <f ca="1">IF(MID($B42,1,3)=MID(J$21,1,3),"",IF($A42="1a","",COUNTIFS(OFFSET(Data!$A$1,0,MATCH($B42&amp;" qualify",Data!$1:$1,0)-1,1000,1),IF($A42="12aa","&lt;&gt;1",""),OFFSET(Data!$A$1,0,MATCH(J$21&amp;" qualify",Data!$1:$1,0)-1,1000,1),1)))</f>
        <v>5</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6</v>
      </c>
      <c r="AG42" s="9" t="str">
        <f t="shared" ca="1" si="6"/>
        <v>AT&amp;T TV Now Plus</v>
      </c>
      <c r="AH42" s="9">
        <f ca="1">IF(AG42="",0,COUNTIFS(OFFSET(Data!$A$1,0,MATCH(W42,Data!$1:$1,0)-1,1000,1),"&lt;&gt;Yes",OFFSET(Data!$A$1,0,MATCH(AG42,Data!$1:$1,0)-1,1000,1),"Yes"))</f>
        <v>48</v>
      </c>
      <c r="AI42" s="9">
        <f t="shared" ca="1" si="7"/>
        <v>6</v>
      </c>
      <c r="AJ42" s="14">
        <f t="shared" ca="1" si="8"/>
        <v>65</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Plus1085</v>
      </c>
      <c r="AQ42" s="23" t="str">
        <f t="shared" ca="1" si="24"/>
        <v>AT&amp;T TV Now PlusPhilo1085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674</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6</v>
      </c>
      <c r="G43" s="9">
        <f ca="1">IF(MID($B43,1,3)=MID(G$21,1,3),"",IF($A43="1a","",COUNTIFS(OFFSET(Data!$A$1,0,MATCH($B43&amp;" qualify",Data!$1:$1,0)-1,1000,1),IF($A43="12aa","&lt;&gt;1",""),OFFSET(Data!$A$1,0,MATCH(G$21&amp;" qualify",Data!$1:$1,0)-1,1000,1),1)))</f>
        <v>6</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8</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11</v>
      </c>
      <c r="AG43" s="9" t="str">
        <f t="shared" ca="1" si="6"/>
        <v>AT&amp;T TV Now Ultimate</v>
      </c>
      <c r="AH43" s="9">
        <f ca="1">IF(AG43="",0,COUNTIFS(OFFSET(Data!$A$1,0,MATCH(W43,Data!$1:$1,0)-1,1000,1),"&lt;&gt;Yes",OFFSET(Data!$A$1,0,MATCH(AG43,Data!$1:$1,0)-1,1000,1),"Yes"))</f>
        <v>112</v>
      </c>
      <c r="AI43" s="9">
        <f t="shared" ca="1" si="7"/>
        <v>8</v>
      </c>
      <c r="AJ43" s="14">
        <f t="shared" ca="1" si="8"/>
        <v>135</v>
      </c>
      <c r="AK43" s="9">
        <f ca="1">IF(AG43="",0,COUNTIFS(OFFSET(Data!$A$1,0,MATCH(W43&amp;" qualify",Data!$1:$1,0)-1,1000,1),"",OFFSET(Data!$A$1,0,MATCH(AG43&amp;" qualify",Data!$1:$1,0)-1,1000,1),2))</f>
        <v>0</v>
      </c>
      <c r="AL43" s="9">
        <f t="shared" ca="1" si="9"/>
        <v>0</v>
      </c>
      <c r="AM43" s="23">
        <f t="shared" ca="1" si="10"/>
        <v>0.8</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Ultimate10165</v>
      </c>
      <c r="AQ43" s="23" t="str">
        <f t="shared" ca="1" si="24"/>
        <v>AT&amp;T TV Now UltimateSling Orange10165</v>
      </c>
      <c r="AR43" s="9" t="str">
        <f ca="1">IF(AND(Y43=0,AA43=0),"",IF(A43="1a",W43,IF(AG43="","",IF(OR(ISNUMBER(MATCH(AP43,AP$21:AP42,0)),ISNUMBER(MATCH(AQ43,AP$21:AP42,0))),"",W43&amp;"/"&amp;AG43))))</f>
        <v>Sling Orange/AT&amp;T TV Now Ultimate</v>
      </c>
      <c r="AS43" s="9">
        <f t="shared" ca="1" si="11"/>
        <v>145</v>
      </c>
      <c r="AT43" s="9">
        <f t="shared" ca="1" si="12"/>
        <v>10</v>
      </c>
      <c r="AU43" s="14">
        <f t="shared" ca="1" si="13"/>
        <v>165</v>
      </c>
      <c r="AV43" s="23">
        <f t="shared" ca="1" si="14"/>
        <v>1</v>
      </c>
      <c r="AW43" s="68">
        <f t="shared" ca="1" si="15"/>
        <v>16.5</v>
      </c>
      <c r="AX43" s="8">
        <f t="shared" ca="1" si="25"/>
        <v>0</v>
      </c>
      <c r="AY43" s="117">
        <f t="shared" ca="1" si="16"/>
        <v>157</v>
      </c>
      <c r="AZ43" s="118">
        <f t="shared" ca="1" si="17"/>
        <v>0</v>
      </c>
      <c r="BA43" s="118">
        <f t="shared" ca="1" si="18"/>
        <v>0.82631578947368423</v>
      </c>
      <c r="BB43" s="118">
        <f t="shared" ca="1" si="19"/>
        <v>0</v>
      </c>
      <c r="BC43" s="118">
        <f t="shared" ca="1" si="20"/>
        <v>0.41315789473684211</v>
      </c>
      <c r="BD43" s="9">
        <f ca="1">IF($AR43="","",RANK(BC43,BC$22:BC$81,1)+COUNTIF(BC$22:BC43,BC43)-1)</f>
        <v>27</v>
      </c>
      <c r="BE43" s="118">
        <f t="shared" ca="1" si="21"/>
        <v>0.41315789473684211</v>
      </c>
      <c r="BF43" s="9">
        <f ca="1">IF($AR43="","",RANK(BE43,BE$22:BE$81,1)+COUNTIF(BE$22:BE43,BE43)-1)</f>
        <v>27</v>
      </c>
    </row>
    <row r="44" spans="1:58" x14ac:dyDescent="0.4">
      <c r="A44" s="161" t="s">
        <v>674</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4</v>
      </c>
      <c r="G44" s="9">
        <f ca="1">IF(MID($B44,1,3)=MID(G$21,1,3),"",IF($A44="1a","",COUNTIFS(OFFSET(Data!$A$1,0,MATCH($B44&amp;" qualify",Data!$1:$1,0)-1,1000,1),IF($A44="12aa","&lt;&gt;1",""),OFFSET(Data!$A$1,0,MATCH(G$21&amp;" qualify",Data!$1:$1,0)-1,1000,1),1)))</f>
        <v>4</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6</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11</v>
      </c>
      <c r="AG44" s="9" t="str">
        <f t="shared" ca="1" si="6"/>
        <v>AT&amp;T TV Now Ultimate</v>
      </c>
      <c r="AH44" s="9">
        <f ca="1">IF(AG44="",0,COUNTIFS(OFFSET(Data!$A$1,0,MATCH(W44,Data!$1:$1,0)-1,1000,1),"&lt;&gt;Yes",OFFSET(Data!$A$1,0,MATCH(AG44,Data!$1:$1,0)-1,1000,1),"Yes"))</f>
        <v>98</v>
      </c>
      <c r="AI44" s="9">
        <f t="shared" ca="1" si="7"/>
        <v>6</v>
      </c>
      <c r="AJ44" s="14">
        <f t="shared" ca="1" si="8"/>
        <v>135</v>
      </c>
      <c r="AK44" s="9">
        <f ca="1">IF(AG44="",0,COUNTIFS(OFFSET(Data!$A$1,0,MATCH(W44&amp;" qualify",Data!$1:$1,0)-1,1000,1),"",OFFSET(Data!$A$1,0,MATCH(AG44&amp;" qualify",Data!$1:$1,0)-1,1000,1),2))</f>
        <v>0</v>
      </c>
      <c r="AL44" s="9">
        <f t="shared" ca="1" si="9"/>
        <v>0</v>
      </c>
      <c r="AM44" s="23">
        <f t="shared" ca="1" si="10"/>
        <v>0.6</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Ultimate10165</v>
      </c>
      <c r="AQ44" s="23" t="str">
        <f t="shared" ca="1" si="24"/>
        <v>AT&amp;T TV Now UltimateSling Blue10165</v>
      </c>
      <c r="AR44" s="9" t="str">
        <f ca="1">IF(AND(Y44=0,AA44=0),"",IF(A44="1a",W44,IF(AG44="","",IF(OR(ISNUMBER(MATCH(AP44,AP$21:AP43,0)),ISNUMBER(MATCH(AQ44,AP$21:AP43,0))),"",W44&amp;"/"&amp;AG44))))</f>
        <v>Sling Blue/AT&amp;T TV Now Ultimate</v>
      </c>
      <c r="AS44" s="9">
        <f t="shared" ca="1" si="11"/>
        <v>146</v>
      </c>
      <c r="AT44" s="9">
        <f t="shared" ca="1" si="12"/>
        <v>10</v>
      </c>
      <c r="AU44" s="14">
        <f t="shared" ca="1" si="13"/>
        <v>165</v>
      </c>
      <c r="AV44" s="23">
        <f t="shared" ca="1" si="14"/>
        <v>1</v>
      </c>
      <c r="AW44" s="68">
        <f t="shared" ca="1" si="15"/>
        <v>16.5</v>
      </c>
      <c r="AX44" s="8">
        <f t="shared" ca="1" si="25"/>
        <v>0</v>
      </c>
      <c r="AY44" s="117">
        <f t="shared" ca="1" si="16"/>
        <v>157</v>
      </c>
      <c r="AZ44" s="118">
        <f t="shared" ca="1" si="17"/>
        <v>0</v>
      </c>
      <c r="BA44" s="118">
        <f t="shared" ca="1" si="18"/>
        <v>0.82631578947368423</v>
      </c>
      <c r="BB44" s="118">
        <f t="shared" ca="1" si="19"/>
        <v>0</v>
      </c>
      <c r="BC44" s="118">
        <f t="shared" ca="1" si="20"/>
        <v>0.41315789473684211</v>
      </c>
      <c r="BD44" s="9">
        <f ca="1">IF($AR44="","",RANK(BC44,BC$22:BC$81,1)+COUNTIF(BC$22:BC44,BC44)-1)</f>
        <v>28</v>
      </c>
      <c r="BE44" s="118">
        <f t="shared" ca="1" si="21"/>
        <v>0.41315789473684211</v>
      </c>
      <c r="BF44" s="9">
        <f ca="1">IF($AR44="","",RANK(BE44,BE$22:BE$81,1)+COUNTIF(BE$22:BE44,BE44)-1)</f>
        <v>28</v>
      </c>
    </row>
    <row r="45" spans="1:58" x14ac:dyDescent="0.4">
      <c r="A45" s="161" t="s">
        <v>674</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674</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76</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674</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1</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32</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674</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22</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674</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0.9</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14</v>
      </c>
      <c r="AG49" s="9" t="str">
        <f t="shared" ca="1" si="6"/>
        <v>Hulu with Live TV</v>
      </c>
      <c r="AH49" s="9">
        <f ca="1">IF(AG49="",0,COUNTIFS(OFFSET(Data!$A$1,0,MATCH(W49,Data!$1:$1,0)-1,1000,1),"&lt;&gt;Yes",OFFSET(Data!$A$1,0,MATCH(AG49,Data!$1:$1,0)-1,1000,1),"Yes"))</f>
        <v>11</v>
      </c>
      <c r="AI49" s="9">
        <f t="shared" ca="1" si="7"/>
        <v>1</v>
      </c>
      <c r="AJ49" s="14">
        <f t="shared" ca="1" si="8"/>
        <v>55</v>
      </c>
      <c r="AK49" s="9">
        <f ca="1">IF(AG49="",0,COUNTIFS(OFFSET(Data!$A$1,0,MATCH(W49&amp;" qualify",Data!$1:$1,0)-1,1000,1),"",OFFSET(Data!$A$1,0,MATCH(AG49&amp;" qualify",Data!$1:$1,0)-1,1000,1),2))</f>
        <v>0</v>
      </c>
      <c r="AL49" s="9">
        <f t="shared" ca="1" si="9"/>
        <v>0</v>
      </c>
      <c r="AM49" s="23">
        <f t="shared" ca="1" si="10"/>
        <v>0.1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XtraHulu with Live TV10179</v>
      </c>
      <c r="AQ49" s="23" t="str">
        <f t="shared" ca="1" si="24"/>
        <v>Hulu with Live TVAT&amp;T TV Now Xtra10179</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674</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674</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0</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8</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0.8</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MasPhilo10106</v>
      </c>
      <c r="AQ51" s="23" t="str">
        <f t="shared" ca="1" si="24"/>
        <v>PhiloAT&amp;T TV Now Optimo Mas10106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674</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4</v>
      </c>
      <c r="L52" s="9">
        <f ca="1">IF(MID($B52,1,3)=MID(L$21,1,3),"",IF($A52="1a","",COUNTIFS(OFFSET(Data!$A$1,0,MATCH($B52&amp;" qualify",Data!$1:$1,0)-1,1000,1),IF($A52="12aa","&lt;&gt;1",""),OFFSET(Data!$A$1,0,MATCH(L$21&amp;" qualify",Data!$1:$1,0)-1,1000,1),1)))</f>
        <v>2</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11</v>
      </c>
      <c r="AG52" s="9" t="str">
        <f t="shared" ca="1" si="6"/>
        <v>AT&amp;T TV Now Ultimate</v>
      </c>
      <c r="AH52" s="9">
        <f ca="1">IF(AG52="",0,COUNTIFS(OFFSET(Data!$A$1,0,MATCH(W52,Data!$1:$1,0)-1,1000,1),"&lt;&gt;Yes",OFFSET(Data!$A$1,0,MATCH(AG52,Data!$1:$1,0)-1,1000,1),"Yes"))</f>
        <v>70</v>
      </c>
      <c r="AI52" s="9">
        <f t="shared" ca="1" si="7"/>
        <v>4</v>
      </c>
      <c r="AJ52" s="14">
        <f t="shared" ca="1" si="8"/>
        <v>135</v>
      </c>
      <c r="AK52" s="9">
        <f ca="1">IF(AG52="",0,COUNTIFS(OFFSET(Data!$A$1,0,MATCH(W52&amp;" qualify",Data!$1:$1,0)-1,1000,1),"",OFFSET(Data!$A$1,0,MATCH(AG52&amp;" qualify",Data!$1:$1,0)-1,1000,1),2))</f>
        <v>0</v>
      </c>
      <c r="AL52" s="9">
        <f t="shared" ca="1" si="9"/>
        <v>0</v>
      </c>
      <c r="AM52" s="23">
        <f t="shared" ca="1" si="10"/>
        <v>0.4</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TVAT&amp;T TV Now Ultimate10185</v>
      </c>
      <c r="AQ52" s="23" t="str">
        <f t="shared" ca="1" si="24"/>
        <v>AT&amp;T TV Now UltimateYouTube TV10185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674</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674</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11</v>
      </c>
      <c r="AG54" s="9" t="str">
        <f t="shared" ref="AG54:AG81" ca="1" si="87">IF(AF54=0,"",INDEX(C$21:V$21,AF54-2))</f>
        <v>AT&amp;T TV Now Ultimate</v>
      </c>
      <c r="AH54" s="9">
        <f ca="1">IF(AG54="",0,COUNTIFS(OFFSET(Data!$A$1,0,MATCH(W54,Data!$1:$1,0)-1,1000,1),"&lt;&gt;Yes",OFFSET(Data!$A$1,0,MATCH(AG54,Data!$1:$1,0)-1,1000,1),"Yes"))</f>
        <v>91</v>
      </c>
      <c r="AI54" s="9">
        <f t="shared" ref="AI54:AI81" ca="1" si="88">IF(AG54="",0,INDEX(C54:V54,AF54-2))</f>
        <v>10</v>
      </c>
      <c r="AJ54" s="14">
        <f t="shared" ca="1" si="8"/>
        <v>135</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Ultimate10185</v>
      </c>
      <c r="AQ54" s="23" t="str">
        <f t="shared" ca="1" si="24"/>
        <v>AT&amp;T TV Now UltimatePS Vue10185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674</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11</v>
      </c>
      <c r="AG55" s="9" t="str">
        <f t="shared" ca="1" si="87"/>
        <v>AT&amp;T TV Now Ultimate</v>
      </c>
      <c r="AH55" s="9">
        <f ca="1">IF(AG55="",0,COUNTIFS(OFFSET(Data!$A$1,0,MATCH(W55,Data!$1:$1,0)-1,1000,1),"&lt;&gt;Yes",OFFSET(Data!$A$1,0,MATCH(AG55,Data!$1:$1,0)-1,1000,1),"Yes"))</f>
        <v>70</v>
      </c>
      <c r="AI55" s="9">
        <f t="shared" ca="1" si="88"/>
        <v>5</v>
      </c>
      <c r="AJ55" s="14">
        <f t="shared" ca="1" si="8"/>
        <v>135</v>
      </c>
      <c r="AK55" s="9">
        <f ca="1">IF(AG55="",0,COUNTIFS(OFFSET(Data!$A$1,0,MATCH(W55&amp;" qualify",Data!$1:$1,0)-1,1000,1),"",OFFSET(Data!$A$1,0,MATCH(AG55&amp;" qualify",Data!$1:$1,0)-1,1000,1),2))</f>
        <v>0</v>
      </c>
      <c r="AL55" s="9">
        <f t="shared" ca="1" si="9"/>
        <v>0</v>
      </c>
      <c r="AM55" s="23">
        <f t="shared" ca="1" si="10"/>
        <v>0.5</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Ultimate10190</v>
      </c>
      <c r="AQ55" s="23" t="str">
        <f t="shared" ca="1" si="24"/>
        <v>AT&amp;T TV Now UltimateFubo TV10190</v>
      </c>
      <c r="AR55" s="9" t="str">
        <f ca="1">IF(AND(Y55=0,AA55=0),"",IF(A55="1a",W55,IF(AG55="","",IF(OR(ISNUMBER(MATCH(AP55,AP$21:AP54,0)),ISNUMBER(MATCH(AQ55,AP$21:AP54,0))),"",W55&amp;"/"&amp;AG55))))</f>
        <v>Fubo TV/AT&amp;T TV Now Ultimate</v>
      </c>
      <c r="AS55" s="9">
        <f t="shared" ca="1" si="11"/>
        <v>167</v>
      </c>
      <c r="AT55" s="9">
        <f t="shared" ca="1" si="12"/>
        <v>10</v>
      </c>
      <c r="AU55" s="14">
        <f t="shared" ca="1" si="13"/>
        <v>190</v>
      </c>
      <c r="AV55" s="23">
        <f t="shared" ca="1" si="14"/>
        <v>1</v>
      </c>
      <c r="AW55" s="68">
        <f t="shared" ca="1" si="15"/>
        <v>19</v>
      </c>
      <c r="AX55" s="8">
        <f t="shared" ca="1" si="25"/>
        <v>0</v>
      </c>
      <c r="AY55" s="117">
        <f t="shared" ca="1" si="16"/>
        <v>182</v>
      </c>
      <c r="AZ55" s="118">
        <f t="shared" ca="1" si="17"/>
        <v>0</v>
      </c>
      <c r="BA55" s="118">
        <f t="shared" ca="1" si="18"/>
        <v>0.95789473684210524</v>
      </c>
      <c r="BB55" s="118">
        <f t="shared" ca="1" si="19"/>
        <v>0</v>
      </c>
      <c r="BC55" s="118">
        <f t="shared" ca="1" si="20"/>
        <v>0.47894736842105262</v>
      </c>
      <c r="BD55" s="9">
        <f ca="1">IF($AR55="","",RANK(BC55,BC$22:BC$81,1)+COUNTIF(BC$22:BC55,BC55)-1)</f>
        <v>36</v>
      </c>
      <c r="BE55" s="118">
        <f t="shared" ca="1" si="21"/>
        <v>0.47894736842105262</v>
      </c>
      <c r="BF55" s="9">
        <f ca="1">IF($AR55="","",RANK(BE55,BE$22:BE$81,1)+COUNTIF(BE$22:BE55,BE55)-1)</f>
        <v>36</v>
      </c>
    </row>
    <row r="56" spans="1:58" x14ac:dyDescent="0.4">
      <c r="A56" s="161" t="s">
        <v>674</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TV865</v>
      </c>
      <c r="AQ56" s="23" t="str">
        <f t="shared" ca="1" si="24"/>
        <v>YouTube TVAT&amp;T Watch TV865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674</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11</v>
      </c>
      <c r="AG57" s="9" t="str">
        <f t="shared" ca="1" si="87"/>
        <v>AT&amp;T TV Now Ultimate</v>
      </c>
      <c r="AH57" s="9">
        <f ca="1">IF(AG57="",0,COUNTIFS(OFFSET(Data!$A$1,0,MATCH(W57,Data!$1:$1,0)-1,1000,1),"&lt;&gt;Yes",OFFSET(Data!$A$1,0,MATCH(AG57,Data!$1:$1,0)-1,1000,1),"Yes"))</f>
        <v>137</v>
      </c>
      <c r="AI57" s="9">
        <f t="shared" ca="1" si="88"/>
        <v>10</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Ultimate10140</v>
      </c>
      <c r="AQ57" s="23" t="str">
        <f t="shared" ca="1" si="24"/>
        <v>AT&amp;T TV Now UltimateKlowdTV10140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674</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11</v>
      </c>
      <c r="AG58" s="9" t="str">
        <f t="shared" ca="1" si="87"/>
        <v>AT&amp;T TV Now Ultimate</v>
      </c>
      <c r="AH58" s="9">
        <f ca="1">IF(AG58="",0,COUNTIFS(OFFSET(Data!$A$1,0,MATCH(W58,Data!$1:$1,0)-1,1000,1),"&lt;&gt;Yes",OFFSET(Data!$A$1,0,MATCH(AG58,Data!$1:$1,0)-1,1000,1),"Yes"))</f>
        <v>131</v>
      </c>
      <c r="AI58" s="9">
        <f t="shared" ca="1" si="88"/>
        <v>10</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Ultimate10141</v>
      </c>
      <c r="AQ58" s="23" t="str">
        <f t="shared" ref="AQ58:AQ60" ca="1" si="107">AG58&amp;W58&amp;Y58+AA58+AI58+AK58&amp;Z58+AE58+AJ58+AO58</f>
        <v>AT&amp;T TV Now UltimateFrndly TV10141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674</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11</v>
      </c>
      <c r="AG59" s="9" t="str">
        <f t="shared" ca="1" si="87"/>
        <v>AT&amp;T TV Now Ultimate</v>
      </c>
      <c r="AH59" s="9">
        <f ca="1">IF(AG59="",0,COUNTIFS(OFFSET(Data!$A$1,0,MATCH(W59,Data!$1:$1,0)-1,1000,1),"&lt;&gt;Yes",OFFSET(Data!$A$1,0,MATCH(AG59,Data!$1:$1,0)-1,1000,1),"Yes"))</f>
        <v>85</v>
      </c>
      <c r="AI59" s="9">
        <f t="shared" ca="1" si="88"/>
        <v>6</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Vidgo/AT&amp;T TV Now Ultimate</v>
      </c>
      <c r="AS59" s="9">
        <f t="shared" ref="AS59:AS60" ca="1" si="114">IF(AR59="","",X59+AH59)</f>
        <v>152</v>
      </c>
      <c r="AT59" s="9">
        <f t="shared" ref="AT59:AT60" ca="1" si="115">IF(AR59="","",Y59+AA59+AI59+AK59)</f>
        <v>10</v>
      </c>
      <c r="AU59" s="14">
        <f t="shared" ref="AU59:AU60" ca="1" si="116">IF(AR59="","",Z59+AE59+AJ59+AO59)</f>
        <v>175</v>
      </c>
      <c r="AV59" s="23">
        <f t="shared" ref="AV59:AV60" ca="1" si="117">IF(AR59="","",IF($B$2=0,0,AT59/$B$2))</f>
        <v>1</v>
      </c>
      <c r="AW59" s="68">
        <f t="shared" ref="AW59:AW60" ca="1" si="118">IF(AT59=0,"",IF(AT59="","",AU59/AT59))</f>
        <v>17.5</v>
      </c>
      <c r="AX59" s="8">
        <f t="shared" ca="1" si="108"/>
        <v>0</v>
      </c>
      <c r="AY59" s="117">
        <f t="shared" ref="AY59:AY60" ca="1" si="119">IF($AR59="","",ABS(AU59-AY$20))</f>
        <v>167</v>
      </c>
      <c r="AZ59" s="118">
        <f t="shared" ref="AZ59:AZ60" ca="1" si="120">IF($AR59="","",ABS(AV59-AZ$20))</f>
        <v>0</v>
      </c>
      <c r="BA59" s="118">
        <f t="shared" ref="BA59:BA60" ca="1" si="121">IF($AR59="","",AY59/BA$20)</f>
        <v>0.87894736842105259</v>
      </c>
      <c r="BB59" s="118">
        <f t="shared" ref="BB59:BB60" ca="1" si="122">IF($AR59="","",AZ59/BB$20)</f>
        <v>0</v>
      </c>
      <c r="BC59" s="118">
        <f t="shared" ref="BC59:BC60" ca="1" si="123">IF($AR59="","",AVERAGE(BA59:BB59))</f>
        <v>0.43947368421052629</v>
      </c>
      <c r="BD59" s="9">
        <f ca="1">IF($AR59="","",RANK(BC59,BC$22:BC$81,1)+COUNTIF(BC$22:BC59,BC59)-1)</f>
        <v>30</v>
      </c>
      <c r="BE59" s="118">
        <f t="shared" ref="BE59:BE60" ca="1" si="124">IF($AR59="","",(BA59*(price_weight_used/100))+(BB59*(100-price_weight_used)/100))</f>
        <v>0.43947368421052629</v>
      </c>
      <c r="BF59" s="9">
        <f ca="1">IF($AR59="","",RANK(BE59,BE$22:BE$81,1)+COUNTIF(BE$22:BE59,BE59)-1)</f>
        <v>30</v>
      </c>
    </row>
    <row r="60" spans="1:58" x14ac:dyDescent="0.4">
      <c r="A60" s="161" t="s">
        <v>674</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11</v>
      </c>
      <c r="AG60" s="9" t="str">
        <f t="shared" ca="1" si="87"/>
        <v>AT&amp;T TV Now Ultimate</v>
      </c>
      <c r="AH60" s="9">
        <f ca="1">IF(AG60="",0,COUNTIFS(OFFSET(Data!$A$1,0,MATCH(W60,Data!$1:$1,0)-1,1000,1),"&lt;&gt;Yes",OFFSET(Data!$A$1,0,MATCH(AG60,Data!$1:$1,0)-1,1000,1),"Yes"))</f>
        <v>138</v>
      </c>
      <c r="AI60" s="9">
        <f t="shared" ca="1" si="88"/>
        <v>10</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Ultimate10150</v>
      </c>
      <c r="AQ60" s="23" t="str">
        <f t="shared" ca="1" si="107"/>
        <v>AT&amp;T TV Now UltimateVidgo Latino10150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11</v>
      </c>
      <c r="AG61" s="9" t="str">
        <f t="shared" ca="1" si="87"/>
        <v>AT&amp;T TV Now Ultimate</v>
      </c>
      <c r="AH61" s="9">
        <f ca="1">IF(AG61="",0,COUNTIFS(OFFSET(Data!$A$1,0,MATCH(W61,Data!$1:$1,0)-1,1000,1),"&lt;&gt;Yes",OFFSET(Data!$A$1,0,MATCH(AG61,Data!$1:$1,0)-1,1000,1),"Yes"))</f>
        <v>91</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Ultimate10150</v>
      </c>
      <c r="AQ61" s="23" t="str">
        <f t="shared" ca="1" si="24"/>
        <v>AT&amp;T TV Now UltimateSpectrum TV Essentials10150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6.3157894736842107E-2</v>
      </c>
      <c r="BB62" s="118">
        <f t="shared" ca="1" si="102"/>
        <v>0.6</v>
      </c>
      <c r="BC62" s="118">
        <f t="shared" ca="1" si="103"/>
        <v>0.33157894736842103</v>
      </c>
      <c r="BD62" s="9">
        <f ca="1">IF($AR62="","",RANK(BC62,BC$22:BC$81,1)+COUNTIF(BC$22:BC62,BC62)-1)</f>
        <v>13</v>
      </c>
      <c r="BE62" s="118">
        <f t="shared" ca="1" si="104"/>
        <v>0.33157894736842103</v>
      </c>
      <c r="BF62" s="9">
        <f ca="1">IF($AR62="","",RANK(BE62,BE$22:BE$81,1)+COUNTIF(BE$22:BE62,BE62)-1)</f>
        <v>13</v>
      </c>
    </row>
    <row r="63" spans="1:58" x14ac:dyDescent="0.4">
      <c r="A63" s="63" t="s">
        <v>675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v>
      </c>
      <c r="AE63" s="162">
        <f t="array" aca="1" ref="AE63" ca="1">SUM(IF(OFFSET(Service_DB,,,,1)=W63,IF(ISNUMBER(SEARCH(OFFSET(Service_DB,,1,,1),AD63)),OFFSET(Service_DB,,2,,1),0),0))</f>
        <v>10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Orange440</v>
      </c>
      <c r="AQ63" s="23" t="str">
        <f t="shared" ca="1" si="24"/>
        <v>Sling Orange440</v>
      </c>
      <c r="AR63" s="9" t="str">
        <f ca="1">IF(AND(Y63=0,AA63=0),"",IF(A63="1a",W63,IF(AG63="","",IF(OR(ISNUMBER(MATCH(AP63,AP$21:AP62,0)),ISNUMBER(MATCH(AQ63,AP$21:AP62,0))),"",W63&amp;"/"&amp;AG63))))</f>
        <v>Sling Orange</v>
      </c>
      <c r="AS63" s="9">
        <f t="shared" ca="1" si="94"/>
        <v>33</v>
      </c>
      <c r="AT63" s="9">
        <f t="shared" ca="1" si="95"/>
        <v>4</v>
      </c>
      <c r="AU63" s="14">
        <f t="shared" ca="1" si="96"/>
        <v>40</v>
      </c>
      <c r="AV63" s="23">
        <f t="shared" ca="1" si="97"/>
        <v>0.4</v>
      </c>
      <c r="AW63" s="68">
        <f t="shared" ca="1" si="98"/>
        <v>10</v>
      </c>
      <c r="AX63" s="8">
        <f t="shared" ca="1" si="25"/>
        <v>2</v>
      </c>
      <c r="AY63" s="117">
        <f t="shared" ca="1" si="99"/>
        <v>32</v>
      </c>
      <c r="AZ63" s="118">
        <f t="shared" ca="1" si="100"/>
        <v>0.6</v>
      </c>
      <c r="BA63" s="118">
        <f t="shared" ca="1" si="101"/>
        <v>0.16842105263157894</v>
      </c>
      <c r="BB63" s="118">
        <f t="shared" ca="1" si="102"/>
        <v>0.6</v>
      </c>
      <c r="BC63" s="118">
        <f t="shared" ca="1" si="103"/>
        <v>0.38421052631578945</v>
      </c>
      <c r="BD63" s="9">
        <f ca="1">IF($AR63="","",RANK(BC63,BC$22:BC$81,1)+COUNTIF(BC$22:BC63,BC63)-1)</f>
        <v>24</v>
      </c>
      <c r="BE63" s="118">
        <f t="shared" ca="1" si="104"/>
        <v>0.38421052631578945</v>
      </c>
      <c r="BF63" s="9">
        <f ca="1">IF($AR63="","",RANK(BE63,BE$22:BE$81,1)+COUNTIF(BE$22:BE63,BE63)-1)</f>
        <v>24</v>
      </c>
    </row>
    <row r="64" spans="1:58" x14ac:dyDescent="0.4">
      <c r="A64" s="63" t="s">
        <v>675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0.16842105263157894</v>
      </c>
      <c r="BB64" s="118">
        <f t="shared" ca="1" si="102"/>
        <v>0.4</v>
      </c>
      <c r="BC64" s="118">
        <f t="shared" ca="1" si="103"/>
        <v>0.28421052631578947</v>
      </c>
      <c r="BD64" s="9">
        <f ca="1">IF($AR64="","",RANK(BC64,BC$22:BC$81,1)+COUNTIF(BC$22:BC64,BC64)-1)</f>
        <v>7</v>
      </c>
      <c r="BE64" s="118">
        <f t="shared" ca="1" si="104"/>
        <v>0.28421052631578947</v>
      </c>
      <c r="BF64" s="9">
        <f ca="1">IF($AR64="","",RANK(BE64,BE$22:BE$81,1)+COUNTIF(BE$22:BE64,BE64)-1)</f>
        <v>7</v>
      </c>
    </row>
    <row r="65" spans="1:58" x14ac:dyDescent="0.4">
      <c r="A65" s="63" t="s">
        <v>675</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58</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v>
      </c>
      <c r="BB65" s="118">
        <f t="shared" ca="1" si="102"/>
        <v>0.30000000000000004</v>
      </c>
      <c r="BC65" s="118">
        <f t="shared" ca="1" si="103"/>
        <v>0.30000000000000004</v>
      </c>
      <c r="BD65" s="9">
        <f ca="1">IF($AR65="","",RANK(BC65,BC$22:BC$81,1)+COUNTIF(BC$22:BC65,BC65)-1)</f>
        <v>9</v>
      </c>
      <c r="BE65" s="118">
        <f t="shared" ca="1" si="104"/>
        <v>0.30000000000000004</v>
      </c>
      <c r="BF65" s="9">
        <f ca="1">IF($AR65="","",RANK(BE65,BE$22:BE$81,1)+COUNTIF(BE$22:BE65,BE65)-1)</f>
        <v>9</v>
      </c>
    </row>
    <row r="66" spans="1:58" x14ac:dyDescent="0.4">
      <c r="A66" s="63" t="s">
        <v>675</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76</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76</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0.37894736842105264</v>
      </c>
      <c r="BB66" s="118">
        <f t="shared" ca="1" si="102"/>
        <v>0.30000000000000004</v>
      </c>
      <c r="BC66" s="118">
        <f t="shared" ca="1" si="103"/>
        <v>0.33947368421052637</v>
      </c>
      <c r="BD66" s="9">
        <f ca="1">IF($AR66="","",RANK(BC66,BC$22:BC$81,1)+COUNTIF(BC$22:BC66,BC66)-1)</f>
        <v>15</v>
      </c>
      <c r="BE66" s="118">
        <f t="shared" ca="1" si="104"/>
        <v>0.33947368421052637</v>
      </c>
      <c r="BF66" s="9">
        <f ca="1">IF($AR66="","",RANK(BE66,BE$22:BE$81,1)+COUNTIF(BE$22:BE66,BE66)-1)</f>
        <v>15</v>
      </c>
    </row>
    <row r="67" spans="1:58" x14ac:dyDescent="0.4">
      <c r="A67" s="63" t="s">
        <v>675</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v>
      </c>
      <c r="AW67" s="68">
        <f t="shared" ca="1" si="98"/>
        <v>13.285714285714286</v>
      </c>
      <c r="AX67" s="8">
        <f t="shared" ca="1" si="25"/>
        <v>0</v>
      </c>
      <c r="AY67" s="117">
        <f t="shared" ca="1" si="99"/>
        <v>85</v>
      </c>
      <c r="AZ67" s="118">
        <f t="shared" ca="1" si="100"/>
        <v>0.30000000000000004</v>
      </c>
      <c r="BA67" s="118">
        <f t="shared" ca="1" si="101"/>
        <v>0.44736842105263158</v>
      </c>
      <c r="BB67" s="118">
        <f t="shared" ca="1" si="102"/>
        <v>0.30000000000000004</v>
      </c>
      <c r="BC67" s="118">
        <f t="shared" ca="1" si="103"/>
        <v>0.37368421052631584</v>
      </c>
      <c r="BD67" s="9">
        <f ca="1">IF($AR67="","",RANK(BC67,BC$22:BC$81,1)+COUNTIF(BC$22:BC67,BC67)-1)</f>
        <v>24</v>
      </c>
      <c r="BE67" s="118">
        <f t="shared" ca="1" si="104"/>
        <v>0.37368421052631584</v>
      </c>
      <c r="BF67" s="9">
        <f ca="1">IF($AR67="","",RANK(BE67,BE$22:BE$81,1)+COUNTIF(BE$22:BE67,BE67)-1)</f>
        <v>24</v>
      </c>
    </row>
    <row r="68" spans="1:58" x14ac:dyDescent="0.4">
      <c r="A68" s="63" t="s">
        <v>675</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v>
      </c>
      <c r="AW68" s="68">
        <f t="shared" ca="1" si="98"/>
        <v>13.75</v>
      </c>
      <c r="AX68" s="8">
        <f t="shared" ca="1" si="25"/>
        <v>0</v>
      </c>
      <c r="AY68" s="117">
        <f t="shared" ca="1" si="99"/>
        <v>102</v>
      </c>
      <c r="AZ68" s="118">
        <f t="shared" ca="1" si="100"/>
        <v>0.19999999999999996</v>
      </c>
      <c r="BA68" s="118">
        <f t="shared" ca="1" si="101"/>
        <v>0.5368421052631579</v>
      </c>
      <c r="BB68" s="118">
        <f t="shared" ca="1" si="102"/>
        <v>0.19999999999999996</v>
      </c>
      <c r="BC68" s="118">
        <f t="shared" ca="1" si="103"/>
        <v>0.36842105263157893</v>
      </c>
      <c r="BD68" s="9">
        <f ca="1">IF($AR68="","",RANK(BC68,BC$22:BC$81,1)+COUNTIF(BC$22:BC68,BC68)-1)</f>
        <v>19</v>
      </c>
      <c r="BE68" s="118">
        <f t="shared" ca="1" si="104"/>
        <v>0.36842105263157893</v>
      </c>
      <c r="BF68" s="9">
        <f ca="1">IF($AR68="","",RANK(BE68,BE$22:BE$81,1)+COUNTIF(BE$22:BE68,BE68)-1)</f>
        <v>19</v>
      </c>
    </row>
    <row r="69" spans="1:58" x14ac:dyDescent="0.4">
      <c r="A69" s="63" t="s">
        <v>675</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0.9</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0.9</v>
      </c>
      <c r="AW69" s="68">
        <f t="shared" ca="1" si="98"/>
        <v>13.777777777777779</v>
      </c>
      <c r="AX69" s="8">
        <f t="shared" ca="1" si="25"/>
        <v>0</v>
      </c>
      <c r="AY69" s="117">
        <f t="shared" ca="1" si="99"/>
        <v>116</v>
      </c>
      <c r="AZ69" s="118">
        <f t="shared" ca="1" si="100"/>
        <v>9.9999999999999978E-2</v>
      </c>
      <c r="BA69" s="118">
        <f t="shared" ca="1" si="101"/>
        <v>0.61052631578947369</v>
      </c>
      <c r="BB69" s="118">
        <f t="shared" ca="1" si="102"/>
        <v>9.9999999999999978E-2</v>
      </c>
      <c r="BC69" s="118">
        <f t="shared" ca="1" si="103"/>
        <v>0.35526315789473684</v>
      </c>
      <c r="BD69" s="9">
        <f ca="1">IF($AR69="","",RANK(BC69,BC$22:BC$81,1)+COUNTIF(BC$22:BC69,BC69)-1)</f>
        <v>17</v>
      </c>
      <c r="BE69" s="118">
        <f t="shared" ca="1" si="104"/>
        <v>0.35526315789473684</v>
      </c>
      <c r="BF69" s="9">
        <f ca="1">IF($AR69="","",RANK(BE69,BE$22:BE$81,1)+COUNTIF(BE$22:BE69,BE69)-1)</f>
        <v>17</v>
      </c>
    </row>
    <row r="70" spans="1:58" x14ac:dyDescent="0.4">
      <c r="A70" s="63" t="s">
        <v>675</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138</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0.66842105263157892</v>
      </c>
      <c r="BB70" s="118">
        <f t="shared" ca="1" si="102"/>
        <v>0</v>
      </c>
      <c r="BC70" s="118">
        <f t="shared" ca="1" si="103"/>
        <v>0.33421052631578946</v>
      </c>
      <c r="BD70" s="9">
        <f ca="1">IF($AR70="","",RANK(BC70,BC$22:BC$81,1)+COUNTIF(BC$22:BC70,BC70)-1)</f>
        <v>14</v>
      </c>
      <c r="BE70" s="118">
        <f t="shared" ca="1" si="104"/>
        <v>0.33421052631578946</v>
      </c>
      <c r="BF70" s="9">
        <f ca="1">IF($AR70="","",RANK(BE70,BE$22:BE$81,1)+COUNTIF(BE$22:BE70,BE70)-1)</f>
        <v>14</v>
      </c>
    </row>
    <row r="71" spans="1:58" x14ac:dyDescent="0.4">
      <c r="A71" s="63" t="s">
        <v>675</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8</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Mas886</v>
      </c>
      <c r="AQ71" s="23" t="str">
        <f t="shared" ca="1" si="24"/>
        <v>AT&amp;T TV Now Optimo Mas886</v>
      </c>
      <c r="AR71" s="9" t="str">
        <f ca="1">IF(AND(Y71=0,AA71=0),"",IF(A71="1a",W71,IF(AG71="","",IF(OR(ISNUMBER(MATCH(AP71,AP$21:AP70,0)),ISNUMBER(MATCH(AQ71,AP$21:AP70,0))),"",W71&amp;"/"&amp;AG71))))</f>
        <v>AT&amp;T TV Now Optimo Mas</v>
      </c>
      <c r="AS71" s="9">
        <f t="shared" ca="1" si="94"/>
        <v>108</v>
      </c>
      <c r="AT71" s="9">
        <f t="shared" ca="1" si="95"/>
        <v>8</v>
      </c>
      <c r="AU71" s="14">
        <f t="shared" ca="1" si="96"/>
        <v>86</v>
      </c>
      <c r="AV71" s="23">
        <f t="shared" ca="1" si="97"/>
        <v>0.8</v>
      </c>
      <c r="AW71" s="68">
        <f t="shared" ca="1" si="98"/>
        <v>10.75</v>
      </c>
      <c r="AX71" s="8">
        <f t="shared" ca="1" si="25"/>
        <v>0</v>
      </c>
      <c r="AY71" s="117">
        <f t="shared" ca="1" si="99"/>
        <v>78</v>
      </c>
      <c r="AZ71" s="118">
        <f t="shared" ca="1" si="100"/>
        <v>0.19999999999999996</v>
      </c>
      <c r="BA71" s="118">
        <f t="shared" ca="1" si="101"/>
        <v>0.41052631578947368</v>
      </c>
      <c r="BB71" s="118">
        <f t="shared" ca="1" si="102"/>
        <v>0.19999999999999996</v>
      </c>
      <c r="BC71" s="118">
        <f t="shared" ca="1" si="103"/>
        <v>0.30526315789473679</v>
      </c>
      <c r="BD71" s="9">
        <f ca="1">IF($AR71="","",RANK(BC71,BC$22:BC$81,1)+COUNTIF(BC$22:BC71,BC71)-1)</f>
        <v>10</v>
      </c>
      <c r="BE71" s="118">
        <f t="shared" ca="1" si="104"/>
        <v>0.30526315789473679</v>
      </c>
      <c r="BF71" s="9">
        <f ca="1">IF($AR71="","",RANK(BE71,BE$22:BE$81,1)+COUNTIF(BE$22:BE71,BE71)-1)</f>
        <v>10</v>
      </c>
    </row>
    <row r="72" spans="1:58" x14ac:dyDescent="0.4">
      <c r="A72" s="63" t="s">
        <v>675</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v>
      </c>
      <c r="AW72" s="68">
        <f t="shared" ca="1" si="98"/>
        <v>8.3333333333333339</v>
      </c>
      <c r="AX72" s="8">
        <f t="shared" ca="1" si="25"/>
        <v>0</v>
      </c>
      <c r="AY72" s="117">
        <f t="shared" ca="1" si="99"/>
        <v>42</v>
      </c>
      <c r="AZ72" s="118">
        <f t="shared" ca="1" si="100"/>
        <v>0.4</v>
      </c>
      <c r="BA72" s="118">
        <f t="shared" ca="1" si="101"/>
        <v>0.22105263157894736</v>
      </c>
      <c r="BB72" s="118">
        <f t="shared" ca="1" si="102"/>
        <v>0.4</v>
      </c>
      <c r="BC72" s="118">
        <f t="shared" ca="1" si="103"/>
        <v>0.31052631578947371</v>
      </c>
      <c r="BD72" s="9">
        <f ca="1">IF($AR72="","",RANK(BC72,BC$22:BC$81,1)+COUNTIF(BC$22:BC72,BC72)-1)</f>
        <v>11</v>
      </c>
      <c r="BE72" s="118">
        <f t="shared" ca="1" si="104"/>
        <v>0.31052631578947371</v>
      </c>
      <c r="BF72" s="9">
        <f ca="1">IF($AR72="","",RANK(BE72,BE$22:BE$81,1)+COUNTIF(BE$22:BE72,BE72)-1)</f>
        <v>11</v>
      </c>
    </row>
    <row r="73" spans="1:58" x14ac:dyDescent="0.4">
      <c r="A73" s="63" t="s">
        <v>675</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0.28947368421052633</v>
      </c>
      <c r="BB73" s="118">
        <f t="shared" ca="1" si="102"/>
        <v>0.19999999999999996</v>
      </c>
      <c r="BC73" s="118">
        <f t="shared" ca="1" si="103"/>
        <v>0.24473684210526314</v>
      </c>
      <c r="BD73" s="9">
        <f ca="1">IF($AR73="","",RANK(BC73,BC$22:BC$81,1)+COUNTIF(BC$22:BC73,BC73)-1)</f>
        <v>3</v>
      </c>
      <c r="BE73" s="118">
        <f t="shared" ca="1" si="104"/>
        <v>0.24473684210526314</v>
      </c>
      <c r="BF73" s="9">
        <f ca="1">IF($AR73="","",RANK(BE73,BE$22:BE$81,1)+COUNTIF(BE$22:BE73,BE73)-1)</f>
        <v>3</v>
      </c>
    </row>
    <row r="74" spans="1:58" x14ac:dyDescent="0.4">
      <c r="A74" s="63" t="s">
        <v>675</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0.27894736842105261</v>
      </c>
      <c r="BB75" s="118">
        <f t="shared" ca="1" si="102"/>
        <v>0.30000000000000004</v>
      </c>
      <c r="BC75" s="118">
        <f t="shared" ca="1" si="103"/>
        <v>0.28947368421052633</v>
      </c>
      <c r="BD75" s="9">
        <f ca="1">IF($AR75="","",RANK(BC75,BC$22:BC$81,1)+COUNTIF(BC$22:BC75,BC75)-1)</f>
        <v>8</v>
      </c>
      <c r="BE75" s="118">
        <f t="shared" ca="1" si="104"/>
        <v>0.28947368421052633</v>
      </c>
      <c r="BF75" s="9">
        <f ca="1">IF($AR75="","",RANK(BE75,BE$22:BE$81,1)+COUNTIF(BE$22:BE75,BE75)-1)</f>
        <v>8</v>
      </c>
    </row>
    <row r="76" spans="1:58" x14ac:dyDescent="0.4">
      <c r="A76" s="63" t="s">
        <v>675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3.6842105263157891E-2</v>
      </c>
      <c r="BB76" s="118">
        <f t="shared" ca="1" si="102"/>
        <v>0.8</v>
      </c>
      <c r="BC76" s="118">
        <f t="shared" ca="1" si="103"/>
        <v>0.41842105263157897</v>
      </c>
      <c r="BD76" s="9">
        <f ca="1">IF($AR76="","",RANK(BC76,BC$22:BC$81,1)+COUNTIF(BC$22:BC76,BC76)-1)</f>
        <v>29</v>
      </c>
      <c r="BE76" s="118">
        <f t="shared" ca="1" si="104"/>
        <v>0.41842105263157897</v>
      </c>
      <c r="BF76" s="9">
        <f ca="1">IF($AR76="","",RANK(BE76,BE$22:BE$81,1)+COUNTIF(BE$22:BE76,BE76)-1)</f>
        <v>29</v>
      </c>
    </row>
    <row r="77" spans="1:58" x14ac:dyDescent="0.4">
      <c r="A77" s="63" t="s">
        <v>675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13</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32</v>
      </c>
      <c r="BE78" s="118">
        <f t="shared" ref="BE78:BE80" ca="1" si="144">IF($AR78="","",(BA78*(price_weight_used/100))+(BB78*(100-price_weight_used)/100))</f>
        <v>0.45</v>
      </c>
      <c r="BF78" s="9">
        <f ca="1">IF($AR78="","",RANK(BE78,BE$22:BE$81,1)+COUNTIF(BE$22:BE78,BE78)-1)</f>
        <v>32</v>
      </c>
    </row>
    <row r="79" spans="1:58" x14ac:dyDescent="0.4">
      <c r="A79" s="63" t="s">
        <v>675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0.22105263157894736</v>
      </c>
      <c r="BB79" s="118">
        <f t="shared" ca="1" si="142"/>
        <v>0.5</v>
      </c>
      <c r="BC79" s="118">
        <f t="shared" ca="1" si="143"/>
        <v>0.36052631578947369</v>
      </c>
      <c r="BD79" s="9">
        <f ca="1">IF($AR79="","",RANK(BC79,BC$22:BC$81,1)+COUNTIF(BC$22:BC79,BC79)-1)</f>
        <v>18</v>
      </c>
      <c r="BE79" s="118">
        <f t="shared" ca="1" si="144"/>
        <v>0.36052631578947369</v>
      </c>
      <c r="BF79" s="9">
        <f ca="1">IF($AR79="","",RANK(BE79,BE$22:BE$81,1)+COUNTIF(BE$22:BE79,BE79)-1)</f>
        <v>18</v>
      </c>
    </row>
    <row r="80" spans="1:58" x14ac:dyDescent="0.4">
      <c r="A80" s="63" t="s">
        <v>675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3.6842105263157891E-2</v>
      </c>
      <c r="BB81" s="118">
        <f t="shared" ca="1" si="102"/>
        <v>0.7</v>
      </c>
      <c r="BC81" s="118">
        <f t="shared" ca="1" si="103"/>
        <v>0.36842105263157893</v>
      </c>
      <c r="BD81" s="9">
        <f ca="1">IF($AR81="","",RANK(BC81,BC$22:BC$81,1)+COUNTIF(BC$22:BC81,BC81)-1)</f>
        <v>20</v>
      </c>
      <c r="BE81" s="118">
        <f t="shared" ca="1" si="104"/>
        <v>0.36842105263157893</v>
      </c>
      <c r="BF81" s="9">
        <f ca="1">IF($AR81="","",RANK(BE81,BE$22:BE$81,1)+COUNTIF(BE$22:BE81,BE81)-1)</f>
        <v>20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26"/>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478</v>
      </c>
      <c r="B1" s="106" t="s">
        <v>404</v>
      </c>
      <c r="C1" s="185" t="s">
        <v>184</v>
      </c>
      <c r="D1" s="125" t="s">
        <v>480</v>
      </c>
      <c r="E1" s="106" t="s">
        <v>409</v>
      </c>
      <c r="F1" s="106" t="s">
        <v>403</v>
      </c>
      <c r="G1" s="106" t="s">
        <v>610</v>
      </c>
      <c r="H1" s="25" t="s">
        <v>234</v>
      </c>
      <c r="I1" s="176" t="s">
        <v>791</v>
      </c>
      <c r="K1" s="70" t="s">
        <v>479</v>
      </c>
      <c r="L1" s="25" t="s">
        <v>86</v>
      </c>
      <c r="N1" s="39"/>
    </row>
    <row r="2" spans="1:15" ht="13.3" thickBot="1" x14ac:dyDescent="0.4">
      <c r="A2" s="71" t="str">
        <f>Services!A2</f>
        <v>Philo</v>
      </c>
      <c r="B2" s="28" t="s">
        <v>1</v>
      </c>
      <c r="C2" s="108">
        <f>Services!C2</f>
        <v>20</v>
      </c>
      <c r="D2" s="126" t="s">
        <v>401</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402</v>
      </c>
      <c r="L2" s="57">
        <f>SUMIF(D$2:D$114,"x",C$2:C$114)</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409</v>
      </c>
      <c r="L3" s="115">
        <f ca="1">SUMIF(Data!D:D,1)</f>
        <v>10</v>
      </c>
      <c r="M3" s="35" t="s">
        <v>408</v>
      </c>
      <c r="N3" s="36">
        <f>COUNTA(Data!A:A,1)</f>
        <v>453</v>
      </c>
      <c r="O3" s="26" t="s">
        <v>410</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419</v>
      </c>
      <c r="L4" s="58">
        <f ca="1">SUMIF(Data!AS:AS,1)</f>
        <v>9</v>
      </c>
      <c r="M4" s="35" t="s">
        <v>408</v>
      </c>
      <c r="N4" s="115">
        <f ca="1">COUNTIFS(Data!D:D,1)</f>
        <v>10</v>
      </c>
      <c r="O4" s="26" t="s">
        <v>411</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58</v>
      </c>
      <c r="K5" s="28" t="s">
        <v>494</v>
      </c>
      <c r="L5" s="59">
        <f ca="1">IF(N4=0,0,L4/N4)</f>
        <v>0.9</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76</v>
      </c>
      <c r="K6" s="28" t="s">
        <v>406</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75</v>
      </c>
      <c r="K7" s="28" t="s">
        <v>407</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99</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128</v>
      </c>
      <c r="K9" s="190" t="s">
        <v>465</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138</v>
      </c>
      <c r="K10" s="26" t="str">
        <f ca="1">Analysis!C18</f>
        <v>(#1) Philo with (+0 Add-Ons) / AT&amp;T TV Now Plus (+0 Add-Ons)  [%100 of marked] for $85</v>
      </c>
    </row>
    <row r="11" spans="1:15" ht="13.3" thickBot="1" x14ac:dyDescent="0.4">
      <c r="A11" s="71" t="str">
        <f>Services!A11</f>
        <v>AT&amp;T TV Now Optimo Mas</v>
      </c>
      <c r="B11" s="28" t="s">
        <v>1</v>
      </c>
      <c r="C11" s="108">
        <f>Services!C11</f>
        <v>86</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10.75</v>
      </c>
      <c r="H11" s="28" t="str">
        <f t="shared" si="1"/>
        <v>AT&amp;T TV Now Optimo MasYes</v>
      </c>
      <c r="I11" s="177">
        <f ca="1">COUNTIF(OFFSET(Data!$A$1,0,MATCH(A11,Data!$1:$1,0)-1,1000,1),B11)</f>
        <v>108</v>
      </c>
      <c r="K11" s="26" t="str">
        <f ca="1">Analysis!D18</f>
        <v>(#2) AT&amp;T TV Now Max with (+0 Add-Ons) / Philo (+0 Add-Ons)  [%100 of marked] for $100</v>
      </c>
    </row>
    <row r="12" spans="1:15" ht="13.3" thickBot="1" x14ac:dyDescent="0.4">
      <c r="A12" s="71" t="str">
        <f>Services!A12</f>
        <v>YouTube TV</v>
      </c>
      <c r="B12" s="28" t="s">
        <v>1</v>
      </c>
      <c r="C12" s="108">
        <f>Services!C12</f>
        <v>50</v>
      </c>
      <c r="D12" s="126" t="s">
        <v>401</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89</v>
      </c>
      <c r="K12" s="26" t="str">
        <f ca="1">Analysis!E18</f>
        <v>(#3) Hulu with Live TV by itself (+1 Add-Ons) [%80 of marked] for $63</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40</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442</v>
      </c>
      <c r="B22" s="31"/>
      <c r="C22" s="186"/>
      <c r="D22" s="127"/>
      <c r="E22" s="31"/>
      <c r="F22" s="36"/>
      <c r="G22" s="36"/>
      <c r="H22" s="31"/>
      <c r="I22" s="177" t="s">
        <v>237</v>
      </c>
      <c r="J22" s="33"/>
      <c r="K22" s="34" t="s">
        <v>693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745</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745</v>
      </c>
      <c r="B24" s="72" t="s">
        <v>487</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745</v>
      </c>
      <c r="B25" s="72" t="s">
        <v>197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745</v>
      </c>
      <c r="B26" s="72" t="s">
        <v>282</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745</v>
      </c>
      <c r="B27" s="72" t="s">
        <v>941</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745</v>
      </c>
      <c r="B28" s="72" t="s">
        <v>163</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745</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745</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744</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744</v>
      </c>
      <c r="B32" s="72" t="s">
        <v>487</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744</v>
      </c>
      <c r="B33" s="72" t="s">
        <v>197</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744</v>
      </c>
      <c r="B34" s="72" t="s">
        <v>282</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744</v>
      </c>
      <c r="B35" s="72" t="s">
        <v>941</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744</v>
      </c>
      <c r="B36" s="72" t="s">
        <v>163</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744</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744</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743</v>
      </c>
      <c r="B39" s="72" t="s">
        <v>487</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743</v>
      </c>
      <c r="B40" s="72" t="s">
        <v>197</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743</v>
      </c>
      <c r="B41" s="72" t="s">
        <v>282</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743</v>
      </c>
      <c r="B42" s="72" t="s">
        <v>941</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743</v>
      </c>
      <c r="B43" s="72" t="s">
        <v>163</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743</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743</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748</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748</v>
      </c>
      <c r="B47" s="72" t="s">
        <v>487</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748</v>
      </c>
      <c r="B48" s="72" t="s">
        <v>197</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748</v>
      </c>
      <c r="B49" s="72" t="s">
        <v>282</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748</v>
      </c>
      <c r="B50" s="72" t="s">
        <v>941</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748</v>
      </c>
      <c r="B51" s="72" t="s">
        <v>163</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748</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748</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742</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742</v>
      </c>
      <c r="B55" s="72" t="s">
        <v>487</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742</v>
      </c>
      <c r="B56" s="72" t="s">
        <v>197</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742</v>
      </c>
      <c r="B57" s="72" t="s">
        <v>282</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742</v>
      </c>
      <c r="B58" s="72" t="s">
        <v>941</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742</v>
      </c>
      <c r="B59" s="72" t="s">
        <v>163</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742</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742</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747</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747</v>
      </c>
      <c r="B63" s="72" t="s">
        <v>487</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747</v>
      </c>
      <c r="B64" s="72" t="s">
        <v>197</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747</v>
      </c>
      <c r="B65" s="72" t="s">
        <v>282</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747</v>
      </c>
      <c r="B66" s="72" t="s">
        <v>941</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747</v>
      </c>
      <c r="B67" s="72" t="s">
        <v>163</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747</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747</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746</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746</v>
      </c>
      <c r="B71" s="72" t="s">
        <v>487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746</v>
      </c>
      <c r="B72" s="72" t="s">
        <v>197</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746</v>
      </c>
      <c r="B73" s="72" t="s">
        <v>282</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746</v>
      </c>
      <c r="B74" s="72" t="s">
        <v>941</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746</v>
      </c>
      <c r="B75" s="72" t="s">
        <v>163</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746</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746</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233</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233</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233</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233</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861</v>
      </c>
      <c r="B82" s="72" t="s">
        <v>884</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861</v>
      </c>
      <c r="B83" s="72" t="s">
        <v>244</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313</v>
      </c>
      <c r="B84" s="72" t="s">
        <v>924</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5</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313</v>
      </c>
      <c r="B85" s="72" t="s">
        <v>161</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313</v>
      </c>
      <c r="B86" s="182" t="s">
        <v>842</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313</v>
      </c>
      <c r="B87" s="72" t="s">
        <v>928</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313</v>
      </c>
      <c r="B88" s="182" t="s">
        <v>843</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313</v>
      </c>
      <c r="B89" s="72" t="s">
        <v>922</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1"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313</v>
      </c>
      <c r="B90" s="72" t="s">
        <v>805</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3</v>
      </c>
      <c r="H90" s="28" t="str">
        <f t="shared" si="18"/>
        <v>FUBO TVFubo Extra</v>
      </c>
      <c r="I90" s="177">
        <f ca="1">COUNTIF(OFFSET(Data!$A$1,0,MATCH(A90,Data!$1:$1,0)-1,1000,1),B90)</f>
        <v>37</v>
      </c>
      <c r="K90" s="26" t="str">
        <f t="shared" si="19"/>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313</v>
      </c>
      <c r="B91" s="72" t="s">
        <v>920</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313</v>
      </c>
      <c r="B92" s="72" t="s">
        <v>923</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313</v>
      </c>
      <c r="B93" s="72" t="s">
        <v>925</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313</v>
      </c>
      <c r="B94" s="72" t="s">
        <v>927</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313</v>
      </c>
      <c r="B95" s="72" t="s">
        <v>926</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313</v>
      </c>
      <c r="B96" s="72" t="s">
        <v>755</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313</v>
      </c>
      <c r="B97" s="72" t="s">
        <v>921</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170</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170</v>
      </c>
      <c r="B99" s="182" t="s">
        <v>854</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170</v>
      </c>
      <c r="B100" s="72" t="s">
        <v>280</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170</v>
      </c>
      <c r="B101" s="72" t="s">
        <v>282</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170</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170</v>
      </c>
      <c r="B103" s="182" t="s">
        <v>917</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170</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170</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170</v>
      </c>
      <c r="B106" s="182" t="s">
        <v>853</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632</v>
      </c>
      <c r="B107" s="72" t="s">
        <v>244</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31</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188</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188</v>
      </c>
      <c r="B109" s="72" t="s">
        <v>305</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188</v>
      </c>
      <c r="B110" s="72" t="s">
        <v>505</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188</v>
      </c>
      <c r="B111" s="72" t="s">
        <v>306</v>
      </c>
      <c r="C111" s="108">
        <v>15</v>
      </c>
      <c r="D111" s="126"/>
      <c r="E111" s="124">
        <f ca="1">COUNTIFS(Data!$D$1:$D$1000,1,OFFSET(Data!$A$1,0,MATCH($A111,Data!$1:$1,0)-1,1000,1),B111)</f>
        <v>1</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f t="shared" ca="1" si="17"/>
        <v>15</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Boomerang</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188</v>
      </c>
      <c r="B112" s="72" t="s">
        <v>752</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188</v>
      </c>
      <c r="B113" s="72" t="s">
        <v>803</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188</v>
      </c>
      <c r="B114" s="72" t="s">
        <v>110</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188</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188</v>
      </c>
      <c r="B116" s="72" t="s">
        <v>245</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188</v>
      </c>
      <c r="B117" s="72" t="s">
        <v>750</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188</v>
      </c>
      <c r="B118" s="72" t="s">
        <v>244</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188</v>
      </c>
      <c r="B119" s="72" t="s">
        <v>753</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188</v>
      </c>
      <c r="B120" s="72" t="s">
        <v>804</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188</v>
      </c>
      <c r="B121" s="72" t="s">
        <v>307</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187</v>
      </c>
      <c r="B122" s="182" t="s">
        <v>728</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187</v>
      </c>
      <c r="B123" s="72" t="s">
        <v>792</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23</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187</v>
      </c>
      <c r="B124" s="72" t="s">
        <v>798</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7</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187</v>
      </c>
      <c r="B125" s="72" t="s">
        <v>799</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187</v>
      </c>
      <c r="B126" s="72" t="s">
        <v>502</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187</v>
      </c>
      <c r="B127" s="72" t="s">
        <v>216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187</v>
      </c>
      <c r="B128" s="182" t="s">
        <v>847</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187</v>
      </c>
      <c r="B129" s="72" t="s">
        <v>503</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187</v>
      </c>
      <c r="B130" s="72" t="s">
        <v>496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187</v>
      </c>
      <c r="B131" s="72" t="s">
        <v>504</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187</v>
      </c>
      <c r="B132" s="72" t="s">
        <v>505</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187</v>
      </c>
      <c r="B133" s="72" t="s">
        <v>506</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187</v>
      </c>
      <c r="B134" s="72" t="s">
        <v>507</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187</v>
      </c>
      <c r="B135" s="72" t="s">
        <v>508</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187</v>
      </c>
      <c r="B136" s="72" t="s">
        <v>735</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187</v>
      </c>
      <c r="B137" s="72" t="s">
        <v>859</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187</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3</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187</v>
      </c>
      <c r="B139" s="72" t="s">
        <v>800</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187</v>
      </c>
      <c r="B140" s="72" t="s">
        <v>723</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187</v>
      </c>
      <c r="B141" s="72" t="s">
        <v>721</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187</v>
      </c>
      <c r="B142" s="72" t="s">
        <v>509</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187</v>
      </c>
      <c r="B143" s="72" t="s">
        <v>706</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187</v>
      </c>
      <c r="B144" s="72" t="s">
        <v>501</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187</v>
      </c>
      <c r="B145" s="72" t="s">
        <v>510</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187</v>
      </c>
      <c r="B146" s="72" t="s">
        <v>500</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BlueHollywood Extra</v>
      </c>
      <c r="I146" s="177">
        <f ca="1">COUNTIF(OFFSET(Data!$A$1,0,MATCH(A146,Data!$1:$1,0)-1,1000,1),B146)</f>
        <v>6</v>
      </c>
      <c r="K146" s="26" t="str">
        <f t="shared" si="19"/>
        <v>Sling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187</v>
      </c>
      <c r="B147" s="72" t="s">
        <v>511</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BlueHopster</v>
      </c>
      <c r="I147" s="177">
        <f ca="1">COUNTIF(OFFSET(Data!$A$1,0,MATCH(A147,Data!$1:$1,0)-1,1000,1),B147)</f>
        <v>1</v>
      </c>
      <c r="K147" s="26" t="str">
        <f t="shared" si="19"/>
        <v>Sling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187</v>
      </c>
      <c r="B148" s="72" t="s">
        <v>497</v>
      </c>
      <c r="C148" s="108">
        <v>5</v>
      </c>
      <c r="D148" s="126"/>
      <c r="E148" s="124">
        <f ca="1">COUNTIFS(Data!$D$1:$D$1000,1,OFFSET(Data!$A$1,0,MATCH($A148,Data!$1:$1,0)-1,1000,1),B148)</f>
        <v>1</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f t="shared" ca="1" si="17"/>
        <v>5</v>
      </c>
      <c r="H148" s="28" t="str">
        <f t="shared" si="18"/>
        <v>Sling BlueKids Extra</v>
      </c>
      <c r="I148" s="177">
        <f ca="1">COUNTIF(OFFSET(Data!$A$1,0,MATCH(A148,Data!$1:$1,0)-1,1000,1),B148)</f>
        <v>7</v>
      </c>
      <c r="K148" s="26" t="str">
        <f t="shared" si="19"/>
        <v>Sling Blue/Kids Extra</v>
      </c>
      <c r="L148" s="39" t="str">
        <f t="array" aca="1" ref="L148" ca="1">_xlfn.TEXTJOIN(", ",TRUE,IF((Data!$D$1:$D$1000=1)*(OFFSET(Data!$A$1,0,MATCH($A148,Data!$1:$1,0)-1,1000,1)=$B148),Data!$A$1:$A$1000,""))</f>
        <v>Boomerang</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187</v>
      </c>
      <c r="B149" s="72" t="s">
        <v>499</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BlueLifestyle Extra</v>
      </c>
      <c r="I149" s="177">
        <f ca="1">COUNTIF(OFFSET(Data!$A$1,0,MATCH(A149,Data!$1:$1,0)-1,1000,1),B149)</f>
        <v>11</v>
      </c>
      <c r="K149" s="26" t="str">
        <f t="shared" si="19"/>
        <v>Sling Blue/Lifestyle Extra</v>
      </c>
      <c r="L149" s="39" t="str">
        <f t="array" aca="1" ref="L149" ca="1">_xlfn.TEXTJOIN(", ",TRUE,IF((Data!$D$1:$D$1000=1)*(OFFSET(Data!$A$1,0,MATCH($A149,Data!$1:$1,0)-1,1000,1)=$B149),Data!$A$1:$A$1000,""))</f>
        <v>Cooking Channel</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187</v>
      </c>
      <c r="B150" s="72" t="s">
        <v>860</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7"/>
        <v/>
      </c>
      <c r="H150" s="28" t="str">
        <f t="shared" si="18"/>
        <v>Sling BlueLion Mountain TV</v>
      </c>
      <c r="I150" s="177">
        <f ca="1">COUNTIF(OFFSET(Data!$A$1,0,MATCH(A150,Data!$1:$1,0)-1,1000,1),B150)</f>
        <v>1</v>
      </c>
      <c r="K150" s="26" t="str">
        <f t="shared" si="19"/>
        <v>Sling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187</v>
      </c>
      <c r="B151" s="72" t="s">
        <v>732</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1">IF(E151=0,"",C151/E151)</f>
        <v/>
      </c>
      <c r="H151" s="28" t="str">
        <f t="shared" ref="H151:H214" si="22">A151&amp;B151&amp;D151</f>
        <v>Sling BlueMagnolia Selects</v>
      </c>
      <c r="I151" s="177">
        <f ca="1">COUNTIF(OFFSET(Data!$A$1,0,MATCH(A151,Data!$1:$1,0)-1,1000,1),B151)</f>
        <v>1</v>
      </c>
      <c r="K151" s="26" t="str">
        <f t="shared" si="19"/>
        <v>Sling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187</v>
      </c>
      <c r="B152" s="72" t="s">
        <v>801</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1"/>
        <v/>
      </c>
      <c r="H152" s="28" t="str">
        <f t="shared" si="22"/>
        <v>Sling BlueMéxico Extra</v>
      </c>
      <c r="I152" s="177">
        <f ca="1">COUNTIF(OFFSET(Data!$A$1,0,MATCH(A152,Data!$1:$1,0)-1,1000,1),B152)</f>
        <v>11</v>
      </c>
      <c r="K152" s="26" t="str">
        <f t="shared" ref="K152:K207" si="23">A152&amp;"/"&amp;B152</f>
        <v>Sling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187</v>
      </c>
      <c r="B153" s="72" t="s">
        <v>733</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1"/>
        <v/>
      </c>
      <c r="H153" s="28" t="str">
        <f t="shared" si="22"/>
        <v>Sling BlueMonsters &amp; Nightmares</v>
      </c>
      <c r="I153" s="177">
        <f ca="1">COUNTIF(OFFSET(Data!$A$1,0,MATCH(A153,Data!$1:$1,0)-1,1000,1),B153)</f>
        <v>1</v>
      </c>
      <c r="K153" s="26" t="str">
        <f t="shared" si="23"/>
        <v>Sling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187</v>
      </c>
      <c r="B154" s="72" t="s">
        <v>498</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1"/>
        <v/>
      </c>
      <c r="H154" s="28" t="str">
        <f t="shared" si="22"/>
        <v>Sling BlueNews Extra</v>
      </c>
      <c r="I154" s="177">
        <f ca="1">COUNTIF(OFFSET(Data!$A$1,0,MATCH(A154,Data!$1:$1,0)-1,1000,1),B154)</f>
        <v>13</v>
      </c>
      <c r="K154" s="26" t="str">
        <f t="shared" si="23"/>
        <v>Sling Blue/News Extra</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187</v>
      </c>
      <c r="B155" s="72" t="s">
        <v>512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1"/>
        <v/>
      </c>
      <c r="H155" s="28" t="str">
        <f t="shared" si="22"/>
        <v>Sling BlueOutside TV Features</v>
      </c>
      <c r="I155" s="177">
        <f ca="1">COUNTIF(OFFSET(Data!$A$1,0,MATCH(A155,Data!$1:$1,0)-1,1000,1),B155)</f>
        <v>1</v>
      </c>
      <c r="K155" s="26" t="str">
        <f t="shared" si="23"/>
        <v>Sling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187</v>
      </c>
      <c r="B156" s="72" t="s">
        <v>513</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1"/>
        <v/>
      </c>
      <c r="H156" s="28" t="str">
        <f t="shared" si="22"/>
        <v>Sling BluePantaya</v>
      </c>
      <c r="I156" s="177">
        <f ca="1">COUNTIF(OFFSET(Data!$A$1,0,MATCH(A156,Data!$1:$1,0)-1,1000,1),B156)</f>
        <v>1</v>
      </c>
      <c r="K156" s="26" t="str">
        <f t="shared" si="23"/>
        <v>Sling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187</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1"/>
        <v/>
      </c>
      <c r="H157" s="28" t="str">
        <f t="shared" si="22"/>
        <v>Sling BlueShowtime</v>
      </c>
      <c r="I157" s="177">
        <f ca="1">COUNTIF(OFFSET(Data!$A$1,0,MATCH(A157,Data!$1:$1,0)-1,1000,1),B157)</f>
        <v>9</v>
      </c>
      <c r="K157" s="26" t="str">
        <f t="shared" si="23"/>
        <v>Sling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187</v>
      </c>
      <c r="B158" s="72" t="s">
        <v>495</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1"/>
        <v/>
      </c>
      <c r="H158" s="28" t="str">
        <f t="shared" si="22"/>
        <v>Sling BlueSports Extra</v>
      </c>
      <c r="I158" s="177">
        <f ca="1">COUNTIF(OFFSET(Data!$A$1,0,MATCH(A158,Data!$1:$1,0)-1,1000,1),B158)</f>
        <v>21</v>
      </c>
      <c r="K158" s="26" t="str">
        <f t="shared" si="23"/>
        <v>Sling Blue/Sports Extra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187</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1"/>
        <v/>
      </c>
      <c r="H159" s="28" t="str">
        <f t="shared" si="22"/>
        <v>Sling BlueStarz</v>
      </c>
      <c r="I159" s="177">
        <f ca="1">COUNTIF(OFFSET(Data!$A$1,0,MATCH(A159,Data!$1:$1,0)-1,1000,1),B159)</f>
        <v>6</v>
      </c>
      <c r="K159" s="26" t="str">
        <f t="shared" si="23"/>
        <v>Sling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187</v>
      </c>
      <c r="B160" s="72" t="s">
        <v>514</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1"/>
        <v/>
      </c>
      <c r="H160" s="28" t="str">
        <f t="shared" si="22"/>
        <v>Sling BlueStingray Karaoke</v>
      </c>
      <c r="I160" s="177">
        <f ca="1">COUNTIF(OFFSET(Data!$A$1,0,MATCH(A160,Data!$1:$1,0)-1,1000,1),B160)</f>
        <v>1</v>
      </c>
      <c r="K160" s="26" t="str">
        <f t="shared" si="23"/>
        <v>Sling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187</v>
      </c>
      <c r="B161" s="72" t="s">
        <v>736</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1"/>
        <v/>
      </c>
      <c r="H161" s="28" t="str">
        <f t="shared" si="22"/>
        <v>Sling BlueStingray Qello</v>
      </c>
      <c r="I161" s="177">
        <f ca="1">COUNTIF(OFFSET(Data!$A$1,0,MATCH(A161,Data!$1:$1,0)-1,1000,1),B161)</f>
        <v>1</v>
      </c>
      <c r="K161" s="26" t="str">
        <f t="shared" si="23"/>
        <v>Sling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187</v>
      </c>
      <c r="B162" s="72" t="s">
        <v>890</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1"/>
        <v/>
      </c>
      <c r="H162" s="28" t="str">
        <f t="shared" si="22"/>
        <v>Sling BlueSudamérica Extra</v>
      </c>
      <c r="I162" s="177">
        <f ca="1">COUNTIF(OFFSET(Data!$A$1,0,MATCH(A162,Data!$1:$1,0)-1,1000,1),B162)</f>
        <v>13</v>
      </c>
      <c r="K162" s="26" t="str">
        <f t="shared" si="23"/>
        <v>Sling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187</v>
      </c>
      <c r="B163" s="72" t="s">
        <v>516</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1"/>
        <v/>
      </c>
      <c r="H163" s="28" t="str">
        <f t="shared" si="22"/>
        <v>Sling BlueThe Country Network</v>
      </c>
      <c r="I163" s="177">
        <f ca="1">COUNTIF(OFFSET(Data!$A$1,0,MATCH(A163,Data!$1:$1,0)-1,1000,1),B163)</f>
        <v>1</v>
      </c>
      <c r="K163" s="26" t="str">
        <f t="shared" si="23"/>
        <v>Sling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187</v>
      </c>
      <c r="B164" s="182" t="s">
        <v>727</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1"/>
        <v/>
      </c>
      <c r="H164" s="28" t="str">
        <f t="shared" si="22"/>
        <v>Sling BlueTotal TV Deal</v>
      </c>
      <c r="I164" s="177">
        <f ca="1">COUNTIF(OFFSET(Data!$A$1,0,MATCH(A164,Data!$1:$1,0)-1,1000,1),B164)</f>
        <v>1</v>
      </c>
      <c r="K164" s="26" t="str">
        <f t="shared" si="23"/>
        <v>Sling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187</v>
      </c>
      <c r="B165" s="72" t="s">
        <v>515</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1"/>
        <v/>
      </c>
      <c r="H165" s="28" t="str">
        <f t="shared" si="22"/>
        <v>Sling BlueUP Faith &amp; Family</v>
      </c>
      <c r="I165" s="177">
        <f ca="1">COUNTIF(OFFSET(Data!$A$1,0,MATCH(A165,Data!$1:$1,0)-1,1000,1),B165)</f>
        <v>1</v>
      </c>
      <c r="K165" s="26" t="str">
        <f t="shared" si="23"/>
        <v>Sling Blue/UP Faith &amp; Family</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187</v>
      </c>
      <c r="B166" s="72" t="s">
        <v>315</v>
      </c>
      <c r="C166" s="108">
        <v>4</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1"/>
        <v/>
      </c>
      <c r="H166" s="28" t="str">
        <f t="shared" si="22"/>
        <v>Sling BlueVSIN</v>
      </c>
      <c r="I166" s="177">
        <f ca="1">COUNTIF(OFFSET(Data!$A$1,0,MATCH(A166,Data!$1:$1,0)-1,1000,1),B166)</f>
        <v>1</v>
      </c>
      <c r="K166" s="26" t="str">
        <f t="shared" si="23"/>
        <v>Sling Blue/VSIN</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187</v>
      </c>
      <c r="B167" s="72" t="s">
        <v>734</v>
      </c>
      <c r="C167" s="108">
        <v>3</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1"/>
        <v/>
      </c>
      <c r="H167" s="28" t="str">
        <f t="shared" si="22"/>
        <v>Sling BlueWarriors &amp; Gangsters</v>
      </c>
      <c r="I167" s="177">
        <f ca="1">COUNTIF(OFFSET(Data!$A$1,0,MATCH(A167,Data!$1:$1,0)-1,1000,1),B167)</f>
        <v>1</v>
      </c>
      <c r="K167" s="26" t="str">
        <f t="shared" si="23"/>
        <v>Sling Blue/Warriors &amp; Gangsters</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182" t="s">
        <v>728</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1"/>
        <v/>
      </c>
      <c r="H168" s="28" t="str">
        <f t="shared" si="22"/>
        <v>Sling Orange4 for $10 Deal</v>
      </c>
      <c r="I168" s="177">
        <f ca="1">COUNTIF(OFFSET(Data!$A$1,0,MATCH(A168,Data!$1:$1,0)-1,1000,1),B168)</f>
        <v>1</v>
      </c>
      <c r="K168" s="26" t="str">
        <f t="shared" si="23"/>
        <v>Sling Orange/4 for $10 Deal</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792</v>
      </c>
      <c r="C169" s="108">
        <v>10</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1"/>
        <v/>
      </c>
      <c r="H169" s="28" t="str">
        <f t="shared" si="22"/>
        <v>Sling OrangeBest of Spanish</v>
      </c>
      <c r="I169" s="177">
        <f ca="1">COUNTIF(OFFSET(Data!$A$1,0,MATCH(A169,Data!$1:$1,0)-1,1000,1),B169)</f>
        <v>23</v>
      </c>
      <c r="K169" s="26" t="str">
        <f t="shared" si="23"/>
        <v>Sling Orange/Best of Spanish</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798</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1"/>
        <v/>
      </c>
      <c r="H170" s="28" t="str">
        <f t="shared" si="22"/>
        <v>Sling OrangeCaribe Extra</v>
      </c>
      <c r="I170" s="177">
        <f ca="1">COUNTIF(OFFSET(Data!$A$1,0,MATCH(A170,Data!$1:$1,0)-1,1000,1),B170)</f>
        <v>7</v>
      </c>
      <c r="K170" s="26" t="str">
        <f t="shared" si="23"/>
        <v>Sling Orange/Caribe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186</v>
      </c>
      <c r="B171" s="72" t="s">
        <v>799</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1"/>
        <v/>
      </c>
      <c r="H171" s="28" t="str">
        <f t="shared" si="22"/>
        <v>Sling OrangeCentroamérica Extra</v>
      </c>
      <c r="I171" s="177">
        <f ca="1">COUNTIF(OFFSET(Data!$A$1,0,MATCH(A171,Data!$1:$1,0)-1,1000,1),B171)</f>
        <v>3</v>
      </c>
      <c r="K171" s="26" t="str">
        <f t="shared" si="23"/>
        <v>Sling Orange/Centroamérica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186</v>
      </c>
      <c r="B172" s="72" t="s">
        <v>502</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1"/>
        <v/>
      </c>
      <c r="H172" s="28" t="str">
        <f t="shared" si="22"/>
        <v>Sling OrangeCineFest</v>
      </c>
      <c r="I172" s="177">
        <f ca="1">COUNTIF(OFFSET(Data!$A$1,0,MATCH(A172,Data!$1:$1,0)-1,1000,1),B172)</f>
        <v>1</v>
      </c>
      <c r="K172" s="26" t="str">
        <f t="shared" si="23"/>
        <v>Sling Orange/CineFest</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186</v>
      </c>
      <c r="B173" s="72" t="s">
        <v>216</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1"/>
        <v/>
      </c>
      <c r="H173" s="28" t="str">
        <f t="shared" si="22"/>
        <v>Sling OrangeCinemoi</v>
      </c>
      <c r="I173" s="177">
        <f ca="1">COUNTIF(OFFSET(Data!$A$1,0,MATCH(A173,Data!$1:$1,0)-1,1000,1),B173)</f>
        <v>1</v>
      </c>
      <c r="K173" s="26" t="str">
        <f t="shared" si="23"/>
        <v>Sling Orange/Cinemoi</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186</v>
      </c>
      <c r="B174" s="182" t="s">
        <v>847</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1"/>
        <v/>
      </c>
      <c r="H174" s="28" t="str">
        <f t="shared" si="22"/>
        <v>Sling OrangeCloud DVR</v>
      </c>
      <c r="I174" s="177">
        <f ca="1">COUNTIF(OFFSET(Data!$A$1,0,MATCH(A174,Data!$1:$1,0)-1,1000,1),B174)</f>
        <v>1</v>
      </c>
      <c r="K174" s="26" t="str">
        <f t="shared" si="23"/>
        <v>Sling Orange/Cloud DVR</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186</v>
      </c>
      <c r="B175" s="72" t="s">
        <v>503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1"/>
        <v/>
      </c>
      <c r="H175" s="28" t="str">
        <f t="shared" si="22"/>
        <v>Sling OrangeComedy Dynamics</v>
      </c>
      <c r="I175" s="177">
        <f ca="1">COUNTIF(OFFSET(Data!$A$1,0,MATCH(A175,Data!$1:$1,0)-1,1000,1),B175)</f>
        <v>1</v>
      </c>
      <c r="K175" s="26" t="str">
        <f t="shared" si="23"/>
        <v>Sling Orange/Comedy Dynamics</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186</v>
      </c>
      <c r="B176" s="72" t="s">
        <v>496</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1"/>
        <v/>
      </c>
      <c r="H176" s="28" t="str">
        <f t="shared" si="22"/>
        <v>Sling OrangeComedy Extra</v>
      </c>
      <c r="I176" s="177">
        <f ca="1">COUNTIF(OFFSET(Data!$A$1,0,MATCH(A176,Data!$1:$1,0)-1,1000,1),B176)</f>
        <v>9</v>
      </c>
      <c r="K176" s="26" t="str">
        <f t="shared" si="23"/>
        <v>Sling Orange/Comedy Extra</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186</v>
      </c>
      <c r="B177" s="72" t="s">
        <v>504</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1"/>
        <v/>
      </c>
      <c r="H177" s="28" t="str">
        <f t="shared" si="22"/>
        <v>Sling OrangeCONtv</v>
      </c>
      <c r="I177" s="177">
        <f ca="1">COUNTIF(OFFSET(Data!$A$1,0,MATCH(A177,Data!$1:$1,0)-1,1000,1),B177)</f>
        <v>1</v>
      </c>
      <c r="K177" s="26" t="str">
        <f t="shared" si="23"/>
        <v>Sling Orange/CONtv</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186</v>
      </c>
      <c r="B178" s="72" t="s">
        <v>505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1"/>
        <v/>
      </c>
      <c r="H178" s="28" t="str">
        <f t="shared" si="22"/>
        <v>Sling OrangeCuriosityStream</v>
      </c>
      <c r="I178" s="177">
        <f ca="1">COUNTIF(OFFSET(Data!$A$1,0,MATCH(A178,Data!$1:$1,0)-1,1000,1),B178)</f>
        <v>1</v>
      </c>
      <c r="K178" s="26" t="str">
        <f t="shared" si="23"/>
        <v>Sling Orange/CuriosityStream</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186</v>
      </c>
      <c r="B179" s="72" t="s">
        <v>506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1"/>
        <v/>
      </c>
      <c r="H179" s="28" t="str">
        <f t="shared" si="22"/>
        <v>Sling OrangeDocurama</v>
      </c>
      <c r="I179" s="177">
        <f ca="1">COUNTIF(OFFSET(Data!$A$1,0,MATCH(A179,Data!$1:$1,0)-1,1000,1),B179)</f>
        <v>1</v>
      </c>
      <c r="K179" s="26" t="str">
        <f t="shared" si="23"/>
        <v>Sling Orange/Docurama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186</v>
      </c>
      <c r="B180" s="72" t="s">
        <v>507</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1"/>
        <v/>
      </c>
      <c r="H180" s="28" t="str">
        <f t="shared" si="22"/>
        <v>Sling OrangeDOGTV</v>
      </c>
      <c r="I180" s="177">
        <f ca="1">COUNTIF(OFFSET(Data!$A$1,0,MATCH(A180,Data!$1:$1,0)-1,1000,1),B180)</f>
        <v>1</v>
      </c>
      <c r="K180" s="26" t="str">
        <f t="shared" si="23"/>
        <v>Sling Orange/DOGTV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186</v>
      </c>
      <c r="B181" s="72" t="s">
        <v>508</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1"/>
        <v/>
      </c>
      <c r="H181" s="28" t="str">
        <f t="shared" si="22"/>
        <v>Sling OrangeDove Channel</v>
      </c>
      <c r="I181" s="177">
        <f ca="1">COUNTIF(OFFSET(Data!$A$1,0,MATCH(A181,Data!$1:$1,0)-1,1000,1),B181)</f>
        <v>1</v>
      </c>
      <c r="K181" s="26" t="str">
        <f t="shared" si="23"/>
        <v>Sling Orange/Dove Channel</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186</v>
      </c>
      <c r="B182" s="72" t="s">
        <v>735</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1"/>
        <v/>
      </c>
      <c r="H182" s="28" t="str">
        <f t="shared" si="22"/>
        <v>Sling OrangeDOX</v>
      </c>
      <c r="I182" s="177">
        <f ca="1">COUNTIF(OFFSET(Data!$A$1,0,MATCH(A182,Data!$1:$1,0)-1,1000,1),B182)</f>
        <v>1</v>
      </c>
      <c r="K182" s="26" t="str">
        <f t="shared" si="23"/>
        <v>Sling Orange/DOX</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186</v>
      </c>
      <c r="B183" s="72" t="s">
        <v>859</v>
      </c>
      <c r="C183" s="108">
        <v>6</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1"/>
        <v/>
      </c>
      <c r="H183" s="28" t="str">
        <f t="shared" si="22"/>
        <v>Sling OrangeEchoboom Sports</v>
      </c>
      <c r="I183" s="177">
        <f ca="1">COUNTIF(OFFSET(Data!$A$1,0,MATCH(A183,Data!$1:$1,0)-1,1000,1),B183)</f>
        <v>1</v>
      </c>
      <c r="K183" s="26" t="str">
        <f t="shared" si="23"/>
        <v>Sling Orange/Echoboom Sports</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186</v>
      </c>
      <c r="B184" s="72" t="s">
        <v>32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1"/>
        <v/>
      </c>
      <c r="H184" s="28" t="str">
        <f t="shared" si="22"/>
        <v>Sling OrangeEPIX</v>
      </c>
      <c r="I184" s="177">
        <f ca="1">COUNTIF(OFFSET(Data!$A$1,0,MATCH(A184,Data!$1:$1,0)-1,1000,1),B184)</f>
        <v>3</v>
      </c>
      <c r="K184" s="26" t="str">
        <f t="shared" si="23"/>
        <v>Sling Orange/EPIX</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186</v>
      </c>
      <c r="B185" s="72" t="s">
        <v>800</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1"/>
        <v/>
      </c>
      <c r="H185" s="28" t="str">
        <f t="shared" si="22"/>
        <v>Sling OrangeEspaña Extra</v>
      </c>
      <c r="I185" s="177">
        <f ca="1">COUNTIF(OFFSET(Data!$A$1,0,MATCH(A185,Data!$1:$1,0)-1,1000,1),B185)</f>
        <v>3</v>
      </c>
      <c r="K185" s="26" t="str">
        <f t="shared" si="23"/>
        <v>Sling Orange/España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186</v>
      </c>
      <c r="B186" s="72" t="s">
        <v>723</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1"/>
        <v/>
      </c>
      <c r="H186" s="28" t="str">
        <f t="shared" si="22"/>
        <v>Sling OrangeFlixLatino</v>
      </c>
      <c r="I186" s="177">
        <f ca="1">COUNTIF(OFFSET(Data!$A$1,0,MATCH(A186,Data!$1:$1,0)-1,1000,1),B186)</f>
        <v>1</v>
      </c>
      <c r="K186" s="26" t="str">
        <f t="shared" si="23"/>
        <v>Sling Orange/FlixLatino</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186</v>
      </c>
      <c r="B187" s="72" t="s">
        <v>721</v>
      </c>
      <c r="C187" s="108">
        <v>4</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1"/>
        <v/>
      </c>
      <c r="H187" s="28" t="str">
        <f t="shared" si="22"/>
        <v>Sling OrangeGenius Brands Network</v>
      </c>
      <c r="I187" s="177">
        <f ca="1">COUNTIF(OFFSET(Data!$A$1,0,MATCH(A187,Data!$1:$1,0)-1,1000,1),B187)</f>
        <v>1</v>
      </c>
      <c r="K187" s="26" t="str">
        <f t="shared" si="23"/>
        <v>Sling Orange/Genius Brands Network</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186</v>
      </c>
      <c r="B188" s="72" t="s">
        <v>509</v>
      </c>
      <c r="C188" s="108">
        <v>7</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1"/>
        <v/>
      </c>
      <c r="H188" s="28" t="str">
        <f t="shared" si="22"/>
        <v>Sling OrangeGrokker</v>
      </c>
      <c r="I188" s="177">
        <f ca="1">COUNTIF(OFFSET(Data!$A$1,0,MATCH(A188,Data!$1:$1,0)-1,1000,1),B188)</f>
        <v>1</v>
      </c>
      <c r="K188" s="26" t="str">
        <f t="shared" si="23"/>
        <v>Sling Orange/Grokker</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186</v>
      </c>
      <c r="B189" s="72" t="s">
        <v>706</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1"/>
        <v/>
      </c>
      <c r="H189" s="28" t="str">
        <f t="shared" si="22"/>
        <v>Sling OrangeHallmark Movies Now</v>
      </c>
      <c r="I189" s="177">
        <f ca="1">COUNTIF(OFFSET(Data!$A$1,0,MATCH(A189,Data!$1:$1,0)-1,1000,1),B189)</f>
        <v>1</v>
      </c>
      <c r="K189" s="26" t="str">
        <f t="shared" si="23"/>
        <v>Sling Orange/Hallmark Movies Now</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186</v>
      </c>
      <c r="B190" s="72" t="s">
        <v>501</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1"/>
        <v/>
      </c>
      <c r="H190" s="28" t="str">
        <f t="shared" si="22"/>
        <v>Sling OrangeHeartland Extra</v>
      </c>
      <c r="I190" s="177">
        <f ca="1">COUNTIF(OFFSET(Data!$A$1,0,MATCH(A190,Data!$1:$1,0)-1,1000,1),B190)</f>
        <v>12</v>
      </c>
      <c r="K190" s="26" t="str">
        <f t="shared" si="23"/>
        <v>Sling Orange/Heartland Extra</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186</v>
      </c>
      <c r="B191" s="72" t="s">
        <v>510</v>
      </c>
      <c r="C191" s="108">
        <v>8</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1"/>
        <v/>
      </c>
      <c r="H191" s="28" t="str">
        <f t="shared" si="22"/>
        <v>Sling OrangeHere TV</v>
      </c>
      <c r="I191" s="177">
        <f ca="1">COUNTIF(OFFSET(Data!$A$1,0,MATCH(A191,Data!$1:$1,0)-1,1000,1),B191)</f>
        <v>1</v>
      </c>
      <c r="K191" s="26" t="str">
        <f t="shared" si="23"/>
        <v>Sling Orange/Here TV</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186</v>
      </c>
      <c r="B192" s="72" t="s">
        <v>500</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1"/>
        <v/>
      </c>
      <c r="H192" s="28" t="str">
        <f t="shared" si="22"/>
        <v>Sling OrangeHollywood Extra</v>
      </c>
      <c r="I192" s="177">
        <f ca="1">COUNTIF(OFFSET(Data!$A$1,0,MATCH(A192,Data!$1:$1,0)-1,1000,1),B192)</f>
        <v>6</v>
      </c>
      <c r="K192" s="26" t="str">
        <f t="shared" si="23"/>
        <v>Sling Orange/Hollywood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186</v>
      </c>
      <c r="B193" s="72" t="s">
        <v>511</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1"/>
        <v/>
      </c>
      <c r="H193" s="28" t="str">
        <f t="shared" si="22"/>
        <v>Sling OrangeHopster</v>
      </c>
      <c r="I193" s="177">
        <f ca="1">COUNTIF(OFFSET(Data!$A$1,0,MATCH(A193,Data!$1:$1,0)-1,1000,1),B193)</f>
        <v>1</v>
      </c>
      <c r="K193" s="26" t="str">
        <f t="shared" si="23"/>
        <v>Sling Orange/Hopster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186</v>
      </c>
      <c r="B194" s="72" t="s">
        <v>497</v>
      </c>
      <c r="C194" s="108">
        <v>5</v>
      </c>
      <c r="D194" s="126"/>
      <c r="E194" s="124">
        <f ca="1">COUNTIFS(Data!$D$1:$D$1000,1,OFFSET(Data!$A$1,0,MATCH($A194,Data!$1:$1,0)-1,1000,1),B194)</f>
        <v>1</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f t="shared" ca="1" si="21"/>
        <v>5</v>
      </c>
      <c r="H194" s="28" t="str">
        <f t="shared" si="22"/>
        <v>Sling OrangeKids Extra</v>
      </c>
      <c r="I194" s="177">
        <f ca="1">COUNTIF(OFFSET(Data!$A$1,0,MATCH(A194,Data!$1:$1,0)-1,1000,1),B194)</f>
        <v>8</v>
      </c>
      <c r="K194" s="26" t="str">
        <f t="shared" si="23"/>
        <v>Sling Orange/Kids Extra</v>
      </c>
      <c r="L194" s="39" t="str">
        <f t="array" aca="1" ref="L194" ca="1">_xlfn.TEXTJOIN(", ",TRUE,IF((Data!$D$1:$D$1000=1)*(OFFSET(Data!$A$1,0,MATCH($A194,Data!$1:$1,0)-1,1000,1)=$B194),Data!$A$1:$A$1000,""))</f>
        <v>Boomerang</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186</v>
      </c>
      <c r="B195" s="72" t="s">
        <v>499</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21"/>
        <v>5</v>
      </c>
      <c r="H195" s="28" t="str">
        <f t="shared" si="22"/>
        <v>Sling OrangeLifestyle Extra</v>
      </c>
      <c r="I195" s="177">
        <f ca="1">COUNTIF(OFFSET(Data!$A$1,0,MATCH(A195,Data!$1:$1,0)-1,1000,1),B195)</f>
        <v>12</v>
      </c>
      <c r="K195" s="26" t="str">
        <f t="shared" si="23"/>
        <v>Sling Orange/Lifestyle Extra</v>
      </c>
      <c r="L195" s="39" t="str">
        <f t="array" aca="1" ref="L195" ca="1">_xlfn.TEXTJOIN(", ",TRUE,IF((Data!$D$1:$D$1000=1)*(OFFSET(Data!$A$1,0,MATCH($A195,Data!$1:$1,0)-1,1000,1)=$B195),Data!$A$1:$A$1000,""))</f>
        <v>Cooking Channel</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186</v>
      </c>
      <c r="B196" s="72" t="s">
        <v>860</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1"/>
        <v/>
      </c>
      <c r="H196" s="28" t="str">
        <f t="shared" si="22"/>
        <v>Sling OrangeLion Mountain TV</v>
      </c>
      <c r="I196" s="177">
        <f ca="1">COUNTIF(OFFSET(Data!$A$1,0,MATCH(A196,Data!$1:$1,0)-1,1000,1),B196)</f>
        <v>1</v>
      </c>
      <c r="K196" s="26" t="str">
        <f t="shared" si="23"/>
        <v>Sling Orange/Lion Mountain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186</v>
      </c>
      <c r="B197" s="72" t="s">
        <v>732</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1"/>
        <v/>
      </c>
      <c r="H197" s="28" t="str">
        <f t="shared" si="22"/>
        <v>Sling OrangeMagnolia Selects</v>
      </c>
      <c r="I197" s="177">
        <f ca="1">COUNTIF(OFFSET(Data!$A$1,0,MATCH(A197,Data!$1:$1,0)-1,1000,1),B197)</f>
        <v>1</v>
      </c>
      <c r="K197" s="26" t="str">
        <f t="shared" si="23"/>
        <v>Sling Orange/Magnolia Selects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186</v>
      </c>
      <c r="B198" s="72" t="s">
        <v>801</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1"/>
        <v/>
      </c>
      <c r="H198" s="28" t="str">
        <f t="shared" si="22"/>
        <v>Sling OrangeMéxico Extra</v>
      </c>
      <c r="I198" s="177">
        <f ca="1">COUNTIF(OFFSET(Data!$A$1,0,MATCH(A198,Data!$1:$1,0)-1,1000,1),B198)</f>
        <v>11</v>
      </c>
      <c r="K198" s="26" t="str">
        <f t="shared" si="23"/>
        <v>Sling Orange/México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186</v>
      </c>
      <c r="B199" s="72" t="s">
        <v>733</v>
      </c>
      <c r="C199" s="108">
        <v>3</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1"/>
        <v/>
      </c>
      <c r="H199" s="28" t="str">
        <f t="shared" si="22"/>
        <v>Sling OrangeMonsters &amp; Nightmares</v>
      </c>
      <c r="I199" s="177">
        <f ca="1">COUNTIF(OFFSET(Data!$A$1,0,MATCH(A199,Data!$1:$1,0)-1,1000,1),B199)</f>
        <v>1</v>
      </c>
      <c r="K199" s="26" t="str">
        <f t="shared" si="23"/>
        <v>Sling Orange/Monsters &amp; Nightmares</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186</v>
      </c>
      <c r="B200" s="72" t="s">
        <v>498</v>
      </c>
      <c r="C200" s="108">
        <v>5</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1"/>
        <v/>
      </c>
      <c r="H200" s="28" t="str">
        <f t="shared" si="22"/>
        <v>Sling OrangeNews Extra</v>
      </c>
      <c r="I200" s="177">
        <f ca="1">COUNTIF(OFFSET(Data!$A$1,0,MATCH(A200,Data!$1:$1,0)-1,1000,1),B200)</f>
        <v>14</v>
      </c>
      <c r="K200" s="26" t="str">
        <f t="shared" si="23"/>
        <v>Sling Orange/News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186</v>
      </c>
      <c r="B201" s="72" t="s">
        <v>512</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1"/>
        <v/>
      </c>
      <c r="H201" s="28" t="str">
        <f t="shared" si="22"/>
        <v>Sling OrangeOutside TV Features</v>
      </c>
      <c r="I201" s="177">
        <f ca="1">COUNTIF(OFFSET(Data!$A$1,0,MATCH(A201,Data!$1:$1,0)-1,1000,1),B201)</f>
        <v>1</v>
      </c>
      <c r="K201" s="26" t="str">
        <f t="shared" si="23"/>
        <v>Sling Orange/Outside TV Features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186</v>
      </c>
      <c r="B202" s="72" t="s">
        <v>513</v>
      </c>
      <c r="C202" s="108">
        <v>6</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1"/>
        <v/>
      </c>
      <c r="H202" s="28" t="str">
        <f t="shared" si="22"/>
        <v>Sling OrangePantaya</v>
      </c>
      <c r="I202" s="177">
        <f ca="1">COUNTIF(OFFSET(Data!$A$1,0,MATCH(A202,Data!$1:$1,0)-1,1000,1),B202)</f>
        <v>1</v>
      </c>
      <c r="K202" s="26" t="str">
        <f t="shared" si="23"/>
        <v>Sling Orange/Pantaya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186</v>
      </c>
      <c r="B203" s="72" t="s">
        <v>66</v>
      </c>
      <c r="C203" s="108">
        <v>10</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1"/>
        <v/>
      </c>
      <c r="H203" s="28" t="str">
        <f t="shared" si="22"/>
        <v>Sling OrangeShowtime</v>
      </c>
      <c r="I203" s="177">
        <f ca="1">COUNTIF(OFFSET(Data!$A$1,0,MATCH(A203,Data!$1:$1,0)-1,1000,1),B203)</f>
        <v>9</v>
      </c>
      <c r="K203" s="26" t="str">
        <f t="shared" si="23"/>
        <v>Sling Orange/Showtime</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186</v>
      </c>
      <c r="B204" s="72" t="s">
        <v>495</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1"/>
        <v/>
      </c>
      <c r="H204" s="28" t="str">
        <f t="shared" si="22"/>
        <v>Sling OrangeSports Extra</v>
      </c>
      <c r="I204" s="177">
        <f ca="1">COUNTIF(OFFSET(Data!$A$1,0,MATCH(A204,Data!$1:$1,0)-1,1000,1),B204)</f>
        <v>21</v>
      </c>
      <c r="K204" s="26" t="str">
        <f t="shared" ref="K204" si="24">A204&amp;"/"&amp;B204</f>
        <v>Sling Orange/Sports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186</v>
      </c>
      <c r="B205" s="72" t="s">
        <v>67</v>
      </c>
      <c r="C205" s="108">
        <v>9</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1"/>
        <v/>
      </c>
      <c r="H205" s="28" t="str">
        <f t="shared" si="22"/>
        <v>Sling OrangeStarz</v>
      </c>
      <c r="I205" s="177">
        <f ca="1">COUNTIF(OFFSET(Data!$A$1,0,MATCH(A205,Data!$1:$1,0)-1,1000,1),B205)</f>
        <v>6</v>
      </c>
      <c r="K205" s="26" t="str">
        <f t="shared" si="23"/>
        <v>Sling Orange/Starz</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186</v>
      </c>
      <c r="B206" s="72" t="s">
        <v>514</v>
      </c>
      <c r="C206" s="108">
        <v>7</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1"/>
        <v/>
      </c>
      <c r="H206" s="28" t="str">
        <f t="shared" si="22"/>
        <v>Sling OrangeStingray Karaoke</v>
      </c>
      <c r="I206" s="177">
        <f ca="1">COUNTIF(OFFSET(Data!$A$1,0,MATCH(A206,Data!$1:$1,0)-1,1000,1),B206)</f>
        <v>1</v>
      </c>
      <c r="K206" s="26" t="str">
        <f t="shared" si="23"/>
        <v>Sling Orange/Stingray Karaoke</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186</v>
      </c>
      <c r="B207" s="72" t="s">
        <v>736</v>
      </c>
      <c r="C207" s="108">
        <v>8</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1"/>
        <v/>
      </c>
      <c r="H207" s="28" t="str">
        <f t="shared" si="22"/>
        <v>Sling OrangeStingray Qello</v>
      </c>
      <c r="I207" s="177">
        <f ca="1">COUNTIF(OFFSET(Data!$A$1,0,MATCH(A207,Data!$1:$1,0)-1,1000,1),B207)</f>
        <v>1</v>
      </c>
      <c r="K207" s="26" t="str">
        <f t="shared" si="23"/>
        <v>Sling Orange/Stingray Qello</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186</v>
      </c>
      <c r="B208" s="72" t="s">
        <v>890</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1"/>
        <v/>
      </c>
      <c r="H208" s="28" t="str">
        <f t="shared" si="22"/>
        <v>Sling OrangeSudamérica Extra</v>
      </c>
      <c r="I208" s="177">
        <f ca="1">COUNTIF(OFFSET(Data!$A$1,0,MATCH(A208,Data!$1:$1,0)-1,1000,1),B208)</f>
        <v>13</v>
      </c>
      <c r="K208" s="26" t="str">
        <f t="shared" ref="K208:K216" si="25">A208&amp;"/"&amp;B208</f>
        <v>Sling Orange/Sudamérica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186</v>
      </c>
      <c r="B209" s="72" t="s">
        <v>516</v>
      </c>
      <c r="C209" s="108">
        <v>3</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1"/>
        <v/>
      </c>
      <c r="H209" s="28" t="str">
        <f t="shared" si="22"/>
        <v>Sling OrangeThe Country Network</v>
      </c>
      <c r="I209" s="177">
        <f ca="1">COUNTIF(OFFSET(Data!$A$1,0,MATCH(A209,Data!$1:$1,0)-1,1000,1),B209)</f>
        <v>1</v>
      </c>
      <c r="K209" s="26" t="str">
        <f t="shared" si="25"/>
        <v>Sling Orange/The Country Network</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186</v>
      </c>
      <c r="B210" s="182" t="s">
        <v>727</v>
      </c>
      <c r="C210" s="108">
        <v>20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1"/>
        <v/>
      </c>
      <c r="H210" s="28" t="str">
        <f t="shared" si="22"/>
        <v>Sling OrangeTotal TV Deal</v>
      </c>
      <c r="I210" s="177">
        <f ca="1">COUNTIF(OFFSET(Data!$A$1,0,MATCH(A210,Data!$1:$1,0)-1,1000,1),B210)</f>
        <v>1</v>
      </c>
      <c r="K210" s="26" t="str">
        <f t="shared" si="25"/>
        <v>Sling Orange/Total TV Deal</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186</v>
      </c>
      <c r="B211" s="72" t="s">
        <v>515</v>
      </c>
      <c r="C211" s="108">
        <v>5</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1"/>
        <v/>
      </c>
      <c r="H211" s="28" t="str">
        <f t="shared" si="22"/>
        <v>Sling OrangeUP Faith &amp; Family</v>
      </c>
      <c r="I211" s="177">
        <f ca="1">COUNTIF(OFFSET(Data!$A$1,0,MATCH(A211,Data!$1:$1,0)-1,1000,1),B211)</f>
        <v>1</v>
      </c>
      <c r="K211" s="26" t="str">
        <f t="shared" si="25"/>
        <v>Sling Orange/UP Faith &amp; Family</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186</v>
      </c>
      <c r="B212" s="72" t="s">
        <v>315</v>
      </c>
      <c r="C212" s="108">
        <v>4</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1"/>
        <v/>
      </c>
      <c r="H212" s="28" t="str">
        <f t="shared" si="22"/>
        <v>Sling OrangeVSIN</v>
      </c>
      <c r="I212" s="177">
        <f ca="1">COUNTIF(OFFSET(Data!$A$1,0,MATCH(A212,Data!$1:$1,0)-1,1000,1),B212)</f>
        <v>1</v>
      </c>
      <c r="K212" s="26" t="str">
        <f t="shared" si="25"/>
        <v>Sling Orange/VSIN</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186</v>
      </c>
      <c r="B213" s="72" t="s">
        <v>734</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1"/>
        <v/>
      </c>
      <c r="H213" s="28" t="str">
        <f t="shared" si="22"/>
        <v>Sling OrangeWarriors &amp; Gangsters</v>
      </c>
      <c r="I213" s="177">
        <f ca="1">COUNTIF(OFFSET(Data!$A$1,0,MATCH(A213,Data!$1:$1,0)-1,1000,1),B213)</f>
        <v>1</v>
      </c>
      <c r="K213" s="26" t="str">
        <f t="shared" si="25"/>
        <v>Sling Orange/Warriors &amp; Gangsters</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862</v>
      </c>
      <c r="B214" s="72" t="s">
        <v>572</v>
      </c>
      <c r="C214" s="108">
        <v>10</v>
      </c>
      <c r="D214" s="126"/>
      <c r="E214" s="124">
        <f ca="1">COUNTIFS(Data!$D$1:$D$1000,1,OFFSET(Data!$A$1,0,MATCH($A214,Data!$1:$1,0)-1,1000,1),B214)</f>
        <v>1</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f t="shared" ca="1" si="21"/>
        <v>10</v>
      </c>
      <c r="H214" s="28" t="str">
        <f t="shared" si="22"/>
        <v>VidgoPlus</v>
      </c>
      <c r="I214" s="177">
        <f ca="1">COUNTIF(OFFSET(Data!$A$1,0,MATCH(A214,Data!$1:$1,0)-1,1000,1),B214)</f>
        <v>16</v>
      </c>
      <c r="K214" s="26" t="str">
        <f t="shared" si="25"/>
        <v>Vidgo/Plus</v>
      </c>
      <c r="L214" s="39" t="str">
        <f t="array" aca="1" ref="L214" ca="1">_xlfn.TEXTJOIN(", ",TRUE,IF((Data!$D$1:$D$1000=1)*(OFFSET(Data!$A$1,0,MATCH($A214,Data!$1:$1,0)-1,1000,1)=$B214),Data!$A$1:$A$1000,""))</f>
        <v>Cooking Channel</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881</v>
      </c>
      <c r="B215" s="72" t="s">
        <v>877</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26" ca="1" si="26">IF(E215=0,"",C215/E215)</f>
        <v/>
      </c>
      <c r="H215" s="28" t="str">
        <f t="shared" ref="H215:H226" si="27">A215&amp;B215&amp;D215</f>
        <v>Vidgo LatinoLatino MAS</v>
      </c>
      <c r="I215" s="177">
        <f ca="1">COUNTIF(OFFSET(Data!$A$1,0,MATCH(A215,Data!$1:$1,0)-1,1000,1),B215)</f>
        <v>3</v>
      </c>
      <c r="K215" s="26" t="str">
        <f t="shared" si="25"/>
        <v>Vidgo Latino/Latino MAS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171</v>
      </c>
      <c r="B216" s="72" t="s">
        <v>789</v>
      </c>
      <c r="C216" s="108">
        <v>6</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6"/>
        <v/>
      </c>
      <c r="H216" s="28" t="str">
        <f t="shared" si="27"/>
        <v>YouTube TVAcorn TV</v>
      </c>
      <c r="I216" s="177">
        <f ca="1">COUNTIF(OFFSET(Data!$A$1,0,MATCH(A216,Data!$1:$1,0)-1,1000,1),B216)</f>
        <v>1</v>
      </c>
      <c r="K216" s="26" t="str">
        <f t="shared" si="25"/>
        <v>YouTube TV/Acorn TV</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171</v>
      </c>
      <c r="B217" s="72" t="s">
        <v>161</v>
      </c>
      <c r="C217" s="108">
        <v>5</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6"/>
        <v/>
      </c>
      <c r="H217" s="28" t="str">
        <f t="shared" si="27"/>
        <v>YouTube TVAMC Premiere</v>
      </c>
      <c r="I217" s="177">
        <f ca="1">COUNTIF(OFFSET(Data!$A$1,0,MATCH(A217,Data!$1:$1,0)-1,1000,1),B217)</f>
        <v>1</v>
      </c>
      <c r="K217" s="26" t="str">
        <f t="shared" ref="K217:K226" si="28">A217&amp;"/"&amp;B217</f>
        <v>YouTube TV/AMC Premiere</v>
      </c>
      <c r="L217" s="39" t="str">
        <f t="array" aca="1" ref="L217" ca="1">_xlfn.TEXTJOIN(", ",TRUE,IF((Data!$D$1:$D$1000=1)*(OFFSET(Data!$A$1,0,MATCH($A217,Data!$1:$1,0)-1,1000,1)=$B217),Data!$A$1:$A$1000,""))</f>
        <v/>
      </c>
    </row>
    <row r="218" spans="1:31" ht="13.3" thickBot="1" x14ac:dyDescent="0.4">
      <c r="A218" s="71" t="s">
        <v>171</v>
      </c>
      <c r="B218" s="72" t="s">
        <v>505</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6"/>
        <v/>
      </c>
      <c r="H218" s="28" t="str">
        <f t="shared" si="27"/>
        <v>YouTube TVCuriosityStream</v>
      </c>
      <c r="I218" s="177">
        <f ca="1">COUNTIF(OFFSET(Data!$A$1,0,MATCH(A218,Data!$1:$1,0)-1,1000,1),B218)</f>
        <v>1</v>
      </c>
      <c r="K218" s="26" t="str">
        <f t="shared" si="28"/>
        <v>YouTube TV/CuriosityStream</v>
      </c>
      <c r="L218" s="39" t="str">
        <f t="array" aca="1" ref="L218" ca="1">_xlfn.TEXTJOIN(", ",TRUE,IF((Data!$D$1:$D$1000=1)*(OFFSET(Data!$A$1,0,MATCH($A218,Data!$1:$1,0)-1,1000,1)=$B218),Data!$A$1:$A$1000,""))</f>
        <v/>
      </c>
    </row>
    <row r="219" spans="1:31" ht="13.3" thickBot="1" x14ac:dyDescent="0.4">
      <c r="A219" s="71" t="s">
        <v>171</v>
      </c>
      <c r="B219" s="72" t="s">
        <v>32</v>
      </c>
      <c r="C219" s="108">
        <v>6</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6"/>
        <v/>
      </c>
      <c r="H219" s="28" t="str">
        <f t="shared" si="27"/>
        <v>YouTube TVEPIX</v>
      </c>
      <c r="I219" s="177">
        <f ca="1">COUNTIF(OFFSET(Data!$A$1,0,MATCH(A219,Data!$1:$1,0)-1,1000,1),B219)</f>
        <v>1</v>
      </c>
      <c r="K219" s="26" t="str">
        <f t="shared" si="28"/>
        <v>YouTube TV/EPIX</v>
      </c>
      <c r="L219" s="39" t="str">
        <f t="array" aca="1" ref="L219" ca="1">_xlfn.TEXTJOIN(", ",TRUE,IF((Data!$D$1:$D$1000=1)*(OFFSET(Data!$A$1,0,MATCH($A219,Data!$1:$1,0)-1,1000,1)=$B219),Data!$A$1:$A$1000,""))</f>
        <v/>
      </c>
    </row>
    <row r="220" spans="1:31" ht="13.3" thickBot="1" x14ac:dyDescent="0.4">
      <c r="A220" s="71" t="s">
        <v>171</v>
      </c>
      <c r="B220" s="72" t="s">
        <v>243</v>
      </c>
      <c r="C220" s="108">
        <v>15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6"/>
        <v/>
      </c>
      <c r="H220" s="28" t="str">
        <f t="shared" si="27"/>
        <v>YouTube TVFOX Soccer Plus</v>
      </c>
      <c r="I220" s="177">
        <f ca="1">COUNTIF(OFFSET(Data!$A$1,0,MATCH(A220,Data!$1:$1,0)-1,1000,1),B220)</f>
        <v>1</v>
      </c>
      <c r="K220" s="26" t="str">
        <f t="shared" si="28"/>
        <v>YouTube TV/FOX Soccer Plus</v>
      </c>
      <c r="L220" s="39" t="str">
        <f t="array" aca="1" ref="L220" ca="1">_xlfn.TEXTJOIN(", ",TRUE,IF((Data!$D$1:$D$1000=1)*(OFFSET(Data!$A$1,0,MATCH($A220,Data!$1:$1,0)-1,1000,1)=$B220),Data!$A$1:$A$1000,""))</f>
        <v/>
      </c>
    </row>
    <row r="221" spans="1:31" ht="13.3" thickBot="1" x14ac:dyDescent="0.4">
      <c r="A221" s="71" t="s">
        <v>171</v>
      </c>
      <c r="B221" s="72" t="s">
        <v>163</v>
      </c>
      <c r="C221" s="108">
        <v>40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6"/>
        <v/>
      </c>
      <c r="H221" s="28" t="str">
        <f t="shared" si="27"/>
        <v>YouTube TVNBA League Pass</v>
      </c>
      <c r="I221" s="177">
        <f ca="1">COUNTIF(OFFSET(Data!$A$1,0,MATCH(A221,Data!$1:$1,0)-1,1000,1),B221)</f>
        <v>1</v>
      </c>
      <c r="K221" s="26" t="str">
        <f t="shared" si="28"/>
        <v>YouTube TV/NBA League Pass</v>
      </c>
      <c r="L221" s="39" t="str">
        <f t="array" aca="1" ref="L221" ca="1">_xlfn.TEXTJOIN(", ",TRUE,IF((Data!$D$1:$D$1000=1)*(OFFSET(Data!$A$1,0,MATCH($A221,Data!$1:$1,0)-1,1000,1)=$B221),Data!$A$1:$A$1000,""))</f>
        <v/>
      </c>
    </row>
    <row r="222" spans="1:31" ht="13.3" thickBot="1" x14ac:dyDescent="0.4">
      <c r="A222" s="71" t="s">
        <v>171</v>
      </c>
      <c r="B222" s="72" t="s">
        <v>66</v>
      </c>
      <c r="C222" s="108">
        <v>11</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6"/>
        <v/>
      </c>
      <c r="H222" s="28" t="str">
        <f t="shared" si="27"/>
        <v>YouTube TVShowtime</v>
      </c>
      <c r="I222" s="177">
        <f ca="1">COUNTIF(OFFSET(Data!$A$1,0,MATCH(A222,Data!$1:$1,0)-1,1000,1),B222)</f>
        <v>1</v>
      </c>
      <c r="K222" s="26" t="str">
        <f t="shared" si="28"/>
        <v>YouTube TV/Showtime</v>
      </c>
      <c r="L222" s="39" t="str">
        <f t="array" aca="1" ref="L222" ca="1">_xlfn.TEXTJOIN(", ",TRUE,IF((Data!$D$1:$D$1000=1)*(OFFSET(Data!$A$1,0,MATCH($A222,Data!$1:$1,0)-1,1000,1)=$B222),Data!$A$1:$A$1000,""))</f>
        <v/>
      </c>
    </row>
    <row r="223" spans="1:31" ht="13.3" thickBot="1" x14ac:dyDescent="0.4">
      <c r="A223" s="71" t="s">
        <v>171</v>
      </c>
      <c r="B223" s="72" t="s">
        <v>164</v>
      </c>
      <c r="C223" s="108">
        <v>6</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6"/>
        <v/>
      </c>
      <c r="H223" s="28" t="str">
        <f t="shared" si="27"/>
        <v>YouTube TVShudder</v>
      </c>
      <c r="I223" s="177">
        <f ca="1">COUNTIF(OFFSET(Data!$A$1,0,MATCH(A223,Data!$1:$1,0)-1,1000,1),B223)</f>
        <v>1</v>
      </c>
      <c r="K223" s="26" t="str">
        <f t="shared" si="28"/>
        <v>YouTube TV/Shudder</v>
      </c>
      <c r="L223" s="39" t="str">
        <f t="array" aca="1" ref="L223" ca="1">_xlfn.TEXTJOIN(", ",TRUE,IF((Data!$D$1:$D$1000=1)*(OFFSET(Data!$A$1,0,MATCH($A223,Data!$1:$1,0)-1,1000,1)=$B223),Data!$A$1:$A$1000,""))</f>
        <v/>
      </c>
    </row>
    <row r="224" spans="1:31" ht="13.3" thickBot="1" x14ac:dyDescent="0.4">
      <c r="A224" s="71" t="s">
        <v>171</v>
      </c>
      <c r="B224" s="72" t="s">
        <v>67</v>
      </c>
      <c r="C224" s="108">
        <v>9</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6"/>
        <v/>
      </c>
      <c r="H224" s="28" t="str">
        <f t="shared" si="27"/>
        <v>YouTube TVStarz</v>
      </c>
      <c r="I224" s="177">
        <f ca="1">COUNTIF(OFFSET(Data!$A$1,0,MATCH(A224,Data!$1:$1,0)-1,1000,1),B224)</f>
        <v>1</v>
      </c>
      <c r="K224" s="26" t="str">
        <f t="shared" si="28"/>
        <v>YouTube TV/Starz</v>
      </c>
      <c r="L224" s="39" t="str">
        <f t="array" aca="1" ref="L224" ca="1">_xlfn.TEXTJOIN(", ",TRUE,IF((Data!$D$1:$D$1000=1)*(OFFSET(Data!$A$1,0,MATCH($A224,Data!$1:$1,0)-1,1000,1)=$B224),Data!$A$1:$A$1000,""))</f>
        <v/>
      </c>
    </row>
    <row r="225" spans="1:12" ht="13.3" thickBot="1" x14ac:dyDescent="0.4">
      <c r="A225" s="71" t="s">
        <v>171</v>
      </c>
      <c r="B225" s="72" t="s">
        <v>165</v>
      </c>
      <c r="C225" s="108">
        <v>7</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6"/>
        <v/>
      </c>
      <c r="H225" s="28" t="str">
        <f t="shared" si="27"/>
        <v>YouTube TVSundance Now</v>
      </c>
      <c r="I225" s="177">
        <f ca="1">COUNTIF(OFFSET(Data!$A$1,0,MATCH(A225,Data!$1:$1,0)-1,1000,1),B225)</f>
        <v>1</v>
      </c>
      <c r="K225" s="26" t="str">
        <f t="shared" si="28"/>
        <v>YouTube TV/Sundance Now</v>
      </c>
      <c r="L225" s="39" t="str">
        <f t="array" aca="1" ref="L225" ca="1">_xlfn.TEXTJOIN(", ",TRUE,IF((Data!$D$1:$D$1000=1)*(OFFSET(Data!$A$1,0,MATCH($A225,Data!$1:$1,0)-1,1000,1)=$B225),Data!$A$1:$A$1000,""))</f>
        <v/>
      </c>
    </row>
    <row r="226" spans="1:12" ht="13.3" thickBot="1" x14ac:dyDescent="0.4">
      <c r="A226" s="71" t="s">
        <v>171</v>
      </c>
      <c r="B226" s="72" t="s">
        <v>786</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6"/>
        <v/>
      </c>
      <c r="H226" s="28" t="str">
        <f t="shared" si="27"/>
        <v>YouTube TVUrban Movie Channel</v>
      </c>
      <c r="I226" s="177">
        <f ca="1">COUNTIF(OFFSET(Data!$A$1,0,MATCH(A226,Data!$1:$1,0)-1,1000,1),B226)</f>
        <v>1</v>
      </c>
      <c r="K226" s="26" t="str">
        <f t="shared" si="28"/>
        <v>YouTube TV/Urban Movie Channel</v>
      </c>
      <c r="L226" s="39" t="str">
        <f t="array" aca="1" ref="L226" ca="1">_xlfn.TEXTJOIN(", ",TRUE,IF((Data!$D$1:$D$1000=1)*(OFFSET(Data!$A$1,0,MATCH($A226,Data!$1:$1,0)-1,1000,1)=$B226),Data!$A$1:$A$1000,""))</f>
        <v/>
      </c>
    </row>
  </sheetData>
  <autoFilter ref="A1:I226" xr:uid="{EBBEB83C-FFA8-4368-811C-6068DE51748D}"/>
  <sortState xmlns:xlrd2="http://schemas.microsoft.com/office/spreadsheetml/2017/richdata2" ref="A23:I226">
    <sortCondition ref="A23:A226"/>
    <sortCondition ref="B23:B226"/>
  </sortState>
  <mergeCells count="1">
    <mergeCell ref="K9:M9"/>
  </mergeCells>
  <conditionalFormatting sqref="D23:D74 D76:D226">
    <cfRule type="expression" dxfId="936" priority="1904">
      <formula>IF(ISNUMBER(MATCH(A23&amp;"Yesx",$H:$H,0)),FALSE,TRUE)</formula>
    </cfRule>
  </conditionalFormatting>
  <conditionalFormatting sqref="D75">
    <cfRule type="expression" dxfId="935" priority="3">
      <formula>IF(ISNUMBER(MATCH(A75&amp;"Yesx",$H:$H,0)),FALSE,TRUE)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0" id="{4B752B0D-01CE-4809-8501-DB0A18F50CC8}">
            <xm:f>VLOOKUP(A2,Services!$A$1:$B$22,2,0)="Exclude"</xm:f>
            <x14:dxf>
              <font>
                <strike/>
                <color theme="0"/>
              </font>
              <fill>
                <patternFill>
                  <bgColor rgb="FFFF0000"/>
                </patternFill>
              </fill>
            </x14:dxf>
          </x14:cfRule>
          <xm:sqref>A21:A23 A196 A2:A16 A169:A170 A130 A193:A194 A133:A151 A117:A124 A98:A112 A157:A164 A199:A201 A172:A189 A166:A167 A83 A206:A207 A89:A93 A25 A33 A42 A50 A60:A62 A64 A74 A87 A27 A35 A66 A95 A29:A31 A37:A39 A44:A47 A52:A56 A68:A70 A76:A81</xm:sqref>
        </x14:conditionalFormatting>
        <x14:conditionalFormatting xmlns:xm="http://schemas.microsoft.com/office/excel/2006/main">
          <x14:cfRule type="expression" priority="179"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77"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73" id="{0FABB777-DF2B-45BD-B82A-043A3F273755}">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71"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69" id="{CEA3AE51-BD0D-4840-A296-9CDEC630DA67}">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67" id="{2CD95AEC-DE51-46B2-899A-7B1A5D4E1C32}">
            <xm:f>VLOOKUP(A152,Services!$A$1:$B$22,2,0)="Exclude"</xm:f>
            <x14:dxf>
              <font>
                <strike/>
                <color theme="0"/>
              </font>
              <fill>
                <patternFill>
                  <bgColor rgb="FFFF0000"/>
                </patternFill>
              </fill>
            </x14:dxf>
          </x14:cfRule>
          <xm:sqref>A152</xm:sqref>
        </x14:conditionalFormatting>
        <x14:conditionalFormatting xmlns:xm="http://schemas.microsoft.com/office/excel/2006/main">
          <x14:cfRule type="expression" priority="165"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61"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59"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55" id="{90D1B623-489E-45D3-905E-F551D0CBFB0D}">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53"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51" id="{647376C7-A9AB-41A4-B64F-1549AD168EF9}">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9" id="{F4F27D85-16F2-450D-A5DD-B4AE7BA3940A}">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46" id="{EE4CCFB0-7330-4B7C-B303-45A6D701A2A7}">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44"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42" id="{7E77CE85-67DA-4997-825D-87B3702E1DA3}">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40" id="{F59A3F0B-A0FF-4B31-A9A2-79812974575B}">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38" id="{3B1165EC-4F9B-4DAE-AF9C-34E1AF68B1E8}">
            <xm:f>VLOOKUP(A199,Services!$A$1:$B$22,2,0)="Exclude"</xm:f>
            <x14:dxf>
              <font>
                <strike/>
                <color theme="0"/>
              </font>
              <fill>
                <patternFill>
                  <bgColor rgb="FFFF0000"/>
                </patternFill>
              </fill>
            </x14:dxf>
          </x14:cfRule>
          <xm:sqref>A199:A200</xm:sqref>
        </x14:conditionalFormatting>
        <x14:conditionalFormatting xmlns:xm="http://schemas.microsoft.com/office/excel/2006/main">
          <x14:cfRule type="expression" priority="137" id="{647A169D-DD5C-4DB8-8D3D-0FD2BCD92F4C}">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34" id="{D78BBB1D-1C9C-4CDF-B7C9-7BE619F6FECF}">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30" id="{878C6B51-5DDC-4DA0-8D7A-F681CEC3788B}">
            <xm:f>VLOOKUP(A208,Services!$A$1:$B$22,2,0)="Exclude"</xm:f>
            <x14:dxf>
              <font>
                <strike/>
                <color theme="0"/>
              </font>
              <fill>
                <patternFill>
                  <bgColor rgb="FFFF0000"/>
                </patternFill>
              </fill>
            </x14:dxf>
          </x14:cfRule>
          <xm:sqref>A208:A216</xm:sqref>
        </x14:conditionalFormatting>
        <x14:conditionalFormatting xmlns:xm="http://schemas.microsoft.com/office/excel/2006/main">
          <x14:cfRule type="expression" priority="128"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26" id="{CCAD8E22-530C-4FB8-B304-553E3C3C92CB}">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20"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18"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15" id="{49212709-199E-4EBF-9B3F-67686DCDABE9}">
            <xm:f>VLOOKUP(A202,Services!$A$1:$B$22,2,0)="Exclude"</xm:f>
            <x14:dxf>
              <font>
                <strike/>
                <color theme="0"/>
              </font>
              <fill>
                <patternFill>
                  <bgColor rgb="FFFF0000"/>
                </patternFill>
              </fill>
            </x14:dxf>
          </x14:cfRule>
          <xm:sqref>A202</xm:sqref>
        </x14:conditionalFormatting>
        <x14:conditionalFormatting xmlns:xm="http://schemas.microsoft.com/office/excel/2006/main">
          <x14:cfRule type="expression" priority="113" id="{F3FE1B23-5442-445B-BC27-7856D4D680FC}">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11" id="{D4DA8959-C996-4C1F-B107-1001F53DEF1E}">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09" id="{9F367635-055C-409E-AF9C-B027364E5B3F}">
            <xm:f>VLOOKUP(A153,Services!$A$1:$B$22,2,0)="Exclude"</xm:f>
            <x14:dxf>
              <font>
                <strike/>
                <color theme="0"/>
              </font>
              <fill>
                <patternFill>
                  <bgColor rgb="FFFF0000"/>
                </patternFill>
              </fill>
            </x14:dxf>
          </x14:cfRule>
          <xm:sqref>A153</xm:sqref>
        </x14:conditionalFormatting>
        <x14:conditionalFormatting xmlns:xm="http://schemas.microsoft.com/office/excel/2006/main">
          <x14:cfRule type="expression" priority="108" id="{41BC885B-4A69-42B2-B894-A54A897FB8BF}">
            <xm:f>VLOOKUP(A154,Services!$A$1:$B$22,2,0)="Exclude"</xm:f>
            <x14:dxf>
              <font>
                <strike/>
                <color theme="0"/>
              </font>
              <fill>
                <patternFill>
                  <bgColor rgb="FFFF0000"/>
                </patternFill>
              </fill>
            </x14:dxf>
          </x14:cfRule>
          <xm:sqref>A154</xm:sqref>
        </x14:conditionalFormatting>
        <x14:conditionalFormatting xmlns:xm="http://schemas.microsoft.com/office/excel/2006/main">
          <x14:cfRule type="expression" priority="106"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02"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99"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96"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93"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90"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87"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84"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82"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80"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78"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77"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76"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75"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74"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68" id="{F02F7429-CA9E-4E3D-95BD-6F182CCC2B2A}">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62"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58"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56"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52"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49"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46"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43"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40"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37"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36"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35"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30"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25" id="{4801C96F-8EC9-4E3F-85C6-27F6231CA7D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23"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22" id="{5A9278C6-9AD4-4F4A-8690-CD5C38F20BC2}">
            <xm:f>VLOOKUP(A217,Services!$A$1:$B$22,2,0)="Exclude"</xm:f>
            <x14:dxf>
              <font>
                <strike/>
                <color theme="0"/>
              </font>
              <fill>
                <patternFill>
                  <bgColor rgb="FFFF0000"/>
                </patternFill>
              </fill>
            </x14:dxf>
          </x14:cfRule>
          <xm:sqref>A217:A226</xm:sqref>
        </x14:conditionalFormatting>
        <x14:conditionalFormatting xmlns:xm="http://schemas.microsoft.com/office/excel/2006/main">
          <x14:cfRule type="expression" priority="19"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16"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3"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10"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7"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4"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6D17BE26-56FD-4AA5-8924-579B91CBD2EE}">
            <xm:f>VLOOKUP(A75,Services!$A$1:$B$22,2,0)="Exclude"</xm:f>
            <x14:dxf>
              <font>
                <strike/>
                <color theme="0"/>
              </font>
              <fill>
                <patternFill>
                  <bgColor rgb="FFFF0000"/>
                </patternFill>
              </fill>
            </x14:dxf>
          </x14:cfRule>
          <xm:sqref>A75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2"/>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473</v>
      </c>
      <c r="BO1" s="114" t="s">
        <v>470</v>
      </c>
      <c r="BP1" s="114" t="s">
        <v>471</v>
      </c>
      <c r="BQ1" s="114" t="s">
        <v>472</v>
      </c>
      <c r="BR1" s="114" t="s">
        <v>461</v>
      </c>
    </row>
    <row r="2" spans="1:70" x14ac:dyDescent="0.3">
      <c r="A2" s="19" t="s">
        <v>846</v>
      </c>
      <c r="C2" s="4" t="s">
        <v>841</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884</v>
      </c>
      <c r="X2" s="5" t="s">
        <v>852</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6">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372</v>
      </c>
      <c r="B3" s="4" t="s">
        <v>265</v>
      </c>
      <c r="C3" s="4" t="s">
        <v>206</v>
      </c>
      <c r="D3" s="3" t="str">
        <f t="shared" ca="1" si="4"/>
        <v/>
      </c>
      <c r="F3" s="5" t="s">
        <v>792</v>
      </c>
      <c r="G3" s="5" t="s">
        <v>792</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4"/>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4"/>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780</v>
      </c>
      <c r="B8" s="4" t="s">
        <v>781</v>
      </c>
      <c r="C8" s="4" t="s">
        <v>207</v>
      </c>
      <c r="D8" s="3" t="str">
        <f t="shared" ca="1" si="4"/>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889</v>
      </c>
      <c r="C9" s="4" t="s">
        <v>207</v>
      </c>
      <c r="D9" s="3" t="str">
        <f t="shared" ca="1" si="4"/>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788</v>
      </c>
      <c r="C11" s="4" t="s">
        <v>280</v>
      </c>
      <c r="D11" s="3" t="str">
        <f t="shared" ca="1" si="4"/>
        <v/>
      </c>
      <c r="O11" s="5" t="s">
        <v>789</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875</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t="s">
        <v>161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805</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800</v>
      </c>
      <c r="G17" s="5" t="s">
        <v>800</v>
      </c>
      <c r="H17" s="5" t="s">
        <v>282</v>
      </c>
      <c r="I17" s="5" t="s">
        <v>282</v>
      </c>
      <c r="J17" s="5" t="s">
        <v>282</v>
      </c>
      <c r="K17" s="5" t="s">
        <v>282</v>
      </c>
      <c r="L17" s="5" t="s">
        <v>282</v>
      </c>
      <c r="M17" s="5" t="s">
        <v>282</v>
      </c>
      <c r="N17" s="5" t="s">
        <v>1</v>
      </c>
      <c r="R17" s="5" t="s">
        <v>928</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907</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940</v>
      </c>
      <c r="C19" s="4" t="s">
        <v>841</v>
      </c>
      <c r="H19" s="5" t="s">
        <v>941</v>
      </c>
      <c r="I19" s="5" t="s">
        <v>941</v>
      </c>
      <c r="J19" s="5" t="s">
        <v>941</v>
      </c>
      <c r="K19" s="5" t="s">
        <v>941</v>
      </c>
      <c r="L19" s="5" t="s">
        <v>941</v>
      </c>
      <c r="M19" s="5" t="s">
        <v>941</v>
      </c>
      <c r="N19" s="5" t="s">
        <v>941</v>
      </c>
      <c r="R19" s="5" t="s">
        <v>843</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874</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4"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c r="I22" s="6"/>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801</v>
      </c>
      <c r="G24" s="5" t="s">
        <v>801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801</v>
      </c>
      <c r="G25" s="5" t="s">
        <v>801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807</v>
      </c>
      <c r="C26" s="4" t="s">
        <v>206</v>
      </c>
      <c r="D26" s="3" t="str">
        <f t="shared" ca="1" si="8"/>
        <v/>
      </c>
      <c r="F26" s="5" t="s">
        <v>801</v>
      </c>
      <c r="G26" s="5" t="s">
        <v>801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879</v>
      </c>
      <c r="C27" s="4" t="s">
        <v>206</v>
      </c>
      <c r="D27" s="3" t="str">
        <f t="shared" ca="1" si="8"/>
        <v/>
      </c>
      <c r="F27" s="5" t="s">
        <v>792</v>
      </c>
      <c r="G27" s="5" t="s">
        <v>792</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905</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90</v>
      </c>
      <c r="C29" s="4" t="s">
        <v>443</v>
      </c>
      <c r="D29" s="3" t="str">
        <f t="shared" ca="1" si="8"/>
        <v/>
      </c>
      <c r="F29" s="5" t="s">
        <v>497</v>
      </c>
      <c r="G29" s="5" t="s">
        <v>497</v>
      </c>
      <c r="N29" s="5" t="s">
        <v>1</v>
      </c>
      <c r="O29" s="6"/>
      <c r="P29" s="6"/>
      <c r="Q29" s="6" t="s">
        <v>306</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4" t="s">
        <v>762</v>
      </c>
      <c r="C30" s="4" t="s">
        <v>443</v>
      </c>
      <c r="D30" s="3" t="str">
        <f t="shared" ca="1" si="8"/>
        <v/>
      </c>
      <c r="F30" s="5" t="s">
        <v>792</v>
      </c>
      <c r="G30" s="5" t="s">
        <v>792</v>
      </c>
      <c r="H30" s="5" t="s">
        <v>282</v>
      </c>
      <c r="I30" s="5" t="s">
        <v>282</v>
      </c>
      <c r="J30" s="5" t="s">
        <v>282</v>
      </c>
      <c r="K30" s="5" t="s">
        <v>282</v>
      </c>
      <c r="L30" s="5" t="s">
        <v>282</v>
      </c>
      <c r="M30" s="5" t="s">
        <v>282</v>
      </c>
      <c r="N30" s="5" t="s">
        <v>1</v>
      </c>
      <c r="O30" s="6"/>
      <c r="P30" s="6"/>
      <c r="Q30" s="6"/>
      <c r="R30" s="6"/>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247</v>
      </c>
      <c r="B31" s="4" t="s">
        <v>237</v>
      </c>
      <c r="C31" s="4" t="s">
        <v>206</v>
      </c>
      <c r="D31" s="3" t="str">
        <f t="shared" ca="1" si="8"/>
        <v/>
      </c>
      <c r="H31" s="5" t="s">
        <v>282</v>
      </c>
      <c r="I31" s="5" t="s">
        <v>282</v>
      </c>
      <c r="J31" s="5" t="s">
        <v>282</v>
      </c>
      <c r="K31" s="5" t="s">
        <v>282</v>
      </c>
      <c r="L31" s="5" t="s">
        <v>282</v>
      </c>
      <c r="M31" s="5" t="s">
        <v>282</v>
      </c>
      <c r="N31" s="5" t="s">
        <v>1</v>
      </c>
      <c r="R31" s="5" t="s">
        <v>928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8</v>
      </c>
      <c r="C32" s="4" t="s">
        <v>280</v>
      </c>
      <c r="D32" s="3" t="str">
        <f t="shared" ca="1" si="8"/>
        <v/>
      </c>
      <c r="E32" s="5" t="s">
        <v>1</v>
      </c>
      <c r="F32" s="5" t="s">
        <v>1</v>
      </c>
      <c r="G32" s="5" t="s">
        <v>1</v>
      </c>
      <c r="J32" s="5" t="s">
        <v>1</v>
      </c>
      <c r="K32" s="5" t="s">
        <v>1</v>
      </c>
      <c r="L32" s="5" t="s">
        <v>1</v>
      </c>
      <c r="M32" s="5" t="s">
        <v>1</v>
      </c>
      <c r="O32" s="6" t="s">
        <v>1</v>
      </c>
      <c r="P32" s="6"/>
      <c r="Q32" s="6" t="s">
        <v>1</v>
      </c>
      <c r="R32" s="6" t="s">
        <v>1</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9</v>
      </c>
      <c r="B33" s="4" t="s">
        <v>396</v>
      </c>
      <c r="C33" s="4" t="s">
        <v>214</v>
      </c>
      <c r="D33" s="3" t="str">
        <f t="shared" ca="1" si="8"/>
        <v/>
      </c>
      <c r="E33" s="5" t="s">
        <v>1</v>
      </c>
      <c r="F33" s="5" t="s">
        <v>498</v>
      </c>
      <c r="G33" s="5" t="s">
        <v>498</v>
      </c>
      <c r="H33" s="6"/>
      <c r="I33" s="6"/>
      <c r="L33" s="5" t="s">
        <v>1</v>
      </c>
      <c r="M33" s="5" t="s">
        <v>1</v>
      </c>
      <c r="O33" s="6" t="s">
        <v>1</v>
      </c>
      <c r="P33" s="6"/>
      <c r="Q33" s="6" t="s">
        <v>306</v>
      </c>
      <c r="R33" s="6" t="s">
        <v>805</v>
      </c>
      <c r="S33" s="5" t="s">
        <v>1</v>
      </c>
      <c r="X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 ca="1">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 ca="1">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319</v>
      </c>
      <c r="B34" s="4" t="s">
        <v>547</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320</v>
      </c>
      <c r="B35" s="4" t="s">
        <v>548</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321</v>
      </c>
      <c r="B36" s="4" t="s">
        <v>549</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322</v>
      </c>
      <c r="B37" s="4" t="s">
        <v>550</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323</v>
      </c>
      <c r="B38" s="4" t="s">
        <v>551</v>
      </c>
      <c r="C38" s="4" t="s">
        <v>207</v>
      </c>
      <c r="D38" s="3" t="str">
        <f t="shared" ca="1" si="8"/>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324</v>
      </c>
      <c r="B39" s="4" t="s">
        <v>793</v>
      </c>
      <c r="C39" s="4" t="s">
        <v>207</v>
      </c>
      <c r="D39" s="3" t="str">
        <f t="shared" ca="1" si="8"/>
        <v/>
      </c>
      <c r="F39" s="5" t="s">
        <v>792</v>
      </c>
      <c r="G39" s="5" t="s">
        <v>792</v>
      </c>
      <c r="R39" s="5" t="s">
        <v>1</v>
      </c>
      <c r="V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 ca="1">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91</v>
      </c>
      <c r="B40" s="4" t="s">
        <v>546</v>
      </c>
      <c r="C40" s="4" t="s">
        <v>207</v>
      </c>
      <c r="D40" s="3" t="str">
        <f t="shared" ca="1" si="8"/>
        <v/>
      </c>
      <c r="F40" s="5" t="s">
        <v>495</v>
      </c>
      <c r="G40" s="5" t="s">
        <v>495</v>
      </c>
      <c r="H40" s="6"/>
      <c r="I40" s="6"/>
      <c r="O40" s="6"/>
      <c r="Q40" s="6" t="s">
        <v>305</v>
      </c>
      <c r="R40" s="6"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325</v>
      </c>
      <c r="B41" s="4" t="s">
        <v>237</v>
      </c>
      <c r="C41" s="4" t="s">
        <v>207</v>
      </c>
      <c r="D41" s="3" t="str">
        <f t="shared" ca="1" si="8"/>
        <v/>
      </c>
      <c r="F41" s="5" t="s">
        <v>792</v>
      </c>
      <c r="G41" s="5" t="s">
        <v>792</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49.75" x14ac:dyDescent="0.3">
      <c r="A42" s="19" t="s">
        <v>92</v>
      </c>
      <c r="B42" s="4" t="s">
        <v>545</v>
      </c>
      <c r="C42" s="4" t="s">
        <v>207</v>
      </c>
      <c r="D42" s="3" t="str">
        <f t="shared" ca="1" si="8"/>
        <v/>
      </c>
      <c r="F42" s="5" t="s">
        <v>792</v>
      </c>
      <c r="G42" s="5" t="s">
        <v>792</v>
      </c>
      <c r="H42" s="6"/>
      <c r="I42" s="6"/>
      <c r="O42" s="6"/>
      <c r="P42" s="174"/>
      <c r="Q42" s="6" t="s">
        <v>804</v>
      </c>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930</v>
      </c>
      <c r="C43" s="4" t="s">
        <v>450</v>
      </c>
      <c r="D43" s="3" t="str">
        <f t="shared" ca="1" si="8"/>
        <v/>
      </c>
      <c r="R43" s="5" t="s">
        <v>927</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IF(OR(E43="",VLOOKUP(E$1,Services!$A$1:$B$22,2,0)="Exclude"),"",IF($D43=1,IF(OR(price_limit="",price_limit="No Limit"),IF(E43="Yes",1,2),IF(SUMIFS(WhatIf!$G:$G,WhatIf!$A:$A,E$1,WhatIf!$B:$B,E43)&lt;=price_limit,IF(E43="Yes",1,2),"")),""))</f>
        <v/>
      </c>
      <c r="AU43" s="67" t="str">
        <f>IF(OR(F43="",VLOOKUP(F$1,Services!$A$1:$B$22,2,0)="Exclude"),"",IF($D43=1,IF(OR(price_limit="",price_limit="No Limit"),IF(F43="Yes",1,2),IF(SUMIFS(WhatIf!$G:$G,WhatIf!$A:$A,F$1,WhatIf!$B:$B,F43)&lt;=price_limit,IF(F43="Yes",1,2),"")),""))</f>
        <v/>
      </c>
      <c r="AV43" s="67" t="str">
        <f>IF(OR(G43="",VLOOKUP(G$1,Services!$A$1:$B$22,2,0)="Exclude"),"",IF($D43=1,IF(OR(price_limit="",price_limit="No Limit"),IF(G43="Yes",1,2),IF(SUMIFS(WhatIf!$G:$G,WhatIf!$A:$A,G$1,WhatIf!$B:$B,G43)&lt;=price_limit,IF(G43="Yes",1,2),"")),""))</f>
        <v/>
      </c>
      <c r="AW43" s="67" t="str">
        <f>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10</v>
      </c>
      <c r="B44" s="4" t="s">
        <v>237</v>
      </c>
      <c r="C44" s="4" t="s">
        <v>280</v>
      </c>
      <c r="D44" s="3" t="str">
        <f t="shared" ca="1" si="8"/>
        <v/>
      </c>
      <c r="E44" s="5" t="s">
        <v>1</v>
      </c>
      <c r="F44" s="5" t="s">
        <v>499</v>
      </c>
      <c r="G44" s="5" t="s">
        <v>1</v>
      </c>
      <c r="H44" s="5" t="s">
        <v>1</v>
      </c>
      <c r="I44" s="5" t="s">
        <v>1</v>
      </c>
      <c r="J44" s="5" t="s">
        <v>1</v>
      </c>
      <c r="K44" s="5" t="s">
        <v>1</v>
      </c>
      <c r="L44" s="5" t="s">
        <v>1</v>
      </c>
      <c r="M44" s="5" t="s">
        <v>1</v>
      </c>
      <c r="O44" s="6"/>
      <c r="P44" s="6"/>
      <c r="Q44" s="6"/>
      <c r="R44" s="6" t="s">
        <v>1</v>
      </c>
      <c r="S44" s="5" t="s">
        <v>1</v>
      </c>
      <c r="V44" s="5" t="s">
        <v>1</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 ca="1">IF(OR(I44="",VLOOKUP(I$1,Services!$A$1:$B$22,2,0)="Exclude"),"",IF($D44=1,IF(OR(price_limit="",price_limit="No Limit"),IF(I44="Yes",1,2),IF(SUMIFS(WhatIf!$G:$G,WhatIf!$A:$A,I$1,WhatIf!$B:$B,I44)&lt;=price_limit,IF(I44="Yes",1,2),"")),""))</f>
        <v/>
      </c>
      <c r="AY44" s="67" t="str">
        <f ca="1">IF(OR(J44="",VLOOKUP(J$1,Services!$A$1:$B$22,2,0)="Exclude"),"",IF($D44=1,IF(OR(price_limit="",price_limit="No Limit"),IF(J44="Yes",1,2),IF(SUMIFS(WhatIf!$G:$G,WhatIf!$A:$A,J$1,WhatIf!$B:$B,J44)&lt;=price_limit,IF(J44="Yes",1,2),"")),""))</f>
        <v/>
      </c>
      <c r="AZ44" s="67" t="str">
        <f ca="1">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 ca="1">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93</v>
      </c>
      <c r="B45" s="4" t="s">
        <v>237</v>
      </c>
      <c r="C45" s="4" t="s">
        <v>280</v>
      </c>
      <c r="D45" s="3" t="str">
        <f t="shared" ca="1" si="8"/>
        <v/>
      </c>
      <c r="E45" s="5" t="s">
        <v>1</v>
      </c>
      <c r="H45" s="6"/>
      <c r="I45" s="6"/>
      <c r="L45" s="5" t="s">
        <v>1</v>
      </c>
      <c r="M45" s="5" t="s">
        <v>1</v>
      </c>
      <c r="O45" s="6"/>
      <c r="P45" s="6"/>
      <c r="Q45" s="6"/>
      <c r="R45" s="6" t="s">
        <v>805</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 ca="1">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 ca="1">IF(OR(L45="",VLOOKUP(L$1,Services!$A$1:$B$22,2,0)="Exclude"),"",IF($D45=1,IF(OR(price_limit="",price_limit="No Limit"),IF(L45="Yes",1,2),IF(SUMIFS(WhatIf!$G:$G,WhatIf!$A:$A,L$1,WhatIf!$B:$B,L45)&lt;=price_limit,IF(L45="Yes",1,2),"")),""))</f>
        <v/>
      </c>
      <c r="BB45" s="67" t="str">
        <f ca="1">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166</v>
      </c>
      <c r="B46" s="4" t="s">
        <v>237</v>
      </c>
      <c r="C46" s="4" t="s">
        <v>447</v>
      </c>
      <c r="D46" s="3" t="str">
        <f t="shared" ca="1" si="8"/>
        <v/>
      </c>
      <c r="H46" s="6"/>
      <c r="I46" s="6"/>
      <c r="O46" s="6"/>
      <c r="P46" s="6"/>
      <c r="Q46" s="6"/>
      <c r="R46" s="6" t="s">
        <v>805</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167</v>
      </c>
      <c r="B47" s="4" t="s">
        <v>237</v>
      </c>
      <c r="C47" s="4" t="s">
        <v>447</v>
      </c>
      <c r="D47" s="3" t="str">
        <f t="shared" ca="1" si="8"/>
        <v/>
      </c>
      <c r="H47" s="6"/>
      <c r="I47" s="6"/>
      <c r="O47" s="6"/>
      <c r="P47" s="6"/>
      <c r="Q47" s="6"/>
      <c r="R47" s="6" t="s">
        <v>805</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11</v>
      </c>
      <c r="B48" s="4" t="s">
        <v>283</v>
      </c>
      <c r="C48" s="4" t="s">
        <v>448</v>
      </c>
      <c r="D48" s="3" t="str">
        <f t="shared" ca="1" si="8"/>
        <v/>
      </c>
      <c r="I48" s="5" t="s">
        <v>1</v>
      </c>
      <c r="K48" s="5" t="s">
        <v>1</v>
      </c>
      <c r="L48" s="5" t="s">
        <v>1</v>
      </c>
      <c r="M48" s="5" t="s">
        <v>1</v>
      </c>
      <c r="O48" s="6" t="s">
        <v>1</v>
      </c>
      <c r="P48" s="6" t="s">
        <v>1</v>
      </c>
      <c r="Q48" s="6" t="s">
        <v>305</v>
      </c>
      <c r="R48" s="6" t="s">
        <v>1</v>
      </c>
      <c r="V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 ca="1">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12</v>
      </c>
      <c r="B49" s="4" t="s">
        <v>240</v>
      </c>
      <c r="C49" s="4" t="s">
        <v>214</v>
      </c>
      <c r="D49" s="3" t="str">
        <f t="shared" ca="1" si="8"/>
        <v/>
      </c>
      <c r="F49" s="5" t="s">
        <v>1</v>
      </c>
      <c r="G49" s="5" t="s">
        <v>1</v>
      </c>
      <c r="J49" s="5" t="s">
        <v>1</v>
      </c>
      <c r="K49" s="5" t="s">
        <v>1</v>
      </c>
      <c r="L49" s="5" t="s">
        <v>1</v>
      </c>
      <c r="M49" s="5" t="s">
        <v>1</v>
      </c>
      <c r="O49" s="6"/>
      <c r="P49" s="6"/>
      <c r="Q49" s="6"/>
      <c r="R49" s="6"/>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531</v>
      </c>
      <c r="C50" s="4" t="s">
        <v>206</v>
      </c>
      <c r="D50" s="3" t="str">
        <f t="shared" ca="1" si="8"/>
        <v/>
      </c>
      <c r="F50" s="5" t="s">
        <v>890</v>
      </c>
      <c r="G50" s="5" t="s">
        <v>890</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13</v>
      </c>
      <c r="B51" s="4" t="s">
        <v>237</v>
      </c>
      <c r="C51" s="4" t="s">
        <v>443</v>
      </c>
      <c r="D51" s="3">
        <f t="shared" ca="1" si="8"/>
        <v>1</v>
      </c>
      <c r="F51" s="5" t="s">
        <v>497</v>
      </c>
      <c r="G51" s="5" t="s">
        <v>497</v>
      </c>
      <c r="H51" s="5" t="s">
        <v>1</v>
      </c>
      <c r="I51" s="5" t="s">
        <v>1</v>
      </c>
      <c r="M51" s="5" t="s">
        <v>1</v>
      </c>
      <c r="N51" s="5" t="s">
        <v>1</v>
      </c>
      <c r="O51" s="6"/>
      <c r="P51" s="6" t="s">
        <v>1</v>
      </c>
      <c r="Q51" s="6" t="s">
        <v>306</v>
      </c>
      <c r="R51" s="6" t="s">
        <v>805</v>
      </c>
      <c r="S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f ca="1">IF(OR(F51="",VLOOKUP(F$1,Services!$A$1:$B$22,2,0)="Exclude"),"",IF($D51=1,IF(OR(price_limit="",price_limit="No Limit"),IF(F51="Yes",1,2),IF(SUMIFS(WhatIf!$G:$G,WhatIf!$A:$A,F$1,WhatIf!$B:$B,F51)&lt;=price_limit,IF(F51="Yes",1,2),"")),""))</f>
        <v>2</v>
      </c>
      <c r="AV51" s="67">
        <f ca="1">IF(OR(G51="",VLOOKUP(G$1,Services!$A$1:$B$22,2,0)="Exclude"),"",IF($D51=1,IF(OR(price_limit="",price_limit="No Limit"),IF(G51="Yes",1,2),IF(SUMIFS(WhatIf!$G:$G,WhatIf!$A:$A,G$1,WhatIf!$B:$B,G51)&lt;=price_limit,IF(G51="Yes",1,2),"")),""))</f>
        <v>2</v>
      </c>
      <c r="AW51" s="67">
        <f ca="1">IF(OR(H51="",VLOOKUP(H$1,Services!$A$1:$B$22,2,0)="Exclude"),"",IF($D51=1,IF(OR(price_limit="",price_limit="No Limit"),IF(H51="Yes",1,2),IF(SUMIFS(WhatIf!$G:$G,WhatIf!$A:$A,H$1,WhatIf!$B:$B,H51)&lt;=price_limit,IF(H51="Yes",1,2),"")),""))</f>
        <v>1</v>
      </c>
      <c r="AX51" s="67">
        <f ca="1">IF(OR(I51="",VLOOKUP(I$1,Services!$A$1:$B$22,2,0)="Exclude"),"",IF($D51=1,IF(OR(price_limit="",price_limit="No Limit"),IF(I51="Yes",1,2),IF(SUMIFS(WhatIf!$G:$G,WhatIf!$A:$A,I$1,WhatIf!$B:$B,I51)&lt;=price_limit,IF(I51="Yes",1,2),"")),""))</f>
        <v>1</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f ca="1">IF(OR(M51="",VLOOKUP(M$1,Services!$A$1:$B$22,2,0)="Exclude"),"",IF($D51=1,IF(OR(price_limit="",price_limit="No Limit"),IF(M51="Yes",1,2),IF(SUMIFS(WhatIf!$G:$G,WhatIf!$A:$A,M$1,WhatIf!$B:$B,M51)&lt;=price_limit,IF(M51="Yes",1,2),"")),""))</f>
        <v>1</v>
      </c>
      <c r="BC51" s="67">
        <f ca="1">IF(OR(N51="",VLOOKUP(N$1,Services!$A$1:$B$22,2,0)="Exclude"),"",IF($D51=1,IF(OR(price_limit="",price_limit="No Limit"),IF(N51="Yes",1,2),IF(SUMIFS(WhatIf!$G:$G,WhatIf!$A:$A,N$1,WhatIf!$B:$B,N51)&lt;=price_limit,IF(N51="Yes",1,2),"")),""))</f>
        <v>1</v>
      </c>
      <c r="BD51" s="67" t="str">
        <f>IF(OR(O51="",VLOOKUP(O$1,Services!$A$1:$B$22,2,0)="Exclude"),"",IF($D51=1,IF(OR(price_limit="",price_limit="No Limit"),IF(O51="Yes",1,2),IF(SUMIFS(WhatIf!$G:$G,WhatIf!$A:$A,O$1,WhatIf!$B:$B,O51)&lt;=price_limit,IF(O51="Yes",1,2),"")),""))</f>
        <v/>
      </c>
      <c r="BE51" s="67">
        <f ca="1">IF(OR(P51="",VLOOKUP(P$1,Services!$A$1:$B$22,2,0)="Exclude"),"",IF($D51=1,IF(OR(price_limit="",price_limit="No Limit"),IF(P51="Yes",1,2),IF(SUMIFS(WhatIf!$G:$G,WhatIf!$A:$A,P$1,WhatIf!$B:$B,P51)&lt;=price_limit,IF(P51="Yes",1,2),"")),""))</f>
        <v>1</v>
      </c>
      <c r="BF51" s="67" t="str">
        <f>IF(OR(Q51="",VLOOKUP(Q$1,Services!$A$1:$B$22,2,0)="Exclude"),"",IF($D51=1,IF(OR(price_limit="",price_limit="No Limit"),IF(Q51="Yes",1,2),IF(SUMIFS(WhatIf!$G:$G,WhatIf!$A:$A,Q$1,WhatIf!$B:$B,Q51)&lt;=price_limit,IF(Q51="Yes",1,2),"")),""))</f>
        <v/>
      </c>
      <c r="BG51" s="67">
        <f ca="1">IF(OR(R51="",VLOOKUP(R$1,Services!$A$1:$B$22,2,0)="Exclude"),"",IF($D51=1,IF(OR(price_limit="",price_limit="No Limit"),IF(R51="Yes",1,2),IF(SUMIFS(WhatIf!$G:$G,WhatIf!$A:$A,R$1,WhatIf!$B:$B,R51)&lt;=price_limit,IF(R51="Yes",1,2),"")),""))</f>
        <v>2</v>
      </c>
      <c r="BH51" s="67">
        <f ca="1">IF(OR(S51="",VLOOKUP(S$1,Services!$A$1:$B$22,2,0)="Exclude"),"",IF($D51=1,IF(OR(price_limit="",price_limit="No Limit"),IF(S51="Yes",1,2),IF(SUMIFS(WhatIf!$G:$G,WhatIf!$A:$A,S$1,WhatIf!$B:$B,S51)&lt;=price_limit,IF(S51="Yes",1,2),"")),""))</f>
        <v>1</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3</v>
      </c>
    </row>
    <row r="52" spans="1:70" x14ac:dyDescent="0.3">
      <c r="A52" s="19" t="s">
        <v>14</v>
      </c>
      <c r="B52" s="4" t="s">
        <v>237</v>
      </c>
      <c r="C52" s="4" t="s">
        <v>198</v>
      </c>
      <c r="D52" s="3" t="str">
        <f t="shared" ca="1" si="8"/>
        <v/>
      </c>
      <c r="G52" s="5" t="s">
        <v>1</v>
      </c>
      <c r="H52" s="5" t="s">
        <v>1</v>
      </c>
      <c r="I52" s="5" t="s">
        <v>1</v>
      </c>
      <c r="J52" s="5" t="s">
        <v>1</v>
      </c>
      <c r="K52" s="5" t="s">
        <v>1</v>
      </c>
      <c r="L52" s="5" t="s">
        <v>1</v>
      </c>
      <c r="M52" s="5" t="s">
        <v>1</v>
      </c>
      <c r="N52" s="5" t="s">
        <v>1</v>
      </c>
      <c r="O52" s="6" t="s">
        <v>1</v>
      </c>
      <c r="P52" s="175" t="s">
        <v>1</v>
      </c>
      <c r="Q52" s="6" t="s">
        <v>1</v>
      </c>
      <c r="R52" s="6"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 ca="1">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 ca="1">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638</v>
      </c>
      <c r="C53" s="4" t="s">
        <v>280</v>
      </c>
      <c r="D53" s="3" t="str">
        <f t="shared" ca="1" si="8"/>
        <v/>
      </c>
      <c r="T53" s="5" t="s">
        <v>244</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 ca="1">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248</v>
      </c>
      <c r="B54" s="4" t="s">
        <v>237</v>
      </c>
      <c r="C54" s="4" t="s">
        <v>206</v>
      </c>
      <c r="D54" s="3" t="str">
        <f t="shared" ca="1" si="8"/>
        <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873</v>
      </c>
      <c r="C55" s="4" t="s">
        <v>206</v>
      </c>
      <c r="W55" s="5" t="s">
        <v>1</v>
      </c>
      <c r="Y55" s="3" t="str">
        <f>IF(AND($D55=1,ISNUMBER(MATCH(E$1&amp;E55&amp;"x",WhatIf!$H:$H,0))),1,"")</f>
        <v/>
      </c>
      <c r="Z55" s="3" t="str">
        <f>IF(AND($D55=1,ISNUMBER(MATCH(F$1&amp;F55&amp;"x",WhatIf!$H:$H,0))),1,"")</f>
        <v/>
      </c>
      <c r="AA55" s="3" t="str">
        <f>IF(AND($D55=1,ISNUMBER(MATCH(G$1&amp;G55&amp;"x",WhatIf!$H:$H,0))),1,"")</f>
        <v/>
      </c>
      <c r="AB55" s="3" t="str">
        <f>IF(AND($D55=1,ISNUMBER(MATCH(H$1&amp;H55&amp;"x",WhatIf!$H:$H,0))),1,"")</f>
        <v/>
      </c>
      <c r="AC55" s="3" t="str">
        <f>IF(AND($D55=1,ISNUMBER(MATCH(I$1&amp;I55&amp;"x",WhatIf!$H:$H,0))),1,"")</f>
        <v/>
      </c>
      <c r="AD55" s="3" t="str">
        <f>IF(AND($D55=1,ISNUMBER(MATCH(J$1&amp;J55&amp;"x",WhatIf!$H:$H,0))),1,"")</f>
        <v/>
      </c>
      <c r="AE55" s="3" t="str">
        <f>IF(AND($D55=1,ISNUMBER(MATCH(K$1&amp;K55&amp;"x",WhatIf!$H:$H,0))),1,"")</f>
        <v/>
      </c>
      <c r="AF55" s="3" t="str">
        <f>IF(AND($D55=1,ISNUMBER(MATCH(L$1&amp;L55&amp;"x",WhatIf!$H:$H,0))),1,"")</f>
        <v/>
      </c>
      <c r="AG55" s="3" t="str">
        <f>IF(AND($D55=1,ISNUMBER(MATCH(M$1&amp;M55&amp;"x",WhatIf!$H:$H,0))),1,"")</f>
        <v/>
      </c>
      <c r="AH55" s="3" t="str">
        <f>IF(AND($D55=1,ISNUMBER(MATCH(N$1&amp;N55&amp;"x",WhatIf!$H:$H,0))),1,"")</f>
        <v/>
      </c>
      <c r="AI55" s="3" t="str">
        <f>IF(AND($D55=1,ISNUMBER(MATCH(O$1&amp;O55&amp;"x",WhatIf!$H:$H,0))),1,"")</f>
        <v/>
      </c>
      <c r="AJ55" s="3" t="str">
        <f>IF(AND($D55=1,ISNUMBER(MATCH(P$1&amp;P55&amp;"x",WhatIf!$H:$H,0))),1,"")</f>
        <v/>
      </c>
      <c r="AK55" s="3" t="str">
        <f>IF(AND($D55=1,ISNUMBER(MATCH(Q$1&amp;Q55&amp;"x",WhatIf!$H:$H,0))),1,"")</f>
        <v/>
      </c>
      <c r="AL55" s="3" t="str">
        <f>IF(AND($D55=1,ISNUMBER(MATCH(R$1&amp;R55&amp;"x",WhatIf!$H:$H,0))),1,"")</f>
        <v/>
      </c>
      <c r="AM55" s="3" t="str">
        <f>IF(AND($D55=1,ISNUMBER(MATCH(S$1&amp;S55&amp;"x",WhatIf!$H:$H,0))),1,"")</f>
        <v/>
      </c>
      <c r="AN55" s="3" t="str">
        <f>IF(AND($D55=1,ISNUMBER(MATCH(T$1&amp;T55&amp;"x",WhatIf!$H:$H,0))),1,"")</f>
        <v/>
      </c>
      <c r="AO55" s="3" t="str">
        <f>IF(AND($D55=1,ISNUMBER(MATCH(U$1&amp;U55&amp;"x",WhatIf!$H:$H,0))),1,"")</f>
        <v/>
      </c>
      <c r="AP55" s="3" t="str">
        <f>IF(AND($D55=1,ISNUMBER(MATCH(V$1&amp;V55&amp;"x",WhatIf!$H:$H,0))),1,"")</f>
        <v/>
      </c>
      <c r="AQ55" s="3" t="str">
        <f>IF(AND($D55=1,ISNUMBER(MATCH(W$1&amp;W55&amp;"x",WhatIf!$H:$H,0))),1,"")</f>
        <v/>
      </c>
      <c r="AR55" s="3" t="str">
        <f>IF(AND($D55=1,ISNUMBER(MATCH(X$1&amp;X55&amp;"x",WhatIf!$H:$H,0))),1,"")</f>
        <v/>
      </c>
      <c r="AS55" s="3" t="str">
        <f t="shared" si="5"/>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326</v>
      </c>
      <c r="B56" s="4" t="s">
        <v>237</v>
      </c>
      <c r="C56" s="4" t="s">
        <v>206</v>
      </c>
      <c r="D56" s="3" t="str">
        <f t="shared" ref="D56:D102" ca="1" si="9">IF(BR56=0,"",IF(BR56&lt;=VALUE(MID(marker_pick,1,1)),1,""))</f>
        <v/>
      </c>
      <c r="F56" s="5" t="s">
        <v>801</v>
      </c>
      <c r="G56" s="5" t="s">
        <v>801</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808</v>
      </c>
      <c r="C57" s="4" t="s">
        <v>206</v>
      </c>
      <c r="D57" s="3" t="str">
        <f t="shared" ca="1" si="9"/>
        <v/>
      </c>
      <c r="F57" s="5" t="s">
        <v>890</v>
      </c>
      <c r="G57" s="5" t="s">
        <v>890</v>
      </c>
      <c r="W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 ca="1">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530</v>
      </c>
      <c r="B58" s="4" t="s">
        <v>249</v>
      </c>
      <c r="C58" s="4" t="s">
        <v>206</v>
      </c>
      <c r="D58" s="3" t="str">
        <f t="shared" ca="1" si="9"/>
        <v/>
      </c>
      <c r="F58" s="5" t="s">
        <v>890</v>
      </c>
      <c r="G58" s="5" t="s">
        <v>890</v>
      </c>
      <c r="H58" s="5" t="s">
        <v>282</v>
      </c>
      <c r="I58" s="5" t="s">
        <v>282</v>
      </c>
      <c r="J58" s="5" t="s">
        <v>282</v>
      </c>
      <c r="K58" s="5" t="s">
        <v>282</v>
      </c>
      <c r="L58" s="5" t="s">
        <v>282</v>
      </c>
      <c r="M58" s="5" t="s">
        <v>282</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172</v>
      </c>
      <c r="B59" s="4" t="s">
        <v>314</v>
      </c>
      <c r="C59" s="4" t="s">
        <v>443</v>
      </c>
      <c r="D59" s="3" t="str">
        <f t="shared" ca="1" si="9"/>
        <v/>
      </c>
      <c r="F59" s="5" t="s">
        <v>1</v>
      </c>
      <c r="G59" s="5" t="s">
        <v>1</v>
      </c>
      <c r="H59" s="5" t="s">
        <v>1</v>
      </c>
      <c r="I59" s="5" t="s">
        <v>1</v>
      </c>
      <c r="J59" s="5" t="s">
        <v>1</v>
      </c>
      <c r="K59" s="5" t="s">
        <v>1</v>
      </c>
      <c r="L59" s="5" t="s">
        <v>1</v>
      </c>
      <c r="M59" s="5" t="s">
        <v>1</v>
      </c>
      <c r="O59" s="6" t="s">
        <v>1</v>
      </c>
      <c r="P59" s="6" t="s">
        <v>1</v>
      </c>
      <c r="Q59" s="6" t="s">
        <v>1</v>
      </c>
      <c r="R59" s="6" t="s">
        <v>1</v>
      </c>
      <c r="S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 ca="1">IF(OR(R59="",VLOOKUP(R$1,Services!$A$1:$B$22,2,0)="Exclude"),"",IF($D59=1,IF(OR(price_limit="",price_limit="No Limit"),IF(R59="Yes",1,2),IF(SUMIFS(WhatIf!$G:$G,WhatIf!$A:$A,R$1,WhatIf!$B:$B,R59)&lt;=price_limit,IF(R59="Yes",1,2),"")),""))</f>
        <v/>
      </c>
      <c r="BH59" s="67" t="str">
        <f ca="1">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576</v>
      </c>
      <c r="C60" s="4" t="s">
        <v>443</v>
      </c>
      <c r="D60" s="3" t="str">
        <f t="shared" ca="1" si="9"/>
        <v/>
      </c>
      <c r="N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518</v>
      </c>
      <c r="C61" s="4" t="s">
        <v>450</v>
      </c>
      <c r="D61" s="3" t="str">
        <f t="shared" ca="1" si="9"/>
        <v/>
      </c>
      <c r="F61" s="5" t="s">
        <v>799</v>
      </c>
      <c r="G61" s="5" t="s">
        <v>799</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779</v>
      </c>
      <c r="C62" s="4" t="s">
        <v>443</v>
      </c>
      <c r="D62" s="3" t="str">
        <f t="shared" ca="1" si="9"/>
        <v/>
      </c>
      <c r="F62" s="5" t="s">
        <v>792</v>
      </c>
      <c r="G62" s="5" t="s">
        <v>792</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5"/>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237</v>
      </c>
      <c r="C63" s="4" t="s">
        <v>444</v>
      </c>
      <c r="D63" s="3">
        <f t="shared" ca="1" si="9"/>
        <v>1</v>
      </c>
      <c r="H63" s="5" t="s">
        <v>1</v>
      </c>
      <c r="I63" s="5" t="s">
        <v>1</v>
      </c>
      <c r="J63" s="5" t="s">
        <v>1</v>
      </c>
      <c r="K63" s="5" t="s">
        <v>1</v>
      </c>
      <c r="L63" s="5" t="s">
        <v>1</v>
      </c>
      <c r="M63" s="5" t="s">
        <v>1</v>
      </c>
      <c r="N63" s="5" t="s">
        <v>1</v>
      </c>
      <c r="O63" s="6"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5"/>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f ca="1">IF(OR(H63="",VLOOKUP(H$1,Services!$A$1:$B$22,2,0)="Exclude"),"",IF($D63=1,IF(OR(price_limit="",price_limit="No Limit"),IF(H63="Yes",1,2),IF(SUMIFS(WhatIf!$G:$G,WhatIf!$A:$A,H$1,WhatIf!$B:$B,H63)&lt;=price_limit,IF(H63="Yes",1,2),"")),""))</f>
        <v>1</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t="str">
        <f>IF(OR(Q63="",VLOOKUP(Q$1,Services!$A$1:$B$22,2,0)="Exclude"),"",IF($D63=1,IF(OR(price_limit="",price_limit="No Limit"),IF(Q63="Yes",1,2),IF(SUMIFS(WhatIf!$G:$G,WhatIf!$A:$A,Q$1,WhatIf!$B:$B,Q63)&lt;=price_limit,IF(Q63="Yes",1,2),"")),""))</f>
        <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382</v>
      </c>
      <c r="B64" s="4" t="s">
        <v>383</v>
      </c>
      <c r="C64" s="4" t="s">
        <v>214</v>
      </c>
      <c r="D64" s="3" t="str">
        <f t="shared" ca="1" si="9"/>
        <v/>
      </c>
      <c r="H64" s="6"/>
      <c r="I64" s="6"/>
      <c r="O64" s="6"/>
      <c r="P64" s="6" t="s">
        <v>1</v>
      </c>
      <c r="Q64" s="6"/>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384</v>
      </c>
      <c r="C65" s="4" t="s">
        <v>207</v>
      </c>
      <c r="D65" s="3" t="str">
        <f t="shared" ca="1" si="9"/>
        <v/>
      </c>
      <c r="H65" s="6"/>
      <c r="I65" s="6" t="s">
        <v>1</v>
      </c>
      <c r="L65" s="5" t="s">
        <v>1</v>
      </c>
      <c r="M65" s="5" t="s">
        <v>1</v>
      </c>
      <c r="O65" s="6" t="s">
        <v>1</v>
      </c>
      <c r="P65" s="6" t="s">
        <v>1</v>
      </c>
      <c r="Q65" s="6" t="s">
        <v>305</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 ca="1">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 ca="1">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763</v>
      </c>
      <c r="C66" s="4" t="s">
        <v>206</v>
      </c>
      <c r="D66" s="3" t="str">
        <f t="shared" ca="1" si="9"/>
        <v/>
      </c>
      <c r="F66" s="5" t="s">
        <v>801</v>
      </c>
      <c r="G66" s="5" t="s">
        <v>801</v>
      </c>
      <c r="P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30" ca="1" si="10">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30"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250</v>
      </c>
      <c r="B67" s="4" t="s">
        <v>764</v>
      </c>
      <c r="C67" s="4" t="s">
        <v>206</v>
      </c>
      <c r="D67" s="3" t="str">
        <f t="shared" ca="1" si="9"/>
        <v/>
      </c>
      <c r="F67" s="5" t="s">
        <v>799</v>
      </c>
      <c r="G67" s="5" t="s">
        <v>799</v>
      </c>
      <c r="H67" s="5" t="s">
        <v>282</v>
      </c>
      <c r="I67" s="5" t="s">
        <v>282</v>
      </c>
      <c r="J67" s="5" t="s">
        <v>282</v>
      </c>
      <c r="K67" s="5" t="s">
        <v>282</v>
      </c>
      <c r="L67" s="5" t="s">
        <v>282</v>
      </c>
      <c r="M67" s="5" t="s">
        <v>282</v>
      </c>
      <c r="N67" s="5" t="s">
        <v>1</v>
      </c>
      <c r="W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95</v>
      </c>
      <c r="B68" s="4" t="s">
        <v>237</v>
      </c>
      <c r="C68" s="4" t="s">
        <v>214</v>
      </c>
      <c r="D68" s="3" t="str">
        <f t="shared" ca="1" si="9"/>
        <v/>
      </c>
      <c r="F68" s="5" t="s">
        <v>498</v>
      </c>
      <c r="G68" s="5" t="s">
        <v>498</v>
      </c>
      <c r="H68" s="6"/>
      <c r="I68" s="6"/>
      <c r="O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712</v>
      </c>
      <c r="C69" s="4" t="s">
        <v>214</v>
      </c>
      <c r="D69" s="3" t="str">
        <f t="shared" ca="1" si="9"/>
        <v/>
      </c>
      <c r="E69" s="5" t="s">
        <v>1</v>
      </c>
      <c r="F69" s="5" t="s">
        <v>1</v>
      </c>
      <c r="G69" s="5" t="s">
        <v>1</v>
      </c>
      <c r="H69" s="5" t="s">
        <v>1</v>
      </c>
      <c r="I69" s="5" t="s">
        <v>1</v>
      </c>
      <c r="K69" s="5" t="s">
        <v>1</v>
      </c>
      <c r="L69" s="5" t="s">
        <v>1</v>
      </c>
      <c r="M69" s="5" t="s">
        <v>1</v>
      </c>
      <c r="O69" s="6" t="s">
        <v>1</v>
      </c>
      <c r="P69" s="6" t="s">
        <v>1</v>
      </c>
      <c r="Q69" s="6" t="s">
        <v>1</v>
      </c>
      <c r="R69" s="6" t="s">
        <v>1</v>
      </c>
      <c r="T69" s="5" t="s">
        <v>244</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 ca="1">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153</v>
      </c>
      <c r="B70" s="4" t="s">
        <v>192</v>
      </c>
      <c r="C70" s="4" t="s">
        <v>214</v>
      </c>
      <c r="D70" s="3" t="str">
        <f t="shared" ca="1" si="9"/>
        <v/>
      </c>
      <c r="E70" s="5" t="s">
        <v>1</v>
      </c>
      <c r="F70" s="5" t="s">
        <v>1</v>
      </c>
      <c r="G70" s="5" t="s">
        <v>1</v>
      </c>
      <c r="O70" s="6" t="s">
        <v>1</v>
      </c>
      <c r="P70" s="6"/>
      <c r="Q70" s="6" t="s">
        <v>306</v>
      </c>
      <c r="R70" s="6"/>
      <c r="T70" s="5" t="s">
        <v>244</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251</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252</v>
      </c>
      <c r="B72" s="4" t="s">
        <v>237</v>
      </c>
      <c r="C72" s="4" t="s">
        <v>206</v>
      </c>
      <c r="D72" s="3" t="str">
        <f t="shared" ca="1" si="9"/>
        <v/>
      </c>
      <c r="H72" s="5" t="s">
        <v>282</v>
      </c>
      <c r="I72" s="5" t="s">
        <v>282</v>
      </c>
      <c r="J72" s="5" t="s">
        <v>282</v>
      </c>
      <c r="K72" s="5" t="s">
        <v>282</v>
      </c>
      <c r="L72" s="5" t="s">
        <v>282</v>
      </c>
      <c r="M72" s="5" t="s">
        <v>282</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253</v>
      </c>
      <c r="B73" s="4" t="s">
        <v>237</v>
      </c>
      <c r="C73" s="4" t="s">
        <v>206</v>
      </c>
      <c r="D73" s="3" t="str">
        <f t="shared" ca="1" si="9"/>
        <v/>
      </c>
      <c r="H73" s="5" t="s">
        <v>282</v>
      </c>
      <c r="I73" s="5" t="s">
        <v>282</v>
      </c>
      <c r="J73" s="5" t="s">
        <v>282</v>
      </c>
      <c r="K73" s="5" t="s">
        <v>282</v>
      </c>
      <c r="L73" s="5" t="s">
        <v>282</v>
      </c>
      <c r="M73" s="5" t="s">
        <v>282</v>
      </c>
      <c r="N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200</v>
      </c>
      <c r="B74" s="4" t="s">
        <v>237</v>
      </c>
      <c r="C74" s="4" t="s">
        <v>206</v>
      </c>
      <c r="D74" s="3" t="str">
        <f t="shared" ca="1" si="9"/>
        <v/>
      </c>
      <c r="F74" s="5" t="s">
        <v>792</v>
      </c>
      <c r="G74" s="5" t="s">
        <v>792</v>
      </c>
      <c r="H74" s="5" t="s">
        <v>282</v>
      </c>
      <c r="I74" s="5" t="s">
        <v>282</v>
      </c>
      <c r="J74" s="5" t="s">
        <v>282</v>
      </c>
      <c r="K74" s="5" t="s">
        <v>282</v>
      </c>
      <c r="L74" s="5" t="s">
        <v>282</v>
      </c>
      <c r="M74" s="5" t="s">
        <v>282</v>
      </c>
      <c r="N74" s="5" t="s">
        <v>1</v>
      </c>
      <c r="Q74" s="5" t="s">
        <v>803</v>
      </c>
      <c r="R74" s="5" t="s">
        <v>920</v>
      </c>
      <c r="T74" s="5" t="s">
        <v>244</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502</v>
      </c>
      <c r="C75" s="4" t="s">
        <v>445</v>
      </c>
      <c r="D75" s="3" t="str">
        <f t="shared" ca="1" si="9"/>
        <v/>
      </c>
      <c r="F75" s="5" t="s">
        <v>502</v>
      </c>
      <c r="G75" s="5" t="s">
        <v>502</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201</v>
      </c>
      <c r="B76" s="4" t="s">
        <v>237</v>
      </c>
      <c r="C76" s="4" t="s">
        <v>206</v>
      </c>
      <c r="D76" s="3" t="str">
        <f t="shared" ca="1" si="9"/>
        <v/>
      </c>
      <c r="F76" s="5" t="s">
        <v>792</v>
      </c>
      <c r="G76" s="5" t="s">
        <v>792</v>
      </c>
      <c r="H76" s="5" t="s">
        <v>282</v>
      </c>
      <c r="I76" s="5" t="s">
        <v>282</v>
      </c>
      <c r="J76" s="5" t="s">
        <v>282</v>
      </c>
      <c r="K76" s="5" t="s">
        <v>282</v>
      </c>
      <c r="L76" s="5" t="s">
        <v>282</v>
      </c>
      <c r="M76" s="5" t="s">
        <v>282</v>
      </c>
      <c r="N76" s="5" t="s">
        <v>1</v>
      </c>
      <c r="W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237</v>
      </c>
      <c r="C77" s="4" t="s">
        <v>446</v>
      </c>
      <c r="D77" s="3" t="str">
        <f t="shared" ca="1" si="9"/>
        <v/>
      </c>
      <c r="F77" s="6"/>
      <c r="G77" s="6"/>
      <c r="H77" s="12" t="s">
        <v>17</v>
      </c>
      <c r="I77" s="12" t="s">
        <v>1</v>
      </c>
      <c r="J77" s="12" t="s">
        <v>17</v>
      </c>
      <c r="K77" s="12" t="s">
        <v>17</v>
      </c>
      <c r="L77" s="12" t="s">
        <v>17</v>
      </c>
      <c r="M77" s="12" t="s">
        <v>17</v>
      </c>
      <c r="N77" s="12" t="s">
        <v>17</v>
      </c>
      <c r="O77" s="6"/>
      <c r="P77" s="5" t="s">
        <v>17</v>
      </c>
      <c r="Q77" s="6"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 ca="1">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945</v>
      </c>
      <c r="B78" s="4" t="s">
        <v>944</v>
      </c>
      <c r="C78" s="4" t="s">
        <v>446</v>
      </c>
      <c r="D78" s="3" t="str">
        <f t="shared" ca="1" si="9"/>
        <v/>
      </c>
      <c r="F78" s="6"/>
      <c r="G78" s="6"/>
      <c r="H78" s="12"/>
      <c r="I78" s="12" t="s">
        <v>1</v>
      </c>
      <c r="J78" s="12"/>
      <c r="K78" s="12"/>
      <c r="L78" s="12"/>
      <c r="M78" s="12"/>
      <c r="N78" s="12"/>
      <c r="O78" s="6"/>
      <c r="Q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216</v>
      </c>
      <c r="B79" s="4" t="s">
        <v>237</v>
      </c>
      <c r="C79" s="4" t="s">
        <v>445</v>
      </c>
      <c r="D79" s="3" t="str">
        <f t="shared" ca="1" si="9"/>
        <v/>
      </c>
      <c r="F79" s="5" t="s">
        <v>216</v>
      </c>
      <c r="G79" s="5" t="s">
        <v>216</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373</v>
      </c>
      <c r="B80" s="4" t="s">
        <v>237</v>
      </c>
      <c r="C80" s="4" t="s">
        <v>280</v>
      </c>
      <c r="D80" s="3" t="str">
        <f t="shared" ca="1" si="9"/>
        <v/>
      </c>
      <c r="E80" s="5" t="s">
        <v>1</v>
      </c>
      <c r="O80" s="6"/>
      <c r="P80" s="6"/>
      <c r="Q80" s="6" t="s">
        <v>1</v>
      </c>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653</v>
      </c>
      <c r="C81" s="4" t="s">
        <v>447</v>
      </c>
      <c r="D81" s="3" t="str">
        <f t="shared" ca="1" si="9"/>
        <v/>
      </c>
      <c r="T81" s="5" t="s">
        <v>244</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237</v>
      </c>
      <c r="C82" s="4" t="s">
        <v>280</v>
      </c>
      <c r="D82" s="3" t="str">
        <f t="shared" ca="1" si="9"/>
        <v/>
      </c>
      <c r="E82" s="5" t="s">
        <v>1</v>
      </c>
      <c r="F82" s="5" t="s">
        <v>496</v>
      </c>
      <c r="G82" s="5" t="s">
        <v>496</v>
      </c>
      <c r="I82" s="5" t="s">
        <v>1</v>
      </c>
      <c r="J82" s="5" t="s">
        <v>1</v>
      </c>
      <c r="K82" s="5" t="s">
        <v>1</v>
      </c>
      <c r="L82" s="5" t="s">
        <v>1</v>
      </c>
      <c r="M82" s="5" t="s">
        <v>1</v>
      </c>
      <c r="O82" s="6"/>
      <c r="P82" s="6"/>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868</v>
      </c>
      <c r="B83" s="4" t="s">
        <v>237</v>
      </c>
      <c r="C83" s="4" t="s">
        <v>447</v>
      </c>
      <c r="D83" s="3" t="str">
        <f t="shared" ca="1" si="9"/>
        <v/>
      </c>
      <c r="V83" s="5" t="s">
        <v>572</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237</v>
      </c>
      <c r="C84" s="4" t="s">
        <v>214</v>
      </c>
      <c r="D84" s="3" t="str">
        <f t="shared" ca="1" si="9"/>
        <v/>
      </c>
      <c r="F84" s="5" t="s">
        <v>498</v>
      </c>
      <c r="G84" s="5" t="s">
        <v>498</v>
      </c>
      <c r="H84" s="5" t="s">
        <v>1</v>
      </c>
      <c r="I84" s="5" t="s">
        <v>1</v>
      </c>
      <c r="J84" s="5" t="s">
        <v>1</v>
      </c>
      <c r="K84" s="5" t="s">
        <v>1</v>
      </c>
      <c r="L84" s="5" t="s">
        <v>1</v>
      </c>
      <c r="M84" s="5" t="s">
        <v>1</v>
      </c>
      <c r="O84" s="6"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96</v>
      </c>
      <c r="B85" s="4" t="s">
        <v>237</v>
      </c>
      <c r="C85" s="4" t="s">
        <v>214</v>
      </c>
      <c r="D85" s="3" t="str">
        <f t="shared" ca="1" si="9"/>
        <v/>
      </c>
      <c r="E85" s="6"/>
      <c r="F85" s="6"/>
      <c r="G85" s="6"/>
      <c r="H85" s="5" t="s">
        <v>1</v>
      </c>
      <c r="I85" s="5" t="s">
        <v>1</v>
      </c>
      <c r="K85" s="5" t="s">
        <v>1</v>
      </c>
      <c r="L85" s="5" t="s">
        <v>1</v>
      </c>
      <c r="M85" s="5" t="s">
        <v>1</v>
      </c>
      <c r="O85" s="6" t="s">
        <v>1</v>
      </c>
      <c r="P85" s="6" t="s">
        <v>280</v>
      </c>
      <c r="Q85" s="6" t="s">
        <v>306</v>
      </c>
      <c r="R85" s="6" t="s">
        <v>805</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237</v>
      </c>
      <c r="C86" s="4" t="s">
        <v>214</v>
      </c>
      <c r="D86" s="3" t="str">
        <f t="shared" ca="1" si="9"/>
        <v/>
      </c>
      <c r="F86" s="5" t="s">
        <v>1</v>
      </c>
      <c r="G86" s="5" t="s">
        <v>1</v>
      </c>
      <c r="H86" s="5" t="s">
        <v>1</v>
      </c>
      <c r="I86" s="5" t="s">
        <v>1</v>
      </c>
      <c r="J86" s="5" t="s">
        <v>1</v>
      </c>
      <c r="K86" s="5" t="s">
        <v>1</v>
      </c>
      <c r="L86" s="5" t="s">
        <v>1</v>
      </c>
      <c r="M86" s="5" t="s">
        <v>1</v>
      </c>
      <c r="N86" s="5" t="s">
        <v>1</v>
      </c>
      <c r="O86" s="6"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947</v>
      </c>
      <c r="B87" s="4" t="s">
        <v>237</v>
      </c>
      <c r="C87" s="4" t="s">
        <v>280</v>
      </c>
      <c r="D87" s="3" t="str">
        <f t="shared" ref="D87" ca="1" si="12">IF(BR87=0,"",IF(BR87&lt;=VALUE(MID(marker_pick,1,1)),1,""))</f>
        <v/>
      </c>
      <c r="J87" s="5" t="s">
        <v>1</v>
      </c>
      <c r="K87" s="5" t="s">
        <v>1</v>
      </c>
      <c r="L87" s="5" t="s">
        <v>1</v>
      </c>
      <c r="M87" s="5" t="s">
        <v>1</v>
      </c>
      <c r="O87" s="6"/>
      <c r="P87" s="6"/>
      <c r="Q87" s="6"/>
      <c r="R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ref="AS87" ca="1" si="13">IF(SUM(Y87:AR87)&gt;0,1,"")</f>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ref="BN87" si="14">MAX(BO87:BQ87)</f>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254</v>
      </c>
      <c r="B88" s="4" t="s">
        <v>385</v>
      </c>
      <c r="C88" s="4" t="s">
        <v>206</v>
      </c>
      <c r="D88" s="3" t="str">
        <f t="shared" ca="1" si="9"/>
        <v/>
      </c>
      <c r="H88" s="5" t="s">
        <v>282</v>
      </c>
      <c r="I88" s="5" t="s">
        <v>282</v>
      </c>
      <c r="J88" s="5" t="s">
        <v>282</v>
      </c>
      <c r="K88" s="5" t="s">
        <v>282</v>
      </c>
      <c r="L88" s="5" t="s">
        <v>282</v>
      </c>
      <c r="M88" s="5" t="s">
        <v>282</v>
      </c>
      <c r="N88" s="5" t="s">
        <v>1</v>
      </c>
      <c r="P88" s="9" t="s">
        <v>282</v>
      </c>
      <c r="Q88" s="5" t="s">
        <v>803</v>
      </c>
      <c r="R88" s="5" t="s">
        <v>920</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 ca="1">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97</v>
      </c>
      <c r="B89" s="4" t="s">
        <v>237</v>
      </c>
      <c r="C89" s="4" t="s">
        <v>214</v>
      </c>
      <c r="D89" s="3" t="str">
        <f t="shared" ca="1" si="9"/>
        <v/>
      </c>
      <c r="H89" s="6"/>
      <c r="I89" s="6"/>
      <c r="O89" s="6"/>
      <c r="P89" s="6" t="s">
        <v>1</v>
      </c>
      <c r="Q89" s="6"/>
      <c r="R89" s="6" t="s">
        <v>805</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220</v>
      </c>
      <c r="C90" s="4" t="s">
        <v>280</v>
      </c>
      <c r="D90" s="3" t="str">
        <f t="shared" ca="1" si="9"/>
        <v/>
      </c>
      <c r="E90" s="5" t="s">
        <v>1</v>
      </c>
      <c r="F90" s="5" t="s">
        <v>1</v>
      </c>
      <c r="G90" s="5" t="s">
        <v>1</v>
      </c>
      <c r="H90" s="5" t="s">
        <v>1</v>
      </c>
      <c r="I90" s="5" t="s">
        <v>1</v>
      </c>
      <c r="J90" s="5" t="s">
        <v>1</v>
      </c>
      <c r="K90" s="5" t="s">
        <v>1</v>
      </c>
      <c r="L90" s="5" t="s">
        <v>1</v>
      </c>
      <c r="M90" s="5" t="s">
        <v>1</v>
      </c>
      <c r="O90" s="6"/>
      <c r="P90" s="6"/>
      <c r="Q90" s="6"/>
      <c r="R90" s="6" t="s">
        <v>1</v>
      </c>
      <c r="S90" s="5"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x14ac:dyDescent="0.3">
      <c r="A91" s="19" t="s">
        <v>503</v>
      </c>
      <c r="C91" s="4" t="s">
        <v>280</v>
      </c>
      <c r="D91" s="3" t="str">
        <f t="shared" ca="1" si="9"/>
        <v/>
      </c>
      <c r="F91" s="5" t="s">
        <v>503</v>
      </c>
      <c r="G91" s="5" t="s">
        <v>503</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577</v>
      </c>
      <c r="C92" s="4" t="s">
        <v>280</v>
      </c>
      <c r="D92" s="3" t="str">
        <f t="shared" ca="1" si="9"/>
        <v/>
      </c>
      <c r="K92" s="5" t="s">
        <v>1</v>
      </c>
      <c r="L92" s="5" t="s">
        <v>1</v>
      </c>
      <c r="M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156</v>
      </c>
      <c r="B93" s="4" t="s">
        <v>193</v>
      </c>
      <c r="C93" s="4" t="s">
        <v>280</v>
      </c>
      <c r="D93" s="3" t="str">
        <f t="shared" ca="1" si="9"/>
        <v/>
      </c>
      <c r="F93" s="5" t="s">
        <v>1</v>
      </c>
      <c r="G93" s="5" t="s">
        <v>1</v>
      </c>
      <c r="H93" s="6"/>
      <c r="I93" s="6"/>
      <c r="O93" s="6" t="s">
        <v>1</v>
      </c>
      <c r="P93" s="6"/>
      <c r="Q93" s="6" t="s">
        <v>305</v>
      </c>
      <c r="R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 ca="1">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521</v>
      </c>
      <c r="B94" s="4" t="s">
        <v>757</v>
      </c>
      <c r="C94" s="4" t="s">
        <v>454</v>
      </c>
      <c r="D94" s="3" t="str">
        <f t="shared" ca="1" si="9"/>
        <v/>
      </c>
      <c r="F94" s="5" t="s">
        <v>504</v>
      </c>
      <c r="G94" s="5" t="s">
        <v>504</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22</v>
      </c>
      <c r="B95" s="4" t="s">
        <v>237</v>
      </c>
      <c r="C95" s="4" t="s">
        <v>198</v>
      </c>
      <c r="D95" s="3">
        <f t="shared" ca="1" si="9"/>
        <v>1</v>
      </c>
      <c r="E95" s="5" t="s">
        <v>1</v>
      </c>
      <c r="F95" s="5" t="s">
        <v>499</v>
      </c>
      <c r="G95" s="5" t="s">
        <v>499</v>
      </c>
      <c r="K95" s="5" t="s">
        <v>1</v>
      </c>
      <c r="L95" s="5" t="s">
        <v>1</v>
      </c>
      <c r="M95" s="5" t="s">
        <v>1</v>
      </c>
      <c r="O95" s="6"/>
      <c r="P95" s="6" t="s">
        <v>280</v>
      </c>
      <c r="Q95" s="6" t="s">
        <v>305</v>
      </c>
      <c r="R95" s="6" t="s">
        <v>805</v>
      </c>
      <c r="V95" s="5" t="s">
        <v>572</v>
      </c>
      <c r="X95" s="5" t="s">
        <v>1</v>
      </c>
      <c r="Y95" s="3">
        <f ca="1">IF(AND($D95=1,ISNUMBER(MATCH(E$1&amp;E95&amp;"x",WhatIf!$H:$H,0))),1,"")</f>
        <v>1</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f t="shared" ca="1" si="10"/>
        <v>1</v>
      </c>
      <c r="AT95" s="67">
        <f ca="1">IF(OR(E95="",VLOOKUP(E$1,Services!$A$1:$B$22,2,0)="Exclude"),"",IF($D95=1,IF(OR(price_limit="",price_limit="No Limit"),IF(E95="Yes",1,2),IF(SUMIFS(WhatIf!$G:$G,WhatIf!$A:$A,E$1,WhatIf!$B:$B,E95)&lt;=price_limit,IF(E95="Yes",1,2),"")),""))</f>
        <v>1</v>
      </c>
      <c r="AU95" s="67">
        <f ca="1">IF(OR(F95="",VLOOKUP(F$1,Services!$A$1:$B$22,2,0)="Exclude"),"",IF($D95=1,IF(OR(price_limit="",price_limit="No Limit"),IF(F95="Yes",1,2),IF(SUMIFS(WhatIf!$G:$G,WhatIf!$A:$A,F$1,WhatIf!$B:$B,F95)&lt;=price_limit,IF(F95="Yes",1,2),"")),""))</f>
        <v>2</v>
      </c>
      <c r="AV95" s="67">
        <f ca="1">IF(OR(G95="",VLOOKUP(G$1,Services!$A$1:$B$22,2,0)="Exclude"),"",IF($D95=1,IF(OR(price_limit="",price_limit="No Limit"),IF(G95="Yes",1,2),IF(SUMIFS(WhatIf!$G:$G,WhatIf!$A:$A,G$1,WhatIf!$B:$B,G95)&lt;=price_limit,IF(G95="Yes",1,2),"")),""))</f>
        <v>2</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f ca="1">IF(OR(K95="",VLOOKUP(K$1,Services!$A$1:$B$22,2,0)="Exclude"),"",IF($D95=1,IF(OR(price_limit="",price_limit="No Limit"),IF(K95="Yes",1,2),IF(SUMIFS(WhatIf!$G:$G,WhatIf!$A:$A,K$1,WhatIf!$B:$B,K95)&lt;=price_limit,IF(K95="Yes",1,2),"")),""))</f>
        <v>1</v>
      </c>
      <c r="BA95" s="67">
        <f ca="1">IF(OR(L95="",VLOOKUP(L$1,Services!$A$1:$B$22,2,0)="Exclude"),"",IF($D95=1,IF(OR(price_limit="",price_limit="No Limit"),IF(L95="Yes",1,2),IF(SUMIFS(WhatIf!$G:$G,WhatIf!$A:$A,L$1,WhatIf!$B:$B,L95)&lt;=price_limit,IF(L95="Yes",1,2),"")),""))</f>
        <v>1</v>
      </c>
      <c r="BB95" s="67">
        <f ca="1">IF(OR(M95="",VLOOKUP(M$1,Services!$A$1:$B$22,2,0)="Exclude"),"",IF($D95=1,IF(OR(price_limit="",price_limit="No Limit"),IF(M95="Yes",1,2),IF(SUMIFS(WhatIf!$G:$G,WhatIf!$A:$A,M$1,WhatIf!$B:$B,M95)&lt;=price_limit,IF(M95="Yes",1,2),"")),""))</f>
        <v>1</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f ca="1">IF(OR(P95="",VLOOKUP(P$1,Services!$A$1:$B$22,2,0)="Exclude"),"",IF($D95=1,IF(OR(price_limit="",price_limit="No Limit"),IF(P95="Yes",1,2),IF(SUMIFS(WhatIf!$G:$G,WhatIf!$A:$A,P$1,WhatIf!$B:$B,P95)&lt;=price_limit,IF(P95="Yes",1,2),"")),""))</f>
        <v>2</v>
      </c>
      <c r="BF95" s="67" t="str">
        <f>IF(OR(Q95="",VLOOKUP(Q$1,Services!$A$1:$B$22,2,0)="Exclude"),"",IF($D95=1,IF(OR(price_limit="",price_limit="No Limit"),IF(Q95="Yes",1,2),IF(SUMIFS(WhatIf!$G:$G,WhatIf!$A:$A,Q$1,WhatIf!$B:$B,Q95)&lt;=price_limit,IF(Q95="Yes",1,2),"")),""))</f>
        <v/>
      </c>
      <c r="BG95" s="67">
        <f ca="1">IF(OR(R95="",VLOOKUP(R$1,Services!$A$1:$B$22,2,0)="Exclude"),"",IF($D95=1,IF(OR(price_limit="",price_limit="No Limit"),IF(R95="Yes",1,2),IF(SUMIFS(WhatIf!$G:$G,WhatIf!$A:$A,R$1,WhatIf!$B:$B,R95)&lt;=price_limit,IF(R95="Yes",1,2),"")),""))</f>
        <v>2</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f ca="1">IF(OR(V95="",VLOOKUP(V$1,Services!$A$1:$B$22,2,0)="Exclude"),"",IF($D95=1,IF(OR(price_limit="",price_limit="No Limit"),IF(V95="Yes",1,2),IF(SUMIFS(WhatIf!$G:$G,WhatIf!$A:$A,V$1,WhatIf!$B:$B,V95)&lt;=price_limit,IF(V95="Yes",1,2),"")),""))</f>
        <v>2</v>
      </c>
      <c r="BL95" s="67" t="str">
        <f>IF(OR(W95="",VLOOKUP(W$1,Services!$A$1:$B$22,2,0)="Exclude"),"",IF($D95=1,IF(OR(price_limit="",price_limit="No Limit"),IF(W95="Yes",1,2),IF(SUMIFS(WhatIf!$G:$G,WhatIf!$A:$A,W$1,WhatIf!$B:$B,W95)&lt;=price_limit,IF(W95="Yes",1,2),"")),""))</f>
        <v/>
      </c>
      <c r="BM95" s="67">
        <f ca="1">IF(OR(X95="",VLOOKUP(X$1,Services!$A$1:$B$22,2,0)="Exclude"),"",IF($D95=1,IF(OR(price_limit="",price_limit="No Limit"),IF(X95="Yes",1,2),IF(SUMIFS(WhatIf!$G:$G,WhatIf!$A:$A,X$1,WhatIf!$B:$B,X95)&lt;=price_limit,IF(X95="Yes",1,2),"")),""))</f>
        <v>1</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3</v>
      </c>
    </row>
    <row r="96" spans="1:70" ht="24.9" customHeight="1" x14ac:dyDescent="0.3">
      <c r="A96" s="19" t="s">
        <v>815</v>
      </c>
      <c r="B96" s="4" t="s">
        <v>816</v>
      </c>
      <c r="C96" s="4" t="s">
        <v>280</v>
      </c>
      <c r="D96" s="3" t="str">
        <f t="shared" ca="1" si="9"/>
        <v/>
      </c>
      <c r="T96" s="5" t="s">
        <v>244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539</v>
      </c>
      <c r="B97" s="4" t="s">
        <v>386</v>
      </c>
      <c r="C97" s="4" t="s">
        <v>280</v>
      </c>
      <c r="D97" s="3" t="str">
        <f t="shared" ca="1" si="9"/>
        <v/>
      </c>
      <c r="H97" s="6"/>
      <c r="I97" s="6"/>
      <c r="O97" s="6" t="s">
        <v>1</v>
      </c>
      <c r="P97" s="6" t="s">
        <v>1</v>
      </c>
      <c r="Q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94</v>
      </c>
      <c r="C98" s="4" t="s">
        <v>214</v>
      </c>
      <c r="D98" s="3" t="str">
        <f t="shared" ca="1" si="9"/>
        <v/>
      </c>
      <c r="J98" s="5" t="s">
        <v>1</v>
      </c>
      <c r="K98" s="5" t="s">
        <v>1</v>
      </c>
      <c r="L98" s="5" t="s">
        <v>1</v>
      </c>
      <c r="M98" s="5" t="s">
        <v>1</v>
      </c>
      <c r="N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 ca="1">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575</v>
      </c>
      <c r="C99" s="4" t="s">
        <v>214</v>
      </c>
      <c r="D99" s="3" t="str">
        <f t="shared" ca="1" si="9"/>
        <v/>
      </c>
      <c r="J99" s="5" t="s">
        <v>1</v>
      </c>
      <c r="K99" s="5" t="s">
        <v>1</v>
      </c>
      <c r="L99" s="5" t="s">
        <v>1</v>
      </c>
      <c r="M99" s="5" t="s">
        <v>1</v>
      </c>
      <c r="N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 ca="1">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765</v>
      </c>
      <c r="C100" s="4" t="s">
        <v>450</v>
      </c>
      <c r="D100" s="3" t="str">
        <f t="shared" ca="1" si="9"/>
        <v/>
      </c>
      <c r="F100" s="5" t="s">
        <v>798</v>
      </c>
      <c r="G100" s="5" t="s">
        <v>798</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162</v>
      </c>
      <c r="B101" s="4" t="s">
        <v>505</v>
      </c>
      <c r="C101" s="4" t="s">
        <v>198</v>
      </c>
      <c r="D101" s="3" t="str">
        <f t="shared" ca="1" si="9"/>
        <v/>
      </c>
      <c r="F101" s="5" t="s">
        <v>505</v>
      </c>
      <c r="G101" s="5" t="s">
        <v>505</v>
      </c>
      <c r="H101" s="6"/>
      <c r="I101" s="6"/>
      <c r="O101" s="13" t="s">
        <v>505</v>
      </c>
      <c r="P101" s="6"/>
      <c r="Q101" s="6" t="s">
        <v>505</v>
      </c>
      <c r="R101" s="6"/>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23</v>
      </c>
      <c r="B102" s="4" t="s">
        <v>284</v>
      </c>
      <c r="C102" s="4" t="s">
        <v>444</v>
      </c>
      <c r="D102" s="3" t="str">
        <f t="shared" ca="1" si="9"/>
        <v/>
      </c>
      <c r="H102" s="5" t="s">
        <v>1</v>
      </c>
      <c r="I102" s="5" t="s">
        <v>1</v>
      </c>
      <c r="J102" s="5" t="s">
        <v>1</v>
      </c>
      <c r="K102" s="5" t="s">
        <v>1</v>
      </c>
      <c r="L102" s="5" t="s">
        <v>1</v>
      </c>
      <c r="M102" s="5" t="s">
        <v>1</v>
      </c>
      <c r="O102" s="6" t="s">
        <v>1</v>
      </c>
      <c r="P102" s="6" t="s">
        <v>1</v>
      </c>
      <c r="R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870</v>
      </c>
      <c r="C103" s="4" t="s">
        <v>207</v>
      </c>
      <c r="W103" s="5" t="s">
        <v>877</v>
      </c>
      <c r="Y103" s="3" t="str">
        <f>IF(AND($D103=1,ISNUMBER(MATCH(E$1&amp;E103&amp;"x",WhatIf!$H:$H,0))),1,"")</f>
        <v/>
      </c>
      <c r="Z103" s="3" t="str">
        <f>IF(AND($D103=1,ISNUMBER(MATCH(F$1&amp;F103&amp;"x",WhatIf!$H:$H,0))),1,"")</f>
        <v/>
      </c>
      <c r="AA103" s="3" t="str">
        <f>IF(AND($D103=1,ISNUMBER(MATCH(G$1&amp;G103&amp;"x",WhatIf!$H:$H,0))),1,"")</f>
        <v/>
      </c>
      <c r="AB103" s="3" t="str">
        <f>IF(AND($D103=1,ISNUMBER(MATCH(H$1&amp;H103&amp;"x",WhatIf!$H:$H,0))),1,"")</f>
        <v/>
      </c>
      <c r="AC103" s="3" t="str">
        <f>IF(AND($D103=1,ISNUMBER(MATCH(I$1&amp;I103&amp;"x",WhatIf!$H:$H,0))),1,"")</f>
        <v/>
      </c>
      <c r="AD103" s="3" t="str">
        <f>IF(AND($D103=1,ISNUMBER(MATCH(J$1&amp;J103&amp;"x",WhatIf!$H:$H,0))),1,"")</f>
        <v/>
      </c>
      <c r="AE103" s="3" t="str">
        <f>IF(AND($D103=1,ISNUMBER(MATCH(K$1&amp;K103&amp;"x",WhatIf!$H:$H,0))),1,"")</f>
        <v/>
      </c>
      <c r="AF103" s="3" t="str">
        <f>IF(AND($D103=1,ISNUMBER(MATCH(L$1&amp;L103&amp;"x",WhatIf!$H:$H,0))),1,"")</f>
        <v/>
      </c>
      <c r="AG103" s="3" t="str">
        <f>IF(AND($D103=1,ISNUMBER(MATCH(M$1&amp;M103&amp;"x",WhatIf!$H:$H,0))),1,"")</f>
        <v/>
      </c>
      <c r="AH103" s="3" t="str">
        <f>IF(AND($D103=1,ISNUMBER(MATCH(N$1&amp;N103&amp;"x",WhatIf!$H:$H,0))),1,"")</f>
        <v/>
      </c>
      <c r="AI103" s="3" t="str">
        <f>IF(AND($D103=1,ISNUMBER(MATCH(O$1&amp;O103&amp;"x",WhatIf!$H:$H,0))),1,"")</f>
        <v/>
      </c>
      <c r="AJ103" s="3" t="str">
        <f>IF(AND($D103=1,ISNUMBER(MATCH(P$1&amp;P103&amp;"x",WhatIf!$H:$H,0))),1,"")</f>
        <v/>
      </c>
      <c r="AK103" s="3" t="str">
        <f>IF(AND($D103=1,ISNUMBER(MATCH(Q$1&amp;Q103&amp;"x",WhatIf!$H:$H,0))),1,"")</f>
        <v/>
      </c>
      <c r="AL103" s="3" t="str">
        <f>IF(AND($D103=1,ISNUMBER(MATCH(R$1&amp;R103&amp;"x",WhatIf!$H:$H,0))),1,"")</f>
        <v/>
      </c>
      <c r="AM103" s="3" t="str">
        <f>IF(AND($D103=1,ISNUMBER(MATCH(S$1&amp;S103&amp;"x",WhatIf!$H:$H,0))),1,"")</f>
        <v/>
      </c>
      <c r="AN103" s="3" t="str">
        <f>IF(AND($D103=1,ISNUMBER(MATCH(T$1&amp;T103&amp;"x",WhatIf!$H:$H,0))),1,"")</f>
        <v/>
      </c>
      <c r="AO103" s="3" t="str">
        <f>IF(AND($D103=1,ISNUMBER(MATCH(U$1&amp;U103&amp;"x",WhatIf!$H:$H,0))),1,"")</f>
        <v/>
      </c>
      <c r="AP103" s="3" t="str">
        <f>IF(AND($D103=1,ISNUMBER(MATCH(V$1&amp;V103&amp;"x",WhatIf!$H:$H,0))),1,"")</f>
        <v/>
      </c>
      <c r="AQ103" s="3" t="str">
        <f>IF(AND($D103=1,ISNUMBER(MATCH(W$1&amp;W103&amp;"x",WhatIf!$H:$H,0))),1,"")</f>
        <v/>
      </c>
      <c r="AR103" s="3" t="str">
        <f>IF(AND($D103=1,ISNUMBER(MATCH(X$1&amp;X103&amp;"x",WhatIf!$H:$H,0))),1,"")</f>
        <v/>
      </c>
      <c r="AS103" s="3" t="str">
        <f t="shared"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x14ac:dyDescent="0.3">
      <c r="A104" s="19" t="s">
        <v>255</v>
      </c>
      <c r="B104" s="4" t="s">
        <v>237</v>
      </c>
      <c r="C104" s="4" t="s">
        <v>206</v>
      </c>
      <c r="D104" s="3" t="str">
        <f t="shared" ref="D104:D135" ca="1" si="15">IF(BR104=0,"",IF(BR104&lt;=VALUE(MID(marker_pick,1,1)),1,""))</f>
        <v/>
      </c>
      <c r="H104" s="5" t="s">
        <v>282</v>
      </c>
      <c r="I104" s="5" t="s">
        <v>282</v>
      </c>
      <c r="J104" s="5" t="s">
        <v>282</v>
      </c>
      <c r="K104" s="5" t="s">
        <v>282</v>
      </c>
      <c r="L104" s="5" t="s">
        <v>282</v>
      </c>
      <c r="M104" s="5" t="s">
        <v>282</v>
      </c>
      <c r="N104" s="5" t="s">
        <v>1</v>
      </c>
      <c r="R104" s="5" t="s">
        <v>928</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 ca="1">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935</v>
      </c>
      <c r="C105" s="4" t="s">
        <v>206</v>
      </c>
      <c r="D105" s="3" t="str">
        <f t="shared" ca="1" si="15"/>
        <v/>
      </c>
      <c r="R105" s="5" t="s">
        <v>928</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12.45" customHeight="1" x14ac:dyDescent="0.3">
      <c r="A106" s="19" t="s">
        <v>256</v>
      </c>
      <c r="B106" s="4" t="s">
        <v>237</v>
      </c>
      <c r="C106" s="4" t="s">
        <v>206</v>
      </c>
      <c r="D106" s="3" t="str">
        <f t="shared" ca="1" si="15"/>
        <v/>
      </c>
      <c r="H106" s="5" t="s">
        <v>282</v>
      </c>
      <c r="I106" s="5" t="s">
        <v>282</v>
      </c>
      <c r="J106" s="5" t="s">
        <v>282</v>
      </c>
      <c r="K106" s="5" t="s">
        <v>282</v>
      </c>
      <c r="L106" s="5" t="s">
        <v>282</v>
      </c>
      <c r="M106" s="5" t="s">
        <v>282</v>
      </c>
      <c r="N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237</v>
      </c>
      <c r="C107" s="4" t="s">
        <v>198</v>
      </c>
      <c r="D107" s="3" t="str">
        <f t="shared" ca="1" si="15"/>
        <v/>
      </c>
      <c r="E107" s="5" t="s">
        <v>1</v>
      </c>
      <c r="F107" s="5" t="s">
        <v>501</v>
      </c>
      <c r="G107" s="5" t="s">
        <v>501</v>
      </c>
      <c r="H107" s="6"/>
      <c r="I107" s="6"/>
      <c r="L107" s="5" t="s">
        <v>1</v>
      </c>
      <c r="M107" s="5" t="s">
        <v>1</v>
      </c>
      <c r="O107" s="6"/>
      <c r="P107" s="6" t="s">
        <v>280</v>
      </c>
      <c r="Q107" s="6" t="s">
        <v>306</v>
      </c>
      <c r="R107" s="6" t="s">
        <v>805</v>
      </c>
      <c r="V107" s="5" t="s">
        <v>572</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285</v>
      </c>
      <c r="C108" s="4" t="s">
        <v>280</v>
      </c>
      <c r="D108" s="3" t="str">
        <f t="shared" ca="1" si="15"/>
        <v/>
      </c>
      <c r="E108" s="5" t="s">
        <v>1</v>
      </c>
      <c r="G108" s="5" t="s">
        <v>1</v>
      </c>
      <c r="J108" s="5" t="s">
        <v>1</v>
      </c>
      <c r="K108" s="5" t="s">
        <v>1</v>
      </c>
      <c r="L108" s="5" t="s">
        <v>1</v>
      </c>
      <c r="M108" s="5" t="s">
        <v>1</v>
      </c>
      <c r="N108" s="5" t="s">
        <v>1</v>
      </c>
      <c r="O108" s="6"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327</v>
      </c>
      <c r="B109" s="4" t="s">
        <v>888</v>
      </c>
      <c r="C109" s="4" t="s">
        <v>206</v>
      </c>
      <c r="D109" s="3" t="str">
        <f t="shared" ca="1" si="15"/>
        <v/>
      </c>
      <c r="F109" s="5" t="s">
        <v>792</v>
      </c>
      <c r="G109" s="5" t="s">
        <v>792</v>
      </c>
      <c r="H109" s="5" t="s">
        <v>282</v>
      </c>
      <c r="I109" s="5" t="s">
        <v>282</v>
      </c>
      <c r="J109" s="5" t="s">
        <v>282</v>
      </c>
      <c r="K109" s="5" t="s">
        <v>282</v>
      </c>
      <c r="L109" s="5" t="s">
        <v>282</v>
      </c>
      <c r="M109" s="5" t="s">
        <v>282</v>
      </c>
      <c r="N109" s="5" t="s">
        <v>1</v>
      </c>
      <c r="P109" s="9" t="s">
        <v>282</v>
      </c>
      <c r="Q109" s="5" t="s">
        <v>803</v>
      </c>
      <c r="R109" s="5" t="s">
        <v>920</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202</v>
      </c>
      <c r="B110" s="4" t="s">
        <v>328</v>
      </c>
      <c r="C110" s="4" t="s">
        <v>206</v>
      </c>
      <c r="D110" s="3" t="str">
        <f t="shared" ca="1" si="15"/>
        <v/>
      </c>
      <c r="F110" s="5" t="s">
        <v>792</v>
      </c>
      <c r="G110" s="5" t="s">
        <v>792</v>
      </c>
      <c r="H110" s="5" t="s">
        <v>282</v>
      </c>
      <c r="I110" s="5" t="s">
        <v>282</v>
      </c>
      <c r="J110" s="5" t="s">
        <v>282</v>
      </c>
      <c r="K110" s="5" t="s">
        <v>282</v>
      </c>
      <c r="L110" s="5" t="s">
        <v>282</v>
      </c>
      <c r="M110" s="5" t="s">
        <v>282</v>
      </c>
      <c r="N110" s="5" t="s">
        <v>1</v>
      </c>
      <c r="P110" s="188" t="s">
        <v>282</v>
      </c>
      <c r="Q110" s="5" t="s">
        <v>803</v>
      </c>
      <c r="R110" s="5" t="s">
        <v>920</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257</v>
      </c>
      <c r="C111" s="4" t="s">
        <v>443</v>
      </c>
      <c r="D111" s="3" t="str">
        <f t="shared" ca="1" si="15"/>
        <v/>
      </c>
      <c r="E111" s="5" t="s">
        <v>1</v>
      </c>
      <c r="H111" s="6"/>
      <c r="I111" s="6"/>
      <c r="L111" s="5" t="s">
        <v>1</v>
      </c>
      <c r="M111" s="5" t="s">
        <v>1</v>
      </c>
      <c r="O111" s="6"/>
      <c r="P111" s="6" t="s">
        <v>280</v>
      </c>
      <c r="Q111" s="6" t="s">
        <v>306</v>
      </c>
      <c r="R111" s="6" t="s">
        <v>805</v>
      </c>
      <c r="V111" s="5" t="s">
        <v>572</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311</v>
      </c>
      <c r="C112" s="4" t="s">
        <v>198</v>
      </c>
      <c r="D112" s="3" t="str">
        <f t="shared" ca="1" si="15"/>
        <v/>
      </c>
      <c r="E112" s="5" t="s">
        <v>1</v>
      </c>
      <c r="H112" s="6"/>
      <c r="I112" s="6"/>
      <c r="L112" s="5" t="s">
        <v>1</v>
      </c>
      <c r="M112" s="5" t="s">
        <v>1</v>
      </c>
      <c r="O112" s="6"/>
      <c r="P112" s="6" t="s">
        <v>280</v>
      </c>
      <c r="Q112" s="6" t="s">
        <v>306</v>
      </c>
      <c r="R112" s="6" t="s">
        <v>805</v>
      </c>
      <c r="V112" s="5" t="s">
        <v>572</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533</v>
      </c>
      <c r="C113" s="4" t="s">
        <v>443</v>
      </c>
      <c r="D113" s="3" t="str">
        <f t="shared" ca="1" si="15"/>
        <v/>
      </c>
      <c r="F113" s="5" t="s">
        <v>1</v>
      </c>
      <c r="H113" s="5" t="s">
        <v>1</v>
      </c>
      <c r="I113" s="5" t="s">
        <v>1</v>
      </c>
      <c r="J113" s="5" t="s">
        <v>1</v>
      </c>
      <c r="K113" s="5" t="s">
        <v>1</v>
      </c>
      <c r="L113" s="5" t="s">
        <v>1</v>
      </c>
      <c r="M113" s="5" t="s">
        <v>1</v>
      </c>
      <c r="N113" s="5" t="s">
        <v>1</v>
      </c>
      <c r="O113" s="6"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532</v>
      </c>
      <c r="C114" s="4" t="s">
        <v>443</v>
      </c>
      <c r="D114" s="3" t="str">
        <f t="shared" ca="1" si="15"/>
        <v/>
      </c>
      <c r="F114" s="5" t="s">
        <v>497</v>
      </c>
      <c r="G114" s="5" t="s">
        <v>497</v>
      </c>
      <c r="H114" s="5" t="s">
        <v>1</v>
      </c>
      <c r="I114" s="5" t="s">
        <v>1</v>
      </c>
      <c r="J114" s="5" t="s">
        <v>1</v>
      </c>
      <c r="K114" s="5" t="s">
        <v>1</v>
      </c>
      <c r="L114" s="5" t="s">
        <v>1</v>
      </c>
      <c r="M114" s="5" t="s">
        <v>1</v>
      </c>
      <c r="O114" s="6"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x14ac:dyDescent="0.3">
      <c r="A115" s="19" t="s">
        <v>30</v>
      </c>
      <c r="B115" s="4" t="s">
        <v>519</v>
      </c>
      <c r="C115" s="4" t="s">
        <v>443</v>
      </c>
      <c r="D115" s="3" t="str">
        <f t="shared" ca="1" si="15"/>
        <v/>
      </c>
      <c r="F115" s="5" t="s">
        <v>497</v>
      </c>
      <c r="G115" s="5" t="s">
        <v>497</v>
      </c>
      <c r="H115" s="5" t="s">
        <v>1</v>
      </c>
      <c r="I115" s="5" t="s">
        <v>1</v>
      </c>
      <c r="J115" s="5" t="s">
        <v>1</v>
      </c>
      <c r="K115" s="5" t="s">
        <v>1</v>
      </c>
      <c r="L115" s="5" t="s">
        <v>1</v>
      </c>
      <c r="M115" s="5" t="s">
        <v>1</v>
      </c>
      <c r="N115" s="5" t="s">
        <v>1</v>
      </c>
      <c r="O115" s="6"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customHeight="1" x14ac:dyDescent="0.3">
      <c r="A116" s="19" t="s">
        <v>173</v>
      </c>
      <c r="B116" s="4" t="s">
        <v>221</v>
      </c>
      <c r="C116" s="4" t="s">
        <v>198</v>
      </c>
      <c r="D116" s="3" t="str">
        <f t="shared" ca="1" si="15"/>
        <v/>
      </c>
      <c r="E116" s="5" t="s">
        <v>1</v>
      </c>
      <c r="F116" s="5" t="s">
        <v>499</v>
      </c>
      <c r="G116" s="5" t="s">
        <v>499</v>
      </c>
      <c r="H116" s="6"/>
      <c r="I116" s="6"/>
      <c r="L116" s="5" t="s">
        <v>1</v>
      </c>
      <c r="M116" s="5" t="s">
        <v>1</v>
      </c>
      <c r="O116" s="6"/>
      <c r="P116" s="6" t="s">
        <v>280</v>
      </c>
      <c r="Q116" s="6" t="s">
        <v>305</v>
      </c>
      <c r="R116" s="6" t="s">
        <v>805</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506</v>
      </c>
      <c r="C117" s="4" t="s">
        <v>280</v>
      </c>
      <c r="D117" s="3" t="str">
        <f t="shared" ca="1" si="15"/>
        <v/>
      </c>
      <c r="F117" s="5" t="s">
        <v>506</v>
      </c>
      <c r="G117" s="5" t="s">
        <v>506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520</v>
      </c>
      <c r="B118" s="4" t="s">
        <v>758</v>
      </c>
      <c r="C118" s="4" t="s">
        <v>198</v>
      </c>
      <c r="D118" s="3" t="str">
        <f t="shared" ca="1" si="15"/>
        <v/>
      </c>
      <c r="F118" s="5" t="s">
        <v>507</v>
      </c>
      <c r="G118" s="5" t="s">
        <v>507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766</v>
      </c>
      <c r="C119" s="4" t="s">
        <v>450</v>
      </c>
      <c r="D119" s="3" t="str">
        <f t="shared" ca="1" si="15"/>
        <v/>
      </c>
      <c r="F119" s="5" t="s">
        <v>798</v>
      </c>
      <c r="G119" s="5" t="s">
        <v>798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508</v>
      </c>
      <c r="C120" s="4" t="s">
        <v>280</v>
      </c>
      <c r="D120" s="3" t="str">
        <f t="shared" ca="1" si="15"/>
        <v/>
      </c>
      <c r="F120" s="5" t="s">
        <v>508</v>
      </c>
      <c r="G120" s="5" t="s">
        <v>508</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12.45" customHeight="1" x14ac:dyDescent="0.3">
      <c r="A121" s="19" t="s">
        <v>735</v>
      </c>
      <c r="C121" s="4" t="s">
        <v>198</v>
      </c>
      <c r="D121" s="3" t="str">
        <f t="shared" ca="1" si="15"/>
        <v/>
      </c>
      <c r="F121" s="5" t="s">
        <v>735</v>
      </c>
      <c r="G121" s="5" t="s">
        <v>735</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x14ac:dyDescent="0.3">
      <c r="A122" s="19" t="s">
        <v>98</v>
      </c>
      <c r="B122" s="4" t="s">
        <v>642</v>
      </c>
      <c r="C122" s="4" t="s">
        <v>443</v>
      </c>
      <c r="D122" s="3" t="str">
        <f t="shared" ca="1" si="15"/>
        <v/>
      </c>
      <c r="F122" s="5" t="s">
        <v>497</v>
      </c>
      <c r="G122" s="5" t="s">
        <v>497</v>
      </c>
      <c r="H122" s="6"/>
      <c r="I122" s="6"/>
      <c r="O122" s="6"/>
      <c r="P122" s="6"/>
      <c r="Q122" s="6"/>
      <c r="R122" s="6"/>
      <c r="T122" s="5" t="s">
        <v>244</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304</v>
      </c>
      <c r="C123" s="4" t="s">
        <v>198</v>
      </c>
      <c r="D123" s="3" t="str">
        <f t="shared" ca="1" si="15"/>
        <v/>
      </c>
      <c r="G123" s="5" t="s">
        <v>1</v>
      </c>
      <c r="H123" s="5" t="s">
        <v>1</v>
      </c>
      <c r="I123" s="5" t="s">
        <v>1</v>
      </c>
      <c r="J123" s="5" t="s">
        <v>1</v>
      </c>
      <c r="K123" s="5" t="s">
        <v>1</v>
      </c>
      <c r="L123" s="5" t="s">
        <v>1</v>
      </c>
      <c r="M123" s="5" t="s">
        <v>1</v>
      </c>
      <c r="N123" s="5" t="s">
        <v>1</v>
      </c>
      <c r="O123" s="6"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859</v>
      </c>
      <c r="C124" s="4" t="s">
        <v>207</v>
      </c>
      <c r="D124" s="3" t="str">
        <f t="shared" ca="1" si="15"/>
        <v/>
      </c>
      <c r="F124" s="5" t="s">
        <v>859</v>
      </c>
      <c r="G124" s="5" t="s">
        <v>859</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258</v>
      </c>
      <c r="B125" s="4" t="s">
        <v>237</v>
      </c>
      <c r="C125" s="4" t="s">
        <v>206</v>
      </c>
      <c r="D125" s="3" t="str">
        <f t="shared" ca="1" si="15"/>
        <v/>
      </c>
      <c r="H125" s="5" t="s">
        <v>282</v>
      </c>
      <c r="I125" s="5" t="s">
        <v>282</v>
      </c>
      <c r="J125" s="5" t="s">
        <v>282</v>
      </c>
      <c r="K125" s="5" t="s">
        <v>282</v>
      </c>
      <c r="L125" s="5" t="s">
        <v>282</v>
      </c>
      <c r="M125" s="5" t="s">
        <v>282</v>
      </c>
      <c r="N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4.9" x14ac:dyDescent="0.3">
      <c r="A126" s="19" t="s">
        <v>259</v>
      </c>
      <c r="B126" s="4" t="s">
        <v>876</v>
      </c>
      <c r="C126" s="4" t="s">
        <v>206</v>
      </c>
      <c r="D126" s="3" t="str">
        <f t="shared" ca="1" si="15"/>
        <v/>
      </c>
      <c r="F126" s="5" t="s">
        <v>890</v>
      </c>
      <c r="G126" s="5" t="s">
        <v>890</v>
      </c>
      <c r="H126" s="5" t="s">
        <v>282</v>
      </c>
      <c r="I126" s="5" t="s">
        <v>282</v>
      </c>
      <c r="J126" s="5" t="s">
        <v>282</v>
      </c>
      <c r="K126" s="5" t="s">
        <v>282</v>
      </c>
      <c r="L126" s="5" t="s">
        <v>282</v>
      </c>
      <c r="M126" s="5" t="s">
        <v>282</v>
      </c>
      <c r="N126" s="5" t="s">
        <v>1</v>
      </c>
      <c r="W126" s="5" t="s">
        <v>877</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767</v>
      </c>
      <c r="C127" s="4" t="s">
        <v>206</v>
      </c>
      <c r="D127" s="3" t="str">
        <f t="shared" ca="1" si="15"/>
        <v/>
      </c>
      <c r="F127" s="5" t="s">
        <v>792</v>
      </c>
      <c r="G127" s="5" t="s">
        <v>792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886</v>
      </c>
      <c r="C128" s="4" t="s">
        <v>198</v>
      </c>
      <c r="D128" s="3" t="str">
        <f t="shared" ca="1" si="15"/>
        <v/>
      </c>
      <c r="R128" s="5" t="s">
        <v>920</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810</v>
      </c>
      <c r="C129" s="4" t="s">
        <v>206</v>
      </c>
      <c r="D129" s="3" t="str">
        <f t="shared" ca="1" si="15"/>
        <v/>
      </c>
      <c r="F129" s="5" t="s">
        <v>890</v>
      </c>
      <c r="G129" s="5" t="s">
        <v>890</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99</v>
      </c>
      <c r="B130" s="4" t="s">
        <v>308</v>
      </c>
      <c r="C130" s="4" t="s">
        <v>448</v>
      </c>
      <c r="D130" s="3" t="str">
        <f t="shared" ca="1" si="15"/>
        <v/>
      </c>
      <c r="H130" s="6"/>
      <c r="I130" s="6"/>
      <c r="O130" s="6"/>
      <c r="P130" s="6"/>
      <c r="Q130" s="6" t="s">
        <v>804</v>
      </c>
      <c r="R130" s="6" t="s">
        <v>929</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0"/>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1"/>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260</v>
      </c>
      <c r="B131" s="4" t="s">
        <v>237</v>
      </c>
      <c r="C131" s="4" t="s">
        <v>206</v>
      </c>
      <c r="D131" s="3" t="str">
        <f t="shared" ca="1" si="15"/>
        <v/>
      </c>
      <c r="H131" s="5" t="s">
        <v>282</v>
      </c>
      <c r="I131" s="5" t="s">
        <v>282</v>
      </c>
      <c r="J131" s="5" t="s">
        <v>282</v>
      </c>
      <c r="K131" s="5" t="s">
        <v>282</v>
      </c>
      <c r="L131" s="5" t="s">
        <v>282</v>
      </c>
      <c r="M131" s="5" t="s">
        <v>282</v>
      </c>
      <c r="N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ref="AS131:AS194" ca="1" si="16">IF(SUM(Y131:AR131)&gt;0,1,"")</f>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ref="BN131:BN194" si="17">MAX(BO131:BQ131)</f>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197</v>
      </c>
      <c r="B132" s="4" t="s">
        <v>237</v>
      </c>
      <c r="C132" s="4" t="s">
        <v>446</v>
      </c>
      <c r="D132" s="3" t="str">
        <f t="shared" ca="1" si="15"/>
        <v/>
      </c>
      <c r="F132" s="5" t="s">
        <v>197</v>
      </c>
      <c r="G132" s="5" t="s">
        <v>197</v>
      </c>
      <c r="H132" s="5" t="s">
        <v>197</v>
      </c>
      <c r="I132" s="5" t="s">
        <v>197</v>
      </c>
      <c r="J132" s="5" t="s">
        <v>197</v>
      </c>
      <c r="K132" s="5" t="s">
        <v>197</v>
      </c>
      <c r="L132" s="5" t="s">
        <v>197</v>
      </c>
      <c r="M132" s="5" t="s">
        <v>197</v>
      </c>
      <c r="N132" s="5" t="s">
        <v>197</v>
      </c>
      <c r="O132" s="6" t="s">
        <v>32</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6"/>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7"/>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100</v>
      </c>
      <c r="B133" s="4" t="s">
        <v>329</v>
      </c>
      <c r="C133" s="4" t="s">
        <v>446</v>
      </c>
      <c r="D133" s="3" t="str">
        <f t="shared" ca="1" si="15"/>
        <v/>
      </c>
      <c r="F133" s="5" t="s">
        <v>197</v>
      </c>
      <c r="G133" s="5" t="s">
        <v>197</v>
      </c>
      <c r="H133" s="6"/>
      <c r="I133" s="6"/>
      <c r="O133" s="6"/>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6"/>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7"/>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101</v>
      </c>
      <c r="B134" s="4" t="s">
        <v>237</v>
      </c>
      <c r="C134" s="4" t="s">
        <v>446</v>
      </c>
      <c r="D134" s="3" t="str">
        <f t="shared" ca="1" si="15"/>
        <v/>
      </c>
      <c r="F134" s="5" t="s">
        <v>1</v>
      </c>
      <c r="G134" s="5" t="s">
        <v>1</v>
      </c>
      <c r="H134" s="6"/>
      <c r="I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6"/>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7"/>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102</v>
      </c>
      <c r="B135" s="4" t="s">
        <v>237</v>
      </c>
      <c r="C135" s="4" t="s">
        <v>446</v>
      </c>
      <c r="D135" s="3" t="str">
        <f t="shared" ca="1" si="15"/>
        <v/>
      </c>
      <c r="F135" s="5" t="s">
        <v>197</v>
      </c>
      <c r="G135" s="5" t="s">
        <v>197</v>
      </c>
      <c r="H135" s="6"/>
      <c r="I135" s="6"/>
      <c r="O135" s="6"/>
      <c r="Q135" s="6" t="s">
        <v>102</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6"/>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7"/>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310</v>
      </c>
      <c r="B136" s="4" t="s">
        <v>237</v>
      </c>
      <c r="C136" s="4" t="s">
        <v>446</v>
      </c>
      <c r="D136" s="3" t="str">
        <f t="shared" ref="D136:D169" ca="1" si="18">IF(BR136=0,"",IF(BR136&lt;=VALUE(MID(marker_pick,1,1)),1,""))</f>
        <v/>
      </c>
      <c r="H136" s="6"/>
      <c r="I136" s="6"/>
      <c r="O136" s="6"/>
      <c r="Q136" s="6" t="s">
        <v>244</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6"/>
        <v/>
      </c>
      <c r="AT136" s="67" t="str">
        <f>IF(OR(E136="",VLOOKUP(E$1,Services!$A$1:$B$22,2,0)="Exclude"),"",IF($D136=1,IF(OR(price_limit="",price_limit="No Limit"),IF(E136="Yes",1,2),IF(SUMIFS(WhatIf!$G:$G,WhatIf!$A:$A,E$1,WhatIf!$B:$B,E136)&lt;=price_limit,IF(E136="Yes",1,2),"")),""))</f>
        <v/>
      </c>
      <c r="AU136" s="67" t="str">
        <f>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7"/>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33</v>
      </c>
      <c r="B137" s="4" t="s">
        <v>237</v>
      </c>
      <c r="C137" s="4" t="s">
        <v>207</v>
      </c>
      <c r="D137" s="3" t="str">
        <f t="shared" ca="1" si="18"/>
        <v/>
      </c>
      <c r="F137" s="5" t="s">
        <v>1</v>
      </c>
      <c r="H137" s="5" t="s">
        <v>1</v>
      </c>
      <c r="I137" s="5" t="s">
        <v>1</v>
      </c>
      <c r="J137" s="5" t="s">
        <v>1</v>
      </c>
      <c r="K137" s="5" t="s">
        <v>1</v>
      </c>
      <c r="L137" s="5" t="s">
        <v>1</v>
      </c>
      <c r="M137" s="5" t="s">
        <v>1</v>
      </c>
      <c r="O137" s="6"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6"/>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7"/>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174</v>
      </c>
      <c r="B138" s="4" t="s">
        <v>107</v>
      </c>
      <c r="C138" s="4" t="s">
        <v>207</v>
      </c>
      <c r="D138" s="3" t="str">
        <f t="shared" ca="1" si="18"/>
        <v/>
      </c>
      <c r="F138" s="5" t="s">
        <v>1</v>
      </c>
      <c r="H138" s="5" t="s">
        <v>1</v>
      </c>
      <c r="I138" s="5" t="s">
        <v>1</v>
      </c>
      <c r="J138" s="5" t="s">
        <v>1</v>
      </c>
      <c r="K138" s="5" t="s">
        <v>1</v>
      </c>
      <c r="L138" s="5" t="s">
        <v>1</v>
      </c>
      <c r="M138" s="5" t="s">
        <v>1</v>
      </c>
      <c r="O138" s="6" t="s">
        <v>1</v>
      </c>
      <c r="P138" s="6" t="s">
        <v>1</v>
      </c>
      <c r="Q138" s="6" t="s">
        <v>1</v>
      </c>
      <c r="R138" s="6"/>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6"/>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7"/>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x14ac:dyDescent="0.3">
      <c r="A139" s="19" t="s">
        <v>218</v>
      </c>
      <c r="B139" s="4" t="s">
        <v>151</v>
      </c>
      <c r="C139" s="4" t="s">
        <v>207</v>
      </c>
      <c r="D139" s="3" t="str">
        <f t="shared" ca="1" si="18"/>
        <v/>
      </c>
      <c r="F139" s="6" t="s">
        <v>1</v>
      </c>
      <c r="G139" s="6"/>
      <c r="O139" s="6"/>
      <c r="P139" s="6"/>
      <c r="Q139" s="6"/>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6"/>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7"/>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103</v>
      </c>
      <c r="B140" s="7" t="s">
        <v>237</v>
      </c>
      <c r="C140" s="4" t="s">
        <v>207</v>
      </c>
      <c r="D140" s="3" t="str">
        <f t="shared" ca="1" si="18"/>
        <v/>
      </c>
      <c r="F140" s="5" t="s">
        <v>495</v>
      </c>
      <c r="G140" s="5" t="s">
        <v>495</v>
      </c>
      <c r="P140" s="5" t="s">
        <v>1</v>
      </c>
      <c r="Q140" s="6" t="s">
        <v>804</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6"/>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 ca="1">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7"/>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104</v>
      </c>
      <c r="B141" s="4" t="s">
        <v>237</v>
      </c>
      <c r="C141" s="4" t="s">
        <v>207</v>
      </c>
      <c r="D141" s="3" t="str">
        <f t="shared" ca="1" si="18"/>
        <v/>
      </c>
      <c r="Q141" s="6" t="s">
        <v>804</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6"/>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7"/>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customHeight="1" x14ac:dyDescent="0.3">
      <c r="A142" s="19" t="s">
        <v>288</v>
      </c>
      <c r="B142" s="4" t="s">
        <v>237</v>
      </c>
      <c r="C142" s="4" t="s">
        <v>207</v>
      </c>
      <c r="D142" s="3" t="str">
        <f t="shared" ca="1" si="18"/>
        <v/>
      </c>
      <c r="H142" s="6"/>
      <c r="I142" s="6"/>
      <c r="O142" s="6"/>
      <c r="P142" s="6" t="s">
        <v>1</v>
      </c>
      <c r="Q142" s="6" t="s">
        <v>305</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6"/>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7"/>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customHeight="1" x14ac:dyDescent="0.4">
      <c r="A143" s="19" t="s">
        <v>105</v>
      </c>
      <c r="B143" s="4" t="s">
        <v>237</v>
      </c>
      <c r="C143" s="4" t="s">
        <v>206</v>
      </c>
      <c r="D143" s="3" t="str">
        <f t="shared" ca="1" si="18"/>
        <v/>
      </c>
      <c r="H143" s="5" t="s">
        <v>487</v>
      </c>
      <c r="I143" s="5" t="s">
        <v>487</v>
      </c>
      <c r="J143" s="5" t="s">
        <v>487</v>
      </c>
      <c r="K143" s="5" t="s">
        <v>487</v>
      </c>
      <c r="L143" s="5" t="s">
        <v>487</v>
      </c>
      <c r="M143" s="5" t="s">
        <v>487</v>
      </c>
      <c r="N143" s="5" t="s">
        <v>1</v>
      </c>
      <c r="P143" s="9" t="s">
        <v>282</v>
      </c>
      <c r="Q143" s="5" t="s">
        <v>306</v>
      </c>
      <c r="V143" s="5" t="s">
        <v>1</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6"/>
        <v/>
      </c>
      <c r="AT143" s="67" t="str">
        <f>IF(OR(E143="",VLOOKUP(E$1,Services!$A$1:$B$22,2,0)="Exclude"),"",IF($D143=1,IF(OR(price_limit="",price_limit="No Limit"),IF(E143="Yes",1,2),IF(SUMIFS(WhatIf!$G:$G,WhatIf!$A:$A,E$1,WhatIf!$B:$B,E143)&lt;=price_limit,IF(E143="Yes",1,2),"")),""))</f>
        <v/>
      </c>
      <c r="AU143" s="67" t="str">
        <f>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 ca="1">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7"/>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106</v>
      </c>
      <c r="B144" s="4" t="s">
        <v>237</v>
      </c>
      <c r="C144" s="4" t="s">
        <v>207</v>
      </c>
      <c r="D144" s="3" t="str">
        <f t="shared" ca="1" si="18"/>
        <v/>
      </c>
      <c r="F144" s="5" t="s">
        <v>495</v>
      </c>
      <c r="G144" s="5" t="s">
        <v>495</v>
      </c>
      <c r="P144" s="5" t="s">
        <v>1</v>
      </c>
      <c r="Q144" s="6" t="s">
        <v>804</v>
      </c>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6"/>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7"/>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390</v>
      </c>
      <c r="B145" s="4" t="s">
        <v>287</v>
      </c>
      <c r="C145" s="4" t="s">
        <v>207</v>
      </c>
      <c r="D145" s="3" t="str">
        <f t="shared" ca="1" si="18"/>
        <v/>
      </c>
      <c r="F145" s="5" t="s">
        <v>495</v>
      </c>
      <c r="G145" s="5" t="s">
        <v>495</v>
      </c>
      <c r="I145" s="5" t="s">
        <v>1</v>
      </c>
      <c r="K145" s="5" t="s">
        <v>1</v>
      </c>
      <c r="L145" s="5" t="s">
        <v>1</v>
      </c>
      <c r="M145" s="5" t="s">
        <v>1</v>
      </c>
      <c r="O145" s="6" t="s">
        <v>1</v>
      </c>
      <c r="P145" s="6" t="s">
        <v>1</v>
      </c>
      <c r="Q145" s="6" t="s">
        <v>305</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6"/>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7"/>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391</v>
      </c>
      <c r="B146" s="4" t="s">
        <v>222</v>
      </c>
      <c r="C146" s="4" t="s">
        <v>207</v>
      </c>
      <c r="D146" s="3" t="str">
        <f t="shared" ca="1" si="18"/>
        <v/>
      </c>
      <c r="F146" s="5" t="s">
        <v>495</v>
      </c>
      <c r="G146" s="5" t="s">
        <v>495</v>
      </c>
      <c r="I146" s="5" t="s">
        <v>1</v>
      </c>
      <c r="K146" s="5" t="s">
        <v>1</v>
      </c>
      <c r="L146" s="5" t="s">
        <v>1</v>
      </c>
      <c r="M146" s="5" t="s">
        <v>1</v>
      </c>
      <c r="O146" s="6" t="s">
        <v>1</v>
      </c>
      <c r="P146" s="6" t="s">
        <v>1</v>
      </c>
      <c r="Q146" s="6" t="s">
        <v>305</v>
      </c>
      <c r="R146" s="6"/>
      <c r="V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6"/>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 ca="1">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 ca="1">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7"/>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203</v>
      </c>
      <c r="B147" s="4" t="s">
        <v>237</v>
      </c>
      <c r="C147" s="4" t="s">
        <v>206</v>
      </c>
      <c r="D147" s="3" t="str">
        <f t="shared" ca="1" si="18"/>
        <v/>
      </c>
      <c r="F147" s="5" t="s">
        <v>792</v>
      </c>
      <c r="G147" s="5" t="s">
        <v>792</v>
      </c>
      <c r="H147" s="5" t="s">
        <v>282</v>
      </c>
      <c r="I147" s="5" t="s">
        <v>282</v>
      </c>
      <c r="J147" s="5" t="s">
        <v>282</v>
      </c>
      <c r="K147" s="5" t="s">
        <v>282</v>
      </c>
      <c r="L147" s="5" t="s">
        <v>282</v>
      </c>
      <c r="M147" s="5" t="s">
        <v>282</v>
      </c>
      <c r="N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6"/>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 ca="1">IF(OR(I147="",VLOOKUP(I$1,Services!$A$1:$B$22,2,0)="Exclude"),"",IF($D147=1,IF(OR(price_limit="",price_limit="No Limit"),IF(I147="Yes",1,2),IF(SUMIFS(WhatIf!$G:$G,WhatIf!$A:$A,I$1,WhatIf!$B:$B,I147)&lt;=price_limit,IF(I147="Yes",1,2),"")),""))</f>
        <v/>
      </c>
      <c r="AY147" s="67" t="str">
        <f ca="1">IF(OR(J147="",VLOOKUP(J$1,Services!$A$1:$B$22,2,0)="Exclude"),"",IF($D147=1,IF(OR(price_limit="",price_limit="No Limit"),IF(J147="Yes",1,2),IF(SUMIFS(WhatIf!$G:$G,WhatIf!$A:$A,J$1,WhatIf!$B:$B,J147)&lt;=price_limit,IF(J147="Yes",1,2),"")),""))</f>
        <v/>
      </c>
      <c r="AZ147" s="67" t="str">
        <f ca="1">IF(OR(K147="",VLOOKUP(K$1,Services!$A$1:$B$22,2,0)="Exclude"),"",IF($D147=1,IF(OR(price_limit="",price_limit="No Limit"),IF(K147="Yes",1,2),IF(SUMIFS(WhatIf!$G:$G,WhatIf!$A:$A,K$1,WhatIf!$B:$B,K147)&lt;=price_limit,IF(K147="Yes",1,2),"")),""))</f>
        <v/>
      </c>
      <c r="BA147" s="67" t="str">
        <f ca="1">IF(OR(L147="",VLOOKUP(L$1,Services!$A$1:$B$22,2,0)="Exclude"),"",IF($D147=1,IF(OR(price_limit="",price_limit="No Limit"),IF(L147="Yes",1,2),IF(SUMIFS(WhatIf!$G:$G,WhatIf!$A:$A,L$1,WhatIf!$B:$B,L147)&lt;=price_limit,IF(L147="Yes",1,2),"")),""))</f>
        <v/>
      </c>
      <c r="BB147" s="67" t="str">
        <f ca="1">IF(OR(M147="",VLOOKUP(M$1,Services!$A$1:$B$22,2,0)="Exclude"),"",IF($D147=1,IF(OR(price_limit="",price_limit="No Limit"),IF(M147="Yes",1,2),IF(SUMIFS(WhatIf!$G:$G,WhatIf!$A:$A,M$1,WhatIf!$B:$B,M147)&lt;=price_limit,IF(M147="Yes",1,2),"")),""))</f>
        <v/>
      </c>
      <c r="BC147" s="67" t="str">
        <f ca="1">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7"/>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809</v>
      </c>
      <c r="C148" s="4" t="s">
        <v>206</v>
      </c>
      <c r="D148" s="3" t="str">
        <f t="shared" ca="1" si="18"/>
        <v/>
      </c>
      <c r="F148" s="5" t="s">
        <v>890</v>
      </c>
      <c r="G148" s="5" t="s">
        <v>890</v>
      </c>
      <c r="W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6"/>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 ca="1">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7"/>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528</v>
      </c>
      <c r="B149" s="4" t="s">
        <v>636</v>
      </c>
      <c r="C149" s="4" t="s">
        <v>214</v>
      </c>
      <c r="D149" s="3" t="str">
        <f t="shared" ca="1" si="18"/>
        <v/>
      </c>
      <c r="F149" s="5" t="s">
        <v>498</v>
      </c>
      <c r="G149" s="5" t="s">
        <v>498</v>
      </c>
      <c r="T149" s="5" t="s">
        <v>244</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6"/>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7"/>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24.9" x14ac:dyDescent="0.3">
      <c r="A150" s="19" t="s">
        <v>812</v>
      </c>
      <c r="C150" s="4" t="s">
        <v>206</v>
      </c>
      <c r="D150" s="3" t="str">
        <f t="shared" ca="1" si="18"/>
        <v/>
      </c>
      <c r="F150" s="5" t="s">
        <v>890</v>
      </c>
      <c r="G150" s="5" t="s">
        <v>890</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6"/>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7"/>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37.299999999999997" x14ac:dyDescent="0.3">
      <c r="A151" s="19" t="s">
        <v>108</v>
      </c>
      <c r="B151" s="4" t="s">
        <v>237</v>
      </c>
      <c r="C151" s="4" t="s">
        <v>207</v>
      </c>
      <c r="D151" s="3" t="str">
        <f t="shared" ca="1" si="18"/>
        <v/>
      </c>
      <c r="R151" s="5" t="s">
        <v>921</v>
      </c>
      <c r="T151" s="5" t="s">
        <v>244</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6"/>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7"/>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723</v>
      </c>
      <c r="B152" s="4" t="s">
        <v>237</v>
      </c>
      <c r="C152" s="4" t="s">
        <v>206</v>
      </c>
      <c r="D152" s="3" t="str">
        <f t="shared" ca="1" si="18"/>
        <v/>
      </c>
      <c r="F152" s="5" t="s">
        <v>723</v>
      </c>
      <c r="G152" s="5" t="s">
        <v>723</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6"/>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7"/>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578</v>
      </c>
      <c r="C153" s="4" t="s">
        <v>447</v>
      </c>
      <c r="D153" s="3" t="str">
        <f t="shared" ca="1" si="18"/>
        <v/>
      </c>
      <c r="L153" s="5" t="s">
        <v>1</v>
      </c>
      <c r="M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6"/>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7"/>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330</v>
      </c>
      <c r="B154" s="4" t="s">
        <v>237</v>
      </c>
      <c r="C154" s="4" t="s">
        <v>207</v>
      </c>
      <c r="D154" s="3" t="str">
        <f t="shared" ca="1" si="18"/>
        <v/>
      </c>
      <c r="T154" s="5" t="s">
        <v>244</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6"/>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7"/>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34</v>
      </c>
      <c r="B155" s="4" t="s">
        <v>223</v>
      </c>
      <c r="C155" s="4" t="s">
        <v>198</v>
      </c>
      <c r="D155" s="3" t="str">
        <f t="shared" ca="1" si="18"/>
        <v/>
      </c>
      <c r="E155" s="5" t="s">
        <v>1</v>
      </c>
      <c r="F155" s="5" t="s">
        <v>1</v>
      </c>
      <c r="G155" s="5" t="s">
        <v>1</v>
      </c>
      <c r="J155" s="5" t="s">
        <v>1</v>
      </c>
      <c r="K155" s="5" t="s">
        <v>1</v>
      </c>
      <c r="L155" s="5" t="s">
        <v>1</v>
      </c>
      <c r="M155" s="5" t="s">
        <v>1</v>
      </c>
      <c r="N155" s="5" t="s">
        <v>1</v>
      </c>
      <c r="O155" s="6" t="s">
        <v>1</v>
      </c>
      <c r="P155" s="6" t="s">
        <v>1</v>
      </c>
      <c r="Q155" s="6" t="s">
        <v>1</v>
      </c>
      <c r="R155" s="6" t="s">
        <v>1</v>
      </c>
      <c r="S155" s="5" t="s">
        <v>1</v>
      </c>
      <c r="V155" s="5"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6"/>
        <v/>
      </c>
      <c r="AT155" s="67" t="str">
        <f ca="1">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 ca="1">IF(OR(X155="",VLOOKUP(X$1,Services!$A$1:$B$22,2,0)="Exclude"),"",IF($D155=1,IF(OR(price_limit="",price_limit="No Limit"),IF(X155="Yes",1,2),IF(SUMIFS(WhatIf!$G:$G,WhatIf!$A:$A,X$1,WhatIf!$B:$B,X155)&lt;=price_limit,IF(X155="Yes",1,2),"")),""))</f>
        <v/>
      </c>
      <c r="BN155" s="3">
        <f t="shared" si="17"/>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374</v>
      </c>
      <c r="B156" s="4" t="s">
        <v>237</v>
      </c>
      <c r="C156" s="4" t="s">
        <v>206</v>
      </c>
      <c r="D156" s="3" t="str">
        <f t="shared" ca="1" si="18"/>
        <v/>
      </c>
      <c r="H156" s="5" t="s">
        <v>282</v>
      </c>
      <c r="I156" s="5" t="s">
        <v>282</v>
      </c>
      <c r="J156" s="5" t="s">
        <v>282</v>
      </c>
      <c r="K156" s="5" t="s">
        <v>282</v>
      </c>
      <c r="L156" s="5" t="s">
        <v>282</v>
      </c>
      <c r="M156" s="5" t="s">
        <v>282</v>
      </c>
      <c r="N156" s="5" t="s">
        <v>1</v>
      </c>
      <c r="R156" s="5" t="s">
        <v>928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6"/>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7"/>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194</v>
      </c>
      <c r="B157" s="4" t="s">
        <v>237</v>
      </c>
      <c r="C157" s="4" t="s">
        <v>444</v>
      </c>
      <c r="D157" s="3">
        <f t="shared" ca="1" si="18"/>
        <v>1</v>
      </c>
      <c r="G157" s="5" t="s">
        <v>1</v>
      </c>
      <c r="H157" s="6" t="s">
        <v>1</v>
      </c>
      <c r="I157" s="6" t="s">
        <v>1</v>
      </c>
      <c r="J157" s="5" t="s">
        <v>1</v>
      </c>
      <c r="K157" s="5" t="s">
        <v>1</v>
      </c>
      <c r="L157" s="5" t="s">
        <v>1</v>
      </c>
      <c r="M157" s="5" t="s">
        <v>1</v>
      </c>
      <c r="N157" s="5" t="s">
        <v>1</v>
      </c>
      <c r="O157" s="6"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f ca="1">IF(AND($D157=1,ISNUMBER(MATCH(O$1&amp;O157&amp;"x",WhatIf!$H:$H,0))),1,"")</f>
        <v>1</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f t="shared" ca="1" si="16"/>
        <v>1</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f ca="1">IF(OR(G157="",VLOOKUP(G$1,Services!$A$1:$B$22,2,0)="Exclude"),"",IF($D157=1,IF(OR(price_limit="",price_limit="No Limit"),IF(G157="Yes",1,2),IF(SUMIFS(WhatIf!$G:$G,WhatIf!$A:$A,G$1,WhatIf!$B:$B,G157)&lt;=price_limit,IF(G157="Yes",1,2),"")),""))</f>
        <v>1</v>
      </c>
      <c r="AW157" s="67">
        <f ca="1">IF(OR(H157="",VLOOKUP(H$1,Services!$A$1:$B$22,2,0)="Exclude"),"",IF($D157=1,IF(OR(price_limit="",price_limit="No Limit"),IF(H157="Yes",1,2),IF(SUMIFS(WhatIf!$G:$G,WhatIf!$A:$A,H$1,WhatIf!$B:$B,H157)&lt;=price_limit,IF(H157="Yes",1,2),"")),""))</f>
        <v>1</v>
      </c>
      <c r="AX157" s="67">
        <f ca="1">IF(OR(I157="",VLOOKUP(I$1,Services!$A$1:$B$22,2,0)="Exclude"),"",IF($D157=1,IF(OR(price_limit="",price_limit="No Limit"),IF(I157="Yes",1,2),IF(SUMIFS(WhatIf!$G:$G,WhatIf!$A:$A,I$1,WhatIf!$B:$B,I157)&lt;=price_limit,IF(I157="Yes",1,2),"")),""))</f>
        <v>1</v>
      </c>
      <c r="AY157" s="67">
        <f ca="1">IF(OR(J157="",VLOOKUP(J$1,Services!$A$1:$B$22,2,0)="Exclude"),"",IF($D157=1,IF(OR(price_limit="",price_limit="No Limit"),IF(J157="Yes",1,2),IF(SUMIFS(WhatIf!$G:$G,WhatIf!$A:$A,J$1,WhatIf!$B:$B,J157)&lt;=price_limit,IF(J157="Yes",1,2),"")),""))</f>
        <v>1</v>
      </c>
      <c r="AZ157" s="67">
        <f ca="1">IF(OR(K157="",VLOOKUP(K$1,Services!$A$1:$B$22,2,0)="Exclude"),"",IF($D157=1,IF(OR(price_limit="",price_limit="No Limit"),IF(K157="Yes",1,2),IF(SUMIFS(WhatIf!$G:$G,WhatIf!$A:$A,K$1,WhatIf!$B:$B,K157)&lt;=price_limit,IF(K157="Yes",1,2),"")),""))</f>
        <v>1</v>
      </c>
      <c r="BA157" s="67">
        <f ca="1">IF(OR(L157="",VLOOKUP(L$1,Services!$A$1:$B$22,2,0)="Exclude"),"",IF($D157=1,IF(OR(price_limit="",price_limit="No Limit"),IF(L157="Yes",1,2),IF(SUMIFS(WhatIf!$G:$G,WhatIf!$A:$A,L$1,WhatIf!$B:$B,L157)&lt;=price_limit,IF(L157="Yes",1,2),"")),""))</f>
        <v>1</v>
      </c>
      <c r="BB157" s="67">
        <f ca="1">IF(OR(M157="",VLOOKUP(M$1,Services!$A$1:$B$22,2,0)="Exclude"),"",IF($D157=1,IF(OR(price_limit="",price_limit="No Limit"),IF(M157="Yes",1,2),IF(SUMIFS(WhatIf!$G:$G,WhatIf!$A:$A,M$1,WhatIf!$B:$B,M157)&lt;=price_limit,IF(M157="Yes",1,2),"")),""))</f>
        <v>1</v>
      </c>
      <c r="BC157" s="67">
        <f ca="1">IF(OR(N157="",VLOOKUP(N$1,Services!$A$1:$B$22,2,0)="Exclude"),"",IF($D157=1,IF(OR(price_limit="",price_limit="No Limit"),IF(N157="Yes",1,2),IF(SUMIFS(WhatIf!$G:$G,WhatIf!$A:$A,N$1,WhatIf!$B:$B,N157)&lt;=price_limit,IF(N157="Yes",1,2),"")),""))</f>
        <v>1</v>
      </c>
      <c r="BD157" s="67">
        <f ca="1">IF(OR(O157="",VLOOKUP(O$1,Services!$A$1:$B$22,2,0)="Exclude"),"",IF($D157=1,IF(OR(price_limit="",price_limit="No Limit"),IF(O157="Yes",1,2),IF(SUMIFS(WhatIf!$G:$G,WhatIf!$A:$A,O$1,WhatIf!$B:$B,O157)&lt;=price_limit,IF(O157="Yes",1,2),"")),""))</f>
        <v>1</v>
      </c>
      <c r="BE157" s="67">
        <f ca="1">IF(OR(P157="",VLOOKUP(P$1,Services!$A$1:$B$22,2,0)="Exclude"),"",IF($D157=1,IF(OR(price_limit="",price_limit="No Limit"),IF(P157="Yes",1,2),IF(SUMIFS(WhatIf!$G:$G,WhatIf!$A:$A,P$1,WhatIf!$B:$B,P157)&lt;=price_limit,IF(P157="Yes",1,2),"")),""))</f>
        <v>1</v>
      </c>
      <c r="BF157" s="67" t="str">
        <f>IF(OR(Q157="",VLOOKUP(Q$1,Services!$A$1:$B$22,2,0)="Exclude"),"",IF($D157=1,IF(OR(price_limit="",price_limit="No Limit"),IF(Q157="Yes",1,2),IF(SUMIFS(WhatIf!$G:$G,WhatIf!$A:$A,Q$1,WhatIf!$B:$B,Q157)&lt;=price_limit,IF(Q157="Yes",1,2),"")),""))</f>
        <v/>
      </c>
      <c r="BG157" s="67">
        <f ca="1">IF(OR(R157="",VLOOKUP(R$1,Services!$A$1:$B$22,2,0)="Exclude"),"",IF($D157=1,IF(OR(price_limit="",price_limit="No Limit"),IF(R157="Yes",1,2),IF(SUMIFS(WhatIf!$G:$G,WhatIf!$A:$A,R$1,WhatIf!$B:$B,R157)&lt;=price_limit,IF(R157="Yes",1,2),"")),""))</f>
        <v>1</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f ca="1">IF(OR(V157="",VLOOKUP(V$1,Services!$A$1:$B$22,2,0)="Exclude"),"",IF($D157=1,IF(OR(price_limit="",price_limit="No Limit"),IF(V157="Yes",1,2),IF(SUMIFS(WhatIf!$G:$G,WhatIf!$A:$A,V$1,WhatIf!$B:$B,V157)&lt;=price_limit,IF(V157="Yes",1,2),"")),""))</f>
        <v>1</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7"/>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1</v>
      </c>
    </row>
    <row r="158" spans="1:70" ht="24.9" x14ac:dyDescent="0.3">
      <c r="A158" s="19" t="s">
        <v>35</v>
      </c>
      <c r="B158" s="4" t="s">
        <v>261</v>
      </c>
      <c r="C158" s="4" t="s">
        <v>214</v>
      </c>
      <c r="D158" s="3" t="str">
        <f t="shared" ca="1" si="18"/>
        <v/>
      </c>
      <c r="F158" s="5" t="s">
        <v>498</v>
      </c>
      <c r="G158" s="5" t="s">
        <v>498</v>
      </c>
      <c r="H158" s="5" t="s">
        <v>1</v>
      </c>
      <c r="I158" s="5" t="s">
        <v>1</v>
      </c>
      <c r="J158" s="5" t="s">
        <v>1</v>
      </c>
      <c r="K158" s="5" t="s">
        <v>1</v>
      </c>
      <c r="L158" s="5" t="s">
        <v>1</v>
      </c>
      <c r="M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6"/>
        <v/>
      </c>
      <c r="AT158" s="67" t="str">
        <f>IF(OR(E158="",VLOOKUP(E$1,Services!$A$1:$B$22,2,0)="Exclude"),"",IF($D158=1,IF(OR(price_limit="",price_limit="No Limit"),IF(E158="Yes",1,2),IF(SUMIFS(WhatIf!$G:$G,WhatIf!$A:$A,E$1,WhatIf!$B:$B,E158)&lt;=price_limit,IF(E158="Yes",1,2),"")),""))</f>
        <v/>
      </c>
      <c r="AU158" s="67" t="str">
        <f ca="1">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7"/>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631</v>
      </c>
      <c r="B159" s="4" t="s">
        <v>237</v>
      </c>
      <c r="C159" s="4" t="s">
        <v>448</v>
      </c>
      <c r="D159" s="3" t="str">
        <f t="shared" ca="1" si="18"/>
        <v/>
      </c>
      <c r="Q159" s="6" t="s">
        <v>804</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6"/>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7"/>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109</v>
      </c>
      <c r="B160" s="4" t="s">
        <v>237</v>
      </c>
      <c r="C160" s="4" t="s">
        <v>206</v>
      </c>
      <c r="D160" s="3" t="str">
        <f t="shared" ca="1" si="18"/>
        <v/>
      </c>
      <c r="H160" s="5" t="s">
        <v>487</v>
      </c>
      <c r="I160" s="5" t="s">
        <v>487</v>
      </c>
      <c r="J160" s="5" t="s">
        <v>487</v>
      </c>
      <c r="K160" s="5" t="s">
        <v>487</v>
      </c>
      <c r="L160" s="5" t="s">
        <v>487</v>
      </c>
      <c r="M160" s="5" t="s">
        <v>487</v>
      </c>
      <c r="N160" s="5" t="s">
        <v>1</v>
      </c>
      <c r="Q160" s="5" t="s">
        <v>306</v>
      </c>
      <c r="R160" s="5" t="s">
        <v>920</v>
      </c>
      <c r="V160" s="5" t="s">
        <v>1</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6"/>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7"/>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36</v>
      </c>
      <c r="B161" s="4" t="s">
        <v>278</v>
      </c>
      <c r="C161" s="4" t="s">
        <v>214</v>
      </c>
      <c r="D161" s="3" t="str">
        <f t="shared" ca="1" si="18"/>
        <v/>
      </c>
      <c r="G161" s="5" t="s">
        <v>1</v>
      </c>
      <c r="H161" s="5" t="s">
        <v>1</v>
      </c>
      <c r="I161" s="5" t="s">
        <v>1</v>
      </c>
      <c r="J161" s="5" t="s">
        <v>1</v>
      </c>
      <c r="K161" s="5" t="s">
        <v>1</v>
      </c>
      <c r="L161" s="5" t="s">
        <v>1</v>
      </c>
      <c r="M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6"/>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7"/>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37.299999999999997" x14ac:dyDescent="0.3">
      <c r="A162" s="19" t="s">
        <v>110</v>
      </c>
      <c r="B162" s="4" t="s">
        <v>237</v>
      </c>
      <c r="C162" s="4" t="s">
        <v>207</v>
      </c>
      <c r="D162" s="3" t="str">
        <f t="shared" ca="1" si="18"/>
        <v/>
      </c>
      <c r="O162" s="12" t="s">
        <v>243</v>
      </c>
      <c r="Q162" s="12" t="s">
        <v>243</v>
      </c>
      <c r="R162" s="12" t="s">
        <v>929</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6"/>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7"/>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175</v>
      </c>
      <c r="B163" s="4" t="s">
        <v>718</v>
      </c>
      <c r="C163" s="4" t="s">
        <v>207</v>
      </c>
      <c r="D163" s="3" t="str">
        <f t="shared" ca="1" si="18"/>
        <v/>
      </c>
      <c r="G163" s="5" t="s">
        <v>1</v>
      </c>
      <c r="H163" s="5" t="s">
        <v>1</v>
      </c>
      <c r="I163" s="5" t="s">
        <v>1</v>
      </c>
      <c r="J163" s="5" t="s">
        <v>1</v>
      </c>
      <c r="K163" s="5" t="s">
        <v>1</v>
      </c>
      <c r="L163" s="5" t="s">
        <v>1</v>
      </c>
      <c r="M163" s="5" t="s">
        <v>1</v>
      </c>
      <c r="N163" s="5" t="s">
        <v>1</v>
      </c>
      <c r="O163" s="6" t="s">
        <v>1</v>
      </c>
      <c r="P163" s="6" t="s">
        <v>1</v>
      </c>
      <c r="Q163" s="6" t="s">
        <v>1</v>
      </c>
      <c r="R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6"/>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7"/>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176</v>
      </c>
      <c r="B164" s="4" t="s">
        <v>299</v>
      </c>
      <c r="C164" s="4" t="s">
        <v>207</v>
      </c>
      <c r="D164" s="3" t="str">
        <f t="shared" ca="1" si="18"/>
        <v/>
      </c>
      <c r="F164" s="5" t="s">
        <v>495</v>
      </c>
      <c r="G164" s="5" t="s">
        <v>495</v>
      </c>
      <c r="H164" s="6"/>
      <c r="I164" s="6" t="s">
        <v>1</v>
      </c>
      <c r="L164" s="5" t="s">
        <v>1</v>
      </c>
      <c r="M164" s="5" t="s">
        <v>1</v>
      </c>
      <c r="O164" s="6" t="s">
        <v>1</v>
      </c>
      <c r="P164" s="6" t="s">
        <v>1</v>
      </c>
      <c r="Q164" s="6" t="s">
        <v>1</v>
      </c>
      <c r="R164" s="6" t="s">
        <v>1</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6"/>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 ca="1">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7"/>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224</v>
      </c>
      <c r="B165" s="4" t="s">
        <v>719</v>
      </c>
      <c r="C165" s="4" t="s">
        <v>448</v>
      </c>
      <c r="D165" s="3">
        <f t="shared" ca="1" si="18"/>
        <v>1</v>
      </c>
      <c r="H165" s="5" t="s">
        <v>1</v>
      </c>
      <c r="I165" s="5" t="s">
        <v>1</v>
      </c>
      <c r="J165" s="5" t="s">
        <v>1</v>
      </c>
      <c r="K165" s="5" t="s">
        <v>1</v>
      </c>
      <c r="L165" s="5" t="s">
        <v>1</v>
      </c>
      <c r="M165" s="5" t="s">
        <v>1</v>
      </c>
      <c r="N165" s="5" t="s">
        <v>1</v>
      </c>
      <c r="O165" s="5" t="s">
        <v>1</v>
      </c>
      <c r="Q165" s="5" t="s">
        <v>305</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f ca="1">IF(AND($D165=1,ISNUMBER(MATCH(O$1&amp;O165&amp;"x",WhatIf!$H:$H,0))),1,"")</f>
        <v>1</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f t="shared" ca="1" si="16"/>
        <v>1</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f ca="1">IF(OR(H165="",VLOOKUP(H$1,Services!$A$1:$B$22,2,0)="Exclude"),"",IF($D165=1,IF(OR(price_limit="",price_limit="No Limit"),IF(H165="Yes",1,2),IF(SUMIFS(WhatIf!$G:$G,WhatIf!$A:$A,H$1,WhatIf!$B:$B,H165)&lt;=price_limit,IF(H165="Yes",1,2),"")),""))</f>
        <v>1</v>
      </c>
      <c r="AX165" s="67">
        <f ca="1">IF(OR(I165="",VLOOKUP(I$1,Services!$A$1:$B$22,2,0)="Exclude"),"",IF($D165=1,IF(OR(price_limit="",price_limit="No Limit"),IF(I165="Yes",1,2),IF(SUMIFS(WhatIf!$G:$G,WhatIf!$A:$A,I$1,WhatIf!$B:$B,I165)&lt;=price_limit,IF(I165="Yes",1,2),"")),""))</f>
        <v>1</v>
      </c>
      <c r="AY165" s="67">
        <f ca="1">IF(OR(J165="",VLOOKUP(J$1,Services!$A$1:$B$22,2,0)="Exclude"),"",IF($D165=1,IF(OR(price_limit="",price_limit="No Limit"),IF(J165="Yes",1,2),IF(SUMIFS(WhatIf!$G:$G,WhatIf!$A:$A,J$1,WhatIf!$B:$B,J165)&lt;=price_limit,IF(J165="Yes",1,2),"")),""))</f>
        <v>1</v>
      </c>
      <c r="AZ165" s="67">
        <f ca="1">IF(OR(K165="",VLOOKUP(K$1,Services!$A$1:$B$22,2,0)="Exclude"),"",IF($D165=1,IF(OR(price_limit="",price_limit="No Limit"),IF(K165="Yes",1,2),IF(SUMIFS(WhatIf!$G:$G,WhatIf!$A:$A,K$1,WhatIf!$B:$B,K165)&lt;=price_limit,IF(K165="Yes",1,2),"")),""))</f>
        <v>1</v>
      </c>
      <c r="BA165" s="67">
        <f ca="1">IF(OR(L165="",VLOOKUP(L$1,Services!$A$1:$B$22,2,0)="Exclude"),"",IF($D165=1,IF(OR(price_limit="",price_limit="No Limit"),IF(L165="Yes",1,2),IF(SUMIFS(WhatIf!$G:$G,WhatIf!$A:$A,L$1,WhatIf!$B:$B,L165)&lt;=price_limit,IF(L165="Yes",1,2),"")),""))</f>
        <v>1</v>
      </c>
      <c r="BB165" s="67">
        <f ca="1">IF(OR(M165="",VLOOKUP(M$1,Services!$A$1:$B$22,2,0)="Exclude"),"",IF($D165=1,IF(OR(price_limit="",price_limit="No Limit"),IF(M165="Yes",1,2),IF(SUMIFS(WhatIf!$G:$G,WhatIf!$A:$A,M$1,WhatIf!$B:$B,M165)&lt;=price_limit,IF(M165="Yes",1,2),"")),""))</f>
        <v>1</v>
      </c>
      <c r="BC165" s="67">
        <f ca="1">IF(OR(N165="",VLOOKUP(N$1,Services!$A$1:$B$22,2,0)="Exclude"),"",IF($D165=1,IF(OR(price_limit="",price_limit="No Limit"),IF(N165="Yes",1,2),IF(SUMIFS(WhatIf!$G:$G,WhatIf!$A:$A,N$1,WhatIf!$B:$B,N165)&lt;=price_limit,IF(N165="Yes",1,2),"")),""))</f>
        <v>1</v>
      </c>
      <c r="BD165" s="67">
        <f ca="1">IF(OR(O165="",VLOOKUP(O$1,Services!$A$1:$B$22,2,0)="Exclude"),"",IF($D165=1,IF(OR(price_limit="",price_limit="No Limit"),IF(O165="Yes",1,2),IF(SUMIFS(WhatIf!$G:$G,WhatIf!$A:$A,O$1,WhatIf!$B:$B,O165)&lt;=price_limit,IF(O165="Yes",1,2),"")),""))</f>
        <v>1</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7"/>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2</v>
      </c>
    </row>
    <row r="166" spans="1:70" ht="24.9" x14ac:dyDescent="0.3">
      <c r="A166" s="19" t="s">
        <v>331</v>
      </c>
      <c r="B166" s="4" t="s">
        <v>309</v>
      </c>
      <c r="C166" s="4" t="s">
        <v>206</v>
      </c>
      <c r="D166" s="3" t="str">
        <f t="shared" ca="1" si="18"/>
        <v/>
      </c>
      <c r="H166" s="5" t="s">
        <v>282</v>
      </c>
      <c r="I166" s="5" t="s">
        <v>282</v>
      </c>
      <c r="J166" s="5" t="s">
        <v>282</v>
      </c>
      <c r="K166" s="5" t="s">
        <v>282</v>
      </c>
      <c r="L166" s="5" t="s">
        <v>282</v>
      </c>
      <c r="M166" s="5" t="s">
        <v>282</v>
      </c>
      <c r="N166" s="5" t="s">
        <v>1</v>
      </c>
      <c r="Q166" s="5" t="s">
        <v>803</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6"/>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7"/>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111</v>
      </c>
      <c r="B167" s="7" t="s">
        <v>217</v>
      </c>
      <c r="C167" s="4" t="s">
        <v>214</v>
      </c>
      <c r="D167" s="3" t="str">
        <f t="shared" ca="1" si="18"/>
        <v/>
      </c>
      <c r="F167" s="5" t="s">
        <v>498</v>
      </c>
      <c r="G167" s="5" t="s">
        <v>498</v>
      </c>
      <c r="T167" s="5" t="s">
        <v>244</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6"/>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7"/>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633</v>
      </c>
      <c r="C168" s="4" t="s">
        <v>206</v>
      </c>
      <c r="D168" s="3" t="str">
        <f t="shared" ca="1" si="18"/>
        <v/>
      </c>
      <c r="F168" s="5" t="s">
        <v>792</v>
      </c>
      <c r="G168" s="5" t="s">
        <v>792</v>
      </c>
      <c r="T168" s="5" t="s">
        <v>244</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6"/>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 ca="1">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7"/>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37</v>
      </c>
      <c r="B169" s="4" t="s">
        <v>542</v>
      </c>
      <c r="C169" s="4" t="s">
        <v>443</v>
      </c>
      <c r="D169" s="3" t="str">
        <f t="shared" ca="1" si="18"/>
        <v/>
      </c>
      <c r="F169" s="5" t="s">
        <v>1</v>
      </c>
      <c r="H169" s="5" t="s">
        <v>1</v>
      </c>
      <c r="I169" s="5" t="s">
        <v>1</v>
      </c>
      <c r="J169" s="5" t="s">
        <v>1</v>
      </c>
      <c r="K169" s="5" t="s">
        <v>1</v>
      </c>
      <c r="L169" s="5" t="s">
        <v>1</v>
      </c>
      <c r="M169" s="5" t="s">
        <v>1</v>
      </c>
      <c r="N169" s="5" t="s">
        <v>1</v>
      </c>
      <c r="O169" s="5" t="s">
        <v>1</v>
      </c>
      <c r="P169" s="5" t="s">
        <v>1</v>
      </c>
      <c r="Q169" s="5" t="s">
        <v>1</v>
      </c>
      <c r="R169" s="6"/>
      <c r="V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6"/>
        <v/>
      </c>
      <c r="AT169" s="67" t="str">
        <f>IF(OR(E169="",VLOOKUP(E$1,Services!$A$1:$B$22,2,0)="Exclude"),"",IF($D169=1,IF(OR(price_limit="",price_limit="No Limit"),IF(E169="Yes",1,2),IF(SUMIFS(WhatIf!$G:$G,WhatIf!$A:$A,E$1,WhatIf!$B:$B,E169)&lt;=price_limit,IF(E169="Yes",1,2),"")),""))</f>
        <v/>
      </c>
      <c r="AU169" s="67" t="str">
        <f ca="1">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 ca="1">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 ca="1">IF(OR(K169="",VLOOKUP(K$1,Services!$A$1:$B$22,2,0)="Exclude"),"",IF($D169=1,IF(OR(price_limit="",price_limit="No Limit"),IF(K169="Yes",1,2),IF(SUMIFS(WhatIf!$G:$G,WhatIf!$A:$A,K$1,WhatIf!$B:$B,K169)&lt;=price_limit,IF(K169="Yes",1,2),"")),""))</f>
        <v/>
      </c>
      <c r="BA169" s="67" t="str">
        <f ca="1">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 ca="1">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 ca="1">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7"/>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883</v>
      </c>
      <c r="C170" s="4" t="s">
        <v>841</v>
      </c>
      <c r="U170" s="5" t="s">
        <v>884</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6"/>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7"/>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885</v>
      </c>
      <c r="C171" s="4" t="s">
        <v>841</v>
      </c>
      <c r="U171" s="5" t="s">
        <v>244</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6"/>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7"/>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929</v>
      </c>
      <c r="B172" s="4" t="s">
        <v>237</v>
      </c>
      <c r="C172" s="4" t="s">
        <v>207</v>
      </c>
      <c r="D172" s="3" t="str">
        <f ca="1">IF(BR172=0,"",IF(BR172&lt;=VALUE(MID(marker_pick,1,1)),1,""))</f>
        <v/>
      </c>
      <c r="R172" s="5" t="s">
        <v>929</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6"/>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7"/>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729</v>
      </c>
      <c r="B173" s="4" t="s">
        <v>237</v>
      </c>
      <c r="C173" s="4" t="s">
        <v>207</v>
      </c>
      <c r="D173" s="3" t="str">
        <f ca="1">IF(BR173=0,"",IF(BR173&lt;=VALUE(MID(marker_pick,1,1)),1,""))</f>
        <v/>
      </c>
      <c r="R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6"/>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7"/>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845</v>
      </c>
      <c r="C174" s="4" t="s">
        <v>841</v>
      </c>
      <c r="R174" s="5" t="s">
        <v>842</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si="16"/>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7"/>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844</v>
      </c>
      <c r="C175" s="4" t="s">
        <v>841</v>
      </c>
      <c r="R175" s="5" t="s">
        <v>843</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6"/>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7"/>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112</v>
      </c>
      <c r="B176" s="4" t="s">
        <v>237</v>
      </c>
      <c r="C176" s="4" t="s">
        <v>447</v>
      </c>
      <c r="D176" s="3" t="str">
        <f t="shared" ref="D176:D211" ca="1" si="19">IF(BR176=0,"",IF(BR176&lt;=VALUE(MID(marker_pick,1,1)),1,""))</f>
        <v/>
      </c>
      <c r="F176" s="5" t="s">
        <v>1</v>
      </c>
      <c r="G176" s="5" t="s">
        <v>1</v>
      </c>
      <c r="K176" s="5" t="s">
        <v>1</v>
      </c>
      <c r="L176" s="5" t="s">
        <v>1</v>
      </c>
      <c r="M176" s="5" t="s">
        <v>1</v>
      </c>
      <c r="R176" s="5" t="s">
        <v>805</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6"/>
        <v/>
      </c>
      <c r="AT176" s="67" t="str">
        <f>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7"/>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113</v>
      </c>
      <c r="B177" s="4" t="s">
        <v>237</v>
      </c>
      <c r="C177" s="4" t="s">
        <v>214</v>
      </c>
      <c r="D177" s="3" t="str">
        <f t="shared" ca="1" si="19"/>
        <v/>
      </c>
      <c r="Q177" s="5" t="s">
        <v>306</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6"/>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7"/>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38</v>
      </c>
      <c r="B178" s="4" t="s">
        <v>237</v>
      </c>
      <c r="C178" s="4" t="s">
        <v>280</v>
      </c>
      <c r="D178" s="3" t="str">
        <f t="shared" ca="1" si="19"/>
        <v/>
      </c>
      <c r="G178" s="5" t="s">
        <v>1</v>
      </c>
      <c r="H178" s="5" t="s">
        <v>1</v>
      </c>
      <c r="I178" s="5" t="s">
        <v>1</v>
      </c>
      <c r="J178" s="5" t="s">
        <v>1</v>
      </c>
      <c r="K178" s="5" t="s">
        <v>1</v>
      </c>
      <c r="L178" s="5" t="s">
        <v>1</v>
      </c>
      <c r="M178" s="5" t="s">
        <v>1</v>
      </c>
      <c r="N178" s="5" t="s">
        <v>1</v>
      </c>
      <c r="O178" s="6" t="s">
        <v>1</v>
      </c>
      <c r="P178" s="6" t="s">
        <v>1</v>
      </c>
      <c r="Q178" s="6" t="s">
        <v>1</v>
      </c>
      <c r="R178" s="6"/>
      <c r="V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6"/>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7"/>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177</v>
      </c>
      <c r="B179" s="4" t="s">
        <v>912</v>
      </c>
      <c r="C179" s="4" t="s">
        <v>445</v>
      </c>
      <c r="D179" s="3" t="str">
        <f t="shared" ca="1" si="19"/>
        <v/>
      </c>
      <c r="F179" s="5" t="s">
        <v>500</v>
      </c>
      <c r="G179" s="5" t="s">
        <v>500</v>
      </c>
      <c r="H179" s="6" t="s">
        <v>1</v>
      </c>
      <c r="I179" s="6" t="s">
        <v>1</v>
      </c>
      <c r="L179" s="5" t="s">
        <v>1</v>
      </c>
      <c r="M179" s="5" t="s">
        <v>1</v>
      </c>
      <c r="O179" s="5" t="s">
        <v>1</v>
      </c>
      <c r="P179" s="5" t="s">
        <v>1</v>
      </c>
      <c r="Q179" s="5" t="s">
        <v>306</v>
      </c>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6"/>
        <v/>
      </c>
      <c r="AT179" s="67" t="str">
        <f>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7"/>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39</v>
      </c>
      <c r="B180" s="4" t="s">
        <v>237</v>
      </c>
      <c r="C180" s="4" t="s">
        <v>280</v>
      </c>
      <c r="D180" s="3" t="str">
        <f t="shared" ca="1" si="19"/>
        <v/>
      </c>
      <c r="F180" s="5" t="s">
        <v>500</v>
      </c>
      <c r="G180" s="5" t="s">
        <v>500</v>
      </c>
      <c r="H180" s="5" t="s">
        <v>1</v>
      </c>
      <c r="I180" s="5" t="s">
        <v>1</v>
      </c>
      <c r="J180" s="5" t="s">
        <v>1</v>
      </c>
      <c r="K180" s="5" t="s">
        <v>1</v>
      </c>
      <c r="L180" s="5" t="s">
        <v>1</v>
      </c>
      <c r="M180" s="5" t="s">
        <v>1</v>
      </c>
      <c r="N180" s="5" t="s">
        <v>1</v>
      </c>
      <c r="O180" s="6" t="s">
        <v>1</v>
      </c>
      <c r="P180" s="6" t="s">
        <v>1</v>
      </c>
      <c r="Q180" s="6" t="s">
        <v>1</v>
      </c>
      <c r="R180" s="6"/>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6"/>
        <v/>
      </c>
      <c r="AT180" s="67" t="str">
        <f>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7"/>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114</v>
      </c>
      <c r="B181" s="4" t="s">
        <v>332</v>
      </c>
      <c r="C181" s="4" t="s">
        <v>198</v>
      </c>
      <c r="D181" s="3" t="str">
        <f t="shared" ca="1" si="19"/>
        <v/>
      </c>
      <c r="E181" s="5" t="s">
        <v>1</v>
      </c>
      <c r="F181" s="5" t="s">
        <v>499</v>
      </c>
      <c r="G181" s="5" t="s">
        <v>499</v>
      </c>
      <c r="H181" s="6"/>
      <c r="I181" s="6"/>
      <c r="L181" s="5" t="s">
        <v>1</v>
      </c>
      <c r="M181" s="5" t="s">
        <v>1</v>
      </c>
      <c r="P181" s="5" t="s">
        <v>280</v>
      </c>
      <c r="R181" s="5" t="s">
        <v>1</v>
      </c>
      <c r="S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6"/>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7"/>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115</v>
      </c>
      <c r="B182" s="4" t="s">
        <v>276</v>
      </c>
      <c r="C182" s="4" t="s">
        <v>206</v>
      </c>
      <c r="D182" s="3" t="str">
        <f t="shared" ca="1" si="19"/>
        <v/>
      </c>
      <c r="H182" s="5" t="s">
        <v>282</v>
      </c>
      <c r="I182" s="5" t="s">
        <v>282</v>
      </c>
      <c r="J182" s="5" t="s">
        <v>1</v>
      </c>
      <c r="K182" s="5" t="s">
        <v>1</v>
      </c>
      <c r="L182" s="5" t="s">
        <v>1</v>
      </c>
      <c r="M182" s="5" t="s">
        <v>1</v>
      </c>
      <c r="N182" s="5" t="s">
        <v>1</v>
      </c>
      <c r="R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6"/>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7"/>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708</v>
      </c>
      <c r="B183" s="4" t="s">
        <v>707</v>
      </c>
      <c r="C183" s="4" t="s">
        <v>207</v>
      </c>
      <c r="D183" s="3" t="str">
        <f t="shared" ca="1" si="19"/>
        <v/>
      </c>
      <c r="R183" s="5" t="s">
        <v>921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6"/>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7"/>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168</v>
      </c>
      <c r="B184" s="4" t="s">
        <v>116</v>
      </c>
      <c r="C184" s="4" t="s">
        <v>280</v>
      </c>
      <c r="D184" s="3" t="str">
        <f t="shared" ca="1" si="19"/>
        <v/>
      </c>
      <c r="E184" s="5" t="s">
        <v>1</v>
      </c>
      <c r="F184" s="5" t="s">
        <v>496</v>
      </c>
      <c r="G184" s="5" t="s">
        <v>496</v>
      </c>
      <c r="K184" s="5" t="s">
        <v>1</v>
      </c>
      <c r="L184" s="5" t="s">
        <v>1</v>
      </c>
      <c r="M184" s="5" t="s">
        <v>1</v>
      </c>
      <c r="R184" s="6" t="s">
        <v>805</v>
      </c>
      <c r="T184" s="5" t="s">
        <v>244</v>
      </c>
      <c r="U184" s="5" t="s">
        <v>1</v>
      </c>
      <c r="V184" s="5"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6"/>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 ca="1">IF(OR(T184="",VLOOKUP(T$1,Services!$A$1:$B$22,2,0)="Exclude"),"",IF($D184=1,IF(OR(price_limit="",price_limit="No Limit"),IF(T184="Yes",1,2),IF(SUMIFS(WhatIf!$G:$G,WhatIf!$A:$A,T$1,WhatIf!$B:$B,T184)&lt;=price_limit,IF(T184="Yes",1,2),"")),""))</f>
        <v/>
      </c>
      <c r="BJ184" s="67" t="str">
        <f ca="1">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 ca="1">IF(OR(X184="",VLOOKUP(X$1,Services!$A$1:$B$22,2,0)="Exclude"),"",IF($D184=1,IF(OR(price_limit="",price_limit="No Limit"),IF(X184="Yes",1,2),IF(SUMIFS(WhatIf!$G:$G,WhatIf!$A:$A,X$1,WhatIf!$B:$B,X184)&lt;=price_limit,IF(X184="Yes",1,2),"")),""))</f>
        <v/>
      </c>
      <c r="BN184" s="3">
        <f t="shared" si="17"/>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722</v>
      </c>
      <c r="B185" s="4" t="s">
        <v>721</v>
      </c>
      <c r="C185" s="4" t="s">
        <v>443</v>
      </c>
      <c r="D185" s="3" t="str">
        <f t="shared" ca="1" si="19"/>
        <v/>
      </c>
      <c r="F185" s="5" t="s">
        <v>721</v>
      </c>
      <c r="G185" s="5" t="s">
        <v>721</v>
      </c>
      <c r="O185" s="6"/>
      <c r="P185" s="6"/>
      <c r="Q185" s="6"/>
      <c r="R185" s="6"/>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6"/>
        <v/>
      </c>
      <c r="AT185" s="67" t="str">
        <f>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7"/>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904</v>
      </c>
      <c r="C186" s="4" t="s">
        <v>280</v>
      </c>
      <c r="D186" s="3" t="str">
        <f t="shared" ca="1" si="19"/>
        <v/>
      </c>
      <c r="R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6"/>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7"/>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x14ac:dyDescent="0.3">
      <c r="A187" s="19" t="s">
        <v>375</v>
      </c>
      <c r="B187" s="4" t="s">
        <v>395</v>
      </c>
      <c r="C187" s="4" t="s">
        <v>207</v>
      </c>
      <c r="D187" s="3" t="str">
        <f t="shared" ca="1" si="19"/>
        <v/>
      </c>
      <c r="H187" s="6"/>
      <c r="I187" s="6"/>
      <c r="O187" s="6"/>
      <c r="P187" s="6"/>
      <c r="Q187" s="6" t="s">
        <v>306</v>
      </c>
      <c r="R187" s="6" t="s">
        <v>805</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6"/>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7"/>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40</v>
      </c>
      <c r="B188" s="4" t="s">
        <v>783</v>
      </c>
      <c r="C188" s="4" t="s">
        <v>207</v>
      </c>
      <c r="D188" s="3" t="str">
        <f t="shared" ca="1" si="19"/>
        <v/>
      </c>
      <c r="F188" s="5" t="s">
        <v>495</v>
      </c>
      <c r="G188" s="5" t="s">
        <v>495</v>
      </c>
      <c r="H188" s="6"/>
      <c r="I188" s="6" t="s">
        <v>1</v>
      </c>
      <c r="L188" s="5" t="s">
        <v>1</v>
      </c>
      <c r="M188" s="5" t="s">
        <v>1</v>
      </c>
      <c r="O188" s="6" t="s">
        <v>1</v>
      </c>
      <c r="P188" s="6" t="s">
        <v>1</v>
      </c>
      <c r="Q188" s="6" t="s">
        <v>305</v>
      </c>
      <c r="R188" s="6"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6"/>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 ca="1">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 ca="1">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7"/>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262</v>
      </c>
      <c r="B189" s="4" t="s">
        <v>387</v>
      </c>
      <c r="C189" s="4" t="s">
        <v>207</v>
      </c>
      <c r="D189" s="3" t="str">
        <f t="shared" ca="1" si="19"/>
        <v/>
      </c>
      <c r="H189" s="5" t="s">
        <v>487</v>
      </c>
      <c r="I189" s="5" t="s">
        <v>487</v>
      </c>
      <c r="J189" s="5" t="s">
        <v>487</v>
      </c>
      <c r="K189" s="5" t="s">
        <v>487</v>
      </c>
      <c r="L189" s="5" t="s">
        <v>487</v>
      </c>
      <c r="M189" s="5" t="s">
        <v>487</v>
      </c>
      <c r="N189" s="5" t="s">
        <v>1</v>
      </c>
      <c r="R189" s="5" t="s">
        <v>921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6"/>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7"/>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customHeight="1" x14ac:dyDescent="0.3">
      <c r="A190" s="19" t="s">
        <v>376</v>
      </c>
      <c r="B190" s="4" t="s">
        <v>237</v>
      </c>
      <c r="C190" s="4" t="s">
        <v>207</v>
      </c>
      <c r="D190" s="3" t="str">
        <f t="shared" ca="1" si="19"/>
        <v/>
      </c>
      <c r="R190" s="5" t="s">
        <v>921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6"/>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7"/>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908</v>
      </c>
      <c r="B191" s="4" t="s">
        <v>910</v>
      </c>
      <c r="C191" s="4" t="s">
        <v>280</v>
      </c>
      <c r="D191" s="3" t="str">
        <f t="shared" ca="1" si="19"/>
        <v/>
      </c>
      <c r="E191" s="5" t="s">
        <v>1</v>
      </c>
      <c r="F191" s="5" t="s">
        <v>501</v>
      </c>
      <c r="G191" s="5" t="s">
        <v>501</v>
      </c>
      <c r="L191" s="5" t="s">
        <v>1</v>
      </c>
      <c r="M191" s="5" t="s">
        <v>1</v>
      </c>
      <c r="N191" s="5" t="s">
        <v>1</v>
      </c>
      <c r="R191" s="5" t="s">
        <v>805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6"/>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7"/>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509</v>
      </c>
      <c r="C192" s="4" t="s">
        <v>450</v>
      </c>
      <c r="D192" s="3" t="str">
        <f t="shared" ca="1" si="19"/>
        <v/>
      </c>
      <c r="F192" s="5" t="s">
        <v>509</v>
      </c>
      <c r="G192" s="5" t="s">
        <v>509</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6"/>
        <v/>
      </c>
      <c r="AT192" s="67" t="str">
        <f>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7"/>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3.3" customHeight="1" x14ac:dyDescent="0.3">
      <c r="A193" s="19" t="s">
        <v>178</v>
      </c>
      <c r="B193" s="4" t="s">
        <v>117</v>
      </c>
      <c r="C193" s="4" t="s">
        <v>443</v>
      </c>
      <c r="D193" s="3" t="str">
        <f t="shared" ca="1" si="19"/>
        <v/>
      </c>
      <c r="E193" s="5" t="s">
        <v>1</v>
      </c>
      <c r="F193" s="5" t="s">
        <v>499</v>
      </c>
      <c r="G193" s="5" t="s">
        <v>499</v>
      </c>
      <c r="H193" s="5" t="s">
        <v>1</v>
      </c>
      <c r="I193" s="5" t="s">
        <v>1</v>
      </c>
      <c r="J193" s="5" t="s">
        <v>1</v>
      </c>
      <c r="K193" s="5" t="s">
        <v>1</v>
      </c>
      <c r="L193" s="5" t="s">
        <v>1</v>
      </c>
      <c r="M193" s="5" t="s">
        <v>1</v>
      </c>
      <c r="O193" s="6"/>
      <c r="P193" s="6"/>
      <c r="Q193" s="6" t="s">
        <v>305</v>
      </c>
      <c r="R193" s="6" t="s">
        <v>1</v>
      </c>
      <c r="S193" s="5" t="s">
        <v>1</v>
      </c>
      <c r="U193" s="5" t="s">
        <v>1</v>
      </c>
      <c r="V193" s="5" t="s">
        <v>1</v>
      </c>
      <c r="X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 ca="1">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 ca="1">IF(OR(U193="",VLOOKUP(U$1,Services!$A$1:$B$22,2,0)="Exclude"),"",IF($D193=1,IF(OR(price_limit="",price_limit="No Limit"),IF(U193="Yes",1,2),IF(SUMIFS(WhatIf!$G:$G,WhatIf!$A:$A,U$1,WhatIf!$B:$B,U193)&lt;=price_limit,IF(U193="Yes",1,2),"")),""))</f>
        <v/>
      </c>
      <c r="BK193" s="67" t="str">
        <f ca="1">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 ca="1">IF(OR(X193="",VLOOKUP(X$1,Services!$A$1:$B$22,2,0)="Exclude"),"",IF($D193=1,IF(OR(price_limit="",price_limit="No Limit"),IF(X193="Yes",1,2),IF(SUMIFS(WhatIf!$G:$G,WhatIf!$A:$A,X$1,WhatIf!$B:$B,X193)&lt;=price_limit,IF(X193="Yes",1,2),"")),""))</f>
        <v/>
      </c>
      <c r="BN193" s="3">
        <f t="shared" si="17"/>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118</v>
      </c>
      <c r="B194" s="4" t="s">
        <v>237</v>
      </c>
      <c r="C194" s="4" t="s">
        <v>443</v>
      </c>
      <c r="D194" s="3" t="str">
        <f t="shared" ca="1" si="19"/>
        <v/>
      </c>
      <c r="E194" s="5" t="s">
        <v>1</v>
      </c>
      <c r="F194" s="5" t="s">
        <v>499</v>
      </c>
      <c r="G194" s="5" t="s">
        <v>499</v>
      </c>
      <c r="Q194" s="5" t="s">
        <v>306</v>
      </c>
      <c r="R194" s="5"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 ca="1">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119</v>
      </c>
      <c r="B195" s="4" t="s">
        <v>235</v>
      </c>
      <c r="C195" s="4" t="s">
        <v>443</v>
      </c>
      <c r="D195" s="3" t="str">
        <f t="shared" ca="1" si="19"/>
        <v/>
      </c>
      <c r="E195" s="5" t="s">
        <v>1</v>
      </c>
      <c r="F195" s="5" t="s">
        <v>499</v>
      </c>
      <c r="G195" s="5" t="s">
        <v>499</v>
      </c>
      <c r="J195" s="5" t="s">
        <v>1</v>
      </c>
      <c r="Q195" s="5" t="s">
        <v>306</v>
      </c>
      <c r="R195" s="5" t="s">
        <v>1</v>
      </c>
      <c r="S195" s="5"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ref="AS195:AS256" ca="1" si="20">IF(SUM(Y195:AR195)&gt;0,1,"")</f>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 ca="1">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ref="BN195:BN256" si="21">MAX(BO195:BQ195)</f>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706</v>
      </c>
      <c r="C196" s="4" t="s">
        <v>443</v>
      </c>
      <c r="D196" s="3" t="str">
        <f t="shared" ca="1" si="19"/>
        <v/>
      </c>
      <c r="F196" s="5" t="s">
        <v>706</v>
      </c>
      <c r="G196" s="5" t="s">
        <v>706</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1"/>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41</v>
      </c>
      <c r="B197" s="4" t="s">
        <v>225</v>
      </c>
      <c r="C197" s="4" t="s">
        <v>446</v>
      </c>
      <c r="D197" s="3" t="str">
        <f t="shared" ca="1" si="19"/>
        <v/>
      </c>
      <c r="F197" s="6"/>
      <c r="G197" s="6"/>
      <c r="H197" s="12" t="s">
        <v>1</v>
      </c>
      <c r="I197" s="12" t="s">
        <v>1</v>
      </c>
      <c r="O197" s="6"/>
      <c r="P197" s="6" t="s">
        <v>41</v>
      </c>
      <c r="Q197" s="6" t="s">
        <v>41</v>
      </c>
      <c r="R197" s="6"/>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1"/>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245</v>
      </c>
      <c r="B198" s="4" t="s">
        <v>237</v>
      </c>
      <c r="C198" s="4" t="s">
        <v>446</v>
      </c>
      <c r="D198" s="3" t="str">
        <f t="shared" ca="1" si="19"/>
        <v/>
      </c>
      <c r="F198" s="6"/>
      <c r="G198" s="6"/>
      <c r="H198" s="12"/>
      <c r="I198" s="12"/>
      <c r="O198" s="6"/>
      <c r="P198" s="6"/>
      <c r="Q198" s="12" t="s">
        <v>245</v>
      </c>
      <c r="R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1"/>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483</v>
      </c>
      <c r="B199" s="4" t="s">
        <v>237</v>
      </c>
      <c r="C199" s="4" t="s">
        <v>446</v>
      </c>
      <c r="D199" s="3" t="str">
        <f t="shared" ca="1" si="19"/>
        <v/>
      </c>
      <c r="H199" s="5" t="s">
        <v>1</v>
      </c>
      <c r="I199" s="5" t="s">
        <v>1</v>
      </c>
      <c r="S199" s="5" t="s">
        <v>41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1"/>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484</v>
      </c>
      <c r="B200" s="4" t="s">
        <v>237</v>
      </c>
      <c r="C200" s="4" t="s">
        <v>446</v>
      </c>
      <c r="D200" s="3" t="str">
        <f t="shared" ca="1" si="19"/>
        <v/>
      </c>
      <c r="H200" s="5" t="s">
        <v>1</v>
      </c>
      <c r="I200" s="5" t="s">
        <v>1</v>
      </c>
      <c r="S200" s="5" t="s">
        <v>41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1"/>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943</v>
      </c>
      <c r="C201" s="4" t="s">
        <v>446</v>
      </c>
      <c r="D201" s="3" t="str">
        <f t="shared" ca="1" si="19"/>
        <v/>
      </c>
      <c r="F201" s="6"/>
      <c r="G201" s="6"/>
      <c r="H201" s="12" t="s">
        <v>1</v>
      </c>
      <c r="I201" s="12" t="s">
        <v>1</v>
      </c>
      <c r="O201" s="6"/>
      <c r="P201" s="6"/>
      <c r="Q201" s="6"/>
      <c r="R201" s="6"/>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1"/>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392</v>
      </c>
      <c r="B202" s="4" t="s">
        <v>237</v>
      </c>
      <c r="C202" s="4" t="s">
        <v>445</v>
      </c>
      <c r="D202" s="3" t="str">
        <f t="shared" ca="1" si="19"/>
        <v/>
      </c>
      <c r="F202" s="5" t="s">
        <v>500</v>
      </c>
      <c r="G202" s="5" t="s">
        <v>500</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21"/>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510</v>
      </c>
      <c r="C203" s="4" t="s">
        <v>198</v>
      </c>
      <c r="D203" s="3" t="str">
        <f t="shared" ca="1" si="19"/>
        <v/>
      </c>
      <c r="F203" s="5" t="s">
        <v>510</v>
      </c>
      <c r="G203" s="5" t="s">
        <v>510</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1"/>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42</v>
      </c>
      <c r="B204" s="4" t="s">
        <v>237</v>
      </c>
      <c r="C204" s="4" t="s">
        <v>198</v>
      </c>
      <c r="D204" s="3" t="str">
        <f t="shared" ca="1" si="19"/>
        <v/>
      </c>
      <c r="E204" s="5" t="s">
        <v>1</v>
      </c>
      <c r="F204" s="5" t="s">
        <v>1</v>
      </c>
      <c r="G204" s="5" t="s">
        <v>1</v>
      </c>
      <c r="J204" s="5" t="s">
        <v>1</v>
      </c>
      <c r="K204" s="5" t="s">
        <v>1</v>
      </c>
      <c r="L204" s="5" t="s">
        <v>1</v>
      </c>
      <c r="M204" s="5" t="s">
        <v>1</v>
      </c>
      <c r="O204" s="6" t="s">
        <v>1</v>
      </c>
      <c r="P204" s="6" t="s">
        <v>1</v>
      </c>
      <c r="Q204" s="6" t="s">
        <v>1</v>
      </c>
      <c r="R204" s="6" t="s">
        <v>1</v>
      </c>
      <c r="S204" s="5" t="s">
        <v>1</v>
      </c>
      <c r="V204" s="5" t="s">
        <v>1</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7" t="str">
        <f ca="1">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 ca="1">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21"/>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43</v>
      </c>
      <c r="B205" s="4" t="s">
        <v>296</v>
      </c>
      <c r="C205" s="4" t="s">
        <v>280</v>
      </c>
      <c r="D205" s="3" t="str">
        <f t="shared" ca="1" si="19"/>
        <v/>
      </c>
      <c r="E205" s="5" t="s">
        <v>1</v>
      </c>
      <c r="F205" s="5" t="s">
        <v>1</v>
      </c>
      <c r="G205" s="5" t="s">
        <v>1</v>
      </c>
      <c r="J205" s="5" t="s">
        <v>1</v>
      </c>
      <c r="K205" s="5" t="s">
        <v>1</v>
      </c>
      <c r="L205" s="5" t="s">
        <v>1</v>
      </c>
      <c r="M205" s="5" t="s">
        <v>1</v>
      </c>
      <c r="N205" s="5" t="s">
        <v>1</v>
      </c>
      <c r="O205" s="6"/>
      <c r="P205" s="6" t="s">
        <v>1</v>
      </c>
      <c r="Q205" s="6"/>
      <c r="R205" s="6" t="s">
        <v>1</v>
      </c>
      <c r="S205" s="5" t="s">
        <v>1</v>
      </c>
      <c r="V205" s="5" t="s">
        <v>1</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0"/>
        <v/>
      </c>
      <c r="AT205" s="67" t="str">
        <f ca="1">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 ca="1">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1"/>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4">
      <c r="A206" s="19" t="s">
        <v>263</v>
      </c>
      <c r="B206" s="4" t="s">
        <v>333</v>
      </c>
      <c r="C206" s="4" t="s">
        <v>206</v>
      </c>
      <c r="D206" s="3" t="str">
        <f t="shared" ca="1" si="19"/>
        <v/>
      </c>
      <c r="F206" s="5" t="s">
        <v>792</v>
      </c>
      <c r="G206" s="5" t="s">
        <v>792</v>
      </c>
      <c r="H206" s="5" t="s">
        <v>282</v>
      </c>
      <c r="I206" s="5" t="s">
        <v>282</v>
      </c>
      <c r="J206" s="5" t="s">
        <v>282</v>
      </c>
      <c r="K206" s="5" t="s">
        <v>282</v>
      </c>
      <c r="L206" s="5" t="s">
        <v>282</v>
      </c>
      <c r="M206" s="5" t="s">
        <v>282</v>
      </c>
      <c r="N206" s="5" t="s">
        <v>1</v>
      </c>
      <c r="P206" s="9" t="s">
        <v>282</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0"/>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1"/>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264</v>
      </c>
      <c r="B207" s="4" t="s">
        <v>237</v>
      </c>
      <c r="C207" s="4" t="s">
        <v>206</v>
      </c>
      <c r="D207" s="3" t="str">
        <f t="shared" ca="1" si="19"/>
        <v/>
      </c>
      <c r="H207" s="5" t="s">
        <v>282</v>
      </c>
      <c r="I207" s="5" t="s">
        <v>282</v>
      </c>
      <c r="J207" s="5" t="s">
        <v>282</v>
      </c>
      <c r="K207" s="5" t="s">
        <v>282</v>
      </c>
      <c r="L207" s="5" t="s">
        <v>282</v>
      </c>
      <c r="M207" s="5" t="s">
        <v>282</v>
      </c>
      <c r="N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0"/>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1"/>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750</v>
      </c>
      <c r="C208" s="4" t="s">
        <v>207</v>
      </c>
      <c r="D208" s="3" t="str">
        <f t="shared" ca="1" si="19"/>
        <v/>
      </c>
      <c r="Q208" s="5" t="s">
        <v>754</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0"/>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1"/>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44</v>
      </c>
      <c r="B209" s="4" t="s">
        <v>237</v>
      </c>
      <c r="C209" s="4" t="s">
        <v>214</v>
      </c>
      <c r="D209" s="3" t="str">
        <f t="shared" ca="1" si="19"/>
        <v/>
      </c>
      <c r="F209" s="5" t="s">
        <v>498</v>
      </c>
      <c r="G209" s="5" t="s">
        <v>1</v>
      </c>
      <c r="H209" s="5" t="s">
        <v>1</v>
      </c>
      <c r="I209" s="5" t="s">
        <v>1</v>
      </c>
      <c r="J209" s="5" t="s">
        <v>1</v>
      </c>
      <c r="K209" s="5" t="s">
        <v>1</v>
      </c>
      <c r="L209" s="5" t="s">
        <v>1</v>
      </c>
      <c r="M209" s="5" t="s">
        <v>1</v>
      </c>
      <c r="N209" s="5" t="s">
        <v>1</v>
      </c>
      <c r="O209" s="6" t="s">
        <v>1</v>
      </c>
      <c r="P209" s="6" t="s">
        <v>1</v>
      </c>
      <c r="Q209" s="6" t="s">
        <v>1</v>
      </c>
      <c r="R209" s="6" t="s">
        <v>1</v>
      </c>
      <c r="S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1"/>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511</v>
      </c>
      <c r="C210" s="4" t="s">
        <v>454</v>
      </c>
      <c r="D210" s="3" t="str">
        <f t="shared" ca="1" si="19"/>
        <v/>
      </c>
      <c r="F210" s="5" t="s">
        <v>511</v>
      </c>
      <c r="G210" s="5" t="s">
        <v>511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1"/>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726</v>
      </c>
      <c r="C211" s="4" t="s">
        <v>198</v>
      </c>
      <c r="D211" s="3" t="str">
        <f t="shared" ca="1" si="19"/>
        <v/>
      </c>
      <c r="T211" s="5" t="s">
        <v>244</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1"/>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37.299999999999997" x14ac:dyDescent="0.3">
      <c r="A212" s="19" t="s">
        <v>855</v>
      </c>
      <c r="C212" s="4" t="s">
        <v>841</v>
      </c>
      <c r="P212" s="5" t="s">
        <v>854</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20"/>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1"/>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916</v>
      </c>
      <c r="C213" s="4" t="s">
        <v>841</v>
      </c>
      <c r="P213" s="5" t="s">
        <v>917</v>
      </c>
      <c r="Y213" s="3" t="str">
        <f>IF(AND($D213=1,ISNUMBER(MATCH(E$1&amp;E213&amp;"x",WhatIf!$H:$H,0))),1,"")</f>
        <v/>
      </c>
      <c r="Z213" s="3" t="str">
        <f>IF(AND($D213=1,ISNUMBER(MATCH(F$1&amp;F213&amp;"x",WhatIf!$H:$H,0))),1,"")</f>
        <v/>
      </c>
      <c r="AA213" s="3" t="str">
        <f>IF(AND($D213=1,ISNUMBER(MATCH(G$1&amp;G213&amp;"x",WhatIf!$H:$H,0))),1,"")</f>
        <v/>
      </c>
      <c r="AB213" s="3" t="str">
        <f>IF(AND($D213=1,ISNUMBER(MATCH(H$1&amp;H213&amp;"x",WhatIf!$H:$H,0))),1,"")</f>
        <v/>
      </c>
      <c r="AC213" s="3" t="str">
        <f>IF(AND($D213=1,ISNUMBER(MATCH(I$1&amp;I213&amp;"x",WhatIf!$H:$H,0))),1,"")</f>
        <v/>
      </c>
      <c r="AD213" s="3" t="str">
        <f>IF(AND($D213=1,ISNUMBER(MATCH(J$1&amp;J213&amp;"x",WhatIf!$H:$H,0))),1,"")</f>
        <v/>
      </c>
      <c r="AE213" s="3" t="str">
        <f>IF(AND($D213=1,ISNUMBER(MATCH(K$1&amp;K213&amp;"x",WhatIf!$H:$H,0))),1,"")</f>
        <v/>
      </c>
      <c r="AF213" s="3" t="str">
        <f>IF(AND($D213=1,ISNUMBER(MATCH(L$1&amp;L213&amp;"x",WhatIf!$H:$H,0))),1,"")</f>
        <v/>
      </c>
      <c r="AG213" s="3" t="str">
        <f>IF(AND($D213=1,ISNUMBER(MATCH(M$1&amp;M213&amp;"x",WhatIf!$H:$H,0))),1,"")</f>
        <v/>
      </c>
      <c r="AH213" s="3" t="str">
        <f>IF(AND($D213=1,ISNUMBER(MATCH(N$1&amp;N213&amp;"x",WhatIf!$H:$H,0))),1,"")</f>
        <v/>
      </c>
      <c r="AI213" s="3" t="str">
        <f>IF(AND($D213=1,ISNUMBER(MATCH(O$1&amp;O213&amp;"x",WhatIf!$H:$H,0))),1,"")</f>
        <v/>
      </c>
      <c r="AJ213" s="3" t="str">
        <f>IF(AND($D213=1,ISNUMBER(MATCH(P$1&amp;P213&amp;"x",WhatIf!$H:$H,0))),1,"")</f>
        <v/>
      </c>
      <c r="AK213" s="3" t="str">
        <f>IF(AND($D213=1,ISNUMBER(MATCH(Q$1&amp;Q213&amp;"x",WhatIf!$H:$H,0))),1,"")</f>
        <v/>
      </c>
      <c r="AL213" s="3" t="str">
        <f>IF(AND($D213=1,ISNUMBER(MATCH(R$1&amp;R213&amp;"x",WhatIf!$H:$H,0))),1,"")</f>
        <v/>
      </c>
      <c r="AM213" s="3" t="str">
        <f>IF(AND($D213=1,ISNUMBER(MATCH(S$1&amp;S213&amp;"x",WhatIf!$H:$H,0))),1,"")</f>
        <v/>
      </c>
      <c r="AN213" s="3" t="str">
        <f>IF(AND($D213=1,ISNUMBER(MATCH(T$1&amp;T213&amp;"x",WhatIf!$H:$H,0))),1,"")</f>
        <v/>
      </c>
      <c r="AO213" s="3" t="str">
        <f>IF(AND($D213=1,ISNUMBER(MATCH(U$1&amp;U213&amp;"x",WhatIf!$H:$H,0))),1,"")</f>
        <v/>
      </c>
      <c r="AP213" s="3" t="str">
        <f>IF(AND($D213=1,ISNUMBER(MATCH(V$1&amp;V213&amp;"x",WhatIf!$H:$H,0))),1,"")</f>
        <v/>
      </c>
      <c r="AQ213" s="3" t="str">
        <f>IF(AND($D213=1,ISNUMBER(MATCH(W$1&amp;W213&amp;"x",WhatIf!$H:$H,0))),1,"")</f>
        <v/>
      </c>
      <c r="AR213" s="3" t="str">
        <f>IF(AND($D213=1,ISNUMBER(MATCH(X$1&amp;X213&amp;"x",WhatIf!$H:$H,0))),1,"")</f>
        <v/>
      </c>
      <c r="AS213" s="3" t="str">
        <f t="shared" si="20"/>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1"/>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856</v>
      </c>
      <c r="C214" s="4" t="s">
        <v>841</v>
      </c>
      <c r="P214" s="5" t="s">
        <v>853</v>
      </c>
      <c r="Y214" s="3" t="str">
        <f>IF(AND($D214=1,ISNUMBER(MATCH(E$1&amp;E214&amp;"x",WhatIf!$H:$H,0))),1,"")</f>
        <v/>
      </c>
      <c r="Z214" s="3" t="str">
        <f>IF(AND($D214=1,ISNUMBER(MATCH(F$1&amp;F214&amp;"x",WhatIf!$H:$H,0))),1,"")</f>
        <v/>
      </c>
      <c r="AA214" s="3" t="str">
        <f>IF(AND($D214=1,ISNUMBER(MATCH(G$1&amp;G214&amp;"x",WhatIf!$H:$H,0))),1,"")</f>
        <v/>
      </c>
      <c r="AB214" s="3" t="str">
        <f>IF(AND($D214=1,ISNUMBER(MATCH(H$1&amp;H214&amp;"x",WhatIf!$H:$H,0))),1,"")</f>
        <v/>
      </c>
      <c r="AC214" s="3" t="str">
        <f>IF(AND($D214=1,ISNUMBER(MATCH(I$1&amp;I214&amp;"x",WhatIf!$H:$H,0))),1,"")</f>
        <v/>
      </c>
      <c r="AD214" s="3" t="str">
        <f>IF(AND($D214=1,ISNUMBER(MATCH(J$1&amp;J214&amp;"x",WhatIf!$H:$H,0))),1,"")</f>
        <v/>
      </c>
      <c r="AE214" s="3" t="str">
        <f>IF(AND($D214=1,ISNUMBER(MATCH(K$1&amp;K214&amp;"x",WhatIf!$H:$H,0))),1,"")</f>
        <v/>
      </c>
      <c r="AF214" s="3" t="str">
        <f>IF(AND($D214=1,ISNUMBER(MATCH(L$1&amp;L214&amp;"x",WhatIf!$H:$H,0))),1,"")</f>
        <v/>
      </c>
      <c r="AG214" s="3" t="str">
        <f>IF(AND($D214=1,ISNUMBER(MATCH(M$1&amp;M214&amp;"x",WhatIf!$H:$H,0))),1,"")</f>
        <v/>
      </c>
      <c r="AH214" s="3" t="str">
        <f>IF(AND($D214=1,ISNUMBER(MATCH(N$1&amp;N214&amp;"x",WhatIf!$H:$H,0))),1,"")</f>
        <v/>
      </c>
      <c r="AI214" s="3" t="str">
        <f>IF(AND($D214=1,ISNUMBER(MATCH(O$1&amp;O214&amp;"x",WhatIf!$H:$H,0))),1,"")</f>
        <v/>
      </c>
      <c r="AJ214" s="3" t="str">
        <f>IF(AND($D214=1,ISNUMBER(MATCH(P$1&amp;P214&amp;"x",WhatIf!$H:$H,0))),1,"")</f>
        <v/>
      </c>
      <c r="AK214" s="3" t="str">
        <f>IF(AND($D214=1,ISNUMBER(MATCH(Q$1&amp;Q214&amp;"x",WhatIf!$H:$H,0))),1,"")</f>
        <v/>
      </c>
      <c r="AL214" s="3" t="str">
        <f>IF(AND($D214=1,ISNUMBER(MATCH(R$1&amp;R214&amp;"x",WhatIf!$H:$H,0))),1,"")</f>
        <v/>
      </c>
      <c r="AM214" s="3" t="str">
        <f>IF(AND($D214=1,ISNUMBER(MATCH(S$1&amp;S214&amp;"x",WhatIf!$H:$H,0))),1,"")</f>
        <v/>
      </c>
      <c r="AN214" s="3" t="str">
        <f>IF(AND($D214=1,ISNUMBER(MATCH(T$1&amp;T214&amp;"x",WhatIf!$H:$H,0))),1,"")</f>
        <v/>
      </c>
      <c r="AO214" s="3" t="str">
        <f>IF(AND($D214=1,ISNUMBER(MATCH(U$1&amp;U214&amp;"x",WhatIf!$H:$H,0))),1,"")</f>
        <v/>
      </c>
      <c r="AP214" s="3" t="str">
        <f>IF(AND($D214=1,ISNUMBER(MATCH(V$1&amp;V214&amp;"x",WhatIf!$H:$H,0))),1,"")</f>
        <v/>
      </c>
      <c r="AQ214" s="3" t="str">
        <f>IF(AND($D214=1,ISNUMBER(MATCH(W$1&amp;W214&amp;"x",WhatIf!$H:$H,0))),1,"")</f>
        <v/>
      </c>
      <c r="AR214" s="3" t="str">
        <f>IF(AND($D214=1,ISNUMBER(MATCH(X$1&amp;X214&amp;"x",WhatIf!$H:$H,0))),1,"")</f>
        <v/>
      </c>
      <c r="AS214" s="3" t="str">
        <f t="shared" si="20"/>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1"/>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45</v>
      </c>
      <c r="B215" s="4" t="s">
        <v>237</v>
      </c>
      <c r="C215" s="4" t="s">
        <v>280</v>
      </c>
      <c r="D215" s="3" t="str">
        <f t="shared" ref="D215:D244" ca="1" si="22">IF(BR215=0,"",IF(BR215&lt;=VALUE(MID(marker_pick,1,1)),1,""))</f>
        <v/>
      </c>
      <c r="E215" s="5" t="s">
        <v>1</v>
      </c>
      <c r="F215" s="5" t="s">
        <v>1</v>
      </c>
      <c r="G215" s="5" t="s">
        <v>1</v>
      </c>
      <c r="K215" s="5" t="s">
        <v>1</v>
      </c>
      <c r="L215" s="5" t="s">
        <v>1</v>
      </c>
      <c r="M215" s="5" t="s">
        <v>1</v>
      </c>
      <c r="O215" s="6" t="s">
        <v>1</v>
      </c>
      <c r="P215" s="6"/>
      <c r="Q215" s="6" t="s">
        <v>305</v>
      </c>
      <c r="R215" s="6" t="s">
        <v>1</v>
      </c>
      <c r="S215" s="5" t="s">
        <v>1</v>
      </c>
      <c r="X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7" t="str">
        <f ca="1">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 ca="1">IF(OR(X215="",VLOOKUP(X$1,Services!$A$1:$B$22,2,0)="Exclude"),"",IF($D215=1,IF(OR(price_limit="",price_limit="No Limit"),IF(X215="Yes",1,2),IF(SUMIFS(WhatIf!$G:$G,WhatIf!$A:$A,X$1,WhatIf!$B:$B,X215)&lt;=price_limit,IF(X215="Yes",1,2),"")),""))</f>
        <v/>
      </c>
      <c r="BN215" s="3">
        <f t="shared" si="21"/>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652</v>
      </c>
      <c r="C216" s="4" t="s">
        <v>447</v>
      </c>
      <c r="D216" s="3" t="str">
        <f t="shared" ca="1" si="22"/>
        <v/>
      </c>
      <c r="T216" s="5" t="s">
        <v>244</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1"/>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637</v>
      </c>
      <c r="C217" s="4" t="s">
        <v>280</v>
      </c>
      <c r="D217" s="3" t="str">
        <f t="shared" ca="1" si="22"/>
        <v/>
      </c>
      <c r="T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1"/>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397</v>
      </c>
      <c r="C218" s="4" t="s">
        <v>280</v>
      </c>
      <c r="D218" s="3" t="str">
        <f t="shared" ca="1" si="22"/>
        <v/>
      </c>
      <c r="R218" s="6" t="s">
        <v>805</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1"/>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46</v>
      </c>
      <c r="B219" s="4" t="s">
        <v>289</v>
      </c>
      <c r="C219" s="4" t="s">
        <v>280</v>
      </c>
      <c r="D219" s="3" t="str">
        <f t="shared" ca="1" si="22"/>
        <v/>
      </c>
      <c r="E219" s="5" t="s">
        <v>1</v>
      </c>
      <c r="F219" s="5" t="s">
        <v>1</v>
      </c>
      <c r="G219" s="5" t="s">
        <v>1</v>
      </c>
      <c r="J219" s="5" t="s">
        <v>1</v>
      </c>
      <c r="K219" s="5" t="s">
        <v>1</v>
      </c>
      <c r="L219" s="5" t="s">
        <v>1</v>
      </c>
      <c r="M219" s="5" t="s">
        <v>1</v>
      </c>
      <c r="O219" s="6" t="s">
        <v>1</v>
      </c>
      <c r="P219" s="6" t="s">
        <v>1</v>
      </c>
      <c r="Q219" s="6" t="s">
        <v>1</v>
      </c>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 ca="1">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1"/>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266</v>
      </c>
      <c r="B220" s="4" t="s">
        <v>237</v>
      </c>
      <c r="C220" s="4" t="s">
        <v>206</v>
      </c>
      <c r="D220" s="3" t="str">
        <f t="shared" ca="1" si="22"/>
        <v/>
      </c>
      <c r="H220" s="5" t="s">
        <v>282</v>
      </c>
      <c r="I220" s="5" t="s">
        <v>282</v>
      </c>
      <c r="J220" s="5" t="s">
        <v>282</v>
      </c>
      <c r="K220" s="5" t="s">
        <v>282</v>
      </c>
      <c r="L220" s="5" t="s">
        <v>282</v>
      </c>
      <c r="M220" s="5" t="s">
        <v>282</v>
      </c>
      <c r="N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 ca="1">IF(OR(I220="",VLOOKUP(I$1,Services!$A$1:$B$22,2,0)="Exclude"),"",IF($D220=1,IF(OR(price_limit="",price_limit="No Limit"),IF(I220="Yes",1,2),IF(SUMIFS(WhatIf!$G:$G,WhatIf!$A:$A,I$1,WhatIf!$B:$B,I220)&lt;=price_limit,IF(I220="Yes",1,2),"")),""))</f>
        <v/>
      </c>
      <c r="AY220" s="67" t="str">
        <f ca="1">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1"/>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579</v>
      </c>
      <c r="C221" s="4" t="s">
        <v>280</v>
      </c>
      <c r="D221" s="3" t="str">
        <f t="shared" ca="1" si="22"/>
        <v/>
      </c>
      <c r="K221" s="5" t="s">
        <v>1</v>
      </c>
      <c r="L221" s="5" t="s">
        <v>1</v>
      </c>
      <c r="M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1"/>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334</v>
      </c>
      <c r="B222" s="4" t="s">
        <v>711</v>
      </c>
      <c r="C222" s="4" t="s">
        <v>214</v>
      </c>
      <c r="D222" s="3" t="str">
        <f t="shared" ca="1" si="22"/>
        <v/>
      </c>
      <c r="E222" s="5" t="s">
        <v>1</v>
      </c>
      <c r="F222" s="5" t="s">
        <v>498</v>
      </c>
      <c r="G222" s="5" t="s">
        <v>498</v>
      </c>
      <c r="Q222" s="5" t="s">
        <v>305</v>
      </c>
      <c r="T222" s="5" t="s">
        <v>244</v>
      </c>
      <c r="V222" s="5" t="s">
        <v>572</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1"/>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47</v>
      </c>
      <c r="B223" s="4" t="s">
        <v>275</v>
      </c>
      <c r="C223" s="4" t="s">
        <v>198</v>
      </c>
      <c r="D223" s="3" t="str">
        <f t="shared" ca="1" si="22"/>
        <v/>
      </c>
      <c r="E223" s="5" t="s">
        <v>1</v>
      </c>
      <c r="F223" s="5" t="s">
        <v>1</v>
      </c>
      <c r="G223" s="5" t="s">
        <v>1</v>
      </c>
      <c r="J223" s="5" t="s">
        <v>1</v>
      </c>
      <c r="K223" s="5" t="s">
        <v>1</v>
      </c>
      <c r="L223" s="5" t="s">
        <v>1</v>
      </c>
      <c r="M223" s="5" t="s">
        <v>1</v>
      </c>
      <c r="N223" s="5" t="s">
        <v>1</v>
      </c>
      <c r="O223" s="6"/>
      <c r="P223" s="6" t="s">
        <v>1</v>
      </c>
      <c r="Q223" s="6"/>
      <c r="R223" s="6" t="s">
        <v>1</v>
      </c>
      <c r="S223" s="5"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 ca="1">IF(OR(J223="",VLOOKUP(J$1,Services!$A$1:$B$22,2,0)="Exclude"),"",IF($D223=1,IF(OR(price_limit="",price_limit="No Limit"),IF(J223="Yes",1,2),IF(SUMIFS(WhatIf!$G:$G,WhatIf!$A:$A,J$1,WhatIf!$B:$B,J223)&lt;=price_limit,IF(J223="Yes",1,2),"")),""))</f>
        <v/>
      </c>
      <c r="AZ223" s="67" t="str">
        <f ca="1">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1"/>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48</v>
      </c>
      <c r="B224" s="4" t="s">
        <v>335</v>
      </c>
      <c r="C224" s="4" t="s">
        <v>445</v>
      </c>
      <c r="D224" s="3" t="str">
        <f t="shared" ca="1" si="22"/>
        <v/>
      </c>
      <c r="E224" s="5" t="s">
        <v>1</v>
      </c>
      <c r="F224" s="5" t="s">
        <v>499</v>
      </c>
      <c r="G224" s="5" t="s">
        <v>499</v>
      </c>
      <c r="H224" s="6"/>
      <c r="I224" s="6"/>
      <c r="L224" s="5" t="s">
        <v>1</v>
      </c>
      <c r="M224" s="5" t="s">
        <v>1</v>
      </c>
      <c r="O224" s="6"/>
      <c r="P224" s="6" t="s">
        <v>280</v>
      </c>
      <c r="Q224" s="6"/>
      <c r="R224" s="6" t="s">
        <v>1</v>
      </c>
      <c r="S224" s="5" t="s">
        <v>1</v>
      </c>
      <c r="V224" s="5" t="s">
        <v>1</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 ca="1">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21"/>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865</v>
      </c>
      <c r="B225" s="4" t="s">
        <v>237</v>
      </c>
      <c r="C225" s="4" t="s">
        <v>280</v>
      </c>
      <c r="D225" s="3" t="str">
        <f t="shared" ca="1" si="22"/>
        <v/>
      </c>
      <c r="U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 ca="1">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1"/>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37.299999999999997" x14ac:dyDescent="0.3">
      <c r="A226" s="19" t="s">
        <v>860</v>
      </c>
      <c r="C226" s="4" t="s">
        <v>280</v>
      </c>
      <c r="D226" s="3" t="str">
        <f t="shared" ca="1" si="22"/>
        <v/>
      </c>
      <c r="F226" s="5" t="s">
        <v>860</v>
      </c>
      <c r="G226" s="5" t="s">
        <v>860</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1"/>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120</v>
      </c>
      <c r="B227" s="4" t="s">
        <v>237</v>
      </c>
      <c r="C227" s="4" t="s">
        <v>214</v>
      </c>
      <c r="D227" s="3" t="str">
        <f t="shared" ca="1" si="22"/>
        <v/>
      </c>
      <c r="F227" s="5" t="s">
        <v>1</v>
      </c>
      <c r="G227" s="5" t="s">
        <v>1</v>
      </c>
      <c r="O227" s="5" t="s">
        <v>1</v>
      </c>
      <c r="R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1"/>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121</v>
      </c>
      <c r="B228" s="4" t="s">
        <v>237</v>
      </c>
      <c r="C228" s="4" t="s">
        <v>198</v>
      </c>
      <c r="D228" s="3" t="str">
        <f t="shared" ca="1" si="22"/>
        <v/>
      </c>
      <c r="E228" s="5" t="s">
        <v>1</v>
      </c>
      <c r="F228" s="5" t="s">
        <v>496</v>
      </c>
      <c r="G228" s="5" t="s">
        <v>496</v>
      </c>
      <c r="H228" s="6"/>
      <c r="I228" s="6"/>
      <c r="L228" s="5" t="s">
        <v>1</v>
      </c>
      <c r="M228" s="5" t="s">
        <v>1</v>
      </c>
      <c r="R228" s="6" t="s">
        <v>805</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 ca="1">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1"/>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122</v>
      </c>
      <c r="B229" s="4" t="s">
        <v>237</v>
      </c>
      <c r="C229" s="4" t="s">
        <v>448</v>
      </c>
      <c r="D229" s="3" t="str">
        <f t="shared" ca="1" si="22"/>
        <v/>
      </c>
      <c r="F229" s="5" t="s">
        <v>495</v>
      </c>
      <c r="G229" s="5" t="s">
        <v>495</v>
      </c>
      <c r="I229" s="5" t="s">
        <v>1</v>
      </c>
      <c r="Q229" s="6" t="s">
        <v>804</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 ca="1">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1"/>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300</v>
      </c>
      <c r="B230" s="4" t="s">
        <v>157</v>
      </c>
      <c r="C230" s="4" t="s">
        <v>207</v>
      </c>
      <c r="D230" s="3" t="str">
        <f t="shared" ca="1" si="22"/>
        <v/>
      </c>
      <c r="O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1"/>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732</v>
      </c>
      <c r="C231" s="4" t="s">
        <v>445</v>
      </c>
      <c r="D231" s="3" t="str">
        <f t="shared" ca="1" si="22"/>
        <v/>
      </c>
      <c r="F231" s="5" t="s">
        <v>732</v>
      </c>
      <c r="G231" s="5" t="s">
        <v>732</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1"/>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887</v>
      </c>
      <c r="C232" s="4" t="s">
        <v>450</v>
      </c>
      <c r="D232" s="3" t="str">
        <f t="shared" ca="1" si="22"/>
        <v/>
      </c>
      <c r="R232" s="5" t="s">
        <v>920</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1"/>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871</v>
      </c>
      <c r="B233" s="4" t="s">
        <v>906</v>
      </c>
      <c r="C233" s="4" t="s">
        <v>207</v>
      </c>
      <c r="D233" s="3" t="str">
        <f t="shared" ca="1" si="22"/>
        <v/>
      </c>
      <c r="R233" s="5" t="s">
        <v>924</v>
      </c>
      <c r="V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 ca="1">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1"/>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267</v>
      </c>
      <c r="B234" s="4" t="s">
        <v>237</v>
      </c>
      <c r="C234" s="4" t="s">
        <v>206</v>
      </c>
      <c r="D234" s="3" t="str">
        <f t="shared" ca="1" si="22"/>
        <v/>
      </c>
      <c r="H234" s="5" t="s">
        <v>282</v>
      </c>
      <c r="I234" s="5" t="s">
        <v>282</v>
      </c>
      <c r="J234" s="5" t="s">
        <v>282</v>
      </c>
      <c r="K234" s="5" t="s">
        <v>282</v>
      </c>
      <c r="L234" s="5" t="s">
        <v>282</v>
      </c>
      <c r="M234" s="5" t="s">
        <v>282</v>
      </c>
      <c r="N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 ca="1">IF(OR(I234="",VLOOKUP(I$1,Services!$A$1:$B$22,2,0)="Exclude"),"",IF($D234=1,IF(OR(price_limit="",price_limit="No Limit"),IF(I234="Yes",1,2),IF(SUMIFS(WhatIf!$G:$G,WhatIf!$A:$A,I$1,WhatIf!$B:$B,I234)&lt;=price_limit,IF(I234="Yes",1,2),"")),""))</f>
        <v/>
      </c>
      <c r="AY234" s="67" t="str">
        <f ca="1">IF(OR(J234="",VLOOKUP(J$1,Services!$A$1:$B$22,2,0)="Exclude"),"",IF($D234=1,IF(OR(price_limit="",price_limit="No Limit"),IF(J234="Yes",1,2),IF(SUMIFS(WhatIf!$G:$G,WhatIf!$A:$A,J$1,WhatIf!$B:$B,J234)&lt;=price_limit,IF(J234="Yes",1,2),"")),""))</f>
        <v/>
      </c>
      <c r="AZ234" s="67" t="str">
        <f ca="1">IF(OR(K234="",VLOOKUP(K$1,Services!$A$1:$B$22,2,0)="Exclude"),"",IF($D234=1,IF(OR(price_limit="",price_limit="No Limit"),IF(K234="Yes",1,2),IF(SUMIFS(WhatIf!$G:$G,WhatIf!$A:$A,K$1,WhatIf!$B:$B,K234)&lt;=price_limit,IF(K234="Yes",1,2),"")),""))</f>
        <v/>
      </c>
      <c r="BA234" s="67" t="str">
        <f ca="1">IF(OR(L234="",VLOOKUP(L$1,Services!$A$1:$B$22,2,0)="Exclude"),"",IF($D234=1,IF(OR(price_limit="",price_limit="No Limit"),IF(L234="Yes",1,2),IF(SUMIFS(WhatIf!$G:$G,WhatIf!$A:$A,L$1,WhatIf!$B:$B,L234)&lt;=price_limit,IF(L234="Yes",1,2),"")),""))</f>
        <v/>
      </c>
      <c r="BB234" s="67" t="str">
        <f ca="1">IF(OR(M234="",VLOOKUP(M$1,Services!$A$1:$B$22,2,0)="Exclude"),"",IF($D234=1,IF(OR(price_limit="",price_limit="No Limit"),IF(M234="Yes",1,2),IF(SUMIFS(WhatIf!$G:$G,WhatIf!$A:$A,M$1,WhatIf!$B:$B,M234)&lt;=price_limit,IF(M234="Yes",1,2),"")),""))</f>
        <v/>
      </c>
      <c r="BC234" s="67" t="str">
        <f ca="1">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1"/>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794</v>
      </c>
      <c r="C235" s="4" t="s">
        <v>206</v>
      </c>
      <c r="D235" s="3" t="str">
        <f t="shared" ca="1" si="22"/>
        <v/>
      </c>
      <c r="F235" s="5" t="s">
        <v>801</v>
      </c>
      <c r="G235" s="5" t="s">
        <v>801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1"/>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768</v>
      </c>
      <c r="C236" s="4" t="s">
        <v>206</v>
      </c>
      <c r="D236" s="3" t="str">
        <f t="shared" ca="1" si="22"/>
        <v/>
      </c>
      <c r="F236" s="5" t="s">
        <v>801</v>
      </c>
      <c r="G236" s="5" t="s">
        <v>801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1"/>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795</v>
      </c>
      <c r="C237" s="4" t="s">
        <v>206</v>
      </c>
      <c r="D237" s="3" t="str">
        <f t="shared" ca="1" si="22"/>
        <v/>
      </c>
      <c r="F237" s="5" t="s">
        <v>800</v>
      </c>
      <c r="G237" s="5" t="s">
        <v>800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1"/>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731</v>
      </c>
      <c r="C238" s="4" t="s">
        <v>207</v>
      </c>
      <c r="D238" s="3" t="str">
        <f t="shared" ca="1" si="22"/>
        <v/>
      </c>
      <c r="O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1"/>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49</v>
      </c>
      <c r="B239" s="4" t="s">
        <v>656</v>
      </c>
      <c r="C239" s="4" t="s">
        <v>207</v>
      </c>
      <c r="D239" s="3" t="str">
        <f t="shared" ca="1" si="22"/>
        <v/>
      </c>
      <c r="F239" s="5" t="s">
        <v>495</v>
      </c>
      <c r="G239" s="5" t="s">
        <v>495</v>
      </c>
      <c r="K239" s="5" t="s">
        <v>1</v>
      </c>
      <c r="L239" s="5" t="s">
        <v>1</v>
      </c>
      <c r="M239" s="5" t="s">
        <v>1</v>
      </c>
      <c r="O239" s="6" t="s">
        <v>1</v>
      </c>
      <c r="P239" s="6"/>
      <c r="Q239" s="6" t="s">
        <v>305</v>
      </c>
      <c r="R239" s="6"/>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1"/>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49.75" x14ac:dyDescent="0.3">
      <c r="A240" s="19" t="s">
        <v>123</v>
      </c>
      <c r="B240" s="4" t="s">
        <v>759</v>
      </c>
      <c r="C240" s="4" t="s">
        <v>207</v>
      </c>
      <c r="D240" s="3" t="str">
        <f t="shared" ca="1" si="22"/>
        <v/>
      </c>
      <c r="F240" s="5" t="s">
        <v>495</v>
      </c>
      <c r="G240" s="5" t="s">
        <v>495</v>
      </c>
      <c r="Q240" s="6" t="s">
        <v>804</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1"/>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733</v>
      </c>
      <c r="C241" s="4" t="s">
        <v>280</v>
      </c>
      <c r="D241" s="3" t="str">
        <f t="shared" ca="1" si="22"/>
        <v/>
      </c>
      <c r="F241" s="5" t="s">
        <v>733</v>
      </c>
      <c r="G241" s="5" t="s">
        <v>733</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1"/>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37.299999999999997" x14ac:dyDescent="0.3">
      <c r="A242" s="19" t="s">
        <v>154</v>
      </c>
      <c r="B242" s="4" t="s">
        <v>867</v>
      </c>
      <c r="C242" s="4" t="s">
        <v>207</v>
      </c>
      <c r="D242" s="3" t="str">
        <f t="shared" ca="1" si="22"/>
        <v/>
      </c>
      <c r="E242" s="5" t="s">
        <v>1</v>
      </c>
      <c r="F242" s="5" t="s">
        <v>1</v>
      </c>
      <c r="J242" s="5" t="s">
        <v>1</v>
      </c>
      <c r="K242" s="5" t="s">
        <v>1</v>
      </c>
      <c r="L242" s="5" t="s">
        <v>1</v>
      </c>
      <c r="M242" s="5" t="s">
        <v>1</v>
      </c>
      <c r="N242" s="5" t="s">
        <v>1</v>
      </c>
      <c r="O242" s="5" t="s">
        <v>1</v>
      </c>
      <c r="P242" s="5" t="s">
        <v>1</v>
      </c>
      <c r="Q242" s="5" t="s">
        <v>1</v>
      </c>
      <c r="R242" s="5"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21"/>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485</v>
      </c>
      <c r="B243" s="4" t="s">
        <v>237</v>
      </c>
      <c r="C243" s="4" t="s">
        <v>207</v>
      </c>
      <c r="D243" s="3" t="str">
        <f t="shared" ca="1" si="22"/>
        <v/>
      </c>
      <c r="I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1"/>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486</v>
      </c>
      <c r="B244" s="4" t="s">
        <v>237</v>
      </c>
      <c r="C244" s="4" t="s">
        <v>207</v>
      </c>
      <c r="D244" s="3" t="str">
        <f t="shared" ca="1" si="22"/>
        <v/>
      </c>
      <c r="I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1"/>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50</v>
      </c>
      <c r="B245" s="4" t="s">
        <v>237</v>
      </c>
      <c r="C245" s="4" t="s">
        <v>214</v>
      </c>
      <c r="D245" s="3" t="str">
        <f t="shared" ref="D245:D276" ca="1" si="23">IF(BR245=0,"",IF(BR245&lt;=VALUE(MID(marker_pick,1,1)),1,""))</f>
        <v/>
      </c>
      <c r="G245" s="5" t="s">
        <v>1</v>
      </c>
      <c r="H245" s="5" t="s">
        <v>1</v>
      </c>
      <c r="I245" s="5" t="s">
        <v>1</v>
      </c>
      <c r="J245" s="5" t="s">
        <v>1</v>
      </c>
      <c r="K245" s="5" t="s">
        <v>1</v>
      </c>
      <c r="L245" s="5" t="s">
        <v>1</v>
      </c>
      <c r="M245" s="5" t="s">
        <v>1</v>
      </c>
      <c r="N245" s="5" t="s">
        <v>1</v>
      </c>
      <c r="O245" s="6" t="s">
        <v>1</v>
      </c>
      <c r="P245" s="6" t="s">
        <v>1</v>
      </c>
      <c r="Q245" s="6" t="s">
        <v>1</v>
      </c>
      <c r="R245" s="6"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 ca="1">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1"/>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51</v>
      </c>
      <c r="B246" s="4" t="s">
        <v>237</v>
      </c>
      <c r="C246" s="4" t="s">
        <v>280</v>
      </c>
      <c r="D246" s="3" t="str">
        <f t="shared" ca="1" si="23"/>
        <v/>
      </c>
      <c r="E246" s="5" t="s">
        <v>1</v>
      </c>
      <c r="F246" s="5" t="s">
        <v>496</v>
      </c>
      <c r="G246" s="5" t="s">
        <v>496</v>
      </c>
      <c r="H246" s="5" t="s">
        <v>1</v>
      </c>
      <c r="I246" s="5" t="s">
        <v>1</v>
      </c>
      <c r="J246" s="5" t="s">
        <v>1</v>
      </c>
      <c r="K246" s="5" t="s">
        <v>1</v>
      </c>
      <c r="L246" s="5" t="s">
        <v>1</v>
      </c>
      <c r="M246" s="5" t="s">
        <v>1</v>
      </c>
      <c r="N246" s="5" t="s">
        <v>1</v>
      </c>
      <c r="O246" s="6"/>
      <c r="P246" s="6"/>
      <c r="Q246" s="6"/>
      <c r="R246" s="6" t="s">
        <v>1</v>
      </c>
      <c r="S246" s="5" t="s">
        <v>1</v>
      </c>
      <c r="V246" s="5" t="s">
        <v>1</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1"/>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124</v>
      </c>
      <c r="B247" s="4" t="s">
        <v>237</v>
      </c>
      <c r="C247" s="4" t="s">
        <v>447</v>
      </c>
      <c r="D247" s="3" t="str">
        <f t="shared" ca="1" si="23"/>
        <v/>
      </c>
      <c r="E247" s="5" t="s">
        <v>1</v>
      </c>
      <c r="H247" s="6"/>
      <c r="I247" s="6"/>
      <c r="L247" s="5" t="s">
        <v>1</v>
      </c>
      <c r="M247" s="5" t="s">
        <v>1</v>
      </c>
      <c r="R247" s="6" t="s">
        <v>805</v>
      </c>
      <c r="V247" s="5" t="s">
        <v>572</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7" t="str">
        <f ca="1">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1"/>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125</v>
      </c>
      <c r="B248" s="4" t="s">
        <v>237</v>
      </c>
      <c r="C248" s="4" t="s">
        <v>447</v>
      </c>
      <c r="D248" s="3" t="str">
        <f t="shared" ca="1" si="23"/>
        <v/>
      </c>
      <c r="E248" s="5" t="s">
        <v>1</v>
      </c>
      <c r="R248" s="6" t="s">
        <v>805</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7" t="str">
        <f ca="1">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1"/>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52</v>
      </c>
      <c r="B249" s="4" t="s">
        <v>227</v>
      </c>
      <c r="C249" s="4" t="s">
        <v>280</v>
      </c>
      <c r="D249" s="3" t="str">
        <f t="shared" ca="1" si="23"/>
        <v/>
      </c>
      <c r="E249" s="5" t="s">
        <v>1</v>
      </c>
      <c r="F249" s="5" t="s">
        <v>496</v>
      </c>
      <c r="G249" s="5" t="s">
        <v>496</v>
      </c>
      <c r="J249" s="5" t="s">
        <v>1</v>
      </c>
      <c r="K249" s="5" t="s">
        <v>1</v>
      </c>
      <c r="L249" s="5" t="s">
        <v>1</v>
      </c>
      <c r="M249" s="5" t="s">
        <v>1</v>
      </c>
      <c r="O249" s="6"/>
      <c r="P249" s="6"/>
      <c r="Q249" s="6"/>
      <c r="R249" s="6" t="s">
        <v>805</v>
      </c>
      <c r="V249" s="5" t="s">
        <v>572</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7" t="str">
        <f ca="1">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21"/>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377</v>
      </c>
      <c r="B250" s="4" t="s">
        <v>226</v>
      </c>
      <c r="C250" s="4" t="s">
        <v>447</v>
      </c>
      <c r="D250" s="3" t="str">
        <f t="shared" ca="1" si="23"/>
        <v/>
      </c>
      <c r="O250" s="6"/>
      <c r="P250" s="6"/>
      <c r="Q250" s="6"/>
      <c r="R250" s="6" t="s">
        <v>805</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 ca="1">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1"/>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268</v>
      </c>
      <c r="B251" s="4" t="s">
        <v>769</v>
      </c>
      <c r="C251" s="4" t="s">
        <v>206</v>
      </c>
      <c r="D251" s="3" t="str">
        <f t="shared" ca="1" si="23"/>
        <v/>
      </c>
      <c r="F251" s="5" t="s">
        <v>801</v>
      </c>
      <c r="G251" s="5" t="s">
        <v>801</v>
      </c>
      <c r="H251" s="5" t="s">
        <v>282</v>
      </c>
      <c r="I251" s="5" t="s">
        <v>282</v>
      </c>
      <c r="J251" s="5" t="s">
        <v>282</v>
      </c>
      <c r="K251" s="5" t="s">
        <v>282</v>
      </c>
      <c r="L251" s="5" t="s">
        <v>282</v>
      </c>
      <c r="M251" s="5" t="s">
        <v>282</v>
      </c>
      <c r="N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1"/>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378</v>
      </c>
      <c r="B252" s="4" t="s">
        <v>228</v>
      </c>
      <c r="C252" s="4" t="s">
        <v>444</v>
      </c>
      <c r="D252" s="3" t="str">
        <f t="shared" ca="1" si="23"/>
        <v/>
      </c>
      <c r="H252" s="5" t="s">
        <v>1</v>
      </c>
      <c r="I252" s="5" t="s">
        <v>1</v>
      </c>
      <c r="O252" s="6" t="s">
        <v>1</v>
      </c>
      <c r="P252" s="6"/>
      <c r="Q252" s="6" t="s">
        <v>1</v>
      </c>
      <c r="R252" s="6"/>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1"/>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651</v>
      </c>
      <c r="B253" s="4" t="s">
        <v>739</v>
      </c>
      <c r="C253" s="4" t="s">
        <v>280</v>
      </c>
      <c r="D253" s="3" t="str">
        <f t="shared" ca="1" si="23"/>
        <v/>
      </c>
      <c r="P253" s="5" t="s">
        <v>1</v>
      </c>
      <c r="T253" s="5" t="s">
        <v>244</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 ca="1">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1"/>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269</v>
      </c>
      <c r="B254" s="4" t="s">
        <v>237</v>
      </c>
      <c r="C254" s="4" t="s">
        <v>206</v>
      </c>
      <c r="D254" s="3" t="str">
        <f t="shared" ca="1" si="23"/>
        <v/>
      </c>
      <c r="F254" s="5" t="s">
        <v>792</v>
      </c>
      <c r="G254" s="5" t="s">
        <v>792</v>
      </c>
      <c r="H254" s="5" t="s">
        <v>282</v>
      </c>
      <c r="I254" s="5" t="s">
        <v>282</v>
      </c>
      <c r="J254" s="5" t="s">
        <v>282</v>
      </c>
      <c r="K254" s="5" t="s">
        <v>282</v>
      </c>
      <c r="L254" s="5" t="s">
        <v>282</v>
      </c>
      <c r="M254" s="5" t="s">
        <v>282</v>
      </c>
      <c r="N254" s="5" t="s">
        <v>1</v>
      </c>
      <c r="Q254" s="5" t="s">
        <v>803</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1"/>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53</v>
      </c>
      <c r="B255" s="4" t="s">
        <v>393</v>
      </c>
      <c r="C255" s="4" t="s">
        <v>198</v>
      </c>
      <c r="D255" s="3" t="str">
        <f t="shared" ca="1" si="23"/>
        <v/>
      </c>
      <c r="F255" s="5" t="s">
        <v>501</v>
      </c>
      <c r="G255" s="5" t="s">
        <v>501</v>
      </c>
      <c r="H255" s="6" t="s">
        <v>1</v>
      </c>
      <c r="I255" s="6" t="s">
        <v>1</v>
      </c>
      <c r="L255" s="5" t="s">
        <v>1</v>
      </c>
      <c r="M255" s="5" t="s">
        <v>1</v>
      </c>
      <c r="O255" s="6" t="s">
        <v>1</v>
      </c>
      <c r="P255" s="6" t="s">
        <v>1</v>
      </c>
      <c r="Q255" s="6" t="s">
        <v>305</v>
      </c>
      <c r="R255" s="6"/>
      <c r="V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0"/>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1"/>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49.75" x14ac:dyDescent="0.3">
      <c r="A256" s="19" t="s">
        <v>54</v>
      </c>
      <c r="B256" s="4" t="s">
        <v>543</v>
      </c>
      <c r="C256" s="4" t="s">
        <v>280</v>
      </c>
      <c r="D256" s="3" t="str">
        <f t="shared" ca="1" si="23"/>
        <v/>
      </c>
      <c r="G256" s="5" t="s">
        <v>1</v>
      </c>
      <c r="H256" s="5" t="s">
        <v>1</v>
      </c>
      <c r="I256" s="5" t="s">
        <v>1</v>
      </c>
      <c r="J256" s="5" t="s">
        <v>1</v>
      </c>
      <c r="K256" s="5" t="s">
        <v>1</v>
      </c>
      <c r="L256" s="5" t="s">
        <v>1</v>
      </c>
      <c r="M256" s="5" t="s">
        <v>1</v>
      </c>
      <c r="N256" s="5" t="s">
        <v>1</v>
      </c>
      <c r="O256" s="6" t="s">
        <v>1</v>
      </c>
      <c r="P256" s="6"/>
      <c r="Q256" s="6" t="s">
        <v>1</v>
      </c>
      <c r="R256" s="6"/>
      <c r="V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0"/>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1"/>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640</v>
      </c>
      <c r="C257" s="4" t="s">
        <v>207</v>
      </c>
      <c r="D257" s="3" t="str">
        <f t="shared" ca="1" si="23"/>
        <v/>
      </c>
      <c r="T257" s="5" t="s">
        <v>244</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ref="AS257:AS320" ca="1" si="24">IF(SUM(Y257:AR257)&gt;0,1,"")</f>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 ca="1">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ref="BN257:BN320" si="25">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37.299999999999997" x14ac:dyDescent="0.3">
      <c r="A258" s="19" t="s">
        <v>163</v>
      </c>
      <c r="B258" s="4" t="s">
        <v>237</v>
      </c>
      <c r="C258" s="4" t="s">
        <v>207</v>
      </c>
      <c r="D258" s="3" t="str">
        <f t="shared" ca="1" si="23"/>
        <v/>
      </c>
      <c r="H258" s="5" t="s">
        <v>163</v>
      </c>
      <c r="I258" s="5" t="s">
        <v>163</v>
      </c>
      <c r="J258" s="5" t="s">
        <v>163</v>
      </c>
      <c r="K258" s="5" t="s">
        <v>163</v>
      </c>
      <c r="L258" s="5" t="s">
        <v>163</v>
      </c>
      <c r="M258" s="5" t="s">
        <v>163</v>
      </c>
      <c r="N258" s="5" t="s">
        <v>163</v>
      </c>
      <c r="O258" s="5" t="s">
        <v>163</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5"/>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55</v>
      </c>
      <c r="B259" s="4" t="s">
        <v>237</v>
      </c>
      <c r="C259" s="4" t="s">
        <v>207</v>
      </c>
      <c r="D259" s="3" t="str">
        <f t="shared" ca="1" si="23"/>
        <v/>
      </c>
      <c r="F259" s="5" t="s">
        <v>495</v>
      </c>
      <c r="G259" s="5" t="s">
        <v>495</v>
      </c>
      <c r="H259" s="6"/>
      <c r="I259" s="6"/>
      <c r="L259" s="5" t="s">
        <v>1</v>
      </c>
      <c r="M259" s="5" t="s">
        <v>1</v>
      </c>
      <c r="O259" s="5" t="s">
        <v>1</v>
      </c>
      <c r="P259" s="6"/>
      <c r="Q259" s="6" t="s">
        <v>305</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4</v>
      </c>
      <c r="B260" s="4" t="s">
        <v>237</v>
      </c>
      <c r="C260" s="4" t="s">
        <v>444</v>
      </c>
      <c r="D260" s="3">
        <f t="shared" ca="1" si="23"/>
        <v>1</v>
      </c>
      <c r="G260" s="5" t="s">
        <v>1</v>
      </c>
      <c r="H260" s="5" t="s">
        <v>1</v>
      </c>
      <c r="I260" s="5" t="s">
        <v>1</v>
      </c>
      <c r="J260" s="5" t="s">
        <v>1</v>
      </c>
      <c r="K260" s="5" t="s">
        <v>1</v>
      </c>
      <c r="L260" s="5" t="s">
        <v>1</v>
      </c>
      <c r="M260" s="5" t="s">
        <v>1</v>
      </c>
      <c r="N260" s="5" t="s">
        <v>1</v>
      </c>
      <c r="O260" s="6" t="s">
        <v>1</v>
      </c>
      <c r="P260" s="6" t="s">
        <v>1</v>
      </c>
      <c r="Q260" s="6" t="s">
        <v>1</v>
      </c>
      <c r="R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f ca="1">IF(AND($D260=1,ISNUMBER(MATCH(O$1&amp;O260&amp;"x",WhatIf!$H:$H,0))),1,"")</f>
        <v>1</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f t="shared" ca="1" si="24"/>
        <v>1</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f ca="1">IF(OR(G260="",VLOOKUP(G$1,Services!$A$1:$B$22,2,0)="Exclude"),"",IF($D260=1,IF(OR(price_limit="",price_limit="No Limit"),IF(G260="Yes",1,2),IF(SUMIFS(WhatIf!$G:$G,WhatIf!$A:$A,G$1,WhatIf!$B:$B,G260)&lt;=price_limit,IF(G260="Yes",1,2),"")),""))</f>
        <v>1</v>
      </c>
      <c r="AW260" s="67">
        <f ca="1">IF(OR(H260="",VLOOKUP(H$1,Services!$A$1:$B$22,2,0)="Exclude"),"",IF($D260=1,IF(OR(price_limit="",price_limit="No Limit"),IF(H260="Yes",1,2),IF(SUMIFS(WhatIf!$G:$G,WhatIf!$A:$A,H$1,WhatIf!$B:$B,H260)&lt;=price_limit,IF(H260="Yes",1,2),"")),""))</f>
        <v>1</v>
      </c>
      <c r="AX260" s="67">
        <f ca="1">IF(OR(I260="",VLOOKUP(I$1,Services!$A$1:$B$22,2,0)="Exclude"),"",IF($D260=1,IF(OR(price_limit="",price_limit="No Limit"),IF(I260="Yes",1,2),IF(SUMIFS(WhatIf!$G:$G,WhatIf!$A:$A,I$1,WhatIf!$B:$B,I260)&lt;=price_limit,IF(I260="Yes",1,2),"")),""))</f>
        <v>1</v>
      </c>
      <c r="AY260" s="67">
        <f ca="1">IF(OR(J260="",VLOOKUP(J$1,Services!$A$1:$B$22,2,0)="Exclude"),"",IF($D260=1,IF(OR(price_limit="",price_limit="No Limit"),IF(J260="Yes",1,2),IF(SUMIFS(WhatIf!$G:$G,WhatIf!$A:$A,J$1,WhatIf!$B:$B,J260)&lt;=price_limit,IF(J260="Yes",1,2),"")),""))</f>
        <v>1</v>
      </c>
      <c r="AZ260" s="67">
        <f ca="1">IF(OR(K260="",VLOOKUP(K$1,Services!$A$1:$B$22,2,0)="Exclude"),"",IF($D260=1,IF(OR(price_limit="",price_limit="No Limit"),IF(K260="Yes",1,2),IF(SUMIFS(WhatIf!$G:$G,WhatIf!$A:$A,K$1,WhatIf!$B:$B,K260)&lt;=price_limit,IF(K260="Yes",1,2),"")),""))</f>
        <v>1</v>
      </c>
      <c r="BA260" s="67">
        <f ca="1">IF(OR(L260="",VLOOKUP(L$1,Services!$A$1:$B$22,2,0)="Exclude"),"",IF($D260=1,IF(OR(price_limit="",price_limit="No Limit"),IF(L260="Yes",1,2),IF(SUMIFS(WhatIf!$G:$G,WhatIf!$A:$A,L$1,WhatIf!$B:$B,L260)&lt;=price_limit,IF(L260="Yes",1,2),"")),""))</f>
        <v>1</v>
      </c>
      <c r="BB260" s="67">
        <f ca="1">IF(OR(M260="",VLOOKUP(M$1,Services!$A$1:$B$22,2,0)="Exclude"),"",IF($D260=1,IF(OR(price_limit="",price_limit="No Limit"),IF(M260="Yes",1,2),IF(SUMIFS(WhatIf!$G:$G,WhatIf!$A:$A,M$1,WhatIf!$B:$B,M260)&lt;=price_limit,IF(M260="Yes",1,2),"")),""))</f>
        <v>1</v>
      </c>
      <c r="BC260" s="67">
        <f ca="1">IF(OR(N260="",VLOOKUP(N$1,Services!$A$1:$B$22,2,0)="Exclude"),"",IF($D260=1,IF(OR(price_limit="",price_limit="No Limit"),IF(N260="Yes",1,2),IF(SUMIFS(WhatIf!$G:$G,WhatIf!$A:$A,N$1,WhatIf!$B:$B,N260)&lt;=price_limit,IF(N260="Yes",1,2),"")),""))</f>
        <v>1</v>
      </c>
      <c r="BD260" s="67">
        <f ca="1">IF(OR(O260="",VLOOKUP(O$1,Services!$A$1:$B$22,2,0)="Exclude"),"",IF($D260=1,IF(OR(price_limit="",price_limit="No Limit"),IF(O260="Yes",1,2),IF(SUMIFS(WhatIf!$G:$G,WhatIf!$A:$A,O$1,WhatIf!$B:$B,O260)&lt;=price_limit,IF(O260="Yes",1,2),"")),""))</f>
        <v>1</v>
      </c>
      <c r="BE260" s="67">
        <f ca="1">IF(OR(P260="",VLOOKUP(P$1,Services!$A$1:$B$22,2,0)="Exclude"),"",IF($D260=1,IF(OR(price_limit="",price_limit="No Limit"),IF(P260="Yes",1,2),IF(SUMIFS(WhatIf!$G:$G,WhatIf!$A:$A,P$1,WhatIf!$B:$B,P260)&lt;=price_limit,IF(P260="Yes",1,2),"")),""))</f>
        <v>1</v>
      </c>
      <c r="BF260" s="67" t="str">
        <f>IF(OR(Q260="",VLOOKUP(Q$1,Services!$A$1:$B$22,2,0)="Exclude"),"",IF($D260=1,IF(OR(price_limit="",price_limit="No Limit"),IF(Q260="Yes",1,2),IF(SUMIFS(WhatIf!$G:$G,WhatIf!$A:$A,Q$1,WhatIf!$B:$B,Q260)&lt;=price_limit,IF(Q260="Yes",1,2),"")),""))</f>
        <v/>
      </c>
      <c r="BG260" s="67">
        <f ca="1">IF(OR(R260="",VLOOKUP(R$1,Services!$A$1:$B$22,2,0)="Exclude"),"",IF($D260=1,IF(OR(price_limit="",price_limit="No Limit"),IF(R260="Yes",1,2),IF(SUMIFS(WhatIf!$G:$G,WhatIf!$A:$A,R$1,WhatIf!$B:$B,R260)&lt;=price_limit,IF(R260="Yes",1,2),"")),""))</f>
        <v>1</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1</v>
      </c>
    </row>
    <row r="261" spans="1:70" ht="24.9" x14ac:dyDescent="0.3">
      <c r="A261" s="19" t="s">
        <v>179</v>
      </c>
      <c r="B261" s="4" t="s">
        <v>297</v>
      </c>
      <c r="C261" s="4" t="s">
        <v>207</v>
      </c>
      <c r="D261" s="3" t="str">
        <f t="shared" ca="1" si="23"/>
        <v/>
      </c>
      <c r="G261" s="5" t="s">
        <v>1</v>
      </c>
      <c r="H261" s="5" t="s">
        <v>1</v>
      </c>
      <c r="I261" s="5" t="s">
        <v>1</v>
      </c>
      <c r="J261" s="5" t="s">
        <v>1</v>
      </c>
      <c r="K261" s="5" t="s">
        <v>1</v>
      </c>
      <c r="L261" s="5" t="s">
        <v>1</v>
      </c>
      <c r="M261" s="5" t="s">
        <v>1</v>
      </c>
      <c r="N261" s="5" t="s">
        <v>1</v>
      </c>
      <c r="O261" s="6" t="s">
        <v>1</v>
      </c>
      <c r="P261" s="6" t="s">
        <v>1</v>
      </c>
      <c r="Q261" s="6" t="s">
        <v>1</v>
      </c>
      <c r="R261" s="6"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 ca="1">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242</v>
      </c>
      <c r="B262" s="4" t="s">
        <v>195</v>
      </c>
      <c r="C262" s="4" t="s">
        <v>448</v>
      </c>
      <c r="D262" s="3" t="str">
        <f t="shared" ca="1" si="23"/>
        <v/>
      </c>
      <c r="G262" s="5" t="s">
        <v>1</v>
      </c>
      <c r="O262" s="6"/>
      <c r="P262" s="6"/>
      <c r="Q262" s="6" t="s">
        <v>804</v>
      </c>
      <c r="R262" s="6"/>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5"/>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394</v>
      </c>
      <c r="B263" s="4" t="s">
        <v>237</v>
      </c>
      <c r="C263" s="4" t="s">
        <v>214</v>
      </c>
      <c r="D263" s="3" t="str">
        <f t="shared" ca="1" si="23"/>
        <v/>
      </c>
      <c r="F263" s="5" t="s">
        <v>498</v>
      </c>
      <c r="G263" s="5" t="s">
        <v>498</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5"/>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126</v>
      </c>
      <c r="B264" s="4" t="s">
        <v>237</v>
      </c>
      <c r="C264" s="4" t="s">
        <v>214</v>
      </c>
      <c r="D264" s="3" t="str">
        <f t="shared" ca="1" si="23"/>
        <v/>
      </c>
      <c r="O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127</v>
      </c>
      <c r="B265" s="4" t="s">
        <v>301</v>
      </c>
      <c r="C265" s="4" t="s">
        <v>207</v>
      </c>
      <c r="D265" s="3" t="str">
        <f t="shared" ca="1" si="23"/>
        <v/>
      </c>
      <c r="O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5"/>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128</v>
      </c>
      <c r="B266" s="4" t="s">
        <v>229</v>
      </c>
      <c r="C266" s="4" t="s">
        <v>214</v>
      </c>
      <c r="D266" s="3" t="str">
        <f t="shared" ca="1" si="23"/>
        <v/>
      </c>
      <c r="F266" s="5" t="s">
        <v>498</v>
      </c>
      <c r="G266" s="5" t="s">
        <v>498</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5"/>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129</v>
      </c>
      <c r="B267" s="4" t="s">
        <v>398</v>
      </c>
      <c r="C267" s="4" t="s">
        <v>214</v>
      </c>
      <c r="D267" s="3" t="str">
        <f t="shared" ca="1" si="23"/>
        <v/>
      </c>
      <c r="F267" s="5" t="s">
        <v>498</v>
      </c>
      <c r="G267" s="5" t="s">
        <v>498</v>
      </c>
      <c r="T267" s="5" t="s">
        <v>244</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 ca="1">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5"/>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56</v>
      </c>
      <c r="B268" s="4" t="s">
        <v>237</v>
      </c>
      <c r="C268" s="4" t="s">
        <v>214</v>
      </c>
      <c r="D268" s="3" t="str">
        <f t="shared" ca="1" si="23"/>
        <v/>
      </c>
      <c r="F268" s="5" t="s">
        <v>1</v>
      </c>
      <c r="G268" s="5" t="s">
        <v>1</v>
      </c>
      <c r="O268" s="5" t="s">
        <v>1</v>
      </c>
      <c r="P268" s="6"/>
      <c r="R268" s="6" t="s">
        <v>805</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5"/>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57</v>
      </c>
      <c r="B269" s="4" t="s">
        <v>237</v>
      </c>
      <c r="C269" s="4" t="s">
        <v>207</v>
      </c>
      <c r="D269" s="3" t="str">
        <f t="shared" ca="1" si="23"/>
        <v/>
      </c>
      <c r="G269" s="5" t="s">
        <v>1</v>
      </c>
      <c r="O269" s="6"/>
      <c r="P269" s="6"/>
      <c r="Q269" s="6" t="s">
        <v>305</v>
      </c>
      <c r="R269" s="6" t="s">
        <v>1</v>
      </c>
      <c r="V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5"/>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37.299999999999997" x14ac:dyDescent="0.3">
      <c r="A270" s="19" t="s">
        <v>180</v>
      </c>
      <c r="B270" s="4" t="s">
        <v>130</v>
      </c>
      <c r="C270" s="4" t="s">
        <v>207</v>
      </c>
      <c r="D270" s="3" t="str">
        <f t="shared" ca="1" si="23"/>
        <v/>
      </c>
      <c r="F270" s="5" t="s">
        <v>495</v>
      </c>
      <c r="G270" s="5" t="s">
        <v>495</v>
      </c>
      <c r="O270" s="6"/>
      <c r="P270" s="6"/>
      <c r="Q270" s="6" t="s">
        <v>804</v>
      </c>
      <c r="R270" s="5" t="s">
        <v>921</v>
      </c>
      <c r="V270" s="5" t="s">
        <v>572</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5"/>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58</v>
      </c>
      <c r="B271" s="4" t="s">
        <v>237</v>
      </c>
      <c r="C271" s="4" t="s">
        <v>207</v>
      </c>
      <c r="D271" s="3" t="str">
        <f t="shared" ca="1" si="23"/>
        <v/>
      </c>
      <c r="F271" s="5" t="s">
        <v>495</v>
      </c>
      <c r="G271" s="5" t="s">
        <v>495</v>
      </c>
      <c r="H271" s="6"/>
      <c r="I271" s="6"/>
      <c r="L271" s="5" t="s">
        <v>1</v>
      </c>
      <c r="M271" s="5" t="s">
        <v>1</v>
      </c>
      <c r="O271" s="6"/>
      <c r="P271" s="6"/>
      <c r="Q271" s="6" t="s">
        <v>305</v>
      </c>
      <c r="R271" s="6"/>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5"/>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59</v>
      </c>
      <c r="B272" s="4" t="s">
        <v>716</v>
      </c>
      <c r="C272" s="4" t="s">
        <v>443</v>
      </c>
      <c r="D272" s="3" t="str">
        <f t="shared" ca="1" si="23"/>
        <v/>
      </c>
      <c r="E272" s="5" t="s">
        <v>1</v>
      </c>
      <c r="F272" s="5" t="s">
        <v>497</v>
      </c>
      <c r="G272" s="5" t="s">
        <v>1</v>
      </c>
      <c r="H272" s="5" t="s">
        <v>1</v>
      </c>
      <c r="I272" s="5" t="s">
        <v>1</v>
      </c>
      <c r="K272" s="5" t="s">
        <v>1</v>
      </c>
      <c r="L272" s="5" t="s">
        <v>1</v>
      </c>
      <c r="M272" s="5" t="s">
        <v>1</v>
      </c>
      <c r="N272" s="5" t="s">
        <v>1</v>
      </c>
      <c r="O272" s="6"/>
      <c r="P272" s="6"/>
      <c r="Q272" s="6"/>
      <c r="R272" s="6"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 ca="1">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5"/>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918</v>
      </c>
      <c r="C273" s="4" t="s">
        <v>447</v>
      </c>
      <c r="D273" s="3" t="str">
        <f t="shared" ca="1" si="23"/>
        <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5"/>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60</v>
      </c>
      <c r="B274" s="4" t="s">
        <v>336</v>
      </c>
      <c r="C274" s="4" t="s">
        <v>443</v>
      </c>
      <c r="D274" s="3" t="str">
        <f t="shared" ca="1" si="23"/>
        <v/>
      </c>
      <c r="E274" s="5" t="s">
        <v>1</v>
      </c>
      <c r="H274" s="5" t="s">
        <v>1</v>
      </c>
      <c r="I274" s="5" t="s">
        <v>1</v>
      </c>
      <c r="J274" s="5" t="s">
        <v>1</v>
      </c>
      <c r="K274" s="5" t="s">
        <v>1</v>
      </c>
      <c r="L274" s="5" t="s">
        <v>1</v>
      </c>
      <c r="M274" s="5" t="s">
        <v>1</v>
      </c>
      <c r="N274" s="5" t="s">
        <v>1</v>
      </c>
      <c r="O274" s="6"/>
      <c r="P274" s="6"/>
      <c r="Q274" s="6"/>
      <c r="R274" s="6" t="s">
        <v>1</v>
      </c>
      <c r="S274" s="5" t="s">
        <v>1</v>
      </c>
      <c r="V274" s="5" t="s">
        <v>1</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 ca="1">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5"/>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61</v>
      </c>
      <c r="B275" s="4" t="s">
        <v>295</v>
      </c>
      <c r="C275" s="4" t="s">
        <v>443</v>
      </c>
      <c r="D275" s="3" t="str">
        <f t="shared" ca="1" si="23"/>
        <v/>
      </c>
      <c r="E275" s="5" t="s">
        <v>1</v>
      </c>
      <c r="F275" s="5" t="s">
        <v>497</v>
      </c>
      <c r="G275" s="5" t="s">
        <v>497</v>
      </c>
      <c r="K275" s="5" t="s">
        <v>1</v>
      </c>
      <c r="L275" s="5" t="s">
        <v>1</v>
      </c>
      <c r="M275" s="5" t="s">
        <v>1</v>
      </c>
      <c r="O275" s="6"/>
      <c r="P275" s="6"/>
      <c r="Q275" s="6"/>
      <c r="R275" s="6" t="s">
        <v>805</v>
      </c>
      <c r="S275" s="5" t="s">
        <v>1</v>
      </c>
      <c r="V275" s="5" t="s">
        <v>572</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 ca="1">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 ca="1">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5"/>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204</v>
      </c>
      <c r="B276" s="4" t="s">
        <v>869</v>
      </c>
      <c r="C276" s="4" t="s">
        <v>206</v>
      </c>
      <c r="D276" s="3" t="str">
        <f t="shared" ca="1" si="23"/>
        <v/>
      </c>
      <c r="F276" s="5" t="s">
        <v>792</v>
      </c>
      <c r="G276" s="5" t="s">
        <v>792</v>
      </c>
      <c r="H276" s="5" t="s">
        <v>282</v>
      </c>
      <c r="I276" s="5" t="s">
        <v>282</v>
      </c>
      <c r="J276" s="5" t="s">
        <v>282</v>
      </c>
      <c r="K276" s="5" t="s">
        <v>282</v>
      </c>
      <c r="L276" s="5" t="s">
        <v>282</v>
      </c>
      <c r="M276" s="5" t="s">
        <v>282</v>
      </c>
      <c r="N276" s="5" t="s">
        <v>1</v>
      </c>
      <c r="R276" s="5" t="s">
        <v>928</v>
      </c>
      <c r="W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 ca="1">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270</v>
      </c>
      <c r="B277" s="4" t="s">
        <v>237</v>
      </c>
      <c r="C277" s="4" t="s">
        <v>206</v>
      </c>
      <c r="D277" s="3" t="str">
        <f t="shared" ref="D277:D308" ca="1" si="26">IF(BR277=0,"",IF(BR277&lt;=VALUE(MID(marker_pick,1,1)),1,""))</f>
        <v/>
      </c>
      <c r="F277" s="5" t="s">
        <v>890</v>
      </c>
      <c r="G277" s="5" t="s">
        <v>890</v>
      </c>
      <c r="H277" s="5" t="s">
        <v>282</v>
      </c>
      <c r="I277" s="5" t="s">
        <v>282</v>
      </c>
      <c r="J277" s="5" t="s">
        <v>282</v>
      </c>
      <c r="K277" s="5" t="s">
        <v>282</v>
      </c>
      <c r="L277" s="5" t="s">
        <v>282</v>
      </c>
      <c r="M277" s="5" t="s">
        <v>282</v>
      </c>
      <c r="N277" s="5" t="s">
        <v>1</v>
      </c>
      <c r="R277" s="5" t="s">
        <v>920</v>
      </c>
      <c r="W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 ca="1">IF(OR(I277="",VLOOKUP(I$1,Services!$A$1:$B$22,2,0)="Exclude"),"",IF($D277=1,IF(OR(price_limit="",price_limit="No Limit"),IF(I277="Yes",1,2),IF(SUMIFS(WhatIf!$G:$G,WhatIf!$A:$A,I$1,WhatIf!$B:$B,I277)&lt;=price_limit,IF(I277="Yes",1,2),"")),""))</f>
        <v/>
      </c>
      <c r="AY277" s="67" t="str">
        <f ca="1">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 ca="1">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 ca="1">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648</v>
      </c>
      <c r="C278" s="4" t="s">
        <v>198</v>
      </c>
      <c r="D278" s="3" t="str">
        <f t="shared" ca="1" si="26"/>
        <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5"/>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896</v>
      </c>
      <c r="B279" s="19"/>
      <c r="C279" s="4" t="s">
        <v>214</v>
      </c>
      <c r="D279" s="3" t="str">
        <f t="shared" ca="1" si="26"/>
        <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131</v>
      </c>
      <c r="B280" s="4" t="s">
        <v>782</v>
      </c>
      <c r="C280" s="4" t="s">
        <v>207</v>
      </c>
      <c r="D280" s="3" t="str">
        <f t="shared" ca="1" si="26"/>
        <v/>
      </c>
      <c r="F280" s="5" t="s">
        <v>495</v>
      </c>
      <c r="G280" s="5" t="s">
        <v>495</v>
      </c>
      <c r="H280" s="6"/>
      <c r="I280" s="6" t="s">
        <v>1</v>
      </c>
      <c r="L280" s="5" t="s">
        <v>1</v>
      </c>
      <c r="M280" s="5" t="s">
        <v>1</v>
      </c>
      <c r="O280" s="5" t="s">
        <v>1</v>
      </c>
      <c r="P280" s="5" t="s">
        <v>1</v>
      </c>
      <c r="Q280" s="5" t="s">
        <v>305</v>
      </c>
      <c r="R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 ca="1">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 ca="1">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5"/>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580</v>
      </c>
      <c r="B281" s="19" t="s">
        <v>646</v>
      </c>
      <c r="C281" s="4" t="s">
        <v>214</v>
      </c>
      <c r="D281" s="3" t="str">
        <f t="shared" ca="1" si="26"/>
        <v/>
      </c>
      <c r="J281" s="5" t="s">
        <v>1</v>
      </c>
      <c r="K281" s="5" t="s">
        <v>1</v>
      </c>
      <c r="L281" s="5" t="s">
        <v>1</v>
      </c>
      <c r="M281" s="5" t="s">
        <v>1</v>
      </c>
      <c r="T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 ca="1">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784</v>
      </c>
      <c r="B282" s="4" t="s">
        <v>237</v>
      </c>
      <c r="C282" s="4" t="s">
        <v>207</v>
      </c>
      <c r="D282" s="3" t="str">
        <f t="shared" ca="1" si="26"/>
        <v/>
      </c>
      <c r="O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5"/>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132</v>
      </c>
      <c r="B283" s="4" t="s">
        <v>541</v>
      </c>
      <c r="C283" s="4" t="s">
        <v>198</v>
      </c>
      <c r="D283" s="3" t="str">
        <f t="shared" ca="1" si="26"/>
        <v/>
      </c>
      <c r="F283" s="5" t="s">
        <v>501</v>
      </c>
      <c r="G283" s="5" t="s">
        <v>501</v>
      </c>
      <c r="R283" s="5" t="s">
        <v>924</v>
      </c>
      <c r="U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 ca="1">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5"/>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751</v>
      </c>
      <c r="B284" s="4" t="s">
        <v>133</v>
      </c>
      <c r="C284" s="4" t="s">
        <v>207</v>
      </c>
      <c r="D284" s="3" t="str">
        <f t="shared" ca="1" si="26"/>
        <v/>
      </c>
      <c r="F284" s="5" t="s">
        <v>495</v>
      </c>
      <c r="G284" s="5" t="s">
        <v>495</v>
      </c>
      <c r="Q284" s="6" t="s">
        <v>804</v>
      </c>
      <c r="R284" s="5" t="s">
        <v>924</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5"/>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512</v>
      </c>
      <c r="C285" s="4" t="s">
        <v>207</v>
      </c>
      <c r="D285" s="3" t="str">
        <f t="shared" ca="1" si="26"/>
        <v/>
      </c>
      <c r="F285" s="5" t="s">
        <v>512</v>
      </c>
      <c r="G285" s="5" t="s">
        <v>512</v>
      </c>
      <c r="Q285" s="6"/>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431</v>
      </c>
      <c r="B286" s="4" t="s">
        <v>237</v>
      </c>
      <c r="C286" s="4" t="s">
        <v>198</v>
      </c>
      <c r="D286" s="3" t="str">
        <f t="shared" ca="1" si="26"/>
        <v/>
      </c>
      <c r="H286" s="5" t="s">
        <v>1</v>
      </c>
      <c r="I286" s="5" t="s">
        <v>1</v>
      </c>
      <c r="J286" s="5" t="s">
        <v>1</v>
      </c>
      <c r="L286" s="5" t="s">
        <v>1</v>
      </c>
      <c r="M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 ca="1">IF(OR(I286="",VLOOKUP(I$1,Services!$A$1:$B$22,2,0)="Exclude"),"",IF($D286=1,IF(OR(price_limit="",price_limit="No Limit"),IF(I286="Yes",1,2),IF(SUMIFS(WhatIf!$G:$G,WhatIf!$A:$A,I$1,WhatIf!$B:$B,I286)&lt;=price_limit,IF(I286="Yes",1,2),"")),""))</f>
        <v/>
      </c>
      <c r="AY286" s="67" t="str">
        <f ca="1">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337</v>
      </c>
      <c r="B287" s="4" t="s">
        <v>710</v>
      </c>
      <c r="C287" s="4" t="s">
        <v>198</v>
      </c>
      <c r="D287" s="3" t="str">
        <f t="shared" ca="1" si="26"/>
        <v/>
      </c>
      <c r="E287" s="5" t="s">
        <v>1</v>
      </c>
      <c r="K287" s="5" t="s">
        <v>1</v>
      </c>
      <c r="L287" s="5" t="s">
        <v>1</v>
      </c>
      <c r="M287" s="5" t="s">
        <v>1</v>
      </c>
      <c r="O287" s="6" t="s">
        <v>1</v>
      </c>
      <c r="P287" s="6"/>
      <c r="Q287" s="6" t="s">
        <v>1</v>
      </c>
      <c r="R287" s="6" t="s">
        <v>1</v>
      </c>
      <c r="S287" s="5" t="s">
        <v>1</v>
      </c>
      <c r="V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 ca="1">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 ca="1">IF(OR(X287="",VLOOKUP(X$1,Services!$A$1:$B$22,2,0)="Exclude"),"",IF($D287=1,IF(OR(price_limit="",price_limit="No Limit"),IF(X287="Yes",1,2),IF(SUMIFS(WhatIf!$G:$G,WhatIf!$A:$A,X$1,WhatIf!$B:$B,X287)&lt;=price_limit,IF(X287="Yes",1,2),"")),""))</f>
        <v/>
      </c>
      <c r="BN287" s="3">
        <f t="shared" si="25"/>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181</v>
      </c>
      <c r="B288" s="4" t="s">
        <v>134</v>
      </c>
      <c r="C288" s="4" t="s">
        <v>198</v>
      </c>
      <c r="D288" s="3" t="str">
        <f t="shared" ca="1" si="26"/>
        <v/>
      </c>
      <c r="F288" s="5" t="s">
        <v>499</v>
      </c>
      <c r="G288" s="5" t="s">
        <v>499</v>
      </c>
      <c r="H288" s="6" t="s">
        <v>1</v>
      </c>
      <c r="I288" s="6" t="s">
        <v>1</v>
      </c>
      <c r="L288" s="5" t="s">
        <v>1</v>
      </c>
      <c r="M288" s="5" t="s">
        <v>1</v>
      </c>
      <c r="O288" s="6" t="s">
        <v>1</v>
      </c>
      <c r="P288" s="6" t="s">
        <v>1</v>
      </c>
      <c r="Q288" s="6" t="s">
        <v>1</v>
      </c>
      <c r="R288" s="6"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 ca="1">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 ca="1">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338</v>
      </c>
      <c r="B289" s="4" t="s">
        <v>237</v>
      </c>
      <c r="C289" s="4" t="s">
        <v>207</v>
      </c>
      <c r="D289" s="3" t="str">
        <f t="shared" ca="1" si="26"/>
        <v/>
      </c>
      <c r="R289" s="5" t="s">
        <v>921</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339</v>
      </c>
      <c r="B290" s="4" t="s">
        <v>237</v>
      </c>
      <c r="C290" s="4" t="s">
        <v>207</v>
      </c>
      <c r="D290" s="3" t="str">
        <f t="shared" ca="1" si="26"/>
        <v/>
      </c>
      <c r="R290" s="5" t="s">
        <v>921</v>
      </c>
      <c r="V290" s="5" t="s">
        <v>572</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340</v>
      </c>
      <c r="B291" s="4" t="s">
        <v>237</v>
      </c>
      <c r="C291" s="4" t="s">
        <v>207</v>
      </c>
      <c r="D291" s="3" t="str">
        <f t="shared" ca="1" si="26"/>
        <v/>
      </c>
      <c r="R291" s="5" t="s">
        <v>921</v>
      </c>
      <c r="V291" s="5" t="s">
        <v>572</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341</v>
      </c>
      <c r="B292" s="4" t="s">
        <v>237</v>
      </c>
      <c r="C292" s="4" t="s">
        <v>207</v>
      </c>
      <c r="D292" s="3" t="str">
        <f t="shared" ca="1" si="26"/>
        <v/>
      </c>
      <c r="R292" s="5" t="s">
        <v>921</v>
      </c>
      <c r="V292" s="5" t="s">
        <v>572</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5"/>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342</v>
      </c>
      <c r="B293" s="4" t="s">
        <v>237</v>
      </c>
      <c r="C293" s="4" t="s">
        <v>207</v>
      </c>
      <c r="D293" s="3" t="str">
        <f t="shared" ca="1" si="26"/>
        <v/>
      </c>
      <c r="R293" s="5" t="s">
        <v>921</v>
      </c>
      <c r="V293" s="5" t="s">
        <v>572</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343</v>
      </c>
      <c r="B294" s="4" t="s">
        <v>237</v>
      </c>
      <c r="C294" s="4" t="s">
        <v>207</v>
      </c>
      <c r="D294" s="3" t="str">
        <f t="shared" ca="1" si="26"/>
        <v/>
      </c>
      <c r="R294" s="5" t="s">
        <v>921</v>
      </c>
      <c r="V294" s="5" t="s">
        <v>572</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5"/>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230</v>
      </c>
      <c r="B295" s="4" t="s">
        <v>344</v>
      </c>
      <c r="C295" s="4" t="s">
        <v>448</v>
      </c>
      <c r="D295" s="3" t="str">
        <f t="shared" ca="1" si="26"/>
        <v/>
      </c>
      <c r="F295" s="5" t="s">
        <v>495</v>
      </c>
      <c r="G295" s="5" t="s">
        <v>495</v>
      </c>
      <c r="R295" s="5" t="s">
        <v>1</v>
      </c>
      <c r="V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 ca="1">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513</v>
      </c>
      <c r="C296" s="4" t="s">
        <v>450</v>
      </c>
      <c r="D296" s="3" t="str">
        <f t="shared" ca="1" si="26"/>
        <v/>
      </c>
      <c r="F296" s="5" t="s">
        <v>513</v>
      </c>
      <c r="G296" s="5" t="s">
        <v>513</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62</v>
      </c>
      <c r="B297" s="4" t="s">
        <v>740</v>
      </c>
      <c r="C297" s="4" t="s">
        <v>280</v>
      </c>
      <c r="D297" s="3" t="str">
        <f t="shared" ca="1" si="26"/>
        <v/>
      </c>
      <c r="E297" s="5" t="s">
        <v>1</v>
      </c>
      <c r="F297" s="5" t="s">
        <v>496</v>
      </c>
      <c r="G297" s="5" t="s">
        <v>1</v>
      </c>
      <c r="I297" s="5" t="s">
        <v>1</v>
      </c>
      <c r="J297" s="5" t="s">
        <v>1</v>
      </c>
      <c r="K297" s="5" t="s">
        <v>1</v>
      </c>
      <c r="L297" s="5" t="s">
        <v>1</v>
      </c>
      <c r="M297" s="5" t="s">
        <v>1</v>
      </c>
      <c r="N297" s="5" t="s">
        <v>1</v>
      </c>
      <c r="O297" s="6"/>
      <c r="P297" s="6"/>
      <c r="Q297" s="6"/>
      <c r="R297" s="6" t="s">
        <v>1</v>
      </c>
      <c r="V297" s="5" t="s">
        <v>1</v>
      </c>
      <c r="X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 ca="1">IF(OR(E297="",VLOOKUP(E$1,Services!$A$1:$B$22,2,0)="Exclude"),"",IF($D297=1,IF(OR(price_limit="",price_limit="No Limit"),IF(E297="Yes",1,2),IF(SUMIFS(WhatIf!$G:$G,WhatIf!$A:$A,E$1,WhatIf!$B:$B,E297)&lt;=price_limit,IF(E297="Yes",1,2),"")),""))</f>
        <v/>
      </c>
      <c r="AU297" s="67" t="str">
        <f ca="1">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 ca="1">IF(OR(X297="",VLOOKUP(X$1,Services!$A$1:$B$22,2,0)="Exclude"),"",IF($D297=1,IF(OR(price_limit="",price_limit="No Limit"),IF(X297="Yes",1,2),IF(SUMIFS(WhatIf!$G:$G,WhatIf!$A:$A,X$1,WhatIf!$B:$B,X297)&lt;=price_limit,IF(X297="Yes",1,2),"")),""))</f>
        <v/>
      </c>
      <c r="BN297" s="3">
        <f t="shared" si="25"/>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205</v>
      </c>
      <c r="B298" s="4" t="s">
        <v>237</v>
      </c>
      <c r="C298" s="4" t="s">
        <v>206</v>
      </c>
      <c r="D298" s="3" t="str">
        <f t="shared" ca="1" si="26"/>
        <v/>
      </c>
      <c r="F298" s="5" t="s">
        <v>792</v>
      </c>
      <c r="G298" s="5" t="s">
        <v>792</v>
      </c>
      <c r="H298" s="5" t="s">
        <v>282</v>
      </c>
      <c r="I298" s="5" t="s">
        <v>282</v>
      </c>
      <c r="J298" s="5" t="s">
        <v>282</v>
      </c>
      <c r="K298" s="5" t="s">
        <v>282</v>
      </c>
      <c r="L298" s="5" t="s">
        <v>282</v>
      </c>
      <c r="M298" s="5" t="s">
        <v>282</v>
      </c>
      <c r="N298" s="5" t="s">
        <v>1</v>
      </c>
      <c r="W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 ca="1">IF(OR(I298="",VLOOKUP(I$1,Services!$A$1:$B$22,2,0)="Exclude"),"",IF($D298=1,IF(OR(price_limit="",price_limit="No Limit"),IF(I298="Yes",1,2),IF(SUMIFS(WhatIf!$G:$G,WhatIf!$A:$A,I$1,WhatIf!$B:$B,I298)&lt;=price_limit,IF(I298="Yes",1,2),"")),""))</f>
        <v/>
      </c>
      <c r="AY298" s="67" t="str">
        <f ca="1">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 ca="1">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63</v>
      </c>
      <c r="B299" s="4" t="s">
        <v>237</v>
      </c>
      <c r="C299" s="4" t="s">
        <v>444</v>
      </c>
      <c r="D299" s="3" t="str">
        <f t="shared" ca="1" si="26"/>
        <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911</v>
      </c>
      <c r="B300" s="4" t="s">
        <v>237</v>
      </c>
      <c r="C300" s="4" t="s">
        <v>443</v>
      </c>
      <c r="D300" s="3" t="str">
        <f t="shared" ca="1" si="26"/>
        <v/>
      </c>
      <c r="O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 ca="1">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135</v>
      </c>
      <c r="B301" s="4" t="s">
        <v>293</v>
      </c>
      <c r="C301" s="4" t="s">
        <v>198</v>
      </c>
      <c r="D301" s="3" t="str">
        <f t="shared" ca="1" si="26"/>
        <v/>
      </c>
      <c r="E301" s="5" t="s">
        <v>1</v>
      </c>
      <c r="R301" s="6" t="s">
        <v>805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 ca="1">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271</v>
      </c>
      <c r="B302" s="4" t="s">
        <v>237</v>
      </c>
      <c r="C302" s="4" t="s">
        <v>206</v>
      </c>
      <c r="D302" s="3" t="str">
        <f t="shared" ca="1" si="26"/>
        <v/>
      </c>
      <c r="H302" s="5" t="s">
        <v>282</v>
      </c>
      <c r="I302" s="5" t="s">
        <v>282</v>
      </c>
      <c r="J302" s="5" t="s">
        <v>282</v>
      </c>
      <c r="K302" s="5" t="s">
        <v>282</v>
      </c>
      <c r="L302" s="5" t="s">
        <v>282</v>
      </c>
      <c r="M302" s="5" t="s">
        <v>282</v>
      </c>
      <c r="N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136</v>
      </c>
      <c r="B303" s="4" t="s">
        <v>237</v>
      </c>
      <c r="C303" s="4" t="s">
        <v>198</v>
      </c>
      <c r="D303" s="3" t="str">
        <f t="shared" ca="1" si="26"/>
        <v/>
      </c>
      <c r="F303" s="5" t="s">
        <v>501</v>
      </c>
      <c r="G303" s="5" t="s">
        <v>501</v>
      </c>
      <c r="U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 ca="1">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345</v>
      </c>
      <c r="B304" s="4" t="s">
        <v>237</v>
      </c>
      <c r="C304" s="4" t="s">
        <v>445</v>
      </c>
      <c r="D304" s="3" t="str">
        <f t="shared" ca="1" si="26"/>
        <v/>
      </c>
      <c r="Q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137</v>
      </c>
      <c r="B305" s="4" t="s">
        <v>639</v>
      </c>
      <c r="C305" s="4" t="s">
        <v>198</v>
      </c>
      <c r="D305" s="3" t="str">
        <f t="shared" ca="1" si="26"/>
        <v/>
      </c>
      <c r="K305" s="5" t="s">
        <v>1</v>
      </c>
      <c r="L305" s="5" t="s">
        <v>1</v>
      </c>
      <c r="M305" s="5" t="s">
        <v>1</v>
      </c>
      <c r="O305" s="5" t="s">
        <v>1</v>
      </c>
      <c r="P305" s="5" t="s">
        <v>1</v>
      </c>
      <c r="Q305" s="5" t="s">
        <v>305</v>
      </c>
      <c r="R305" s="5" t="s">
        <v>1</v>
      </c>
      <c r="T305" s="5" t="s">
        <v>244</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 ca="1">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 ca="1">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645</v>
      </c>
      <c r="C306" s="4" t="s">
        <v>280</v>
      </c>
      <c r="D306" s="3" t="str">
        <f t="shared" ca="1" si="26"/>
        <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720</v>
      </c>
      <c r="C307" s="4" t="s">
        <v>280</v>
      </c>
      <c r="D307" s="3" t="str">
        <f t="shared" ca="1" si="26"/>
        <v/>
      </c>
      <c r="Q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649</v>
      </c>
      <c r="B308" s="4" t="s">
        <v>909</v>
      </c>
      <c r="C308" s="4" t="s">
        <v>198</v>
      </c>
      <c r="D308" s="3" t="str">
        <f t="shared" ca="1" si="26"/>
        <v/>
      </c>
      <c r="F308" s="5" t="s">
        <v>501</v>
      </c>
      <c r="G308" s="5" t="s">
        <v>501</v>
      </c>
      <c r="T308" s="5" t="s">
        <v>244</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770</v>
      </c>
      <c r="B309" s="4" t="s">
        <v>237</v>
      </c>
      <c r="C309" s="4" t="s">
        <v>206</v>
      </c>
      <c r="D309" s="3" t="str">
        <f t="shared" ref="D309:D317" ca="1" si="27">IF(BR309=0,"",IF(BR309&lt;=VALUE(MID(marker_pick,1,1)),1,""))</f>
        <v/>
      </c>
      <c r="F309" s="5" t="s">
        <v>792</v>
      </c>
      <c r="G309" s="5" t="s">
        <v>792</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714</v>
      </c>
      <c r="B310" s="4" t="s">
        <v>641</v>
      </c>
      <c r="C310" s="4" t="s">
        <v>198</v>
      </c>
      <c r="D310" s="3" t="str">
        <f t="shared" ca="1" si="27"/>
        <v/>
      </c>
      <c r="H310" s="5" t="s">
        <v>1</v>
      </c>
      <c r="I310" s="5" t="s">
        <v>1</v>
      </c>
      <c r="J310" s="5" t="s">
        <v>1</v>
      </c>
      <c r="K310" s="5" t="s">
        <v>1</v>
      </c>
      <c r="L310" s="5" t="s">
        <v>1</v>
      </c>
      <c r="M310" s="5" t="s">
        <v>1</v>
      </c>
      <c r="N310" s="5" t="s">
        <v>1</v>
      </c>
      <c r="T310" s="5" t="s">
        <v>244</v>
      </c>
      <c r="U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 ca="1">IF(OR(I310="",VLOOKUP(I$1,Services!$A$1:$B$22,2,0)="Exclude"),"",IF($D310=1,IF(OR(price_limit="",price_limit="No Limit"),IF(I310="Yes",1,2),IF(SUMIFS(WhatIf!$G:$G,WhatIf!$A:$A,I$1,WhatIf!$B:$B,I310)&lt;=price_limit,IF(I310="Yes",1,2),"")),""))</f>
        <v/>
      </c>
      <c r="AY310" s="67" t="str">
        <f ca="1">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 ca="1">IF(OR(T310="",VLOOKUP(T$1,Services!$A$1:$B$22,2,0)="Exclude"),"",IF($D310=1,IF(OR(price_limit="",price_limit="No Limit"),IF(T310="Yes",1,2),IF(SUMIFS(WhatIf!$G:$G,WhatIf!$A:$A,T$1,WhatIf!$B:$B,T310)&lt;=price_limit,IF(T310="Yes",1,2),"")),""))</f>
        <v/>
      </c>
      <c r="BJ310" s="67" t="str">
        <f ca="1">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709</v>
      </c>
      <c r="B311" s="4" t="s">
        <v>713</v>
      </c>
      <c r="C311" s="4" t="s">
        <v>198</v>
      </c>
      <c r="D311" s="3" t="str">
        <f t="shared" ca="1" si="27"/>
        <v/>
      </c>
      <c r="H311" s="5" t="s">
        <v>1</v>
      </c>
      <c r="I311" s="5" t="s">
        <v>1</v>
      </c>
      <c r="J311" s="5" t="s">
        <v>1</v>
      </c>
      <c r="K311" s="5" t="s">
        <v>1</v>
      </c>
      <c r="L311" s="5" t="s">
        <v>1</v>
      </c>
      <c r="M311" s="5" t="s">
        <v>1</v>
      </c>
      <c r="N311" s="5" t="s">
        <v>1</v>
      </c>
      <c r="T311" s="5" t="s">
        <v>244</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926</v>
      </c>
      <c r="C312" s="4" t="s">
        <v>450</v>
      </c>
      <c r="D312" s="3" t="str">
        <f t="shared" ca="1" si="27"/>
        <v/>
      </c>
      <c r="R312" s="5" t="s">
        <v>926</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 ca="1">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771</v>
      </c>
      <c r="C313" s="4" t="s">
        <v>206</v>
      </c>
      <c r="D313" s="3" t="str">
        <f t="shared" ca="1" si="27"/>
        <v/>
      </c>
      <c r="F313" s="5" t="s">
        <v>890</v>
      </c>
      <c r="G313" s="5" t="s">
        <v>890</v>
      </c>
      <c r="W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 ca="1">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138</v>
      </c>
      <c r="B314" s="4" t="s">
        <v>237</v>
      </c>
      <c r="C314" s="4" t="s">
        <v>280</v>
      </c>
      <c r="D314" s="3" t="str">
        <f t="shared" ca="1" si="27"/>
        <v/>
      </c>
      <c r="F314" s="5" t="s">
        <v>500</v>
      </c>
      <c r="G314" s="5" t="s">
        <v>500</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139</v>
      </c>
      <c r="B315" s="4" t="s">
        <v>237</v>
      </c>
      <c r="C315" s="4" t="s">
        <v>447</v>
      </c>
      <c r="D315" s="3" t="str">
        <f t="shared" ca="1" si="27"/>
        <v/>
      </c>
      <c r="E315" s="5" t="s">
        <v>1</v>
      </c>
      <c r="F315" s="5" t="s">
        <v>496</v>
      </c>
      <c r="G315" s="5" t="s">
        <v>496</v>
      </c>
      <c r="H315" s="6" t="s">
        <v>1</v>
      </c>
      <c r="I315" s="6" t="s">
        <v>1</v>
      </c>
      <c r="L315" s="5" t="s">
        <v>1</v>
      </c>
      <c r="M315" s="5" t="s">
        <v>1</v>
      </c>
      <c r="R315" s="6" t="s">
        <v>805</v>
      </c>
      <c r="S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 ca="1">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5"/>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140</v>
      </c>
      <c r="B316" s="4" t="s">
        <v>231</v>
      </c>
      <c r="C316" s="4" t="s">
        <v>198</v>
      </c>
      <c r="D316" s="3" t="str">
        <f t="shared" ca="1" si="27"/>
        <v/>
      </c>
      <c r="F316" s="5" t="s">
        <v>501</v>
      </c>
      <c r="G316" s="5" t="s">
        <v>501</v>
      </c>
      <c r="J316" s="5" t="s">
        <v>1</v>
      </c>
      <c r="K316" s="5" t="s">
        <v>1</v>
      </c>
      <c r="L316" s="5" t="s">
        <v>1</v>
      </c>
      <c r="M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 ca="1">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379</v>
      </c>
      <c r="B317" s="4" t="s">
        <v>237</v>
      </c>
      <c r="C317" s="4" t="s">
        <v>198</v>
      </c>
      <c r="D317" s="3" t="str">
        <f t="shared" ca="1" si="27"/>
        <v/>
      </c>
      <c r="F317" s="5" t="s">
        <v>501</v>
      </c>
      <c r="G317" s="5" t="s">
        <v>501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5"/>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878</v>
      </c>
      <c r="C318" s="4" t="s">
        <v>206</v>
      </c>
      <c r="W318" s="5" t="s">
        <v>877</v>
      </c>
      <c r="Y318" s="3" t="str">
        <f>IF(AND($D318=1,ISNUMBER(MATCH(E$1&amp;E318&amp;"x",WhatIf!$H:$H,0))),1,"")</f>
        <v/>
      </c>
      <c r="Z318" s="3" t="str">
        <f>IF(AND($D318=1,ISNUMBER(MATCH(F$1&amp;F318&amp;"x",WhatIf!$H:$H,0))),1,"")</f>
        <v/>
      </c>
      <c r="AA318" s="3" t="str">
        <f>IF(AND($D318=1,ISNUMBER(MATCH(G$1&amp;G318&amp;"x",WhatIf!$H:$H,0))),1,"")</f>
        <v/>
      </c>
      <c r="AB318" s="3" t="str">
        <f>IF(AND($D318=1,ISNUMBER(MATCH(H$1&amp;H318&amp;"x",WhatIf!$H:$H,0))),1,"")</f>
        <v/>
      </c>
      <c r="AC318" s="3" t="str">
        <f>IF(AND($D318=1,ISNUMBER(MATCH(I$1&amp;I318&amp;"x",WhatIf!$H:$H,0))),1,"")</f>
        <v/>
      </c>
      <c r="AD318" s="3" t="str">
        <f>IF(AND($D318=1,ISNUMBER(MATCH(J$1&amp;J318&amp;"x",WhatIf!$H:$H,0))),1,"")</f>
        <v/>
      </c>
      <c r="AE318" s="3" t="str">
        <f>IF(AND($D318=1,ISNUMBER(MATCH(K$1&amp;K318&amp;"x",WhatIf!$H:$H,0))),1,"")</f>
        <v/>
      </c>
      <c r="AF318" s="3" t="str">
        <f>IF(AND($D318=1,ISNUMBER(MATCH(L$1&amp;L318&amp;"x",WhatIf!$H:$H,0))),1,"")</f>
        <v/>
      </c>
      <c r="AG318" s="3" t="str">
        <f>IF(AND($D318=1,ISNUMBER(MATCH(M$1&amp;M318&amp;"x",WhatIf!$H:$H,0))),1,"")</f>
        <v/>
      </c>
      <c r="AH318" s="3" t="str">
        <f>IF(AND($D318=1,ISNUMBER(MATCH(N$1&amp;N318&amp;"x",WhatIf!$H:$H,0))),1,"")</f>
        <v/>
      </c>
      <c r="AI318" s="3" t="str">
        <f>IF(AND($D318=1,ISNUMBER(MATCH(O$1&amp;O318&amp;"x",WhatIf!$H:$H,0))),1,"")</f>
        <v/>
      </c>
      <c r="AJ318" s="3" t="str">
        <f>IF(AND($D318=1,ISNUMBER(MATCH(P$1&amp;P318&amp;"x",WhatIf!$H:$H,0))),1,"")</f>
        <v/>
      </c>
      <c r="AK318" s="3" t="str">
        <f>IF(AND($D318=1,ISNUMBER(MATCH(Q$1&amp;Q318&amp;"x",WhatIf!$H:$H,0))),1,"")</f>
        <v/>
      </c>
      <c r="AL318" s="3" t="str">
        <f>IF(AND($D318=1,ISNUMBER(MATCH(R$1&amp;R318&amp;"x",WhatIf!$H:$H,0))),1,"")</f>
        <v/>
      </c>
      <c r="AM318" s="3" t="str">
        <f>IF(AND($D318=1,ISNUMBER(MATCH(S$1&amp;S318&amp;"x",WhatIf!$H:$H,0))),1,"")</f>
        <v/>
      </c>
      <c r="AN318" s="3" t="str">
        <f>IF(AND($D318=1,ISNUMBER(MATCH(T$1&amp;T318&amp;"x",WhatIf!$H:$H,0))),1,"")</f>
        <v/>
      </c>
      <c r="AO318" s="3" t="str">
        <f>IF(AND($D318=1,ISNUMBER(MATCH(U$1&amp;U318&amp;"x",WhatIf!$H:$H,0))),1,"")</f>
        <v/>
      </c>
      <c r="AP318" s="3" t="str">
        <f>IF(AND($D318=1,ISNUMBER(MATCH(V$1&amp;V318&amp;"x",WhatIf!$H:$H,0))),1,"")</f>
        <v/>
      </c>
      <c r="AQ318" s="3" t="str">
        <f>IF(AND($D318=1,ISNUMBER(MATCH(W$1&amp;W318&amp;"x",WhatIf!$H:$H,0))),1,"")</f>
        <v/>
      </c>
      <c r="AR318" s="3" t="str">
        <f>IF(AND($D318=1,ISNUMBER(MATCH(X$1&amp;X318&amp;"x",WhatIf!$H:$H,0))),1,"")</f>
        <v/>
      </c>
      <c r="AS318" s="3" t="str">
        <f t="shared" si="24"/>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5"/>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529</v>
      </c>
      <c r="C319" s="4" t="s">
        <v>214</v>
      </c>
      <c r="D319" s="3" t="str">
        <f t="shared" ref="D319:D336" ca="1" si="28">IF(BR319=0,"",IF(BR319&lt;=VALUE(MID(marker_pick,1,1)),1,""))</f>
        <v/>
      </c>
      <c r="F319" s="5" t="s">
        <v>498</v>
      </c>
      <c r="G319" s="5" t="s">
        <v>498</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4"/>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5"/>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635</v>
      </c>
      <c r="C320" s="4" t="s">
        <v>280</v>
      </c>
      <c r="D320" s="3" t="str">
        <f t="shared" ca="1" si="28"/>
        <v/>
      </c>
      <c r="T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4"/>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5"/>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634</v>
      </c>
      <c r="C321" s="4" t="s">
        <v>206</v>
      </c>
      <c r="D321" s="3" t="str">
        <f t="shared" ca="1" si="28"/>
        <v/>
      </c>
      <c r="T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29">IF(SUM(Y321:AR321)&gt;0,1,"")</f>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30">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931</v>
      </c>
      <c r="B322" s="4" t="s">
        <v>932</v>
      </c>
      <c r="C322" s="4" t="s">
        <v>450</v>
      </c>
      <c r="D322" s="3" t="str">
        <f t="shared" ca="1" si="28"/>
        <v/>
      </c>
      <c r="R322" s="5" t="s">
        <v>927</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0"/>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64</v>
      </c>
      <c r="B323" s="4" t="s">
        <v>213</v>
      </c>
      <c r="C323" s="4" t="s">
        <v>198</v>
      </c>
      <c r="D323" s="3" t="str">
        <f t="shared" ca="1" si="28"/>
        <v/>
      </c>
      <c r="E323" s="5" t="s">
        <v>1</v>
      </c>
      <c r="F323" s="5" t="s">
        <v>498</v>
      </c>
      <c r="G323" s="5" t="s">
        <v>498</v>
      </c>
      <c r="K323" s="5" t="s">
        <v>1</v>
      </c>
      <c r="L323" s="5" t="s">
        <v>1</v>
      </c>
      <c r="M323" s="5" t="s">
        <v>1</v>
      </c>
      <c r="O323" s="6"/>
      <c r="P323" s="6" t="s">
        <v>280</v>
      </c>
      <c r="Q323" s="6" t="s">
        <v>306</v>
      </c>
      <c r="R323" s="6" t="s">
        <v>805</v>
      </c>
      <c r="V323" s="5" t="s">
        <v>1</v>
      </c>
      <c r="X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 ca="1">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 ca="1">IF(OR(K323="",VLOOKUP(K$1,Services!$A$1:$B$22,2,0)="Exclude"),"",IF($D323=1,IF(OR(price_limit="",price_limit="No Limit"),IF(K323="Yes",1,2),IF(SUMIFS(WhatIf!$G:$G,WhatIf!$A:$A,K$1,WhatIf!$B:$B,K323)&lt;=price_limit,IF(K323="Yes",1,2),"")),""))</f>
        <v/>
      </c>
      <c r="BA323" s="67" t="str">
        <f ca="1">IF(OR(L323="",VLOOKUP(L$1,Services!$A$1:$B$22,2,0)="Exclude"),"",IF($D323=1,IF(OR(price_limit="",price_limit="No Limit"),IF(L323="Yes",1,2),IF(SUMIFS(WhatIf!$G:$G,WhatIf!$A:$A,L$1,WhatIf!$B:$B,L323)&lt;=price_limit,IF(L323="Yes",1,2),"")),""))</f>
        <v/>
      </c>
      <c r="BB323" s="67" t="str">
        <f ca="1">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 ca="1">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 ca="1">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 ca="1">IF(OR(X323="",VLOOKUP(X$1,Services!$A$1:$B$22,2,0)="Exclude"),"",IF($D323=1,IF(OR(price_limit="",price_limit="No Limit"),IF(X323="Yes",1,2),IF(SUMIFS(WhatIf!$G:$G,WhatIf!$A:$A,X$1,WhatIf!$B:$B,X323)&lt;=price_limit,IF(X323="Yes",1,2),"")),""))</f>
        <v/>
      </c>
      <c r="BN323" s="3">
        <f t="shared" si="30"/>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65</v>
      </c>
      <c r="B324" s="4" t="s">
        <v>298</v>
      </c>
      <c r="C324" s="4" t="s">
        <v>448</v>
      </c>
      <c r="D324" s="3" t="str">
        <f t="shared" ca="1" si="28"/>
        <v/>
      </c>
      <c r="F324" s="5" t="s">
        <v>495</v>
      </c>
      <c r="G324" s="5" t="s">
        <v>495</v>
      </c>
      <c r="I324" s="5" t="s">
        <v>1</v>
      </c>
      <c r="K324" s="5" t="s">
        <v>1</v>
      </c>
      <c r="L324" s="5" t="s">
        <v>1</v>
      </c>
      <c r="M324" s="5" t="s">
        <v>1</v>
      </c>
      <c r="O324" s="5" t="s">
        <v>1</v>
      </c>
      <c r="P324" s="5" t="s">
        <v>1</v>
      </c>
      <c r="Q324" s="5" t="s">
        <v>305</v>
      </c>
      <c r="V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152</v>
      </c>
      <c r="B325" s="4" t="s">
        <v>237</v>
      </c>
      <c r="C325" s="4" t="s">
        <v>207</v>
      </c>
      <c r="D325" s="3" t="str">
        <f t="shared" ca="1" si="28"/>
        <v/>
      </c>
      <c r="F325" s="5" t="s">
        <v>495</v>
      </c>
      <c r="G325" s="5" t="s">
        <v>495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66</v>
      </c>
      <c r="B326" s="4" t="s">
        <v>237</v>
      </c>
      <c r="C326" s="4" t="s">
        <v>446</v>
      </c>
      <c r="D326" s="3" t="str">
        <f t="shared" ca="1" si="28"/>
        <v/>
      </c>
      <c r="F326" s="6" t="s">
        <v>66</v>
      </c>
      <c r="G326" s="6" t="s">
        <v>66</v>
      </c>
      <c r="H326" s="12" t="s">
        <v>66</v>
      </c>
      <c r="I326" s="12" t="s">
        <v>66</v>
      </c>
      <c r="J326" s="12" t="s">
        <v>66</v>
      </c>
      <c r="K326" s="12" t="s">
        <v>66</v>
      </c>
      <c r="L326" s="12" t="s">
        <v>66</v>
      </c>
      <c r="M326" s="12" t="s">
        <v>66</v>
      </c>
      <c r="N326" s="12" t="s">
        <v>66</v>
      </c>
      <c r="O326" s="6" t="s">
        <v>66</v>
      </c>
      <c r="P326" s="6" t="s">
        <v>66</v>
      </c>
      <c r="Q326" s="6" t="s">
        <v>66</v>
      </c>
      <c r="R326" s="6"/>
      <c r="S326" s="5" t="s">
        <v>66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 ca="1">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 ca="1">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 ca="1">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346</v>
      </c>
      <c r="B327" s="4" t="s">
        <v>237</v>
      </c>
      <c r="C327" s="4" t="s">
        <v>446</v>
      </c>
      <c r="D327" s="3" t="str">
        <f t="shared" ca="1" si="28"/>
        <v/>
      </c>
      <c r="F327" s="5" t="s">
        <v>66</v>
      </c>
      <c r="G327" s="5" t="s">
        <v>66</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0"/>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347</v>
      </c>
      <c r="B328" s="4" t="s">
        <v>237</v>
      </c>
      <c r="C328" s="4" t="s">
        <v>446</v>
      </c>
      <c r="D328" s="3" t="str">
        <f t="shared" ca="1" si="28"/>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348</v>
      </c>
      <c r="B329" s="4" t="s">
        <v>237</v>
      </c>
      <c r="C329" s="4" t="s">
        <v>446</v>
      </c>
      <c r="D329" s="3" t="str">
        <f t="shared" ca="1" si="28"/>
        <v/>
      </c>
      <c r="R329" s="6" t="s">
        <v>755</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9"/>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349</v>
      </c>
      <c r="B330" s="4" t="s">
        <v>523</v>
      </c>
      <c r="C330" s="4" t="s">
        <v>446</v>
      </c>
      <c r="D330" s="3" t="str">
        <f t="shared" ca="1" si="28"/>
        <v/>
      </c>
      <c r="F330" s="5" t="s">
        <v>66</v>
      </c>
      <c r="G330" s="5" t="s">
        <v>66</v>
      </c>
      <c r="R330" s="6" t="s">
        <v>755</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9"/>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350</v>
      </c>
      <c r="B331" s="4" t="s">
        <v>237</v>
      </c>
      <c r="C331" s="4" t="s">
        <v>446</v>
      </c>
      <c r="D331" s="3" t="str">
        <f t="shared" ca="1" si="28"/>
        <v/>
      </c>
      <c r="F331" s="5" t="s">
        <v>66</v>
      </c>
      <c r="G331" s="5" t="s">
        <v>66</v>
      </c>
      <c r="R331" s="6" t="s">
        <v>755</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9"/>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351</v>
      </c>
      <c r="B332" s="4" t="s">
        <v>237</v>
      </c>
      <c r="C332" s="4" t="s">
        <v>446</v>
      </c>
      <c r="D332" s="3" t="str">
        <f t="shared" ca="1" si="28"/>
        <v/>
      </c>
      <c r="F332" s="5" t="s">
        <v>66</v>
      </c>
      <c r="G332" s="5" t="s">
        <v>66</v>
      </c>
      <c r="R332" s="6" t="s">
        <v>755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352</v>
      </c>
      <c r="B333" s="4" t="s">
        <v>237</v>
      </c>
      <c r="C333" s="4" t="s">
        <v>446</v>
      </c>
      <c r="D333" s="3" t="str">
        <f t="shared" ca="1" si="28"/>
        <v/>
      </c>
      <c r="F333" s="5" t="s">
        <v>66</v>
      </c>
      <c r="G333" s="5" t="s">
        <v>66</v>
      </c>
      <c r="R333" s="6" t="s">
        <v>755</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12.45" customHeight="1" x14ac:dyDescent="0.3">
      <c r="A334" s="19" t="s">
        <v>353</v>
      </c>
      <c r="B334" s="4" t="s">
        <v>237</v>
      </c>
      <c r="C334" s="4" t="s">
        <v>446</v>
      </c>
      <c r="D334" s="3" t="str">
        <f t="shared" ca="1" si="28"/>
        <v/>
      </c>
      <c r="F334" s="5" t="s">
        <v>66</v>
      </c>
      <c r="G334" s="5" t="s">
        <v>66</v>
      </c>
      <c r="R334" s="6" t="s">
        <v>755</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354</v>
      </c>
      <c r="B335" s="4" t="s">
        <v>237</v>
      </c>
      <c r="C335" s="4" t="s">
        <v>446</v>
      </c>
      <c r="D335" s="3" t="str">
        <f t="shared" ca="1" si="28"/>
        <v/>
      </c>
      <c r="F335" s="5" t="s">
        <v>66</v>
      </c>
      <c r="G335" s="5" t="s">
        <v>66</v>
      </c>
      <c r="R335" s="6" t="s">
        <v>755</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164</v>
      </c>
      <c r="B336" s="4" t="s">
        <v>237</v>
      </c>
      <c r="C336" s="4" t="s">
        <v>445</v>
      </c>
      <c r="D336" s="3" t="str">
        <f t="shared" ca="1" si="28"/>
        <v/>
      </c>
      <c r="O336" s="5" t="s">
        <v>164</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857</v>
      </c>
      <c r="C337" s="4" t="s">
        <v>841</v>
      </c>
      <c r="F337" s="5" t="s">
        <v>728</v>
      </c>
      <c r="G337" s="5" t="s">
        <v>728</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29"/>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915</v>
      </c>
      <c r="C338" s="4" t="s">
        <v>841</v>
      </c>
      <c r="F338" s="5" t="s">
        <v>847</v>
      </c>
      <c r="G338" s="5" t="s">
        <v>847</v>
      </c>
      <c r="Y338" s="3" t="str">
        <f>IF(AND($D338=1,ISNUMBER(MATCH(E$1&amp;E338&amp;"x",WhatIf!$H:$H,0))),1,"")</f>
        <v/>
      </c>
      <c r="Z338" s="3" t="str">
        <f>IF(AND($D338=1,ISNUMBER(MATCH(F$1&amp;F338&amp;"x",WhatIf!$H:$H,0))),1,"")</f>
        <v/>
      </c>
      <c r="AA338" s="3" t="str">
        <f>IF(AND($D338=1,ISNUMBER(MATCH(G$1&amp;G338&amp;"x",WhatIf!$H:$H,0))),1,"")</f>
        <v/>
      </c>
      <c r="AB338" s="3" t="str">
        <f>IF(AND($D338=1,ISNUMBER(MATCH(H$1&amp;H338&amp;"x",WhatIf!$H:$H,0))),1,"")</f>
        <v/>
      </c>
      <c r="AC338" s="3" t="str">
        <f>IF(AND($D338=1,ISNUMBER(MATCH(I$1&amp;I338&amp;"x",WhatIf!$H:$H,0))),1,"")</f>
        <v/>
      </c>
      <c r="AD338" s="3" t="str">
        <f>IF(AND($D338=1,ISNUMBER(MATCH(J$1&amp;J338&amp;"x",WhatIf!$H:$H,0))),1,"")</f>
        <v/>
      </c>
      <c r="AE338" s="3" t="str">
        <f>IF(AND($D338=1,ISNUMBER(MATCH(K$1&amp;K338&amp;"x",WhatIf!$H:$H,0))),1,"")</f>
        <v/>
      </c>
      <c r="AF338" s="3" t="str">
        <f>IF(AND($D338=1,ISNUMBER(MATCH(L$1&amp;L338&amp;"x",WhatIf!$H:$H,0))),1,"")</f>
        <v/>
      </c>
      <c r="AG338" s="3" t="str">
        <f>IF(AND($D338=1,ISNUMBER(MATCH(M$1&amp;M338&amp;"x",WhatIf!$H:$H,0))),1,"")</f>
        <v/>
      </c>
      <c r="AH338" s="3" t="str">
        <f>IF(AND($D338=1,ISNUMBER(MATCH(N$1&amp;N338&amp;"x",WhatIf!$H:$H,0))),1,"")</f>
        <v/>
      </c>
      <c r="AI338" s="3" t="str">
        <f>IF(AND($D338=1,ISNUMBER(MATCH(O$1&amp;O338&amp;"x",WhatIf!$H:$H,0))),1,"")</f>
        <v/>
      </c>
      <c r="AJ338" s="3" t="str">
        <f>IF(AND($D338=1,ISNUMBER(MATCH(P$1&amp;P338&amp;"x",WhatIf!$H:$H,0))),1,"")</f>
        <v/>
      </c>
      <c r="AK338" s="3" t="str">
        <f>IF(AND($D338=1,ISNUMBER(MATCH(Q$1&amp;Q338&amp;"x",WhatIf!$H:$H,0))),1,"")</f>
        <v/>
      </c>
      <c r="AL338" s="3" t="str">
        <f>IF(AND($D338=1,ISNUMBER(MATCH(R$1&amp;R338&amp;"x",WhatIf!$H:$H,0))),1,"")</f>
        <v/>
      </c>
      <c r="AM338" s="3" t="str">
        <f>IF(AND($D338=1,ISNUMBER(MATCH(S$1&amp;S338&amp;"x",WhatIf!$H:$H,0))),1,"")</f>
        <v/>
      </c>
      <c r="AN338" s="3" t="str">
        <f>IF(AND($D338=1,ISNUMBER(MATCH(T$1&amp;T338&amp;"x",WhatIf!$H:$H,0))),1,"")</f>
        <v/>
      </c>
      <c r="AO338" s="3" t="str">
        <f>IF(AND($D338=1,ISNUMBER(MATCH(U$1&amp;U338&amp;"x",WhatIf!$H:$H,0))),1,"")</f>
        <v/>
      </c>
      <c r="AP338" s="3" t="str">
        <f>IF(AND($D338=1,ISNUMBER(MATCH(V$1&amp;V338&amp;"x",WhatIf!$H:$H,0))),1,"")</f>
        <v/>
      </c>
      <c r="AQ338" s="3" t="str">
        <f>IF(AND($D338=1,ISNUMBER(MATCH(W$1&amp;W338&amp;"x",WhatIf!$H:$H,0))),1,"")</f>
        <v/>
      </c>
      <c r="AR338" s="3" t="str">
        <f>IF(AND($D338=1,ISNUMBER(MATCH(X$1&amp;X338&amp;"x",WhatIf!$H:$H,0))),1,"")</f>
        <v/>
      </c>
      <c r="AS338" s="3" t="str">
        <f t="shared" si="29"/>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858</v>
      </c>
      <c r="C339" s="4" t="s">
        <v>841</v>
      </c>
      <c r="F339" s="5" t="s">
        <v>727</v>
      </c>
      <c r="G339" s="5" t="s">
        <v>727</v>
      </c>
      <c r="Y339" s="3" t="str">
        <f>IF(AND($D339=1,ISNUMBER(MATCH(E$1&amp;E339&amp;"x",WhatIf!$H:$H,0))),1,"")</f>
        <v/>
      </c>
      <c r="Z339" s="3" t="str">
        <f>IF(AND($D339=1,ISNUMBER(MATCH(F$1&amp;F339&amp;"x",WhatIf!$H:$H,0))),1,"")</f>
        <v/>
      </c>
      <c r="AA339" s="3" t="str">
        <f>IF(AND($D339=1,ISNUMBER(MATCH(G$1&amp;G339&amp;"x",WhatIf!$H:$H,0))),1,"")</f>
        <v/>
      </c>
      <c r="AB339" s="3" t="str">
        <f>IF(AND($D339=1,ISNUMBER(MATCH(H$1&amp;H339&amp;"x",WhatIf!$H:$H,0))),1,"")</f>
        <v/>
      </c>
      <c r="AC339" s="3" t="str">
        <f>IF(AND($D339=1,ISNUMBER(MATCH(I$1&amp;I339&amp;"x",WhatIf!$H:$H,0))),1,"")</f>
        <v/>
      </c>
      <c r="AD339" s="3" t="str">
        <f>IF(AND($D339=1,ISNUMBER(MATCH(J$1&amp;J339&amp;"x",WhatIf!$H:$H,0))),1,"")</f>
        <v/>
      </c>
      <c r="AE339" s="3" t="str">
        <f>IF(AND($D339=1,ISNUMBER(MATCH(K$1&amp;K339&amp;"x",WhatIf!$H:$H,0))),1,"")</f>
        <v/>
      </c>
      <c r="AF339" s="3" t="str">
        <f>IF(AND($D339=1,ISNUMBER(MATCH(L$1&amp;L339&amp;"x",WhatIf!$H:$H,0))),1,"")</f>
        <v/>
      </c>
      <c r="AG339" s="3" t="str">
        <f>IF(AND($D339=1,ISNUMBER(MATCH(M$1&amp;M339&amp;"x",WhatIf!$H:$H,0))),1,"")</f>
        <v/>
      </c>
      <c r="AH339" s="3" t="str">
        <f>IF(AND($D339=1,ISNUMBER(MATCH(N$1&amp;N339&amp;"x",WhatIf!$H:$H,0))),1,"")</f>
        <v/>
      </c>
      <c r="AI339" s="3" t="str">
        <f>IF(AND($D339=1,ISNUMBER(MATCH(O$1&amp;O339&amp;"x",WhatIf!$H:$H,0))),1,"")</f>
        <v/>
      </c>
      <c r="AJ339" s="3" t="str">
        <f>IF(AND($D339=1,ISNUMBER(MATCH(P$1&amp;P339&amp;"x",WhatIf!$H:$H,0))),1,"")</f>
        <v/>
      </c>
      <c r="AK339" s="3" t="str">
        <f>IF(AND($D339=1,ISNUMBER(MATCH(Q$1&amp;Q339&amp;"x",WhatIf!$H:$H,0))),1,"")</f>
        <v/>
      </c>
      <c r="AL339" s="3" t="str">
        <f>IF(AND($D339=1,ISNUMBER(MATCH(R$1&amp;R339&amp;"x",WhatIf!$H:$H,0))),1,"")</f>
        <v/>
      </c>
      <c r="AM339" s="3" t="str">
        <f>IF(AND($D339=1,ISNUMBER(MATCH(S$1&amp;S339&amp;"x",WhatIf!$H:$H,0))),1,"")</f>
        <v/>
      </c>
      <c r="AN339" s="3" t="str">
        <f>IF(AND($D339=1,ISNUMBER(MATCH(T$1&amp;T339&amp;"x",WhatIf!$H:$H,0))),1,"")</f>
        <v/>
      </c>
      <c r="AO339" s="3" t="str">
        <f>IF(AND($D339=1,ISNUMBER(MATCH(U$1&amp;U339&amp;"x",WhatIf!$H:$H,0))),1,"")</f>
        <v/>
      </c>
      <c r="AP339" s="3" t="str">
        <f>IF(AND($D339=1,ISNUMBER(MATCH(V$1&amp;V339&amp;"x",WhatIf!$H:$H,0))),1,"")</f>
        <v/>
      </c>
      <c r="AQ339" s="3" t="str">
        <f>IF(AND($D339=1,ISNUMBER(MATCH(W$1&amp;W339&amp;"x",WhatIf!$H:$H,0))),1,"")</f>
        <v/>
      </c>
      <c r="AR339" s="3" t="str">
        <f>IF(AND($D339=1,ISNUMBER(MATCH(X$1&amp;X339&amp;"x",WhatIf!$H:$H,0))),1,"")</f>
        <v/>
      </c>
      <c r="AS339" s="3" t="str">
        <f t="shared" si="29"/>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182</v>
      </c>
      <c r="B340" s="4" t="s">
        <v>290</v>
      </c>
      <c r="C340" s="4" t="s">
        <v>198</v>
      </c>
      <c r="D340" s="3" t="str">
        <f t="shared" ref="D340:D377" ca="1" si="31">IF(BR340=0,"",IF(BR340&lt;=VALUE(MID(marker_pick,1,1)),1,""))</f>
        <v/>
      </c>
      <c r="O340" s="5" t="s">
        <v>1</v>
      </c>
      <c r="P340" s="5" t="s">
        <v>1</v>
      </c>
      <c r="Q340" s="5" t="s">
        <v>305</v>
      </c>
      <c r="R340" s="6"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 ca="1">IF(OR(O340="",VLOOKUP(O$1,Services!$A$1:$B$22,2,0)="Exclude"),"",IF($D340=1,IF(OR(price_limit="",price_limit="No Limit"),IF(O340="Yes",1,2),IF(SUMIFS(WhatIf!$G:$G,WhatIf!$A:$A,O$1,WhatIf!$B:$B,O340)&lt;=price_limit,IF(O340="Yes",1,2),"")),""))</f>
        <v/>
      </c>
      <c r="BE340" s="67" t="str">
        <f ca="1">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302</v>
      </c>
      <c r="B341" s="4" t="s">
        <v>449</v>
      </c>
      <c r="C341" s="4" t="s">
        <v>448</v>
      </c>
      <c r="D341" s="3" t="str">
        <f t="shared" ca="1" si="31"/>
        <v/>
      </c>
      <c r="O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 ca="1">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141</v>
      </c>
      <c r="B342" s="4" t="s">
        <v>237</v>
      </c>
      <c r="C342" s="4" t="s">
        <v>445</v>
      </c>
      <c r="D342" s="3" t="str">
        <f t="shared" ca="1" si="31"/>
        <v/>
      </c>
      <c r="Q342" s="5" t="s">
        <v>306</v>
      </c>
      <c r="R342" s="6" t="s">
        <v>805</v>
      </c>
      <c r="T342" s="5" t="s">
        <v>244</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 ca="1">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142</v>
      </c>
      <c r="B343" s="4" t="s">
        <v>237</v>
      </c>
      <c r="C343" s="4" t="s">
        <v>207</v>
      </c>
      <c r="D343" s="3" t="str">
        <f t="shared" ca="1" si="31"/>
        <v/>
      </c>
      <c r="F343" s="5" t="s">
        <v>501</v>
      </c>
      <c r="G343" s="5" t="s">
        <v>501</v>
      </c>
      <c r="L343" s="5" t="s">
        <v>1</v>
      </c>
      <c r="M343" s="5" t="s">
        <v>1</v>
      </c>
      <c r="R343" s="5" t="s">
        <v>924</v>
      </c>
      <c r="U343" s="5" t="s">
        <v>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 ca="1">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143</v>
      </c>
      <c r="B344" s="4" t="s">
        <v>237</v>
      </c>
      <c r="C344" s="4" t="s">
        <v>207</v>
      </c>
      <c r="D344" s="3" t="str">
        <f t="shared" ca="1" si="31"/>
        <v/>
      </c>
      <c r="F344" s="5" t="s">
        <v>1</v>
      </c>
      <c r="G344" s="5" t="s">
        <v>1</v>
      </c>
      <c r="Q344" s="5" t="s">
        <v>306</v>
      </c>
      <c r="R344" s="6" t="s">
        <v>805</v>
      </c>
      <c r="V344" s="5"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 ca="1">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355</v>
      </c>
      <c r="B345" s="4" t="s">
        <v>237</v>
      </c>
      <c r="C345" s="4" t="s">
        <v>207</v>
      </c>
      <c r="D345" s="3" t="str">
        <f t="shared" ca="1" si="31"/>
        <v/>
      </c>
      <c r="Q345" s="6" t="s">
        <v>804</v>
      </c>
      <c r="R345" s="6" t="s">
        <v>805</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customHeight="1" x14ac:dyDescent="0.3">
      <c r="A346" s="19" t="s">
        <v>356</v>
      </c>
      <c r="B346" s="4" t="s">
        <v>237</v>
      </c>
      <c r="C346" s="4" t="s">
        <v>207</v>
      </c>
      <c r="D346" s="3" t="str">
        <f t="shared" ca="1" si="31"/>
        <v/>
      </c>
      <c r="Q346" s="6" t="s">
        <v>804</v>
      </c>
      <c r="R346" s="6" t="s">
        <v>805</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 ca="1">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357</v>
      </c>
      <c r="B347" s="4" t="s">
        <v>237</v>
      </c>
      <c r="C347" s="4" t="s">
        <v>207</v>
      </c>
      <c r="D347" s="3" t="str">
        <f t="shared" ca="1" si="31"/>
        <v/>
      </c>
      <c r="Q347" s="6" t="s">
        <v>804</v>
      </c>
      <c r="R347" s="6" t="s">
        <v>805</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 ca="1">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158</v>
      </c>
      <c r="B348" s="4" t="s">
        <v>785</v>
      </c>
      <c r="C348" s="4" t="s">
        <v>280</v>
      </c>
      <c r="D348" s="3" t="str">
        <f t="shared" ca="1" si="31"/>
        <v/>
      </c>
      <c r="O348" s="6" t="s">
        <v>1</v>
      </c>
      <c r="P348" s="6"/>
      <c r="Q348" s="6" t="s">
        <v>1</v>
      </c>
      <c r="R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67</v>
      </c>
      <c r="B349" s="4" t="s">
        <v>237</v>
      </c>
      <c r="C349" s="4" t="s">
        <v>446</v>
      </c>
      <c r="D349" s="3" t="str">
        <f t="shared" ca="1" si="31"/>
        <v/>
      </c>
      <c r="F349" s="5" t="s">
        <v>67</v>
      </c>
      <c r="G349" s="5" t="s">
        <v>67</v>
      </c>
      <c r="H349" s="12" t="s">
        <v>67</v>
      </c>
      <c r="I349" s="12" t="s">
        <v>67</v>
      </c>
      <c r="J349" s="12" t="s">
        <v>67</v>
      </c>
      <c r="K349" s="12" t="s">
        <v>67</v>
      </c>
      <c r="L349" s="12" t="s">
        <v>67</v>
      </c>
      <c r="M349" s="12" t="s">
        <v>67</v>
      </c>
      <c r="N349" s="12" t="s">
        <v>67</v>
      </c>
      <c r="O349" s="6" t="s">
        <v>67</v>
      </c>
      <c r="P349" s="6" t="s">
        <v>67</v>
      </c>
      <c r="Q349" s="6"/>
      <c r="R349" s="6"/>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 ca="1">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 ca="1">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 ca="1">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208</v>
      </c>
      <c r="B350" s="4" t="s">
        <v>237</v>
      </c>
      <c r="C350" s="4" t="s">
        <v>446</v>
      </c>
      <c r="D350" s="3" t="str">
        <f t="shared" ca="1" si="31"/>
        <v/>
      </c>
      <c r="F350" s="5" t="s">
        <v>67</v>
      </c>
      <c r="G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209</v>
      </c>
      <c r="B351" s="4" t="s">
        <v>237</v>
      </c>
      <c r="C351" s="4" t="s">
        <v>446</v>
      </c>
      <c r="D351" s="3" t="str">
        <f t="shared" ca="1" si="31"/>
        <v/>
      </c>
      <c r="F351" s="5" t="s">
        <v>67</v>
      </c>
      <c r="G351" s="5" t="s">
        <v>67</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210</v>
      </c>
      <c r="B352" s="4" t="s">
        <v>237</v>
      </c>
      <c r="C352" s="4" t="s">
        <v>446</v>
      </c>
      <c r="D352" s="3" t="str">
        <f t="shared" ca="1" si="31"/>
        <v/>
      </c>
      <c r="F352" s="5" t="s">
        <v>67</v>
      </c>
      <c r="G352" s="5" t="s">
        <v>67</v>
      </c>
      <c r="S352" s="5" t="s">
        <v>67</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 ca="1">IF(OR(F352="",VLOOKUP(F$1,Services!$A$1:$B$22,2,0)="Exclude"),"",IF($D352=1,IF(OR(price_limit="",price_limit="No Limit"),IF(F352="Yes",1,2),IF(SUMIFS(WhatIf!$G:$G,WhatIf!$A:$A,F$1,WhatIf!$B:$B,F352)&lt;=price_limit,IF(F352="Yes",1,2),"")),""))</f>
        <v/>
      </c>
      <c r="AV352" s="67" t="str">
        <f ca="1">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581</v>
      </c>
      <c r="C353" s="4" t="s">
        <v>446</v>
      </c>
      <c r="D353" s="3" t="str">
        <f t="shared" ca="1" si="31"/>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582</v>
      </c>
      <c r="C354" s="4" t="s">
        <v>446</v>
      </c>
      <c r="D354" s="3" t="str">
        <f t="shared" ca="1" si="31"/>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583</v>
      </c>
      <c r="C355" s="4" t="s">
        <v>446</v>
      </c>
      <c r="D355" s="3" t="str">
        <f t="shared" ca="1" si="31"/>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584</v>
      </c>
      <c r="C356" s="4" t="s">
        <v>446</v>
      </c>
      <c r="D356" s="3" t="str">
        <f t="shared" ca="1" si="31"/>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585</v>
      </c>
      <c r="C357" s="4" t="s">
        <v>446</v>
      </c>
      <c r="D357" s="3" t="str">
        <f t="shared" ca="1" si="31"/>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586</v>
      </c>
      <c r="C358" s="4" t="s">
        <v>446</v>
      </c>
      <c r="D358" s="3" t="str">
        <f t="shared" ca="1" si="31"/>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587</v>
      </c>
      <c r="C359" s="4" t="s">
        <v>446</v>
      </c>
      <c r="D359" s="3" t="str">
        <f t="shared" ca="1" si="31"/>
        <v/>
      </c>
      <c r="M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588</v>
      </c>
      <c r="C360" s="4" t="s">
        <v>446</v>
      </c>
      <c r="D360" s="3" t="str">
        <f t="shared" ca="1" si="31"/>
        <v/>
      </c>
      <c r="M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211</v>
      </c>
      <c r="B361" s="4" t="s">
        <v>237</v>
      </c>
      <c r="C361" s="4" t="s">
        <v>446</v>
      </c>
      <c r="D361" s="3" t="str">
        <f t="shared" ca="1" si="31"/>
        <v/>
      </c>
      <c r="F361" s="5" t="s">
        <v>67</v>
      </c>
      <c r="G361" s="5" t="s">
        <v>67</v>
      </c>
      <c r="S361" s="5" t="s">
        <v>67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 ca="1">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212</v>
      </c>
      <c r="B362" s="4" t="s">
        <v>237</v>
      </c>
      <c r="C362" s="4" t="s">
        <v>446</v>
      </c>
      <c r="D362" s="3" t="str">
        <f t="shared" ca="1" si="31"/>
        <v/>
      </c>
      <c r="F362" s="5" t="s">
        <v>67</v>
      </c>
      <c r="G362" s="5" t="s">
        <v>67</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514</v>
      </c>
      <c r="C363" s="4" t="s">
        <v>447</v>
      </c>
      <c r="D363" s="3" t="str">
        <f t="shared" ca="1" si="31"/>
        <v/>
      </c>
      <c r="F363" s="5" t="s">
        <v>514</v>
      </c>
      <c r="G363" s="5" t="s">
        <v>514</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643</v>
      </c>
      <c r="C364" s="4" t="s">
        <v>447</v>
      </c>
      <c r="D364" s="3" t="str">
        <f t="shared" ca="1" si="31"/>
        <v/>
      </c>
      <c r="T364" s="5" t="s">
        <v>244</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 ca="1">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736</v>
      </c>
      <c r="C365" s="4" t="s">
        <v>447</v>
      </c>
      <c r="D365" s="3" t="str">
        <f t="shared" ca="1" si="31"/>
        <v/>
      </c>
      <c r="F365" s="5" t="s">
        <v>736</v>
      </c>
      <c r="G365" s="5" t="s">
        <v>736</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165</v>
      </c>
      <c r="B366" s="4" t="s">
        <v>237</v>
      </c>
      <c r="C366" s="4" t="s">
        <v>445</v>
      </c>
      <c r="D366" s="3" t="str">
        <f t="shared" ca="1" si="31"/>
        <v/>
      </c>
      <c r="O366" s="6" t="s">
        <v>165</v>
      </c>
      <c r="P366" s="6"/>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0"/>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68</v>
      </c>
      <c r="B367" s="4" t="s">
        <v>241</v>
      </c>
      <c r="C367" s="4" t="s">
        <v>280</v>
      </c>
      <c r="D367" s="3" t="str">
        <f t="shared" ca="1" si="31"/>
        <v/>
      </c>
      <c r="E367" s="5" t="s">
        <v>1</v>
      </c>
      <c r="F367" s="5" t="s">
        <v>500</v>
      </c>
      <c r="G367" s="5" t="s">
        <v>500</v>
      </c>
      <c r="K367" s="5" t="s">
        <v>1</v>
      </c>
      <c r="L367" s="5" t="s">
        <v>1</v>
      </c>
      <c r="M367" s="5" t="s">
        <v>1</v>
      </c>
      <c r="O367" s="6" t="s">
        <v>1</v>
      </c>
      <c r="P367" s="6"/>
      <c r="Q367" s="6" t="s">
        <v>305</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0"/>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772</v>
      </c>
      <c r="C368" s="4" t="s">
        <v>450</v>
      </c>
      <c r="D368" s="3" t="str">
        <f t="shared" ca="1" si="31"/>
        <v/>
      </c>
      <c r="F368" s="5" t="s">
        <v>798</v>
      </c>
      <c r="G368" s="5" t="s">
        <v>798</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358</v>
      </c>
      <c r="B369" s="4" t="s">
        <v>237</v>
      </c>
      <c r="C369" s="4" t="s">
        <v>206</v>
      </c>
      <c r="D369" s="3" t="str">
        <f t="shared" ca="1" si="31"/>
        <v/>
      </c>
      <c r="H369" s="5" t="s">
        <v>282</v>
      </c>
      <c r="I369" s="5" t="s">
        <v>282</v>
      </c>
      <c r="J369" s="5" t="s">
        <v>282</v>
      </c>
      <c r="K369" s="5" t="s">
        <v>282</v>
      </c>
      <c r="L369" s="5" t="s">
        <v>282</v>
      </c>
      <c r="M369" s="5" t="s">
        <v>282</v>
      </c>
      <c r="N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 ca="1">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0"/>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customHeight="1" x14ac:dyDescent="0.3">
      <c r="A370" s="19" t="s">
        <v>69</v>
      </c>
      <c r="B370" s="4" t="s">
        <v>237</v>
      </c>
      <c r="C370" s="4" t="s">
        <v>280</v>
      </c>
      <c r="D370" s="3" t="str">
        <f t="shared" ca="1" si="31"/>
        <v/>
      </c>
      <c r="G370" s="5" t="s">
        <v>1</v>
      </c>
      <c r="H370" s="5" t="s">
        <v>1</v>
      </c>
      <c r="I370" s="5" t="s">
        <v>1</v>
      </c>
      <c r="J370" s="5" t="s">
        <v>1</v>
      </c>
      <c r="K370" s="5" t="s">
        <v>1</v>
      </c>
      <c r="L370" s="5" t="s">
        <v>1</v>
      </c>
      <c r="M370" s="5" t="s">
        <v>1</v>
      </c>
      <c r="O370" s="6" t="s">
        <v>1</v>
      </c>
      <c r="P370" s="6" t="s">
        <v>1</v>
      </c>
      <c r="Q370" s="6" t="s">
        <v>1</v>
      </c>
      <c r="R370" s="6"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155</v>
      </c>
      <c r="B371" s="4" t="s">
        <v>237</v>
      </c>
      <c r="C371" s="4" t="s">
        <v>198</v>
      </c>
      <c r="D371" s="3" t="str">
        <f t="shared" ca="1" si="31"/>
        <v/>
      </c>
      <c r="E371" s="5" t="s">
        <v>1</v>
      </c>
      <c r="O371" s="6" t="s">
        <v>1</v>
      </c>
      <c r="P371" s="6"/>
      <c r="Q371" s="6" t="s">
        <v>305</v>
      </c>
      <c r="R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7" t="str">
        <f ca="1">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37.299999999999997" customHeight="1" x14ac:dyDescent="0.3">
      <c r="A372" s="19" t="s">
        <v>70</v>
      </c>
      <c r="B372" s="4" t="s">
        <v>237</v>
      </c>
      <c r="C372" s="4" t="s">
        <v>280</v>
      </c>
      <c r="D372" s="3" t="str">
        <f t="shared" ca="1" si="31"/>
        <v/>
      </c>
      <c r="F372" s="5" t="s">
        <v>1</v>
      </c>
      <c r="G372" s="5" t="s">
        <v>1</v>
      </c>
      <c r="H372" s="5" t="s">
        <v>1</v>
      </c>
      <c r="I372" s="5" t="s">
        <v>1</v>
      </c>
      <c r="J372" s="5" t="s">
        <v>1</v>
      </c>
      <c r="K372" s="5" t="s">
        <v>1</v>
      </c>
      <c r="L372" s="5" t="s">
        <v>1</v>
      </c>
      <c r="M372" s="5" t="s">
        <v>1</v>
      </c>
      <c r="N372" s="5" t="s">
        <v>1</v>
      </c>
      <c r="O372" s="6" t="s">
        <v>1</v>
      </c>
      <c r="P372" s="6" t="s">
        <v>1</v>
      </c>
      <c r="Q372" s="6" t="s">
        <v>1</v>
      </c>
      <c r="R372" s="6" t="s">
        <v>1</v>
      </c>
      <c r="S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 ca="1">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717</v>
      </c>
      <c r="C373" s="4" t="s">
        <v>443</v>
      </c>
      <c r="D373" s="3" t="str">
        <f t="shared" ca="1" si="31"/>
        <v/>
      </c>
      <c r="R373" s="6" t="s">
        <v>805</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144</v>
      </c>
      <c r="B374" s="4" t="s">
        <v>359</v>
      </c>
      <c r="C374" s="4" t="s">
        <v>443</v>
      </c>
      <c r="D374" s="3" t="str">
        <f t="shared" ca="1" si="31"/>
        <v/>
      </c>
      <c r="E374" s="5" t="s">
        <v>1</v>
      </c>
      <c r="F374" s="5" t="s">
        <v>497</v>
      </c>
      <c r="G374" s="5" t="s">
        <v>497</v>
      </c>
      <c r="J374" s="5" t="s">
        <v>1</v>
      </c>
      <c r="K374" s="5" t="s">
        <v>1</v>
      </c>
      <c r="L374" s="5" t="s">
        <v>1</v>
      </c>
      <c r="M374" s="5" t="s">
        <v>1</v>
      </c>
      <c r="R374" s="6" t="s">
        <v>805</v>
      </c>
      <c r="S374" s="5" t="s">
        <v>1</v>
      </c>
      <c r="V374" s="5" t="s">
        <v>1</v>
      </c>
      <c r="X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 ca="1">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 ca="1">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 ca="1">IF(OR(X374="",VLOOKUP(X$1,Services!$A$1:$B$22,2,0)="Exclude"),"",IF($D374=1,IF(OR(price_limit="",price_limit="No Limit"),IF(X374="Yes",1,2),IF(SUMIFS(WhatIf!$G:$G,WhatIf!$A:$A,X$1,WhatIf!$B:$B,X374)&lt;=price_limit,IF(X374="Yes",1,2),"")),""))</f>
        <v/>
      </c>
      <c r="BN374" s="3">
        <f t="shared" si="30"/>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527</v>
      </c>
      <c r="C375" s="4" t="s">
        <v>450</v>
      </c>
      <c r="D375" s="3" t="str">
        <f t="shared" ca="1" si="31"/>
        <v/>
      </c>
      <c r="F375" s="5" t="s">
        <v>799</v>
      </c>
      <c r="G375" s="5" t="s">
        <v>799</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360</v>
      </c>
      <c r="B376" s="4" t="s">
        <v>237</v>
      </c>
      <c r="C376" s="4" t="s">
        <v>206</v>
      </c>
      <c r="D376" s="3" t="str">
        <f t="shared" ca="1" si="31"/>
        <v/>
      </c>
      <c r="H376" s="5" t="s">
        <v>282</v>
      </c>
      <c r="I376" s="5" t="s">
        <v>282</v>
      </c>
      <c r="J376" s="5" t="s">
        <v>282</v>
      </c>
      <c r="K376" s="5" t="s">
        <v>282</v>
      </c>
      <c r="L376" s="5" t="s">
        <v>282</v>
      </c>
      <c r="M376" s="5" t="s">
        <v>282</v>
      </c>
      <c r="N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272</v>
      </c>
      <c r="B377" s="4" t="s">
        <v>796</v>
      </c>
      <c r="C377" s="4" t="s">
        <v>206</v>
      </c>
      <c r="D377" s="3" t="str">
        <f t="shared" ca="1" si="31"/>
        <v/>
      </c>
      <c r="F377" s="5" t="s">
        <v>890</v>
      </c>
      <c r="G377" s="5" t="s">
        <v>890</v>
      </c>
      <c r="H377" s="5" t="s">
        <v>282</v>
      </c>
      <c r="I377" s="5" t="s">
        <v>282</v>
      </c>
      <c r="J377" s="5" t="s">
        <v>282</v>
      </c>
      <c r="K377" s="5" t="s">
        <v>282</v>
      </c>
      <c r="L377" s="5" t="s">
        <v>282</v>
      </c>
      <c r="M377" s="5" t="s">
        <v>282</v>
      </c>
      <c r="N377" s="5" t="s">
        <v>1</v>
      </c>
      <c r="R377" s="5" t="s">
        <v>920</v>
      </c>
      <c r="W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 ca="1">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12.45" customHeight="1" x14ac:dyDescent="0.3">
      <c r="A378" s="19" t="s">
        <v>872</v>
      </c>
      <c r="C378" s="4" t="s">
        <v>206</v>
      </c>
      <c r="W378" s="5" t="s">
        <v>1</v>
      </c>
      <c r="Y378" s="3" t="str">
        <f>IF(AND($D378=1,ISNUMBER(MATCH(E$1&amp;E378&amp;"x",WhatIf!$H:$H,0))),1,"")</f>
        <v/>
      </c>
      <c r="Z378" s="3" t="str">
        <f>IF(AND($D378=1,ISNUMBER(MATCH(F$1&amp;F378&amp;"x",WhatIf!$H:$H,0))),1,"")</f>
        <v/>
      </c>
      <c r="AA378" s="3" t="str">
        <f>IF(AND($D378=1,ISNUMBER(MATCH(G$1&amp;G378&amp;"x",WhatIf!$H:$H,0))),1,"")</f>
        <v/>
      </c>
      <c r="AB378" s="3" t="str">
        <f>IF(AND($D378=1,ISNUMBER(MATCH(H$1&amp;H378&amp;"x",WhatIf!$H:$H,0))),1,"")</f>
        <v/>
      </c>
      <c r="AC378" s="3" t="str">
        <f>IF(AND($D378=1,ISNUMBER(MATCH(I$1&amp;I378&amp;"x",WhatIf!$H:$H,0))),1,"")</f>
        <v/>
      </c>
      <c r="AD378" s="3" t="str">
        <f>IF(AND($D378=1,ISNUMBER(MATCH(J$1&amp;J378&amp;"x",WhatIf!$H:$H,0))),1,"")</f>
        <v/>
      </c>
      <c r="AE378" s="3" t="str">
        <f>IF(AND($D378=1,ISNUMBER(MATCH(K$1&amp;K378&amp;"x",WhatIf!$H:$H,0))),1,"")</f>
        <v/>
      </c>
      <c r="AF378" s="3" t="str">
        <f>IF(AND($D378=1,ISNUMBER(MATCH(L$1&amp;L378&amp;"x",WhatIf!$H:$H,0))),1,"")</f>
        <v/>
      </c>
      <c r="AG378" s="3" t="str">
        <f>IF(AND($D378=1,ISNUMBER(MATCH(M$1&amp;M378&amp;"x",WhatIf!$H:$H,0))),1,"")</f>
        <v/>
      </c>
      <c r="AH378" s="3" t="str">
        <f>IF(AND($D378=1,ISNUMBER(MATCH(N$1&amp;N378&amp;"x",WhatIf!$H:$H,0))),1,"")</f>
        <v/>
      </c>
      <c r="AI378" s="3" t="str">
        <f>IF(AND($D378=1,ISNUMBER(MATCH(O$1&amp;O378&amp;"x",WhatIf!$H:$H,0))),1,"")</f>
        <v/>
      </c>
      <c r="AJ378" s="3" t="str">
        <f>IF(AND($D378=1,ISNUMBER(MATCH(P$1&amp;P378&amp;"x",WhatIf!$H:$H,0))),1,"")</f>
        <v/>
      </c>
      <c r="AK378" s="3" t="str">
        <f>IF(AND($D378=1,ISNUMBER(MATCH(Q$1&amp;Q378&amp;"x",WhatIf!$H:$H,0))),1,"")</f>
        <v/>
      </c>
      <c r="AL378" s="3" t="str">
        <f>IF(AND($D378=1,ISNUMBER(MATCH(R$1&amp;R378&amp;"x",WhatIf!$H:$H,0))),1,"")</f>
        <v/>
      </c>
      <c r="AM378" s="3" t="str">
        <f>IF(AND($D378=1,ISNUMBER(MATCH(S$1&amp;S378&amp;"x",WhatIf!$H:$H,0))),1,"")</f>
        <v/>
      </c>
      <c r="AN378" s="3" t="str">
        <f>IF(AND($D378=1,ISNUMBER(MATCH(T$1&amp;T378&amp;"x",WhatIf!$H:$H,0))),1,"")</f>
        <v/>
      </c>
      <c r="AO378" s="3" t="str">
        <f>IF(AND($D378=1,ISNUMBER(MATCH(U$1&amp;U378&amp;"x",WhatIf!$H:$H,0))),1,"")</f>
        <v/>
      </c>
      <c r="AP378" s="3" t="str">
        <f>IF(AND($D378=1,ISNUMBER(MATCH(V$1&amp;V378&amp;"x",WhatIf!$H:$H,0))),1,"")</f>
        <v/>
      </c>
      <c r="AQ378" s="3" t="str">
        <f>IF(AND($D378=1,ISNUMBER(MATCH(W$1&amp;W378&amp;"x",WhatIf!$H:$H,0))),1,"")</f>
        <v/>
      </c>
      <c r="AR378" s="3" t="str">
        <f>IF(AND($D378=1,ISNUMBER(MATCH(X$1&amp;X378&amp;"x",WhatIf!$H:$H,0))),1,"")</f>
        <v/>
      </c>
      <c r="AS378" s="3" t="str">
        <f t="shared" si="29"/>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773</v>
      </c>
      <c r="C379" s="4" t="s">
        <v>206</v>
      </c>
      <c r="D379" s="3" t="str">
        <f t="shared" ref="D379:D411" ca="1" si="32">IF(BR379=0,"",IF(BR379&lt;=VALUE(MID(marker_pick,1,1)),1,""))</f>
        <v/>
      </c>
      <c r="F379" s="5" t="s">
        <v>801</v>
      </c>
      <c r="G379" s="5" t="s">
        <v>801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936</v>
      </c>
      <c r="C380" s="4" t="s">
        <v>206</v>
      </c>
      <c r="D380" s="3" t="str">
        <f t="shared" ca="1" si="32"/>
        <v/>
      </c>
      <c r="R380" s="5" t="s">
        <v>928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934</v>
      </c>
      <c r="B381" s="4" t="s">
        <v>933</v>
      </c>
      <c r="C381" s="4" t="s">
        <v>206</v>
      </c>
      <c r="D381" s="3" t="str">
        <f t="shared" ca="1" si="32"/>
        <v/>
      </c>
      <c r="R381" s="5" t="s">
        <v>928</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0"/>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797</v>
      </c>
      <c r="C382" s="4" t="s">
        <v>450</v>
      </c>
      <c r="D382" s="3" t="str">
        <f t="shared" ca="1" si="32"/>
        <v/>
      </c>
      <c r="F382" s="5" t="s">
        <v>798</v>
      </c>
      <c r="G382" s="5" t="s">
        <v>798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0"/>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71</v>
      </c>
      <c r="B383" s="4" t="s">
        <v>237</v>
      </c>
      <c r="C383" s="4" t="s">
        <v>206</v>
      </c>
      <c r="D383" s="3" t="str">
        <f t="shared" ca="1" si="32"/>
        <v/>
      </c>
      <c r="H383" s="5" t="s">
        <v>1</v>
      </c>
      <c r="I383" s="5" t="s">
        <v>1</v>
      </c>
      <c r="J383" s="5" t="s">
        <v>1</v>
      </c>
      <c r="K383" s="5" t="s">
        <v>1</v>
      </c>
      <c r="L383" s="5" t="s">
        <v>1</v>
      </c>
      <c r="M383" s="5" t="s">
        <v>1</v>
      </c>
      <c r="N383" s="5" t="s">
        <v>1</v>
      </c>
      <c r="O383" s="6" t="s">
        <v>1</v>
      </c>
      <c r="P383" s="6" t="s">
        <v>1</v>
      </c>
      <c r="Q383" s="6" t="s">
        <v>1</v>
      </c>
      <c r="R383" s="6"/>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9"/>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0"/>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774</v>
      </c>
      <c r="B384" s="4" t="s">
        <v>237</v>
      </c>
      <c r="C384" s="4" t="s">
        <v>206</v>
      </c>
      <c r="D384" s="3" t="str">
        <f t="shared" ca="1" si="32"/>
        <v/>
      </c>
      <c r="F384" s="5" t="s">
        <v>801</v>
      </c>
      <c r="G384" s="5" t="s">
        <v>801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9"/>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0"/>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526</v>
      </c>
      <c r="C385" s="4" t="s">
        <v>450</v>
      </c>
      <c r="D385" s="3" t="str">
        <f t="shared" ca="1" si="32"/>
        <v/>
      </c>
      <c r="F385" s="5" t="s">
        <v>798</v>
      </c>
      <c r="G385" s="5" t="s">
        <v>798</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8" ca="1" si="33">IF(SUM(Y385:AR385)&gt;0,1,"")</f>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ref="BN385:BN448" si="34">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72</v>
      </c>
      <c r="B386" s="4" t="s">
        <v>544</v>
      </c>
      <c r="C386" s="4" t="s">
        <v>207</v>
      </c>
      <c r="D386" s="3" t="str">
        <f t="shared" ca="1" si="32"/>
        <v/>
      </c>
      <c r="F386" s="5" t="s">
        <v>495</v>
      </c>
      <c r="G386" s="5" t="s">
        <v>495</v>
      </c>
      <c r="I386" s="5" t="s">
        <v>1</v>
      </c>
      <c r="K386" s="5" t="s">
        <v>1</v>
      </c>
      <c r="L386" s="5" t="s">
        <v>1</v>
      </c>
      <c r="M386" s="5" t="s">
        <v>1</v>
      </c>
      <c r="O386" s="6" t="s">
        <v>1</v>
      </c>
      <c r="P386" s="6"/>
      <c r="Q386" s="6" t="s">
        <v>305</v>
      </c>
      <c r="R386" s="6" t="s">
        <v>805</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3"/>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4"/>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145</v>
      </c>
      <c r="B387" s="4" t="s">
        <v>814</v>
      </c>
      <c r="C387" s="4" t="s">
        <v>214</v>
      </c>
      <c r="D387" s="3" t="str">
        <f t="shared" ca="1" si="32"/>
        <v/>
      </c>
      <c r="T387" s="5" t="s">
        <v>244</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3"/>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 ca="1">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4"/>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37.299999999999997" x14ac:dyDescent="0.3">
      <c r="A388" s="19" t="s">
        <v>516</v>
      </c>
      <c r="B388" s="4" t="s">
        <v>749</v>
      </c>
      <c r="C388" s="4" t="s">
        <v>447</v>
      </c>
      <c r="D388" s="3" t="str">
        <f t="shared" ca="1" si="32"/>
        <v/>
      </c>
      <c r="F388" s="5" t="s">
        <v>516</v>
      </c>
      <c r="G388" s="5" t="s">
        <v>516</v>
      </c>
      <c r="T388" s="5" t="s">
        <v>244</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3"/>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 ca="1">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4"/>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215</v>
      </c>
      <c r="B389" s="4" t="s">
        <v>237</v>
      </c>
      <c r="C389" s="4" t="s">
        <v>207</v>
      </c>
      <c r="D389" s="3" t="str">
        <f t="shared" ca="1" si="32"/>
        <v/>
      </c>
      <c r="F389" s="5" t="s">
        <v>501</v>
      </c>
      <c r="G389" s="5" t="s">
        <v>501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3"/>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4"/>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303</v>
      </c>
      <c r="B390" s="4" t="s">
        <v>790</v>
      </c>
      <c r="C390" s="4" t="s">
        <v>214</v>
      </c>
      <c r="D390" s="3" t="str">
        <f t="shared" ca="1" si="32"/>
        <v/>
      </c>
      <c r="O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3"/>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4"/>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73</v>
      </c>
      <c r="B391" s="4" t="s">
        <v>291</v>
      </c>
      <c r="C391" s="4" t="s">
        <v>198</v>
      </c>
      <c r="D391" s="3" t="str">
        <f t="shared" ca="1" si="32"/>
        <v/>
      </c>
      <c r="E391" s="5" t="s">
        <v>1</v>
      </c>
      <c r="G391" s="5" t="s">
        <v>1</v>
      </c>
      <c r="J391" s="5" t="s">
        <v>1</v>
      </c>
      <c r="K391" s="5" t="s">
        <v>1</v>
      </c>
      <c r="L391" s="5" t="s">
        <v>1</v>
      </c>
      <c r="M391" s="5" t="s">
        <v>1</v>
      </c>
      <c r="O391" s="6" t="s">
        <v>1</v>
      </c>
      <c r="P391" s="6" t="s">
        <v>1</v>
      </c>
      <c r="Q391" s="6" t="s">
        <v>1</v>
      </c>
      <c r="R391" s="6" t="s">
        <v>1</v>
      </c>
      <c r="S391" s="5"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3"/>
        <v/>
      </c>
      <c r="AT391" s="67" t="str">
        <f ca="1">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34"/>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937</v>
      </c>
      <c r="C392" s="4" t="s">
        <v>206</v>
      </c>
      <c r="D392" s="3" t="str">
        <f t="shared" ca="1" si="32"/>
        <v/>
      </c>
      <c r="R392" s="5" t="s">
        <v>928</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3"/>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4"/>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74</v>
      </c>
      <c r="B393" s="4" t="s">
        <v>237</v>
      </c>
      <c r="C393" s="4" t="s">
        <v>280</v>
      </c>
      <c r="D393" s="3" t="str">
        <f t="shared" ca="1" si="32"/>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3"/>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4"/>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811</v>
      </c>
      <c r="C394" s="4" t="s">
        <v>206</v>
      </c>
      <c r="D394" s="3" t="str">
        <f t="shared" ca="1" si="32"/>
        <v/>
      </c>
      <c r="F394" s="5" t="s">
        <v>890</v>
      </c>
      <c r="G394" s="5" t="s">
        <v>890</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3"/>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4"/>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361</v>
      </c>
      <c r="B395" s="4" t="s">
        <v>237</v>
      </c>
      <c r="C395" s="4" t="s">
        <v>206</v>
      </c>
      <c r="D395" s="3" t="str">
        <f t="shared" ca="1" si="32"/>
        <v/>
      </c>
      <c r="H395" s="5" t="s">
        <v>282</v>
      </c>
      <c r="I395" s="5" t="s">
        <v>282</v>
      </c>
      <c r="J395" s="5" t="s">
        <v>282</v>
      </c>
      <c r="K395" s="5" t="s">
        <v>282</v>
      </c>
      <c r="L395" s="5" t="s">
        <v>282</v>
      </c>
      <c r="M395" s="5" t="s">
        <v>282</v>
      </c>
      <c r="N395" s="5" t="s">
        <v>1</v>
      </c>
      <c r="R395" s="5" t="s">
        <v>920</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3"/>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 ca="1">IF(OR(I395="",VLOOKUP(I$1,Services!$A$1:$B$22,2,0)="Exclude"),"",IF($D395=1,IF(OR(price_limit="",price_limit="No Limit"),IF(I395="Yes",1,2),IF(SUMIFS(WhatIf!$G:$G,WhatIf!$A:$A,I$1,WhatIf!$B:$B,I395)&lt;=price_limit,IF(I395="Yes",1,2),"")),""))</f>
        <v/>
      </c>
      <c r="AY395" s="67" t="str">
        <f ca="1">IF(OR(J395="",VLOOKUP(J$1,Services!$A$1:$B$22,2,0)="Exclude"),"",IF($D395=1,IF(OR(price_limit="",price_limit="No Limit"),IF(J395="Yes",1,2),IF(SUMIFS(WhatIf!$G:$G,WhatIf!$A:$A,J$1,WhatIf!$B:$B,J395)&lt;=price_limit,IF(J395="Yes",1,2),"")),""))</f>
        <v/>
      </c>
      <c r="AZ395" s="67" t="str">
        <f ca="1">IF(OR(K395="",VLOOKUP(K$1,Services!$A$1:$B$22,2,0)="Exclude"),"",IF($D395=1,IF(OR(price_limit="",price_limit="No Limit"),IF(K395="Yes",1,2),IF(SUMIFS(WhatIf!$G:$G,WhatIf!$A:$A,K$1,WhatIf!$B:$B,K395)&lt;=price_limit,IF(K395="Yes",1,2),"")),""))</f>
        <v/>
      </c>
      <c r="BA395" s="67" t="str">
        <f ca="1">IF(OR(L395="",VLOOKUP(L$1,Services!$A$1:$B$22,2,0)="Exclude"),"",IF($D395=1,IF(OR(price_limit="",price_limit="No Limit"),IF(L395="Yes",1,2),IF(SUMIFS(WhatIf!$G:$G,WhatIf!$A:$A,L$1,WhatIf!$B:$B,L395)&lt;=price_limit,IF(L395="Yes",1,2),"")),""))</f>
        <v/>
      </c>
      <c r="BB395" s="67" t="str">
        <f ca="1">IF(OR(M395="",VLOOKUP(M$1,Services!$A$1:$B$22,2,0)="Exclude"),"",IF($D395=1,IF(OR(price_limit="",price_limit="No Limit"),IF(M395="Yes",1,2),IF(SUMIFS(WhatIf!$G:$G,WhatIf!$A:$A,M$1,WhatIf!$B:$B,M395)&lt;=price_limit,IF(M395="Yes",1,2),"")),""))</f>
        <v/>
      </c>
      <c r="BC395" s="67" t="str">
        <f ca="1">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4"/>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75</v>
      </c>
      <c r="B396" s="4" t="s">
        <v>292</v>
      </c>
      <c r="C396" s="4" t="s">
        <v>198</v>
      </c>
      <c r="D396" s="3" t="str">
        <f t="shared" ca="1" si="32"/>
        <v/>
      </c>
      <c r="E396" s="5" t="s">
        <v>1</v>
      </c>
      <c r="F396" s="5" t="s">
        <v>1</v>
      </c>
      <c r="G396" s="5" t="s">
        <v>1</v>
      </c>
      <c r="K396" s="5" t="s">
        <v>1</v>
      </c>
      <c r="L396" s="5" t="s">
        <v>1</v>
      </c>
      <c r="M396" s="5" t="s">
        <v>1</v>
      </c>
      <c r="O396" s="6" t="s">
        <v>1</v>
      </c>
      <c r="P396" s="6" t="s">
        <v>1</v>
      </c>
      <c r="Q396" s="6" t="s">
        <v>1</v>
      </c>
      <c r="R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3"/>
        <v/>
      </c>
      <c r="AT396" s="67" t="str">
        <f ca="1">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 ca="1">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4"/>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76</v>
      </c>
      <c r="B397" s="4" t="s">
        <v>388</v>
      </c>
      <c r="C397" s="4" t="s">
        <v>280</v>
      </c>
      <c r="D397" s="3" t="str">
        <f t="shared" ca="1" si="32"/>
        <v/>
      </c>
      <c r="F397" s="5" t="s">
        <v>496</v>
      </c>
      <c r="G397" s="5" t="s">
        <v>1</v>
      </c>
      <c r="H397" s="5" t="s">
        <v>1</v>
      </c>
      <c r="I397" s="5" t="s">
        <v>1</v>
      </c>
      <c r="J397" s="5" t="s">
        <v>1</v>
      </c>
      <c r="K397" s="5" t="s">
        <v>1</v>
      </c>
      <c r="L397" s="5" t="s">
        <v>1</v>
      </c>
      <c r="M397" s="5" t="s">
        <v>1</v>
      </c>
      <c r="O397" s="6" t="s">
        <v>1</v>
      </c>
      <c r="P397" s="6" t="s">
        <v>1</v>
      </c>
      <c r="Q397" s="6" t="s">
        <v>1</v>
      </c>
      <c r="R397" s="6" t="s">
        <v>1</v>
      </c>
      <c r="S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3"/>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 ca="1">IF(OR(I397="",VLOOKUP(I$1,Services!$A$1:$B$22,2,0)="Exclude"),"",IF($D397=1,IF(OR(price_limit="",price_limit="No Limit"),IF(I397="Yes",1,2),IF(SUMIFS(WhatIf!$G:$G,WhatIf!$A:$A,I$1,WhatIf!$B:$B,I397)&lt;=price_limit,IF(I397="Yes",1,2),"")),""))</f>
        <v/>
      </c>
      <c r="AY397" s="67" t="str">
        <f ca="1">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 ca="1">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4"/>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62.15" x14ac:dyDescent="0.3">
      <c r="A398" s="19" t="s">
        <v>817</v>
      </c>
      <c r="B398" s="19" t="s">
        <v>818</v>
      </c>
      <c r="C398" s="4" t="s">
        <v>206</v>
      </c>
      <c r="D398" s="3" t="str">
        <f t="shared" ca="1" si="32"/>
        <v/>
      </c>
      <c r="H398" s="5" t="s">
        <v>487</v>
      </c>
      <c r="I398" s="5" t="s">
        <v>487</v>
      </c>
      <c r="J398" s="5" t="s">
        <v>487</v>
      </c>
      <c r="K398" s="5" t="s">
        <v>487</v>
      </c>
      <c r="L398" s="5" t="s">
        <v>487</v>
      </c>
      <c r="M398" s="5" t="s">
        <v>1</v>
      </c>
      <c r="N398" s="5" t="s">
        <v>1</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3"/>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4"/>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819</v>
      </c>
      <c r="B399" s="19" t="s">
        <v>820</v>
      </c>
      <c r="C399" s="4" t="s">
        <v>206</v>
      </c>
      <c r="D399" s="3" t="str">
        <f t="shared" ca="1" si="32"/>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3"/>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4"/>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821</v>
      </c>
      <c r="B400" s="19" t="s">
        <v>822</v>
      </c>
      <c r="C400" s="4" t="s">
        <v>206</v>
      </c>
      <c r="D400" s="3" t="str">
        <f t="shared" ca="1" si="32"/>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3"/>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4"/>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823</v>
      </c>
      <c r="B401" s="19" t="s">
        <v>824</v>
      </c>
      <c r="C401" s="4" t="s">
        <v>206</v>
      </c>
      <c r="D401" s="3" t="str">
        <f t="shared" ca="1" si="32"/>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3"/>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4"/>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825</v>
      </c>
      <c r="B402" s="19" t="s">
        <v>826</v>
      </c>
      <c r="C402" s="4" t="s">
        <v>206</v>
      </c>
      <c r="D402" s="3" t="str">
        <f t="shared" ca="1" si="32"/>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3"/>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4"/>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827</v>
      </c>
      <c r="B403" s="19" t="s">
        <v>828</v>
      </c>
      <c r="C403" s="4" t="s">
        <v>206</v>
      </c>
      <c r="D403" s="3" t="str">
        <f t="shared" ca="1" si="32"/>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3"/>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4"/>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829</v>
      </c>
      <c r="B404" s="19" t="s">
        <v>830</v>
      </c>
      <c r="C404" s="4" t="s">
        <v>206</v>
      </c>
      <c r="D404" s="3" t="str">
        <f t="shared" ca="1" si="32"/>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3"/>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4"/>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831</v>
      </c>
      <c r="B405" s="19" t="s">
        <v>832</v>
      </c>
      <c r="C405" s="4" t="s">
        <v>206</v>
      </c>
      <c r="D405" s="3" t="str">
        <f t="shared" ca="1" si="32"/>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3"/>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4"/>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833</v>
      </c>
      <c r="B406" s="19" t="s">
        <v>834</v>
      </c>
      <c r="C406" s="4" t="s">
        <v>206</v>
      </c>
      <c r="D406" s="3" t="str">
        <f t="shared" ca="1" si="32"/>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3"/>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4"/>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835</v>
      </c>
      <c r="B407" s="19" t="s">
        <v>836</v>
      </c>
      <c r="C407" s="4" t="s">
        <v>206</v>
      </c>
      <c r="D407" s="3" t="str">
        <f t="shared" ca="1" si="32"/>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3"/>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4"/>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837</v>
      </c>
      <c r="B408" s="19" t="s">
        <v>838</v>
      </c>
      <c r="C408" s="4" t="s">
        <v>206</v>
      </c>
      <c r="D408" s="3" t="str">
        <f t="shared" ca="1" si="32"/>
        <v/>
      </c>
      <c r="R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3"/>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4"/>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12.45" customHeight="1" x14ac:dyDescent="0.3">
      <c r="A409" s="19" t="s">
        <v>839</v>
      </c>
      <c r="B409" s="19" t="s">
        <v>840</v>
      </c>
      <c r="C409" s="4" t="s">
        <v>206</v>
      </c>
      <c r="D409" s="3" t="str">
        <f t="shared" ca="1" si="32"/>
        <v/>
      </c>
      <c r="R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3"/>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4"/>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77</v>
      </c>
      <c r="B410" s="4" t="s">
        <v>236</v>
      </c>
      <c r="C410" s="4" t="s">
        <v>445</v>
      </c>
      <c r="D410" s="3" t="str">
        <f t="shared" ca="1" si="32"/>
        <v/>
      </c>
      <c r="F410" s="5" t="s">
        <v>500</v>
      </c>
      <c r="G410" s="5" t="s">
        <v>500</v>
      </c>
      <c r="H410" s="5" t="s">
        <v>1</v>
      </c>
      <c r="I410" s="5" t="s">
        <v>1</v>
      </c>
      <c r="J410" s="5" t="s">
        <v>1</v>
      </c>
      <c r="K410" s="5" t="s">
        <v>1</v>
      </c>
      <c r="L410" s="5" t="s">
        <v>1</v>
      </c>
      <c r="M410" s="5" t="s">
        <v>1</v>
      </c>
      <c r="O410" s="6" t="s">
        <v>1</v>
      </c>
      <c r="P410" s="6" t="s">
        <v>1</v>
      </c>
      <c r="Q410" s="6" t="s">
        <v>305</v>
      </c>
      <c r="R410" s="6" t="s">
        <v>1</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3"/>
        <v/>
      </c>
      <c r="AT410" s="67" t="str">
        <f>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 ca="1">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4"/>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273</v>
      </c>
      <c r="B411" s="4" t="s">
        <v>237</v>
      </c>
      <c r="C411" s="4" t="s">
        <v>206</v>
      </c>
      <c r="D411" s="3" t="str">
        <f t="shared" ca="1" si="32"/>
        <v/>
      </c>
      <c r="H411" s="5" t="s">
        <v>282</v>
      </c>
      <c r="I411" s="5" t="s">
        <v>282</v>
      </c>
      <c r="J411" s="5" t="s">
        <v>282</v>
      </c>
      <c r="K411" s="5" t="s">
        <v>282</v>
      </c>
      <c r="L411" s="5" t="s">
        <v>282</v>
      </c>
      <c r="M411" s="5" t="s">
        <v>282</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3"/>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 ca="1">IF(OR(I411="",VLOOKUP(I$1,Services!$A$1:$B$22,2,0)="Exclude"),"",IF($D411=1,IF(OR(price_limit="",price_limit="No Limit"),IF(I411="Yes",1,2),IF(SUMIFS(WhatIf!$G:$G,WhatIf!$A:$A,I$1,WhatIf!$B:$B,I411)&lt;=price_limit,IF(I411="Yes",1,2),"")),""))</f>
        <v/>
      </c>
      <c r="AY411" s="67" t="str">
        <f ca="1">IF(OR(J411="",VLOOKUP(J$1,Services!$A$1:$B$22,2,0)="Exclude"),"",IF($D411=1,IF(OR(price_limit="",price_limit="No Limit"),IF(J411="Yes",1,2),IF(SUMIFS(WhatIf!$G:$G,WhatIf!$A:$A,J$1,WhatIf!$B:$B,J411)&lt;=price_limit,IF(J411="Yes",1,2),"")),""))</f>
        <v/>
      </c>
      <c r="AZ411" s="67" t="str">
        <f ca="1">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4"/>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880</v>
      </c>
      <c r="C412" s="4" t="s">
        <v>206</v>
      </c>
      <c r="W412" s="5" t="s">
        <v>1</v>
      </c>
      <c r="Y412" s="3" t="str">
        <f>IF(AND($D412=1,ISNUMBER(MATCH(E$1&amp;E412&amp;"x",WhatIf!$H:$H,0))),1,"")</f>
        <v/>
      </c>
      <c r="Z412" s="3" t="str">
        <f>IF(AND($D412=1,ISNUMBER(MATCH(F$1&amp;F412&amp;"x",WhatIf!$H:$H,0))),1,"")</f>
        <v/>
      </c>
      <c r="AA412" s="3" t="str">
        <f>IF(AND($D412=1,ISNUMBER(MATCH(G$1&amp;G412&amp;"x",WhatIf!$H:$H,0))),1,"")</f>
        <v/>
      </c>
      <c r="AB412" s="3" t="str">
        <f>IF(AND($D412=1,ISNUMBER(MATCH(H$1&amp;H412&amp;"x",WhatIf!$H:$H,0))),1,"")</f>
        <v/>
      </c>
      <c r="AC412" s="3" t="str">
        <f>IF(AND($D412=1,ISNUMBER(MATCH(I$1&amp;I412&amp;"x",WhatIf!$H:$H,0))),1,"")</f>
        <v/>
      </c>
      <c r="AD412" s="3" t="str">
        <f>IF(AND($D412=1,ISNUMBER(MATCH(J$1&amp;J412&amp;"x",WhatIf!$H:$H,0))),1,"")</f>
        <v/>
      </c>
      <c r="AE412" s="3" t="str">
        <f>IF(AND($D412=1,ISNUMBER(MATCH(K$1&amp;K412&amp;"x",WhatIf!$H:$H,0))),1,"")</f>
        <v/>
      </c>
      <c r="AF412" s="3" t="str">
        <f>IF(AND($D412=1,ISNUMBER(MATCH(L$1&amp;L412&amp;"x",WhatIf!$H:$H,0))),1,"")</f>
        <v/>
      </c>
      <c r="AG412" s="3" t="str">
        <f>IF(AND($D412=1,ISNUMBER(MATCH(M$1&amp;M412&amp;"x",WhatIf!$H:$H,0))),1,"")</f>
        <v/>
      </c>
      <c r="AH412" s="3" t="str">
        <f>IF(AND($D412=1,ISNUMBER(MATCH(N$1&amp;N412&amp;"x",WhatIf!$H:$H,0))),1,"")</f>
        <v/>
      </c>
      <c r="AI412" s="3" t="str">
        <f>IF(AND($D412=1,ISNUMBER(MATCH(O$1&amp;O412&amp;"x",WhatIf!$H:$H,0))),1,"")</f>
        <v/>
      </c>
      <c r="AJ412" s="3" t="str">
        <f>IF(AND($D412=1,ISNUMBER(MATCH(P$1&amp;P412&amp;"x",WhatIf!$H:$H,0))),1,"")</f>
        <v/>
      </c>
      <c r="AK412" s="3" t="str">
        <f>IF(AND($D412=1,ISNUMBER(MATCH(Q$1&amp;Q412&amp;"x",WhatIf!$H:$H,0))),1,"")</f>
        <v/>
      </c>
      <c r="AL412" s="3" t="str">
        <f>IF(AND($D412=1,ISNUMBER(MATCH(R$1&amp;R412&amp;"x",WhatIf!$H:$H,0))),1,"")</f>
        <v/>
      </c>
      <c r="AM412" s="3" t="str">
        <f>IF(AND($D412=1,ISNUMBER(MATCH(S$1&amp;S412&amp;"x",WhatIf!$H:$H,0))),1,"")</f>
        <v/>
      </c>
      <c r="AN412" s="3" t="str">
        <f>IF(AND($D412=1,ISNUMBER(MATCH(T$1&amp;T412&amp;"x",WhatIf!$H:$H,0))),1,"")</f>
        <v/>
      </c>
      <c r="AO412" s="3" t="str">
        <f>IF(AND($D412=1,ISNUMBER(MATCH(U$1&amp;U412&amp;"x",WhatIf!$H:$H,0))),1,"")</f>
        <v/>
      </c>
      <c r="AP412" s="3" t="str">
        <f>IF(AND($D412=1,ISNUMBER(MATCH(V$1&amp;V412&amp;"x",WhatIf!$H:$H,0))),1,"")</f>
        <v/>
      </c>
      <c r="AQ412" s="3" t="str">
        <f>IF(AND($D412=1,ISNUMBER(MATCH(W$1&amp;W412&amp;"x",WhatIf!$H:$H,0))),1,"")</f>
        <v/>
      </c>
      <c r="AR412" s="3" t="str">
        <f>IF(AND($D412=1,ISNUMBER(MATCH(X$1&amp;X412&amp;"x",WhatIf!$H:$H,0))),1,"")</f>
        <v/>
      </c>
      <c r="AS412" s="3" t="str">
        <f t="shared" si="33"/>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4"/>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775</v>
      </c>
      <c r="C413" s="4" t="s">
        <v>206</v>
      </c>
      <c r="D413" s="3" t="str">
        <f t="shared" ref="D413:D452" ca="1" si="35">IF(BR413=0,"",IF(BR413&lt;=VALUE(MID(marker_pick,1,1)),1,""))</f>
        <v/>
      </c>
      <c r="F413" s="5" t="s">
        <v>800</v>
      </c>
      <c r="G413" s="5" t="s">
        <v>800</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3"/>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4"/>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x14ac:dyDescent="0.3">
      <c r="A414" s="19" t="s">
        <v>78</v>
      </c>
      <c r="B414" s="4" t="s">
        <v>237</v>
      </c>
      <c r="C414" s="4" t="s">
        <v>443</v>
      </c>
      <c r="D414" s="3" t="str">
        <f t="shared" ca="1" si="35"/>
        <v/>
      </c>
      <c r="E414" s="5" t="s">
        <v>1</v>
      </c>
      <c r="F414" s="5" t="s">
        <v>496</v>
      </c>
      <c r="G414" s="5" t="s">
        <v>496</v>
      </c>
      <c r="I414" s="5" t="s">
        <v>1</v>
      </c>
      <c r="J414" s="5" t="s">
        <v>1</v>
      </c>
      <c r="K414" s="5" t="s">
        <v>1</v>
      </c>
      <c r="L414" s="5" t="s">
        <v>1</v>
      </c>
      <c r="M414" s="5" t="s">
        <v>1</v>
      </c>
      <c r="O414" s="6"/>
      <c r="P414" s="6"/>
      <c r="Q414" s="6"/>
      <c r="R414" s="6" t="s">
        <v>1</v>
      </c>
      <c r="S414" s="5" t="s">
        <v>1</v>
      </c>
      <c r="V414" s="5" t="s">
        <v>1</v>
      </c>
      <c r="X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3"/>
        <v/>
      </c>
      <c r="AT414" s="67" t="str">
        <f ca="1">IF(OR(E414="",VLOOKUP(E$1,Services!$A$1:$B$22,2,0)="Exclude"),"",IF($D414=1,IF(OR(price_limit="",price_limit="No Limit"),IF(E414="Yes",1,2),IF(SUMIFS(WhatIf!$G:$G,WhatIf!$A:$A,E$1,WhatIf!$B:$B,E414)&lt;=price_limit,IF(E414="Yes",1,2),"")),""))</f>
        <v/>
      </c>
      <c r="AU414" s="67" t="str">
        <f ca="1">IF(OR(F414="",VLOOKUP(F$1,Services!$A$1:$B$22,2,0)="Exclude"),"",IF($D414=1,IF(OR(price_limit="",price_limit="No Limit"),IF(F414="Yes",1,2),IF(SUMIFS(WhatIf!$G:$G,WhatIf!$A:$A,F$1,WhatIf!$B:$B,F414)&lt;=price_limit,IF(F414="Yes",1,2),"")),""))</f>
        <v/>
      </c>
      <c r="AV414" s="67" t="str">
        <f ca="1">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 ca="1">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 ca="1">IF(OR(X414="",VLOOKUP(X$1,Services!$A$1:$B$22,2,0)="Exclude"),"",IF($D414=1,IF(OR(price_limit="",price_limit="No Limit"),IF(X414="Yes",1,2),IF(SUMIFS(WhatIf!$G:$G,WhatIf!$A:$A,X$1,WhatIf!$B:$B,X414)&lt;=price_limit,IF(X414="Yes",1,2),"")),""))</f>
        <v/>
      </c>
      <c r="BN414" s="3">
        <f t="shared" si="34"/>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customHeight="1" x14ac:dyDescent="0.3">
      <c r="A415" s="19" t="s">
        <v>589</v>
      </c>
      <c r="C415" s="4" t="s">
        <v>198</v>
      </c>
      <c r="D415" s="3" t="str">
        <f t="shared" ca="1" si="35"/>
        <v/>
      </c>
      <c r="K415" s="5" t="s">
        <v>1</v>
      </c>
      <c r="L415" s="5" t="s">
        <v>1</v>
      </c>
      <c r="M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3"/>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4"/>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525</v>
      </c>
      <c r="C416" s="4" t="s">
        <v>450</v>
      </c>
      <c r="D416" s="3" t="str">
        <f t="shared" ca="1" si="35"/>
        <v/>
      </c>
      <c r="F416" s="5" t="s">
        <v>798</v>
      </c>
      <c r="G416" s="5" t="s">
        <v>798</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3"/>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4"/>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776</v>
      </c>
      <c r="C417" s="4" t="s">
        <v>206</v>
      </c>
      <c r="D417" s="3" t="str">
        <f t="shared" ca="1" si="35"/>
        <v/>
      </c>
      <c r="F417" s="5" t="s">
        <v>890</v>
      </c>
      <c r="G417" s="5" t="s">
        <v>890</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3"/>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4"/>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380</v>
      </c>
      <c r="B418" s="4" t="s">
        <v>237</v>
      </c>
      <c r="C418" s="4" t="s">
        <v>206</v>
      </c>
      <c r="D418" s="3" t="str">
        <f t="shared" ca="1" si="35"/>
        <v/>
      </c>
      <c r="H418" s="5" t="s">
        <v>282</v>
      </c>
      <c r="I418" s="5" t="s">
        <v>282</v>
      </c>
      <c r="J418" s="5" t="s">
        <v>282</v>
      </c>
      <c r="K418" s="5" t="s">
        <v>282</v>
      </c>
      <c r="L418" s="5" t="s">
        <v>282</v>
      </c>
      <c r="M418" s="5" t="s">
        <v>282</v>
      </c>
      <c r="N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3"/>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4"/>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590</v>
      </c>
      <c r="C419" s="4" t="s">
        <v>207</v>
      </c>
      <c r="D419" s="3" t="str">
        <f t="shared" ca="1" si="35"/>
        <v/>
      </c>
      <c r="L419" s="5" t="s">
        <v>1</v>
      </c>
      <c r="M419" s="5" t="s">
        <v>1</v>
      </c>
      <c r="R419" s="5" t="s">
        <v>1</v>
      </c>
      <c r="T419" s="5" t="s">
        <v>244</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3"/>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 ca="1">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4"/>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37.299999999999997" x14ac:dyDescent="0.3">
      <c r="A420" s="19" t="s">
        <v>650</v>
      </c>
      <c r="C420" s="4" t="s">
        <v>207</v>
      </c>
      <c r="D420" s="3" t="str">
        <f t="shared" ca="1" si="35"/>
        <v/>
      </c>
      <c r="R420" s="5" t="s">
        <v>921</v>
      </c>
      <c r="T420" s="5" t="s">
        <v>244</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3"/>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 ca="1">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4"/>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146</v>
      </c>
      <c r="B421" s="4" t="s">
        <v>362</v>
      </c>
      <c r="C421" s="4" t="s">
        <v>207</v>
      </c>
      <c r="D421" s="3" t="str">
        <f t="shared" ca="1" si="35"/>
        <v/>
      </c>
      <c r="F421" s="5" t="s">
        <v>890</v>
      </c>
      <c r="G421" s="5" t="s">
        <v>890</v>
      </c>
      <c r="H421" s="5" t="s">
        <v>487</v>
      </c>
      <c r="I421" s="5" t="s">
        <v>487</v>
      </c>
      <c r="J421" s="5" t="s">
        <v>487</v>
      </c>
      <c r="K421" s="5" t="s">
        <v>487</v>
      </c>
      <c r="L421" s="5" t="s">
        <v>487</v>
      </c>
      <c r="M421" s="5" t="s">
        <v>487</v>
      </c>
      <c r="N421" s="5" t="s">
        <v>1</v>
      </c>
      <c r="R421" s="5" t="s">
        <v>921</v>
      </c>
      <c r="W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3"/>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 ca="1">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4"/>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147</v>
      </c>
      <c r="B422" s="4" t="s">
        <v>363</v>
      </c>
      <c r="C422" s="4" t="s">
        <v>206</v>
      </c>
      <c r="D422" s="3" t="str">
        <f t="shared" ca="1" si="35"/>
        <v/>
      </c>
      <c r="H422" s="5" t="s">
        <v>282</v>
      </c>
      <c r="I422" s="5" t="s">
        <v>282</v>
      </c>
      <c r="J422" s="5" t="s">
        <v>282</v>
      </c>
      <c r="K422" s="5" t="s">
        <v>1</v>
      </c>
      <c r="L422" s="5" t="s">
        <v>1</v>
      </c>
      <c r="M422" s="5" t="s">
        <v>1</v>
      </c>
      <c r="N422" s="5" t="s">
        <v>1</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3"/>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4"/>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148</v>
      </c>
      <c r="B423" s="4" t="s">
        <v>237</v>
      </c>
      <c r="C423" s="4" t="s">
        <v>443</v>
      </c>
      <c r="D423" s="3" t="str">
        <f t="shared" ca="1" si="35"/>
        <v/>
      </c>
      <c r="H423" s="6" t="s">
        <v>1</v>
      </c>
      <c r="I423" s="6" t="s">
        <v>1</v>
      </c>
      <c r="L423" s="5" t="s">
        <v>1</v>
      </c>
      <c r="M423" s="5" t="s">
        <v>1</v>
      </c>
      <c r="O423" s="5" t="s">
        <v>1</v>
      </c>
      <c r="P423" s="5" t="s">
        <v>1</v>
      </c>
      <c r="Q423" s="5" t="s">
        <v>306</v>
      </c>
      <c r="R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3"/>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4"/>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4">
      <c r="A424" s="19" t="s">
        <v>159</v>
      </c>
      <c r="B424" s="4" t="s">
        <v>654</v>
      </c>
      <c r="C424" s="4" t="s">
        <v>206</v>
      </c>
      <c r="D424" s="3" t="str">
        <f t="shared" ca="1" si="35"/>
        <v/>
      </c>
      <c r="F424" s="5" t="s">
        <v>792</v>
      </c>
      <c r="G424" s="5" t="s">
        <v>792</v>
      </c>
      <c r="H424" s="5" t="s">
        <v>282</v>
      </c>
      <c r="I424" s="5" t="s">
        <v>282</v>
      </c>
      <c r="J424" s="5" t="s">
        <v>282</v>
      </c>
      <c r="K424" s="5" t="s">
        <v>282</v>
      </c>
      <c r="L424" s="5" t="s">
        <v>1</v>
      </c>
      <c r="M424" s="5" t="s">
        <v>1</v>
      </c>
      <c r="N424" s="5" t="s">
        <v>1</v>
      </c>
      <c r="O424" s="6" t="s">
        <v>1</v>
      </c>
      <c r="P424" s="9" t="s">
        <v>282</v>
      </c>
      <c r="Q424" s="5" t="s">
        <v>803</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3"/>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4"/>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79</v>
      </c>
      <c r="B425" s="4" t="s">
        <v>237</v>
      </c>
      <c r="C425" s="4" t="s">
        <v>206</v>
      </c>
      <c r="D425" s="3" t="str">
        <f t="shared" ca="1" si="35"/>
        <v/>
      </c>
      <c r="H425" s="5" t="s">
        <v>282</v>
      </c>
      <c r="I425" s="5" t="s">
        <v>282</v>
      </c>
      <c r="J425" s="5" t="s">
        <v>1</v>
      </c>
      <c r="K425" s="5" t="s">
        <v>1</v>
      </c>
      <c r="L425" s="5" t="s">
        <v>1</v>
      </c>
      <c r="M425" s="5" t="s">
        <v>1</v>
      </c>
      <c r="N425" s="5" t="s">
        <v>1</v>
      </c>
      <c r="O425" s="6"/>
      <c r="P425" s="6"/>
      <c r="Q425" s="6"/>
      <c r="R425" s="6"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3"/>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4"/>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364</v>
      </c>
      <c r="B426" s="4" t="s">
        <v>237</v>
      </c>
      <c r="C426" s="4" t="s">
        <v>206</v>
      </c>
      <c r="D426" s="3" t="str">
        <f t="shared" ca="1" si="35"/>
        <v/>
      </c>
      <c r="H426" s="5" t="s">
        <v>282</v>
      </c>
      <c r="I426" s="5" t="s">
        <v>282</v>
      </c>
      <c r="J426" s="5" t="s">
        <v>282</v>
      </c>
      <c r="K426" s="5" t="s">
        <v>282</v>
      </c>
      <c r="L426" s="5" t="s">
        <v>282</v>
      </c>
      <c r="M426" s="5" t="s">
        <v>282</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3"/>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4"/>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x14ac:dyDescent="0.3">
      <c r="A427" s="19" t="s">
        <v>149</v>
      </c>
      <c r="B427" s="4" t="s">
        <v>802</v>
      </c>
      <c r="C427" s="4" t="s">
        <v>443</v>
      </c>
      <c r="D427" s="3" t="str">
        <f t="shared" ca="1" si="35"/>
        <v/>
      </c>
      <c r="E427" s="5" t="s">
        <v>1</v>
      </c>
      <c r="F427" s="5" t="s">
        <v>515</v>
      </c>
      <c r="G427" s="5" t="s">
        <v>515</v>
      </c>
      <c r="K427" s="5" t="s">
        <v>1</v>
      </c>
      <c r="L427" s="5" t="s">
        <v>1</v>
      </c>
      <c r="M427" s="5" t="s">
        <v>1</v>
      </c>
      <c r="N427" s="5" t="s">
        <v>1</v>
      </c>
      <c r="U427" s="5" t="s">
        <v>1</v>
      </c>
      <c r="V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3"/>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 ca="1">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4"/>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x14ac:dyDescent="0.3">
      <c r="A428" s="19" t="s">
        <v>786</v>
      </c>
      <c r="B428" s="4" t="s">
        <v>787</v>
      </c>
      <c r="C428" s="4" t="s">
        <v>445</v>
      </c>
      <c r="D428" s="3" t="str">
        <f t="shared" ca="1" si="35"/>
        <v/>
      </c>
      <c r="O428" s="5" t="s">
        <v>786</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3"/>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4"/>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80</v>
      </c>
      <c r="B429" s="4" t="s">
        <v>196</v>
      </c>
      <c r="C429" s="4" t="s">
        <v>280</v>
      </c>
      <c r="D429" s="3" t="str">
        <f t="shared" ca="1" si="35"/>
        <v/>
      </c>
      <c r="G429" s="5" t="s">
        <v>1</v>
      </c>
      <c r="H429" s="5" t="s">
        <v>1</v>
      </c>
      <c r="I429" s="5" t="s">
        <v>1</v>
      </c>
      <c r="J429" s="5" t="s">
        <v>1</v>
      </c>
      <c r="K429" s="5" t="s">
        <v>1</v>
      </c>
      <c r="L429" s="5" t="s">
        <v>1</v>
      </c>
      <c r="M429" s="5" t="s">
        <v>1</v>
      </c>
      <c r="N429" s="5" t="s">
        <v>1</v>
      </c>
      <c r="O429" s="6" t="s">
        <v>1</v>
      </c>
      <c r="P429" s="6" t="s">
        <v>1</v>
      </c>
      <c r="Q429" s="6" t="s">
        <v>1</v>
      </c>
      <c r="R429" s="6"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3"/>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4"/>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724</v>
      </c>
      <c r="B430" s="19" t="s">
        <v>725</v>
      </c>
      <c r="C430" s="4" t="s">
        <v>206</v>
      </c>
      <c r="D430" s="3" t="str">
        <f t="shared" ca="1" si="35"/>
        <v/>
      </c>
      <c r="H430" s="5" t="s">
        <v>282</v>
      </c>
      <c r="I430" s="5" t="s">
        <v>282</v>
      </c>
      <c r="J430" s="5" t="s">
        <v>282</v>
      </c>
      <c r="K430" s="5" t="s">
        <v>282</v>
      </c>
      <c r="L430" s="5" t="s">
        <v>282</v>
      </c>
      <c r="M430" s="5" t="s">
        <v>282</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3"/>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4"/>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81</v>
      </c>
      <c r="B431" s="4" t="s">
        <v>232</v>
      </c>
      <c r="C431" s="4" t="s">
        <v>280</v>
      </c>
      <c r="D431" s="3" t="str">
        <f t="shared" ca="1" si="35"/>
        <v/>
      </c>
      <c r="E431" s="5" t="s">
        <v>1</v>
      </c>
      <c r="F431" s="5" t="s">
        <v>499</v>
      </c>
      <c r="G431" s="5" t="s">
        <v>499</v>
      </c>
      <c r="H431" s="5" t="s">
        <v>1</v>
      </c>
      <c r="I431" s="5" t="s">
        <v>1</v>
      </c>
      <c r="J431" s="5" t="s">
        <v>1</v>
      </c>
      <c r="K431" s="5" t="s">
        <v>1</v>
      </c>
      <c r="L431" s="5" t="s">
        <v>1</v>
      </c>
      <c r="M431" s="5" t="s">
        <v>1</v>
      </c>
      <c r="N431" s="5" t="s">
        <v>1</v>
      </c>
      <c r="O431" s="6"/>
      <c r="P431" s="6"/>
      <c r="Q431" s="6"/>
      <c r="R431" s="6" t="s">
        <v>1</v>
      </c>
      <c r="S431" s="5" t="s">
        <v>1</v>
      </c>
      <c r="V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3"/>
        <v/>
      </c>
      <c r="AT431" s="67" t="str">
        <f ca="1">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 ca="1">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 ca="1">IF(OR(X431="",VLOOKUP(X$1,Services!$A$1:$B$22,2,0)="Exclude"),"",IF($D431=1,IF(OR(price_limit="",price_limit="No Limit"),IF(X431="Yes",1,2),IF(SUMIFS(WhatIf!$G:$G,WhatIf!$A:$A,X$1,WhatIf!$B:$B,X431)&lt;=price_limit,IF(X431="Yes",1,2),"")),""))</f>
        <v/>
      </c>
      <c r="BN431" s="3">
        <f t="shared" si="34"/>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82</v>
      </c>
      <c r="B432" s="4" t="s">
        <v>903</v>
      </c>
      <c r="C432" s="4" t="s">
        <v>198</v>
      </c>
      <c r="D432" s="3" t="str">
        <f t="shared" ca="1" si="35"/>
        <v/>
      </c>
      <c r="E432" s="5" t="s">
        <v>1</v>
      </c>
      <c r="F432" s="5" t="s">
        <v>1</v>
      </c>
      <c r="G432" s="5" t="s">
        <v>1</v>
      </c>
      <c r="J432" s="5" t="s">
        <v>1</v>
      </c>
      <c r="K432" s="5" t="s">
        <v>1</v>
      </c>
      <c r="L432" s="5" t="s">
        <v>1</v>
      </c>
      <c r="M432" s="5" t="s">
        <v>1</v>
      </c>
      <c r="N432" s="5" t="s">
        <v>1</v>
      </c>
      <c r="O432" s="6"/>
      <c r="P432" s="6" t="s">
        <v>1</v>
      </c>
      <c r="Q432" s="6"/>
      <c r="R432" s="6" t="s">
        <v>1</v>
      </c>
      <c r="S432" s="5" t="s">
        <v>1</v>
      </c>
      <c r="V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3"/>
        <v/>
      </c>
      <c r="AT432" s="67" t="str">
        <f ca="1">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 ca="1">IF(OR(X432="",VLOOKUP(X$1,Services!$A$1:$B$22,2,0)="Exclude"),"",IF($D432=1,IF(OR(price_limit="",price_limit="No Limit"),IF(X432="Yes",1,2),IF(SUMIFS(WhatIf!$G:$G,WhatIf!$A:$A,X$1,WhatIf!$B:$B,X432)&lt;=price_limit,IF(X432="Yes",1,2),"")),""))</f>
        <v/>
      </c>
      <c r="BN432" s="3">
        <f t="shared" si="34"/>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365</v>
      </c>
      <c r="B433" s="4" t="s">
        <v>806</v>
      </c>
      <c r="C433" s="4" t="s">
        <v>206</v>
      </c>
      <c r="D433" s="3" t="str">
        <f t="shared" ca="1" si="35"/>
        <v/>
      </c>
      <c r="F433" s="5" t="s">
        <v>801</v>
      </c>
      <c r="G433" s="5" t="s">
        <v>801</v>
      </c>
      <c r="H433" s="5" t="s">
        <v>282</v>
      </c>
      <c r="I433" s="5" t="s">
        <v>282</v>
      </c>
      <c r="J433" s="5" t="s">
        <v>282</v>
      </c>
      <c r="K433" s="5" t="s">
        <v>282</v>
      </c>
      <c r="L433" s="5" t="s">
        <v>282</v>
      </c>
      <c r="M433" s="5" t="s">
        <v>282</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3"/>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4"/>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366</v>
      </c>
      <c r="B434" s="4" t="s">
        <v>237</v>
      </c>
      <c r="C434" s="4" t="s">
        <v>206</v>
      </c>
      <c r="D434" s="3" t="str">
        <f t="shared" ca="1" si="35"/>
        <v/>
      </c>
      <c r="H434" s="5" t="s">
        <v>282</v>
      </c>
      <c r="I434" s="5" t="s">
        <v>282</v>
      </c>
      <c r="J434" s="5" t="s">
        <v>282</v>
      </c>
      <c r="K434" s="5" t="s">
        <v>282</v>
      </c>
      <c r="L434" s="5" t="s">
        <v>282</v>
      </c>
      <c r="M434" s="5" t="s">
        <v>282</v>
      </c>
      <c r="N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3"/>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4"/>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540</v>
      </c>
      <c r="B435" s="4" t="s">
        <v>237</v>
      </c>
      <c r="C435" s="4" t="s">
        <v>206</v>
      </c>
      <c r="D435" s="3" t="str">
        <f t="shared" ca="1" si="35"/>
        <v/>
      </c>
      <c r="H435" s="5" t="s">
        <v>282</v>
      </c>
      <c r="I435" s="5" t="s">
        <v>282</v>
      </c>
      <c r="J435" s="5" t="s">
        <v>282</v>
      </c>
      <c r="K435" s="5" t="s">
        <v>282</v>
      </c>
      <c r="L435" s="5" t="s">
        <v>282</v>
      </c>
      <c r="M435" s="5" t="s">
        <v>282</v>
      </c>
      <c r="N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3"/>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4"/>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777</v>
      </c>
      <c r="C436" s="4" t="s">
        <v>206</v>
      </c>
      <c r="D436" s="3" t="str">
        <f t="shared" ca="1" si="35"/>
        <v/>
      </c>
      <c r="F436" s="5" t="s">
        <v>792</v>
      </c>
      <c r="G436" s="5" t="s">
        <v>792</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3"/>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4"/>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315</v>
      </c>
      <c r="B437" s="4" t="s">
        <v>237</v>
      </c>
      <c r="C437" s="4" t="s">
        <v>207</v>
      </c>
      <c r="D437" s="3" t="str">
        <f t="shared" ca="1" si="35"/>
        <v/>
      </c>
      <c r="F437" s="5" t="s">
        <v>315</v>
      </c>
      <c r="G437" s="5" t="s">
        <v>315</v>
      </c>
      <c r="R437" s="5" t="s">
        <v>921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3"/>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4"/>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524</v>
      </c>
      <c r="B438" s="19" t="s">
        <v>367</v>
      </c>
      <c r="C438" s="4" t="s">
        <v>450</v>
      </c>
      <c r="D438" s="3" t="str">
        <f t="shared" ca="1" si="35"/>
        <v/>
      </c>
      <c r="F438" s="5" t="s">
        <v>798</v>
      </c>
      <c r="G438" s="5" t="s">
        <v>798</v>
      </c>
      <c r="H438" s="5" t="s">
        <v>282</v>
      </c>
      <c r="I438" s="5" t="s">
        <v>282</v>
      </c>
      <c r="J438" s="5" t="s">
        <v>282</v>
      </c>
      <c r="K438" s="5" t="s">
        <v>282</v>
      </c>
      <c r="L438" s="5" t="s">
        <v>282</v>
      </c>
      <c r="M438" s="5" t="s">
        <v>282</v>
      </c>
      <c r="N438" s="5" t="s">
        <v>1</v>
      </c>
      <c r="W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3"/>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 ca="1">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4"/>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734</v>
      </c>
      <c r="C439" s="4" t="s">
        <v>280</v>
      </c>
      <c r="D439" s="3" t="str">
        <f t="shared" ca="1" si="35"/>
        <v/>
      </c>
      <c r="F439" s="5" t="s">
        <v>734</v>
      </c>
      <c r="G439" s="5" t="s">
        <v>734</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3"/>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4"/>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738</v>
      </c>
      <c r="B440" s="19"/>
      <c r="C440" s="4" t="s">
        <v>207</v>
      </c>
      <c r="D440" s="3" t="str">
        <f t="shared" ca="1" si="35"/>
        <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3"/>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4"/>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381</v>
      </c>
      <c r="B441" s="4" t="s">
        <v>389</v>
      </c>
      <c r="C441" s="4" t="s">
        <v>198</v>
      </c>
      <c r="D441" s="3" t="str">
        <f t="shared" ca="1" si="35"/>
        <v/>
      </c>
      <c r="E441" s="5" t="s">
        <v>1</v>
      </c>
      <c r="F441" s="5" t="s">
        <v>499</v>
      </c>
      <c r="G441" s="5" t="s">
        <v>499</v>
      </c>
      <c r="J441" s="5" t="s">
        <v>1</v>
      </c>
      <c r="K441" s="5" t="s">
        <v>1</v>
      </c>
      <c r="L441" s="5" t="s">
        <v>1</v>
      </c>
      <c r="M441" s="5" t="s">
        <v>1</v>
      </c>
      <c r="O441" s="6" t="s">
        <v>1</v>
      </c>
      <c r="P441" s="6"/>
      <c r="Q441" s="6" t="s">
        <v>1</v>
      </c>
      <c r="R441" s="6" t="s">
        <v>1</v>
      </c>
      <c r="S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3"/>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4"/>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83</v>
      </c>
      <c r="B442" s="4" t="s">
        <v>274</v>
      </c>
      <c r="C442" s="4" t="s">
        <v>214</v>
      </c>
      <c r="D442" s="3" t="str">
        <f t="shared" ca="1" si="35"/>
        <v/>
      </c>
      <c r="K442" s="5" t="s">
        <v>1</v>
      </c>
      <c r="L442" s="5" t="s">
        <v>1</v>
      </c>
      <c r="M442" s="5" t="s">
        <v>1</v>
      </c>
      <c r="N442" s="5" t="s">
        <v>1</v>
      </c>
      <c r="O442" s="6"/>
      <c r="P442" s="6"/>
      <c r="Q442" s="6"/>
      <c r="R442" s="6" t="s">
        <v>1</v>
      </c>
      <c r="U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3"/>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 ca="1">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4"/>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756</v>
      </c>
      <c r="C443" s="4" t="s">
        <v>214</v>
      </c>
      <c r="D443" s="3" t="str">
        <f t="shared" ca="1" si="35"/>
        <v/>
      </c>
      <c r="F443" s="5" t="s">
        <v>498</v>
      </c>
      <c r="G443" s="5" t="s">
        <v>498</v>
      </c>
      <c r="O443" s="6"/>
      <c r="P443" s="6"/>
      <c r="Q443" s="6"/>
      <c r="R443" s="6"/>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3"/>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4"/>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522</v>
      </c>
      <c r="C444" s="4" t="s">
        <v>207</v>
      </c>
      <c r="D444" s="3" t="str">
        <f t="shared" ca="1" si="35"/>
        <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3"/>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4"/>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150</v>
      </c>
      <c r="B445" s="4" t="s">
        <v>316</v>
      </c>
      <c r="C445" s="4" t="s">
        <v>207</v>
      </c>
      <c r="D445" s="3" t="str">
        <f t="shared" ca="1" si="35"/>
        <v/>
      </c>
      <c r="F445" s="5" t="s">
        <v>501</v>
      </c>
      <c r="G445" s="5" t="s">
        <v>501</v>
      </c>
      <c r="R445" s="5" t="s">
        <v>924</v>
      </c>
      <c r="U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3"/>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 ca="1">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 ca="1">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4"/>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368</v>
      </c>
      <c r="B446" s="4" t="s">
        <v>1</v>
      </c>
      <c r="C446" s="4" t="s">
        <v>448</v>
      </c>
      <c r="D446" s="3" t="str">
        <f t="shared" ca="1" si="35"/>
        <v/>
      </c>
      <c r="I446" s="5" t="s">
        <v>1</v>
      </c>
      <c r="O446" s="5" t="s">
        <v>1</v>
      </c>
      <c r="Q446" s="6"/>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3"/>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 ca="1">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 ca="1">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4"/>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160</v>
      </c>
      <c r="B447" s="4" t="s">
        <v>237</v>
      </c>
      <c r="C447" s="4" t="s">
        <v>280</v>
      </c>
      <c r="D447" s="3" t="str">
        <f t="shared" ca="1" si="35"/>
        <v/>
      </c>
      <c r="O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3"/>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4"/>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369</v>
      </c>
      <c r="B448" s="4" t="s">
        <v>237</v>
      </c>
      <c r="C448" s="4" t="s">
        <v>198</v>
      </c>
      <c r="D448" s="3" t="str">
        <f t="shared" ca="1" si="35"/>
        <v/>
      </c>
      <c r="F448" s="5" t="s">
        <v>499</v>
      </c>
      <c r="G448" s="5" t="s">
        <v>499</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3"/>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4"/>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737</v>
      </c>
      <c r="C449" s="4" t="s">
        <v>206</v>
      </c>
      <c r="D449" s="3" t="str">
        <f t="shared" ca="1" si="35"/>
        <v/>
      </c>
      <c r="F449" s="5" t="s">
        <v>792</v>
      </c>
      <c r="G449" s="5" t="s">
        <v>792</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ref="AS449:AS452" ca="1" si="36">IF(SUM(Y449:AR449)&gt;0,1,"")</f>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ref="BN449:BN452" si="37">MAX(BO449:BQ449)</f>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778</v>
      </c>
      <c r="C450" s="4" t="s">
        <v>206</v>
      </c>
      <c r="D450" s="3" t="str">
        <f t="shared" ca="1" si="35"/>
        <v/>
      </c>
      <c r="F450" s="5" t="s">
        <v>792</v>
      </c>
      <c r="G450" s="5" t="s">
        <v>792</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6"/>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7"/>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813</v>
      </c>
      <c r="C451" s="4" t="s">
        <v>207</v>
      </c>
      <c r="D451" s="3" t="str">
        <f t="shared" ca="1" si="35"/>
        <v/>
      </c>
      <c r="R451" s="6" t="s">
        <v>805</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6"/>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 ca="1">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7"/>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370</v>
      </c>
      <c r="B452" s="4" t="s">
        <v>237</v>
      </c>
      <c r="C452" s="4" t="s">
        <v>206</v>
      </c>
      <c r="D452" s="3" t="str">
        <f t="shared" ca="1" si="35"/>
        <v/>
      </c>
      <c r="H452" s="5" t="s">
        <v>282</v>
      </c>
      <c r="I452" s="5" t="s">
        <v>282</v>
      </c>
      <c r="J452" s="5" t="s">
        <v>282</v>
      </c>
      <c r="K452" s="5" t="s">
        <v>282</v>
      </c>
      <c r="L452" s="5" t="s">
        <v>282</v>
      </c>
      <c r="M452" s="5" t="s">
        <v>282</v>
      </c>
      <c r="N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6"/>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 ca="1">IF(OR(I452="",VLOOKUP(I$1,Services!$A$1:$B$22,2,0)="Exclude"),"",IF($D452=1,IF(OR(price_limit="",price_limit="No Limit"),IF(I452="Yes",1,2),IF(SUMIFS(WhatIf!$G:$G,WhatIf!$A:$A,I$1,WhatIf!$B:$B,I452)&lt;=price_limit,IF(I452="Yes",1,2),"")),""))</f>
        <v/>
      </c>
      <c r="AY452" s="67" t="str">
        <f ca="1">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7"/>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sheetData>
  <autoFilter ref="A1:BR452" xr:uid="{A1AFA8D2-254D-42E3-AC4F-8E8D73BE36BA}">
    <sortState xmlns:xlrd2="http://schemas.microsoft.com/office/spreadsheetml/2017/richdata2" ref="A2:BR452">
      <sortCondition ref="A2:A452"/>
    </sortState>
  </autoFilter>
  <sortState xmlns:xlrd2="http://schemas.microsoft.com/office/spreadsheetml/2017/richdata2" ref="A2:BR452">
    <sortCondition ref="A2:A452"/>
  </sortState>
  <conditionalFormatting sqref="H83:H85 X80 E14:F15 E105:F105 H106:H107 H146:H148 H98 E21:F21 H21 E128:F130 H128 O21:S21 E76:F77 H76:H77 E171:F172 H133:H134 E150:F150 H44 H118 H191:I192 E3:F6 H4:H6 O3:S6 H33:H36 E176:F179 E133:F135 E84:F84 H88:H92 H66:H68 H50 E35:F35 E188 E204:F204 E124:F125 E41 E74 E93 E99 E146:E148 E154:E155 E187:F187 E186 F24:G24 E137 E202:E203 E85:E86 E100:F103 E173 F31:G31 E151 E88:F92 H100:H103 O133:S135 H176:I179 H46:H48 E138:F144 X176:X179 E201:F201 F200 E152:F153 H151:I155 H70:H73 E68:F73 E120:F121 X146:X155 E16 E50:F50 E54:E57 F43:G43 E112 F89:G89 E107:F107 E106 F3:G3 E32:E34 E36:E37 E64:E67 E184:F184 E183 E193:F193 E192 E195:F197 H195:I197 E189:F191 H186:I189 X181:X184 H181:I184 E181:F182 E161 H161:I161 X161 H137:H144 X137:X144 X133:X135 H109:H110 E109:F110 X109:X110 O109:S110 E95:F96 H95:H96 X82:X86 H61:H63 H58 E58:F63 E52:F53 H52:H56 F52:G52 E48 E49:G49 E38:F40 H24:H28 E23:F28 E8:F8 H8 O8:S8 X3:X8 O128:S130 O137:S144 O201:Q204 O98:P98 R98:S98 O76:S77 O95:S96 O161:S161 O146:S148 H157:I158 E157:F158 X157:X158 E113:F118 X112:X118 H112:H116 O112:S118 H38:H39 O176:S179 X10:X12 O10:S12 H10:H12 E10:F12 E122:E123 E126 E42:F47 O52:S74 O195:S197 X98:X107 O164:S168 X164:X168 H164:I168 E164:E168 F177:G178 H120:H126 X120:X131 X21:X28 X52:X74 X76:X77 X186:X193 X195:X197 O83:S86 O105:S107 O120:S126 O157:S158 O181:S184 O186:S193 E170 H170:I172 X170:X173 O170:S173 O23:S28 O99:S103 O150:S155 E17:F19 H15:H19 X14:X19 O14:S19 O30:S50 X30:X50 E30:F31 X199:X204 O199:R200 H199:I208 S199:S204 E199:F199 O88:S93 X88:X96">
    <cfRule type="expression" dxfId="865" priority="2586" stopIfTrue="1">
      <formula>AND(E3="$",OR(#REF!="Yes",#REF!="No"))</formula>
    </cfRule>
    <cfRule type="expression" priority="2587" stopIfTrue="1">
      <formula>E3="$"</formula>
    </cfRule>
    <cfRule type="expression" dxfId="864" priority="2588" stopIfTrue="1">
      <formula>E3&lt;&gt;#REF!</formula>
    </cfRule>
  </conditionalFormatting>
  <conditionalFormatting sqref="E22 E80:F80 E131 E149:F149 E7:F7 E104:F104 F82 H94 H127 H7 H149 H131 H82 H22 I83:I85 G14:G15 G105 I106:I107 I146:I148 G21 G128:G130 I128 O82:S82 O94:S94 O127:S127 O7:S7 O149:S149 O80:S80 O104:S104 G76:G77 I76:I77 G171:G172 I133:I134 G150 I44 I118 O131:S131 H156:I156 G3:G5 I4:I5 I33:I36 G133:G135 G84 I88:I92 I66:I68 I50 G35 G148 G176:G179 F12:G12 F62:G62 G124:G125 F10:G10 G203:G204 G88:G92 G100:G103 F32:G33 I100:I103 I46:I48 O156:Q156 J16:N16 N15 N17 N21 J46:N46 N44:N45 N47 N56 N63 J65:N77 J89:N91 N86 N92:N93 N105:N106 N110 N116 N125 J133:N135 N141 J178:N179 N176:N177 N186 N202 N213 N234:N235 J250:N251 N249 N252 N317 N334 N339 J340:N342 J349:N351 N348 N352 J345:N345 K344:N344 K346:N346 J122:N124 N121 N343 M347:N347 G138:G144 X104 X22 X80 X131 X149 X7 X127 X94 X82 J332:N333 J269:N269 G152:G153 I8 I70:I73 G68:G73 G120:G121 J137:N140 J142:N158 T146:T155 G50 G107 F3:G3 E127:F127 G184 G193 J203:N210 R205:R208 J195:N197 G195:G197 T195:T197 G187:G191 J187:N193 T186:T193 J181:N184 G181:G182 T181:T184 J161:N161 T161 I137:I144 T137:T144 T133:T135 J117:N120 J112:N115 I109:I110 G109:G110 J107:N109 T109:T110 G95:G96 I95:I96 T82:T86 I61:I63 I58 J57:N62 G58:G64 J52:N55 G52:G53 I52:I56 T52:T74 J48:N50 G23:G28 J22:S22 G8 T6:T8 J4:N8 J353:N355 J335:N338 J271:N276 G157:G158 T157:T158 G113:G118 I112:I116 T112:T118 I38:I39 G38:G40 T164:T168 J10:N14 T10:T12 G10:G12 I10:I11 J130:N131 G42:G47 I24:N28 T21:T28 H41:I42 J292:N297 J278:N282 J94:N104 T98:T107 J164:N168 J311:N316 J299:N307 J284:N290 I120:I126 J126:N128 T120:T131 J212:N212 J253:N257 J236:N248 J170:N174 J259:N267 J18:N20 G17:G19 I15:I19 T17:T19 T30:T50 J30:N43 G30:G31 T199:T204 G199:G201 J199:N201 J79:N85 T88:T96 N88 J214:N233 J318:N330">
    <cfRule type="expression" dxfId="863" priority="2578" stopIfTrue="1">
      <formula>AND(E3="$",OR(#REF!="Yes",#REF!="No"))</formula>
    </cfRule>
    <cfRule type="expression" priority="2579" stopIfTrue="1">
      <formula>E3="$"</formula>
    </cfRule>
    <cfRule type="expression" dxfId="862" priority="2580" stopIfTrue="1">
      <formula>E3&lt;&gt;#REF!</formula>
    </cfRule>
  </conditionalFormatting>
  <conditionalFormatting sqref="H104">
    <cfRule type="expression" dxfId="861" priority="2500" stopIfTrue="1">
      <formula>AND(H104="$",OR(#REF!="Yes",#REF!="No"))</formula>
    </cfRule>
    <cfRule type="expression" priority="2501" stopIfTrue="1">
      <formula>H104="$"</formula>
    </cfRule>
    <cfRule type="expression" dxfId="860" priority="2502" stopIfTrue="1">
      <formula>H104&lt;&gt;#REF!</formula>
    </cfRule>
  </conditionalFormatting>
  <conditionalFormatting sqref="E82">
    <cfRule type="expression" dxfId="859" priority="2497" stopIfTrue="1">
      <formula>AND(E82="$",OR(#REF!="Yes",#REF!="No"))</formula>
    </cfRule>
    <cfRule type="expression" priority="2498" stopIfTrue="1">
      <formula>E82="$"</formula>
    </cfRule>
    <cfRule type="expression" dxfId="858" priority="2499" stopIfTrue="1">
      <formula>E82&lt;&gt;#REF!</formula>
    </cfRule>
  </conditionalFormatting>
  <conditionalFormatting sqref="F94">
    <cfRule type="expression" dxfId="857" priority="2494" stopIfTrue="1">
      <formula>AND(F94="$",OR(#REF!="Yes",#REF!="No"))</formula>
    </cfRule>
    <cfRule type="expression" priority="2495" stopIfTrue="1">
      <formula>F94="$"</formula>
    </cfRule>
    <cfRule type="expression" dxfId="856" priority="2496" stopIfTrue="1">
      <formula>F94&lt;&gt;#REF!</formula>
    </cfRule>
  </conditionalFormatting>
  <conditionalFormatting sqref="E119 H119 O119:Q119 S119 X119">
    <cfRule type="expression" dxfId="855" priority="2488" stopIfTrue="1">
      <formula>AND(E119="$",OR(#REF!="Yes",#REF!="No"))</formula>
    </cfRule>
    <cfRule type="expression" priority="2489" stopIfTrue="1">
      <formula>E119="$"</formula>
    </cfRule>
    <cfRule type="expression" dxfId="854" priority="2490" stopIfTrue="1">
      <formula>E119&lt;&gt;#REF!</formula>
    </cfRule>
  </conditionalFormatting>
  <conditionalFormatting sqref="G6">
    <cfRule type="expression" dxfId="853" priority="2485" stopIfTrue="1">
      <formula>AND(G6="$",OR(#REF!="Yes",#REF!="No"))</formula>
    </cfRule>
    <cfRule type="expression" priority="2486" stopIfTrue="1">
      <formula>G6="$"</formula>
    </cfRule>
    <cfRule type="expression" dxfId="852" priority="2487" stopIfTrue="1">
      <formula>G6&lt;&gt;#REF!</formula>
    </cfRule>
  </conditionalFormatting>
  <conditionalFormatting sqref="G149 G7 G104 G127 G80 G82">
    <cfRule type="expression" dxfId="851" priority="2482" stopIfTrue="1">
      <formula>AND(G7="$",OR(#REF!="Yes",#REF!="No"))</formula>
    </cfRule>
    <cfRule type="expression" priority="2483" stopIfTrue="1">
      <formula>G7="$"</formula>
    </cfRule>
    <cfRule type="expression" dxfId="850" priority="2484" stopIfTrue="1">
      <formula>G7&lt;&gt;#REF!</formula>
    </cfRule>
  </conditionalFormatting>
  <conditionalFormatting sqref="G94">
    <cfRule type="expression" dxfId="849" priority="2479" stopIfTrue="1">
      <formula>AND(G94="$",OR(#REF!="Yes",#REF!="No"))</formula>
    </cfRule>
    <cfRule type="expression" priority="2480" stopIfTrue="1">
      <formula>G94="$"</formula>
    </cfRule>
    <cfRule type="expression" dxfId="848" priority="2481" stopIfTrue="1">
      <formula>G94&lt;&gt;#REF!</formula>
    </cfRule>
  </conditionalFormatting>
  <conditionalFormatting sqref="H80">
    <cfRule type="expression" dxfId="847" priority="2470" stopIfTrue="1">
      <formula>AND(H80="$",OR(#REF!="Yes",#REF!="No"))</formula>
    </cfRule>
    <cfRule type="expression" priority="2471" stopIfTrue="1">
      <formula>H80="$"</formula>
    </cfRule>
    <cfRule type="expression" dxfId="846" priority="2472" stopIfTrue="1">
      <formula>H80&lt;&gt;#REF!</formula>
    </cfRule>
  </conditionalFormatting>
  <conditionalFormatting sqref="I6 I98 I21">
    <cfRule type="expression" dxfId="845" priority="2464" stopIfTrue="1">
      <formula>AND(I6="$",OR(#REF!="Yes",#REF!="No"))</formula>
    </cfRule>
    <cfRule type="expression" priority="2465" stopIfTrue="1">
      <formula>I6="$"</formula>
    </cfRule>
    <cfRule type="expression" dxfId="844" priority="2466" stopIfTrue="1">
      <formula>I6&lt;&gt;#REF!</formula>
    </cfRule>
  </conditionalFormatting>
  <conditionalFormatting sqref="I127 I7 I149 I131 I22">
    <cfRule type="expression" dxfId="843" priority="2461" stopIfTrue="1">
      <formula>AND(I7="$",OR(#REF!="Yes",#REF!="No"))</formula>
    </cfRule>
    <cfRule type="expression" priority="2462" stopIfTrue="1">
      <formula>I7="$"</formula>
    </cfRule>
    <cfRule type="expression" dxfId="842" priority="2463" stopIfTrue="1">
      <formula>I7&lt;&gt;#REF!</formula>
    </cfRule>
  </conditionalFormatting>
  <conditionalFormatting sqref="I104">
    <cfRule type="expression" dxfId="841" priority="2455" stopIfTrue="1">
      <formula>AND(I104="$",OR(#REF!="Yes",#REF!="No"))</formula>
    </cfRule>
    <cfRule type="expression" priority="2456" stopIfTrue="1">
      <formula>I104="$"</formula>
    </cfRule>
    <cfRule type="expression" dxfId="840" priority="2457" stopIfTrue="1">
      <formula>I104&lt;&gt;#REF!</formula>
    </cfRule>
  </conditionalFormatting>
  <conditionalFormatting sqref="I119">
    <cfRule type="expression" dxfId="839" priority="2452" stopIfTrue="1">
      <formula>AND(I119="$",OR(#REF!="Yes",#REF!="No"))</formula>
    </cfRule>
    <cfRule type="expression" priority="2453" stopIfTrue="1">
      <formula>I119="$"</formula>
    </cfRule>
    <cfRule type="expression" dxfId="838" priority="2454" stopIfTrue="1">
      <formula>I119&lt;&gt;#REF!</formula>
    </cfRule>
  </conditionalFormatting>
  <conditionalFormatting sqref="I80">
    <cfRule type="expression" dxfId="837" priority="2446" stopIfTrue="1">
      <formula>AND(I80="$",OR(#REF!="Yes",#REF!="No"))</formula>
    </cfRule>
    <cfRule type="expression" priority="2447" stopIfTrue="1">
      <formula>I80="$"</formula>
    </cfRule>
    <cfRule type="expression" dxfId="836" priority="2448" stopIfTrue="1">
      <formula>I80&lt;&gt;#REF!</formula>
    </cfRule>
  </conditionalFormatting>
  <conditionalFormatting sqref="I94">
    <cfRule type="expression" dxfId="835" priority="2392" stopIfTrue="1">
      <formula>AND(I94="$",OR(#REF!="Yes",#REF!="No"))</formula>
    </cfRule>
    <cfRule type="expression" priority="2393" stopIfTrue="1">
      <formula>I94="$"</formula>
    </cfRule>
    <cfRule type="expression" dxfId="834" priority="2394" stopIfTrue="1">
      <formula>I94&lt;&gt;#REF!</formula>
    </cfRule>
  </conditionalFormatting>
  <conditionalFormatting sqref="F164:F166 F168 F170">
    <cfRule type="expression" dxfId="833" priority="2356" stopIfTrue="1">
      <formula>AND(F164="$",OR(#REF!="Yes",#REF!="No"))</formula>
    </cfRule>
    <cfRule type="expression" priority="2357" stopIfTrue="1">
      <formula>F164="$"</formula>
    </cfRule>
    <cfRule type="expression" dxfId="832" priority="2358" stopIfTrue="1">
      <formula>F164&lt;&gt;#REF!</formula>
    </cfRule>
  </conditionalFormatting>
  <conditionalFormatting sqref="G164:G166 G168 G170">
    <cfRule type="expression" dxfId="831" priority="2353" stopIfTrue="1">
      <formula>AND(G164="$",OR(#REF!="Yes",#REF!="No"))</formula>
    </cfRule>
    <cfRule type="expression" priority="2354" stopIfTrue="1">
      <formula>G164="$"</formula>
    </cfRule>
    <cfRule type="expression" dxfId="830" priority="2355" stopIfTrue="1">
      <formula>G164&lt;&gt;#REF!</formula>
    </cfRule>
  </conditionalFormatting>
  <conditionalFormatting sqref="E213 H213 O213:Q213 S213">
    <cfRule type="expression" dxfId="829" priority="2282" stopIfTrue="1">
      <formula>AND(E213="$",OR(#REF!="Yes",#REF!="No"))</formula>
    </cfRule>
    <cfRule type="expression" priority="2283" stopIfTrue="1">
      <formula>E213="$"</formula>
    </cfRule>
    <cfRule type="expression" dxfId="828" priority="2284" stopIfTrue="1">
      <formula>E213&lt;&gt;#REF!</formula>
    </cfRule>
  </conditionalFormatting>
  <conditionalFormatting sqref="I213">
    <cfRule type="expression" dxfId="827" priority="2276" stopIfTrue="1">
      <formula>AND(I213="$",OR(#REF!="Yes",#REF!="No"))</formula>
    </cfRule>
    <cfRule type="expression" priority="2277" stopIfTrue="1">
      <formula>I213="$"</formula>
    </cfRule>
    <cfRule type="expression" dxfId="826" priority="2278" stopIfTrue="1">
      <formula>I213&lt;&gt;#REF!</formula>
    </cfRule>
  </conditionalFormatting>
  <conditionalFormatting sqref="H13 E13:F13 O13:S13 X13">
    <cfRule type="expression" dxfId="825" priority="2263" stopIfTrue="1">
      <formula>AND(E13="$",OR(#REF!="Yes",#REF!="No"))</formula>
    </cfRule>
    <cfRule type="expression" priority="2264" stopIfTrue="1">
      <formula>E13="$"</formula>
    </cfRule>
    <cfRule type="expression" dxfId="824" priority="2265" stopIfTrue="1">
      <formula>E13&lt;&gt;#REF!</formula>
    </cfRule>
  </conditionalFormatting>
  <conditionalFormatting sqref="G13 I13">
    <cfRule type="expression" dxfId="823" priority="2260" stopIfTrue="1">
      <formula>AND(G13="$",OR(#REF!="Yes",#REF!="No"))</formula>
    </cfRule>
    <cfRule type="expression" priority="2261" stopIfTrue="1">
      <formula>G13="$"</formula>
    </cfRule>
    <cfRule type="expression" dxfId="822" priority="2262" stopIfTrue="1">
      <formula>G13&lt;&gt;#REF!</formula>
    </cfRule>
  </conditionalFormatting>
  <conditionalFormatting sqref="E156 S156 X156">
    <cfRule type="expression" dxfId="821" priority="2227" stopIfTrue="1">
      <formula>AND(E156="$",OR(#REF!="Yes",#REF!="No"))</formula>
    </cfRule>
    <cfRule type="expression" priority="2228" stopIfTrue="1">
      <formula>E156="$"</formula>
    </cfRule>
    <cfRule type="expression" dxfId="820" priority="2229" stopIfTrue="1">
      <formula>E156&lt;&gt;#REF!</formula>
    </cfRule>
  </conditionalFormatting>
  <conditionalFormatting sqref="E81:F81 O81:S81">
    <cfRule type="expression" dxfId="819" priority="2202" stopIfTrue="1">
      <formula>AND(E81="$",OR(#REF!="Yes",#REF!="No"))</formula>
    </cfRule>
    <cfRule type="expression" priority="2203" stopIfTrue="1">
      <formula>E81="$"</formula>
    </cfRule>
    <cfRule type="expression" dxfId="818" priority="2204" stopIfTrue="1">
      <formula>E81&lt;&gt;#REF!</formula>
    </cfRule>
  </conditionalFormatting>
  <conditionalFormatting sqref="G81">
    <cfRule type="expression" dxfId="817" priority="2199" stopIfTrue="1">
      <formula>AND(G81="$",OR(#REF!="Yes",#REF!="No"))</formula>
    </cfRule>
    <cfRule type="expression" priority="2200" stopIfTrue="1">
      <formula>G81="$"</formula>
    </cfRule>
    <cfRule type="expression" dxfId="816" priority="2201" stopIfTrue="1">
      <formula>G81&lt;&gt;#REF!</formula>
    </cfRule>
  </conditionalFormatting>
  <conditionalFormatting sqref="H81">
    <cfRule type="expression" dxfId="815" priority="2196" stopIfTrue="1">
      <formula>AND(H81="$",OR(#REF!="Yes",#REF!="No"))</formula>
    </cfRule>
    <cfRule type="expression" priority="2197" stopIfTrue="1">
      <formula>H81="$"</formula>
    </cfRule>
    <cfRule type="expression" dxfId="814" priority="2198" stopIfTrue="1">
      <formula>H81&lt;&gt;#REF!</formula>
    </cfRule>
  </conditionalFormatting>
  <conditionalFormatting sqref="I81">
    <cfRule type="expression" dxfId="813" priority="2193" stopIfTrue="1">
      <formula>AND(I81="$",OR(#REF!="Yes",#REF!="No"))</formula>
    </cfRule>
    <cfRule type="expression" priority="2194" stopIfTrue="1">
      <formula>I81="$"</formula>
    </cfRule>
    <cfRule type="expression" dxfId="812" priority="2195" stopIfTrue="1">
      <formula>I81&lt;&gt;#REF!</formula>
    </cfRule>
  </conditionalFormatting>
  <conditionalFormatting sqref="O145:Q145 E145 H145 S145 X145">
    <cfRule type="expression" dxfId="811" priority="2161" stopIfTrue="1">
      <formula>AND(E145="$",OR(#REF!="Yes",#REF!="No"))</formula>
    </cfRule>
    <cfRule type="expression" priority="2162" stopIfTrue="1">
      <formula>E145="$"</formula>
    </cfRule>
    <cfRule type="expression" dxfId="810" priority="2163" stopIfTrue="1">
      <formula>E145&lt;&gt;#REF!</formula>
    </cfRule>
  </conditionalFormatting>
  <conditionalFormatting sqref="I145">
    <cfRule type="expression" dxfId="809" priority="2158" stopIfTrue="1">
      <formula>AND(I145="$",OR(#REF!="Yes",#REF!="No"))</formula>
    </cfRule>
    <cfRule type="expression" priority="2159" stopIfTrue="1">
      <formula>I145="$"</formula>
    </cfRule>
    <cfRule type="expression" dxfId="808" priority="2160" stopIfTrue="1">
      <formula>I145&lt;&gt;#REF!</formula>
    </cfRule>
  </conditionalFormatting>
  <conditionalFormatting sqref="X79">
    <cfRule type="expression" dxfId="807" priority="2151" stopIfTrue="1">
      <formula>AND(X79="$",OR(#REF!="Yes",#REF!="No"))</formula>
    </cfRule>
    <cfRule type="expression" priority="2152" stopIfTrue="1">
      <formula>X79="$"</formula>
    </cfRule>
    <cfRule type="expression" dxfId="806" priority="2153" stopIfTrue="1">
      <formula>X79&lt;&gt;#REF!</formula>
    </cfRule>
  </conditionalFormatting>
  <conditionalFormatting sqref="E79:F79 O79:S79 X79">
    <cfRule type="expression" dxfId="805" priority="2148" stopIfTrue="1">
      <formula>AND(E79="$",OR(#REF!="Yes",#REF!="No"))</formula>
    </cfRule>
    <cfRule type="expression" priority="2149" stopIfTrue="1">
      <formula>E79="$"</formula>
    </cfRule>
    <cfRule type="expression" dxfId="804" priority="2150" stopIfTrue="1">
      <formula>E79&lt;&gt;#REF!</formula>
    </cfRule>
  </conditionalFormatting>
  <conditionalFormatting sqref="G79">
    <cfRule type="expression" dxfId="803" priority="2145" stopIfTrue="1">
      <formula>AND(G79="$",OR(#REF!="Yes",#REF!="No"))</formula>
    </cfRule>
    <cfRule type="expression" priority="2146" stopIfTrue="1">
      <formula>G79="$"</formula>
    </cfRule>
    <cfRule type="expression" dxfId="802" priority="2147" stopIfTrue="1">
      <formula>G79&lt;&gt;#REF!</formula>
    </cfRule>
  </conditionalFormatting>
  <conditionalFormatting sqref="H79">
    <cfRule type="expression" dxfId="801" priority="2142" stopIfTrue="1">
      <formula>AND(H79="$",OR(#REF!="Yes",#REF!="No"))</formula>
    </cfRule>
    <cfRule type="expression" priority="2143" stopIfTrue="1">
      <formula>H79="$"</formula>
    </cfRule>
    <cfRule type="expression" dxfId="800" priority="2144" stopIfTrue="1">
      <formula>H79&lt;&gt;#REF!</formula>
    </cfRule>
  </conditionalFormatting>
  <conditionalFormatting sqref="I79">
    <cfRule type="expression" dxfId="799" priority="2139" stopIfTrue="1">
      <formula>AND(I79="$",OR(#REF!="Yes",#REF!="No"))</formula>
    </cfRule>
    <cfRule type="expression" priority="2140" stopIfTrue="1">
      <formula>I79="$"</formula>
    </cfRule>
    <cfRule type="expression" dxfId="798" priority="2141" stopIfTrue="1">
      <formula>I79&lt;&gt;#REF!</formula>
    </cfRule>
  </conditionalFormatting>
  <conditionalFormatting sqref="I97">
    <cfRule type="expression" dxfId="797" priority="2095" stopIfTrue="1">
      <formula>AND(I97="$",OR(#REF!="Yes",#REF!="No"))</formula>
    </cfRule>
    <cfRule type="expression" priority="2096" stopIfTrue="1">
      <formula>I97="$"</formula>
    </cfRule>
    <cfRule type="expression" dxfId="796" priority="2097" stopIfTrue="1">
      <formula>I97&lt;&gt;#REF!</formula>
    </cfRule>
  </conditionalFormatting>
  <conditionalFormatting sqref="H97 R97:R99 O97:P97 X97 R97:S97">
    <cfRule type="expression" dxfId="795" priority="2101" stopIfTrue="1">
      <formula>AND(H97="$",OR(#REF!="Yes",#REF!="No"))</formula>
    </cfRule>
    <cfRule type="expression" priority="2102" stopIfTrue="1">
      <formula>H97="$"</formula>
    </cfRule>
    <cfRule type="expression" dxfId="794" priority="2103" stopIfTrue="1">
      <formula>H97&lt;&gt;#REF!</formula>
    </cfRule>
  </conditionalFormatting>
  <conditionalFormatting sqref="Q108">
    <cfRule type="expression" dxfId="793" priority="2072" stopIfTrue="1">
      <formula>AND(Q108="$",OR(#REF!="Yes",#REF!="No"))</formula>
    </cfRule>
    <cfRule type="expression" priority="2073" stopIfTrue="1">
      <formula>Q108="$"</formula>
    </cfRule>
    <cfRule type="expression" dxfId="792" priority="2074" stopIfTrue="1">
      <formula>Q108&lt;&gt;#REF!</formula>
    </cfRule>
  </conditionalFormatting>
  <conditionalFormatting sqref="G108 I108">
    <cfRule type="expression" dxfId="791" priority="2079" stopIfTrue="1">
      <formula>AND(G108="$",OR(#REF!="Yes",#REF!="No"))</formula>
    </cfRule>
    <cfRule type="expression" priority="2080" stopIfTrue="1">
      <formula>G108="$"</formula>
    </cfRule>
    <cfRule type="expression" dxfId="790" priority="2081" stopIfTrue="1">
      <formula>G108&lt;&gt;#REF!</formula>
    </cfRule>
  </conditionalFormatting>
  <conditionalFormatting sqref="E108:F108 H108 O108:P108 R108:S108">
    <cfRule type="expression" dxfId="789" priority="2082" stopIfTrue="1">
      <formula>AND(E108="$",OR(#REF!="Yes",#REF!="No"))</formula>
    </cfRule>
    <cfRule type="expression" priority="2083" stopIfTrue="1">
      <formula>E108="$"</formula>
    </cfRule>
    <cfRule type="expression" dxfId="788" priority="2084" stopIfTrue="1">
      <formula>E108&lt;&gt;#REF!</formula>
    </cfRule>
  </conditionalFormatting>
  <conditionalFormatting sqref="H20 E20 O20:S20 X20">
    <cfRule type="expression" dxfId="787" priority="2059" stopIfTrue="1">
      <formula>AND(E20="$",OR(#REF!="Yes",#REF!="No"))</formula>
    </cfRule>
    <cfRule type="expression" priority="2060" stopIfTrue="1">
      <formula>E20="$"</formula>
    </cfRule>
    <cfRule type="expression" dxfId="786" priority="2061" stopIfTrue="1">
      <formula>E20&lt;&gt;#REF!</formula>
    </cfRule>
  </conditionalFormatting>
  <conditionalFormatting sqref="I20">
    <cfRule type="expression" dxfId="785" priority="2053" stopIfTrue="1">
      <formula>AND(I20="$",OR(#REF!="Yes",#REF!="No"))</formula>
    </cfRule>
    <cfRule type="expression" priority="2054" stopIfTrue="1">
      <formula>I20="$"</formula>
    </cfRule>
    <cfRule type="expression" dxfId="784" priority="2055" stopIfTrue="1">
      <formula>I20&lt;&gt;#REF!</formula>
    </cfRule>
  </conditionalFormatting>
  <conditionalFormatting sqref="R236">
    <cfRule type="expression" dxfId="783" priority="2028" stopIfTrue="1">
      <formula>AND(R236="$",OR(#REF!="Yes",#REF!="No"))</formula>
    </cfRule>
    <cfRule type="expression" priority="2029" stopIfTrue="1">
      <formula>R236="$"</formula>
    </cfRule>
    <cfRule type="expression" dxfId="782" priority="2030" stopIfTrue="1">
      <formula>R236&lt;&gt;#REF!</formula>
    </cfRule>
  </conditionalFormatting>
  <conditionalFormatting sqref="R119">
    <cfRule type="expression" dxfId="781" priority="2034" stopIfTrue="1">
      <formula>AND(R119="$",OR(#REF!="Yes",#REF!="No"))</formula>
    </cfRule>
    <cfRule type="expression" priority="2035" stopIfTrue="1">
      <formula>R119="$"</formula>
    </cfRule>
    <cfRule type="expression" dxfId="780" priority="2036" stopIfTrue="1">
      <formula>R119&lt;&gt;#REF!</formula>
    </cfRule>
  </conditionalFormatting>
  <conditionalFormatting sqref="R257">
    <cfRule type="expression" dxfId="779" priority="2022" stopIfTrue="1">
      <formula>AND(R257="$",OR(#REF!="Yes",#REF!="No"))</formula>
    </cfRule>
    <cfRule type="expression" priority="2023" stopIfTrue="1">
      <formula>R257="$"</formula>
    </cfRule>
    <cfRule type="expression" dxfId="778" priority="2024" stopIfTrue="1">
      <formula>R257&lt;&gt;#REF!</formula>
    </cfRule>
  </conditionalFormatting>
  <conditionalFormatting sqref="R201:R202">
    <cfRule type="expression" dxfId="777" priority="2019" stopIfTrue="1">
      <formula>AND(R201="$",OR(#REF!="Yes",#REF!="No"))</formula>
    </cfRule>
    <cfRule type="expression" priority="2020" stopIfTrue="1">
      <formula>R201="$"</formula>
    </cfRule>
    <cfRule type="expression" dxfId="776" priority="2021" stopIfTrue="1">
      <formula>R201&lt;&gt;#REF!</formula>
    </cfRule>
  </conditionalFormatting>
  <conditionalFormatting sqref="S75 E75:F75 H75 O75:Q75 X75">
    <cfRule type="expression" dxfId="775" priority="1944" stopIfTrue="1">
      <formula>AND(E75="$",OR(#REF!="Yes",#REF!="No"))</formula>
    </cfRule>
    <cfRule type="expression" priority="1945" stopIfTrue="1">
      <formula>E75="$"</formula>
    </cfRule>
    <cfRule type="expression" dxfId="774" priority="1946" stopIfTrue="1">
      <formula>E75&lt;&gt;#REF!</formula>
    </cfRule>
  </conditionalFormatting>
  <conditionalFormatting sqref="G75 I75">
    <cfRule type="expression" dxfId="773" priority="1941" stopIfTrue="1">
      <formula>AND(G75="$",OR(#REF!="Yes",#REF!="No"))</formula>
    </cfRule>
    <cfRule type="expression" priority="1942" stopIfTrue="1">
      <formula>G75="$"</formula>
    </cfRule>
    <cfRule type="expression" dxfId="772" priority="1943" stopIfTrue="1">
      <formula>G75&lt;&gt;#REF!</formula>
    </cfRule>
  </conditionalFormatting>
  <conditionalFormatting sqref="S174 O174:Q174 E174:F174 X174">
    <cfRule type="expression" dxfId="771" priority="1931" stopIfTrue="1">
      <formula>AND(E174="$",OR(#REF!="Yes",#REF!="No"))</formula>
    </cfRule>
    <cfRule type="expression" priority="1932" stopIfTrue="1">
      <formula>E174="$"</formula>
    </cfRule>
    <cfRule type="expression" dxfId="770" priority="1933" stopIfTrue="1">
      <formula>E174&lt;&gt;#REF!</formula>
    </cfRule>
  </conditionalFormatting>
  <conditionalFormatting sqref="G174">
    <cfRule type="expression" dxfId="769" priority="1928" stopIfTrue="1">
      <formula>AND(G174="$",OR(#REF!="Yes",#REF!="No"))</formula>
    </cfRule>
    <cfRule type="expression" priority="1929" stopIfTrue="1">
      <formula>G174="$"</formula>
    </cfRule>
    <cfRule type="expression" dxfId="768" priority="1930" stopIfTrue="1">
      <formula>G174&lt;&gt;#REF!</formula>
    </cfRule>
  </conditionalFormatting>
  <conditionalFormatting sqref="R174">
    <cfRule type="expression" dxfId="767" priority="1905" stopIfTrue="1">
      <formula>AND(R174="$",OR(#REF!="Yes",#REF!="No"))</formula>
    </cfRule>
    <cfRule type="expression" priority="1906" stopIfTrue="1">
      <formula>R174="$"</formula>
    </cfRule>
    <cfRule type="expression" dxfId="766" priority="1907" stopIfTrue="1">
      <formula>R174&lt;&gt;#REF!</formula>
    </cfRule>
  </conditionalFormatting>
  <conditionalFormatting sqref="I82">
    <cfRule type="expression" dxfId="765" priority="1893" stopIfTrue="1">
      <formula>AND(I82="$",OR(#REF!="Yes",#REF!="No"))</formula>
    </cfRule>
    <cfRule type="expression" priority="1894" stopIfTrue="1">
      <formula>I82="$"</formula>
    </cfRule>
    <cfRule type="expression" dxfId="764" priority="1895" stopIfTrue="1">
      <formula>I82&lt;&gt;#REF!</formula>
    </cfRule>
  </conditionalFormatting>
  <conditionalFormatting sqref="H99">
    <cfRule type="expression" dxfId="763" priority="1890" stopIfTrue="1">
      <formula>AND(H99="$",OR(#REF!="Yes",#REF!="No"))</formula>
    </cfRule>
    <cfRule type="expression" priority="1891" stopIfTrue="1">
      <formula>H99="$"</formula>
    </cfRule>
    <cfRule type="expression" dxfId="762" priority="1892" stopIfTrue="1">
      <formula>H99&lt;&gt;#REF!</formula>
    </cfRule>
  </conditionalFormatting>
  <conditionalFormatting sqref="I99">
    <cfRule type="expression" dxfId="761" priority="1887" stopIfTrue="1">
      <formula>AND(I99="$",OR(#REF!="Yes",#REF!="No"))</formula>
    </cfRule>
    <cfRule type="expression" priority="1888" stopIfTrue="1">
      <formula>I99="$"</formula>
    </cfRule>
    <cfRule type="expression" dxfId="760" priority="1889" stopIfTrue="1">
      <formula>I99&lt;&gt;#REF!</formula>
    </cfRule>
  </conditionalFormatting>
  <conditionalFormatting sqref="H251">
    <cfRule type="expression" dxfId="759" priority="1872" stopIfTrue="1">
      <formula>AND(H251="$",OR(#REF!="Yes",#REF!="No"))</formula>
    </cfRule>
    <cfRule type="expression" priority="1873" stopIfTrue="1">
      <formula>H251="$"</formula>
    </cfRule>
    <cfRule type="expression" dxfId="758" priority="1874" stopIfTrue="1">
      <formula>H251&lt;&gt;#REF!</formula>
    </cfRule>
  </conditionalFormatting>
  <conditionalFormatting sqref="I251">
    <cfRule type="expression" dxfId="757" priority="1869" stopIfTrue="1">
      <formula>AND(I251="$",OR(#REF!="Yes",#REF!="No"))</formula>
    </cfRule>
    <cfRule type="expression" priority="1870" stopIfTrue="1">
      <formula>I251="$"</formula>
    </cfRule>
    <cfRule type="expression" dxfId="756" priority="1871" stopIfTrue="1">
      <formula>I251&lt;&gt;#REF!</formula>
    </cfRule>
  </conditionalFormatting>
  <conditionalFormatting sqref="I12">
    <cfRule type="expression" dxfId="755" priority="1866" stopIfTrue="1">
      <formula>AND(I12="$",OR(#REF!="Yes",#REF!="No"))</formula>
    </cfRule>
    <cfRule type="expression" priority="1867" stopIfTrue="1">
      <formula>I12="$"</formula>
    </cfRule>
    <cfRule type="expression" dxfId="754" priority="1868" stopIfTrue="1">
      <formula>I12&lt;&gt;#REF!</formula>
    </cfRule>
  </conditionalFormatting>
  <conditionalFormatting sqref="H14">
    <cfRule type="expression" dxfId="753" priority="1863" stopIfTrue="1">
      <formula>AND(H14="$",OR(#REF!="Yes",#REF!="No"))</formula>
    </cfRule>
    <cfRule type="expression" priority="1864" stopIfTrue="1">
      <formula>H14="$"</formula>
    </cfRule>
    <cfRule type="expression" dxfId="752" priority="1865" stopIfTrue="1">
      <formula>H14&lt;&gt;#REF!</formula>
    </cfRule>
  </conditionalFormatting>
  <conditionalFormatting sqref="I14">
    <cfRule type="expression" dxfId="751" priority="1860" stopIfTrue="1">
      <formula>AND(I14="$",OR(#REF!="Yes",#REF!="No"))</formula>
    </cfRule>
    <cfRule type="expression" priority="1861" stopIfTrue="1">
      <formula>I14="$"</formula>
    </cfRule>
    <cfRule type="expression" dxfId="750" priority="1862" stopIfTrue="1">
      <formula>I14&lt;&gt;#REF!</formula>
    </cfRule>
  </conditionalFormatting>
  <conditionalFormatting sqref="H31">
    <cfRule type="expression" dxfId="749" priority="1845" stopIfTrue="1">
      <formula>AND(H31="$",OR(#REF!="Yes",#REF!="No"))</formula>
    </cfRule>
    <cfRule type="expression" priority="1846" stopIfTrue="1">
      <formula>H31="$"</formula>
    </cfRule>
    <cfRule type="expression" dxfId="748" priority="1847" stopIfTrue="1">
      <formula>H31&lt;&gt;#REF!</formula>
    </cfRule>
  </conditionalFormatting>
  <conditionalFormatting sqref="I31">
    <cfRule type="expression" dxfId="747" priority="1842" stopIfTrue="1">
      <formula>AND(I31="$",OR(#REF!="Yes",#REF!="No"))</formula>
    </cfRule>
    <cfRule type="expression" priority="1843" stopIfTrue="1">
      <formula>I31="$"</formula>
    </cfRule>
    <cfRule type="expression" dxfId="746" priority="1844" stopIfTrue="1">
      <formula>I31&lt;&gt;#REF!</formula>
    </cfRule>
  </conditionalFormatting>
  <conditionalFormatting sqref="H30">
    <cfRule type="expression" dxfId="745" priority="1839" stopIfTrue="1">
      <formula>AND(H30="$",OR(#REF!="Yes",#REF!="No"))</formula>
    </cfRule>
    <cfRule type="expression" priority="1840" stopIfTrue="1">
      <formula>H30="$"</formula>
    </cfRule>
    <cfRule type="expression" dxfId="744" priority="1841" stopIfTrue="1">
      <formula>H30&lt;&gt;#REF!</formula>
    </cfRule>
  </conditionalFormatting>
  <conditionalFormatting sqref="I30">
    <cfRule type="expression" dxfId="743" priority="1836" stopIfTrue="1">
      <formula>AND(I30="$",OR(#REF!="Yes",#REF!="No"))</formula>
    </cfRule>
    <cfRule type="expression" priority="1837" stopIfTrue="1">
      <formula>I30="$"</formula>
    </cfRule>
    <cfRule type="expression" dxfId="742" priority="1838" stopIfTrue="1">
      <formula>I30&lt;&gt;#REF!</formula>
    </cfRule>
  </conditionalFormatting>
  <conditionalFormatting sqref="H37">
    <cfRule type="expression" dxfId="741" priority="1833" stopIfTrue="1">
      <formula>AND(H37="$",OR(#REF!="Yes",#REF!="No"))</formula>
    </cfRule>
    <cfRule type="expression" priority="1834" stopIfTrue="1">
      <formula>H37="$"</formula>
    </cfRule>
    <cfRule type="expression" dxfId="740" priority="1835" stopIfTrue="1">
      <formula>H37&lt;&gt;#REF!</formula>
    </cfRule>
  </conditionalFormatting>
  <conditionalFormatting sqref="I37">
    <cfRule type="expression" dxfId="739" priority="1830" stopIfTrue="1">
      <formula>AND(I37="$",OR(#REF!="Yes",#REF!="No"))</formula>
    </cfRule>
    <cfRule type="expression" priority="1831" stopIfTrue="1">
      <formula>I37="$"</formula>
    </cfRule>
    <cfRule type="expression" dxfId="738" priority="1832" stopIfTrue="1">
      <formula>I37&lt;&gt;#REF!</formula>
    </cfRule>
  </conditionalFormatting>
  <conditionalFormatting sqref="H40">
    <cfRule type="expression" dxfId="737" priority="1827" stopIfTrue="1">
      <formula>AND(H40="$",OR(#REF!="Yes",#REF!="No"))</formula>
    </cfRule>
    <cfRule type="expression" priority="1828" stopIfTrue="1">
      <formula>H40="$"</formula>
    </cfRule>
    <cfRule type="expression" dxfId="736" priority="1829" stopIfTrue="1">
      <formula>H40&lt;&gt;#REF!</formula>
    </cfRule>
  </conditionalFormatting>
  <conditionalFormatting sqref="I40">
    <cfRule type="expression" dxfId="735" priority="1824" stopIfTrue="1">
      <formula>AND(I40="$",OR(#REF!="Yes",#REF!="No"))</formula>
    </cfRule>
    <cfRule type="expression" priority="1825" stopIfTrue="1">
      <formula>I40="$"</formula>
    </cfRule>
    <cfRule type="expression" dxfId="734" priority="1826" stopIfTrue="1">
      <formula>I40&lt;&gt;#REF!</formula>
    </cfRule>
  </conditionalFormatting>
  <conditionalFormatting sqref="H49 H43">
    <cfRule type="expression" dxfId="733" priority="1815" stopIfTrue="1">
      <formula>AND(H43="$",OR(#REF!="Yes",#REF!="No"))</formula>
    </cfRule>
    <cfRule type="expression" priority="1816" stopIfTrue="1">
      <formula>H43="$"</formula>
    </cfRule>
    <cfRule type="expression" dxfId="732" priority="1817" stopIfTrue="1">
      <formula>H43&lt;&gt;#REF!</formula>
    </cfRule>
  </conditionalFormatting>
  <conditionalFormatting sqref="I49 I43">
    <cfRule type="expression" dxfId="731" priority="1812" stopIfTrue="1">
      <formula>AND(I43="$",OR(#REF!="Yes",#REF!="No"))</formula>
    </cfRule>
    <cfRule type="expression" priority="1813" stopIfTrue="1">
      <formula>I43="$"</formula>
    </cfRule>
    <cfRule type="expression" dxfId="730" priority="1814" stopIfTrue="1">
      <formula>I43&lt;&gt;#REF!</formula>
    </cfRule>
  </conditionalFormatting>
  <conditionalFormatting sqref="H60 H57">
    <cfRule type="expression" dxfId="729" priority="1809" stopIfTrue="1">
      <formula>AND(H57="$",OR(#REF!="Yes",#REF!="No"))</formula>
    </cfRule>
    <cfRule type="expression" priority="1810" stopIfTrue="1">
      <formula>H57="$"</formula>
    </cfRule>
    <cfRule type="expression" dxfId="728" priority="1811" stopIfTrue="1">
      <formula>H57&lt;&gt;#REF!</formula>
    </cfRule>
  </conditionalFormatting>
  <conditionalFormatting sqref="I60 I57">
    <cfRule type="expression" dxfId="727" priority="1806" stopIfTrue="1">
      <formula>AND(I57="$",OR(#REF!="Yes",#REF!="No"))</formula>
    </cfRule>
    <cfRule type="expression" priority="1807" stopIfTrue="1">
      <formula>I57="$"</formula>
    </cfRule>
    <cfRule type="expression" dxfId="726" priority="1808" stopIfTrue="1">
      <formula>I57&lt;&gt;#REF!</formula>
    </cfRule>
  </conditionalFormatting>
  <conditionalFormatting sqref="H64:H65">
    <cfRule type="expression" dxfId="725" priority="1803" stopIfTrue="1">
      <formula>AND(H64="$",OR(#REF!="Yes",#REF!="No"))</formula>
    </cfRule>
    <cfRule type="expression" priority="1804" stopIfTrue="1">
      <formula>H64="$"</formula>
    </cfRule>
    <cfRule type="expression" dxfId="724" priority="1805" stopIfTrue="1">
      <formula>H64&lt;&gt;#REF!</formula>
    </cfRule>
  </conditionalFormatting>
  <conditionalFormatting sqref="I64:I65">
    <cfRule type="expression" dxfId="723" priority="1800" stopIfTrue="1">
      <formula>AND(I64="$",OR(#REF!="Yes",#REF!="No"))</formula>
    </cfRule>
    <cfRule type="expression" priority="1801" stopIfTrue="1">
      <formula>I64="$"</formula>
    </cfRule>
    <cfRule type="expression" dxfId="722" priority="1802" stopIfTrue="1">
      <formula>I64&lt;&gt;#REF!</formula>
    </cfRule>
  </conditionalFormatting>
  <conditionalFormatting sqref="H69">
    <cfRule type="expression" dxfId="721" priority="1797" stopIfTrue="1">
      <formula>AND(H69="$",OR(#REF!="Yes",#REF!="No"))</formula>
    </cfRule>
    <cfRule type="expression" priority="1798" stopIfTrue="1">
      <formula>H69="$"</formula>
    </cfRule>
    <cfRule type="expression" dxfId="720" priority="1799" stopIfTrue="1">
      <formula>H69&lt;&gt;#REF!</formula>
    </cfRule>
  </conditionalFormatting>
  <conditionalFormatting sqref="I69">
    <cfRule type="expression" dxfId="719" priority="1794" stopIfTrue="1">
      <formula>AND(I69="$",OR(#REF!="Yes",#REF!="No"))</formula>
    </cfRule>
    <cfRule type="expression" priority="1795" stopIfTrue="1">
      <formula>I69="$"</formula>
    </cfRule>
    <cfRule type="expression" dxfId="718" priority="1796" stopIfTrue="1">
      <formula>I69&lt;&gt;#REF!</formula>
    </cfRule>
  </conditionalFormatting>
  <conditionalFormatting sqref="H74">
    <cfRule type="expression" dxfId="717" priority="1791" stopIfTrue="1">
      <formula>AND(H74="$",OR(#REF!="Yes",#REF!="No"))</formula>
    </cfRule>
    <cfRule type="expression" priority="1792" stopIfTrue="1">
      <formula>H74="$"</formula>
    </cfRule>
    <cfRule type="expression" dxfId="716" priority="1793" stopIfTrue="1">
      <formula>H74&lt;&gt;#REF!</formula>
    </cfRule>
  </conditionalFormatting>
  <conditionalFormatting sqref="I74">
    <cfRule type="expression" dxfId="715" priority="1788" stopIfTrue="1">
      <formula>AND(I74="$",OR(#REF!="Yes",#REF!="No"))</formula>
    </cfRule>
    <cfRule type="expression" priority="1789" stopIfTrue="1">
      <formula>I74="$"</formula>
    </cfRule>
    <cfRule type="expression" dxfId="714" priority="1790" stopIfTrue="1">
      <formula>I74&lt;&gt;#REF!</formula>
    </cfRule>
  </conditionalFormatting>
  <conditionalFormatting sqref="H93">
    <cfRule type="expression" dxfId="713" priority="1785" stopIfTrue="1">
      <formula>AND(H93="$",OR(#REF!="Yes",#REF!="No"))</formula>
    </cfRule>
    <cfRule type="expression" priority="1786" stopIfTrue="1">
      <formula>H93="$"</formula>
    </cfRule>
    <cfRule type="expression" dxfId="712" priority="1787" stopIfTrue="1">
      <formula>H93&lt;&gt;#REF!</formula>
    </cfRule>
  </conditionalFormatting>
  <conditionalFormatting sqref="I93">
    <cfRule type="expression" dxfId="711" priority="1782" stopIfTrue="1">
      <formula>AND(I93="$",OR(#REF!="Yes",#REF!="No"))</formula>
    </cfRule>
    <cfRule type="expression" priority="1783" stopIfTrue="1">
      <formula>I93="$"</formula>
    </cfRule>
    <cfRule type="expression" dxfId="710" priority="1784" stopIfTrue="1">
      <formula>I93&lt;&gt;#REF!</formula>
    </cfRule>
  </conditionalFormatting>
  <conditionalFormatting sqref="H105">
    <cfRule type="expression" dxfId="709" priority="1779" stopIfTrue="1">
      <formula>AND(H105="$",OR(#REF!="Yes",#REF!="No"))</formula>
    </cfRule>
    <cfRule type="expression" priority="1780" stopIfTrue="1">
      <formula>H105="$"</formula>
    </cfRule>
    <cfRule type="expression" dxfId="708" priority="1781" stopIfTrue="1">
      <formula>H105&lt;&gt;#REF!</formula>
    </cfRule>
  </conditionalFormatting>
  <conditionalFormatting sqref="I105">
    <cfRule type="expression" dxfId="707" priority="1776" stopIfTrue="1">
      <formula>AND(I105="$",OR(#REF!="Yes",#REF!="No"))</formula>
    </cfRule>
    <cfRule type="expression" priority="1777" stopIfTrue="1">
      <formula>I105="$"</formula>
    </cfRule>
    <cfRule type="expression" dxfId="706" priority="1778" stopIfTrue="1">
      <formula>I105&lt;&gt;#REF!</formula>
    </cfRule>
  </conditionalFormatting>
  <conditionalFormatting sqref="H117">
    <cfRule type="expression" dxfId="705" priority="1773" stopIfTrue="1">
      <formula>AND(H117="$",OR(#REF!="Yes",#REF!="No"))</formula>
    </cfRule>
    <cfRule type="expression" priority="1774" stopIfTrue="1">
      <formula>H117="$"</formula>
    </cfRule>
    <cfRule type="expression" dxfId="704" priority="1775" stopIfTrue="1">
      <formula>H117&lt;&gt;#REF!</formula>
    </cfRule>
  </conditionalFormatting>
  <conditionalFormatting sqref="I117">
    <cfRule type="expression" dxfId="703" priority="1770" stopIfTrue="1">
      <formula>AND(I117="$",OR(#REF!="Yes",#REF!="No"))</formula>
    </cfRule>
    <cfRule type="expression" priority="1771" stopIfTrue="1">
      <formula>I117="$"</formula>
    </cfRule>
    <cfRule type="expression" dxfId="702" priority="1772" stopIfTrue="1">
      <formula>I117&lt;&gt;#REF!</formula>
    </cfRule>
  </conditionalFormatting>
  <conditionalFormatting sqref="H130">
    <cfRule type="expression" dxfId="701" priority="1761" stopIfTrue="1">
      <formula>AND(H130="$",OR(#REF!="Yes",#REF!="No"))</formula>
    </cfRule>
    <cfRule type="expression" priority="1762" stopIfTrue="1">
      <formula>H130="$"</formula>
    </cfRule>
    <cfRule type="expression" dxfId="700" priority="1763" stopIfTrue="1">
      <formula>H130&lt;&gt;#REF!</formula>
    </cfRule>
  </conditionalFormatting>
  <conditionalFormatting sqref="I130">
    <cfRule type="expression" dxfId="699" priority="1758" stopIfTrue="1">
      <formula>AND(I130="$",OR(#REF!="Yes",#REF!="No"))</formula>
    </cfRule>
    <cfRule type="expression" priority="1759" stopIfTrue="1">
      <formula>I130="$"</formula>
    </cfRule>
    <cfRule type="expression" dxfId="698" priority="1760" stopIfTrue="1">
      <formula>I130&lt;&gt;#REF!</formula>
    </cfRule>
  </conditionalFormatting>
  <conditionalFormatting sqref="H135">
    <cfRule type="expression" dxfId="697" priority="1755" stopIfTrue="1">
      <formula>AND(H135="$",OR(#REF!="Yes",#REF!="No"))</formula>
    </cfRule>
    <cfRule type="expression" priority="1756" stopIfTrue="1">
      <formula>H135="$"</formula>
    </cfRule>
    <cfRule type="expression" dxfId="696" priority="1757" stopIfTrue="1">
      <formula>H135&lt;&gt;#REF!</formula>
    </cfRule>
  </conditionalFormatting>
  <conditionalFormatting sqref="I135">
    <cfRule type="expression" dxfId="695" priority="1752" stopIfTrue="1">
      <formula>AND(I135="$",OR(#REF!="Yes",#REF!="No"))</formula>
    </cfRule>
    <cfRule type="expression" priority="1753" stopIfTrue="1">
      <formula>I135="$"</formula>
    </cfRule>
    <cfRule type="expression" dxfId="694" priority="1754" stopIfTrue="1">
      <formula>I135&lt;&gt;#REF!</formula>
    </cfRule>
  </conditionalFormatting>
  <conditionalFormatting sqref="H3">
    <cfRule type="expression" dxfId="693" priority="1749" stopIfTrue="1">
      <formula>AND(H3="$",OR(#REF!="Yes",#REF!="No"))</formula>
    </cfRule>
    <cfRule type="expression" priority="1750" stopIfTrue="1">
      <formula>H3="$"</formula>
    </cfRule>
    <cfRule type="expression" dxfId="692" priority="1751" stopIfTrue="1">
      <formula>H3&lt;&gt;#REF!</formula>
    </cfRule>
  </conditionalFormatting>
  <conditionalFormatting sqref="I3">
    <cfRule type="expression" dxfId="691" priority="1746" stopIfTrue="1">
      <formula>AND(I3="$",OR(#REF!="Yes",#REF!="No"))</formula>
    </cfRule>
    <cfRule type="expression" priority="1747" stopIfTrue="1">
      <formula>I3="$"</formula>
    </cfRule>
    <cfRule type="expression" dxfId="690" priority="1748" stopIfTrue="1">
      <formula>I3&lt;&gt;#REF!</formula>
    </cfRule>
  </conditionalFormatting>
  <conditionalFormatting sqref="H150">
    <cfRule type="expression" dxfId="689" priority="1743" stopIfTrue="1">
      <formula>AND(H150="$",OR(#REF!="Yes",#REF!="No"))</formula>
    </cfRule>
    <cfRule type="expression" priority="1744" stopIfTrue="1">
      <formula>H150="$"</formula>
    </cfRule>
    <cfRule type="expression" dxfId="688" priority="1745" stopIfTrue="1">
      <formula>H150&lt;&gt;#REF!</formula>
    </cfRule>
  </conditionalFormatting>
  <conditionalFormatting sqref="I150">
    <cfRule type="expression" dxfId="687" priority="1740" stopIfTrue="1">
      <formula>AND(I150="$",OR(#REF!="Yes",#REF!="No"))</formula>
    </cfRule>
    <cfRule type="expression" priority="1741" stopIfTrue="1">
      <formula>I150="$"</formula>
    </cfRule>
    <cfRule type="expression" dxfId="686" priority="1742" stopIfTrue="1">
      <formula>I150&lt;&gt;#REF!</formula>
    </cfRule>
  </conditionalFormatting>
  <conditionalFormatting sqref="H190 H173:H174">
    <cfRule type="expression" dxfId="685" priority="1737" stopIfTrue="1">
      <formula>AND(H173="$",OR(#REF!="Yes",#REF!="No"))</formula>
    </cfRule>
    <cfRule type="expression" priority="1738" stopIfTrue="1">
      <formula>H173="$"</formula>
    </cfRule>
    <cfRule type="expression" dxfId="684" priority="1739" stopIfTrue="1">
      <formula>H173&lt;&gt;#REF!</formula>
    </cfRule>
  </conditionalFormatting>
  <conditionalFormatting sqref="I190 I173:I174">
    <cfRule type="expression" dxfId="683" priority="1734" stopIfTrue="1">
      <formula>AND(I173="$",OR(#REF!="Yes",#REF!="No"))</formula>
    </cfRule>
    <cfRule type="expression" priority="1735" stopIfTrue="1">
      <formula>I173="$"</formula>
    </cfRule>
    <cfRule type="expression" dxfId="682" priority="1736" stopIfTrue="1">
      <formula>I173&lt;&gt;#REF!</formula>
    </cfRule>
  </conditionalFormatting>
  <conditionalFormatting sqref="H193">
    <cfRule type="expression" dxfId="681" priority="1731" stopIfTrue="1">
      <formula>AND(H193="$",OR(#REF!="Yes",#REF!="No"))</formula>
    </cfRule>
    <cfRule type="expression" priority="1732" stopIfTrue="1">
      <formula>H193="$"</formula>
    </cfRule>
    <cfRule type="expression" dxfId="680" priority="1733" stopIfTrue="1">
      <formula>H193&lt;&gt;#REF!</formula>
    </cfRule>
  </conditionalFormatting>
  <conditionalFormatting sqref="I193">
    <cfRule type="expression" dxfId="679" priority="1728" stopIfTrue="1">
      <formula>AND(I193="$",OR(#REF!="Yes",#REF!="No"))</formula>
    </cfRule>
    <cfRule type="expression" priority="1729" stopIfTrue="1">
      <formula>I193="$"</formula>
    </cfRule>
    <cfRule type="expression" dxfId="678" priority="1730" stopIfTrue="1">
      <formula>I193&lt;&gt;#REF!</formula>
    </cfRule>
  </conditionalFormatting>
  <conditionalFormatting sqref="H234">
    <cfRule type="expression" dxfId="677" priority="1719" stopIfTrue="1">
      <formula>AND(H234="$",OR(#REF!="Yes",#REF!="No"))</formula>
    </cfRule>
    <cfRule type="expression" priority="1720" stopIfTrue="1">
      <formula>H234="$"</formula>
    </cfRule>
    <cfRule type="expression" dxfId="676" priority="1721" stopIfTrue="1">
      <formula>H234&lt;&gt;#REF!</formula>
    </cfRule>
  </conditionalFormatting>
  <conditionalFormatting sqref="I234">
    <cfRule type="expression" dxfId="675" priority="1716" stopIfTrue="1">
      <formula>AND(I234="$",OR(#REF!="Yes",#REF!="No"))</formula>
    </cfRule>
    <cfRule type="expression" priority="1717" stopIfTrue="1">
      <formula>I234="$"</formula>
    </cfRule>
    <cfRule type="expression" dxfId="674" priority="1718" stopIfTrue="1">
      <formula>I234&lt;&gt;#REF!</formula>
    </cfRule>
  </conditionalFormatting>
  <conditionalFormatting sqref="H235">
    <cfRule type="expression" dxfId="673" priority="1713" stopIfTrue="1">
      <formula>AND(H235="$",OR(#REF!="Yes",#REF!="No"))</formula>
    </cfRule>
    <cfRule type="expression" priority="1714" stopIfTrue="1">
      <formula>H235="$"</formula>
    </cfRule>
    <cfRule type="expression" dxfId="672" priority="1715" stopIfTrue="1">
      <formula>H235&lt;&gt;#REF!</formula>
    </cfRule>
  </conditionalFormatting>
  <conditionalFormatting sqref="I235">
    <cfRule type="expression" dxfId="671" priority="1710" stopIfTrue="1">
      <formula>AND(I235="$",OR(#REF!="Yes",#REF!="No"))</formula>
    </cfRule>
    <cfRule type="expression" priority="1711" stopIfTrue="1">
      <formula>I235="$"</formula>
    </cfRule>
    <cfRule type="expression" dxfId="670" priority="1712" stopIfTrue="1">
      <formula>I235&lt;&gt;#REF!</formula>
    </cfRule>
  </conditionalFormatting>
  <conditionalFormatting sqref="H242">
    <cfRule type="expression" dxfId="669" priority="1707" stopIfTrue="1">
      <formula>AND(H242="$",OR(#REF!="Yes",#REF!="No"))</formula>
    </cfRule>
    <cfRule type="expression" priority="1708" stopIfTrue="1">
      <formula>H242="$"</formula>
    </cfRule>
    <cfRule type="expression" dxfId="668" priority="1709" stopIfTrue="1">
      <formula>H242&lt;&gt;#REF!</formula>
    </cfRule>
  </conditionalFormatting>
  <conditionalFormatting sqref="I242">
    <cfRule type="expression" dxfId="667" priority="1704" stopIfTrue="1">
      <formula>AND(I242="$",OR(#REF!="Yes",#REF!="No"))</formula>
    </cfRule>
    <cfRule type="expression" priority="1705" stopIfTrue="1">
      <formula>I242="$"</formula>
    </cfRule>
    <cfRule type="expression" dxfId="666" priority="1706" stopIfTrue="1">
      <formula>I242&lt;&gt;#REF!</formula>
    </cfRule>
  </conditionalFormatting>
  <conditionalFormatting sqref="H245">
    <cfRule type="expression" dxfId="665" priority="1701" stopIfTrue="1">
      <formula>AND(H245="$",OR(#REF!="Yes",#REF!="No"))</formula>
    </cfRule>
    <cfRule type="expression" priority="1702" stopIfTrue="1">
      <formula>H245="$"</formula>
    </cfRule>
    <cfRule type="expression" dxfId="664" priority="1703" stopIfTrue="1">
      <formula>H245&lt;&gt;#REF!</formula>
    </cfRule>
  </conditionalFormatting>
  <conditionalFormatting sqref="I245">
    <cfRule type="expression" dxfId="663" priority="1698" stopIfTrue="1">
      <formula>AND(I245="$",OR(#REF!="Yes",#REF!="No"))</formula>
    </cfRule>
    <cfRule type="expression" priority="1699" stopIfTrue="1">
      <formula>I245="$"</formula>
    </cfRule>
    <cfRule type="expression" dxfId="662" priority="1700" stopIfTrue="1">
      <formula>I245&lt;&gt;#REF!</formula>
    </cfRule>
  </conditionalFormatting>
  <conditionalFormatting sqref="H247">
    <cfRule type="expression" dxfId="661" priority="1695" stopIfTrue="1">
      <formula>AND(H247="$",OR(#REF!="Yes",#REF!="No"))</formula>
    </cfRule>
    <cfRule type="expression" priority="1696" stopIfTrue="1">
      <formula>H247="$"</formula>
    </cfRule>
    <cfRule type="expression" dxfId="660" priority="1697" stopIfTrue="1">
      <formula>H247&lt;&gt;#REF!</formula>
    </cfRule>
  </conditionalFormatting>
  <conditionalFormatting sqref="I247">
    <cfRule type="expression" dxfId="659" priority="1692" stopIfTrue="1">
      <formula>AND(I247="$",OR(#REF!="Yes",#REF!="No"))</formula>
    </cfRule>
    <cfRule type="expression" priority="1693" stopIfTrue="1">
      <formula>I247="$"</formula>
    </cfRule>
    <cfRule type="expression" dxfId="658" priority="1694" stopIfTrue="1">
      <formula>I247&lt;&gt;#REF!</formula>
    </cfRule>
  </conditionalFormatting>
  <conditionalFormatting sqref="H249">
    <cfRule type="expression" dxfId="657" priority="1689" stopIfTrue="1">
      <formula>AND(H249="$",OR(#REF!="Yes",#REF!="No"))</formula>
    </cfRule>
    <cfRule type="expression" priority="1690" stopIfTrue="1">
      <formula>H249="$"</formula>
    </cfRule>
    <cfRule type="expression" dxfId="656" priority="1691" stopIfTrue="1">
      <formula>H249&lt;&gt;#REF!</formula>
    </cfRule>
  </conditionalFormatting>
  <conditionalFormatting sqref="I249">
    <cfRule type="expression" dxfId="655" priority="1686" stopIfTrue="1">
      <formula>AND(I249="$",OR(#REF!="Yes",#REF!="No"))</formula>
    </cfRule>
    <cfRule type="expression" priority="1687" stopIfTrue="1">
      <formula>I249="$"</formula>
    </cfRule>
    <cfRule type="expression" dxfId="654" priority="1688" stopIfTrue="1">
      <formula>I249&lt;&gt;#REF!</formula>
    </cfRule>
  </conditionalFormatting>
  <conditionalFormatting sqref="H255 H252">
    <cfRule type="expression" dxfId="653" priority="1683" stopIfTrue="1">
      <formula>AND(H252="$",OR(#REF!="Yes",#REF!="No"))</formula>
    </cfRule>
    <cfRule type="expression" priority="1684" stopIfTrue="1">
      <formula>H252="$"</formula>
    </cfRule>
    <cfRule type="expression" dxfId="652" priority="1685" stopIfTrue="1">
      <formula>H252&lt;&gt;#REF!</formula>
    </cfRule>
  </conditionalFormatting>
  <conditionalFormatting sqref="I255 I252">
    <cfRule type="expression" dxfId="651" priority="1680" stopIfTrue="1">
      <formula>AND(I252="$",OR(#REF!="Yes",#REF!="No"))</formula>
    </cfRule>
    <cfRule type="expression" priority="1681" stopIfTrue="1">
      <formula>I252="$"</formula>
    </cfRule>
    <cfRule type="expression" dxfId="650" priority="1682" stopIfTrue="1">
      <formula>I252&lt;&gt;#REF!</formula>
    </cfRule>
  </conditionalFormatting>
  <conditionalFormatting sqref="H259">
    <cfRule type="expression" dxfId="649" priority="1671" stopIfTrue="1">
      <formula>AND(H259="$",OR(#REF!="Yes",#REF!="No"))</formula>
    </cfRule>
    <cfRule type="expression" priority="1672" stopIfTrue="1">
      <formula>H259="$"</formula>
    </cfRule>
    <cfRule type="expression" dxfId="648" priority="1673" stopIfTrue="1">
      <formula>H259&lt;&gt;#REF!</formula>
    </cfRule>
  </conditionalFormatting>
  <conditionalFormatting sqref="I259">
    <cfRule type="expression" dxfId="647" priority="1668" stopIfTrue="1">
      <formula>AND(I259="$",OR(#REF!="Yes",#REF!="No"))</formula>
    </cfRule>
    <cfRule type="expression" priority="1669" stopIfTrue="1">
      <formula>I259="$"</formula>
    </cfRule>
    <cfRule type="expression" dxfId="646" priority="1670" stopIfTrue="1">
      <formula>I259&lt;&gt;#REF!</formula>
    </cfRule>
  </conditionalFormatting>
  <conditionalFormatting sqref="H260">
    <cfRule type="expression" dxfId="645" priority="1665" stopIfTrue="1">
      <formula>AND(H260="$",OR(#REF!="Yes",#REF!="No"))</formula>
    </cfRule>
    <cfRule type="expression" priority="1666" stopIfTrue="1">
      <formula>H260="$"</formula>
    </cfRule>
    <cfRule type="expression" dxfId="644" priority="1667" stopIfTrue="1">
      <formula>H260&lt;&gt;#REF!</formula>
    </cfRule>
  </conditionalFormatting>
  <conditionalFormatting sqref="I260">
    <cfRule type="expression" dxfId="643" priority="1662" stopIfTrue="1">
      <formula>AND(I260="$",OR(#REF!="Yes",#REF!="No"))</formula>
    </cfRule>
    <cfRule type="expression" priority="1663" stopIfTrue="1">
      <formula>I260="$"</formula>
    </cfRule>
    <cfRule type="expression" dxfId="642" priority="1664" stopIfTrue="1">
      <formula>I260&lt;&gt;#REF!</formula>
    </cfRule>
  </conditionalFormatting>
  <conditionalFormatting sqref="H262">
    <cfRule type="expression" dxfId="641" priority="1659" stopIfTrue="1">
      <formula>AND(H262="$",OR(#REF!="Yes",#REF!="No"))</formula>
    </cfRule>
    <cfRule type="expression" priority="1660" stopIfTrue="1">
      <formula>H262="$"</formula>
    </cfRule>
    <cfRule type="expression" dxfId="640" priority="1661" stopIfTrue="1">
      <formula>H262&lt;&gt;#REF!</formula>
    </cfRule>
  </conditionalFormatting>
  <conditionalFormatting sqref="I262">
    <cfRule type="expression" dxfId="639" priority="1656" stopIfTrue="1">
      <formula>AND(I262="$",OR(#REF!="Yes",#REF!="No"))</formula>
    </cfRule>
    <cfRule type="expression" priority="1657" stopIfTrue="1">
      <formula>I262="$"</formula>
    </cfRule>
    <cfRule type="expression" dxfId="638" priority="1658" stopIfTrue="1">
      <formula>I262&lt;&gt;#REF!</formula>
    </cfRule>
  </conditionalFormatting>
  <conditionalFormatting sqref="H274">
    <cfRule type="expression" dxfId="637" priority="1653" stopIfTrue="1">
      <formula>AND(H274="$",OR(#REF!="Yes",#REF!="No"))</formula>
    </cfRule>
    <cfRule type="expression" priority="1654" stopIfTrue="1">
      <formula>H274="$"</formula>
    </cfRule>
    <cfRule type="expression" dxfId="636" priority="1655" stopIfTrue="1">
      <formula>H274&lt;&gt;#REF!</formula>
    </cfRule>
  </conditionalFormatting>
  <conditionalFormatting sqref="I274">
    <cfRule type="expression" dxfId="635" priority="1650" stopIfTrue="1">
      <formula>AND(I274="$",OR(#REF!="Yes",#REF!="No"))</formula>
    </cfRule>
    <cfRule type="expression" priority="1651" stopIfTrue="1">
      <formula>I274="$"</formula>
    </cfRule>
    <cfRule type="expression" dxfId="634" priority="1652" stopIfTrue="1">
      <formula>I274&lt;&gt;#REF!</formula>
    </cfRule>
  </conditionalFormatting>
  <conditionalFormatting sqref="H32">
    <cfRule type="expression" dxfId="633" priority="1647" stopIfTrue="1">
      <formula>AND(H32="$",OR(#REF!="Yes",#REF!="No"))</formula>
    </cfRule>
    <cfRule type="expression" priority="1648" stopIfTrue="1">
      <formula>H32="$"</formula>
    </cfRule>
    <cfRule type="expression" dxfId="632" priority="1649" stopIfTrue="1">
      <formula>H32&lt;&gt;#REF!</formula>
    </cfRule>
  </conditionalFormatting>
  <conditionalFormatting sqref="I32">
    <cfRule type="expression" dxfId="631" priority="1644" stopIfTrue="1">
      <formula>AND(I32="$",OR(#REF!="Yes",#REF!="No"))</formula>
    </cfRule>
    <cfRule type="expression" priority="1645" stopIfTrue="1">
      <formula>I32="$"</formula>
    </cfRule>
    <cfRule type="expression" dxfId="630" priority="1646" stopIfTrue="1">
      <formula>I32&lt;&gt;#REF!</formula>
    </cfRule>
  </conditionalFormatting>
  <conditionalFormatting sqref="H59">
    <cfRule type="expression" dxfId="629" priority="1641" stopIfTrue="1">
      <formula>AND(H59="$",OR(#REF!="Yes",#REF!="No"))</formula>
    </cfRule>
    <cfRule type="expression" priority="1642" stopIfTrue="1">
      <formula>H59="$"</formula>
    </cfRule>
    <cfRule type="expression" dxfId="628" priority="1643" stopIfTrue="1">
      <formula>H59&lt;&gt;#REF!</formula>
    </cfRule>
  </conditionalFormatting>
  <conditionalFormatting sqref="I59">
    <cfRule type="expression" dxfId="627" priority="1638" stopIfTrue="1">
      <formula>AND(I59="$",OR(#REF!="Yes",#REF!="No"))</formula>
    </cfRule>
    <cfRule type="expression" priority="1639" stopIfTrue="1">
      <formula>I59="$"</formula>
    </cfRule>
    <cfRule type="expression" dxfId="626" priority="1640" stopIfTrue="1">
      <formula>I59&lt;&gt;#REF!</formula>
    </cfRule>
  </conditionalFormatting>
  <conditionalFormatting sqref="H86">
    <cfRule type="expression" dxfId="625" priority="1635" stopIfTrue="1">
      <formula>AND(H86="$",OR(#REF!="Yes",#REF!="No"))</formula>
    </cfRule>
    <cfRule type="expression" priority="1636" stopIfTrue="1">
      <formula>H86="$"</formula>
    </cfRule>
    <cfRule type="expression" dxfId="624" priority="1637" stopIfTrue="1">
      <formula>H86&lt;&gt;#REF!</formula>
    </cfRule>
  </conditionalFormatting>
  <conditionalFormatting sqref="I86">
    <cfRule type="expression" dxfId="623" priority="1632" stopIfTrue="1">
      <formula>AND(I86="$",OR(#REF!="Yes",#REF!="No"))</formula>
    </cfRule>
    <cfRule type="expression" priority="1633" stopIfTrue="1">
      <formula>I86="$"</formula>
    </cfRule>
    <cfRule type="expression" dxfId="622" priority="1634" stopIfTrue="1">
      <formula>I86&lt;&gt;#REF!</formula>
    </cfRule>
  </conditionalFormatting>
  <conditionalFormatting sqref="H250">
    <cfRule type="expression" dxfId="621" priority="1623" stopIfTrue="1">
      <formula>AND(H250="$",OR(#REF!="Yes",#REF!="No"))</formula>
    </cfRule>
    <cfRule type="expression" priority="1624" stopIfTrue="1">
      <formula>H250="$"</formula>
    </cfRule>
    <cfRule type="expression" dxfId="620" priority="1625" stopIfTrue="1">
      <formula>H250&lt;&gt;#REF!</formula>
    </cfRule>
  </conditionalFormatting>
  <conditionalFormatting sqref="I250">
    <cfRule type="expression" dxfId="619" priority="1620" stopIfTrue="1">
      <formula>AND(I250="$",OR(#REF!="Yes",#REF!="No"))</formula>
    </cfRule>
    <cfRule type="expression" priority="1621" stopIfTrue="1">
      <formula>I250="$"</formula>
    </cfRule>
    <cfRule type="expression" dxfId="618" priority="1622" stopIfTrue="1">
      <formula>I250&lt;&gt;#REF!</formula>
    </cfRule>
  </conditionalFormatting>
  <conditionalFormatting sqref="F324 F251 F241 F203 F188 F148 F64">
    <cfRule type="expression" dxfId="617" priority="1605" stopIfTrue="1">
      <formula>AND(F64="$",OR(#REF!="Yes",#REF!="No"))</formula>
    </cfRule>
    <cfRule type="expression" priority="1606" stopIfTrue="1">
      <formula>F64="$"</formula>
    </cfRule>
    <cfRule type="expression" dxfId="616" priority="1607" stopIfTrue="1">
      <formula>F64&lt;&gt;#REF!</formula>
    </cfRule>
  </conditionalFormatting>
  <conditionalFormatting sqref="G324 G251 G241">
    <cfRule type="expression" dxfId="615" priority="1602" stopIfTrue="1">
      <formula>AND(G241="$",OR(#REF!="Yes",#REF!="No"))</formula>
    </cfRule>
    <cfRule type="expression" priority="1603" stopIfTrue="1">
      <formula>G241="$"</formula>
    </cfRule>
    <cfRule type="expression" dxfId="614" priority="1604" stopIfTrue="1">
      <formula>G241&lt;&gt;#REF!</formula>
    </cfRule>
  </conditionalFormatting>
  <conditionalFormatting sqref="F348:G348 F281:G281 F252:G253 F244:G244 F230:G230 F83:G83">
    <cfRule type="expression" dxfId="613" priority="1599" stopIfTrue="1">
      <formula>AND(F83="$",OR(#REF!="Yes",#REF!="No"))</formula>
    </cfRule>
    <cfRule type="expression" priority="1600" stopIfTrue="1">
      <formula>F83="$"</formula>
    </cfRule>
    <cfRule type="expression" dxfId="612" priority="1601" stopIfTrue="1">
      <formula>F83&lt;&gt;#REF!</formula>
    </cfRule>
  </conditionalFormatting>
  <conditionalFormatting sqref="F321:G321 F309:G309 F295:G295 F161:G161 F122:G122">
    <cfRule type="expression" dxfId="611" priority="1596" stopIfTrue="1">
      <formula>AND(F122="$",OR(#REF!="Yes",#REF!="No"))</formula>
    </cfRule>
    <cfRule type="expression" priority="1597" stopIfTrue="1">
      <formula>F122="$"</formula>
    </cfRule>
    <cfRule type="expression" dxfId="610" priority="1598" stopIfTrue="1">
      <formula>F122&lt;&gt;#REF!</formula>
    </cfRule>
  </conditionalFormatting>
  <conditionalFormatting sqref="F225:G225 F98:G98 F41:G41">
    <cfRule type="expression" dxfId="609" priority="1593" stopIfTrue="1">
      <formula>AND(F41="$",OR(#REF!="Yes",#REF!="No"))</formula>
    </cfRule>
    <cfRule type="expression" priority="1594" stopIfTrue="1">
      <formula>F41="$"</formula>
    </cfRule>
    <cfRule type="expression" dxfId="608" priority="1595" stopIfTrue="1">
      <formula>F41&lt;&gt;#REF!</formula>
    </cfRule>
  </conditionalFormatting>
  <conditionalFormatting sqref="F234:G234 F186:G186 F146:G146 F93:G93 F74:G74 F154:G156">
    <cfRule type="expression" dxfId="607" priority="1590" stopIfTrue="1">
      <formula>AND(F74="$",OR(#REF!="Yes",#REF!="No"))</formula>
    </cfRule>
    <cfRule type="expression" priority="1591" stopIfTrue="1">
      <formula>F74="$"</formula>
    </cfRule>
    <cfRule type="expression" dxfId="606" priority="1592" stopIfTrue="1">
      <formula>F74&lt;&gt;#REF!</formula>
    </cfRule>
  </conditionalFormatting>
  <conditionalFormatting sqref="F345:G345 F257:G257 F216:G216 F213:G213 F202:G202 F137:G137 F66:G66 F54:G54">
    <cfRule type="expression" dxfId="605" priority="1587" stopIfTrue="1">
      <formula>AND(F54="$",OR(#REF!="Yes",#REF!="No"))</formula>
    </cfRule>
    <cfRule type="expression" priority="1588" stopIfTrue="1">
      <formula>F54="$"</formula>
    </cfRule>
    <cfRule type="expression" dxfId="604" priority="1589" stopIfTrue="1">
      <formula>F54&lt;&gt;#REF!</formula>
    </cfRule>
  </conditionalFormatting>
  <conditionalFormatting sqref="F334:G334 F242:G242 F227:G227 F173:G173 F167:G167 F119:G119 F85:G86 F20:G21">
    <cfRule type="expression" dxfId="603" priority="1584" stopIfTrue="1">
      <formula>AND(F20="$",OR(#REF!="Yes",#REF!="No"))</formula>
    </cfRule>
    <cfRule type="expression" priority="1585" stopIfTrue="1">
      <formula>F20="$"</formula>
    </cfRule>
    <cfRule type="expression" dxfId="602" priority="1586" stopIfTrue="1">
      <formula>F20&lt;&gt;#REF!</formula>
    </cfRule>
  </conditionalFormatting>
  <conditionalFormatting sqref="F240:G240 F229:G229 F219:G220 F151:G151">
    <cfRule type="expression" dxfId="601" priority="1581" stopIfTrue="1">
      <formula>AND(F151="$",OR(#REF!="Yes",#REF!="No"))</formula>
    </cfRule>
    <cfRule type="expression" priority="1582" stopIfTrue="1">
      <formula>F151="$"</formula>
    </cfRule>
    <cfRule type="expression" dxfId="600" priority="1583" stopIfTrue="1">
      <formula>F151&lt;&gt;#REF!</formula>
    </cfRule>
  </conditionalFormatting>
  <conditionalFormatting sqref="A231">
    <cfRule type="expression" dxfId="599" priority="1572">
      <formula>BN231=1</formula>
    </cfRule>
  </conditionalFormatting>
  <conditionalFormatting sqref="F231:G231">
    <cfRule type="expression" dxfId="598" priority="1569" stopIfTrue="1">
      <formula>AND(F231="$",OR(#REF!="Yes",#REF!="No"))</formula>
    </cfRule>
    <cfRule type="expression" priority="1570" stopIfTrue="1">
      <formula>F231="$"</formula>
    </cfRule>
    <cfRule type="expression" dxfId="597" priority="1571" stopIfTrue="1">
      <formula>F231&lt;&gt;#REF!</formula>
    </cfRule>
  </conditionalFormatting>
  <conditionalFormatting sqref="F259:F260">
    <cfRule type="expression" dxfId="596" priority="1563" stopIfTrue="1">
      <formula>AND(F259="$",OR(#REF!="Yes",#REF!="No"))</formula>
    </cfRule>
    <cfRule type="expression" priority="1564" stopIfTrue="1">
      <formula>F259="$"</formula>
    </cfRule>
    <cfRule type="expression" dxfId="595" priority="1565" stopIfTrue="1">
      <formula>F259&lt;&gt;#REF!</formula>
    </cfRule>
  </conditionalFormatting>
  <conditionalFormatting sqref="H45">
    <cfRule type="expression" dxfId="594" priority="1560" stopIfTrue="1">
      <formula>AND(H45="$",OR(#REF!="Yes",#REF!="No"))</formula>
    </cfRule>
    <cfRule type="expression" priority="1561" stopIfTrue="1">
      <formula>H45="$"</formula>
    </cfRule>
    <cfRule type="expression" dxfId="593" priority="1562" stopIfTrue="1">
      <formula>H45&lt;&gt;#REF!</formula>
    </cfRule>
  </conditionalFormatting>
  <conditionalFormatting sqref="I45">
    <cfRule type="expression" dxfId="592" priority="1557" stopIfTrue="1">
      <formula>AND(I45="$",OR(#REF!="Yes",#REF!="No"))</formula>
    </cfRule>
    <cfRule type="expression" priority="1558" stopIfTrue="1">
      <formula>I45="$"</formula>
    </cfRule>
    <cfRule type="expression" dxfId="591" priority="1559" stopIfTrue="1">
      <formula>I45&lt;&gt;#REF!</formula>
    </cfRule>
  </conditionalFormatting>
  <conditionalFormatting sqref="A221">
    <cfRule type="expression" dxfId="590" priority="1548">
      <formula>BN221=1</formula>
    </cfRule>
  </conditionalFormatting>
  <conditionalFormatting sqref="F221">
    <cfRule type="expression" dxfId="589" priority="1545" stopIfTrue="1">
      <formula>AND(F221="$",OR(#REF!="Yes",#REF!="No"))</formula>
    </cfRule>
    <cfRule type="expression" priority="1546" stopIfTrue="1">
      <formula>F221="$"</formula>
    </cfRule>
    <cfRule type="expression" dxfId="588" priority="1547" stopIfTrue="1">
      <formula>F221&lt;&gt;#REF!</formula>
    </cfRule>
  </conditionalFormatting>
  <conditionalFormatting sqref="N3">
    <cfRule type="expression" dxfId="587" priority="1404" stopIfTrue="1">
      <formula>AND(N3="$",OR(#REF!="Yes",#REF!="No"))</formula>
    </cfRule>
    <cfRule type="expression" priority="1405" stopIfTrue="1">
      <formula>N3="$"</formula>
    </cfRule>
    <cfRule type="expression" dxfId="586" priority="1406" stopIfTrue="1">
      <formula>N3&lt;&gt;#REF!</formula>
    </cfRule>
  </conditionalFormatting>
  <conditionalFormatting sqref="J3:M3">
    <cfRule type="expression" dxfId="585" priority="1326" stopIfTrue="1">
      <formula>AND(J3="$",OR(#REF!="Yes",#REF!="No"))</formula>
    </cfRule>
    <cfRule type="expression" priority="1327" stopIfTrue="1">
      <formula>J3="$"</formula>
    </cfRule>
    <cfRule type="expression" dxfId="584" priority="1328" stopIfTrue="1">
      <formula>J3&lt;&gt;#REF!</formula>
    </cfRule>
  </conditionalFormatting>
  <conditionalFormatting sqref="J141:M141 J125:M125 J116:M116 J110:M110 J105:M106 J92:M93 J86:M86 J63:M63 J56:M56 J47:M47 J44:M45 J21:M21 J17:M17 J15:M15 J88:M88">
    <cfRule type="expression" dxfId="583" priority="1323" stopIfTrue="1">
      <formula>AND(J15="$",OR(#REF!="Yes",#REF!="No"))</formula>
    </cfRule>
    <cfRule type="expression" priority="1324" stopIfTrue="1">
      <formula>J15="$"</formula>
    </cfRule>
    <cfRule type="expression" dxfId="582" priority="1325" stopIfTrue="1">
      <formula>J15&lt;&gt;#REF!</formula>
    </cfRule>
  </conditionalFormatting>
  <conditionalFormatting sqref="J317:M317 J252:M252 J249:M249 J234:M235 J213:M213 J202:M202 J186:M186 J176:M177">
    <cfRule type="expression" dxfId="581" priority="1320" stopIfTrue="1">
      <formula>AND(J176="$",OR(#REF!="Yes",#REF!="No"))</formula>
    </cfRule>
    <cfRule type="expression" priority="1321" stopIfTrue="1">
      <formula>J176="$"</formula>
    </cfRule>
    <cfRule type="expression" dxfId="580" priority="1322" stopIfTrue="1">
      <formula>J176&lt;&gt;#REF!</formula>
    </cfRule>
  </conditionalFormatting>
  <conditionalFormatting sqref="J339:M339 J334:M334">
    <cfRule type="expression" dxfId="579" priority="1317" stopIfTrue="1">
      <formula>AND(J334="$",OR(#REF!="Yes",#REF!="No"))</formula>
    </cfRule>
    <cfRule type="expression" priority="1318" stopIfTrue="1">
      <formula>J334="$"</formula>
    </cfRule>
    <cfRule type="expression" dxfId="578" priority="1319" stopIfTrue="1">
      <formula>J334&lt;&gt;#REF!</formula>
    </cfRule>
  </conditionalFormatting>
  <conditionalFormatting sqref="J368:M368 J352:M352 J348:M348">
    <cfRule type="expression" dxfId="577" priority="1314" stopIfTrue="1">
      <formula>AND(J348="$",OR(#REF!="Yes",#REF!="No"))</formula>
    </cfRule>
    <cfRule type="expression" priority="1315" stopIfTrue="1">
      <formula>J348="$"</formula>
    </cfRule>
    <cfRule type="expression" dxfId="576" priority="1316" stopIfTrue="1">
      <formula>J348&lt;&gt;#REF!</formula>
    </cfRule>
  </conditionalFormatting>
  <conditionalFormatting sqref="J346 J344">
    <cfRule type="expression" dxfId="575" priority="1311" stopIfTrue="1">
      <formula>AND(J344="$",OR(#REF!="Yes",#REF!="No"))</formula>
    </cfRule>
    <cfRule type="expression" priority="1312" stopIfTrue="1">
      <formula>J344="$"</formula>
    </cfRule>
    <cfRule type="expression" dxfId="574" priority="1313" stopIfTrue="1">
      <formula>J344&lt;&gt;#REF!</formula>
    </cfRule>
  </conditionalFormatting>
  <conditionalFormatting sqref="J64:N64">
    <cfRule type="expression" dxfId="573" priority="1299" stopIfTrue="1">
      <formula>AND(J64="$",OR(#REF!="Yes",#REF!="No"))</formula>
    </cfRule>
    <cfRule type="expression" priority="1300" stopIfTrue="1">
      <formula>J64="$"</formula>
    </cfRule>
    <cfRule type="expression" dxfId="572" priority="1301" stopIfTrue="1">
      <formula>J64&lt;&gt;#REF!</formula>
    </cfRule>
  </conditionalFormatting>
  <conditionalFormatting sqref="J343:M343 J121:M121">
    <cfRule type="expression" dxfId="571" priority="1305" stopIfTrue="1">
      <formula>AND(J121="$",OR(#REF!="Yes",#REF!="No"))</formula>
    </cfRule>
    <cfRule type="expression" priority="1306" stopIfTrue="1">
      <formula>J121="$"</formula>
    </cfRule>
    <cfRule type="expression" dxfId="570" priority="1307" stopIfTrue="1">
      <formula>J121&lt;&gt;#REF!</formula>
    </cfRule>
  </conditionalFormatting>
  <conditionalFormatting sqref="J347:L347">
    <cfRule type="expression" dxfId="569" priority="1302" stopIfTrue="1">
      <formula>AND(J347="$",OR(#REF!="Yes",#REF!="No"))</formula>
    </cfRule>
    <cfRule type="expression" priority="1303" stopIfTrue="1">
      <formula>J347="$"</formula>
    </cfRule>
    <cfRule type="expression" dxfId="568" priority="1304" stopIfTrue="1">
      <formula>J347&lt;&gt;#REF!</formula>
    </cfRule>
  </conditionalFormatting>
  <conditionalFormatting sqref="E136:F136 O136:S136 X136">
    <cfRule type="expression" dxfId="567" priority="1283" stopIfTrue="1">
      <formula>AND(E136="$",OR(#REF!="Yes",#REF!="No"))</formula>
    </cfRule>
    <cfRule type="expression" priority="1284" stopIfTrue="1">
      <formula>E136="$"</formula>
    </cfRule>
    <cfRule type="expression" dxfId="566" priority="1285" stopIfTrue="1">
      <formula>E136&lt;&gt;#REF!</formula>
    </cfRule>
  </conditionalFormatting>
  <conditionalFormatting sqref="G136 J136:N136">
    <cfRule type="expression" dxfId="565" priority="1280" stopIfTrue="1">
      <formula>AND(G136="$",OR(#REF!="Yes",#REF!="No"))</formula>
    </cfRule>
    <cfRule type="expression" priority="1281" stopIfTrue="1">
      <formula>G136="$"</formula>
    </cfRule>
    <cfRule type="expression" dxfId="564" priority="1282" stopIfTrue="1">
      <formula>G136&lt;&gt;#REF!</formula>
    </cfRule>
  </conditionalFormatting>
  <conditionalFormatting sqref="H136">
    <cfRule type="expression" dxfId="563" priority="1277" stopIfTrue="1">
      <formula>AND(H136="$",OR(#REF!="Yes",#REF!="No"))</formula>
    </cfRule>
    <cfRule type="expression" priority="1278" stopIfTrue="1">
      <formula>H136="$"</formula>
    </cfRule>
    <cfRule type="expression" dxfId="562" priority="1279" stopIfTrue="1">
      <formula>H136&lt;&gt;#REF!</formula>
    </cfRule>
  </conditionalFormatting>
  <conditionalFormatting sqref="I136">
    <cfRule type="expression" dxfId="561" priority="1274" stopIfTrue="1">
      <formula>AND(I136="$",OR(#REF!="Yes",#REF!="No"))</formula>
    </cfRule>
    <cfRule type="expression" priority="1275" stopIfTrue="1">
      <formula>I136="$"</formula>
    </cfRule>
    <cfRule type="expression" dxfId="560" priority="1276" stopIfTrue="1">
      <formula>I136&lt;&gt;#REF!</formula>
    </cfRule>
  </conditionalFormatting>
  <conditionalFormatting sqref="J291:N291">
    <cfRule type="expression" dxfId="559" priority="1268" stopIfTrue="1">
      <formula>AND(J291="$",OR(#REF!="Yes",#REF!="No"))</formula>
    </cfRule>
    <cfRule type="expression" priority="1269" stopIfTrue="1">
      <formula>J291="$"</formula>
    </cfRule>
    <cfRule type="expression" dxfId="558" priority="1270" stopIfTrue="1">
      <formula>J291&lt;&gt;#REF!</formula>
    </cfRule>
  </conditionalFormatting>
  <conditionalFormatting sqref="T80 T3:T5 T76:T77 T14:T16 T176:T179 T170:T173">
    <cfRule type="expression" dxfId="557" priority="1265" stopIfTrue="1">
      <formula>AND(T3="$",OR(#REF!="Yes",#REF!="No"))</formula>
    </cfRule>
    <cfRule type="expression" priority="1266" stopIfTrue="1">
      <formula>T3="$"</formula>
    </cfRule>
    <cfRule type="expression" dxfId="556" priority="1267" stopIfTrue="1">
      <formula>T3&lt;&gt;#REF!</formula>
    </cfRule>
  </conditionalFormatting>
  <conditionalFormatting sqref="T104 T22 T80 T131 T149 T7 T127 T94 T82">
    <cfRule type="expression" dxfId="555" priority="1262" stopIfTrue="1">
      <formula>AND(T7="$",OR(#REF!="Yes",#REF!="No"))</formula>
    </cfRule>
    <cfRule type="expression" priority="1263" stopIfTrue="1">
      <formula>T7="$"</formula>
    </cfRule>
    <cfRule type="expression" dxfId="554" priority="1264" stopIfTrue="1">
      <formula>T7&lt;&gt;#REF!</formula>
    </cfRule>
  </conditionalFormatting>
  <conditionalFormatting sqref="T119">
    <cfRule type="expression" dxfId="553" priority="1259" stopIfTrue="1">
      <formula>AND(T119="$",OR(#REF!="Yes",#REF!="No"))</formula>
    </cfRule>
    <cfRule type="expression" priority="1260" stopIfTrue="1">
      <formula>T119="$"</formula>
    </cfRule>
    <cfRule type="expression" dxfId="552" priority="1261" stopIfTrue="1">
      <formula>T119&lt;&gt;#REF!</formula>
    </cfRule>
  </conditionalFormatting>
  <conditionalFormatting sqref="T213">
    <cfRule type="expression" dxfId="551" priority="1247" stopIfTrue="1">
      <formula>AND(T213="$",OR(#REF!="Yes",#REF!="No"))</formula>
    </cfRule>
    <cfRule type="expression" priority="1248" stopIfTrue="1">
      <formula>T213="$"</formula>
    </cfRule>
    <cfRule type="expression" dxfId="550" priority="1249" stopIfTrue="1">
      <formula>T213&lt;&gt;#REF!</formula>
    </cfRule>
  </conditionalFormatting>
  <conditionalFormatting sqref="T13">
    <cfRule type="expression" dxfId="549" priority="1244" stopIfTrue="1">
      <formula>AND(T13="$",OR(#REF!="Yes",#REF!="No"))</formula>
    </cfRule>
    <cfRule type="expression" priority="1245" stopIfTrue="1">
      <formula>T13="$"</formula>
    </cfRule>
    <cfRule type="expression" dxfId="548" priority="1246" stopIfTrue="1">
      <formula>T13&lt;&gt;#REF!</formula>
    </cfRule>
  </conditionalFormatting>
  <conditionalFormatting sqref="T156">
    <cfRule type="expression" dxfId="547" priority="1241" stopIfTrue="1">
      <formula>AND(T156="$",OR(#REF!="Yes",#REF!="No"))</formula>
    </cfRule>
    <cfRule type="expression" priority="1242" stopIfTrue="1">
      <formula>T156="$"</formula>
    </cfRule>
    <cfRule type="expression" dxfId="546" priority="1243" stopIfTrue="1">
      <formula>T156&lt;&gt;#REF!</formula>
    </cfRule>
  </conditionalFormatting>
  <conditionalFormatting sqref="T81">
    <cfRule type="expression" dxfId="545" priority="1238" stopIfTrue="1">
      <formula>AND(T81="$",OR(#REF!="Yes",#REF!="No"))</formula>
    </cfRule>
    <cfRule type="expression" priority="1239" stopIfTrue="1">
      <formula>T81="$"</formula>
    </cfRule>
    <cfRule type="expression" dxfId="544" priority="1240" stopIfTrue="1">
      <formula>T81&lt;&gt;#REF!</formula>
    </cfRule>
  </conditionalFormatting>
  <conditionalFormatting sqref="T81">
    <cfRule type="expression" dxfId="543" priority="1235" stopIfTrue="1">
      <formula>AND(T81="$",OR(#REF!="Yes",#REF!="No"))</formula>
    </cfRule>
    <cfRule type="expression" priority="1236" stopIfTrue="1">
      <formula>T81="$"</formula>
    </cfRule>
    <cfRule type="expression" dxfId="542" priority="1237" stopIfTrue="1">
      <formula>T81&lt;&gt;#REF!</formula>
    </cfRule>
  </conditionalFormatting>
  <conditionalFormatting sqref="T145">
    <cfRule type="expression" dxfId="541" priority="1232" stopIfTrue="1">
      <formula>AND(T145="$",OR(#REF!="Yes",#REF!="No"))</formula>
    </cfRule>
    <cfRule type="expression" priority="1233" stopIfTrue="1">
      <formula>T145="$"</formula>
    </cfRule>
    <cfRule type="expression" dxfId="540" priority="1234" stopIfTrue="1">
      <formula>T145&lt;&gt;#REF!</formula>
    </cfRule>
  </conditionalFormatting>
  <conditionalFormatting sqref="T79">
    <cfRule type="expression" dxfId="539" priority="1229" stopIfTrue="1">
      <formula>AND(T79="$",OR(#REF!="Yes",#REF!="No"))</formula>
    </cfRule>
    <cfRule type="expression" priority="1230" stopIfTrue="1">
      <formula>T79="$"</formula>
    </cfRule>
    <cfRule type="expression" dxfId="538" priority="1231" stopIfTrue="1">
      <formula>T79&lt;&gt;#REF!</formula>
    </cfRule>
  </conditionalFormatting>
  <conditionalFormatting sqref="T79">
    <cfRule type="expression" dxfId="537" priority="1226" stopIfTrue="1">
      <formula>AND(T79="$",OR(#REF!="Yes",#REF!="No"))</formula>
    </cfRule>
    <cfRule type="expression" priority="1227" stopIfTrue="1">
      <formula>T79="$"</formula>
    </cfRule>
    <cfRule type="expression" dxfId="536" priority="1228" stopIfTrue="1">
      <formula>T79&lt;&gt;#REF!</formula>
    </cfRule>
  </conditionalFormatting>
  <conditionalFormatting sqref="T97">
    <cfRule type="expression" dxfId="535" priority="1223" stopIfTrue="1">
      <formula>AND(T97="$",OR(#REF!="Yes",#REF!="No"))</formula>
    </cfRule>
    <cfRule type="expression" priority="1224" stopIfTrue="1">
      <formula>T97="$"</formula>
    </cfRule>
    <cfRule type="expression" dxfId="534" priority="1225" stopIfTrue="1">
      <formula>T97&lt;&gt;#REF!</formula>
    </cfRule>
  </conditionalFormatting>
  <conditionalFormatting sqref="T108">
    <cfRule type="expression" dxfId="533" priority="1220" stopIfTrue="1">
      <formula>AND(T108="$",OR(#REF!="Yes",#REF!="No"))</formula>
    </cfRule>
    <cfRule type="expression" priority="1221" stopIfTrue="1">
      <formula>T108="$"</formula>
    </cfRule>
    <cfRule type="expression" dxfId="532" priority="1222" stopIfTrue="1">
      <formula>T108&lt;&gt;#REF!</formula>
    </cfRule>
  </conditionalFormatting>
  <conditionalFormatting sqref="T20">
    <cfRule type="expression" dxfId="531" priority="1214" stopIfTrue="1">
      <formula>AND(T20="$",OR(#REF!="Yes",#REF!="No"))</formula>
    </cfRule>
    <cfRule type="expression" priority="1215" stopIfTrue="1">
      <formula>T20="$"</formula>
    </cfRule>
    <cfRule type="expression" dxfId="530" priority="1216" stopIfTrue="1">
      <formula>T20&lt;&gt;#REF!</formula>
    </cfRule>
  </conditionalFormatting>
  <conditionalFormatting sqref="T75">
    <cfRule type="expression" dxfId="529" priority="1211" stopIfTrue="1">
      <formula>AND(T75="$",OR(#REF!="Yes",#REF!="No"))</formula>
    </cfRule>
    <cfRule type="expression" priority="1212" stopIfTrue="1">
      <formula>T75="$"</formula>
    </cfRule>
    <cfRule type="expression" dxfId="528" priority="1213" stopIfTrue="1">
      <formula>T75&lt;&gt;#REF!</formula>
    </cfRule>
  </conditionalFormatting>
  <conditionalFormatting sqref="T174">
    <cfRule type="expression" dxfId="527" priority="1208" stopIfTrue="1">
      <formula>AND(T174="$",OR(#REF!="Yes",#REF!="No"))</formula>
    </cfRule>
    <cfRule type="expression" priority="1209" stopIfTrue="1">
      <formula>T174="$"</formula>
    </cfRule>
    <cfRule type="expression" dxfId="526" priority="1210" stopIfTrue="1">
      <formula>T174&lt;&gt;#REF!</formula>
    </cfRule>
  </conditionalFormatting>
  <conditionalFormatting sqref="T136">
    <cfRule type="expression" dxfId="525" priority="1204" stopIfTrue="1">
      <formula>AND(T136="$",OR(#REF!="Yes",#REF!="No"))</formula>
    </cfRule>
    <cfRule type="expression" priority="1205" stopIfTrue="1">
      <formula>T136="$"</formula>
    </cfRule>
    <cfRule type="expression" dxfId="524" priority="1206" stopIfTrue="1">
      <formula>T136&lt;&gt;#REF!</formula>
    </cfRule>
  </conditionalFormatting>
  <conditionalFormatting sqref="T354 T339 T321 T299 T266:T267 T233 T223 T271 T269">
    <cfRule type="expression" dxfId="523" priority="1191" stopIfTrue="1">
      <formula>AND(T223="$",OR(#REF!="Yes",#REF!="No"))</formula>
    </cfRule>
    <cfRule type="expression" priority="1192" stopIfTrue="1">
      <formula>T223="$"</formula>
    </cfRule>
    <cfRule type="expression" dxfId="522" priority="1193" stopIfTrue="1">
      <formula>T223&lt;&gt;#REF!</formula>
    </cfRule>
  </conditionalFormatting>
  <conditionalFormatting sqref="T279:T281">
    <cfRule type="expression" dxfId="521" priority="1188" stopIfTrue="1">
      <formula>AND(T279="$",OR(#REF!="Yes",#REF!="No"))</formula>
    </cfRule>
    <cfRule type="expression" priority="1189" stopIfTrue="1">
      <formula>T279="$"</formula>
    </cfRule>
    <cfRule type="expression" dxfId="520" priority="1190" stopIfTrue="1">
      <formula>T279&lt;&gt;#REF!</formula>
    </cfRule>
  </conditionalFormatting>
  <conditionalFormatting sqref="A269 A383:A385 A387:A389 A371:A373 A186:A193 A181:A184 A161 A376:A381 A195:A197 A133:A158 A3:A8 A417:B419 A271:A276 A278:A282 A52:A77 A164:A168 A299:A309 A284:A297 A112:A131 A332:A368 A170:A174 A10:A28 A176:A179 A31:A50 A199:A210 A79:A86 A88:A110 A212:A267 A311:A330">
    <cfRule type="expression" dxfId="519" priority="3051">
      <formula>COUNTA(E3:X3)=0</formula>
    </cfRule>
  </conditionalFormatting>
  <conditionalFormatting sqref="U21:W28 Q317:Q318 U98:W103 U164:W165 U47:W50 U46 W46 U167:W168 U166 W166 U105:W107 U104 W104 U120:W131 R260:R262 U170:W173 U14:W19 U30:W45">
    <cfRule type="expression" dxfId="518" priority="1177" stopIfTrue="1">
      <formula>AND(Q14="$",OR(#REF!="Yes",#REF!="No"))</formula>
    </cfRule>
    <cfRule type="expression" priority="1178" stopIfTrue="1">
      <formula>Q14="$"</formula>
    </cfRule>
    <cfRule type="expression" dxfId="517" priority="1179" stopIfTrue="1">
      <formula>Q14&lt;&gt;#REF!</formula>
    </cfRule>
  </conditionalFormatting>
  <conditionalFormatting sqref="H159:I159 E159:F159 O159:S159 X159">
    <cfRule type="expression" dxfId="516" priority="1154" stopIfTrue="1">
      <formula>AND(E159="$",OR(#REF!="Yes",#REF!="No"))</formula>
    </cfRule>
    <cfRule type="expression" priority="1155" stopIfTrue="1">
      <formula>E159="$"</formula>
    </cfRule>
    <cfRule type="expression" dxfId="515" priority="1156" stopIfTrue="1">
      <formula>E159&lt;&gt;#REF!</formula>
    </cfRule>
  </conditionalFormatting>
  <conditionalFormatting sqref="G159 J159:N159">
    <cfRule type="expression" dxfId="514" priority="1151" stopIfTrue="1">
      <formula>AND(G159="$",OR(#REF!="Yes",#REF!="No"))</formula>
    </cfRule>
    <cfRule type="expression" priority="1152" stopIfTrue="1">
      <formula>G159="$"</formula>
    </cfRule>
    <cfRule type="expression" dxfId="513" priority="1153" stopIfTrue="1">
      <formula>G159&lt;&gt;#REF!</formula>
    </cfRule>
  </conditionalFormatting>
  <conditionalFormatting sqref="T159">
    <cfRule type="expression" dxfId="512" priority="1145" stopIfTrue="1">
      <formula>AND(T159="$",OR(#REF!="Yes",#REF!="No"))</formula>
    </cfRule>
    <cfRule type="expression" priority="1146" stopIfTrue="1">
      <formula>T159="$"</formula>
    </cfRule>
    <cfRule type="expression" dxfId="511" priority="1147" stopIfTrue="1">
      <formula>T159&lt;&gt;#REF!</formula>
    </cfRule>
  </conditionalFormatting>
  <conditionalFormatting sqref="A159">
    <cfRule type="expression" dxfId="510" priority="1157">
      <formula>COUNTA(E159:X159)=0</formula>
    </cfRule>
  </conditionalFormatting>
  <conditionalFormatting sqref="T270">
    <cfRule type="expression" dxfId="509" priority="1137" stopIfTrue="1">
      <formula>AND(T270="$",OR(#REF!="Yes",#REF!="No"))</formula>
    </cfRule>
    <cfRule type="expression" priority="1138" stopIfTrue="1">
      <formula>T270="$"</formula>
    </cfRule>
    <cfRule type="expression" dxfId="508" priority="1139" stopIfTrue="1">
      <formula>T270&lt;&gt;#REF!</formula>
    </cfRule>
  </conditionalFormatting>
  <conditionalFormatting sqref="A270">
    <cfRule type="expression" dxfId="507" priority="1140">
      <formula>COUNTA(E270:X270)=0</formula>
    </cfRule>
  </conditionalFormatting>
  <conditionalFormatting sqref="E361 E275 E240 E215 E200 E97:E98 E94 E83">
    <cfRule type="expression" dxfId="506" priority="1130" stopIfTrue="1">
      <formula>AND(E83="$",OR(#REF!="Yes",#REF!="No"))</formula>
    </cfRule>
    <cfRule type="expression" priority="1131" stopIfTrue="1">
      <formula>E83="$"</formula>
    </cfRule>
    <cfRule type="expression" dxfId="505" priority="1132" stopIfTrue="1">
      <formula>E83&lt;&gt;#REF!</formula>
    </cfRule>
  </conditionalFormatting>
  <conditionalFormatting sqref="B244">
    <cfRule type="expression" dxfId="504" priority="1129">
      <formula>COUNTA(F244:Y244)=0</formula>
    </cfRule>
  </conditionalFormatting>
  <conditionalFormatting sqref="J331:N331">
    <cfRule type="expression" dxfId="503" priority="1125" stopIfTrue="1">
      <formula>AND(J331="$",OR(#REF!="Yes",#REF!="No"))</formula>
    </cfRule>
    <cfRule type="expression" priority="1126" stopIfTrue="1">
      <formula>J331="$"</formula>
    </cfRule>
    <cfRule type="expression" dxfId="502" priority="1127" stopIfTrue="1">
      <formula>J331&lt;&gt;#REF!</formula>
    </cfRule>
  </conditionalFormatting>
  <conditionalFormatting sqref="A331">
    <cfRule type="expression" dxfId="501" priority="1128">
      <formula>COUNTA(E331:X331)=0</formula>
    </cfRule>
  </conditionalFormatting>
  <conditionalFormatting sqref="R252:R256">
    <cfRule type="expression" dxfId="500" priority="1118" stopIfTrue="1">
      <formula>AND(R252="$",OR(#REF!="Yes",#REF!="No"))</formula>
    </cfRule>
    <cfRule type="expression" priority="1119" stopIfTrue="1">
      <formula>R252="$"</formula>
    </cfRule>
    <cfRule type="expression" dxfId="499" priority="1120" stopIfTrue="1">
      <formula>R252&lt;&gt;#REF!</formula>
    </cfRule>
  </conditionalFormatting>
  <conditionalFormatting sqref="R219 R204 R145 R75">
    <cfRule type="expression" dxfId="498" priority="1115" stopIfTrue="1">
      <formula>AND(R75="$",OR(#REF!="Yes",#REF!="No"))</formula>
    </cfRule>
    <cfRule type="expression" priority="1116" stopIfTrue="1">
      <formula>R75="$"</formula>
    </cfRule>
    <cfRule type="expression" dxfId="497" priority="1117" stopIfTrue="1">
      <formula>R75&lt;&gt;#REF!</formula>
    </cfRule>
  </conditionalFormatting>
  <conditionalFormatting sqref="A231 A221">
    <cfRule type="expression" dxfId="496" priority="3319">
      <formula>BN221=2</formula>
    </cfRule>
    <cfRule type="expression" dxfId="495" priority="3320">
      <formula>COUNTA(E221:X221)=0</formula>
    </cfRule>
  </conditionalFormatting>
  <conditionalFormatting sqref="A136 A291">
    <cfRule type="expression" dxfId="494" priority="3323">
      <formula>BN136=1</formula>
    </cfRule>
    <cfRule type="expression" dxfId="493" priority="3324">
      <formula>BN136=2</formula>
    </cfRule>
    <cfRule type="expression" dxfId="492" priority="3325">
      <formula>COUNTA(E136:X136)=0</formula>
    </cfRule>
  </conditionalFormatting>
  <conditionalFormatting sqref="R379 R246:R247">
    <cfRule type="expression" dxfId="491" priority="1112" stopIfTrue="1">
      <formula>AND(R246="$",OR(#REF!="Yes",#REF!="No"))</formula>
    </cfRule>
    <cfRule type="expression" priority="1113" stopIfTrue="1">
      <formula>R246="$"</formula>
    </cfRule>
    <cfRule type="expression" dxfId="490" priority="1114" stopIfTrue="1">
      <formula>R246&lt;&gt;#REF!</formula>
    </cfRule>
  </conditionalFormatting>
  <conditionalFormatting sqref="J268:N268">
    <cfRule type="expression" dxfId="489" priority="1108" stopIfTrue="1">
      <formula>AND(J268="$",OR(#REF!="Yes",#REF!="No"))</formula>
    </cfRule>
    <cfRule type="expression" priority="1109" stopIfTrue="1">
      <formula>J268="$"</formula>
    </cfRule>
    <cfRule type="expression" dxfId="488" priority="1110" stopIfTrue="1">
      <formula>J268&lt;&gt;#REF!</formula>
    </cfRule>
  </conditionalFormatting>
  <conditionalFormatting sqref="T268">
    <cfRule type="expression" dxfId="487" priority="1105" stopIfTrue="1">
      <formula>AND(T268="$",OR(#REF!="Yes",#REF!="No"))</formula>
    </cfRule>
    <cfRule type="expression" priority="1106" stopIfTrue="1">
      <formula>T268="$"</formula>
    </cfRule>
    <cfRule type="expression" dxfId="486" priority="1107" stopIfTrue="1">
      <formula>T268&lt;&gt;#REF!</formula>
    </cfRule>
  </conditionalFormatting>
  <conditionalFormatting sqref="A268">
    <cfRule type="expression" dxfId="485" priority="1111">
      <formula>COUNTA(E268:X268)=0</formula>
    </cfRule>
  </conditionalFormatting>
  <conditionalFormatting sqref="E160 X160 H160:I160 O160:S160">
    <cfRule type="expression" dxfId="484" priority="1097" stopIfTrue="1">
      <formula>AND(E160="$",OR(#REF!="Yes",#REF!="No"))</formula>
    </cfRule>
    <cfRule type="expression" priority="1098" stopIfTrue="1">
      <formula>E160="$"</formula>
    </cfRule>
    <cfRule type="expression" dxfId="483" priority="1099" stopIfTrue="1">
      <formula>E160&lt;&gt;#REF!</formula>
    </cfRule>
  </conditionalFormatting>
  <conditionalFormatting sqref="J160:N160">
    <cfRule type="expression" dxfId="482" priority="1094" stopIfTrue="1">
      <formula>AND(J160="$",OR(#REF!="Yes",#REF!="No"))</formula>
    </cfRule>
    <cfRule type="expression" priority="1095" stopIfTrue="1">
      <formula>J160="$"</formula>
    </cfRule>
    <cfRule type="expression" dxfId="481" priority="1096" stopIfTrue="1">
      <formula>J160&lt;&gt;#REF!</formula>
    </cfRule>
  </conditionalFormatting>
  <conditionalFormatting sqref="F160">
    <cfRule type="expression" dxfId="480" priority="1091" stopIfTrue="1">
      <formula>AND(F160="$",OR(#REF!="Yes",#REF!="No"))</formula>
    </cfRule>
    <cfRule type="expression" priority="1092" stopIfTrue="1">
      <formula>F160="$"</formula>
    </cfRule>
    <cfRule type="expression" dxfId="479" priority="1093" stopIfTrue="1">
      <formula>F160&lt;&gt;#REF!</formula>
    </cfRule>
  </conditionalFormatting>
  <conditionalFormatting sqref="T160">
    <cfRule type="expression" dxfId="478" priority="1085" stopIfTrue="1">
      <formula>AND(T160="$",OR(#REF!="Yes",#REF!="No"))</formula>
    </cfRule>
    <cfRule type="expression" priority="1086" stopIfTrue="1">
      <formula>T160="$"</formula>
    </cfRule>
    <cfRule type="expression" dxfId="477" priority="1087" stopIfTrue="1">
      <formula>T160&lt;&gt;#REF!</formula>
    </cfRule>
  </conditionalFormatting>
  <conditionalFormatting sqref="A160">
    <cfRule type="expression" dxfId="476" priority="1100">
      <formula>COUNTA(E160:X160)=0</formula>
    </cfRule>
  </conditionalFormatting>
  <conditionalFormatting sqref="G160">
    <cfRule type="expression" dxfId="475" priority="1078" stopIfTrue="1">
      <formula>AND(G160="$",OR(#REF!="Yes",#REF!="No"))</formula>
    </cfRule>
    <cfRule type="expression" priority="1079" stopIfTrue="1">
      <formula>G160="$"</formula>
    </cfRule>
    <cfRule type="expression" dxfId="474" priority="1080" stopIfTrue="1">
      <formula>G160&lt;&gt;#REF!</formula>
    </cfRule>
  </conditionalFormatting>
  <conditionalFormatting sqref="E132:F132 H132 O132:S132 X132">
    <cfRule type="expression" dxfId="473" priority="1074" stopIfTrue="1">
      <formula>AND(E132="$",OR(#REF!="Yes",#REF!="No"))</formula>
    </cfRule>
    <cfRule type="expression" priority="1075" stopIfTrue="1">
      <formula>E132="$"</formula>
    </cfRule>
    <cfRule type="expression" dxfId="472" priority="1076" stopIfTrue="1">
      <formula>E132&lt;&gt;#REF!</formula>
    </cfRule>
  </conditionalFormatting>
  <conditionalFormatting sqref="J132:N132">
    <cfRule type="expression" dxfId="471" priority="1071" stopIfTrue="1">
      <formula>AND(J132="$",OR(#REF!="Yes",#REF!="No"))</formula>
    </cfRule>
    <cfRule type="expression" priority="1072" stopIfTrue="1">
      <formula>J132="$"</formula>
    </cfRule>
    <cfRule type="expression" dxfId="470" priority="1073" stopIfTrue="1">
      <formula>J132&lt;&gt;#REF!</formula>
    </cfRule>
  </conditionalFormatting>
  <conditionalFormatting sqref="G132">
    <cfRule type="expression" dxfId="469" priority="1068" stopIfTrue="1">
      <formula>AND(G132="$",OR(#REF!="Yes",#REF!="No"))</formula>
    </cfRule>
    <cfRule type="expression" priority="1069" stopIfTrue="1">
      <formula>G132="$"</formula>
    </cfRule>
    <cfRule type="expression" dxfId="468" priority="1070" stopIfTrue="1">
      <formula>G132&lt;&gt;#REF!</formula>
    </cfRule>
  </conditionalFormatting>
  <conditionalFormatting sqref="I132">
    <cfRule type="expression" dxfId="467" priority="1065" stopIfTrue="1">
      <formula>AND(I132="$",OR(#REF!="Yes",#REF!="No"))</formula>
    </cfRule>
    <cfRule type="expression" priority="1066" stopIfTrue="1">
      <formula>I132="$"</formula>
    </cfRule>
    <cfRule type="expression" dxfId="466" priority="1067" stopIfTrue="1">
      <formula>I132&lt;&gt;#REF!</formula>
    </cfRule>
  </conditionalFormatting>
  <conditionalFormatting sqref="T132">
    <cfRule type="expression" dxfId="465" priority="1062" stopIfTrue="1">
      <formula>AND(T132="$",OR(#REF!="Yes",#REF!="No"))</formula>
    </cfRule>
    <cfRule type="expression" priority="1063" stopIfTrue="1">
      <formula>T132="$"</formula>
    </cfRule>
    <cfRule type="expression" dxfId="464" priority="1064" stopIfTrue="1">
      <formula>T132&lt;&gt;#REF!</formula>
    </cfRule>
  </conditionalFormatting>
  <conditionalFormatting sqref="A132">
    <cfRule type="expression" dxfId="463" priority="1077">
      <formula>COUNTA(E132:X132)=0</formula>
    </cfRule>
  </conditionalFormatting>
  <conditionalFormatting sqref="B363">
    <cfRule type="expression" dxfId="462" priority="1057">
      <formula>COUNTA(F363:Y363)=0</formula>
    </cfRule>
  </conditionalFormatting>
  <conditionalFormatting sqref="H23">
    <cfRule type="expression" dxfId="461" priority="1054" stopIfTrue="1">
      <formula>AND(H23="$",OR(#REF!="Yes",#REF!="No"))</formula>
    </cfRule>
    <cfRule type="expression" priority="1055" stopIfTrue="1">
      <formula>H23="$"</formula>
    </cfRule>
    <cfRule type="expression" dxfId="460" priority="1056" stopIfTrue="1">
      <formula>H23&lt;&gt;#REF!</formula>
    </cfRule>
  </conditionalFormatting>
  <conditionalFormatting sqref="N23 I23">
    <cfRule type="expression" dxfId="459" priority="1051" stopIfTrue="1">
      <formula>AND(I23="$",OR(#REF!="Yes",#REF!="No"))</formula>
    </cfRule>
    <cfRule type="expression" priority="1052" stopIfTrue="1">
      <formula>I23="$"</formula>
    </cfRule>
    <cfRule type="expression" dxfId="458" priority="1053" stopIfTrue="1">
      <formula>I23&lt;&gt;#REF!</formula>
    </cfRule>
  </conditionalFormatting>
  <conditionalFormatting sqref="J23:M23">
    <cfRule type="expression" dxfId="457" priority="1048" stopIfTrue="1">
      <formula>AND(J23="$",OR(#REF!="Yes",#REF!="No"))</formula>
    </cfRule>
    <cfRule type="expression" priority="1049" stopIfTrue="1">
      <formula>J23="$"</formula>
    </cfRule>
    <cfRule type="expression" dxfId="456" priority="1050" stopIfTrue="1">
      <formula>J23&lt;&gt;#REF!</formula>
    </cfRule>
  </conditionalFormatting>
  <conditionalFormatting sqref="A382">
    <cfRule type="expression" dxfId="455" priority="1047">
      <formula>COUNTA(E382:X382)=0</formula>
    </cfRule>
  </conditionalFormatting>
  <conditionalFormatting sqref="E185:F185 H185:I185 O185:S185 X185">
    <cfRule type="expression" dxfId="454" priority="1039" stopIfTrue="1">
      <formula>AND(E185="$",OR(#REF!="Yes",#REF!="No"))</formula>
    </cfRule>
    <cfRule type="expression" priority="1040" stopIfTrue="1">
      <formula>E185="$"</formula>
    </cfRule>
    <cfRule type="expression" dxfId="453" priority="1041" stopIfTrue="1">
      <formula>E185&lt;&gt;#REF!</formula>
    </cfRule>
  </conditionalFormatting>
  <conditionalFormatting sqref="G185 J185:N185">
    <cfRule type="expression" dxfId="452" priority="1036" stopIfTrue="1">
      <formula>AND(G185="$",OR(#REF!="Yes",#REF!="No"))</formula>
    </cfRule>
    <cfRule type="expression" priority="1037" stopIfTrue="1">
      <formula>G185="$"</formula>
    </cfRule>
    <cfRule type="expression" dxfId="451" priority="1038" stopIfTrue="1">
      <formula>G185&lt;&gt;#REF!</formula>
    </cfRule>
  </conditionalFormatting>
  <conditionalFormatting sqref="T185">
    <cfRule type="expression" dxfId="450" priority="1033" stopIfTrue="1">
      <formula>AND(T185="$",OR(#REF!="Yes",#REF!="No"))</formula>
    </cfRule>
    <cfRule type="expression" priority="1034" stopIfTrue="1">
      <formula>T185="$"</formula>
    </cfRule>
    <cfRule type="expression" dxfId="449" priority="1035" stopIfTrue="1">
      <formula>T185&lt;&gt;#REF!</formula>
    </cfRule>
  </conditionalFormatting>
  <conditionalFormatting sqref="A185">
    <cfRule type="expression" dxfId="448" priority="1042">
      <formula>COUNTA(E185:X185)=0</formula>
    </cfRule>
  </conditionalFormatting>
  <conditionalFormatting sqref="X382 X362:X366 X353 X349 X336 X333 X313 X299 X289 X269 X260 X253 X237:X238 X228:X229 X226 X223 X213 X108">
    <cfRule type="expression" dxfId="447" priority="1009" stopIfTrue="1">
      <formula>AND(X108="$",OR(#REF!="Yes",#REF!="No"))</formula>
    </cfRule>
    <cfRule type="expression" priority="1010" stopIfTrue="1">
      <formula>X108="$"</formula>
    </cfRule>
    <cfRule type="expression" dxfId="446" priority="1011" stopIfTrue="1">
      <formula>X108&lt;&gt;#REF!</formula>
    </cfRule>
  </conditionalFormatting>
  <conditionalFormatting sqref="Q392 Q312:Q314 Q253 Q232">
    <cfRule type="expression" dxfId="445" priority="967" stopIfTrue="1">
      <formula>AND(Q232="$",OR(#REF!="Yes",#REF!="No"))</formula>
    </cfRule>
    <cfRule type="expression" priority="968" stopIfTrue="1">
      <formula>Q232="$"</formula>
    </cfRule>
    <cfRule type="expression" dxfId="444" priority="969" stopIfTrue="1">
      <formula>Q232&lt;&gt;#REF!</formula>
    </cfRule>
  </conditionalFormatting>
  <conditionalFormatting sqref="X180 O180:S180 H180:I180 E180:F180">
    <cfRule type="expression" dxfId="443" priority="963" stopIfTrue="1">
      <formula>AND(E180="$",OR(#REF!="Yes",#REF!="No"))</formula>
    </cfRule>
    <cfRule type="expression" priority="964" stopIfTrue="1">
      <formula>E180="$"</formula>
    </cfRule>
    <cfRule type="expression" dxfId="442" priority="965" stopIfTrue="1">
      <formula>E180&lt;&gt;#REF!</formula>
    </cfRule>
  </conditionalFormatting>
  <conditionalFormatting sqref="J180:N180 G180">
    <cfRule type="expression" dxfId="441" priority="960" stopIfTrue="1">
      <formula>AND(G180="$",OR(#REF!="Yes",#REF!="No"))</formula>
    </cfRule>
    <cfRule type="expression" priority="961" stopIfTrue="1">
      <formula>G180="$"</formula>
    </cfRule>
    <cfRule type="expression" dxfId="440" priority="962" stopIfTrue="1">
      <formula>G180&lt;&gt;#REF!</formula>
    </cfRule>
  </conditionalFormatting>
  <conditionalFormatting sqref="T180">
    <cfRule type="expression" dxfId="439" priority="957" stopIfTrue="1">
      <formula>AND(T180="$",OR(#REF!="Yes",#REF!="No"))</formula>
    </cfRule>
    <cfRule type="expression" priority="958" stopIfTrue="1">
      <formula>T180="$"</formula>
    </cfRule>
    <cfRule type="expression" dxfId="438" priority="959" stopIfTrue="1">
      <formula>T180&lt;&gt;#REF!</formula>
    </cfRule>
  </conditionalFormatting>
  <conditionalFormatting sqref="A180">
    <cfRule type="expression" dxfId="437" priority="966">
      <formula>COUNTA(E180:X180)=0</formula>
    </cfRule>
  </conditionalFormatting>
  <conditionalFormatting sqref="A386">
    <cfRule type="expression" dxfId="436" priority="932">
      <formula>COUNTA(E386:X386)=0</formula>
    </cfRule>
  </conditionalFormatting>
  <conditionalFormatting sqref="X51 O51:S51 E51:F51 H51">
    <cfRule type="expression" dxfId="435" priority="924" stopIfTrue="1">
      <formula>AND(E51="$",OR(#REF!="Yes",#REF!="No"))</formula>
    </cfRule>
    <cfRule type="expression" priority="925" stopIfTrue="1">
      <formula>E51="$"</formula>
    </cfRule>
    <cfRule type="expression" dxfId="434" priority="926" stopIfTrue="1">
      <formula>E51&lt;&gt;#REF!</formula>
    </cfRule>
  </conditionalFormatting>
  <conditionalFormatting sqref="T51 G51 I51:N51">
    <cfRule type="expression" dxfId="433" priority="921" stopIfTrue="1">
      <formula>AND(G51="$",OR(#REF!="Yes",#REF!="No"))</formula>
    </cfRule>
    <cfRule type="expression" priority="922" stopIfTrue="1">
      <formula>G51="$"</formula>
    </cfRule>
    <cfRule type="expression" dxfId="432" priority="923" stopIfTrue="1">
      <formula>G51&lt;&gt;#REF!</formula>
    </cfRule>
  </conditionalFormatting>
  <conditionalFormatting sqref="A51">
    <cfRule type="expression" dxfId="431" priority="927">
      <formula>COUNTA(E51:X51)=0</formula>
    </cfRule>
  </conditionalFormatting>
  <conditionalFormatting sqref="O111:S111 X111 E111:F111 H111">
    <cfRule type="expression" dxfId="430" priority="913" stopIfTrue="1">
      <formula>AND(E111="$",OR(#REF!="Yes",#REF!="No"))</formula>
    </cfRule>
    <cfRule type="expression" priority="914" stopIfTrue="1">
      <formula>E111="$"</formula>
    </cfRule>
    <cfRule type="expression" dxfId="429" priority="915" stopIfTrue="1">
      <formula>E111&lt;&gt;#REF!</formula>
    </cfRule>
  </conditionalFormatting>
  <conditionalFormatting sqref="G111 I111:N111">
    <cfRule type="expression" dxfId="428" priority="910" stopIfTrue="1">
      <formula>AND(G111="$",OR(#REF!="Yes",#REF!="No"))</formula>
    </cfRule>
    <cfRule type="expression" priority="911" stopIfTrue="1">
      <formula>G111="$"</formula>
    </cfRule>
    <cfRule type="expression" dxfId="427" priority="912" stopIfTrue="1">
      <formula>G111&lt;&gt;#REF!</formula>
    </cfRule>
  </conditionalFormatting>
  <conditionalFormatting sqref="T111">
    <cfRule type="expression" dxfId="426" priority="907" stopIfTrue="1">
      <formula>AND(T111="$",OR(#REF!="Yes",#REF!="No"))</formula>
    </cfRule>
    <cfRule type="expression" priority="908" stopIfTrue="1">
      <formula>T111="$"</formula>
    </cfRule>
    <cfRule type="expression" dxfId="425" priority="909" stopIfTrue="1">
      <formula>T111&lt;&gt;#REF!</formula>
    </cfRule>
  </conditionalFormatting>
  <conditionalFormatting sqref="A111">
    <cfRule type="expression" dxfId="424" priority="916">
      <formula>COUNTA(E111:X111)=0</formula>
    </cfRule>
  </conditionalFormatting>
  <conditionalFormatting sqref="A370">
    <cfRule type="expression" dxfId="423" priority="902">
      <formula>COUNTA(E370:X370)=0</formula>
    </cfRule>
  </conditionalFormatting>
  <conditionalFormatting sqref="A369">
    <cfRule type="expression" dxfId="422" priority="897">
      <formula>COUNTA(E369:X369)=0</formula>
    </cfRule>
  </conditionalFormatting>
  <conditionalFormatting sqref="F222:G222">
    <cfRule type="expression" dxfId="421" priority="885" stopIfTrue="1">
      <formula>AND(F222="$",OR(#REF!="Yes",#REF!="No"))</formula>
    </cfRule>
    <cfRule type="expression" priority="886" stopIfTrue="1">
      <formula>F222="$"</formula>
    </cfRule>
    <cfRule type="expression" dxfId="420" priority="887" stopIfTrue="1">
      <formula>F222&lt;&gt;#REF!</formula>
    </cfRule>
  </conditionalFormatting>
  <conditionalFormatting sqref="H194:I194 E194 X194 O194:S194">
    <cfRule type="expression" dxfId="419" priority="881" stopIfTrue="1">
      <formula>AND(E194="$",OR(#REF!="Yes",#REF!="No"))</formula>
    </cfRule>
    <cfRule type="expression" priority="882" stopIfTrue="1">
      <formula>E194="$"</formula>
    </cfRule>
    <cfRule type="expression" dxfId="418" priority="883" stopIfTrue="1">
      <formula>E194&lt;&gt;#REF!</formula>
    </cfRule>
  </conditionalFormatting>
  <conditionalFormatting sqref="J194:N194">
    <cfRule type="expression" dxfId="417" priority="878" stopIfTrue="1">
      <formula>AND(J194="$",OR(#REF!="Yes",#REF!="No"))</formula>
    </cfRule>
    <cfRule type="expression" priority="879" stopIfTrue="1">
      <formula>J194="$"</formula>
    </cfRule>
    <cfRule type="expression" dxfId="416" priority="880" stopIfTrue="1">
      <formula>J194&lt;&gt;#REF!</formula>
    </cfRule>
  </conditionalFormatting>
  <conditionalFormatting sqref="T194">
    <cfRule type="expression" dxfId="415" priority="875" stopIfTrue="1">
      <formula>AND(T194="$",OR(#REF!="Yes",#REF!="No"))</formula>
    </cfRule>
    <cfRule type="expression" priority="876" stopIfTrue="1">
      <formula>T194="$"</formula>
    </cfRule>
    <cfRule type="expression" dxfId="414" priority="877" stopIfTrue="1">
      <formula>T194&lt;&gt;#REF!</formula>
    </cfRule>
  </conditionalFormatting>
  <conditionalFormatting sqref="A194">
    <cfRule type="expression" dxfId="413" priority="884">
      <formula>COUNTA(E194:X194)=0</formula>
    </cfRule>
  </conditionalFormatting>
  <conditionalFormatting sqref="A374:A375">
    <cfRule type="expression" dxfId="412" priority="867">
      <formula>COUNTA(E374:X374)=0</formula>
    </cfRule>
  </conditionalFormatting>
  <conditionalFormatting sqref="F366:G366 F16:G16">
    <cfRule type="expression" dxfId="411" priority="860" stopIfTrue="1">
      <formula>AND(F16="$",OR(#REF!="Yes",#REF!="No"))</formula>
    </cfRule>
    <cfRule type="expression" priority="861" stopIfTrue="1">
      <formula>F16="$"</formula>
    </cfRule>
    <cfRule type="expression" dxfId="410" priority="862" stopIfTrue="1">
      <formula>F16&lt;&gt;#REF!</formula>
    </cfRule>
  </conditionalFormatting>
  <conditionalFormatting sqref="F343:G343 F224:G224 F210:G210 F57:G57 F48:G48 F212:G212">
    <cfRule type="expression" dxfId="409" priority="857" stopIfTrue="1">
      <formula>AND(F48="$",OR(#REF!="Yes",#REF!="No"))</formula>
    </cfRule>
    <cfRule type="expression" priority="858" stopIfTrue="1">
      <formula>F48="$"</formula>
    </cfRule>
    <cfRule type="expression" dxfId="408" priority="859" stopIfTrue="1">
      <formula>F48&lt;&gt;#REF!</formula>
    </cfRule>
  </conditionalFormatting>
  <conditionalFormatting sqref="F369:G369 F365:G365 F342:G342 F284:G284 F249:G250 F112:G112">
    <cfRule type="expression" dxfId="407" priority="854" stopIfTrue="1">
      <formula>AND(F112="$",OR(#REF!="Yes",#REF!="No"))</formula>
    </cfRule>
    <cfRule type="expression" priority="855" stopIfTrue="1">
      <formula>F112="$"</formula>
    </cfRule>
    <cfRule type="expression" dxfId="406" priority="856" stopIfTrue="1">
      <formula>F112&lt;&gt;#REF!</formula>
    </cfRule>
  </conditionalFormatting>
  <conditionalFormatting sqref="F340:G340">
    <cfRule type="expression" dxfId="405" priority="851" stopIfTrue="1">
      <formula>AND(F340="$",OR(#REF!="Yes",#REF!="No"))</formula>
    </cfRule>
    <cfRule type="expression" priority="852" stopIfTrue="1">
      <formula>F340="$"</formula>
    </cfRule>
    <cfRule type="expression" dxfId="404" priority="853" stopIfTrue="1">
      <formula>F340&lt;&gt;#REF!</formula>
    </cfRule>
  </conditionalFormatting>
  <conditionalFormatting sqref="F386:G386 F364:G364 F347:G347 F344:G344 F268:G268 F106:G106">
    <cfRule type="expression" dxfId="403" priority="848" stopIfTrue="1">
      <formula>AND(F106="$",OR(#REF!="Yes",#REF!="No"))</formula>
    </cfRule>
    <cfRule type="expression" priority="849" stopIfTrue="1">
      <formula>F106="$"</formula>
    </cfRule>
    <cfRule type="expression" dxfId="402" priority="850" stopIfTrue="1">
      <formula>F106&lt;&gt;#REF!</formula>
    </cfRule>
  </conditionalFormatting>
  <conditionalFormatting sqref="F99:G99 F97:G97 F67:G67 F65:G65 F36:G37 F34:G34 F22:G22">
    <cfRule type="expression" dxfId="401" priority="845" stopIfTrue="1">
      <formula>AND(F22="$",OR(#REF!="Yes",#REF!="No"))</formula>
    </cfRule>
    <cfRule type="expression" priority="846" stopIfTrue="1">
      <formula>F22="$"</formula>
    </cfRule>
    <cfRule type="expression" dxfId="400" priority="847" stopIfTrue="1">
      <formula>F22&lt;&gt;#REF!</formula>
    </cfRule>
  </conditionalFormatting>
  <conditionalFormatting sqref="F99:G99 F97:G97 F67:G67 F65:G65 F36:G37 F34:G34 F22:G22">
    <cfRule type="expression" dxfId="399" priority="842" stopIfTrue="1">
      <formula>AND(F22="$",OR(#REF!="Yes",#REF!="No"))</formula>
    </cfRule>
    <cfRule type="expression" priority="843" stopIfTrue="1">
      <formula>F22="$"</formula>
    </cfRule>
    <cfRule type="expression" dxfId="398" priority="844" stopIfTrue="1">
      <formula>F22&lt;&gt;#REF!</formula>
    </cfRule>
  </conditionalFormatting>
  <conditionalFormatting sqref="F127">
    <cfRule type="expression" dxfId="397" priority="839" stopIfTrue="1">
      <formula>AND(F127="$",OR(#REF!="Yes",#REF!="No"))</formula>
    </cfRule>
    <cfRule type="expression" priority="840" stopIfTrue="1">
      <formula>F127="$"</formula>
    </cfRule>
    <cfRule type="expression" dxfId="396" priority="841" stopIfTrue="1">
      <formula>F127&lt;&gt;#REF!</formula>
    </cfRule>
  </conditionalFormatting>
  <conditionalFormatting sqref="F402:G403 F384:G384 F361:G361 F346:G346 F279:G279 F194:G194 F192:G192 F183:G183 F131:G131">
    <cfRule type="expression" dxfId="395" priority="836" stopIfTrue="1">
      <formula>AND(F131="$",OR(#REF!="Yes",#REF!="No"))</formula>
    </cfRule>
    <cfRule type="expression" priority="837" stopIfTrue="1">
      <formula>F131="$"</formula>
    </cfRule>
    <cfRule type="expression" dxfId="394" priority="838" stopIfTrue="1">
      <formula>F131&lt;&gt;#REF!</formula>
    </cfRule>
  </conditionalFormatting>
  <conditionalFormatting sqref="F402:G403 F384:G384 F361:G361 F346:G346 F279:G279 F194:G194 F192:G192 F183:G183 F131:G131">
    <cfRule type="expression" dxfId="393" priority="833" stopIfTrue="1">
      <formula>AND(F131="$",OR(#REF!="Yes",#REF!="No"))</formula>
    </cfRule>
    <cfRule type="expression" priority="834" stopIfTrue="1">
      <formula>F131="$"</formula>
    </cfRule>
    <cfRule type="expression" dxfId="392" priority="835" stopIfTrue="1">
      <formula>F131&lt;&gt;#REF!</formula>
    </cfRule>
  </conditionalFormatting>
  <conditionalFormatting sqref="R385 R368 R314 R244">
    <cfRule type="expression" dxfId="391" priority="830" stopIfTrue="1">
      <formula>AND(R244="$",OR(#REF!="Yes",#REF!="No"))</formula>
    </cfRule>
    <cfRule type="expression" priority="831" stopIfTrue="1">
      <formula>R244="$"</formula>
    </cfRule>
    <cfRule type="expression" dxfId="390" priority="832" stopIfTrue="1">
      <formula>R244&lt;&gt;#REF!</formula>
    </cfRule>
  </conditionalFormatting>
  <conditionalFormatting sqref="Q256 Q244 Q215">
    <cfRule type="expression" dxfId="389" priority="827" stopIfTrue="1">
      <formula>AND(Q215="$",OR(#REF!="Yes",#REF!="No"))</formula>
    </cfRule>
    <cfRule type="expression" priority="828" stopIfTrue="1">
      <formula>Q215="$"</formula>
    </cfRule>
    <cfRule type="expression" dxfId="388" priority="829" stopIfTrue="1">
      <formula>Q215&lt;&gt;#REF!</formula>
    </cfRule>
  </conditionalFormatting>
  <conditionalFormatting sqref="Q372 Q228 Q97:Q98">
    <cfRule type="expression" dxfId="387" priority="824" stopIfTrue="1">
      <formula>AND(Q97="$",OR(#REF!="Yes",#REF!="No"))</formula>
    </cfRule>
    <cfRule type="expression" priority="825" stopIfTrue="1">
      <formula>Q97="$"</formula>
    </cfRule>
    <cfRule type="expression" dxfId="386" priority="826" stopIfTrue="1">
      <formula>Q97&lt;&gt;#REF!</formula>
    </cfRule>
  </conditionalFormatting>
  <conditionalFormatting sqref="R348 R316:R317 R248 R220:R223 R203">
    <cfRule type="expression" dxfId="385" priority="821" stopIfTrue="1">
      <formula>AND(R203="$",OR(#REF!="Yes",#REF!="No"))</formula>
    </cfRule>
    <cfRule type="expression" priority="822" stopIfTrue="1">
      <formula>R203="$"</formula>
    </cfRule>
    <cfRule type="expression" dxfId="384" priority="823" stopIfTrue="1">
      <formula>R203&lt;&gt;#REF!</formula>
    </cfRule>
  </conditionalFormatting>
  <conditionalFormatting sqref="R369">
    <cfRule type="expression" dxfId="383" priority="818" stopIfTrue="1">
      <formula>AND(R369="$",OR(#REF!="Yes",#REF!="No"))</formula>
    </cfRule>
    <cfRule type="expression" priority="819" stopIfTrue="1">
      <formula>R369="$"</formula>
    </cfRule>
    <cfRule type="expression" dxfId="382" priority="820" stopIfTrue="1">
      <formula>R369&lt;&gt;#REF!</formula>
    </cfRule>
  </conditionalFormatting>
  <conditionalFormatting sqref="R391 R318 R264:R266 R249 R268">
    <cfRule type="expression" dxfId="381" priority="809" stopIfTrue="1">
      <formula>AND(R249="$",OR(#REF!="Yes",#REF!="No"))</formula>
    </cfRule>
    <cfRule type="expression" priority="810" stopIfTrue="1">
      <formula>R249="$"</formula>
    </cfRule>
    <cfRule type="expression" dxfId="380" priority="811" stopIfTrue="1">
      <formula>R249&lt;&gt;#REF!</formula>
    </cfRule>
  </conditionalFormatting>
  <conditionalFormatting sqref="A416">
    <cfRule type="expression" dxfId="379" priority="789">
      <formula>COUNTA(E416:X416)=0</formula>
    </cfRule>
  </conditionalFormatting>
  <conditionalFormatting sqref="B416">
    <cfRule type="expression" dxfId="378" priority="779">
      <formula>COUNTA(F416:Y416)=0</formula>
    </cfRule>
  </conditionalFormatting>
  <conditionalFormatting sqref="E2:F2 H2 O2:S2 X2">
    <cfRule type="expression" dxfId="377" priority="775" stopIfTrue="1">
      <formula>AND(E2="$",OR(#REF!="Yes",#REF!="No"))</formula>
    </cfRule>
    <cfRule type="expression" priority="776" stopIfTrue="1">
      <formula>E2="$"</formula>
    </cfRule>
    <cfRule type="expression" dxfId="376" priority="777" stopIfTrue="1">
      <formula>E2&lt;&gt;#REF!</formula>
    </cfRule>
  </conditionalFormatting>
  <conditionalFormatting sqref="F2:G2 T2">
    <cfRule type="expression" dxfId="375" priority="772" stopIfTrue="1">
      <formula>AND(F2="$",OR(#REF!="Yes",#REF!="No"))</formula>
    </cfRule>
    <cfRule type="expression" priority="773" stopIfTrue="1">
      <formula>F2="$"</formula>
    </cfRule>
    <cfRule type="expression" dxfId="374" priority="774" stopIfTrue="1">
      <formula>F2&lt;&gt;#REF!</formula>
    </cfRule>
  </conditionalFormatting>
  <conditionalFormatting sqref="A2">
    <cfRule type="expression" dxfId="373" priority="778">
      <formula>COUNTA(E2:X2)=0</formula>
    </cfRule>
  </conditionalFormatting>
  <conditionalFormatting sqref="I2:N2">
    <cfRule type="expression" dxfId="372" priority="762" stopIfTrue="1">
      <formula>AND(I2="$",OR(#REF!="Yes",#REF!="No"))</formula>
    </cfRule>
    <cfRule type="expression" priority="763" stopIfTrue="1">
      <formula>I2="$"</formula>
    </cfRule>
    <cfRule type="expression" dxfId="371" priority="764" stopIfTrue="1">
      <formula>I2&lt;&gt;#REF!</formula>
    </cfRule>
  </conditionalFormatting>
  <conditionalFormatting sqref="E163 H163:I163 X163 O163:Q163 S163">
    <cfRule type="expression" dxfId="370" priority="758" stopIfTrue="1">
      <formula>AND(E163="$",OR(#REF!="Yes",#REF!="No"))</formula>
    </cfRule>
    <cfRule type="expression" priority="759" stopIfTrue="1">
      <formula>E163="$"</formula>
    </cfRule>
    <cfRule type="expression" dxfId="369" priority="760" stopIfTrue="1">
      <formula>E163&lt;&gt;#REF!</formula>
    </cfRule>
  </conditionalFormatting>
  <conditionalFormatting sqref="J163:N163 T163">
    <cfRule type="expression" dxfId="368" priority="755" stopIfTrue="1">
      <formula>AND(J163="$",OR(#REF!="Yes",#REF!="No"))</formula>
    </cfRule>
    <cfRule type="expression" priority="756" stopIfTrue="1">
      <formula>J163="$"</formula>
    </cfRule>
    <cfRule type="expression" dxfId="367" priority="757" stopIfTrue="1">
      <formula>J163&lt;&gt;#REF!</formula>
    </cfRule>
  </conditionalFormatting>
  <conditionalFormatting sqref="F163:G163">
    <cfRule type="expression" dxfId="366" priority="752" stopIfTrue="1">
      <formula>AND(F163="$",OR(#REF!="Yes",#REF!="No"))</formula>
    </cfRule>
    <cfRule type="expression" priority="753" stopIfTrue="1">
      <formula>F163="$"</formula>
    </cfRule>
    <cfRule type="expression" dxfId="365" priority="754" stopIfTrue="1">
      <formula>F163&lt;&gt;#REF!</formula>
    </cfRule>
  </conditionalFormatting>
  <conditionalFormatting sqref="A163">
    <cfRule type="expression" dxfId="364" priority="761">
      <formula>COUNTA(E163:X163)=0</formula>
    </cfRule>
  </conditionalFormatting>
  <conditionalFormatting sqref="E162 X162 H162:I162 O162:S162">
    <cfRule type="expression" dxfId="363" priority="744" stopIfTrue="1">
      <formula>AND(E162="$",OR(#REF!="Yes",#REF!="No"))</formula>
    </cfRule>
    <cfRule type="expression" priority="745" stopIfTrue="1">
      <formula>E162="$"</formula>
    </cfRule>
    <cfRule type="expression" dxfId="362" priority="746" stopIfTrue="1">
      <formula>E162&lt;&gt;#REF!</formula>
    </cfRule>
  </conditionalFormatting>
  <conditionalFormatting sqref="J162:N162">
    <cfRule type="expression" dxfId="361" priority="741" stopIfTrue="1">
      <formula>AND(J162="$",OR(#REF!="Yes",#REF!="No"))</formula>
    </cfRule>
    <cfRule type="expression" priority="742" stopIfTrue="1">
      <formula>J162="$"</formula>
    </cfRule>
    <cfRule type="expression" dxfId="360" priority="743" stopIfTrue="1">
      <formula>J162&lt;&gt;#REF!</formula>
    </cfRule>
  </conditionalFormatting>
  <conditionalFormatting sqref="F162">
    <cfRule type="expression" dxfId="359" priority="738" stopIfTrue="1">
      <formula>AND(F162="$",OR(#REF!="Yes",#REF!="No"))</formula>
    </cfRule>
    <cfRule type="expression" priority="739" stopIfTrue="1">
      <formula>F162="$"</formula>
    </cfRule>
    <cfRule type="expression" dxfId="358" priority="740" stopIfTrue="1">
      <formula>F162&lt;&gt;#REF!</formula>
    </cfRule>
  </conditionalFormatting>
  <conditionalFormatting sqref="T162">
    <cfRule type="expression" dxfId="357" priority="735" stopIfTrue="1">
      <formula>AND(T162="$",OR(#REF!="Yes",#REF!="No"))</formula>
    </cfRule>
    <cfRule type="expression" priority="736" stopIfTrue="1">
      <formula>T162="$"</formula>
    </cfRule>
    <cfRule type="expression" dxfId="356" priority="737" stopIfTrue="1">
      <formula>T162&lt;&gt;#REF!</formula>
    </cfRule>
  </conditionalFormatting>
  <conditionalFormatting sqref="A162">
    <cfRule type="expression" dxfId="355" priority="747">
      <formula>COUNTA(E162:X162)=0</formula>
    </cfRule>
  </conditionalFormatting>
  <conditionalFormatting sqref="G162">
    <cfRule type="expression" dxfId="354" priority="732" stopIfTrue="1">
      <formula>AND(G162="$",OR(#REF!="Yes",#REF!="No"))</formula>
    </cfRule>
    <cfRule type="expression" priority="733" stopIfTrue="1">
      <formula>G162="$"</formula>
    </cfRule>
    <cfRule type="expression" dxfId="353" priority="734" stopIfTrue="1">
      <formula>G162&lt;&gt;#REF!</formula>
    </cfRule>
  </conditionalFormatting>
  <conditionalFormatting sqref="V80 V76:V77 V181:V184 V113:V118 V52:V74 V82:V86 V186:V193 V195:V197 V10:V12 V3:V8 V133:V135 V137:V144 V146:V155 V157:V158 V176:V178 V94:V96 V199:V204 V88:V92">
    <cfRule type="expression" dxfId="352" priority="672" stopIfTrue="1">
      <formula>AND(V3="$",OR(#REF!="Yes",#REF!="No"))</formula>
    </cfRule>
    <cfRule type="expression" priority="673" stopIfTrue="1">
      <formula>V3="$"</formula>
    </cfRule>
    <cfRule type="expression" dxfId="351" priority="674" stopIfTrue="1">
      <formula>V3&lt;&gt;#REF!</formula>
    </cfRule>
  </conditionalFormatting>
  <conditionalFormatting sqref="V22 V80 V131 V149 V7 V127 V94 V82">
    <cfRule type="expression" dxfId="350" priority="669" stopIfTrue="1">
      <formula>AND(V7="$",OR(#REF!="Yes",#REF!="No"))</formula>
    </cfRule>
    <cfRule type="expression" priority="670" stopIfTrue="1">
      <formula>V7="$"</formula>
    </cfRule>
    <cfRule type="expression" dxfId="349" priority="671" stopIfTrue="1">
      <formula>V7&lt;&gt;#REF!</formula>
    </cfRule>
  </conditionalFormatting>
  <conditionalFormatting sqref="V119">
    <cfRule type="expression" dxfId="348" priority="666" stopIfTrue="1">
      <formula>AND(V119="$",OR(#REF!="Yes",#REF!="No"))</formula>
    </cfRule>
    <cfRule type="expression" priority="667" stopIfTrue="1">
      <formula>V119="$"</formula>
    </cfRule>
    <cfRule type="expression" dxfId="347" priority="668" stopIfTrue="1">
      <formula>V119&lt;&gt;#REF!</formula>
    </cfRule>
  </conditionalFormatting>
  <conditionalFormatting sqref="V13">
    <cfRule type="expression" dxfId="346" priority="663" stopIfTrue="1">
      <formula>AND(V13="$",OR(#REF!="Yes",#REF!="No"))</formula>
    </cfRule>
    <cfRule type="expression" priority="664" stopIfTrue="1">
      <formula>V13="$"</formula>
    </cfRule>
    <cfRule type="expression" dxfId="345" priority="665" stopIfTrue="1">
      <formula>V13&lt;&gt;#REF!</formula>
    </cfRule>
  </conditionalFormatting>
  <conditionalFormatting sqref="V156">
    <cfRule type="expression" dxfId="344" priority="660" stopIfTrue="1">
      <formula>AND(V156="$",OR(#REF!="Yes",#REF!="No"))</formula>
    </cfRule>
    <cfRule type="expression" priority="661" stopIfTrue="1">
      <formula>V156="$"</formula>
    </cfRule>
    <cfRule type="expression" dxfId="343" priority="662" stopIfTrue="1">
      <formula>V156&lt;&gt;#REF!</formula>
    </cfRule>
  </conditionalFormatting>
  <conditionalFormatting sqref="V81">
    <cfRule type="expression" dxfId="342" priority="657" stopIfTrue="1">
      <formula>AND(V81="$",OR(#REF!="Yes",#REF!="No"))</formula>
    </cfRule>
    <cfRule type="expression" priority="658" stopIfTrue="1">
      <formula>V81="$"</formula>
    </cfRule>
    <cfRule type="expression" dxfId="341" priority="659" stopIfTrue="1">
      <formula>V81&lt;&gt;#REF!</formula>
    </cfRule>
  </conditionalFormatting>
  <conditionalFormatting sqref="V81">
    <cfRule type="expression" dxfId="340" priority="654" stopIfTrue="1">
      <formula>AND(V81="$",OR(#REF!="Yes",#REF!="No"))</formula>
    </cfRule>
    <cfRule type="expression" priority="655" stopIfTrue="1">
      <formula>V81="$"</formula>
    </cfRule>
    <cfRule type="expression" dxfId="339" priority="656" stopIfTrue="1">
      <formula>V81&lt;&gt;#REF!</formula>
    </cfRule>
  </conditionalFormatting>
  <conditionalFormatting sqref="V145">
    <cfRule type="expression" dxfId="338" priority="651" stopIfTrue="1">
      <formula>AND(V145="$",OR(#REF!="Yes",#REF!="No"))</formula>
    </cfRule>
    <cfRule type="expression" priority="652" stopIfTrue="1">
      <formula>V145="$"</formula>
    </cfRule>
    <cfRule type="expression" dxfId="337" priority="653" stopIfTrue="1">
      <formula>V145&lt;&gt;#REF!</formula>
    </cfRule>
  </conditionalFormatting>
  <conditionalFormatting sqref="V79">
    <cfRule type="expression" dxfId="336" priority="648" stopIfTrue="1">
      <formula>AND(V79="$",OR(#REF!="Yes",#REF!="No"))</formula>
    </cfRule>
    <cfRule type="expression" priority="649" stopIfTrue="1">
      <formula>V79="$"</formula>
    </cfRule>
    <cfRule type="expression" dxfId="335" priority="650" stopIfTrue="1">
      <formula>V79&lt;&gt;#REF!</formula>
    </cfRule>
  </conditionalFormatting>
  <conditionalFormatting sqref="V79">
    <cfRule type="expression" dxfId="334" priority="645" stopIfTrue="1">
      <formula>AND(V79="$",OR(#REF!="Yes",#REF!="No"))</formula>
    </cfRule>
    <cfRule type="expression" priority="646" stopIfTrue="1">
      <formula>V79="$"</formula>
    </cfRule>
    <cfRule type="expression" dxfId="333" priority="647" stopIfTrue="1">
      <formula>V79&lt;&gt;#REF!</formula>
    </cfRule>
  </conditionalFormatting>
  <conditionalFormatting sqref="V97">
    <cfRule type="expression" dxfId="332" priority="642" stopIfTrue="1">
      <formula>AND(V97="$",OR(#REF!="Yes",#REF!="No"))</formula>
    </cfRule>
    <cfRule type="expression" priority="643" stopIfTrue="1">
      <formula>V97="$"</formula>
    </cfRule>
    <cfRule type="expression" dxfId="331" priority="644" stopIfTrue="1">
      <formula>V97&lt;&gt;#REF!</formula>
    </cfRule>
  </conditionalFormatting>
  <conditionalFormatting sqref="V20">
    <cfRule type="expression" dxfId="330" priority="639" stopIfTrue="1">
      <formula>AND(V20="$",OR(#REF!="Yes",#REF!="No"))</formula>
    </cfRule>
    <cfRule type="expression" priority="640" stopIfTrue="1">
      <formula>V20="$"</formula>
    </cfRule>
    <cfRule type="expression" dxfId="329" priority="641" stopIfTrue="1">
      <formula>V20&lt;&gt;#REF!</formula>
    </cfRule>
  </conditionalFormatting>
  <conditionalFormatting sqref="V136">
    <cfRule type="expression" dxfId="328" priority="630" stopIfTrue="1">
      <formula>AND(V136="$",OR(#REF!="Yes",#REF!="No"))</formula>
    </cfRule>
    <cfRule type="expression" priority="631" stopIfTrue="1">
      <formula>V136="$"</formula>
    </cfRule>
    <cfRule type="expression" dxfId="327" priority="632" stopIfTrue="1">
      <formula>V136&lt;&gt;#REF!</formula>
    </cfRule>
  </conditionalFormatting>
  <conditionalFormatting sqref="V174">
    <cfRule type="expression" dxfId="326" priority="633" stopIfTrue="1">
      <formula>AND(V174="$",OR(#REF!="Yes",#REF!="No"))</formula>
    </cfRule>
    <cfRule type="expression" priority="634" stopIfTrue="1">
      <formula>V174="$"</formula>
    </cfRule>
    <cfRule type="expression" dxfId="325" priority="635" stopIfTrue="1">
      <formula>V174&lt;&gt;#REF!</formula>
    </cfRule>
  </conditionalFormatting>
  <conditionalFormatting sqref="V159">
    <cfRule type="expression" dxfId="324" priority="623" stopIfTrue="1">
      <formula>AND(V159="$",OR(#REF!="Yes",#REF!="No"))</formula>
    </cfRule>
    <cfRule type="expression" priority="624" stopIfTrue="1">
      <formula>V159="$"</formula>
    </cfRule>
    <cfRule type="expression" dxfId="323" priority="625" stopIfTrue="1">
      <formula>V159&lt;&gt;#REF!</formula>
    </cfRule>
  </conditionalFormatting>
  <conditionalFormatting sqref="V132">
    <cfRule type="expression" dxfId="322" priority="617" stopIfTrue="1">
      <formula>AND(V132="$",OR(#REF!="Yes",#REF!="No"))</formula>
    </cfRule>
    <cfRule type="expression" priority="618" stopIfTrue="1">
      <formula>V132="$"</formula>
    </cfRule>
    <cfRule type="expression" dxfId="321" priority="619" stopIfTrue="1">
      <formula>V132&lt;&gt;#REF!</formula>
    </cfRule>
  </conditionalFormatting>
  <conditionalFormatting sqref="V185">
    <cfRule type="expression" dxfId="320" priority="614" stopIfTrue="1">
      <formula>AND(V185="$",OR(#REF!="Yes",#REF!="No"))</formula>
    </cfRule>
    <cfRule type="expression" priority="615" stopIfTrue="1">
      <formula>V185="$"</formula>
    </cfRule>
    <cfRule type="expression" dxfId="319" priority="616" stopIfTrue="1">
      <formula>V185&lt;&gt;#REF!</formula>
    </cfRule>
  </conditionalFormatting>
  <conditionalFormatting sqref="V382 V362:V366 V353 V349 V336 V333 V313 V299 V260 V253 V237:V238 V228:V229 V223 V213">
    <cfRule type="expression" dxfId="318" priority="611" stopIfTrue="1">
      <formula>AND(V213="$",OR(#REF!="Yes",#REF!="No"))</formula>
    </cfRule>
    <cfRule type="expression" priority="612" stopIfTrue="1">
      <formula>V213="$"</formula>
    </cfRule>
    <cfRule type="expression" dxfId="317" priority="613" stopIfTrue="1">
      <formula>V213&lt;&gt;#REF!</formula>
    </cfRule>
  </conditionalFormatting>
  <conditionalFormatting sqref="V51">
    <cfRule type="expression" dxfId="316" priority="602" stopIfTrue="1">
      <formula>AND(V51="$",OR(#REF!="Yes",#REF!="No"))</formula>
    </cfRule>
    <cfRule type="expression" priority="603" stopIfTrue="1">
      <formula>V51="$"</formula>
    </cfRule>
    <cfRule type="expression" dxfId="315" priority="604" stopIfTrue="1">
      <formula>V51&lt;&gt;#REF!</formula>
    </cfRule>
  </conditionalFormatting>
  <conditionalFormatting sqref="V194">
    <cfRule type="expression" dxfId="314" priority="596" stopIfTrue="1">
      <formula>AND(V194="$",OR(#REF!="Yes",#REF!="No"))</formula>
    </cfRule>
    <cfRule type="expression" priority="597" stopIfTrue="1">
      <formula>V194="$"</formula>
    </cfRule>
    <cfRule type="expression" dxfId="313" priority="598" stopIfTrue="1">
      <formula>V194&lt;&gt;#REF!</formula>
    </cfRule>
  </conditionalFormatting>
  <conditionalFormatting sqref="V2">
    <cfRule type="expression" dxfId="312" priority="593" stopIfTrue="1">
      <formula>AND(V2="$",OR(#REF!="Yes",#REF!="No"))</formula>
    </cfRule>
    <cfRule type="expression" priority="594" stopIfTrue="1">
      <formula>V2="$"</formula>
    </cfRule>
    <cfRule type="expression" dxfId="311" priority="595" stopIfTrue="1">
      <formula>V2&lt;&gt;#REF!</formula>
    </cfRule>
  </conditionalFormatting>
  <conditionalFormatting sqref="V163">
    <cfRule type="expression" dxfId="310" priority="590" stopIfTrue="1">
      <formula>AND(V163="$",OR(#REF!="Yes",#REF!="No"))</formula>
    </cfRule>
    <cfRule type="expression" priority="591" stopIfTrue="1">
      <formula>V163="$"</formula>
    </cfRule>
    <cfRule type="expression" dxfId="309" priority="592" stopIfTrue="1">
      <formula>V163&lt;&gt;#REF!</formula>
    </cfRule>
  </conditionalFormatting>
  <conditionalFormatting sqref="V162">
    <cfRule type="expression" dxfId="308" priority="587" stopIfTrue="1">
      <formula>AND(V162="$",OR(#REF!="Yes",#REF!="No"))</formula>
    </cfRule>
    <cfRule type="expression" priority="588" stopIfTrue="1">
      <formula>V162="$"</formula>
    </cfRule>
    <cfRule type="expression" dxfId="307" priority="589" stopIfTrue="1">
      <formula>V162&lt;&gt;#REF!</formula>
    </cfRule>
  </conditionalFormatting>
  <conditionalFormatting sqref="U80 U176:U178 U76:U77 U146:U155 U195:U197 U186:U193 U182:U184 U161 U137:U144 U133:U135 U109:U110 U82:U86 U52:U74 U3:U8 U157:U158 U112:U118 U10:U12 U199:U204 U88:U96">
    <cfRule type="expression" dxfId="306" priority="584" stopIfTrue="1">
      <formula>AND(U3="$",OR(#REF!="Yes",#REF!="No"))</formula>
    </cfRule>
    <cfRule type="expression" priority="585" stopIfTrue="1">
      <formula>U3="$"</formula>
    </cfRule>
    <cfRule type="expression" dxfId="305" priority="586" stopIfTrue="1">
      <formula>U3&lt;&gt;#REF!</formula>
    </cfRule>
  </conditionalFormatting>
  <conditionalFormatting sqref="U104 U22 U80 U131 U149 U7 U127 U94 U82">
    <cfRule type="expression" dxfId="304" priority="581" stopIfTrue="1">
      <formula>AND(U7="$",OR(#REF!="Yes",#REF!="No"))</formula>
    </cfRule>
    <cfRule type="expression" priority="582" stopIfTrue="1">
      <formula>U7="$"</formula>
    </cfRule>
    <cfRule type="expression" dxfId="303" priority="583" stopIfTrue="1">
      <formula>U7&lt;&gt;#REF!</formula>
    </cfRule>
  </conditionalFormatting>
  <conditionalFormatting sqref="U119">
    <cfRule type="expression" dxfId="302" priority="578" stopIfTrue="1">
      <formula>AND(U119="$",OR(#REF!="Yes",#REF!="No"))</formula>
    </cfRule>
    <cfRule type="expression" priority="579" stopIfTrue="1">
      <formula>U119="$"</formula>
    </cfRule>
    <cfRule type="expression" dxfId="301" priority="580" stopIfTrue="1">
      <formula>U119&lt;&gt;#REF!</formula>
    </cfRule>
  </conditionalFormatting>
  <conditionalFormatting sqref="U13">
    <cfRule type="expression" dxfId="300" priority="575" stopIfTrue="1">
      <formula>AND(U13="$",OR(#REF!="Yes",#REF!="No"))</formula>
    </cfRule>
    <cfRule type="expression" priority="576" stopIfTrue="1">
      <formula>U13="$"</formula>
    </cfRule>
    <cfRule type="expression" dxfId="299" priority="577" stopIfTrue="1">
      <formula>U13&lt;&gt;#REF!</formula>
    </cfRule>
  </conditionalFormatting>
  <conditionalFormatting sqref="U156">
    <cfRule type="expression" dxfId="298" priority="572" stopIfTrue="1">
      <formula>AND(U156="$",OR(#REF!="Yes",#REF!="No"))</formula>
    </cfRule>
    <cfRule type="expression" priority="573" stopIfTrue="1">
      <formula>U156="$"</formula>
    </cfRule>
    <cfRule type="expression" dxfId="297" priority="574" stopIfTrue="1">
      <formula>U156&lt;&gt;#REF!</formula>
    </cfRule>
  </conditionalFormatting>
  <conditionalFormatting sqref="U81">
    <cfRule type="expression" dxfId="296" priority="569" stopIfTrue="1">
      <formula>AND(U81="$",OR(#REF!="Yes",#REF!="No"))</formula>
    </cfRule>
    <cfRule type="expression" priority="570" stopIfTrue="1">
      <formula>U81="$"</formula>
    </cfRule>
    <cfRule type="expression" dxfId="295" priority="571" stopIfTrue="1">
      <formula>U81&lt;&gt;#REF!</formula>
    </cfRule>
  </conditionalFormatting>
  <conditionalFormatting sqref="U81">
    <cfRule type="expression" dxfId="294" priority="566" stopIfTrue="1">
      <formula>AND(U81="$",OR(#REF!="Yes",#REF!="No"))</formula>
    </cfRule>
    <cfRule type="expression" priority="567" stopIfTrue="1">
      <formula>U81="$"</formula>
    </cfRule>
    <cfRule type="expression" dxfId="293" priority="568" stopIfTrue="1">
      <formula>U81&lt;&gt;#REF!</formula>
    </cfRule>
  </conditionalFormatting>
  <conditionalFormatting sqref="U145">
    <cfRule type="expression" dxfId="292" priority="563" stopIfTrue="1">
      <formula>AND(U145="$",OR(#REF!="Yes",#REF!="No"))</formula>
    </cfRule>
    <cfRule type="expression" priority="564" stopIfTrue="1">
      <formula>U145="$"</formula>
    </cfRule>
    <cfRule type="expression" dxfId="291" priority="565" stopIfTrue="1">
      <formula>U145&lt;&gt;#REF!</formula>
    </cfRule>
  </conditionalFormatting>
  <conditionalFormatting sqref="U79">
    <cfRule type="expression" dxfId="290" priority="560" stopIfTrue="1">
      <formula>AND(U79="$",OR(#REF!="Yes",#REF!="No"))</formula>
    </cfRule>
    <cfRule type="expression" priority="561" stopIfTrue="1">
      <formula>U79="$"</formula>
    </cfRule>
    <cfRule type="expression" dxfId="289" priority="562" stopIfTrue="1">
      <formula>U79&lt;&gt;#REF!</formula>
    </cfRule>
  </conditionalFormatting>
  <conditionalFormatting sqref="U79">
    <cfRule type="expression" dxfId="288" priority="557" stopIfTrue="1">
      <formula>AND(U79="$",OR(#REF!="Yes",#REF!="No"))</formula>
    </cfRule>
    <cfRule type="expression" priority="558" stopIfTrue="1">
      <formula>U79="$"</formula>
    </cfRule>
    <cfRule type="expression" dxfId="287" priority="559" stopIfTrue="1">
      <formula>U79&lt;&gt;#REF!</formula>
    </cfRule>
  </conditionalFormatting>
  <conditionalFormatting sqref="U97">
    <cfRule type="expression" dxfId="286" priority="554" stopIfTrue="1">
      <formula>AND(U97="$",OR(#REF!="Yes",#REF!="No"))</formula>
    </cfRule>
    <cfRule type="expression" priority="555" stopIfTrue="1">
      <formula>U97="$"</formula>
    </cfRule>
    <cfRule type="expression" dxfId="285" priority="556" stopIfTrue="1">
      <formula>U97&lt;&gt;#REF!</formula>
    </cfRule>
  </conditionalFormatting>
  <conditionalFormatting sqref="U20">
    <cfRule type="expression" dxfId="284" priority="551" stopIfTrue="1">
      <formula>AND(U20="$",OR(#REF!="Yes",#REF!="No"))</formula>
    </cfRule>
    <cfRule type="expression" priority="552" stopIfTrue="1">
      <formula>U20="$"</formula>
    </cfRule>
    <cfRule type="expression" dxfId="283" priority="553" stopIfTrue="1">
      <formula>U20&lt;&gt;#REF!</formula>
    </cfRule>
  </conditionalFormatting>
  <conditionalFormatting sqref="U75">
    <cfRule type="expression" dxfId="282" priority="548" stopIfTrue="1">
      <formula>AND(U75="$",OR(#REF!="Yes",#REF!="No"))</formula>
    </cfRule>
    <cfRule type="expression" priority="549" stopIfTrue="1">
      <formula>U75="$"</formula>
    </cfRule>
    <cfRule type="expression" dxfId="281" priority="550" stopIfTrue="1">
      <formula>U75&lt;&gt;#REF!</formula>
    </cfRule>
  </conditionalFormatting>
  <conditionalFormatting sqref="U174">
    <cfRule type="expression" dxfId="280" priority="545" stopIfTrue="1">
      <formula>AND(U174="$",OR(#REF!="Yes",#REF!="No"))</formula>
    </cfRule>
    <cfRule type="expression" priority="546" stopIfTrue="1">
      <formula>U174="$"</formula>
    </cfRule>
    <cfRule type="expression" dxfId="279" priority="547" stopIfTrue="1">
      <formula>U174&lt;&gt;#REF!</formula>
    </cfRule>
  </conditionalFormatting>
  <conditionalFormatting sqref="U136">
    <cfRule type="expression" dxfId="278" priority="542" stopIfTrue="1">
      <formula>AND(U136="$",OR(#REF!="Yes",#REF!="No"))</formula>
    </cfRule>
    <cfRule type="expression" priority="543" stopIfTrue="1">
      <formula>U136="$"</formula>
    </cfRule>
    <cfRule type="expression" dxfId="277" priority="544" stopIfTrue="1">
      <formula>U136&lt;&gt;#REF!</formula>
    </cfRule>
  </conditionalFormatting>
  <conditionalFormatting sqref="U159">
    <cfRule type="expression" dxfId="276" priority="535" stopIfTrue="1">
      <formula>AND(U159="$",OR(#REF!="Yes",#REF!="No"))</formula>
    </cfRule>
    <cfRule type="expression" priority="536" stopIfTrue="1">
      <formula>U159="$"</formula>
    </cfRule>
    <cfRule type="expression" dxfId="275" priority="537" stopIfTrue="1">
      <formula>U159&lt;&gt;#REF!</formula>
    </cfRule>
  </conditionalFormatting>
  <conditionalFormatting sqref="U160">
    <cfRule type="expression" dxfId="274" priority="532" stopIfTrue="1">
      <formula>AND(U160="$",OR(#REF!="Yes",#REF!="No"))</formula>
    </cfRule>
    <cfRule type="expression" priority="533" stopIfTrue="1">
      <formula>U160="$"</formula>
    </cfRule>
    <cfRule type="expression" dxfId="273" priority="534" stopIfTrue="1">
      <formula>U160&lt;&gt;#REF!</formula>
    </cfRule>
  </conditionalFormatting>
  <conditionalFormatting sqref="U132">
    <cfRule type="expression" dxfId="272" priority="529" stopIfTrue="1">
      <formula>AND(U132="$",OR(#REF!="Yes",#REF!="No"))</formula>
    </cfRule>
    <cfRule type="expression" priority="530" stopIfTrue="1">
      <formula>U132="$"</formula>
    </cfRule>
    <cfRule type="expression" dxfId="271" priority="531" stopIfTrue="1">
      <formula>U132&lt;&gt;#REF!</formula>
    </cfRule>
  </conditionalFormatting>
  <conditionalFormatting sqref="U185">
    <cfRule type="expression" dxfId="270" priority="526" stopIfTrue="1">
      <formula>AND(U185="$",OR(#REF!="Yes",#REF!="No"))</formula>
    </cfRule>
    <cfRule type="expression" priority="527" stopIfTrue="1">
      <formula>U185="$"</formula>
    </cfRule>
    <cfRule type="expression" dxfId="269" priority="528" stopIfTrue="1">
      <formula>U185&lt;&gt;#REF!</formula>
    </cfRule>
  </conditionalFormatting>
  <conditionalFormatting sqref="U382 U362:U366 U353 U349 U336 U333 U313 U299 U289 U269 U260 U253 U237:U238 U228:U229 U226 U223 U213 U108">
    <cfRule type="expression" dxfId="268" priority="523" stopIfTrue="1">
      <formula>AND(U108="$",OR(#REF!="Yes",#REF!="No"))</formula>
    </cfRule>
    <cfRule type="expression" priority="524" stopIfTrue="1">
      <formula>U108="$"</formula>
    </cfRule>
    <cfRule type="expression" dxfId="267" priority="525" stopIfTrue="1">
      <formula>U108&lt;&gt;#REF!</formula>
    </cfRule>
  </conditionalFormatting>
  <conditionalFormatting sqref="U194">
    <cfRule type="expression" dxfId="266" priority="508" stopIfTrue="1">
      <formula>AND(U194="$",OR(#REF!="Yes",#REF!="No"))</formula>
    </cfRule>
    <cfRule type="expression" priority="509" stopIfTrue="1">
      <formula>U194="$"</formula>
    </cfRule>
    <cfRule type="expression" dxfId="265" priority="510" stopIfTrue="1">
      <formula>U194&lt;&gt;#REF!</formula>
    </cfRule>
  </conditionalFormatting>
  <conditionalFormatting sqref="U51">
    <cfRule type="expression" dxfId="264" priority="514" stopIfTrue="1">
      <formula>AND(U51="$",OR(#REF!="Yes",#REF!="No"))</formula>
    </cfRule>
    <cfRule type="expression" priority="515" stopIfTrue="1">
      <formula>U51="$"</formula>
    </cfRule>
    <cfRule type="expression" dxfId="263" priority="516" stopIfTrue="1">
      <formula>U51&lt;&gt;#REF!</formula>
    </cfRule>
  </conditionalFormatting>
  <conditionalFormatting sqref="U111">
    <cfRule type="expression" dxfId="262" priority="511" stopIfTrue="1">
      <formula>AND(U111="$",OR(#REF!="Yes",#REF!="No"))</formula>
    </cfRule>
    <cfRule type="expression" priority="512" stopIfTrue="1">
      <formula>U111="$"</formula>
    </cfRule>
    <cfRule type="expression" dxfId="261" priority="513" stopIfTrue="1">
      <formula>U111&lt;&gt;#REF!</formula>
    </cfRule>
  </conditionalFormatting>
  <conditionalFormatting sqref="U2">
    <cfRule type="expression" dxfId="260" priority="505" stopIfTrue="1">
      <formula>AND(U2="$",OR(#REF!="Yes",#REF!="No"))</formula>
    </cfRule>
    <cfRule type="expression" priority="506" stopIfTrue="1">
      <formula>U2="$"</formula>
    </cfRule>
    <cfRule type="expression" dxfId="259" priority="507" stopIfTrue="1">
      <formula>U2&lt;&gt;#REF!</formula>
    </cfRule>
  </conditionalFormatting>
  <conditionalFormatting sqref="U163">
    <cfRule type="expression" dxfId="258" priority="502" stopIfTrue="1">
      <formula>AND(U163="$",OR(#REF!="Yes",#REF!="No"))</formula>
    </cfRule>
    <cfRule type="expression" priority="503" stopIfTrue="1">
      <formula>U163="$"</formula>
    </cfRule>
    <cfRule type="expression" dxfId="257" priority="504" stopIfTrue="1">
      <formula>U163&lt;&gt;#REF!</formula>
    </cfRule>
  </conditionalFormatting>
  <conditionalFormatting sqref="U162">
    <cfRule type="expression" dxfId="256" priority="499" stopIfTrue="1">
      <formula>AND(U162="$",OR(#REF!="Yes",#REF!="No"))</formula>
    </cfRule>
    <cfRule type="expression" priority="500" stopIfTrue="1">
      <formula>U162="$"</formula>
    </cfRule>
    <cfRule type="expression" dxfId="255" priority="501" stopIfTrue="1">
      <formula>U162&lt;&gt;#REF!</formula>
    </cfRule>
  </conditionalFormatting>
  <conditionalFormatting sqref="W80 W176:W179 W76:W77 W146:W155 W195:W197 W186:W193 W181:W184 W161 W133:W135 W109:W110 W82:W86 W3:W8 W157:W158 W112:W118 W52:W74 W137:W144 W10:W12 W199:W204 W88:W96">
    <cfRule type="expression" dxfId="254" priority="495" stopIfTrue="1">
      <formula>AND(W3="$",OR(#REF!="Yes",#REF!="No"))</formula>
    </cfRule>
    <cfRule type="expression" priority="496" stopIfTrue="1">
      <formula>W3="$"</formula>
    </cfRule>
    <cfRule type="expression" dxfId="253" priority="497" stopIfTrue="1">
      <formula>W3&lt;&gt;#REF!</formula>
    </cfRule>
  </conditionalFormatting>
  <conditionalFormatting sqref="W104 W22 W80 W131 W149 W7 W127 W94 W82">
    <cfRule type="expression" dxfId="252" priority="492" stopIfTrue="1">
      <formula>AND(W7="$",OR(#REF!="Yes",#REF!="No"))</formula>
    </cfRule>
    <cfRule type="expression" priority="493" stopIfTrue="1">
      <formula>W7="$"</formula>
    </cfRule>
    <cfRule type="expression" dxfId="251" priority="494" stopIfTrue="1">
      <formula>W7&lt;&gt;#REF!</formula>
    </cfRule>
  </conditionalFormatting>
  <conditionalFormatting sqref="W119">
    <cfRule type="expression" dxfId="250" priority="489" stopIfTrue="1">
      <formula>AND(W119="$",OR(#REF!="Yes",#REF!="No"))</formula>
    </cfRule>
    <cfRule type="expression" priority="490" stopIfTrue="1">
      <formula>W119="$"</formula>
    </cfRule>
    <cfRule type="expression" dxfId="249" priority="491" stopIfTrue="1">
      <formula>W119&lt;&gt;#REF!</formula>
    </cfRule>
  </conditionalFormatting>
  <conditionalFormatting sqref="W13">
    <cfRule type="expression" dxfId="248" priority="486" stopIfTrue="1">
      <formula>AND(W13="$",OR(#REF!="Yes",#REF!="No"))</formula>
    </cfRule>
    <cfRule type="expression" priority="487" stopIfTrue="1">
      <formula>W13="$"</formula>
    </cfRule>
    <cfRule type="expression" dxfId="247" priority="488" stopIfTrue="1">
      <formula>W13&lt;&gt;#REF!</formula>
    </cfRule>
  </conditionalFormatting>
  <conditionalFormatting sqref="W156">
    <cfRule type="expression" dxfId="246" priority="483" stopIfTrue="1">
      <formula>AND(W156="$",OR(#REF!="Yes",#REF!="No"))</formula>
    </cfRule>
    <cfRule type="expression" priority="484" stopIfTrue="1">
      <formula>W156="$"</formula>
    </cfRule>
    <cfRule type="expression" dxfId="245" priority="485" stopIfTrue="1">
      <formula>W156&lt;&gt;#REF!</formula>
    </cfRule>
  </conditionalFormatting>
  <conditionalFormatting sqref="W81">
    <cfRule type="expression" dxfId="244" priority="480" stopIfTrue="1">
      <formula>AND(W81="$",OR(#REF!="Yes",#REF!="No"))</formula>
    </cfRule>
    <cfRule type="expression" priority="481" stopIfTrue="1">
      <formula>W81="$"</formula>
    </cfRule>
    <cfRule type="expression" dxfId="243" priority="482" stopIfTrue="1">
      <formula>W81&lt;&gt;#REF!</formula>
    </cfRule>
  </conditionalFormatting>
  <conditionalFormatting sqref="W81">
    <cfRule type="expression" dxfId="242" priority="477" stopIfTrue="1">
      <formula>AND(W81="$",OR(#REF!="Yes",#REF!="No"))</formula>
    </cfRule>
    <cfRule type="expression" priority="478" stopIfTrue="1">
      <formula>W81="$"</formula>
    </cfRule>
    <cfRule type="expression" dxfId="241" priority="479" stopIfTrue="1">
      <formula>W81&lt;&gt;#REF!</formula>
    </cfRule>
  </conditionalFormatting>
  <conditionalFormatting sqref="W145">
    <cfRule type="expression" dxfId="240" priority="474" stopIfTrue="1">
      <formula>AND(W145="$",OR(#REF!="Yes",#REF!="No"))</formula>
    </cfRule>
    <cfRule type="expression" priority="475" stopIfTrue="1">
      <formula>W145="$"</formula>
    </cfRule>
    <cfRule type="expression" dxfId="239" priority="476" stopIfTrue="1">
      <formula>W145&lt;&gt;#REF!</formula>
    </cfRule>
  </conditionalFormatting>
  <conditionalFormatting sqref="W79">
    <cfRule type="expression" dxfId="238" priority="471" stopIfTrue="1">
      <formula>AND(W79="$",OR(#REF!="Yes",#REF!="No"))</formula>
    </cfRule>
    <cfRule type="expression" priority="472" stopIfTrue="1">
      <formula>W79="$"</formula>
    </cfRule>
    <cfRule type="expression" dxfId="237" priority="473" stopIfTrue="1">
      <formula>W79&lt;&gt;#REF!</formula>
    </cfRule>
  </conditionalFormatting>
  <conditionalFormatting sqref="W79">
    <cfRule type="expression" dxfId="236" priority="468" stopIfTrue="1">
      <formula>AND(W79="$",OR(#REF!="Yes",#REF!="No"))</formula>
    </cfRule>
    <cfRule type="expression" priority="469" stopIfTrue="1">
      <formula>W79="$"</formula>
    </cfRule>
    <cfRule type="expression" dxfId="235" priority="470" stopIfTrue="1">
      <formula>W79&lt;&gt;#REF!</formula>
    </cfRule>
  </conditionalFormatting>
  <conditionalFormatting sqref="W97">
    <cfRule type="expression" dxfId="234" priority="465" stopIfTrue="1">
      <formula>AND(W97="$",OR(#REF!="Yes",#REF!="No"))</formula>
    </cfRule>
    <cfRule type="expression" priority="466" stopIfTrue="1">
      <formula>W97="$"</formula>
    </cfRule>
    <cfRule type="expression" dxfId="233" priority="467" stopIfTrue="1">
      <formula>W97&lt;&gt;#REF!</formula>
    </cfRule>
  </conditionalFormatting>
  <conditionalFormatting sqref="W20">
    <cfRule type="expression" dxfId="232" priority="462" stopIfTrue="1">
      <formula>AND(W20="$",OR(#REF!="Yes",#REF!="No"))</formula>
    </cfRule>
    <cfRule type="expression" priority="463" stopIfTrue="1">
      <formula>W20="$"</formula>
    </cfRule>
    <cfRule type="expression" dxfId="231" priority="464" stopIfTrue="1">
      <formula>W20&lt;&gt;#REF!</formula>
    </cfRule>
  </conditionalFormatting>
  <conditionalFormatting sqref="W75">
    <cfRule type="expression" dxfId="230" priority="459" stopIfTrue="1">
      <formula>AND(W75="$",OR(#REF!="Yes",#REF!="No"))</formula>
    </cfRule>
    <cfRule type="expression" priority="460" stopIfTrue="1">
      <formula>W75="$"</formula>
    </cfRule>
    <cfRule type="expression" dxfId="229" priority="461" stopIfTrue="1">
      <formula>W75&lt;&gt;#REF!</formula>
    </cfRule>
  </conditionalFormatting>
  <conditionalFormatting sqref="W174">
    <cfRule type="expression" dxfId="228" priority="456" stopIfTrue="1">
      <formula>AND(W174="$",OR(#REF!="Yes",#REF!="No"))</formula>
    </cfRule>
    <cfRule type="expression" priority="457" stopIfTrue="1">
      <formula>W174="$"</formula>
    </cfRule>
    <cfRule type="expression" dxfId="227" priority="458" stopIfTrue="1">
      <formula>W174&lt;&gt;#REF!</formula>
    </cfRule>
  </conditionalFormatting>
  <conditionalFormatting sqref="W136">
    <cfRule type="expression" dxfId="226" priority="453" stopIfTrue="1">
      <formula>AND(W136="$",OR(#REF!="Yes",#REF!="No"))</formula>
    </cfRule>
    <cfRule type="expression" priority="454" stopIfTrue="1">
      <formula>W136="$"</formula>
    </cfRule>
    <cfRule type="expression" dxfId="225" priority="455" stopIfTrue="1">
      <formula>W136&lt;&gt;#REF!</formula>
    </cfRule>
  </conditionalFormatting>
  <conditionalFormatting sqref="W159">
    <cfRule type="expression" dxfId="224" priority="446" stopIfTrue="1">
      <formula>AND(W159="$",OR(#REF!="Yes",#REF!="No"))</formula>
    </cfRule>
    <cfRule type="expression" priority="447" stopIfTrue="1">
      <formula>W159="$"</formula>
    </cfRule>
    <cfRule type="expression" dxfId="223" priority="448" stopIfTrue="1">
      <formula>W159&lt;&gt;#REF!</formula>
    </cfRule>
  </conditionalFormatting>
  <conditionalFormatting sqref="W160">
    <cfRule type="expression" dxfId="222" priority="443" stopIfTrue="1">
      <formula>AND(W160="$",OR(#REF!="Yes",#REF!="No"))</formula>
    </cfRule>
    <cfRule type="expression" priority="444" stopIfTrue="1">
      <formula>W160="$"</formula>
    </cfRule>
    <cfRule type="expression" dxfId="221" priority="445" stopIfTrue="1">
      <formula>W160&lt;&gt;#REF!</formula>
    </cfRule>
  </conditionalFormatting>
  <conditionalFormatting sqref="W132">
    <cfRule type="expression" dxfId="220" priority="440" stopIfTrue="1">
      <formula>AND(W132="$",OR(#REF!="Yes",#REF!="No"))</formula>
    </cfRule>
    <cfRule type="expression" priority="441" stopIfTrue="1">
      <formula>W132="$"</formula>
    </cfRule>
    <cfRule type="expression" dxfId="219" priority="442" stopIfTrue="1">
      <formula>W132&lt;&gt;#REF!</formula>
    </cfRule>
  </conditionalFormatting>
  <conditionalFormatting sqref="W185">
    <cfRule type="expression" dxfId="218" priority="437" stopIfTrue="1">
      <formula>AND(W185="$",OR(#REF!="Yes",#REF!="No"))</formula>
    </cfRule>
    <cfRule type="expression" priority="438" stopIfTrue="1">
      <formula>W185="$"</formula>
    </cfRule>
    <cfRule type="expression" dxfId="217" priority="439" stopIfTrue="1">
      <formula>W185&lt;&gt;#REF!</formula>
    </cfRule>
  </conditionalFormatting>
  <conditionalFormatting sqref="W382 W362:W366 W353 W349 W336 W333 W313 W299 W289 W269 W260 W253 W237:W238 W228:W229 W226 W223 W213 W108">
    <cfRule type="expression" dxfId="216" priority="434" stopIfTrue="1">
      <formula>AND(W108="$",OR(#REF!="Yes",#REF!="No"))</formula>
    </cfRule>
    <cfRule type="expression" priority="435" stopIfTrue="1">
      <formula>W108="$"</formula>
    </cfRule>
    <cfRule type="expression" dxfId="215" priority="436" stopIfTrue="1">
      <formula>W108&lt;&gt;#REF!</formula>
    </cfRule>
  </conditionalFormatting>
  <conditionalFormatting sqref="W180">
    <cfRule type="expression" dxfId="214" priority="428" stopIfTrue="1">
      <formula>AND(W180="$",OR(#REF!="Yes",#REF!="No"))</formula>
    </cfRule>
    <cfRule type="expression" priority="429" stopIfTrue="1">
      <formula>W180="$"</formula>
    </cfRule>
    <cfRule type="expression" dxfId="213" priority="430" stopIfTrue="1">
      <formula>W180&lt;&gt;#REF!</formula>
    </cfRule>
  </conditionalFormatting>
  <conditionalFormatting sqref="W111">
    <cfRule type="expression" dxfId="212" priority="422" stopIfTrue="1">
      <formula>AND(W111="$",OR(#REF!="Yes",#REF!="No"))</formula>
    </cfRule>
    <cfRule type="expression" priority="423" stopIfTrue="1">
      <formula>W111="$"</formula>
    </cfRule>
    <cfRule type="expression" dxfId="211" priority="424" stopIfTrue="1">
      <formula>W111&lt;&gt;#REF!</formula>
    </cfRule>
  </conditionalFormatting>
  <conditionalFormatting sqref="W194">
    <cfRule type="expression" dxfId="210" priority="419" stopIfTrue="1">
      <formula>AND(W194="$",OR(#REF!="Yes",#REF!="No"))</formula>
    </cfRule>
    <cfRule type="expression" priority="420" stopIfTrue="1">
      <formula>W194="$"</formula>
    </cfRule>
    <cfRule type="expression" dxfId="209" priority="421" stopIfTrue="1">
      <formula>W194&lt;&gt;#REF!</formula>
    </cfRule>
  </conditionalFormatting>
  <conditionalFormatting sqref="W2">
    <cfRule type="expression" dxfId="208" priority="416" stopIfTrue="1">
      <formula>AND(W2="$",OR(#REF!="Yes",#REF!="No"))</formula>
    </cfRule>
    <cfRule type="expression" priority="417" stopIfTrue="1">
      <formula>W2="$"</formula>
    </cfRule>
    <cfRule type="expression" dxfId="207" priority="418" stopIfTrue="1">
      <formula>W2&lt;&gt;#REF!</formula>
    </cfRule>
  </conditionalFormatting>
  <conditionalFormatting sqref="W163">
    <cfRule type="expression" dxfId="206" priority="413" stopIfTrue="1">
      <formula>AND(W163="$",OR(#REF!="Yes",#REF!="No"))</formula>
    </cfRule>
    <cfRule type="expression" priority="414" stopIfTrue="1">
      <formula>W163="$"</formula>
    </cfRule>
    <cfRule type="expression" dxfId="205" priority="415" stopIfTrue="1">
      <formula>W163&lt;&gt;#REF!</formula>
    </cfRule>
  </conditionalFormatting>
  <conditionalFormatting sqref="W162">
    <cfRule type="expression" dxfId="204" priority="410" stopIfTrue="1">
      <formula>AND(W162="$",OR(#REF!="Yes",#REF!="No"))</formula>
    </cfRule>
    <cfRule type="expression" priority="411" stopIfTrue="1">
      <formula>W162="$"</formula>
    </cfRule>
    <cfRule type="expression" dxfId="203" priority="412" stopIfTrue="1">
      <formula>W162&lt;&gt;#REF!</formula>
    </cfRule>
  </conditionalFormatting>
  <conditionalFormatting sqref="U418 U415 U327 U292 U285 U265 U179:U181">
    <cfRule type="expression" dxfId="202" priority="405" stopIfTrue="1">
      <formula>AND(U179="$",OR(#REF!="Yes",#REF!="No"))</formula>
    </cfRule>
    <cfRule type="expression" priority="406" stopIfTrue="1">
      <formula>U179="$"</formula>
    </cfRule>
    <cfRule type="expression" dxfId="201" priority="407" stopIfTrue="1">
      <formula>U179&lt;&gt;#REF!</formula>
    </cfRule>
  </conditionalFormatting>
  <conditionalFormatting sqref="V404:V405 V400 V387 V371 V367 V352 V328 V303 V279 V276 V258:V259 V233 V230:V231 V226 V209:V210 V206 V179:V180 V75 V212">
    <cfRule type="expression" dxfId="200" priority="402" stopIfTrue="1">
      <formula>AND(V75="$",OR(#REF!="Yes",#REF!="No"))</formula>
    </cfRule>
    <cfRule type="expression" priority="403" stopIfTrue="1">
      <formula>V75="$"</formula>
    </cfRule>
    <cfRule type="expression" dxfId="199" priority="404" stopIfTrue="1">
      <formula>V75&lt;&gt;#REF!</formula>
    </cfRule>
  </conditionalFormatting>
  <conditionalFormatting sqref="W411 W406 W394 W355 W294 W280 W261 W51">
    <cfRule type="expression" dxfId="198" priority="399" stopIfTrue="1">
      <formula>AND(W51="$",OR(#REF!="Yes",#REF!="No"))</formula>
    </cfRule>
    <cfRule type="expression" priority="400" stopIfTrue="1">
      <formula>W51="$"</formula>
    </cfRule>
    <cfRule type="expression" dxfId="197" priority="401" stopIfTrue="1">
      <formula>W51&lt;&gt;#REF!</formula>
    </cfRule>
  </conditionalFormatting>
  <conditionalFormatting sqref="E436:F436 H436 O436:S436 X436">
    <cfRule type="expression" dxfId="196" priority="395" stopIfTrue="1">
      <formula>AND(E436="$",OR(#REF!="Yes",#REF!="No"))</formula>
    </cfRule>
    <cfRule type="expression" priority="396" stopIfTrue="1">
      <formula>E436="$"</formula>
    </cfRule>
    <cfRule type="expression" dxfId="195" priority="397" stopIfTrue="1">
      <formula>E436&lt;&gt;#REF!</formula>
    </cfRule>
  </conditionalFormatting>
  <conditionalFormatting sqref="G436 I436:N436 T436">
    <cfRule type="expression" dxfId="194" priority="392" stopIfTrue="1">
      <formula>AND(G436="$",OR(#REF!="Yes",#REF!="No"))</formula>
    </cfRule>
    <cfRule type="expression" priority="393" stopIfTrue="1">
      <formula>G436="$"</formula>
    </cfRule>
    <cfRule type="expression" dxfId="193" priority="394" stopIfTrue="1">
      <formula>G436&lt;&gt;#REF!</formula>
    </cfRule>
  </conditionalFormatting>
  <conditionalFormatting sqref="A436">
    <cfRule type="expression" dxfId="192" priority="398">
      <formula>COUNTA(E436:X436)=0</formula>
    </cfRule>
  </conditionalFormatting>
  <conditionalFormatting sqref="V436">
    <cfRule type="expression" dxfId="191" priority="385" stopIfTrue="1">
      <formula>AND(V436="$",OR(#REF!="Yes",#REF!="No"))</formula>
    </cfRule>
    <cfRule type="expression" priority="386" stopIfTrue="1">
      <formula>V436="$"</formula>
    </cfRule>
    <cfRule type="expression" dxfId="190" priority="387" stopIfTrue="1">
      <formula>V436&lt;&gt;#REF!</formula>
    </cfRule>
  </conditionalFormatting>
  <conditionalFormatting sqref="U436">
    <cfRule type="expression" dxfId="189" priority="382" stopIfTrue="1">
      <formula>AND(U436="$",OR(#REF!="Yes",#REF!="No"))</formula>
    </cfRule>
    <cfRule type="expression" priority="383" stopIfTrue="1">
      <formula>U436="$"</formula>
    </cfRule>
    <cfRule type="expression" dxfId="188" priority="384" stopIfTrue="1">
      <formula>U436&lt;&gt;#REF!</formula>
    </cfRule>
  </conditionalFormatting>
  <conditionalFormatting sqref="W436">
    <cfRule type="expression" dxfId="187" priority="379" stopIfTrue="1">
      <formula>AND(W436="$",OR(#REF!="Yes",#REF!="No"))</formula>
    </cfRule>
    <cfRule type="expression" priority="380" stopIfTrue="1">
      <formula>W436="$"</formula>
    </cfRule>
    <cfRule type="expression" dxfId="186" priority="381" stopIfTrue="1">
      <formula>W436&lt;&gt;#REF!</formula>
    </cfRule>
  </conditionalFormatting>
  <conditionalFormatting sqref="E437:F437 H437 O437:S437 X437">
    <cfRule type="expression" dxfId="185" priority="375" stopIfTrue="1">
      <formula>AND(E437="$",OR(#REF!="Yes",#REF!="No"))</formula>
    </cfRule>
    <cfRule type="expression" priority="376" stopIfTrue="1">
      <formula>E437="$"</formula>
    </cfRule>
    <cfRule type="expression" dxfId="184" priority="377" stopIfTrue="1">
      <formula>E437&lt;&gt;#REF!</formula>
    </cfRule>
  </conditionalFormatting>
  <conditionalFormatting sqref="G437 I437:N437 T437">
    <cfRule type="expression" dxfId="183" priority="372" stopIfTrue="1">
      <formula>AND(G437="$",OR(#REF!="Yes",#REF!="No"))</formula>
    </cfRule>
    <cfRule type="expression" priority="373" stopIfTrue="1">
      <formula>G437="$"</formula>
    </cfRule>
    <cfRule type="expression" dxfId="182" priority="374" stopIfTrue="1">
      <formula>G437&lt;&gt;#REF!</formula>
    </cfRule>
  </conditionalFormatting>
  <conditionalFormatting sqref="A437">
    <cfRule type="expression" dxfId="181" priority="378">
      <formula>COUNTA(E437:X437)=0</formula>
    </cfRule>
  </conditionalFormatting>
  <conditionalFormatting sqref="V437">
    <cfRule type="expression" dxfId="180" priority="365" stopIfTrue="1">
      <formula>AND(V437="$",OR(#REF!="Yes",#REF!="No"))</formula>
    </cfRule>
    <cfRule type="expression" priority="366" stopIfTrue="1">
      <formula>V437="$"</formula>
    </cfRule>
    <cfRule type="expression" dxfId="179" priority="367" stopIfTrue="1">
      <formula>V437&lt;&gt;#REF!</formula>
    </cfRule>
  </conditionalFormatting>
  <conditionalFormatting sqref="U437">
    <cfRule type="expression" dxfId="178" priority="362" stopIfTrue="1">
      <formula>AND(U437="$",OR(#REF!="Yes",#REF!="No"))</formula>
    </cfRule>
    <cfRule type="expression" priority="363" stopIfTrue="1">
      <formula>U437="$"</formula>
    </cfRule>
    <cfRule type="expression" dxfId="177" priority="364" stopIfTrue="1">
      <formula>U437&lt;&gt;#REF!</formula>
    </cfRule>
  </conditionalFormatting>
  <conditionalFormatting sqref="W437">
    <cfRule type="expression" dxfId="176" priority="359" stopIfTrue="1">
      <formula>AND(W437="$",OR(#REF!="Yes",#REF!="No"))</formula>
    </cfRule>
    <cfRule type="expression" priority="360" stopIfTrue="1">
      <formula>W437="$"</formula>
    </cfRule>
    <cfRule type="expression" dxfId="175" priority="361" stopIfTrue="1">
      <formula>W437&lt;&gt;#REF!</formula>
    </cfRule>
  </conditionalFormatting>
  <conditionalFormatting sqref="R406 R336 R280:R282 R263">
    <cfRule type="expression" dxfId="174" priority="356" stopIfTrue="1">
      <formula>AND(R263="$",OR(#REF!="Yes",#REF!="No"))</formula>
    </cfRule>
    <cfRule type="expression" priority="357" stopIfTrue="1">
      <formula>R263="$"</formula>
    </cfRule>
    <cfRule type="expression" dxfId="173" priority="358" stopIfTrue="1">
      <formula>R263&lt;&gt;#REF!</formula>
    </cfRule>
  </conditionalFormatting>
  <conditionalFormatting sqref="E9:F9 H9 O9:S9 X9">
    <cfRule type="expression" dxfId="172" priority="328" stopIfTrue="1">
      <formula>AND(E9="$",OR(#REF!="Yes",#REF!="No"))</formula>
    </cfRule>
    <cfRule type="expression" priority="329" stopIfTrue="1">
      <formula>E9="$"</formula>
    </cfRule>
    <cfRule type="expression" dxfId="171" priority="330" stopIfTrue="1">
      <formula>E9&lt;&gt;#REF!</formula>
    </cfRule>
  </conditionalFormatting>
  <conditionalFormatting sqref="G9 T9 I9:N9">
    <cfRule type="expression" dxfId="170" priority="325" stopIfTrue="1">
      <formula>AND(G9="$",OR(#REF!="Yes",#REF!="No"))</formula>
    </cfRule>
    <cfRule type="expression" priority="326" stopIfTrue="1">
      <formula>G9="$"</formula>
    </cfRule>
    <cfRule type="expression" dxfId="169" priority="327" stopIfTrue="1">
      <formula>G9&lt;&gt;#REF!</formula>
    </cfRule>
  </conditionalFormatting>
  <conditionalFormatting sqref="A9">
    <cfRule type="expression" dxfId="168" priority="331">
      <formula>COUNTA(E9:X9)=0</formula>
    </cfRule>
  </conditionalFormatting>
  <conditionalFormatting sqref="V9">
    <cfRule type="expression" dxfId="167" priority="318" stopIfTrue="1">
      <formula>AND(V9="$",OR(#REF!="Yes",#REF!="No"))</formula>
    </cfRule>
    <cfRule type="expression" priority="319" stopIfTrue="1">
      <formula>V9="$"</formula>
    </cfRule>
    <cfRule type="expression" dxfId="166" priority="320" stopIfTrue="1">
      <formula>V9&lt;&gt;#REF!</formula>
    </cfRule>
  </conditionalFormatting>
  <conditionalFormatting sqref="U9">
    <cfRule type="expression" dxfId="165" priority="315" stopIfTrue="1">
      <formula>AND(U9="$",OR(#REF!="Yes",#REF!="No"))</formula>
    </cfRule>
    <cfRule type="expression" priority="316" stopIfTrue="1">
      <formula>U9="$"</formula>
    </cfRule>
    <cfRule type="expression" dxfId="164" priority="317" stopIfTrue="1">
      <formula>U9&lt;&gt;#REF!</formula>
    </cfRule>
  </conditionalFormatting>
  <conditionalFormatting sqref="W9">
    <cfRule type="expression" dxfId="163" priority="312" stopIfTrue="1">
      <formula>AND(W9="$",OR(#REF!="Yes",#REF!="No"))</formula>
    </cfRule>
    <cfRule type="expression" priority="313" stopIfTrue="1">
      <formula>W9="$"</formula>
    </cfRule>
    <cfRule type="expression" dxfId="162" priority="314" stopIfTrue="1">
      <formula>W9&lt;&gt;#REF!</formula>
    </cfRule>
  </conditionalFormatting>
  <conditionalFormatting sqref="F412:G412 F408:G408 F385:G385 F371:G371 F308:G308 F273:G273 F147:G147 F145:G145 F126:G126 F123:G123 F55:G56">
    <cfRule type="expression" dxfId="161" priority="309" stopIfTrue="1">
      <formula>AND(F55="$",OR(#REF!="Yes",#REF!="No"))</formula>
    </cfRule>
    <cfRule type="expression" priority="310" stopIfTrue="1">
      <formula>F55="$"</formula>
    </cfRule>
    <cfRule type="expression" dxfId="160" priority="311" stopIfTrue="1">
      <formula>F55&lt;&gt;#REF!</formula>
    </cfRule>
  </conditionalFormatting>
  <conditionalFormatting sqref="H129:N129">
    <cfRule type="expression" dxfId="159" priority="306" stopIfTrue="1">
      <formula>AND(H129="$",OR(#REF!="Yes",#REF!="No"))</formula>
    </cfRule>
    <cfRule type="expression" priority="307" stopIfTrue="1">
      <formula>H129="$"</formula>
    </cfRule>
    <cfRule type="expression" dxfId="158" priority="308" stopIfTrue="1">
      <formula>H129&lt;&gt;#REF!</formula>
    </cfRule>
  </conditionalFormatting>
  <conditionalFormatting sqref="R371 R273 R251 R228 R163">
    <cfRule type="expression" dxfId="157" priority="303" stopIfTrue="1">
      <formula>AND(R163="$",OR(#REF!="Yes",#REF!="No"))</formula>
    </cfRule>
    <cfRule type="expression" priority="304" stopIfTrue="1">
      <formula>R163="$"</formula>
    </cfRule>
    <cfRule type="expression" dxfId="156" priority="305" stopIfTrue="1">
      <formula>R163&lt;&gt;#REF!</formula>
    </cfRule>
  </conditionalFormatting>
  <conditionalFormatting sqref="R422 R420 R416 R413 R405 R387:R388 R383:R384 R366 R364 R334 R284 R270 R242">
    <cfRule type="expression" dxfId="155" priority="300" stopIfTrue="1">
      <formula>AND(R242="$",OR(#REF!="Yes",#REF!="No"))</formula>
    </cfRule>
    <cfRule type="expression" priority="301" stopIfTrue="1">
      <formula>R242="$"</formula>
    </cfRule>
    <cfRule type="expression" dxfId="154" priority="302" stopIfTrue="1">
      <formula>R242&lt;&gt;#REF!</formula>
    </cfRule>
  </conditionalFormatting>
  <conditionalFormatting sqref="R428 R411:R412 R285:R286 R267 R156">
    <cfRule type="expression" dxfId="153" priority="297" stopIfTrue="1">
      <formula>AND(R156="$",OR(#REF!="Yes",#REF!="No"))</formula>
    </cfRule>
    <cfRule type="expression" priority="298" stopIfTrue="1">
      <formula>R156="$"</formula>
    </cfRule>
    <cfRule type="expression" dxfId="152" priority="299" stopIfTrue="1">
      <formula>R156&lt;&gt;#REF!</formula>
    </cfRule>
  </conditionalFormatting>
  <conditionalFormatting sqref="J277:N277">
    <cfRule type="expression" dxfId="151" priority="290" stopIfTrue="1">
      <formula>AND(J277="$",OR(#REF!="Yes",#REF!="No"))</formula>
    </cfRule>
    <cfRule type="expression" priority="291" stopIfTrue="1">
      <formula>J277="$"</formula>
    </cfRule>
    <cfRule type="expression" dxfId="150" priority="292" stopIfTrue="1">
      <formula>J277&lt;&gt;#REF!</formula>
    </cfRule>
  </conditionalFormatting>
  <conditionalFormatting sqref="A277">
    <cfRule type="expression" dxfId="149" priority="296">
      <formula>COUNTA(E277:X277)=0</formula>
    </cfRule>
  </conditionalFormatting>
  <conditionalFormatting sqref="V277">
    <cfRule type="expression" dxfId="148" priority="283" stopIfTrue="1">
      <formula>AND(V277="$",OR(#REF!="Yes",#REF!="No"))</formula>
    </cfRule>
    <cfRule type="expression" priority="284" stopIfTrue="1">
      <formula>V277="$"</formula>
    </cfRule>
    <cfRule type="expression" dxfId="147" priority="285" stopIfTrue="1">
      <formula>V277&lt;&gt;#REF!</formula>
    </cfRule>
  </conditionalFormatting>
  <conditionalFormatting sqref="J298:N298">
    <cfRule type="expression" dxfId="146" priority="256" stopIfTrue="1">
      <formula>AND(J298="$",OR(#REF!="Yes",#REF!="No"))</formula>
    </cfRule>
    <cfRule type="expression" priority="257" stopIfTrue="1">
      <formula>J298="$"</formula>
    </cfRule>
    <cfRule type="expression" dxfId="145" priority="258" stopIfTrue="1">
      <formula>J298&lt;&gt;#REF!</formula>
    </cfRule>
  </conditionalFormatting>
  <conditionalFormatting sqref="A298">
    <cfRule type="expression" dxfId="144" priority="262">
      <formula>COUNTA(E298:X298)=0</formula>
    </cfRule>
  </conditionalFormatting>
  <conditionalFormatting sqref="V321 V271 V268 V254:V255 V227 V166 V160:V161 V110:V112 V46">
    <cfRule type="expression" dxfId="143" priority="249" stopIfTrue="1">
      <formula>AND(V46="$",OR(#REF!="Yes",#REF!="No"))</formula>
    </cfRule>
    <cfRule type="expression" priority="250" stopIfTrue="1">
      <formula>V46="$"</formula>
    </cfRule>
    <cfRule type="expression" dxfId="142" priority="251" stopIfTrue="1">
      <formula>V46&lt;&gt;#REF!</formula>
    </cfRule>
  </conditionalFormatting>
  <conditionalFormatting sqref="V287:V292 V273 V269 V247 V245 V220 V108:V109 V104 V93">
    <cfRule type="expression" dxfId="141" priority="246" stopIfTrue="1">
      <formula>AND(V93="$",OR(#REF!="Yes",#REF!="No"))</formula>
    </cfRule>
    <cfRule type="expression" priority="247" stopIfTrue="1">
      <formula>V93="$"</formula>
    </cfRule>
    <cfRule type="expression" dxfId="140" priority="248" stopIfTrue="1">
      <formula>V93&lt;&gt;#REF!</formula>
    </cfRule>
  </conditionalFormatting>
  <conditionalFormatting sqref="V287:V292 V273 V269 V247 V245 V220 V108:V109 V104 V93">
    <cfRule type="expression" dxfId="139" priority="243" stopIfTrue="1">
      <formula>AND(V93="$",OR(#REF!="Yes",#REF!="No"))</formula>
    </cfRule>
    <cfRule type="expression" priority="244" stopIfTrue="1">
      <formula>V93="$"</formula>
    </cfRule>
    <cfRule type="expression" dxfId="138" priority="245" stopIfTrue="1">
      <formula>V93&lt;&gt;#REF!</formula>
    </cfRule>
  </conditionalFormatting>
  <conditionalFormatting sqref="J283:N283">
    <cfRule type="expression" dxfId="137" priority="230" stopIfTrue="1">
      <formula>AND(J283="$",OR(#REF!="Yes",#REF!="No"))</formula>
    </cfRule>
    <cfRule type="expression" priority="231" stopIfTrue="1">
      <formula>J283="$"</formula>
    </cfRule>
    <cfRule type="expression" dxfId="136" priority="232" stopIfTrue="1">
      <formula>J283&lt;&gt;#REF!</formula>
    </cfRule>
  </conditionalFormatting>
  <conditionalFormatting sqref="A283">
    <cfRule type="expression" dxfId="135" priority="236">
      <formula>COUNTA(E283:X283)=0</formula>
    </cfRule>
  </conditionalFormatting>
  <conditionalFormatting sqref="R283">
    <cfRule type="expression" dxfId="134" priority="223" stopIfTrue="1">
      <formula>AND(R283="$",OR(#REF!="Yes",#REF!="No"))</formula>
    </cfRule>
    <cfRule type="expression" priority="224" stopIfTrue="1">
      <formula>R283="$"</formula>
    </cfRule>
    <cfRule type="expression" dxfId="133" priority="225" stopIfTrue="1">
      <formula>R283&lt;&gt;#REF!</formula>
    </cfRule>
  </conditionalFormatting>
  <conditionalFormatting sqref="J211:N211">
    <cfRule type="expression" dxfId="132" priority="216" stopIfTrue="1">
      <formula>AND(J211="$",OR(#REF!="Yes",#REF!="No"))</formula>
    </cfRule>
    <cfRule type="expression" priority="217" stopIfTrue="1">
      <formula>J211="$"</formula>
    </cfRule>
    <cfRule type="expression" dxfId="131" priority="218" stopIfTrue="1">
      <formula>J211&lt;&gt;#REF!</formula>
    </cfRule>
  </conditionalFormatting>
  <conditionalFormatting sqref="A211">
    <cfRule type="expression" dxfId="130" priority="222">
      <formula>COUNTA(E211:X211)=0</formula>
    </cfRule>
  </conditionalFormatting>
  <conditionalFormatting sqref="F211:G211">
    <cfRule type="expression" dxfId="129" priority="209" stopIfTrue="1">
      <formula>AND(F211="$",OR(#REF!="Yes",#REF!="No"))</formula>
    </cfRule>
    <cfRule type="expression" priority="210" stopIfTrue="1">
      <formula>F211="$"</formula>
    </cfRule>
    <cfRule type="expression" dxfId="128" priority="211" stopIfTrue="1">
      <formula>F211&lt;&gt;#REF!</formula>
    </cfRule>
  </conditionalFormatting>
  <conditionalFormatting sqref="V211">
    <cfRule type="expression" dxfId="127" priority="206" stopIfTrue="1">
      <formula>AND(V211="$",OR(#REF!="Yes",#REF!="No"))</formula>
    </cfRule>
    <cfRule type="expression" priority="207" stopIfTrue="1">
      <formula>V211="$"</formula>
    </cfRule>
    <cfRule type="expression" dxfId="126" priority="208" stopIfTrue="1">
      <formula>V211&lt;&gt;#REF!</formula>
    </cfRule>
  </conditionalFormatting>
  <conditionalFormatting sqref="X371 X281 X273 X266:X267 X245:X248 X222 X200 X192:X193 X81 X77 X67 X47 X43:X45 X32">
    <cfRule type="expression" dxfId="125" priority="203" stopIfTrue="1">
      <formula>AND(X32="$",OR(#REF!="Yes",#REF!="No"))</formula>
    </cfRule>
    <cfRule type="expression" priority="204" stopIfTrue="1">
      <formula>X32="$"</formula>
    </cfRule>
    <cfRule type="expression" dxfId="124" priority="205" stopIfTrue="1">
      <formula>X32&lt;&gt;#REF!</formula>
    </cfRule>
  </conditionalFormatting>
  <conditionalFormatting sqref="X371 X281 X273 X266:X267 X245:X248 X222 X81">
    <cfRule type="expression" dxfId="123" priority="200" stopIfTrue="1">
      <formula>AND(X81="$",OR(#REF!="Yes",#REF!="No"))</formula>
    </cfRule>
    <cfRule type="expression" priority="201" stopIfTrue="1">
      <formula>X81="$"</formula>
    </cfRule>
    <cfRule type="expression" dxfId="122" priority="202" stopIfTrue="1">
      <formula>X81&lt;&gt;#REF!</formula>
    </cfRule>
  </conditionalFormatting>
  <conditionalFormatting sqref="R389 R374 R275 R230">
    <cfRule type="expression" dxfId="121" priority="197" stopIfTrue="1">
      <formula>AND(R230="$",OR(#REF!="Yes",#REF!="No"))</formula>
    </cfRule>
    <cfRule type="expression" priority="198" stopIfTrue="1">
      <formula>R230="$"</formula>
    </cfRule>
    <cfRule type="expression" dxfId="120" priority="199" stopIfTrue="1">
      <formula>R230&lt;&gt;#REF!</formula>
    </cfRule>
  </conditionalFormatting>
  <conditionalFormatting sqref="R431 R414:R415 R287:R292 R269">
    <cfRule type="expression" dxfId="119" priority="194" stopIfTrue="1">
      <formula>AND(R269="$",OR(#REF!="Yes",#REF!="No"))</formula>
    </cfRule>
    <cfRule type="expression" priority="195" stopIfTrue="1">
      <formula>R269="$"</formula>
    </cfRule>
    <cfRule type="expression" dxfId="118" priority="196" stopIfTrue="1">
      <formula>R269&lt;&gt;#REF!</formula>
    </cfRule>
  </conditionalFormatting>
  <conditionalFormatting sqref="E169 H169:I169 X169 O169:S169">
    <cfRule type="expression" dxfId="117" priority="190" stopIfTrue="1">
      <formula>AND(E169="$",OR(#REF!="Yes",#REF!="No"))</formula>
    </cfRule>
    <cfRule type="expression" priority="191" stopIfTrue="1">
      <formula>E169="$"</formula>
    </cfRule>
    <cfRule type="expression" dxfId="116" priority="192" stopIfTrue="1">
      <formula>E169&lt;&gt;#REF!</formula>
    </cfRule>
  </conditionalFormatting>
  <conditionalFormatting sqref="J169:N169">
    <cfRule type="expression" dxfId="115" priority="187" stopIfTrue="1">
      <formula>AND(J169="$",OR(#REF!="Yes",#REF!="No"))</formula>
    </cfRule>
    <cfRule type="expression" priority="188" stopIfTrue="1">
      <formula>J169="$"</formula>
    </cfRule>
    <cfRule type="expression" dxfId="114" priority="189" stopIfTrue="1">
      <formula>J169&lt;&gt;#REF!</formula>
    </cfRule>
  </conditionalFormatting>
  <conditionalFormatting sqref="F169">
    <cfRule type="expression" dxfId="113" priority="184" stopIfTrue="1">
      <formula>AND(F169="$",OR(#REF!="Yes",#REF!="No"))</formula>
    </cfRule>
    <cfRule type="expression" priority="185" stopIfTrue="1">
      <formula>F169="$"</formula>
    </cfRule>
    <cfRule type="expression" dxfId="112" priority="186" stopIfTrue="1">
      <formula>F169&lt;&gt;#REF!</formula>
    </cfRule>
  </conditionalFormatting>
  <conditionalFormatting sqref="G169">
    <cfRule type="expression" dxfId="111" priority="181" stopIfTrue="1">
      <formula>AND(G169="$",OR(#REF!="Yes",#REF!="No"))</formula>
    </cfRule>
    <cfRule type="expression" priority="182" stopIfTrue="1">
      <formula>G169="$"</formula>
    </cfRule>
    <cfRule type="expression" dxfId="110" priority="183" stopIfTrue="1">
      <formula>G169&lt;&gt;#REF!</formula>
    </cfRule>
  </conditionalFormatting>
  <conditionalFormatting sqref="T169">
    <cfRule type="expression" dxfId="109" priority="178" stopIfTrue="1">
      <formula>AND(T169="$",OR(#REF!="Yes",#REF!="No"))</formula>
    </cfRule>
    <cfRule type="expression" priority="179" stopIfTrue="1">
      <formula>T169="$"</formula>
    </cfRule>
    <cfRule type="expression" dxfId="108" priority="180" stopIfTrue="1">
      <formula>T169&lt;&gt;#REF!</formula>
    </cfRule>
  </conditionalFormatting>
  <conditionalFormatting sqref="A169">
    <cfRule type="expression" dxfId="107" priority="193">
      <formula>COUNTA(E169:X169)=0</formula>
    </cfRule>
  </conditionalFormatting>
  <conditionalFormatting sqref="U169:W169">
    <cfRule type="expression" dxfId="106" priority="174" stopIfTrue="1">
      <formula>AND(U169="$",OR(#REF!="Yes",#REF!="No"))</formula>
    </cfRule>
    <cfRule type="expression" priority="175" stopIfTrue="1">
      <formula>U169="$"</formula>
    </cfRule>
    <cfRule type="expression" dxfId="105" priority="176" stopIfTrue="1">
      <formula>U169&lt;&gt;#REF!</formula>
    </cfRule>
  </conditionalFormatting>
  <conditionalFormatting sqref="J310:N310">
    <cfRule type="expression" dxfId="104" priority="167" stopIfTrue="1">
      <formula>AND(J310="$",OR(#REF!="Yes",#REF!="No"))</formula>
    </cfRule>
    <cfRule type="expression" priority="168" stopIfTrue="1">
      <formula>J310="$"</formula>
    </cfRule>
    <cfRule type="expression" dxfId="103" priority="169" stopIfTrue="1">
      <formula>J310&lt;&gt;#REF!</formula>
    </cfRule>
  </conditionalFormatting>
  <conditionalFormatting sqref="A310">
    <cfRule type="expression" dxfId="102" priority="173">
      <formula>COUNTA(E310:X310)=0</formula>
    </cfRule>
  </conditionalFormatting>
  <conditionalFormatting sqref="R274">
    <cfRule type="expression" dxfId="101" priority="154" stopIfTrue="1">
      <formula>AND(R274="$",OR(#REF!="Yes",#REF!="No"))</formula>
    </cfRule>
    <cfRule type="expression" priority="155" stopIfTrue="1">
      <formula>R274="$"</formula>
    </cfRule>
    <cfRule type="expression" dxfId="100" priority="156" stopIfTrue="1">
      <formula>R274&lt;&gt;#REF!</formula>
    </cfRule>
  </conditionalFormatting>
  <conditionalFormatting sqref="S175 O175:Q175 E175:F175 X175">
    <cfRule type="expression" dxfId="99" priority="138" stopIfTrue="1">
      <formula>AND(E175="$",OR(#REF!="Yes",#REF!="No"))</formula>
    </cfRule>
    <cfRule type="expression" priority="139" stopIfTrue="1">
      <formula>E175="$"</formula>
    </cfRule>
    <cfRule type="expression" dxfId="98" priority="140" stopIfTrue="1">
      <formula>E175&lt;&gt;#REF!</formula>
    </cfRule>
  </conditionalFormatting>
  <conditionalFormatting sqref="G175">
    <cfRule type="expression" dxfId="97" priority="135" stopIfTrue="1">
      <formula>AND(G175="$",OR(#REF!="Yes",#REF!="No"))</formula>
    </cfRule>
    <cfRule type="expression" priority="136" stopIfTrue="1">
      <formula>G175="$"</formula>
    </cfRule>
    <cfRule type="expression" dxfId="96" priority="137" stopIfTrue="1">
      <formula>G175&lt;&gt;#REF!</formula>
    </cfRule>
  </conditionalFormatting>
  <conditionalFormatting sqref="R175">
    <cfRule type="expression" dxfId="95" priority="132" stopIfTrue="1">
      <formula>AND(R175="$",OR(#REF!="Yes",#REF!="No"))</formula>
    </cfRule>
    <cfRule type="expression" priority="133" stopIfTrue="1">
      <formula>R175="$"</formula>
    </cfRule>
    <cfRule type="expression" dxfId="94" priority="134" stopIfTrue="1">
      <formula>R175&lt;&gt;#REF!</formula>
    </cfRule>
  </conditionalFormatting>
  <conditionalFormatting sqref="H175">
    <cfRule type="expression" dxfId="93" priority="129" stopIfTrue="1">
      <formula>AND(H175="$",OR(#REF!="Yes",#REF!="No"))</formula>
    </cfRule>
    <cfRule type="expression" priority="130" stopIfTrue="1">
      <formula>H175="$"</formula>
    </cfRule>
    <cfRule type="expression" dxfId="92" priority="131" stopIfTrue="1">
      <formula>H175&lt;&gt;#REF!</formula>
    </cfRule>
  </conditionalFormatting>
  <conditionalFormatting sqref="T175">
    <cfRule type="expression" dxfId="91" priority="123" stopIfTrue="1">
      <formula>AND(T175="$",OR(#REF!="Yes",#REF!="No"))</formula>
    </cfRule>
    <cfRule type="expression" priority="124" stopIfTrue="1">
      <formula>T175="$"</formula>
    </cfRule>
    <cfRule type="expression" dxfId="90" priority="125" stopIfTrue="1">
      <formula>T175&lt;&gt;#REF!</formula>
    </cfRule>
  </conditionalFormatting>
  <conditionalFormatting sqref="A175">
    <cfRule type="expression" dxfId="89" priority="147">
      <formula>COUNTA(E175:X175)=0</formula>
    </cfRule>
  </conditionalFormatting>
  <conditionalFormatting sqref="V175">
    <cfRule type="expression" dxfId="88" priority="116" stopIfTrue="1">
      <formula>AND(V175="$",OR(#REF!="Yes",#REF!="No"))</formula>
    </cfRule>
    <cfRule type="expression" priority="117" stopIfTrue="1">
      <formula>V175="$"</formula>
    </cfRule>
    <cfRule type="expression" dxfId="87" priority="118" stopIfTrue="1">
      <formula>V175&lt;&gt;#REF!</formula>
    </cfRule>
  </conditionalFormatting>
  <conditionalFormatting sqref="U175">
    <cfRule type="expression" dxfId="86" priority="113" stopIfTrue="1">
      <formula>AND(U175="$",OR(#REF!="Yes",#REF!="No"))</formula>
    </cfRule>
    <cfRule type="expression" priority="114" stopIfTrue="1">
      <formula>U175="$"</formula>
    </cfRule>
    <cfRule type="expression" dxfId="85" priority="115" stopIfTrue="1">
      <formula>U175&lt;&gt;#REF!</formula>
    </cfRule>
  </conditionalFormatting>
  <conditionalFormatting sqref="W175">
    <cfRule type="expression" dxfId="84" priority="110" stopIfTrue="1">
      <formula>AND(W175="$",OR(#REF!="Yes",#REF!="No"))</formula>
    </cfRule>
    <cfRule type="expression" priority="111" stopIfTrue="1">
      <formula>W175="$"</formula>
    </cfRule>
    <cfRule type="expression" dxfId="83" priority="112" stopIfTrue="1">
      <formula>W175&lt;&gt;#REF!</formula>
    </cfRule>
  </conditionalFormatting>
  <conditionalFormatting sqref="I175:N175">
    <cfRule type="expression" dxfId="82" priority="107" stopIfTrue="1">
      <formula>AND(I175="$",OR(#REF!="Yes",#REF!="No"))</formula>
    </cfRule>
    <cfRule type="expression" priority="108" stopIfTrue="1">
      <formula>I175="$"</formula>
    </cfRule>
    <cfRule type="expression" dxfId="81" priority="109" stopIfTrue="1">
      <formula>I175&lt;&gt;#REF!</formula>
    </cfRule>
  </conditionalFormatting>
  <conditionalFormatting sqref="O29:S29 X29 E29:F29">
    <cfRule type="expression" dxfId="80" priority="103" stopIfTrue="1">
      <formula>AND(E29="$",OR(#REF!="Yes",#REF!="No"))</formula>
    </cfRule>
    <cfRule type="expression" priority="104" stopIfTrue="1">
      <formula>E29="$"</formula>
    </cfRule>
    <cfRule type="expression" dxfId="79" priority="105" stopIfTrue="1">
      <formula>E29&lt;&gt;#REF!</formula>
    </cfRule>
  </conditionalFormatting>
  <conditionalFormatting sqref="T29 J29:N29 G29">
    <cfRule type="expression" dxfId="78" priority="100" stopIfTrue="1">
      <formula>AND(G29="$",OR(#REF!="Yes",#REF!="No"))</formula>
    </cfRule>
    <cfRule type="expression" priority="101" stopIfTrue="1">
      <formula>G29="$"</formula>
    </cfRule>
    <cfRule type="expression" dxfId="77" priority="102" stopIfTrue="1">
      <formula>G29&lt;&gt;#REF!</formula>
    </cfRule>
  </conditionalFormatting>
  <conditionalFormatting sqref="H29">
    <cfRule type="expression" dxfId="76" priority="97" stopIfTrue="1">
      <formula>AND(H29="$",OR(#REF!="Yes",#REF!="No"))</formula>
    </cfRule>
    <cfRule type="expression" priority="98" stopIfTrue="1">
      <formula>H29="$"</formula>
    </cfRule>
    <cfRule type="expression" dxfId="75" priority="99" stopIfTrue="1">
      <formula>H29&lt;&gt;#REF!</formula>
    </cfRule>
  </conditionalFormatting>
  <conditionalFormatting sqref="I29">
    <cfRule type="expression" dxfId="74" priority="94" stopIfTrue="1">
      <formula>AND(I29="$",OR(#REF!="Yes",#REF!="No"))</formula>
    </cfRule>
    <cfRule type="expression" priority="95" stopIfTrue="1">
      <formula>I29="$"</formula>
    </cfRule>
    <cfRule type="expression" dxfId="73" priority="96" stopIfTrue="1">
      <formula>I29&lt;&gt;#REF!</formula>
    </cfRule>
  </conditionalFormatting>
  <conditionalFormatting sqref="A29">
    <cfRule type="expression" dxfId="72" priority="106">
      <formula>COUNTA(E29:X29)=0</formula>
    </cfRule>
  </conditionalFormatting>
  <conditionalFormatting sqref="U29:W29">
    <cfRule type="expression" dxfId="71" priority="90" stopIfTrue="1">
      <formula>AND(U29="$",OR(#REF!="Yes",#REF!="No"))</formula>
    </cfRule>
    <cfRule type="expression" priority="91" stopIfTrue="1">
      <formula>U29="$"</formula>
    </cfRule>
    <cfRule type="expression" dxfId="70" priority="92" stopIfTrue="1">
      <formula>U29&lt;&gt;#REF!</formula>
    </cfRule>
  </conditionalFormatting>
  <conditionalFormatting sqref="E198:F198 H198:I198 O198:S198 X198">
    <cfRule type="expression" dxfId="69" priority="86" stopIfTrue="1">
      <formula>AND(E198="$",OR(#REF!="Yes",#REF!="No"))</formula>
    </cfRule>
    <cfRule type="expression" priority="87" stopIfTrue="1">
      <formula>E198="$"</formula>
    </cfRule>
    <cfRule type="expression" dxfId="68" priority="88" stopIfTrue="1">
      <formula>E198&lt;&gt;#REF!</formula>
    </cfRule>
  </conditionalFormatting>
  <conditionalFormatting sqref="J198:N198 G198 T198">
    <cfRule type="expression" dxfId="67" priority="83" stopIfTrue="1">
      <formula>AND(G198="$",OR(#REF!="Yes",#REF!="No"))</formula>
    </cfRule>
    <cfRule type="expression" priority="84" stopIfTrue="1">
      <formula>G198="$"</formula>
    </cfRule>
    <cfRule type="expression" dxfId="66" priority="85" stopIfTrue="1">
      <formula>G198&lt;&gt;#REF!</formula>
    </cfRule>
  </conditionalFormatting>
  <conditionalFormatting sqref="A198">
    <cfRule type="expression" dxfId="65" priority="89">
      <formula>COUNTA(E198:X198)=0</formula>
    </cfRule>
  </conditionalFormatting>
  <conditionalFormatting sqref="V198">
    <cfRule type="expression" dxfId="64" priority="76" stopIfTrue="1">
      <formula>AND(V198="$",OR(#REF!="Yes",#REF!="No"))</formula>
    </cfRule>
    <cfRule type="expression" priority="77" stopIfTrue="1">
      <formula>V198="$"</formula>
    </cfRule>
    <cfRule type="expression" dxfId="63" priority="78" stopIfTrue="1">
      <formula>V198&lt;&gt;#REF!</formula>
    </cfRule>
  </conditionalFormatting>
  <conditionalFormatting sqref="U198">
    <cfRule type="expression" dxfId="62" priority="73" stopIfTrue="1">
      <formula>AND(U198="$",OR(#REF!="Yes",#REF!="No"))</formula>
    </cfRule>
    <cfRule type="expression" priority="74" stopIfTrue="1">
      <formula>U198="$"</formula>
    </cfRule>
    <cfRule type="expression" dxfId="61" priority="75" stopIfTrue="1">
      <formula>U198&lt;&gt;#REF!</formula>
    </cfRule>
  </conditionalFormatting>
  <conditionalFormatting sqref="W198">
    <cfRule type="expression" dxfId="60" priority="70" stopIfTrue="1">
      <formula>AND(W198="$",OR(#REF!="Yes",#REF!="No"))</formula>
    </cfRule>
    <cfRule type="expression" priority="71" stopIfTrue="1">
      <formula>W198="$"</formula>
    </cfRule>
    <cfRule type="expression" dxfId="59" priority="72" stopIfTrue="1">
      <formula>W198&lt;&gt;#REF!</formula>
    </cfRule>
  </conditionalFormatting>
  <conditionalFormatting sqref="E78:F78 H78 O78:S78 X78">
    <cfRule type="expression" dxfId="58" priority="66" stopIfTrue="1">
      <formula>AND(E78="$",OR(#REF!="Yes",#REF!="No"))</formula>
    </cfRule>
    <cfRule type="expression" priority="67" stopIfTrue="1">
      <formula>E78="$"</formula>
    </cfRule>
    <cfRule type="expression" dxfId="57" priority="68" stopIfTrue="1">
      <formula>E78&lt;&gt;#REF!</formula>
    </cfRule>
  </conditionalFormatting>
  <conditionalFormatting sqref="G78 I78:N78">
    <cfRule type="expression" dxfId="56" priority="63" stopIfTrue="1">
      <formula>AND(G78="$",OR(#REF!="Yes",#REF!="No"))</formula>
    </cfRule>
    <cfRule type="expression" priority="64" stopIfTrue="1">
      <formula>G78="$"</formula>
    </cfRule>
    <cfRule type="expression" dxfId="55" priority="65" stopIfTrue="1">
      <formula>G78&lt;&gt;#REF!</formula>
    </cfRule>
  </conditionalFormatting>
  <conditionalFormatting sqref="T78">
    <cfRule type="expression" dxfId="54" priority="60" stopIfTrue="1">
      <formula>AND(T78="$",OR(#REF!="Yes",#REF!="No"))</formula>
    </cfRule>
    <cfRule type="expression" priority="61" stopIfTrue="1">
      <formula>T78="$"</formula>
    </cfRule>
    <cfRule type="expression" dxfId="53" priority="62" stopIfTrue="1">
      <formula>T78&lt;&gt;#REF!</formula>
    </cfRule>
  </conditionalFormatting>
  <conditionalFormatting sqref="A78">
    <cfRule type="expression" dxfId="52" priority="69">
      <formula>COUNTA(E78:X78)=0</formula>
    </cfRule>
  </conditionalFormatting>
  <conditionalFormatting sqref="V78">
    <cfRule type="expression" dxfId="51" priority="53" stopIfTrue="1">
      <formula>AND(V78="$",OR(#REF!="Yes",#REF!="No"))</formula>
    </cfRule>
    <cfRule type="expression" priority="54" stopIfTrue="1">
      <formula>V78="$"</formula>
    </cfRule>
    <cfRule type="expression" dxfId="50" priority="55" stopIfTrue="1">
      <formula>V78&lt;&gt;#REF!</formula>
    </cfRule>
  </conditionalFormatting>
  <conditionalFormatting sqref="U78">
    <cfRule type="expression" dxfId="49" priority="50" stopIfTrue="1">
      <formula>AND(U78="$",OR(#REF!="Yes",#REF!="No"))</formula>
    </cfRule>
    <cfRule type="expression" priority="51" stopIfTrue="1">
      <formula>U78="$"</formula>
    </cfRule>
    <cfRule type="expression" dxfId="48" priority="52" stopIfTrue="1">
      <formula>U78&lt;&gt;#REF!</formula>
    </cfRule>
  </conditionalFormatting>
  <conditionalFormatting sqref="W78">
    <cfRule type="expression" dxfId="47" priority="47" stopIfTrue="1">
      <formula>AND(W78="$",OR(#REF!="Yes",#REF!="No"))</formula>
    </cfRule>
    <cfRule type="expression" priority="48" stopIfTrue="1">
      <formula>W78="$"</formula>
    </cfRule>
    <cfRule type="expression" dxfId="46" priority="49" stopIfTrue="1">
      <formula>W78&lt;&gt;#REF!</formula>
    </cfRule>
  </conditionalFormatting>
  <conditionalFormatting sqref="X78">
    <cfRule type="expression" dxfId="45" priority="44" stopIfTrue="1">
      <formula>AND(X78="$",OR(#REF!="Yes",#REF!="No"))</formula>
    </cfRule>
    <cfRule type="expression" priority="45" stopIfTrue="1">
      <formula>X78="$"</formula>
    </cfRule>
    <cfRule type="expression" dxfId="44" priority="46" stopIfTrue="1">
      <formula>X78&lt;&gt;#REF!</formula>
    </cfRule>
  </conditionalFormatting>
  <conditionalFormatting sqref="E87 X87 O87:S87">
    <cfRule type="expression" dxfId="43" priority="40" stopIfTrue="1">
      <formula>AND(E87="$",OR(#REF!="Yes",#REF!="No"))</formula>
    </cfRule>
    <cfRule type="expression" priority="41" stopIfTrue="1">
      <formula>E87="$"</formula>
    </cfRule>
    <cfRule type="expression" dxfId="42" priority="42" stopIfTrue="1">
      <formula>E87&lt;&gt;#REF!</formula>
    </cfRule>
  </conditionalFormatting>
  <conditionalFormatting sqref="N87 T87">
    <cfRule type="expression" dxfId="41" priority="37" stopIfTrue="1">
      <formula>AND(N87="$",OR(#REF!="Yes",#REF!="No"))</formula>
    </cfRule>
    <cfRule type="expression" priority="38" stopIfTrue="1">
      <formula>N87="$"</formula>
    </cfRule>
    <cfRule type="expression" dxfId="40" priority="39" stopIfTrue="1">
      <formula>N87&lt;&gt;#REF!</formula>
    </cfRule>
  </conditionalFormatting>
  <conditionalFormatting sqref="H87">
    <cfRule type="expression" dxfId="39" priority="34" stopIfTrue="1">
      <formula>AND(H87="$",OR(#REF!="Yes",#REF!="No"))</formula>
    </cfRule>
    <cfRule type="expression" priority="35" stopIfTrue="1">
      <formula>H87="$"</formula>
    </cfRule>
    <cfRule type="expression" dxfId="38" priority="36" stopIfTrue="1">
      <formula>H87&lt;&gt;#REF!</formula>
    </cfRule>
  </conditionalFormatting>
  <conditionalFormatting sqref="I87">
    <cfRule type="expression" dxfId="37" priority="31" stopIfTrue="1">
      <formula>AND(I87="$",OR(#REF!="Yes",#REF!="No"))</formula>
    </cfRule>
    <cfRule type="expression" priority="32" stopIfTrue="1">
      <formula>I87="$"</formula>
    </cfRule>
    <cfRule type="expression" dxfId="36" priority="33" stopIfTrue="1">
      <formula>I87&lt;&gt;#REF!</formula>
    </cfRule>
  </conditionalFormatting>
  <conditionalFormatting sqref="F87:G87">
    <cfRule type="expression" dxfId="35" priority="28" stopIfTrue="1">
      <formula>AND(F87="$",OR(#REF!="Yes",#REF!="No"))</formula>
    </cfRule>
    <cfRule type="expression" priority="29" stopIfTrue="1">
      <formula>F87="$"</formula>
    </cfRule>
    <cfRule type="expression" dxfId="34" priority="30" stopIfTrue="1">
      <formula>F87&lt;&gt;#REF!</formula>
    </cfRule>
  </conditionalFormatting>
  <conditionalFormatting sqref="J87:M87">
    <cfRule type="expression" dxfId="33" priority="25" stopIfTrue="1">
      <formula>AND(J87="$",OR(#REF!="Yes",#REF!="No"))</formula>
    </cfRule>
    <cfRule type="expression" priority="26" stopIfTrue="1">
      <formula>J87="$"</formula>
    </cfRule>
    <cfRule type="expression" dxfId="32" priority="27" stopIfTrue="1">
      <formula>J87&lt;&gt;#REF!</formula>
    </cfRule>
  </conditionalFormatting>
  <conditionalFormatting sqref="A87">
    <cfRule type="expression" dxfId="31" priority="43">
      <formula>COUNTA(E87:X87)=0</formula>
    </cfRule>
  </conditionalFormatting>
  <conditionalFormatting sqref="V87">
    <cfRule type="expression" dxfId="30" priority="18" stopIfTrue="1">
      <formula>AND(V87="$",OR(#REF!="Yes",#REF!="No"))</formula>
    </cfRule>
    <cfRule type="expression" priority="19" stopIfTrue="1">
      <formula>V87="$"</formula>
    </cfRule>
    <cfRule type="expression" dxfId="29" priority="20" stopIfTrue="1">
      <formula>V87&lt;&gt;#REF!</formula>
    </cfRule>
  </conditionalFormatting>
  <conditionalFormatting sqref="U87">
    <cfRule type="expression" dxfId="28" priority="15" stopIfTrue="1">
      <formula>AND(U87="$",OR(#REF!="Yes",#REF!="No"))</formula>
    </cfRule>
    <cfRule type="expression" priority="16" stopIfTrue="1">
      <formula>U87="$"</formula>
    </cfRule>
    <cfRule type="expression" dxfId="27" priority="17" stopIfTrue="1">
      <formula>U87&lt;&gt;#REF!</formula>
    </cfRule>
  </conditionalFormatting>
  <conditionalFormatting sqref="W87">
    <cfRule type="expression" dxfId="26" priority="12" stopIfTrue="1">
      <formula>AND(W87="$",OR(#REF!="Yes",#REF!="No"))</formula>
    </cfRule>
    <cfRule type="expression" priority="13" stopIfTrue="1">
      <formula>W87="$"</formula>
    </cfRule>
    <cfRule type="expression" dxfId="25" priority="14" stopIfTrue="1">
      <formula>W87&lt;&gt;#REF!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295"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203"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187" id="{5C739AB1-7971-4375-AF18-B8D003FCE991}">
            <xm:f>NOT(ISNUMBER(MATCH(C3,MyNetworks!$6:$6,0)))</xm:f>
            <x14:dxf>
              <fill>
                <patternFill>
                  <bgColor rgb="FFFF0000"/>
                </patternFill>
              </fill>
            </x14:dxf>
          </x14:cfRule>
          <xm:sqref>C3:C8 C416:C419 C278:C282 C164:C168 C284:C297 C299:C309 C170:C174 C10:C28 C176:C197 C30:C77 C199:C210 C79:C86 C88:C161 C212:C276 C311:C389</xm:sqref>
        </x14:conditionalFormatting>
        <x14:conditionalFormatting xmlns:xm="http://schemas.microsoft.com/office/excel/2006/main">
          <x14:cfRule type="expression" priority="768"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751"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629"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541"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498"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52"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09"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08"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91"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371"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324"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289" id="{7F14C10E-D920-4AE6-B781-029C45097C42}">
            <xm:f>NOT(ISNUMBER(MATCH(C277,MyNetworks!$6:$6,0)))</xm:f>
            <x14:dxf>
              <fill>
                <patternFill>
                  <bgColor rgb="FFFF0000"/>
                </patternFill>
              </fill>
            </x14:dxf>
          </x14:cfRule>
          <xm:sqref>C277</xm:sqref>
        </x14:conditionalFormatting>
        <x14:conditionalFormatting xmlns:xm="http://schemas.microsoft.com/office/excel/2006/main">
          <x14:cfRule type="expression" priority="255" id="{071125FF-B824-43FF-921F-863C4F628CC4}">
            <xm:f>NOT(ISNUMBER(MATCH(C298,MyNetworks!$6:$6,0)))</xm:f>
            <x14:dxf>
              <fill>
                <patternFill>
                  <bgColor rgb="FFFF0000"/>
                </patternFill>
              </fill>
            </x14:dxf>
          </x14:cfRule>
          <xm:sqref>C298</xm:sqref>
        </x14:conditionalFormatting>
        <x14:conditionalFormatting xmlns:xm="http://schemas.microsoft.com/office/excel/2006/main">
          <x14:cfRule type="expression" priority="229" id="{44AA66DC-D6CD-47D1-8811-5E669A1A6519}">
            <xm:f>NOT(ISNUMBER(MATCH(C283,MyNetworks!$6:$6,0)))</xm:f>
            <x14:dxf>
              <fill>
                <patternFill>
                  <bgColor rgb="FFFF0000"/>
                </patternFill>
              </fill>
            </x14:dxf>
          </x14:cfRule>
          <xm:sqref>C283</xm:sqref>
        </x14:conditionalFormatting>
        <x14:conditionalFormatting xmlns:xm="http://schemas.microsoft.com/office/excel/2006/main">
          <x14:cfRule type="expression" priority="215" id="{8BF52A5B-7526-439B-A62D-13F05DEE28C2}">
            <xm:f>NOT(ISNUMBER(MATCH(C211,MyNetworks!$6:$6,0)))</xm:f>
            <x14:dxf>
              <fill>
                <patternFill>
                  <bgColor rgb="FFFF0000"/>
                </patternFill>
              </fill>
            </x14:dxf>
          </x14:cfRule>
          <xm:sqref>C211</xm:sqref>
        </x14:conditionalFormatting>
        <x14:conditionalFormatting xmlns:xm="http://schemas.microsoft.com/office/excel/2006/main">
          <x14:cfRule type="expression" priority="177" id="{35CBA1AA-3579-4A4A-A9C4-05CA24D3B33E}">
            <xm:f>NOT(ISNUMBER(MATCH(C169,MyNetworks!$6:$6,0)))</xm:f>
            <x14:dxf>
              <fill>
                <patternFill>
                  <bgColor rgb="FFFF0000"/>
                </patternFill>
              </fill>
            </x14:dxf>
          </x14:cfRule>
          <xm:sqref>C169</xm:sqref>
        </x14:conditionalFormatting>
        <x14:conditionalFormatting xmlns:xm="http://schemas.microsoft.com/office/excel/2006/main">
          <x14:cfRule type="expression" priority="166" id="{C5EAFE63-AE05-4312-8B5A-CCBFD1482A93}">
            <xm:f>NOT(ISNUMBER(MATCH(C310,MyNetworks!$6:$6,0)))</xm:f>
            <x14:dxf>
              <fill>
                <patternFill>
                  <bgColor rgb="FFFF0000"/>
                </patternFill>
              </fill>
            </x14:dxf>
          </x14:cfRule>
          <xm:sqref>C310</xm:sqref>
        </x14:conditionalFormatting>
        <x14:conditionalFormatting xmlns:xm="http://schemas.microsoft.com/office/excel/2006/main">
          <x14:cfRule type="expression" priority="122" id="{CD695D34-1896-4A9D-BAFD-9F48ABC54CAD}">
            <xm:f>NOT(ISNUMBER(MATCH(C175,MyNetworks!$6:$6,0)))</xm:f>
            <x14:dxf>
              <fill>
                <patternFill>
                  <bgColor rgb="FFFF0000"/>
                </patternFill>
              </fill>
            </x14:dxf>
          </x14:cfRule>
          <xm:sqref>C175</xm:sqref>
        </x14:conditionalFormatting>
        <x14:conditionalFormatting xmlns:xm="http://schemas.microsoft.com/office/excel/2006/main">
          <x14:cfRule type="expression" priority="93" id="{C22A8D87-824E-4933-9414-B598313DB413}">
            <xm:f>NOT(ISNUMBER(MATCH(C29,MyNetworks!$6:$6,0)))</xm:f>
            <x14:dxf>
              <fill>
                <patternFill>
                  <bgColor rgb="FFFF0000"/>
                </patternFill>
              </fill>
            </x14:dxf>
          </x14:cfRule>
          <xm:sqref>C29</xm:sqref>
        </x14:conditionalFormatting>
        <x14:conditionalFormatting xmlns:xm="http://schemas.microsoft.com/office/excel/2006/main">
          <x14:cfRule type="expression" priority="82" id="{436D8F4B-1233-4152-ADD5-60F3EAF7D374}">
            <xm:f>NOT(ISNUMBER(MATCH(C198,MyNetworks!$6:$6,0)))</xm:f>
            <x14:dxf>
              <fill>
                <patternFill>
                  <bgColor rgb="FFFF0000"/>
                </patternFill>
              </fill>
            </x14:dxf>
          </x14:cfRule>
          <xm:sqref>C198</xm:sqref>
        </x14:conditionalFormatting>
        <x14:conditionalFormatting xmlns:xm="http://schemas.microsoft.com/office/excel/2006/main">
          <x14:cfRule type="expression" priority="59"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24" id="{59B34911-C60B-4727-AD02-E5E9F79544F2}">
            <xm:f>NOT(ISNUMBER(MATCH(C87,MyNetworks!$6:$6,0)))</xm:f>
            <x14:dxf>
              <fill>
                <patternFill>
                  <bgColor rgb="FFFF0000"/>
                </patternFill>
              </fill>
            </x14:dxf>
          </x14:cfRule>
          <xm:sqref>C87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121</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846</v>
      </c>
      <c r="B6" s="173">
        <v>1</v>
      </c>
      <c r="D6" t="s">
        <v>5</v>
      </c>
      <c r="E6" s="173">
        <v>1</v>
      </c>
    </row>
    <row r="7" spans="1:9" x14ac:dyDescent="0.4">
      <c r="A7" t="s">
        <v>0</v>
      </c>
      <c r="B7" s="173">
        <v>1</v>
      </c>
      <c r="D7" t="s">
        <v>87</v>
      </c>
      <c r="E7" s="173">
        <v>0</v>
      </c>
    </row>
    <row r="8" spans="1:9" x14ac:dyDescent="0.4">
      <c r="A8" t="s">
        <v>780</v>
      </c>
      <c r="B8" s="173">
        <v>0</v>
      </c>
      <c r="D8" t="s">
        <v>294</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373</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172</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153</v>
      </c>
      <c r="B19" s="173">
        <v>0</v>
      </c>
      <c r="D19" t="s">
        <v>173</v>
      </c>
      <c r="E19" s="173">
        <v>0</v>
      </c>
    </row>
    <row r="20" spans="1:5" x14ac:dyDescent="0.4">
      <c r="A20" t="s">
        <v>19</v>
      </c>
      <c r="B20" s="173">
        <v>0</v>
      </c>
      <c r="D20" t="s">
        <v>114</v>
      </c>
      <c r="E20" s="173">
        <v>0</v>
      </c>
    </row>
    <row r="21" spans="1:5" x14ac:dyDescent="0.4">
      <c r="A21" t="s">
        <v>96</v>
      </c>
      <c r="B21" s="173">
        <v>0</v>
      </c>
      <c r="D21" t="s">
        <v>168</v>
      </c>
      <c r="E21" s="173">
        <v>0</v>
      </c>
    </row>
    <row r="22" spans="1:5" x14ac:dyDescent="0.4">
      <c r="A22" t="s">
        <v>20</v>
      </c>
      <c r="B22" s="173">
        <v>0</v>
      </c>
      <c r="D22" t="s">
        <v>908</v>
      </c>
      <c r="E22" s="173">
        <v>0</v>
      </c>
    </row>
    <row r="23" spans="1:5" x14ac:dyDescent="0.4">
      <c r="A23" t="s">
        <v>156</v>
      </c>
      <c r="B23" s="173">
        <v>0</v>
      </c>
      <c r="D23" t="s">
        <v>178</v>
      </c>
      <c r="E23" s="173">
        <v>0</v>
      </c>
    </row>
    <row r="24" spans="1:5" x14ac:dyDescent="0.4">
      <c r="A24" t="s">
        <v>539</v>
      </c>
      <c r="B24" s="173">
        <v>0</v>
      </c>
      <c r="D24" t="s">
        <v>118</v>
      </c>
      <c r="E24" s="173">
        <v>0</v>
      </c>
    </row>
    <row r="25" spans="1:5" x14ac:dyDescent="0.4">
      <c r="A25" t="s">
        <v>23</v>
      </c>
      <c r="B25" s="173">
        <v>0</v>
      </c>
      <c r="D25" t="s">
        <v>119</v>
      </c>
      <c r="E25" s="173">
        <v>0</v>
      </c>
    </row>
    <row r="26" spans="1:5" x14ac:dyDescent="0.4">
      <c r="A26" t="s">
        <v>25</v>
      </c>
      <c r="B26" s="173">
        <v>0</v>
      </c>
      <c r="D26" t="s">
        <v>43</v>
      </c>
      <c r="E26" s="173">
        <v>0</v>
      </c>
    </row>
    <row r="27" spans="1:5" x14ac:dyDescent="0.4">
      <c r="A27" t="s">
        <v>28</v>
      </c>
      <c r="B27" s="173">
        <v>0</v>
      </c>
      <c r="D27" t="s">
        <v>334</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121</v>
      </c>
      <c r="E30" s="173">
        <v>0</v>
      </c>
    </row>
    <row r="31" spans="1:5" x14ac:dyDescent="0.4">
      <c r="A31" t="s">
        <v>33</v>
      </c>
      <c r="B31" s="173">
        <v>0</v>
      </c>
      <c r="D31" t="s">
        <v>51</v>
      </c>
      <c r="E31" s="173">
        <v>0</v>
      </c>
    </row>
    <row r="32" spans="1:5" x14ac:dyDescent="0.4">
      <c r="A32" t="s">
        <v>174</v>
      </c>
      <c r="B32" s="173">
        <v>0</v>
      </c>
      <c r="D32" t="s">
        <v>124</v>
      </c>
      <c r="E32" s="173">
        <v>0</v>
      </c>
    </row>
    <row r="33" spans="1:5" x14ac:dyDescent="0.4">
      <c r="A33" t="s">
        <v>390</v>
      </c>
      <c r="B33" s="173">
        <v>0</v>
      </c>
      <c r="D33" t="s">
        <v>125</v>
      </c>
      <c r="E33" s="173">
        <v>0</v>
      </c>
    </row>
    <row r="34" spans="1:5" x14ac:dyDescent="0.4">
      <c r="A34" t="s">
        <v>391</v>
      </c>
      <c r="B34" s="173">
        <v>0</v>
      </c>
      <c r="D34" t="s">
        <v>52</v>
      </c>
      <c r="E34" s="173">
        <v>0</v>
      </c>
    </row>
    <row r="35" spans="1:5" x14ac:dyDescent="0.4">
      <c r="A35" t="s">
        <v>34</v>
      </c>
      <c r="B35" s="173">
        <v>0</v>
      </c>
      <c r="D35" t="s">
        <v>59</v>
      </c>
      <c r="E35" s="173">
        <v>0</v>
      </c>
    </row>
    <row r="36" spans="1:5" x14ac:dyDescent="0.4">
      <c r="A36" t="s">
        <v>194</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175</v>
      </c>
      <c r="B39" s="173">
        <v>0</v>
      </c>
      <c r="D39" t="s">
        <v>135</v>
      </c>
      <c r="E39" s="173">
        <v>0</v>
      </c>
    </row>
    <row r="40" spans="1:5" x14ac:dyDescent="0.4">
      <c r="A40" t="s">
        <v>176</v>
      </c>
      <c r="B40" s="173">
        <v>0</v>
      </c>
      <c r="D40" t="s">
        <v>139</v>
      </c>
      <c r="E40" s="173">
        <v>0</v>
      </c>
    </row>
    <row r="41" spans="1:5" x14ac:dyDescent="0.4">
      <c r="A41" t="s">
        <v>224</v>
      </c>
      <c r="B41" s="173">
        <v>1</v>
      </c>
      <c r="D41" t="s">
        <v>64</v>
      </c>
      <c r="E41" s="173">
        <v>0</v>
      </c>
    </row>
    <row r="42" spans="1:5" x14ac:dyDescent="0.4">
      <c r="A42" t="s">
        <v>37</v>
      </c>
      <c r="B42" s="173">
        <v>0</v>
      </c>
      <c r="D42" t="s">
        <v>144</v>
      </c>
      <c r="E42" s="173">
        <v>0</v>
      </c>
    </row>
    <row r="43" spans="1:5" x14ac:dyDescent="0.4">
      <c r="A43" t="s">
        <v>38</v>
      </c>
      <c r="B43" s="173">
        <v>0</v>
      </c>
      <c r="D43" t="s">
        <v>78</v>
      </c>
      <c r="E43" s="173">
        <v>0</v>
      </c>
    </row>
    <row r="44" spans="1:5" x14ac:dyDescent="0.4">
      <c r="A44" t="s">
        <v>177</v>
      </c>
      <c r="B44" s="173">
        <v>0</v>
      </c>
      <c r="D44" t="s">
        <v>149</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120</v>
      </c>
      <c r="B51" s="173">
        <v>0</v>
      </c>
    </row>
    <row r="52" spans="1:2" x14ac:dyDescent="0.4">
      <c r="A52" t="s">
        <v>300</v>
      </c>
      <c r="B52" s="173">
        <v>0</v>
      </c>
    </row>
    <row r="53" spans="1:2" x14ac:dyDescent="0.4">
      <c r="A53" t="s">
        <v>731</v>
      </c>
      <c r="B53" s="173">
        <v>0</v>
      </c>
    </row>
    <row r="54" spans="1:2" x14ac:dyDescent="0.4">
      <c r="A54" t="s">
        <v>49</v>
      </c>
      <c r="B54" s="173">
        <v>0</v>
      </c>
    </row>
    <row r="55" spans="1:2" x14ac:dyDescent="0.4">
      <c r="A55" t="s">
        <v>154</v>
      </c>
      <c r="B55" s="173">
        <v>0</v>
      </c>
    </row>
    <row r="56" spans="1:2" x14ac:dyDescent="0.4">
      <c r="A56" t="s">
        <v>50</v>
      </c>
      <c r="B56" s="173">
        <v>0</v>
      </c>
    </row>
    <row r="57" spans="1:2" x14ac:dyDescent="0.4">
      <c r="A57" t="s">
        <v>378</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179</v>
      </c>
      <c r="B62" s="173">
        <v>0</v>
      </c>
    </row>
    <row r="63" spans="1:2" x14ac:dyDescent="0.4">
      <c r="A63" t="s">
        <v>126</v>
      </c>
      <c r="B63" s="173">
        <v>0</v>
      </c>
    </row>
    <row r="64" spans="1:2" x14ac:dyDescent="0.4">
      <c r="A64" t="s">
        <v>127</v>
      </c>
      <c r="B64" s="173">
        <v>0</v>
      </c>
    </row>
    <row r="65" spans="1:2" x14ac:dyDescent="0.4">
      <c r="A65" t="s">
        <v>56</v>
      </c>
      <c r="B65" s="173">
        <v>0</v>
      </c>
    </row>
    <row r="66" spans="1:2" x14ac:dyDescent="0.4">
      <c r="A66" t="s">
        <v>131</v>
      </c>
      <c r="B66" s="173">
        <v>0</v>
      </c>
    </row>
    <row r="67" spans="1:2" x14ac:dyDescent="0.4">
      <c r="A67" t="s">
        <v>784</v>
      </c>
      <c r="B67" s="173">
        <v>0</v>
      </c>
    </row>
    <row r="68" spans="1:2" x14ac:dyDescent="0.4">
      <c r="A68" t="s">
        <v>337</v>
      </c>
      <c r="B68" s="173">
        <v>0</v>
      </c>
    </row>
    <row r="69" spans="1:2" x14ac:dyDescent="0.4">
      <c r="A69" t="s">
        <v>181</v>
      </c>
      <c r="B69" s="173">
        <v>0</v>
      </c>
    </row>
    <row r="70" spans="1:2" x14ac:dyDescent="0.4">
      <c r="A70" t="s">
        <v>63</v>
      </c>
      <c r="B70" s="173">
        <v>0</v>
      </c>
    </row>
    <row r="71" spans="1:2" x14ac:dyDescent="0.4">
      <c r="A71" t="s">
        <v>911</v>
      </c>
      <c r="B71" s="173">
        <v>0</v>
      </c>
    </row>
    <row r="72" spans="1:2" x14ac:dyDescent="0.4">
      <c r="A72" t="s">
        <v>137</v>
      </c>
      <c r="B72" s="173">
        <v>0</v>
      </c>
    </row>
    <row r="73" spans="1:2" x14ac:dyDescent="0.4">
      <c r="A73" t="s">
        <v>65</v>
      </c>
      <c r="B73" s="173">
        <v>0</v>
      </c>
    </row>
    <row r="74" spans="1:2" x14ac:dyDescent="0.4">
      <c r="A74" t="s">
        <v>182</v>
      </c>
      <c r="B74" s="173">
        <v>0</v>
      </c>
    </row>
    <row r="75" spans="1:2" x14ac:dyDescent="0.4">
      <c r="A75" t="s">
        <v>302</v>
      </c>
      <c r="B75" s="173">
        <v>0</v>
      </c>
    </row>
    <row r="76" spans="1:2" x14ac:dyDescent="0.4">
      <c r="A76" t="s">
        <v>158</v>
      </c>
      <c r="B76" s="173">
        <v>0</v>
      </c>
    </row>
    <row r="77" spans="1:2" x14ac:dyDescent="0.4">
      <c r="A77" t="s">
        <v>68</v>
      </c>
      <c r="B77" s="173">
        <v>0</v>
      </c>
    </row>
    <row r="78" spans="1:2" x14ac:dyDescent="0.4">
      <c r="A78" t="s">
        <v>69</v>
      </c>
      <c r="B78" s="173">
        <v>0</v>
      </c>
    </row>
    <row r="79" spans="1:2" x14ac:dyDescent="0.4">
      <c r="A79" t="s">
        <v>155</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303</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148</v>
      </c>
      <c r="B89" s="173">
        <v>0</v>
      </c>
    </row>
    <row r="90" spans="1:2" x14ac:dyDescent="0.4">
      <c r="A90" t="s">
        <v>159</v>
      </c>
      <c r="B90" s="173">
        <v>0</v>
      </c>
    </row>
    <row r="91" spans="1:2" x14ac:dyDescent="0.4">
      <c r="A91" t="s">
        <v>80</v>
      </c>
      <c r="B91" s="173">
        <v>0</v>
      </c>
    </row>
    <row r="92" spans="1:2" x14ac:dyDescent="0.4">
      <c r="A92" t="s">
        <v>381</v>
      </c>
      <c r="B92" s="173">
        <v>0</v>
      </c>
    </row>
    <row r="93" spans="1:2" x14ac:dyDescent="0.4">
      <c r="A93" t="s">
        <v>368</v>
      </c>
      <c r="B93" s="173">
        <v>0</v>
      </c>
    </row>
    <row r="94" spans="1:2" x14ac:dyDescent="0.4">
      <c r="A94" t="s">
        <v>160</v>
      </c>
      <c r="B94"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2020-02-11T19:56:07Z</dcterms:modified>
</cp:coreProperties>
</file>