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0E9D20B3-FC17-40F0-B8AE-33271070CD00}" xr6:coauthVersionLast="46" xr6:coauthVersionMax="46" xr10:uidLastSave="{00000000-0000-0000-0000-000000000000}"/>
  <bookViews>
    <workbookView xWindow="-108" yWindow="-108" windowWidth="23256" windowHeight="12576" firstSheet="4" activeTab="7" xr2:uid="{00000000-000D-0000-FFFF-FFFF00000000}"/>
  </bookViews>
  <sheets>
    <sheet name="要件一覧" sheetId="1" r:id="rId1"/>
    <sheet name="論理データ一覧" sheetId="2" r:id="rId2"/>
    <sheet name="Sheet10" sheetId="18" r:id="rId3"/>
    <sheet name="テーブル一覧" sheetId="3" r:id="rId4"/>
    <sheet name="期間売上ビュー" sheetId="9" r:id="rId5"/>
    <sheet name="生存時間考え方" sheetId="10" r:id="rId6"/>
    <sheet name="計算対象マスタ" sheetId="5" r:id="rId7"/>
    <sheet name="計算対象共変量マスタ" sheetId="8" r:id="rId8"/>
    <sheet name="共変量マスタ" sheetId="6" r:id="rId9"/>
    <sheet name="共変量ラベルマスタ" sheetId="7" r:id="rId10"/>
    <sheet name="ステップワイズ法" sheetId="19" r:id="rId11"/>
    <sheet name="AIC" sheetId="20" r:id="rId12"/>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6" l="1"/>
  <c r="J10" i="6"/>
  <c r="H17" i="8"/>
  <c r="I2" i="8"/>
  <c r="H7" i="8"/>
  <c r="H177" i="3"/>
  <c r="H178" i="3"/>
  <c r="J9" i="6"/>
  <c r="J4" i="6"/>
  <c r="J7" i="6"/>
  <c r="J8" i="6"/>
  <c r="J6" i="6"/>
  <c r="H172" i="3"/>
  <c r="H179" i="3"/>
  <c r="H176" i="3"/>
  <c r="H175" i="3"/>
  <c r="H174" i="3"/>
  <c r="G173" i="3"/>
  <c r="H125" i="3"/>
  <c r="L150" i="10" l="1"/>
  <c r="L166" i="10"/>
  <c r="H150" i="10"/>
  <c r="L134" i="10"/>
  <c r="H134" i="10"/>
  <c r="H119" i="10"/>
  <c r="L119" i="10"/>
  <c r="L104" i="10"/>
  <c r="H104" i="10"/>
  <c r="L87" i="10"/>
  <c r="H87" i="10"/>
  <c r="H72" i="10"/>
  <c r="L72" i="10"/>
  <c r="L58" i="10"/>
  <c r="H58" i="10"/>
  <c r="L43" i="10"/>
  <c r="H43" i="10"/>
  <c r="H29" i="10"/>
  <c r="H163" i="3" l="1"/>
  <c r="H149" i="3"/>
  <c r="H6" i="8" l="1"/>
  <c r="H8" i="8"/>
  <c r="H9" i="8"/>
  <c r="H10" i="8"/>
  <c r="H11" i="8"/>
  <c r="H12" i="8"/>
  <c r="H13" i="8"/>
  <c r="H14" i="8"/>
  <c r="H15" i="8"/>
  <c r="H16" i="8"/>
  <c r="H5" i="8"/>
  <c r="H3" i="8"/>
  <c r="G5" i="5"/>
  <c r="G6" i="5"/>
  <c r="G7" i="5"/>
  <c r="G8" i="5"/>
  <c r="G9" i="5"/>
  <c r="G4" i="5"/>
  <c r="G2" i="5"/>
  <c r="G46"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5" i="7"/>
  <c r="G4" i="7"/>
  <c r="H156" i="3"/>
  <c r="H143" i="3"/>
  <c r="H132" i="3"/>
  <c r="H119" i="3"/>
  <c r="H109" i="3"/>
  <c r="H99" i="3"/>
  <c r="H86" i="3"/>
  <c r="H64" i="3"/>
  <c r="H51" i="3"/>
  <c r="H24" i="3"/>
  <c r="H26" i="3"/>
  <c r="H5" i="3"/>
  <c r="H7" i="3"/>
  <c r="H113" i="3"/>
  <c r="H112" i="3"/>
  <c r="H111" i="3"/>
  <c r="G110" i="3"/>
  <c r="H137" i="3" l="1"/>
  <c r="H136" i="3"/>
  <c r="H135" i="3"/>
  <c r="H134" i="3"/>
  <c r="G133" i="3"/>
  <c r="H158" i="3"/>
  <c r="H145" i="3"/>
  <c r="H103" i="3"/>
  <c r="H102" i="3"/>
  <c r="H101" i="3"/>
  <c r="G100" i="3"/>
  <c r="H162" i="3"/>
  <c r="H161" i="3"/>
  <c r="H148" i="3"/>
  <c r="H160" i="3"/>
  <c r="H159" i="3"/>
  <c r="G157" i="3"/>
  <c r="H147" i="3"/>
  <c r="H146" i="3"/>
  <c r="G144" i="3"/>
  <c r="H127" i="3"/>
  <c r="H126" i="3"/>
  <c r="H124" i="3"/>
  <c r="H123" i="3"/>
  <c r="H122" i="3"/>
  <c r="H121" i="3"/>
  <c r="G120" i="3"/>
  <c r="G65" i="3" l="1"/>
  <c r="H74" i="3"/>
  <c r="H72" i="3"/>
  <c r="H67" i="3" l="1"/>
  <c r="H92" i="3"/>
  <c r="H93" i="3"/>
  <c r="H89" i="3"/>
  <c r="H90" i="3"/>
  <c r="H91" i="3"/>
  <c r="H88" i="3"/>
  <c r="G87" i="3"/>
  <c r="H76" i="3"/>
  <c r="H69" i="3"/>
  <c r="H70" i="3"/>
  <c r="H71" i="3"/>
  <c r="H73" i="3"/>
  <c r="H75" i="3"/>
  <c r="H68" i="3"/>
  <c r="H66" i="3"/>
  <c r="H56" i="3"/>
  <c r="H42" i="3"/>
  <c r="H55" i="3"/>
  <c r="H54" i="3"/>
  <c r="H53" i="3"/>
  <c r="G52" i="3"/>
  <c r="H39" i="3"/>
  <c r="H40" i="3"/>
  <c r="H41" i="3"/>
  <c r="H38" i="3"/>
  <c r="H37" i="3"/>
  <c r="H36" i="3"/>
  <c r="G35" i="3"/>
  <c r="H28" i="3"/>
  <c r="H27" i="3"/>
  <c r="G25" i="3"/>
  <c r="H19" i="3" l="1"/>
  <c r="H8" i="3"/>
  <c r="H9" i="3"/>
  <c r="H10" i="3"/>
  <c r="H11" i="3"/>
  <c r="H12" i="3"/>
  <c r="H13" i="3"/>
  <c r="H14" i="3"/>
  <c r="H15" i="3"/>
  <c r="H16" i="3"/>
  <c r="H17" i="3"/>
  <c r="H18" i="3"/>
  <c r="G6" i="3"/>
</calcChain>
</file>

<file path=xl/sharedStrings.xml><?xml version="1.0" encoding="utf-8"?>
<sst xmlns="http://schemas.openxmlformats.org/spreadsheetml/2006/main" count="1162" uniqueCount="517">
  <si>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</si>
  <si>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</si>
  <si>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</si>
  <si>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</si>
  <si>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</si>
  <si>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</si>
  <si>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</si>
  <si>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</si>
  <si>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</si>
  <si>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</si>
  <si>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</si>
  <si>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</si>
  <si>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</si>
  <si>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</si>
  <si>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</si>
  <si>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</si>
  <si>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</si>
  <si>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</si>
  <si>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</si>
  <si>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</si>
  <si>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</si>
  <si>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</si>
  <si>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</si>
  <si>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</si>
  <si>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</si>
  <si>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</si>
  <si>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</si>
  <si>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</si>
  <si>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</si>
  <si>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</si>
  <si>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</si>
  <si>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</si>
  <si>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</si>
  <si>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</si>
  <si>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</si>
  <si>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</si>
  <si>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</si>
  <si>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</si>
  <si>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</si>
  <si>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</si>
  <si>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</si>
  <si>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</si>
  <si>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</si>
  <si>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</si>
  <si>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</si>
  <si>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</si>
  <si>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</si>
  <si>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</si>
  <si>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</si>
  <si>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</si>
  <si>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</si>
  <si>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</si>
  <si>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</si>
  <si>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</si>
  <si>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</si>
  <si>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</si>
  <si>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</si>
  <si>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</si>
  <si>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</si>
  <si>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</si>
  <si>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</si>
  <si>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</si>
  <si>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</si>
  <si>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</si>
  <si>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</si>
  <si>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</si>
  <si>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</si>
  <si>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</si>
  <si>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</si>
  <si>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</si>
  <si>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</si>
  <si>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</si>
  <si>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</si>
  <si>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</si>
  <si>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</si>
  <si>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</si>
  <si>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</si>
  <si>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</si>
  <si>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</si>
  <si>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</si>
  <si>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</si>
  <si>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</si>
  <si>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</si>
  <si>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</si>
  <si>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</si>
  <si>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</si>
  <si>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</si>
  <si>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</si>
  <si>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</si>
  <si>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</si>
  <si>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</si>
  <si>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</si>
  <si>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</si>
  <si>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</si>
  <si>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</si>
  <si>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</si>
  <si>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</si>
  <si>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</si>
  <si>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</si>
  <si>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</si>
  <si>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</si>
  <si>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</si>
  <si>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</si>
  <si>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</si>
  <si>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</si>
  <si>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</si>
  <si>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</si>
  <si>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</si>
  <si>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</si>
  <si>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</si>
  <si>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</si>
  <si>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</si>
  <si>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</si>
  <si>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</si>
  <si>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</si>
  <si>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</si>
  <si>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</si>
  <si>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</si>
  <si>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</si>
  <si>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</si>
  <si>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</si>
  <si>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</si>
  <si>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</si>
  <si>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</si>
  <si>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</si>
  <si>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</si>
  <si>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</si>
  <si>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</si>
  <si>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</si>
  <si>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</si>
  <si>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</si>
  <si>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</si>
  <si>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</si>
  <si>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</si>
  <si>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</si>
  <si>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</si>
  <si>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</si>
  <si>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</si>
  <si>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</si>
  <si>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</si>
  <si>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</si>
  <si>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</si>
  <si>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</si>
  <si>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</si>
  <si>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</si>
  <si>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</si>
  <si>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</si>
  <si>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</si>
  <si>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</si>
  <si>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</si>
  <si>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</si>
  <si>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</si>
  <si>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</si>
  <si>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</si>
  <si>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</si>
  <si>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</si>
  <si>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</si>
  <si>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</si>
  <si>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</si>
  <si>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顧客情報</t>
    <phoneticPr fontId="1"/>
  </si>
  <si>
    <t>プロジェクト情報</t>
    <phoneticPr fontId="1"/>
  </si>
  <si>
    <t xml:space="preserve">・顧客ID
・会社名
・顧客担当者
</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</si>
  <si>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</si>
  <si>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</si>
  <si>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</si>
  <si>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</si>
  <si>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</si>
  <si>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</si>
  <si>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</si>
  <si>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</si>
  <si>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</si>
  <si>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</si>
  <si>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</si>
  <si>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</si>
  <si>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</si>
  <si>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</si>
  <si>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</si>
  <si>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</si>
  <si>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</si>
  <si>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</si>
  <si>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</si>
  <si>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</si>
  <si>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</si>
  <si>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</si>
  <si>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</si>
  <si>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</si>
  <si>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</si>
  <si>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</si>
  <si>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</si>
  <si>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</si>
  <si>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</si>
  <si>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</si>
  <si>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</si>
  <si>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</si>
  <si>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</si>
  <si>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</si>
  <si>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</si>
  <si>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</si>
  <si>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</si>
  <si>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</si>
  <si>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</si>
  <si>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</si>
  <si>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</si>
  <si>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</si>
  <si>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</si>
  <si>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</si>
  <si>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</si>
  <si>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</si>
  <si>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</si>
  <si>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</si>
  <si>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</si>
  <si>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</si>
  <si>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</si>
  <si>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</si>
  <si>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</si>
  <si>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</si>
  <si>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</si>
  <si>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</si>
  <si>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</si>
  <si>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</si>
  <si>
    <t>client_info</t>
    <phoneticPr fontId="1"/>
  </si>
  <si>
    <t>client_id</t>
    <phoneticPr fontId="1"/>
  </si>
  <si>
    <t>顧客ID</t>
    <phoneticPr fontId="1"/>
  </si>
  <si>
    <t>会社名</t>
    <phoneticPr fontId="1"/>
  </si>
  <si>
    <t>client_name</t>
    <phoneticPr fontId="1"/>
  </si>
  <si>
    <t>project_info</t>
    <phoneticPr fontId="1"/>
  </si>
  <si>
    <t>プロジェクトID</t>
    <phoneticPr fontId="1"/>
  </si>
  <si>
    <t>プロジェクト名</t>
    <phoneticPr fontId="1"/>
  </si>
  <si>
    <t>顧客ID</t>
    <rPh sb="0" eb="2">
      <t>コキャク</t>
    </rPh>
    <phoneticPr fontId="1"/>
  </si>
  <si>
    <t>project_id</t>
    <phoneticPr fontId="1"/>
  </si>
  <si>
    <t>project_name</t>
    <phoneticPr fontId="1"/>
  </si>
  <si>
    <t>プロジェクト人数推移情報</t>
    <rPh sb="6" eb="8">
      <t>ニンズウ</t>
    </rPh>
    <rPh sb="8" eb="10">
      <t>スイイ</t>
    </rPh>
    <rPh sb="10" eb="12">
      <t>ジョウホウ</t>
    </rPh>
    <phoneticPr fontId="1"/>
  </si>
  <si>
    <t>・プロジェクトID
・プロジェクト名
・顧客ID
・いつから
・いつまで
・状態(営業中、運営中、運営完了)</t>
    <phoneticPr fontId="1"/>
  </si>
  <si>
    <t xml:space="preserve">
・プロジェクトID
・いつから
・何人
</t>
    <phoneticPr fontId="1"/>
  </si>
  <si>
    <t>・在籍ID
・プロジェクトID
・参画日時
・脱退日時
・脱退種別
(顧客起因、自社起因、個人起因)
・在籍状態
(参画社内提案、参画客先提案、参画内定、参画中、脱退社内提案、脱退内定、脱退)
・作業形態
(自社、客先、テレワーク)
・作業場所
・契約形態</t>
    <phoneticPr fontId="1"/>
  </si>
  <si>
    <t>状態</t>
    <rPh sb="0" eb="2">
      <t>ジョウタイ</t>
    </rPh>
    <phoneticPr fontId="1"/>
  </si>
  <si>
    <t>終了日付</t>
    <rPh sb="0" eb="2">
      <t>シュウリョウ</t>
    </rPh>
    <rPh sb="2" eb="4">
      <t>ヒヅケ</t>
    </rPh>
    <phoneticPr fontId="1"/>
  </si>
  <si>
    <t>end_date</t>
    <phoneticPr fontId="1"/>
  </si>
  <si>
    <t>project_status</t>
    <phoneticPr fontId="1"/>
  </si>
  <si>
    <t>プロジェクト人数推移情報</t>
    <phoneticPr fontId="1"/>
  </si>
  <si>
    <t>要員数</t>
    <rPh sb="0" eb="2">
      <t>ヨウイン</t>
    </rPh>
    <rPh sb="2" eb="3">
      <t>スウ</t>
    </rPh>
    <phoneticPr fontId="1"/>
  </si>
  <si>
    <t>project_member_num_info</t>
    <phoneticPr fontId="1"/>
  </si>
  <si>
    <t>member_num</t>
    <phoneticPr fontId="1"/>
  </si>
  <si>
    <t>プロジェクト在籍履歴情報</t>
    <rPh sb="6" eb="8">
      <t>ザイセキ</t>
    </rPh>
    <rPh sb="8" eb="10">
      <t>リレキ</t>
    </rPh>
    <phoneticPr fontId="1"/>
  </si>
  <si>
    <t>project_enrolled_hist_info</t>
    <phoneticPr fontId="1"/>
  </si>
  <si>
    <t>参画日付</t>
    <rPh sb="0" eb="2">
      <t>サンカク</t>
    </rPh>
    <rPh sb="2" eb="4">
      <t>ヒヅケ</t>
    </rPh>
    <phoneticPr fontId="1"/>
  </si>
  <si>
    <t>脱退日付</t>
    <rPh sb="0" eb="2">
      <t>ダッタイ</t>
    </rPh>
    <rPh sb="2" eb="4">
      <t>ヒヅケ</t>
    </rPh>
    <phoneticPr fontId="1"/>
  </si>
  <si>
    <t>join_date</t>
    <phoneticPr fontId="1"/>
  </si>
  <si>
    <t>stop_date</t>
    <phoneticPr fontId="1"/>
  </si>
  <si>
    <t>枝番</t>
    <rPh sb="0" eb="1">
      <t>エダ</t>
    </rPh>
    <phoneticPr fontId="1"/>
  </si>
  <si>
    <t>branch_num</t>
    <phoneticPr fontId="1"/>
  </si>
  <si>
    <t>脱退種別</t>
    <phoneticPr fontId="1"/>
  </si>
  <si>
    <t>stop_type</t>
    <phoneticPr fontId="1"/>
  </si>
  <si>
    <t>在籍状態</t>
    <rPh sb="0" eb="2">
      <t>ザイセキ</t>
    </rPh>
    <rPh sb="2" eb="4">
      <t>ジョウタイ</t>
    </rPh>
    <phoneticPr fontId="1"/>
  </si>
  <si>
    <t>enrolled_status</t>
    <phoneticPr fontId="1"/>
  </si>
  <si>
    <t>0:参画内定、1:参画中、2:脱退内定、3:脱退</t>
    <rPh sb="2" eb="4">
      <t>サンカク</t>
    </rPh>
    <rPh sb="4" eb="6">
      <t>ナイテイ</t>
    </rPh>
    <phoneticPr fontId="1"/>
  </si>
  <si>
    <t>単価推移情報</t>
    <rPh sb="0" eb="2">
      <t>タンカ</t>
    </rPh>
    <rPh sb="2" eb="4">
      <t>スイイ</t>
    </rPh>
    <phoneticPr fontId="1"/>
  </si>
  <si>
    <t>price_transition_info</t>
    <phoneticPr fontId="1"/>
  </si>
  <si>
    <t>プロジェクト在籍履歴ID</t>
    <phoneticPr fontId="1"/>
  </si>
  <si>
    <t>enrolled_hist_id</t>
    <phoneticPr fontId="1"/>
  </si>
  <si>
    <t>プロジェクト開始経過月</t>
    <rPh sb="6" eb="8">
      <t>カイシ</t>
    </rPh>
    <rPh sb="8" eb="10">
      <t>ケイカ</t>
    </rPh>
    <rPh sb="10" eb="11">
      <t>ツキ</t>
    </rPh>
    <phoneticPr fontId="1"/>
  </si>
  <si>
    <t>project_months</t>
    <phoneticPr fontId="1"/>
  </si>
  <si>
    <t>単価開始日付</t>
    <rPh sb="0" eb="2">
      <t>タンカ</t>
    </rPh>
    <rPh sb="2" eb="4">
      <t>カイシ</t>
    </rPh>
    <rPh sb="4" eb="6">
      <t>ヒヅケ</t>
    </rPh>
    <phoneticPr fontId="1"/>
  </si>
  <si>
    <t>price_start_date</t>
    <phoneticPr fontId="1"/>
  </si>
  <si>
    <t>入社開始経過月</t>
    <rPh sb="0" eb="2">
      <t>ニュウシャ</t>
    </rPh>
    <phoneticPr fontId="1"/>
  </si>
  <si>
    <t>menber_months</t>
    <phoneticPr fontId="1"/>
  </si>
  <si>
    <t>単価</t>
    <rPh sb="0" eb="2">
      <t>タンカ</t>
    </rPh>
    <phoneticPr fontId="1"/>
  </si>
  <si>
    <t>integer</t>
    <phoneticPr fontId="1"/>
  </si>
  <si>
    <t>price</t>
    <phoneticPr fontId="1"/>
  </si>
  <si>
    <t>create unique index on client_info (client_id);</t>
    <phoneticPr fontId="1"/>
  </si>
  <si>
    <t>create unique index on project_info (project_id);</t>
    <phoneticPr fontId="1"/>
  </si>
  <si>
    <t>0:運営中、1:運営完了</t>
    <phoneticPr fontId="1"/>
  </si>
  <si>
    <t>create index on project_info (client_id);</t>
    <phoneticPr fontId="1"/>
  </si>
  <si>
    <t>create index on project_member_num_info (project_id);</t>
    <phoneticPr fontId="1"/>
  </si>
  <si>
    <t>create unique index on project_enrolled_hist_info (enrolled_hist_id);</t>
    <phoneticPr fontId="1"/>
  </si>
  <si>
    <t>create index on project_enrolled_hist_info (project_id);</t>
    <phoneticPr fontId="1"/>
  </si>
  <si>
    <t>create index on project_enrolled_hist_info (member_id);</t>
    <phoneticPr fontId="1"/>
  </si>
  <si>
    <t>create index on price_transition_info (member_id);</t>
    <phoneticPr fontId="1"/>
  </si>
  <si>
    <t>create index on price_transition_info (enrolled_hist_id);</t>
    <phoneticPr fontId="1"/>
  </si>
  <si>
    <t>select project_id,max(project_months) as max_project_months from project_member_num_info where project_id = '1'</t>
    <phoneticPr fontId="1"/>
  </si>
  <si>
    <t>参画時入社開始経過月</t>
    <rPh sb="2" eb="3">
      <t>ジ</t>
    </rPh>
    <phoneticPr fontId="1"/>
  </si>
  <si>
    <t>脱退時入社開始経過月</t>
    <rPh sb="2" eb="3">
      <t>ジ</t>
    </rPh>
    <rPh sb="3" eb="5">
      <t>ニュウシャ</t>
    </rPh>
    <phoneticPr fontId="1"/>
  </si>
  <si>
    <t>join_member_months</t>
    <phoneticPr fontId="1"/>
  </si>
  <si>
    <t>stop_member_months</t>
    <phoneticPr fontId="1"/>
  </si>
  <si>
    <t>・線グラフ+箱ひげ図
(全体単位)入社経過年月×単金(信頼区間、信用区間)</t>
    <phoneticPr fontId="1"/>
  </si>
  <si>
    <t>・線グラフ+箱ひげ図
(個人単位)
プロジェクト開始からの経過年月×退プロ(個人起因)確率(信頼区間、信用区間)</t>
    <rPh sb="12" eb="14">
      <t>コジン</t>
    </rPh>
    <rPh sb="38" eb="40">
      <t>コジン</t>
    </rPh>
    <rPh sb="40" eb="42">
      <t>キイン</t>
    </rPh>
    <phoneticPr fontId="1"/>
  </si>
  <si>
    <t>・線グラフ+箱ひげ図
(全体)
プロジェクト開始からの経過年月×退プロ(個人起因)確率(信頼区間、信用区間)</t>
    <rPh sb="12" eb="14">
      <t>ゼンタイ</t>
    </rPh>
    <rPh sb="36" eb="38">
      <t>コジン</t>
    </rPh>
    <rPh sb="38" eb="40">
      <t>キイン</t>
    </rPh>
    <phoneticPr fontId="1"/>
  </si>
  <si>
    <t>ほぼ同上</t>
    <rPh sb="2" eb="4">
      <t>ドウジョウ</t>
    </rPh>
    <phoneticPr fontId="1"/>
  </si>
  <si>
    <t>covariates_code</t>
    <phoneticPr fontId="1"/>
  </si>
  <si>
    <t>共変量コード</t>
    <rPh sb="0" eb="3">
      <t>キョウヘンリョウ</t>
    </rPh>
    <phoneticPr fontId="1"/>
  </si>
  <si>
    <t>共変量名</t>
    <rPh sb="0" eb="3">
      <t>キョウヘンリョウ</t>
    </rPh>
    <rPh sb="3" eb="4">
      <t>メイ</t>
    </rPh>
    <phoneticPr fontId="1"/>
  </si>
  <si>
    <t>covariates_name</t>
    <phoneticPr fontId="1"/>
  </si>
  <si>
    <t>共変量種別</t>
    <rPh sb="0" eb="3">
      <t>キョウヘンリョウ</t>
    </rPh>
    <rPh sb="3" eb="5">
      <t>シュベツ</t>
    </rPh>
    <phoneticPr fontId="1"/>
  </si>
  <si>
    <t>covariates_type</t>
    <phoneticPr fontId="1"/>
  </si>
  <si>
    <t>範囲開始</t>
    <rPh sb="0" eb="2">
      <t>ハンイ</t>
    </rPh>
    <rPh sb="2" eb="4">
      <t>カイシ</t>
    </rPh>
    <phoneticPr fontId="1"/>
  </si>
  <si>
    <t>range_start</t>
    <phoneticPr fontId="1"/>
  </si>
  <si>
    <t>範囲終了</t>
    <rPh sb="0" eb="2">
      <t>ハンイ</t>
    </rPh>
    <rPh sb="2" eb="4">
      <t>シュウリョウ</t>
    </rPh>
    <phoneticPr fontId="1"/>
  </si>
  <si>
    <t>共変量有効情報</t>
    <rPh sb="0" eb="3">
      <t>キョウヘンリョウ</t>
    </rPh>
    <rPh sb="3" eb="5">
      <t>ユウコウ</t>
    </rPh>
    <rPh sb="5" eb="7">
      <t>ジョウホウ</t>
    </rPh>
    <phoneticPr fontId="1"/>
  </si>
  <si>
    <t>covariates_effective_info</t>
    <phoneticPr fontId="1"/>
  </si>
  <si>
    <t>range_end</t>
    <phoneticPr fontId="1"/>
  </si>
  <si>
    <t>decimal</t>
    <phoneticPr fontId="1"/>
  </si>
  <si>
    <t>有効状態開始日時</t>
    <rPh sb="0" eb="2">
      <t>ユウコウ</t>
    </rPh>
    <rPh sb="2" eb="4">
      <t>ジョウタイ</t>
    </rPh>
    <rPh sb="4" eb="6">
      <t>カイシ</t>
    </rPh>
    <rPh sb="6" eb="8">
      <t>ニチジ</t>
    </rPh>
    <phoneticPr fontId="1"/>
  </si>
  <si>
    <t>有効可否</t>
    <rPh sb="2" eb="4">
      <t>カヒ</t>
    </rPh>
    <phoneticPr fontId="1"/>
  </si>
  <si>
    <t xml:space="preserve">timestamp </t>
    <phoneticPr fontId="1"/>
  </si>
  <si>
    <t>effect_start_time</t>
    <phoneticPr fontId="1"/>
  </si>
  <si>
    <t>effect_flg</t>
    <phoneticPr fontId="1"/>
  </si>
  <si>
    <t>boolean</t>
    <phoneticPr fontId="1"/>
  </si>
  <si>
    <t>create index on covariates_effective_info (covariates_code);</t>
    <phoneticPr fontId="1"/>
  </si>
  <si>
    <t>create index on covariates_effective_info (effect_start_time);</t>
    <phoneticPr fontId="1"/>
  </si>
  <si>
    <t>共変量情報</t>
    <rPh sb="0" eb="3">
      <t>キョウヘンリョウ</t>
    </rPh>
    <rPh sb="3" eb="5">
      <t>ジョウホウ</t>
    </rPh>
    <phoneticPr fontId="1"/>
  </si>
  <si>
    <t>covariates_info</t>
    <phoneticPr fontId="1"/>
  </si>
  <si>
    <t>計算ID</t>
    <rPh sb="0" eb="2">
      <t>ケイサン</t>
    </rPh>
    <phoneticPr fontId="1"/>
  </si>
  <si>
    <t>culc_id</t>
    <phoneticPr fontId="1"/>
  </si>
  <si>
    <t>共変量開始日時</t>
    <rPh sb="0" eb="3">
      <t>キョウヘンリョウ</t>
    </rPh>
    <rPh sb="3" eb="5">
      <t>カイシ</t>
    </rPh>
    <rPh sb="5" eb="7">
      <t>ニチジ</t>
    </rPh>
    <phoneticPr fontId="1"/>
  </si>
  <si>
    <t>共変量値</t>
    <rPh sb="0" eb="3">
      <t>キョウヘンリョウ</t>
    </rPh>
    <rPh sb="3" eb="4">
      <t>アタイ</t>
    </rPh>
    <phoneticPr fontId="1"/>
  </si>
  <si>
    <t>covariates_value</t>
    <phoneticPr fontId="1"/>
  </si>
  <si>
    <t>共変量ラベル名</t>
    <rPh sb="0" eb="3">
      <t>キョウヘンリョウ</t>
    </rPh>
    <rPh sb="6" eb="7">
      <t>メイ</t>
    </rPh>
    <phoneticPr fontId="1"/>
  </si>
  <si>
    <t>0:boolean,1:カテゴリ,2:順序,3:整数,4:実数</t>
    <rPh sb="19" eb="21">
      <t>ジュンジョ</t>
    </rPh>
    <rPh sb="24" eb="26">
      <t>セイスウ</t>
    </rPh>
    <rPh sb="29" eb="31">
      <t>ジッスウ</t>
    </rPh>
    <phoneticPr fontId="1"/>
  </si>
  <si>
    <t>計算対象コード</t>
    <rPh sb="0" eb="2">
      <t>ケイサン</t>
    </rPh>
    <rPh sb="2" eb="4">
      <t>タイショウ</t>
    </rPh>
    <phoneticPr fontId="1"/>
  </si>
  <si>
    <t>計算対象名</t>
    <rPh sb="0" eb="2">
      <t>ケイサン</t>
    </rPh>
    <rPh sb="2" eb="4">
      <t>タイショウ</t>
    </rPh>
    <rPh sb="4" eb="5">
      <t>メイ</t>
    </rPh>
    <phoneticPr fontId="1"/>
  </si>
  <si>
    <t>culc_target_code</t>
    <phoneticPr fontId="1"/>
  </si>
  <si>
    <t>culc_target_name</t>
    <phoneticPr fontId="1"/>
  </si>
  <si>
    <t>create index on covariates_info (covariates_code);</t>
    <phoneticPr fontId="1"/>
  </si>
  <si>
    <t>culc_target_mst</t>
    <phoneticPr fontId="1"/>
  </si>
  <si>
    <t>計算対象マスタ</t>
    <rPh sb="0" eb="2">
      <t>ケイサン</t>
    </rPh>
    <rPh sb="2" eb="4">
      <t>タイショウ</t>
    </rPh>
    <phoneticPr fontId="1"/>
  </si>
  <si>
    <t>create unique index  on culc_target_mst (culc_target_code);</t>
    <phoneticPr fontId="1"/>
  </si>
  <si>
    <t>covariates_mst</t>
    <phoneticPr fontId="1"/>
  </si>
  <si>
    <t>create unique index  on covariates_mst(covariates_code);</t>
    <phoneticPr fontId="1"/>
  </si>
  <si>
    <t>計算対象名</t>
    <phoneticPr fontId="1"/>
  </si>
  <si>
    <t>項番</t>
    <rPh sb="0" eb="2">
      <t>コウバンバン</t>
    </rPh>
    <phoneticPr fontId="1"/>
  </si>
  <si>
    <t>退職</t>
    <rPh sb="0" eb="2">
      <t>タイショク</t>
    </rPh>
    <phoneticPr fontId="1"/>
  </si>
  <si>
    <t>退プロ(客都合)</t>
    <rPh sb="0" eb="1">
      <t>タイ</t>
    </rPh>
    <rPh sb="4" eb="5">
      <t>キャク</t>
    </rPh>
    <rPh sb="5" eb="7">
      <t>ツゴウ</t>
    </rPh>
    <phoneticPr fontId="1"/>
  </si>
  <si>
    <t>退プロ(メンバー都合)</t>
    <rPh sb="0" eb="1">
      <t>タイ</t>
    </rPh>
    <rPh sb="8" eb="10">
      <t>ツゴウ</t>
    </rPh>
    <phoneticPr fontId="1"/>
  </si>
  <si>
    <t>退プロ(会社都合)</t>
    <rPh sb="0" eb="1">
      <t>タイ</t>
    </rPh>
    <rPh sb="4" eb="6">
      <t>カイシャ</t>
    </rPh>
    <rPh sb="6" eb="8">
      <t>ツゴウ</t>
    </rPh>
    <phoneticPr fontId="1"/>
  </si>
  <si>
    <t>プロジェクト終了(客都合)</t>
    <rPh sb="6" eb="8">
      <t>シュウリョウ</t>
    </rPh>
    <rPh sb="9" eb="10">
      <t>キャク</t>
    </rPh>
    <rPh sb="10" eb="12">
      <t>ツゴウ</t>
    </rPh>
    <phoneticPr fontId="1"/>
  </si>
  <si>
    <t>CT0001</t>
    <phoneticPr fontId="1"/>
  </si>
  <si>
    <t>CT0102</t>
    <phoneticPr fontId="1"/>
  </si>
  <si>
    <t>CT0101</t>
    <phoneticPr fontId="1"/>
  </si>
  <si>
    <t>プロジェクト終了(会社都合)</t>
    <rPh sb="6" eb="8">
      <t>シュウリョウ</t>
    </rPh>
    <rPh sb="9" eb="11">
      <t>カイシャ</t>
    </rPh>
    <rPh sb="11" eb="13">
      <t>ツゴウ</t>
    </rPh>
    <phoneticPr fontId="1"/>
  </si>
  <si>
    <t>CT0202</t>
    <phoneticPr fontId="1"/>
  </si>
  <si>
    <t>CT0203</t>
    <phoneticPr fontId="1"/>
  </si>
  <si>
    <t>CT0201</t>
    <phoneticPr fontId="1"/>
  </si>
  <si>
    <t>共変量マスタ</t>
    <rPh sb="0" eb="3">
      <t>キョウヘンリョウ</t>
    </rPh>
    <phoneticPr fontId="1"/>
  </si>
  <si>
    <t>計算対象コード</t>
    <phoneticPr fontId="1"/>
  </si>
  <si>
    <t>create index on covariates_effective_info (culc_target_code);</t>
    <phoneticPr fontId="1"/>
  </si>
  <si>
    <t>create index on covariates_info (culc_target_code);</t>
    <phoneticPr fontId="1"/>
  </si>
  <si>
    <t>C00001</t>
    <phoneticPr fontId="1"/>
  </si>
  <si>
    <t>C00002</t>
    <phoneticPr fontId="1"/>
  </si>
  <si>
    <t>性別</t>
    <rPh sb="0" eb="2">
      <t>セイベツ</t>
    </rPh>
    <phoneticPr fontId="1"/>
  </si>
  <si>
    <t>covariates_label_mst</t>
    <phoneticPr fontId="1"/>
  </si>
  <si>
    <t>create index on covariates_label_mst(covariates_code);</t>
    <phoneticPr fontId="1"/>
  </si>
  <si>
    <t>共変量ラベル番号</t>
    <rPh sb="0" eb="2">
      <t>キョウヘン</t>
    </rPh>
    <rPh sb="2" eb="3">
      <t>リョウ</t>
    </rPh>
    <rPh sb="6" eb="8">
      <t>バンゴウ</t>
    </rPh>
    <phoneticPr fontId="1"/>
  </si>
  <si>
    <t>covariates_label_name</t>
    <phoneticPr fontId="1"/>
  </si>
  <si>
    <t>covariates_label_num</t>
    <phoneticPr fontId="1"/>
  </si>
  <si>
    <t>create index  on covariates_label_mst(covariates_label_num);</t>
    <phoneticPr fontId="1"/>
  </si>
  <si>
    <t>1年未満</t>
    <rPh sb="1" eb="2">
      <t>ネン</t>
    </rPh>
    <rPh sb="2" eb="4">
      <t>ミマン</t>
    </rPh>
    <phoneticPr fontId="1"/>
  </si>
  <si>
    <t>2年未満</t>
    <rPh sb="1" eb="2">
      <t>ネン</t>
    </rPh>
    <rPh sb="2" eb="4">
      <t>ミマン</t>
    </rPh>
    <phoneticPr fontId="1"/>
  </si>
  <si>
    <t>smallint</t>
  </si>
  <si>
    <t>経過年数</t>
    <rPh sb="0" eb="2">
      <t>ケイカ</t>
    </rPh>
    <rPh sb="2" eb="3">
      <t>ネン</t>
    </rPh>
    <rPh sb="3" eb="4">
      <t>スウ</t>
    </rPh>
    <phoneticPr fontId="1"/>
  </si>
  <si>
    <t>C00001</t>
  </si>
  <si>
    <t>男性</t>
    <rPh sb="0" eb="2">
      <t>ダンセイ</t>
    </rPh>
    <phoneticPr fontId="1"/>
  </si>
  <si>
    <t>女性</t>
    <rPh sb="0" eb="2">
      <t>ジョセイ</t>
    </rPh>
    <phoneticPr fontId="1"/>
  </si>
  <si>
    <t>3年未満</t>
  </si>
  <si>
    <t>4年未満</t>
  </si>
  <si>
    <t>5年未満</t>
  </si>
  <si>
    <t>6年未満</t>
  </si>
  <si>
    <t>7年未満</t>
  </si>
  <si>
    <t>8年未満</t>
  </si>
  <si>
    <t>9年未満</t>
  </si>
  <si>
    <t>10年未満</t>
  </si>
  <si>
    <t>11年未満</t>
  </si>
  <si>
    <t>12年未満</t>
  </si>
  <si>
    <t>13年未満</t>
  </si>
  <si>
    <t>14年未満</t>
  </si>
  <si>
    <t>15年未満</t>
  </si>
  <si>
    <t>16年未満</t>
  </si>
  <si>
    <t>17年未満</t>
  </si>
  <si>
    <t>18年未満</t>
  </si>
  <si>
    <t>19年未満</t>
  </si>
  <si>
    <t>20年未満</t>
  </si>
  <si>
    <t>21年未満</t>
  </si>
  <si>
    <t>22年未満</t>
  </si>
  <si>
    <t>23年未満</t>
  </si>
  <si>
    <t>24年未満</t>
  </si>
  <si>
    <t>25年未満</t>
  </si>
  <si>
    <t>26年未満</t>
  </si>
  <si>
    <t>27年未満</t>
  </si>
  <si>
    <t>28年未満</t>
  </si>
  <si>
    <t>29年未満</t>
  </si>
  <si>
    <t>30年未満</t>
  </si>
  <si>
    <t>31年未満</t>
  </si>
  <si>
    <t>32年未満</t>
  </si>
  <si>
    <t>33年未満</t>
  </si>
  <si>
    <t>34年未満</t>
  </si>
  <si>
    <t>35年未満</t>
  </si>
  <si>
    <t>36年未満</t>
  </si>
  <si>
    <t>37年未満</t>
  </si>
  <si>
    <t>38年未満</t>
  </si>
  <si>
    <t>39年未満</t>
  </si>
  <si>
    <t>40年未満</t>
  </si>
  <si>
    <t>create index on covariates_info (covariates_label_num);</t>
    <phoneticPr fontId="1"/>
  </si>
  <si>
    <t>計算対象共変量マスタ</t>
    <rPh sb="0" eb="2">
      <t>ケイサン</t>
    </rPh>
    <rPh sb="2" eb="4">
      <t>タイショウ</t>
    </rPh>
    <rPh sb="4" eb="7">
      <t>キョウヘンリョウ</t>
    </rPh>
    <phoneticPr fontId="1"/>
  </si>
  <si>
    <t>culc_target_covariates_mst</t>
    <phoneticPr fontId="1"/>
  </si>
  <si>
    <t>create  index  on culc_target_covariates_mst (culc_target_code);</t>
    <phoneticPr fontId="1"/>
  </si>
  <si>
    <t>create  index  on culc_target_covariates_mst (covariates_code);</t>
    <phoneticPr fontId="1"/>
  </si>
  <si>
    <t>C00003</t>
    <phoneticPr fontId="1"/>
  </si>
  <si>
    <t>経過月数</t>
    <rPh sb="0" eb="2">
      <t>ケイカ</t>
    </rPh>
    <rPh sb="2" eb="3">
      <t>ツキ</t>
    </rPh>
    <rPh sb="3" eb="4">
      <t>スウ</t>
    </rPh>
    <phoneticPr fontId="1"/>
  </si>
  <si>
    <t>PK</t>
    <phoneticPr fontId="1"/>
  </si>
  <si>
    <t xml:space="preserve">DROP table </t>
    <phoneticPr fontId="1"/>
  </si>
  <si>
    <t>;</t>
    <phoneticPr fontId="1"/>
  </si>
  <si>
    <t>);</t>
    <phoneticPr fontId="1"/>
  </si>
  <si>
    <t>PRIMARY KEY ( culc_target_code,covariates_code )</t>
    <phoneticPr fontId="1"/>
  </si>
  <si>
    <t>PRIMARY KEY ( culc_target_code,covariates_code,covariates_label_num )</t>
    <phoneticPr fontId="1"/>
  </si>
  <si>
    <t>&lt;&lt;顧客売上比率&gt;&gt;</t>
    <rPh sb="2" eb="4">
      <t>コキャク</t>
    </rPh>
    <rPh sb="4" eb="6">
      <t>ウリアゲ</t>
    </rPh>
    <rPh sb="6" eb="8">
      <t>ヒリツ</t>
    </rPh>
    <phoneticPr fontId="1"/>
  </si>
  <si>
    <t>顧客売上順・売上比率</t>
    <rPh sb="0" eb="2">
      <t>コキャク</t>
    </rPh>
    <rPh sb="2" eb="4">
      <t>ウリアゲ</t>
    </rPh>
    <rPh sb="4" eb="5">
      <t>ジュン</t>
    </rPh>
    <rPh sb="6" eb="8">
      <t>ウリアゲ</t>
    </rPh>
    <rPh sb="8" eb="10">
      <t>ヒリツ</t>
    </rPh>
    <phoneticPr fontId="1"/>
  </si>
  <si>
    <t>&lt;&lt;顧客稼働時間比率&gt;&gt;</t>
    <rPh sb="2" eb="4">
      <t>コキャク</t>
    </rPh>
    <rPh sb="4" eb="6">
      <t>カドウ</t>
    </rPh>
    <rPh sb="6" eb="8">
      <t>ジカン</t>
    </rPh>
    <rPh sb="8" eb="10">
      <t>ヒリツ</t>
    </rPh>
    <phoneticPr fontId="1"/>
  </si>
  <si>
    <t>顧客稼働時間順・稼働時間比率</t>
    <rPh sb="0" eb="2">
      <t>コキャク</t>
    </rPh>
    <rPh sb="2" eb="4">
      <t>カドウ</t>
    </rPh>
    <rPh sb="4" eb="6">
      <t>ジカン</t>
    </rPh>
    <rPh sb="6" eb="7">
      <t>ジュン</t>
    </rPh>
    <rPh sb="8" eb="10">
      <t>カドウ</t>
    </rPh>
    <rPh sb="10" eb="12">
      <t>ジカン</t>
    </rPh>
    <rPh sb="12" eb="14">
      <t>ヒリツ</t>
    </rPh>
    <phoneticPr fontId="1"/>
  </si>
  <si>
    <t>&lt;&lt;顧客稼働時間単位売上比率&gt;&gt;</t>
    <rPh sb="2" eb="4">
      <t>コキャク</t>
    </rPh>
    <rPh sb="4" eb="6">
      <t>カドウ</t>
    </rPh>
    <rPh sb="6" eb="8">
      <t>ジカン</t>
    </rPh>
    <rPh sb="8" eb="10">
      <t>タンイ</t>
    </rPh>
    <rPh sb="10" eb="12">
      <t>ウリアゲ</t>
    </rPh>
    <rPh sb="12" eb="14">
      <t>ヒリツ</t>
    </rPh>
    <phoneticPr fontId="1"/>
  </si>
  <si>
    <t>顧客稼働時間単位売上順・顧客稼働時間単位売上比率</t>
    <rPh sb="0" eb="2">
      <t>コキャク</t>
    </rPh>
    <rPh sb="2" eb="4">
      <t>カドウ</t>
    </rPh>
    <rPh sb="4" eb="6">
      <t>ジカン</t>
    </rPh>
    <rPh sb="6" eb="8">
      <t>タンイ</t>
    </rPh>
    <rPh sb="8" eb="10">
      <t>ウリアゲ</t>
    </rPh>
    <rPh sb="10" eb="11">
      <t>ジュン</t>
    </rPh>
    <rPh sb="12" eb="14">
      <t>コキャク</t>
    </rPh>
    <rPh sb="14" eb="16">
      <t>カドウ</t>
    </rPh>
    <rPh sb="16" eb="18">
      <t>ジカン</t>
    </rPh>
    <rPh sb="18" eb="20">
      <t>タンイ</t>
    </rPh>
    <rPh sb="20" eb="22">
      <t>ウリアゲ</t>
    </rPh>
    <rPh sb="22" eb="24">
      <t>ヒリツ</t>
    </rPh>
    <phoneticPr fontId="1"/>
  </si>
  <si>
    <t xml:space="preserve">     from (</t>
  </si>
  <si>
    <t xml:space="preserve">    select * ,</t>
  </si>
  <si>
    <t xml:space="preserve">    coalesce(LEAD( menber_months) OVER( PARTITION BY member_id ORDER BY menber_months ),</t>
  </si>
  <si>
    <t xml:space="preserve">    last_year_months) as end_member_months</t>
  </si>
  <si>
    <t xml:space="preserve">    from (</t>
  </si>
  <si>
    <t xml:space="preserve"> </t>
  </si>
  <si>
    <t xml:space="preserve">  cast(EXTRACT(year from AGE(COALESCE(mh.retirement_date,CAST(DATE_TRUNC('month', now()) as DATE)),</t>
  </si>
  <si>
    <t xml:space="preserve">  enter_date )) * 12 +</t>
  </si>
  <si>
    <t xml:space="preserve">      EXTRACT(month from AGE(COALESCE(mh.retirement_date,CAST(DATE_TRUNC('month', now()) as DATE)),</t>
  </si>
  <si>
    <t xml:space="preserve">      enter_date ))as integer)</t>
  </si>
  <si>
    <t xml:space="preserve"> earnings_view</t>
    <phoneticPr fontId="1"/>
  </si>
  <si>
    <t>売上ビュー</t>
    <rPh sb="0" eb="2">
      <t>ウリアゲ</t>
    </rPh>
    <phoneticPr fontId="1"/>
  </si>
  <si>
    <t>run</t>
    <phoneticPr fontId="1"/>
  </si>
  <si>
    <t>タイミングまで生存確認したが次のタイミング以降どうなるかわからない</t>
    <rPh sb="7" eb="9">
      <t>セイゾン</t>
    </rPh>
    <rPh sb="9" eb="11">
      <t>カクニン</t>
    </rPh>
    <rPh sb="14" eb="15">
      <t>ツギ</t>
    </rPh>
    <rPh sb="21" eb="23">
      <t>イコウ</t>
    </rPh>
    <phoneticPr fontId="1"/>
  </si>
  <si>
    <t>タイミングまで生存確認したが次のタイミング以前で死亡</t>
    <rPh sb="21" eb="23">
      <t>イゼン</t>
    </rPh>
    <rPh sb="24" eb="26">
      <t>シボウ</t>
    </rPh>
    <phoneticPr fontId="1"/>
  </si>
  <si>
    <t>タイミング入社年</t>
    <rPh sb="5" eb="7">
      <t>ニュウシャ</t>
    </rPh>
    <rPh sb="7" eb="8">
      <t>ネン</t>
    </rPh>
    <phoneticPr fontId="1"/>
  </si>
  <si>
    <t>・入社人数(タイミング入社年0まで生存確認)</t>
    <rPh sb="1" eb="3">
      <t>ニュウシャ</t>
    </rPh>
    <rPh sb="3" eb="5">
      <t>ニンズウ</t>
    </rPh>
    <rPh sb="17" eb="19">
      <t>セイゾン</t>
    </rPh>
    <rPh sb="19" eb="21">
      <t>カクニン</t>
    </rPh>
    <phoneticPr fontId="1"/>
  </si>
  <si>
    <t>・タイミング入社1年まで生存確認確認</t>
    <rPh sb="12" eb="14">
      <t>セイゾン</t>
    </rPh>
    <rPh sb="14" eb="16">
      <t>カクニン</t>
    </rPh>
    <rPh sb="16" eb="18">
      <t>カクニン</t>
    </rPh>
    <phoneticPr fontId="1"/>
  </si>
  <si>
    <t>・タイミング入社1年まで死亡確認</t>
    <rPh sb="12" eb="14">
      <t>シボウ</t>
    </rPh>
    <rPh sb="14" eb="16">
      <t>カクニン</t>
    </rPh>
    <phoneticPr fontId="1"/>
  </si>
  <si>
    <t>・タイミング入社2年まで生存確認確認</t>
    <rPh sb="12" eb="14">
      <t>セイゾン</t>
    </rPh>
    <rPh sb="14" eb="16">
      <t>カクニン</t>
    </rPh>
    <rPh sb="16" eb="18">
      <t>カクニン</t>
    </rPh>
    <phoneticPr fontId="1"/>
  </si>
  <si>
    <t>・タイミング入社1年から2年まで死亡確認</t>
    <rPh sb="9" eb="10">
      <t>ネン</t>
    </rPh>
    <rPh sb="16" eb="18">
      <t>シボウ</t>
    </rPh>
    <rPh sb="18" eb="20">
      <t>カクニン</t>
    </rPh>
    <phoneticPr fontId="1"/>
  </si>
  <si>
    <t>・タイミング入社3年まで生存確認確認</t>
    <rPh sb="12" eb="14">
      <t>セイゾン</t>
    </rPh>
    <rPh sb="14" eb="16">
      <t>カクニン</t>
    </rPh>
    <rPh sb="16" eb="18">
      <t>カクニン</t>
    </rPh>
    <phoneticPr fontId="1"/>
  </si>
  <si>
    <t>・タイミング入社2年から3年まで死亡確認</t>
    <rPh sb="9" eb="10">
      <t>ネン</t>
    </rPh>
    <rPh sb="16" eb="18">
      <t>シボウ</t>
    </rPh>
    <rPh sb="18" eb="20">
      <t>カクニン</t>
    </rPh>
    <phoneticPr fontId="1"/>
  </si>
  <si>
    <t>・タイミング入社4年まで生存確認確認</t>
    <rPh sb="12" eb="14">
      <t>セイゾン</t>
    </rPh>
    <rPh sb="14" eb="16">
      <t>カクニン</t>
    </rPh>
    <rPh sb="16" eb="18">
      <t>カクニン</t>
    </rPh>
    <phoneticPr fontId="1"/>
  </si>
  <si>
    <t>・タイミング入社3年から4年まで死亡確認</t>
    <rPh sb="9" eb="10">
      <t>ネン</t>
    </rPh>
    <rPh sb="16" eb="18">
      <t>シボウ</t>
    </rPh>
    <rPh sb="18" eb="20">
      <t>カクニン</t>
    </rPh>
    <phoneticPr fontId="1"/>
  </si>
  <si>
    <t>・タイミング入社5年まで生存確認確認</t>
    <rPh sb="12" eb="14">
      <t>セイゾン</t>
    </rPh>
    <rPh sb="14" eb="16">
      <t>カクニン</t>
    </rPh>
    <rPh sb="16" eb="18">
      <t>カクニン</t>
    </rPh>
    <phoneticPr fontId="1"/>
  </si>
  <si>
    <t>・タイミング入社4年から5年まで死亡確認</t>
    <rPh sb="9" eb="10">
      <t>ネン</t>
    </rPh>
    <rPh sb="16" eb="18">
      <t>シボウ</t>
    </rPh>
    <rPh sb="18" eb="20">
      <t>カクニン</t>
    </rPh>
    <phoneticPr fontId="1"/>
  </si>
  <si>
    <t>・タイミング入社6年まで生存確認確認</t>
    <rPh sb="12" eb="14">
      <t>セイゾン</t>
    </rPh>
    <rPh sb="14" eb="16">
      <t>カクニン</t>
    </rPh>
    <rPh sb="16" eb="18">
      <t>カクニン</t>
    </rPh>
    <phoneticPr fontId="1"/>
  </si>
  <si>
    <t>・タイミング入社5年から6年まで死亡確認</t>
    <rPh sb="9" eb="10">
      <t>ネン</t>
    </rPh>
    <rPh sb="16" eb="18">
      <t>シボウ</t>
    </rPh>
    <rPh sb="18" eb="20">
      <t>カクニン</t>
    </rPh>
    <phoneticPr fontId="1"/>
  </si>
  <si>
    <t>・タイミング入社7年まで生存確認確認</t>
    <rPh sb="12" eb="14">
      <t>セイゾン</t>
    </rPh>
    <rPh sb="14" eb="16">
      <t>カクニン</t>
    </rPh>
    <rPh sb="16" eb="18">
      <t>カクニン</t>
    </rPh>
    <phoneticPr fontId="1"/>
  </si>
  <si>
    <t>・タイミング入社6年から7年まで死亡確認</t>
    <rPh sb="9" eb="10">
      <t>ネン</t>
    </rPh>
    <rPh sb="16" eb="18">
      <t>シボウ</t>
    </rPh>
    <rPh sb="18" eb="20">
      <t>カクニン</t>
    </rPh>
    <phoneticPr fontId="1"/>
  </si>
  <si>
    <t>・タイミング入社7年から8年まで死亡確認</t>
    <rPh sb="9" eb="10">
      <t>ネン</t>
    </rPh>
    <rPh sb="16" eb="18">
      <t>シボウ</t>
    </rPh>
    <rPh sb="18" eb="20">
      <t>カクニン</t>
    </rPh>
    <phoneticPr fontId="1"/>
  </si>
  <si>
    <t>・タイミング入社8年まで生存確認確認</t>
    <rPh sb="12" eb="14">
      <t>セイゾン</t>
    </rPh>
    <rPh sb="14" eb="16">
      <t>カクニン</t>
    </rPh>
    <rPh sb="16" eb="18">
      <t>カクニン</t>
    </rPh>
    <phoneticPr fontId="1"/>
  </si>
  <si>
    <t>?</t>
    <phoneticPr fontId="1"/>
  </si>
  <si>
    <t>select *,</t>
  </si>
  <si>
    <t>sum(count+cons)</t>
  </si>
  <si>
    <t xml:space="preserve">        OVER (</t>
  </si>
  <si>
    <t xml:space="preserve">                -- PARTITION BY "c_C00002"</t>
  </si>
  <si>
    <t xml:space="preserve">                ORDER BY year desc </t>
  </si>
  <si>
    <t xml:space="preserve">            )</t>
  </si>
  <si>
    <t xml:space="preserve">            AS live</t>
  </si>
  <si>
    <t>from (</t>
  </si>
  <si>
    <t xml:space="preserve">select 0 as year,6 as cons,5 as count union all </t>
  </si>
  <si>
    <t xml:space="preserve">select 1 as year,2 as cons,5 as count union all </t>
  </si>
  <si>
    <t xml:space="preserve">select 2 as year,4 as cons,3 as count union all </t>
  </si>
  <si>
    <t xml:space="preserve">select 3 as year,6 as cons,2 as count union all </t>
  </si>
  <si>
    <t xml:space="preserve">select 4 as year,2 as cons,7 as count union all </t>
  </si>
  <si>
    <t xml:space="preserve">select 5 as year,8 as cons,6 as count union all </t>
  </si>
  <si>
    <t xml:space="preserve">) data </t>
  </si>
  <si>
    <t>order by year</t>
  </si>
  <si>
    <t xml:space="preserve">                ROWS BETWEEN UNBOUNDED PRECEDING AND 1 PRECEDING</t>
    <phoneticPr fontId="1"/>
  </si>
  <si>
    <t>・タイミング入社9年まで生存確認確認</t>
    <rPh sb="12" eb="14">
      <t>セイゾン</t>
    </rPh>
    <rPh sb="14" eb="16">
      <t>カクニン</t>
    </rPh>
    <rPh sb="16" eb="18">
      <t>カクニン</t>
    </rPh>
    <phoneticPr fontId="1"/>
  </si>
  <si>
    <t>・タイミング入社8年から9年まで死亡確認</t>
    <rPh sb="9" eb="10">
      <t>ネン</t>
    </rPh>
    <rPh sb="16" eb="18">
      <t>シボウ</t>
    </rPh>
    <rPh sb="18" eb="20">
      <t>カクニン</t>
    </rPh>
    <phoneticPr fontId="1"/>
  </si>
  <si>
    <t xml:space="preserve">select 7 as year,2 as cons,0 as count union all </t>
    <phoneticPr fontId="1"/>
  </si>
  <si>
    <t xml:space="preserve">select 8 as year,4 as cons,0 as count </t>
    <phoneticPr fontId="1"/>
  </si>
  <si>
    <t>select  range_start where covariates_code = 'C00001'</t>
    <phoneticPr fontId="1"/>
  </si>
  <si>
    <t>select  range_end where covariates_code = 'C00001'</t>
    <phoneticPr fontId="1"/>
  </si>
  <si>
    <t>select * , end_member_months - menber_months as biz_months, (end_member_months - menber_months) * price as earnings</t>
  </si>
  <si>
    <t xml:space="preserve">      select </t>
  </si>
  <si>
    <t>pt.member_id ,</t>
  </si>
  <si>
    <t>pt.menber_months,</t>
  </si>
  <si>
    <t>pt.enrolled_hist_id,</t>
  </si>
  <si>
    <t>pt.price_start_date,</t>
  </si>
  <si>
    <t>pt.price,</t>
  </si>
  <si>
    <t xml:space="preserve">      as last_year_months,</t>
  </si>
  <si>
    <t xml:space="preserve">      mh.status as status </t>
  </si>
  <si>
    <t xml:space="preserve">      </t>
  </si>
  <si>
    <t>from price_transition_info pt inner join member_hist_info mh using (member_id)</t>
  </si>
  <si>
    <t>) a ) b;</t>
    <phoneticPr fontId="1"/>
  </si>
  <si>
    <t xml:space="preserve"> create view  earnings_view as</t>
    <phoneticPr fontId="1"/>
  </si>
  <si>
    <t>共変量属性</t>
    <rPh sb="0" eb="2">
      <t>キョウヘン</t>
    </rPh>
    <rPh sb="3" eb="5">
      <t>ゾクセイ</t>
    </rPh>
    <phoneticPr fontId="1"/>
  </si>
  <si>
    <t>covariates_prop</t>
    <phoneticPr fontId="1"/>
  </si>
  <si>
    <t>0:時系列、1:不変、2:可変</t>
    <rPh sb="2" eb="5">
      <t>ジケイレツ</t>
    </rPh>
    <rPh sb="8" eb="10">
      <t>フヘン</t>
    </rPh>
    <rPh sb="13" eb="15">
      <t>カヘン</t>
    </rPh>
    <phoneticPr fontId="1"/>
  </si>
  <si>
    <t>共変量ラベル関係情報</t>
    <rPh sb="0" eb="3">
      <t>キョウヘンリョウ</t>
    </rPh>
    <rPh sb="6" eb="8">
      <t>カンケイ</t>
    </rPh>
    <rPh sb="8" eb="10">
      <t>ジョウホウ</t>
    </rPh>
    <phoneticPr fontId="1"/>
  </si>
  <si>
    <t>静的共変量ラベルマスタ</t>
    <rPh sb="0" eb="2">
      <t>セイテキ</t>
    </rPh>
    <rPh sb="2" eb="5">
      <t>キョウヘンリョウ</t>
    </rPh>
    <phoneticPr fontId="1"/>
  </si>
  <si>
    <t>covariates_label_ralation_info</t>
    <phoneticPr fontId="1"/>
  </si>
  <si>
    <t>共変量属性</t>
    <rPh sb="3" eb="5">
      <t>ゾクセイ</t>
    </rPh>
    <phoneticPr fontId="1"/>
  </si>
  <si>
    <t>C00004</t>
    <phoneticPr fontId="1"/>
  </si>
  <si>
    <t>関係ID</t>
    <rPh sb="0" eb="2">
      <t>カンケイ</t>
    </rPh>
    <phoneticPr fontId="1"/>
  </si>
  <si>
    <t>relation_id</t>
    <phoneticPr fontId="1"/>
  </si>
  <si>
    <t>関係先種別</t>
    <rPh sb="0" eb="2">
      <t>カンケイ</t>
    </rPh>
    <rPh sb="2" eb="3">
      <t>サキ</t>
    </rPh>
    <rPh sb="3" eb="5">
      <t>シュベツ</t>
    </rPh>
    <phoneticPr fontId="1"/>
  </si>
  <si>
    <t>relation_type</t>
    <phoneticPr fontId="1"/>
  </si>
  <si>
    <t>0:社員ID、1:顧客ID</t>
    <rPh sb="9" eb="11">
      <t>コキャク</t>
    </rPh>
    <phoneticPr fontId="1"/>
  </si>
  <si>
    <t>create index on covariates_label_ralation_info(covariates_code);</t>
    <phoneticPr fontId="1"/>
  </si>
  <si>
    <t>create index  on covariates_label_ralation_info(covariates_label_num);</t>
    <phoneticPr fontId="1"/>
  </si>
  <si>
    <t>create index  on covariates_label_ralation_info(relation_id);</t>
    <phoneticPr fontId="1"/>
  </si>
  <si>
    <t xml:space="preserve">truncate table </t>
    <phoneticPr fontId="1"/>
  </si>
  <si>
    <t>ステップ 1. 説明変数候補を空にします。</t>
  </si>
  <si>
    <t>ステップ 2. 説明変数候補に新たな説明変数を1つ追加したとき、最も評価値（AIC）が良いものがあれば、追加します。</t>
  </si>
  <si>
    <t>ステップ 3. 説明変数候補から説明変数を1つ削除したとき、最も評価値（AIC）が良いものがあれば、削除します。</t>
  </si>
  <si>
    <t>ステップ 4. 削除が可能な間、ステップ3を繰り返します。</t>
  </si>
  <si>
    <t>ステップ 5. 更新がないか、全ての説明変数を選んだ場合は終了します。そうでない場合、ステップ2へ行きます。</t>
  </si>
  <si>
    <t>・AIC</t>
    <phoneticPr fontId="1"/>
  </si>
  <si>
    <t>AIC = -2 ((最大対数尤度)-(最尤推定したパラメータ数))</t>
    <rPh sb="11" eb="13">
      <t>サイダイ</t>
    </rPh>
    <rPh sb="13" eb="15">
      <t>タイスウ</t>
    </rPh>
    <rPh sb="15" eb="17">
      <t>ユウド</t>
    </rPh>
    <rPh sb="20" eb="22">
      <t>サイユウ</t>
    </rPh>
    <rPh sb="22" eb="24">
      <t>スイテイ</t>
    </rPh>
    <rPh sb="31" eb="32">
      <t>スウ</t>
    </rPh>
    <phoneticPr fontId="1"/>
  </si>
  <si>
    <t>下記AICが最小のモデルがいいモデル。</t>
    <rPh sb="0" eb="2">
      <t>カキ</t>
    </rPh>
    <rPh sb="6" eb="8">
      <t>サイショウ</t>
    </rPh>
    <phoneticPr fontId="1"/>
  </si>
  <si>
    <t>0:顧客起因、1:自社起因、2:個人起因、3:個人起因(退職)</t>
    <rPh sb="28" eb="30">
      <t>タイショク</t>
    </rPh>
    <phoneticPr fontId="1"/>
  </si>
  <si>
    <t>C00005</t>
    <phoneticPr fontId="1"/>
  </si>
  <si>
    <t>経過4半期数</t>
    <rPh sb="0" eb="2">
      <t>ケイカ</t>
    </rPh>
    <rPh sb="3" eb="5">
      <t>ハンキ</t>
    </rPh>
    <rPh sb="5" eb="6">
      <t>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</si>
</sst>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4"/>
      <color rgb="FF222222"/>
      <name val="Consolas"/>
      <family val="3"/>
    </font>
    <font>
      <sz val="11"/>
      <color rgb="FF444444"/>
      <name val="Consolas"/>
      <family val="3"/>
    </font>
    <font>
      <sz val="11"/>
      <name val="Yu Gothic"/>
      <family val="3"/>
      <charset val="128"/>
      <scheme val="minor"/>
    </font>
    <font>
      <sz val="11"/>
      <color rgb="FF222222"/>
      <name val="Segoe UI"/>
      <family val="2"/>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3">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0" fillId="4" borderId="1" xfId="0" applyFill="1" applyBorder="1"/>
    <xf numFmtId="0" fontId="6" fillId="0" borderId="0" xfId="0" applyFont="1" applyAlignment="1">
      <alignment vertical="center"/>
    </xf>
    <xf numFmtId="0" fontId="0" fillId="0" borderId="3" xfId="0" applyFill="1" applyBorder="1" applyAlignment="1">
      <alignment horizontal="left" vertical="top"/>
    </xf>
    <xf numFmtId="0" fontId="0" fillId="0" borderId="0" xfId="0" applyAlignment="1">
      <alignment wrapText="1"/>
    </xf>
    <xf numFmtId="0" fontId="0" fillId="0" borderId="0" xfId="0" applyBorder="1"/>
    <xf numFmtId="0" fontId="0" fillId="0" borderId="7" xfId="0" applyFill="1" applyBorder="1" applyAlignment="1">
      <alignment horizontal="left" vertical="top"/>
    </xf>
    <xf numFmtId="0" fontId="0" fillId="5" borderId="1" xfId="0" applyFill="1" applyBorder="1"/>
    <xf numFmtId="0" fontId="0" fillId="3" borderId="1" xfId="0" applyFill="1" applyBorder="1"/>
    <xf numFmtId="0" fontId="7" fillId="0" borderId="0" xfId="0" applyFont="1" applyAlignment="1">
      <alignment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6" borderId="1" xfId="0" applyFill="1" applyBorder="1"/>
    <xf numFmtId="0" fontId="0" fillId="0" borderId="0" xfId="0" applyFill="1" applyBorder="1"/>
    <xf numFmtId="0" fontId="0" fillId="0" borderId="1" xfId="0" applyFill="1" applyBorder="1"/>
    <xf numFmtId="0" fontId="0" fillId="6" borderId="1" xfId="0" applyFill="1" applyBorder="1" applyAlignment="1">
      <alignment wrapText="1"/>
    </xf>
    <xf numFmtId="0" fontId="0" fillId="7" borderId="1" xfId="0" applyFill="1" applyBorder="1"/>
    <xf numFmtId="0" fontId="8" fillId="0" borderId="1" xfId="0" applyFont="1" applyFill="1" applyBorder="1"/>
    <xf numFmtId="0" fontId="9" fillId="0" borderId="0" xfId="0" applyFont="1"/>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8" borderId="1" xfId="0"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121920</xdr:colOff>
      <xdr:row>11</xdr:row>
      <xdr:rowOff>15240</xdr:rowOff>
    </xdr:from>
    <xdr:to>
      <xdr:col>4</xdr:col>
      <xdr:colOff>1181100</xdr:colOff>
      <xdr:row>15</xdr:row>
      <xdr:rowOff>45720</xdr:rowOff>
    </xdr:to>
    <xdr:sp macro="" textlink="">
      <xdr:nvSpPr>
        <xdr:cNvPr id="2" name="正方形/長方形 1">
          <a:extLst>
            <a:ext uri="{FF2B5EF4-FFF2-40B4-BE49-F238E27FC236}">
              <a16:creationId xmlns:a16="http://schemas.microsoft.com/office/drawing/2014/main" id="{B4E0B8E5-C0FE-4A96-8E04-3456D92D6A93}"/>
            </a:ext>
          </a:extLst>
        </xdr:cNvPr>
        <xdr:cNvSpPr/>
      </xdr:nvSpPr>
      <xdr:spPr>
        <a:xfrm>
          <a:off x="1463040" y="2758440"/>
          <a:ext cx="3688080" cy="944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期間は</a:t>
          </a:r>
          <a:r>
            <a:rPr kumimoji="1" lang="en-US" altLang="ja-JP" sz="1100"/>
            <a:t>P</a:t>
          </a:r>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M1" zoomScale="130" zoomScaleNormal="130" workbookViewId="0">
      <pane ySplit="3" topLeftCell="A26" activePane="bottomLeft" state="frozen"/>
      <selection activeCell="E1" sqref="E1"/>
      <selection pane="bottomLeft" activeCell="O28" sqref="O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49" t="s">
        <v>64</v>
      </c>
      <c r="G2" s="49"/>
      <c r="H2" s="49"/>
      <c r="I2" s="49" t="s">
        <v>83</v>
      </c>
      <c r="J2" s="49"/>
      <c r="K2" s="50" t="s">
        <v>76</v>
      </c>
      <c r="L2" s="51"/>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142</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146</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147</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148</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143</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152</v>
      </c>
      <c r="E17" s="3" t="s">
        <v>31</v>
      </c>
      <c r="F17" s="3" t="s">
        <v>54</v>
      </c>
      <c r="G17" s="10" t="s">
        <v>70</v>
      </c>
      <c r="H17" s="10" t="s">
        <v>155</v>
      </c>
      <c r="I17" s="11" t="s">
        <v>37</v>
      </c>
      <c r="J17" s="11" t="s">
        <v>62</v>
      </c>
      <c r="K17" s="10" t="s">
        <v>37</v>
      </c>
      <c r="L17" s="10" t="s">
        <v>62</v>
      </c>
      <c r="M17" s="11" t="s">
        <v>53</v>
      </c>
      <c r="N17" s="11" t="s">
        <v>41</v>
      </c>
      <c r="O17" s="11" t="s">
        <v>53</v>
      </c>
    </row>
    <row r="18" spans="2:15" ht="120.75" customHeight="1">
      <c r="B18" s="16"/>
      <c r="C18" s="8"/>
      <c r="D18" s="4" t="s">
        <v>153</v>
      </c>
      <c r="E18" s="3" t="s">
        <v>30</v>
      </c>
      <c r="F18" s="3" t="s">
        <v>54</v>
      </c>
      <c r="G18" s="10" t="s">
        <v>70</v>
      </c>
      <c r="H18" s="10" t="s">
        <v>154</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157</v>
      </c>
      <c r="H25" s="10" t="s">
        <v>158</v>
      </c>
      <c r="I25" s="11" t="s">
        <v>37</v>
      </c>
      <c r="J25" s="11" t="s">
        <v>37</v>
      </c>
      <c r="K25" s="11" t="s">
        <v>37</v>
      </c>
      <c r="L25" s="11" t="s">
        <v>62</v>
      </c>
      <c r="M25" s="11" t="s">
        <v>40</v>
      </c>
      <c r="N25" s="11" t="s">
        <v>40</v>
      </c>
      <c r="O25" s="10" t="s">
        <v>156</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98A7-A296-4641-94DE-497B51409A30}">
  <dimension ref="A1:I46"/>
  <sheetViews>
    <sheetView zoomScale="130" zoomScaleNormal="130" workbookViewId="0">
      <selection activeCell="E13" sqref="E13"/>
    </sheetView>
  </sheetViews>
  <sheetFormatPr defaultRowHeight="18"/>
  <cols>
    <col min="3" max="3" width="21.59765625" customWidth="1"/>
    <col min="4" max="4" width="15.19921875" customWidth="1"/>
    <col min="5" max="5" width="20.296875" customWidth="1"/>
  </cols>
  <sheetData>
    <row r="1" spans="1:9" ht="54">
      <c r="A1" s="17" t="s">
        <v>349</v>
      </c>
    </row>
    <row r="3" spans="1:9">
      <c r="B3" s="16" t="s">
        <v>178</v>
      </c>
      <c r="C3" s="16" t="s">
        <v>288</v>
      </c>
      <c r="D3" s="16" t="s">
        <v>353</v>
      </c>
      <c r="E3" s="16" t="s">
        <v>352</v>
      </c>
    </row>
    <row r="4" spans="1:9">
      <c r="B4" s="31" t="s">
        <v>329</v>
      </c>
      <c r="C4" s="32" t="s">
        <v>289</v>
      </c>
      <c r="D4" s="32" t="s">
        <v>351</v>
      </c>
      <c r="E4" s="32" t="s">
        <v>316</v>
      </c>
      <c r="G4" t="str">
        <f>"insert into  "&amp;A1 &amp;" (tbl_id,covariates_code,covariates_label_num,covariates_label_name)  values "</f>
        <v xml:space="preserve">insert into  covariates_label_mst (tbl_id,covariates_code,covariates_label_num,covariates_label_name)  values </v>
      </c>
    </row>
    <row r="5" spans="1:9">
      <c r="B5" s="16">
        <v>1</v>
      </c>
      <c r="C5" s="16" t="s">
        <v>346</v>
      </c>
      <c r="D5" s="16">
        <v>0</v>
      </c>
      <c r="E5" s="16" t="s">
        <v>355</v>
      </c>
      <c r="G5" t="str">
        <f t="shared" ref="G5:G46" si="0">"('"&amp;B5&amp;"','"&amp;C5&amp;"','"&amp;D5 &amp;"','"&amp;E5 &amp;"'),"</f>
        <v>('1','C00001','0','1年未満'),</v>
      </c>
    </row>
    <row r="6" spans="1:9">
      <c r="B6" s="16">
        <v>2</v>
      </c>
      <c r="C6" s="16" t="s">
        <v>346</v>
      </c>
      <c r="D6" s="16">
        <v>1</v>
      </c>
      <c r="E6" s="16" t="s">
        <v>356</v>
      </c>
      <c r="G6" t="str">
        <f t="shared" si="0"/>
        <v>('2','C00001','1','2年未満'),</v>
      </c>
    </row>
    <row r="7" spans="1:9">
      <c r="B7" s="16">
        <v>3</v>
      </c>
      <c r="C7" s="16" t="s">
        <v>359</v>
      </c>
      <c r="D7" s="16">
        <v>2</v>
      </c>
      <c r="E7" s="16" t="s">
        <v>362</v>
      </c>
      <c r="G7" t="str">
        <f t="shared" si="0"/>
        <v>('3','C00001','2','3年未満'),</v>
      </c>
    </row>
    <row r="8" spans="1:9">
      <c r="B8" s="16">
        <v>4</v>
      </c>
      <c r="C8" s="16" t="s">
        <v>359</v>
      </c>
      <c r="D8" s="16">
        <v>3</v>
      </c>
      <c r="E8" s="16" t="s">
        <v>363</v>
      </c>
      <c r="G8" t="str">
        <f t="shared" si="0"/>
        <v>('4','C00001','3','4年未満'),</v>
      </c>
    </row>
    <row r="9" spans="1:9">
      <c r="B9" s="16">
        <v>5</v>
      </c>
      <c r="C9" s="16" t="s">
        <v>359</v>
      </c>
      <c r="D9" s="16">
        <v>4</v>
      </c>
      <c r="E9" s="16" t="s">
        <v>364</v>
      </c>
      <c r="G9" t="str">
        <f t="shared" si="0"/>
        <v>('5','C00001','4','5年未満'),</v>
      </c>
      <c r="H9" s="16"/>
      <c r="I9" s="16"/>
    </row>
    <row r="10" spans="1:9">
      <c r="B10" s="16">
        <v>6</v>
      </c>
      <c r="C10" s="16" t="s">
        <v>359</v>
      </c>
      <c r="D10" s="16">
        <v>5</v>
      </c>
      <c r="E10" s="16" t="s">
        <v>365</v>
      </c>
      <c r="G10" t="str">
        <f t="shared" si="0"/>
        <v>('6','C00001','5','6年未満'),</v>
      </c>
    </row>
    <row r="11" spans="1:9">
      <c r="B11" s="16">
        <v>7</v>
      </c>
      <c r="C11" s="16" t="s">
        <v>359</v>
      </c>
      <c r="D11" s="16">
        <v>6</v>
      </c>
      <c r="E11" s="16" t="s">
        <v>366</v>
      </c>
      <c r="G11" t="str">
        <f t="shared" si="0"/>
        <v>('7','C00001','6','7年未満'),</v>
      </c>
    </row>
    <row r="12" spans="1:9">
      <c r="B12" s="16">
        <v>8</v>
      </c>
      <c r="C12" s="16" t="s">
        <v>359</v>
      </c>
      <c r="D12" s="16">
        <v>7</v>
      </c>
      <c r="E12" s="16" t="s">
        <v>367</v>
      </c>
      <c r="G12" t="str">
        <f t="shared" si="0"/>
        <v>('8','C00001','7','8年未満'),</v>
      </c>
    </row>
    <row r="13" spans="1:9">
      <c r="B13" s="16">
        <v>9</v>
      </c>
      <c r="C13" s="16" t="s">
        <v>359</v>
      </c>
      <c r="D13" s="16">
        <v>8</v>
      </c>
      <c r="E13" s="16" t="s">
        <v>368</v>
      </c>
      <c r="G13" t="str">
        <f t="shared" si="0"/>
        <v>('9','C00001','8','9年未満'),</v>
      </c>
    </row>
    <row r="14" spans="1:9">
      <c r="B14" s="16">
        <v>10</v>
      </c>
      <c r="C14" s="16" t="s">
        <v>359</v>
      </c>
      <c r="D14" s="16">
        <v>9</v>
      </c>
      <c r="E14" s="16" t="s">
        <v>369</v>
      </c>
      <c r="G14" t="str">
        <f t="shared" si="0"/>
        <v>('10','C00001','9','10年未満'),</v>
      </c>
    </row>
    <row r="15" spans="1:9">
      <c r="B15" s="16">
        <v>11</v>
      </c>
      <c r="C15" s="16" t="s">
        <v>359</v>
      </c>
      <c r="D15" s="16">
        <v>10</v>
      </c>
      <c r="E15" s="16" t="s">
        <v>370</v>
      </c>
      <c r="G15" t="str">
        <f t="shared" si="0"/>
        <v>('11','C00001','10','11年未満'),</v>
      </c>
    </row>
    <row r="16" spans="1:9">
      <c r="B16" s="16">
        <v>12</v>
      </c>
      <c r="C16" s="16" t="s">
        <v>359</v>
      </c>
      <c r="D16" s="16">
        <v>11</v>
      </c>
      <c r="E16" s="16" t="s">
        <v>371</v>
      </c>
      <c r="G16" t="str">
        <f t="shared" si="0"/>
        <v>('12','C00001','11','12年未満'),</v>
      </c>
    </row>
    <row r="17" spans="2:7">
      <c r="B17" s="16">
        <v>13</v>
      </c>
      <c r="C17" s="16" t="s">
        <v>359</v>
      </c>
      <c r="D17" s="16">
        <v>12</v>
      </c>
      <c r="E17" s="16" t="s">
        <v>372</v>
      </c>
      <c r="G17" t="str">
        <f t="shared" si="0"/>
        <v>('13','C00001','12','13年未満'),</v>
      </c>
    </row>
    <row r="18" spans="2:7">
      <c r="B18" s="16">
        <v>14</v>
      </c>
      <c r="C18" s="16" t="s">
        <v>359</v>
      </c>
      <c r="D18" s="16">
        <v>13</v>
      </c>
      <c r="E18" s="16" t="s">
        <v>373</v>
      </c>
      <c r="G18" t="str">
        <f t="shared" si="0"/>
        <v>('14','C00001','13','14年未満'),</v>
      </c>
    </row>
    <row r="19" spans="2:7">
      <c r="B19" s="16">
        <v>15</v>
      </c>
      <c r="C19" s="16" t="s">
        <v>359</v>
      </c>
      <c r="D19" s="16">
        <v>14</v>
      </c>
      <c r="E19" s="16" t="s">
        <v>374</v>
      </c>
      <c r="G19" t="str">
        <f t="shared" si="0"/>
        <v>('15','C00001','14','15年未満'),</v>
      </c>
    </row>
    <row r="20" spans="2:7">
      <c r="B20" s="16">
        <v>16</v>
      </c>
      <c r="C20" s="16" t="s">
        <v>359</v>
      </c>
      <c r="D20" s="16">
        <v>15</v>
      </c>
      <c r="E20" s="16" t="s">
        <v>375</v>
      </c>
      <c r="G20" t="str">
        <f t="shared" si="0"/>
        <v>('16','C00001','15','16年未満'),</v>
      </c>
    </row>
    <row r="21" spans="2:7">
      <c r="B21" s="16">
        <v>17</v>
      </c>
      <c r="C21" s="16" t="s">
        <v>359</v>
      </c>
      <c r="D21" s="16">
        <v>16</v>
      </c>
      <c r="E21" s="16" t="s">
        <v>376</v>
      </c>
      <c r="G21" t="str">
        <f t="shared" si="0"/>
        <v>('17','C00001','16','17年未満'),</v>
      </c>
    </row>
    <row r="22" spans="2:7">
      <c r="B22" s="16">
        <v>18</v>
      </c>
      <c r="C22" s="16" t="s">
        <v>359</v>
      </c>
      <c r="D22" s="16">
        <v>17</v>
      </c>
      <c r="E22" s="16" t="s">
        <v>377</v>
      </c>
      <c r="G22" t="str">
        <f t="shared" si="0"/>
        <v>('18','C00001','17','18年未満'),</v>
      </c>
    </row>
    <row r="23" spans="2:7">
      <c r="B23" s="16">
        <v>19</v>
      </c>
      <c r="C23" s="16" t="s">
        <v>359</v>
      </c>
      <c r="D23" s="16">
        <v>18</v>
      </c>
      <c r="E23" s="16" t="s">
        <v>378</v>
      </c>
      <c r="G23" t="str">
        <f t="shared" si="0"/>
        <v>('19','C00001','18','19年未満'),</v>
      </c>
    </row>
    <row r="24" spans="2:7">
      <c r="B24" s="16">
        <v>20</v>
      </c>
      <c r="C24" s="16" t="s">
        <v>359</v>
      </c>
      <c r="D24" s="16">
        <v>19</v>
      </c>
      <c r="E24" s="16" t="s">
        <v>379</v>
      </c>
      <c r="G24" t="str">
        <f t="shared" si="0"/>
        <v>('20','C00001','19','20年未満'),</v>
      </c>
    </row>
    <row r="25" spans="2:7">
      <c r="B25" s="16">
        <v>21</v>
      </c>
      <c r="C25" s="16" t="s">
        <v>359</v>
      </c>
      <c r="D25" s="16">
        <v>20</v>
      </c>
      <c r="E25" s="16" t="s">
        <v>380</v>
      </c>
      <c r="G25" t="str">
        <f t="shared" si="0"/>
        <v>('21','C00001','20','21年未満'),</v>
      </c>
    </row>
    <row r="26" spans="2:7">
      <c r="B26" s="16">
        <v>22</v>
      </c>
      <c r="C26" s="16" t="s">
        <v>359</v>
      </c>
      <c r="D26" s="16">
        <v>21</v>
      </c>
      <c r="E26" s="16" t="s">
        <v>381</v>
      </c>
      <c r="G26" t="str">
        <f t="shared" si="0"/>
        <v>('22','C00001','21','22年未満'),</v>
      </c>
    </row>
    <row r="27" spans="2:7">
      <c r="B27" s="16">
        <v>23</v>
      </c>
      <c r="C27" s="16" t="s">
        <v>359</v>
      </c>
      <c r="D27" s="16">
        <v>22</v>
      </c>
      <c r="E27" s="16" t="s">
        <v>382</v>
      </c>
      <c r="G27" t="str">
        <f t="shared" si="0"/>
        <v>('23','C00001','22','23年未満'),</v>
      </c>
    </row>
    <row r="28" spans="2:7">
      <c r="B28" s="16">
        <v>24</v>
      </c>
      <c r="C28" s="16" t="s">
        <v>359</v>
      </c>
      <c r="D28" s="16">
        <v>23</v>
      </c>
      <c r="E28" s="16" t="s">
        <v>383</v>
      </c>
      <c r="G28" t="str">
        <f t="shared" si="0"/>
        <v>('24','C00001','23','24年未満'),</v>
      </c>
    </row>
    <row r="29" spans="2:7">
      <c r="B29" s="16">
        <v>25</v>
      </c>
      <c r="C29" s="16" t="s">
        <v>359</v>
      </c>
      <c r="D29" s="16">
        <v>24</v>
      </c>
      <c r="E29" s="16" t="s">
        <v>384</v>
      </c>
      <c r="G29" t="str">
        <f t="shared" si="0"/>
        <v>('25','C00001','24','25年未満'),</v>
      </c>
    </row>
    <row r="30" spans="2:7">
      <c r="B30" s="16">
        <v>26</v>
      </c>
      <c r="C30" s="16" t="s">
        <v>359</v>
      </c>
      <c r="D30" s="16">
        <v>25</v>
      </c>
      <c r="E30" s="16" t="s">
        <v>385</v>
      </c>
      <c r="G30" t="str">
        <f t="shared" si="0"/>
        <v>('26','C00001','25','26年未満'),</v>
      </c>
    </row>
    <row r="31" spans="2:7">
      <c r="B31" s="16">
        <v>27</v>
      </c>
      <c r="C31" s="16" t="s">
        <v>359</v>
      </c>
      <c r="D31" s="16">
        <v>26</v>
      </c>
      <c r="E31" s="16" t="s">
        <v>386</v>
      </c>
      <c r="G31" t="str">
        <f t="shared" si="0"/>
        <v>('27','C00001','26','27年未満'),</v>
      </c>
    </row>
    <row r="32" spans="2:7">
      <c r="B32" s="16">
        <v>28</v>
      </c>
      <c r="C32" s="16" t="s">
        <v>359</v>
      </c>
      <c r="D32" s="16">
        <v>27</v>
      </c>
      <c r="E32" s="16" t="s">
        <v>387</v>
      </c>
      <c r="G32" t="str">
        <f t="shared" si="0"/>
        <v>('28','C00001','27','28年未満'),</v>
      </c>
    </row>
    <row r="33" spans="2:7">
      <c r="B33" s="16">
        <v>29</v>
      </c>
      <c r="C33" s="16" t="s">
        <v>359</v>
      </c>
      <c r="D33" s="16">
        <v>28</v>
      </c>
      <c r="E33" s="16" t="s">
        <v>388</v>
      </c>
      <c r="G33" t="str">
        <f t="shared" si="0"/>
        <v>('29','C00001','28','29年未満'),</v>
      </c>
    </row>
    <row r="34" spans="2:7">
      <c r="B34" s="16">
        <v>30</v>
      </c>
      <c r="C34" s="16" t="s">
        <v>359</v>
      </c>
      <c r="D34" s="16">
        <v>29</v>
      </c>
      <c r="E34" s="16" t="s">
        <v>389</v>
      </c>
      <c r="G34" t="str">
        <f t="shared" si="0"/>
        <v>('30','C00001','29','30年未満'),</v>
      </c>
    </row>
    <row r="35" spans="2:7">
      <c r="B35" s="16">
        <v>31</v>
      </c>
      <c r="C35" s="16" t="s">
        <v>359</v>
      </c>
      <c r="D35" s="16">
        <v>30</v>
      </c>
      <c r="E35" s="16" t="s">
        <v>390</v>
      </c>
      <c r="G35" t="str">
        <f t="shared" si="0"/>
        <v>('31','C00001','30','31年未満'),</v>
      </c>
    </row>
    <row r="36" spans="2:7">
      <c r="B36" s="16">
        <v>32</v>
      </c>
      <c r="C36" s="16" t="s">
        <v>359</v>
      </c>
      <c r="D36" s="16">
        <v>31</v>
      </c>
      <c r="E36" s="16" t="s">
        <v>391</v>
      </c>
      <c r="G36" t="str">
        <f t="shared" si="0"/>
        <v>('32','C00001','31','32年未満'),</v>
      </c>
    </row>
    <row r="37" spans="2:7">
      <c r="B37" s="16">
        <v>33</v>
      </c>
      <c r="C37" s="16" t="s">
        <v>359</v>
      </c>
      <c r="D37" s="16">
        <v>32</v>
      </c>
      <c r="E37" s="16" t="s">
        <v>392</v>
      </c>
      <c r="G37" t="str">
        <f t="shared" si="0"/>
        <v>('33','C00001','32','33年未満'),</v>
      </c>
    </row>
    <row r="38" spans="2:7">
      <c r="B38" s="16">
        <v>34</v>
      </c>
      <c r="C38" s="16" t="s">
        <v>359</v>
      </c>
      <c r="D38" s="16">
        <v>33</v>
      </c>
      <c r="E38" s="16" t="s">
        <v>393</v>
      </c>
      <c r="G38" t="str">
        <f t="shared" si="0"/>
        <v>('34','C00001','33','34年未満'),</v>
      </c>
    </row>
    <row r="39" spans="2:7">
      <c r="B39" s="16">
        <v>35</v>
      </c>
      <c r="C39" s="16" t="s">
        <v>359</v>
      </c>
      <c r="D39" s="16">
        <v>34</v>
      </c>
      <c r="E39" s="16" t="s">
        <v>394</v>
      </c>
      <c r="G39" t="str">
        <f t="shared" si="0"/>
        <v>('35','C00001','34','35年未満'),</v>
      </c>
    </row>
    <row r="40" spans="2:7">
      <c r="B40" s="16">
        <v>36</v>
      </c>
      <c r="C40" s="16" t="s">
        <v>359</v>
      </c>
      <c r="D40" s="16">
        <v>35</v>
      </c>
      <c r="E40" s="16" t="s">
        <v>395</v>
      </c>
      <c r="G40" t="str">
        <f t="shared" si="0"/>
        <v>('36','C00001','35','36年未満'),</v>
      </c>
    </row>
    <row r="41" spans="2:7">
      <c r="B41" s="16">
        <v>37</v>
      </c>
      <c r="C41" s="16" t="s">
        <v>359</v>
      </c>
      <c r="D41" s="16">
        <v>36</v>
      </c>
      <c r="E41" s="16" t="s">
        <v>396</v>
      </c>
      <c r="G41" t="str">
        <f t="shared" si="0"/>
        <v>('37','C00001','36','37年未満'),</v>
      </c>
    </row>
    <row r="42" spans="2:7">
      <c r="B42" s="16">
        <v>38</v>
      </c>
      <c r="C42" s="16" t="s">
        <v>359</v>
      </c>
      <c r="D42" s="16">
        <v>37</v>
      </c>
      <c r="E42" s="16" t="s">
        <v>397</v>
      </c>
      <c r="G42" t="str">
        <f t="shared" si="0"/>
        <v>('38','C00001','37','38年未満'),</v>
      </c>
    </row>
    <row r="43" spans="2:7">
      <c r="B43" s="16">
        <v>39</v>
      </c>
      <c r="C43" s="16" t="s">
        <v>359</v>
      </c>
      <c r="D43" s="16">
        <v>38</v>
      </c>
      <c r="E43" s="16" t="s">
        <v>398</v>
      </c>
      <c r="G43" t="str">
        <f t="shared" si="0"/>
        <v>('39','C00001','38','39年未満'),</v>
      </c>
    </row>
    <row r="44" spans="2:7">
      <c r="B44" s="16">
        <v>40</v>
      </c>
      <c r="C44" s="16" t="s">
        <v>359</v>
      </c>
      <c r="D44" s="16">
        <v>39</v>
      </c>
      <c r="E44" s="16" t="s">
        <v>399</v>
      </c>
      <c r="G44" t="str">
        <f t="shared" si="0"/>
        <v>('40','C00001','39','40年未満'),</v>
      </c>
    </row>
    <row r="45" spans="2:7">
      <c r="B45" s="16">
        <v>41</v>
      </c>
      <c r="C45" s="16" t="s">
        <v>347</v>
      </c>
      <c r="D45" s="16">
        <v>0</v>
      </c>
      <c r="E45" s="16" t="s">
        <v>360</v>
      </c>
      <c r="G45" t="str">
        <f t="shared" si="0"/>
        <v>('41','C00002','0','男性'),</v>
      </c>
    </row>
    <row r="46" spans="2:7">
      <c r="B46" s="16">
        <v>42</v>
      </c>
      <c r="C46" s="16" t="s">
        <v>347</v>
      </c>
      <c r="D46" s="16">
        <v>1</v>
      </c>
      <c r="E46" s="16" t="s">
        <v>361</v>
      </c>
      <c r="G46" t="str">
        <f t="shared" si="0"/>
        <v>('42','C00002','1','女性'),</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BFA72-E3D6-49AF-B9B2-8D0E822447F1}">
  <dimension ref="B5:B9"/>
  <sheetViews>
    <sheetView workbookViewId="0">
      <selection activeCell="G16" sqref="G16"/>
    </sheetView>
  </sheetViews>
  <sheetFormatPr defaultRowHeight="18"/>
  <sheetData>
    <row r="5" spans="2:2">
      <c r="B5" s="48" t="s">
        <v>506</v>
      </c>
    </row>
    <row r="6" spans="2:2">
      <c r="B6" s="48" t="s">
        <v>507</v>
      </c>
    </row>
    <row r="7" spans="2:2">
      <c r="B7" s="48" t="s">
        <v>508</v>
      </c>
    </row>
    <row r="8" spans="2:2">
      <c r="B8" s="48" t="s">
        <v>509</v>
      </c>
    </row>
    <row r="9" spans="2:2">
      <c r="B9" s="48" t="s">
        <v>510</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F814C-DCCE-4582-A777-D1AE1F01D788}">
  <dimension ref="B3:C5"/>
  <sheetViews>
    <sheetView workbookViewId="0">
      <selection activeCell="I15" sqref="I15"/>
    </sheetView>
  </sheetViews>
  <sheetFormatPr defaultRowHeight="18"/>
  <sheetData>
    <row r="3" spans="2:3">
      <c r="B3" t="s">
        <v>511</v>
      </c>
    </row>
    <row r="4" spans="2:3">
      <c r="C4" t="s">
        <v>513</v>
      </c>
    </row>
    <row r="5" spans="2:3">
      <c r="C5" t="s">
        <v>512</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8"/>
  <sheetViews>
    <sheetView topLeftCell="A13" zoomScale="85" zoomScaleNormal="85" workbookViewId="0">
      <selection activeCell="C20" sqref="C20"/>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174</v>
      </c>
      <c r="D4" s="4" t="s">
        <v>118</v>
      </c>
      <c r="E4" s="4" t="s">
        <v>122</v>
      </c>
    </row>
    <row r="5" spans="1:8" ht="72">
      <c r="A5" s="4">
        <v>2</v>
      </c>
      <c r="B5" s="4" t="s">
        <v>159</v>
      </c>
      <c r="C5" s="3" t="s">
        <v>161</v>
      </c>
      <c r="D5" s="4" t="s">
        <v>118</v>
      </c>
      <c r="E5" s="4" t="s">
        <v>122</v>
      </c>
    </row>
    <row r="6" spans="1:8" ht="126.6" customHeight="1">
      <c r="A6" s="4">
        <v>3</v>
      </c>
      <c r="B6" s="4" t="s">
        <v>160</v>
      </c>
      <c r="C6" s="3" t="s">
        <v>232</v>
      </c>
      <c r="D6" s="4" t="s">
        <v>118</v>
      </c>
      <c r="E6" s="4" t="s">
        <v>62</v>
      </c>
    </row>
    <row r="7" spans="1:8" ht="276.75" customHeight="1">
      <c r="A7" s="4">
        <v>4</v>
      </c>
      <c r="B7" s="4" t="s">
        <v>231</v>
      </c>
      <c r="C7" s="3" t="s">
        <v>233</v>
      </c>
      <c r="D7" s="4" t="s">
        <v>118</v>
      </c>
      <c r="E7" s="4" t="s">
        <v>62</v>
      </c>
    </row>
    <row r="8" spans="1:8" ht="216">
      <c r="A8" s="4">
        <v>5</v>
      </c>
      <c r="B8" s="3" t="s">
        <v>130</v>
      </c>
      <c r="C8" s="3" t="s">
        <v>234</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149</v>
      </c>
      <c r="D11" s="4" t="s">
        <v>119</v>
      </c>
      <c r="E11" s="4" t="s">
        <v>126</v>
      </c>
      <c r="F11" s="27" t="s">
        <v>218</v>
      </c>
    </row>
    <row r="12" spans="1:8" ht="54">
      <c r="A12" s="4">
        <v>9</v>
      </c>
      <c r="B12" s="3" t="s">
        <v>92</v>
      </c>
      <c r="C12" s="3" t="s">
        <v>150</v>
      </c>
      <c r="D12" s="4" t="s">
        <v>119</v>
      </c>
      <c r="E12" s="4" t="s">
        <v>128</v>
      </c>
      <c r="F12" s="27" t="s">
        <v>218</v>
      </c>
    </row>
    <row r="13" spans="1:8" ht="54">
      <c r="A13" s="4">
        <v>10</v>
      </c>
      <c r="B13" s="3" t="s">
        <v>102</v>
      </c>
      <c r="C13" s="3" t="s">
        <v>284</v>
      </c>
      <c r="D13" s="4" t="s">
        <v>119</v>
      </c>
      <c r="E13" s="3" t="s">
        <v>163</v>
      </c>
      <c r="F13" s="27" t="s">
        <v>218</v>
      </c>
      <c r="H13" s="4"/>
    </row>
    <row r="14" spans="1:8" ht="36">
      <c r="A14" s="4">
        <v>11</v>
      </c>
      <c r="B14" s="18" t="s">
        <v>114</v>
      </c>
      <c r="C14" s="4" t="s">
        <v>113</v>
      </c>
      <c r="D14" s="4" t="s">
        <v>119</v>
      </c>
      <c r="E14" s="3" t="s">
        <v>129</v>
      </c>
      <c r="F14" s="27" t="s">
        <v>218</v>
      </c>
    </row>
    <row r="15" spans="1:8" ht="54">
      <c r="A15" s="4">
        <v>12</v>
      </c>
      <c r="B15" s="16" t="s">
        <v>151</v>
      </c>
      <c r="C15" s="17" t="s">
        <v>286</v>
      </c>
      <c r="D15" s="4" t="s">
        <v>119</v>
      </c>
      <c r="E15" s="17" t="s">
        <v>167</v>
      </c>
      <c r="F15" s="30" t="s">
        <v>38</v>
      </c>
    </row>
    <row r="16" spans="1:8" ht="54">
      <c r="A16" s="4">
        <v>12</v>
      </c>
      <c r="B16" s="16" t="s">
        <v>151</v>
      </c>
      <c r="C16" s="17" t="s">
        <v>285</v>
      </c>
      <c r="D16" s="4" t="s">
        <v>119</v>
      </c>
      <c r="E16" s="17" t="s">
        <v>167</v>
      </c>
      <c r="F16" s="30" t="s">
        <v>287</v>
      </c>
    </row>
    <row r="17" spans="1:8" ht="54">
      <c r="A17" s="4">
        <v>13</v>
      </c>
      <c r="B17" s="16" t="s">
        <v>141</v>
      </c>
      <c r="C17" s="17" t="s">
        <v>133</v>
      </c>
      <c r="D17" s="4" t="s">
        <v>119</v>
      </c>
      <c r="E17" s="17" t="s">
        <v>166</v>
      </c>
      <c r="F17" s="30" t="s">
        <v>287</v>
      </c>
    </row>
    <row r="18" spans="1:8" ht="69" customHeight="1">
      <c r="A18" s="4"/>
      <c r="B18" s="16" t="s">
        <v>413</v>
      </c>
      <c r="C18" s="17" t="s">
        <v>414</v>
      </c>
      <c r="D18" s="4" t="s">
        <v>119</v>
      </c>
      <c r="E18" s="17"/>
      <c r="F18" s="30"/>
    </row>
    <row r="19" spans="1:8" ht="69" customHeight="1">
      <c r="A19" s="4"/>
      <c r="B19" s="16" t="s">
        <v>415</v>
      </c>
      <c r="C19" s="17" t="s">
        <v>416</v>
      </c>
      <c r="D19" s="4" t="s">
        <v>119</v>
      </c>
      <c r="E19" s="17"/>
      <c r="F19" s="30"/>
    </row>
    <row r="20" spans="1:8" ht="69" customHeight="1">
      <c r="A20" s="4"/>
      <c r="B20" s="16" t="s">
        <v>417</v>
      </c>
      <c r="C20" s="17" t="s">
        <v>418</v>
      </c>
      <c r="D20" s="4" t="s">
        <v>119</v>
      </c>
      <c r="E20" s="17"/>
      <c r="F20" s="30"/>
    </row>
    <row r="21" spans="1:8" ht="92.25" customHeight="1">
      <c r="A21" s="4">
        <v>14</v>
      </c>
      <c r="B21" s="3" t="s">
        <v>103</v>
      </c>
      <c r="C21" s="3" t="s">
        <v>110</v>
      </c>
      <c r="D21" s="4" t="s">
        <v>119</v>
      </c>
      <c r="E21" s="3" t="s">
        <v>162</v>
      </c>
      <c r="F21" s="30" t="s">
        <v>38</v>
      </c>
      <c r="H21" s="4"/>
    </row>
    <row r="22" spans="1:8" ht="108">
      <c r="A22" s="4">
        <v>15</v>
      </c>
      <c r="B22" s="3" t="s">
        <v>95</v>
      </c>
      <c r="C22" s="4" t="s">
        <v>111</v>
      </c>
      <c r="D22" s="4" t="s">
        <v>119</v>
      </c>
      <c r="E22" s="3" t="s">
        <v>164</v>
      </c>
    </row>
    <row r="23" spans="1:8" ht="94.5" customHeight="1">
      <c r="A23" s="4">
        <v>16</v>
      </c>
      <c r="B23" s="3" t="s">
        <v>140</v>
      </c>
      <c r="C23" s="3" t="s">
        <v>144</v>
      </c>
      <c r="D23" s="4" t="s">
        <v>119</v>
      </c>
      <c r="E23" s="3" t="s">
        <v>168</v>
      </c>
      <c r="H23" s="4"/>
    </row>
    <row r="24" spans="1:8" ht="72">
      <c r="A24" s="4">
        <v>17</v>
      </c>
      <c r="B24" s="3" t="s">
        <v>101</v>
      </c>
      <c r="C24" s="3" t="s">
        <v>145</v>
      </c>
      <c r="D24" s="4" t="s">
        <v>119</v>
      </c>
      <c r="E24" s="3" t="s">
        <v>127</v>
      </c>
    </row>
    <row r="25" spans="1:8" ht="72">
      <c r="A25" s="4">
        <v>18</v>
      </c>
      <c r="B25" s="3" t="s">
        <v>106</v>
      </c>
      <c r="C25" s="4" t="s">
        <v>113</v>
      </c>
      <c r="D25" s="4" t="s">
        <v>119</v>
      </c>
      <c r="E25" s="3" t="s">
        <v>170</v>
      </c>
    </row>
    <row r="26" spans="1:8" ht="72">
      <c r="A26" s="4">
        <v>19</v>
      </c>
      <c r="B26" s="3" t="s">
        <v>104</v>
      </c>
      <c r="C26" s="3" t="s">
        <v>150</v>
      </c>
      <c r="D26" s="4" t="s">
        <v>119</v>
      </c>
      <c r="E26" s="3" t="s">
        <v>171</v>
      </c>
    </row>
    <row r="27" spans="1:8" ht="148.5" customHeight="1">
      <c r="A27" s="4">
        <v>20</v>
      </c>
      <c r="B27" s="3" t="s">
        <v>107</v>
      </c>
      <c r="C27" s="4" t="s">
        <v>132</v>
      </c>
      <c r="D27" s="4" t="s">
        <v>119</v>
      </c>
      <c r="E27" s="3" t="s">
        <v>165</v>
      </c>
    </row>
    <row r="28" spans="1:8" ht="90">
      <c r="A28" s="4">
        <v>21</v>
      </c>
      <c r="B28" s="16" t="s">
        <v>169</v>
      </c>
      <c r="C28" s="16" t="s">
        <v>173</v>
      </c>
      <c r="D28" s="16"/>
      <c r="E28" s="17" t="s">
        <v>172</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BEFD1-BA89-4A64-A12E-4EFA282E2D36}">
  <dimension ref="A1"/>
  <sheetViews>
    <sheetView workbookViewId="0"/>
  </sheetViews>
  <sheetFormatPr defaultRowHeight="18"/>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A4:I183"/>
  <sheetViews>
    <sheetView topLeftCell="A112" zoomScale="130" zoomScaleNormal="130" workbookViewId="0">
      <selection activeCell="C102" sqref="C102"/>
    </sheetView>
  </sheetViews>
  <sheetFormatPr defaultRowHeight="18"/>
  <cols>
    <col min="2" max="2" width="38.796875" customWidth="1"/>
    <col min="3" max="3" width="26.09765625" customWidth="1"/>
    <col min="4" max="4" width="17.09765625" customWidth="1"/>
    <col min="5" max="5" width="4.09765625" customWidth="1"/>
    <col min="6" max="6" width="40" customWidth="1"/>
    <col min="8" max="8" width="17.296875" customWidth="1"/>
    <col min="10" max="10" width="9" customWidth="1"/>
  </cols>
  <sheetData>
    <row r="4" spans="1:9">
      <c r="A4">
        <v>1</v>
      </c>
      <c r="B4" s="25" t="s">
        <v>52</v>
      </c>
      <c r="C4" s="16" t="s">
        <v>177</v>
      </c>
    </row>
    <row r="5" spans="1:9">
      <c r="G5" t="s">
        <v>408</v>
      </c>
      <c r="H5" t="str">
        <f>C4</f>
        <v>member_hist_info</v>
      </c>
      <c r="I5" t="s">
        <v>409</v>
      </c>
    </row>
    <row r="6" spans="1:9">
      <c r="B6" s="25" t="s">
        <v>175</v>
      </c>
      <c r="C6" s="25" t="s">
        <v>176</v>
      </c>
      <c r="D6" s="25" t="s">
        <v>202</v>
      </c>
      <c r="E6" s="25" t="s">
        <v>407</v>
      </c>
      <c r="F6" s="25" t="s">
        <v>215</v>
      </c>
      <c r="G6" t="str">
        <f>"CREATE TABLE IF NOT EXISTS  " &amp;    C4&amp;" ("</f>
        <v>CREATE TABLE IF NOT EXISTS  member_hist_info (</v>
      </c>
    </row>
    <row r="7" spans="1:9">
      <c r="B7" s="16" t="s">
        <v>203</v>
      </c>
      <c r="C7" s="16" t="s">
        <v>178</v>
      </c>
      <c r="D7" s="16" t="s">
        <v>186</v>
      </c>
      <c r="E7" s="16" t="s">
        <v>38</v>
      </c>
      <c r="F7" s="16"/>
      <c r="H7" t="str">
        <f>C7&amp;" "&amp;D7&amp;IF(E7="○","PRIMARY KEY","")&amp;","</f>
        <v>tbl_id serial PRIMARY KEY,</v>
      </c>
    </row>
    <row r="8" spans="1:9">
      <c r="B8" s="16" t="s">
        <v>204</v>
      </c>
      <c r="C8" s="16" t="s">
        <v>179</v>
      </c>
      <c r="D8" s="16" t="s">
        <v>217</v>
      </c>
      <c r="E8" s="16"/>
      <c r="F8" s="16"/>
      <c r="H8" t="str">
        <f t="shared" ref="H8:H18" si="0">C8 &amp; " " &amp; D8 &amp; ","</f>
        <v>member_id text,</v>
      </c>
    </row>
    <row r="9" spans="1:9">
      <c r="B9" s="16" t="s">
        <v>205</v>
      </c>
      <c r="C9" s="16" t="s">
        <v>180</v>
      </c>
      <c r="D9" s="16" t="s">
        <v>187</v>
      </c>
      <c r="E9" s="16"/>
      <c r="F9" s="16"/>
      <c r="H9" t="str">
        <f t="shared" si="0"/>
        <v>start_date date,</v>
      </c>
    </row>
    <row r="10" spans="1:9">
      <c r="B10" s="16" t="s">
        <v>206</v>
      </c>
      <c r="C10" s="16" t="s">
        <v>181</v>
      </c>
      <c r="D10" s="16" t="s">
        <v>217</v>
      </c>
      <c r="E10" s="16"/>
      <c r="F10" s="16"/>
      <c r="H10" t="str">
        <f t="shared" si="0"/>
        <v>name text,</v>
      </c>
    </row>
    <row r="11" spans="1:9">
      <c r="B11" s="16" t="s">
        <v>207</v>
      </c>
      <c r="C11" s="16" t="s">
        <v>182</v>
      </c>
      <c r="D11" s="16" t="s">
        <v>187</v>
      </c>
      <c r="E11" s="16"/>
      <c r="F11" s="16"/>
      <c r="H11" t="str">
        <f t="shared" si="0"/>
        <v>enter_date date,</v>
      </c>
    </row>
    <row r="12" spans="1:9">
      <c r="B12" s="16" t="s">
        <v>208</v>
      </c>
      <c r="C12" s="16" t="s">
        <v>183</v>
      </c>
      <c r="D12" s="16" t="s">
        <v>188</v>
      </c>
      <c r="E12" s="16"/>
      <c r="F12" s="16"/>
      <c r="H12" t="str">
        <f t="shared" si="0"/>
        <v>enter_old smallint,</v>
      </c>
    </row>
    <row r="13" spans="1:9">
      <c r="B13" s="16" t="s">
        <v>209</v>
      </c>
      <c r="C13" s="16" t="s">
        <v>190</v>
      </c>
      <c r="D13" s="16" t="s">
        <v>194</v>
      </c>
      <c r="E13" s="16"/>
      <c r="F13" s="16" t="s">
        <v>195</v>
      </c>
      <c r="H13" t="str">
        <f t="shared" si="0"/>
        <v>status smallint ,</v>
      </c>
    </row>
    <row r="14" spans="1:9">
      <c r="B14" s="16" t="s">
        <v>216</v>
      </c>
      <c r="C14" s="17" t="s">
        <v>189</v>
      </c>
      <c r="D14" s="16" t="s">
        <v>187</v>
      </c>
      <c r="E14" s="16"/>
      <c r="F14" s="16"/>
      <c r="H14" t="str">
        <f t="shared" si="0"/>
        <v>retirement_date date,</v>
      </c>
    </row>
    <row r="15" spans="1:9">
      <c r="B15" s="16" t="s">
        <v>210</v>
      </c>
      <c r="C15" s="16" t="s">
        <v>192</v>
      </c>
      <c r="D15" s="16" t="s">
        <v>188</v>
      </c>
      <c r="E15" s="16"/>
      <c r="F15" s="16" t="s">
        <v>196</v>
      </c>
      <c r="H15" t="str">
        <f t="shared" si="0"/>
        <v>retirement_type smallint,</v>
      </c>
    </row>
    <row r="16" spans="1:9">
      <c r="B16" s="16" t="s">
        <v>211</v>
      </c>
      <c r="C16" s="16" t="s">
        <v>184</v>
      </c>
      <c r="D16" s="16" t="s">
        <v>188</v>
      </c>
      <c r="E16" s="16"/>
      <c r="F16" s="16" t="s">
        <v>197</v>
      </c>
      <c r="H16" t="str">
        <f t="shared" si="0"/>
        <v>sex smallint,</v>
      </c>
    </row>
    <row r="17" spans="1:9">
      <c r="B17" s="16" t="s">
        <v>212</v>
      </c>
      <c r="C17" s="16" t="s">
        <v>185</v>
      </c>
      <c r="D17" s="16" t="s">
        <v>188</v>
      </c>
      <c r="E17" s="16"/>
      <c r="F17" s="16" t="s">
        <v>198</v>
      </c>
      <c r="H17" t="str">
        <f t="shared" si="0"/>
        <v>flesh_or_not smallint,</v>
      </c>
    </row>
    <row r="18" spans="1:9">
      <c r="B18" s="16" t="s">
        <v>213</v>
      </c>
      <c r="C18" s="16" t="s">
        <v>191</v>
      </c>
      <c r="D18" s="16" t="s">
        <v>188</v>
      </c>
      <c r="E18" s="16"/>
      <c r="F18" s="16" t="s">
        <v>199</v>
      </c>
      <c r="H18" t="str">
        <f t="shared" si="0"/>
        <v>department smallint,</v>
      </c>
    </row>
    <row r="19" spans="1:9">
      <c r="B19" s="16" t="s">
        <v>214</v>
      </c>
      <c r="C19" s="16" t="s">
        <v>193</v>
      </c>
      <c r="D19" s="16" t="s">
        <v>200</v>
      </c>
      <c r="E19" s="16"/>
      <c r="F19" s="16" t="s">
        <v>201</v>
      </c>
      <c r="H19" t="str">
        <f>C19 &amp; " " &amp; D19 &amp; ");"</f>
        <v>position smallint);</v>
      </c>
    </row>
    <row r="21" spans="1:9" ht="72">
      <c r="B21" s="28" t="s">
        <v>219</v>
      </c>
    </row>
    <row r="22" spans="1:9">
      <c r="B22" s="26"/>
    </row>
    <row r="23" spans="1:9">
      <c r="A23">
        <v>2</v>
      </c>
      <c r="B23" s="25" t="s">
        <v>159</v>
      </c>
      <c r="C23" s="16" t="s">
        <v>220</v>
      </c>
    </row>
    <row r="24" spans="1:9">
      <c r="G24" t="s">
        <v>408</v>
      </c>
      <c r="H24" t="str">
        <f>C23</f>
        <v>client_info</v>
      </c>
      <c r="I24" t="s">
        <v>409</v>
      </c>
    </row>
    <row r="25" spans="1:9">
      <c r="B25" s="25" t="s">
        <v>175</v>
      </c>
      <c r="C25" s="25" t="s">
        <v>176</v>
      </c>
      <c r="D25" s="25" t="s">
        <v>202</v>
      </c>
      <c r="E25" s="25" t="s">
        <v>407</v>
      </c>
      <c r="F25" s="25" t="s">
        <v>215</v>
      </c>
      <c r="G25" t="str">
        <f>"CREATE TABLE IF NOT EXISTS  " &amp;    C23&amp;" ("</f>
        <v>CREATE TABLE IF NOT EXISTS  client_info (</v>
      </c>
    </row>
    <row r="26" spans="1:9">
      <c r="B26" s="16" t="s">
        <v>203</v>
      </c>
      <c r="C26" s="16" t="s">
        <v>178</v>
      </c>
      <c r="D26" s="16" t="s">
        <v>186</v>
      </c>
      <c r="E26" s="16" t="s">
        <v>38</v>
      </c>
      <c r="F26" s="16"/>
      <c r="H26" t="str">
        <f>C26&amp;" "&amp;D26&amp;IF(E26="○","PRIMARY KEY","")&amp;","</f>
        <v>tbl_id serial PRIMARY KEY,</v>
      </c>
    </row>
    <row r="27" spans="1:9">
      <c r="B27" s="16" t="s">
        <v>222</v>
      </c>
      <c r="C27" s="16" t="s">
        <v>221</v>
      </c>
      <c r="D27" s="16" t="s">
        <v>217</v>
      </c>
      <c r="E27" s="16"/>
      <c r="F27" s="16"/>
      <c r="H27" t="str">
        <f t="shared" ref="H27" si="1">C27 &amp; " " &amp; D27 &amp; ","</f>
        <v>client_id text,</v>
      </c>
    </row>
    <row r="28" spans="1:9">
      <c r="B28" s="16" t="s">
        <v>223</v>
      </c>
      <c r="C28" s="16" t="s">
        <v>224</v>
      </c>
      <c r="D28" s="16" t="s">
        <v>217</v>
      </c>
      <c r="E28" s="16"/>
      <c r="F28" s="16"/>
      <c r="H28" t="str">
        <f>C28 &amp; " " &amp; D28 &amp; ");"</f>
        <v>client_name text);</v>
      </c>
    </row>
    <row r="30" spans="1:9">
      <c r="B30" s="26" t="s">
        <v>269</v>
      </c>
    </row>
    <row r="31" spans="1:9">
      <c r="B31" s="26"/>
    </row>
    <row r="33" spans="1:8">
      <c r="A33">
        <v>3</v>
      </c>
      <c r="B33" s="25" t="s">
        <v>160</v>
      </c>
      <c r="C33" s="16" t="s">
        <v>225</v>
      </c>
    </row>
    <row r="35" spans="1:8">
      <c r="B35" s="25" t="s">
        <v>175</v>
      </c>
      <c r="C35" s="25" t="s">
        <v>176</v>
      </c>
      <c r="D35" s="25" t="s">
        <v>202</v>
      </c>
      <c r="E35" s="25" t="s">
        <v>407</v>
      </c>
      <c r="F35" s="25" t="s">
        <v>215</v>
      </c>
      <c r="G35" t="str">
        <f>"CREATE TABLE IF NOT EXISTS  " &amp;    C33&amp;" ("</f>
        <v>CREATE TABLE IF NOT EXISTS  project_info (</v>
      </c>
    </row>
    <row r="36" spans="1:8">
      <c r="B36" s="16" t="s">
        <v>203</v>
      </c>
      <c r="C36" s="16" t="s">
        <v>178</v>
      </c>
      <c r="D36" s="16" t="s">
        <v>186</v>
      </c>
      <c r="E36" s="16" t="s">
        <v>38</v>
      </c>
      <c r="F36" s="16"/>
      <c r="H36" t="str">
        <f>C36 &amp; " " &amp; D36 &amp; ","</f>
        <v>tbl_id serial ,</v>
      </c>
    </row>
    <row r="37" spans="1:8">
      <c r="B37" s="16" t="s">
        <v>226</v>
      </c>
      <c r="C37" s="16" t="s">
        <v>229</v>
      </c>
      <c r="D37" s="16" t="s">
        <v>217</v>
      </c>
      <c r="E37" s="16"/>
      <c r="F37" s="16"/>
      <c r="H37" t="str">
        <f t="shared" ref="H37:H41" si="2">C37 &amp; " " &amp; D37 &amp; ","</f>
        <v>project_id text,</v>
      </c>
    </row>
    <row r="38" spans="1:8">
      <c r="B38" s="16" t="s">
        <v>227</v>
      </c>
      <c r="C38" s="16" t="s">
        <v>230</v>
      </c>
      <c r="D38" s="16" t="s">
        <v>217</v>
      </c>
      <c r="E38" s="16"/>
      <c r="F38" s="16"/>
      <c r="H38" t="str">
        <f t="shared" si="2"/>
        <v>project_name text,</v>
      </c>
    </row>
    <row r="39" spans="1:8">
      <c r="B39" s="16" t="s">
        <v>228</v>
      </c>
      <c r="C39" s="16" t="s">
        <v>221</v>
      </c>
      <c r="D39" s="16" t="s">
        <v>217</v>
      </c>
      <c r="E39" s="16"/>
      <c r="F39" s="16"/>
      <c r="H39" t="str">
        <f t="shared" si="2"/>
        <v>client_id text,</v>
      </c>
    </row>
    <row r="40" spans="1:8">
      <c r="B40" s="16" t="s">
        <v>205</v>
      </c>
      <c r="C40" s="16" t="s">
        <v>180</v>
      </c>
      <c r="D40" s="16" t="s">
        <v>187</v>
      </c>
      <c r="E40" s="16"/>
      <c r="F40" s="16"/>
      <c r="H40" t="str">
        <f t="shared" si="2"/>
        <v>start_date date,</v>
      </c>
    </row>
    <row r="41" spans="1:8">
      <c r="B41" s="16" t="s">
        <v>236</v>
      </c>
      <c r="C41" s="16" t="s">
        <v>237</v>
      </c>
      <c r="D41" s="16" t="s">
        <v>187</v>
      </c>
      <c r="E41" s="16"/>
      <c r="F41" s="16"/>
      <c r="H41" t="str">
        <f t="shared" si="2"/>
        <v>end_date date,</v>
      </c>
    </row>
    <row r="42" spans="1:8">
      <c r="B42" s="16" t="s">
        <v>235</v>
      </c>
      <c r="C42" s="16" t="s">
        <v>238</v>
      </c>
      <c r="D42" s="16" t="s">
        <v>188</v>
      </c>
      <c r="E42" s="16"/>
      <c r="F42" s="16" t="s">
        <v>271</v>
      </c>
      <c r="H42" t="str">
        <f>C42 &amp; " " &amp; D42 &amp; ");"</f>
        <v>project_status smallint);</v>
      </c>
    </row>
    <row r="44" spans="1:8">
      <c r="B44" s="26" t="s">
        <v>270</v>
      </c>
    </row>
    <row r="45" spans="1:8">
      <c r="B45" s="26" t="s">
        <v>272</v>
      </c>
    </row>
    <row r="50" spans="1:9">
      <c r="A50">
        <v>4</v>
      </c>
      <c r="B50" s="25" t="s">
        <v>239</v>
      </c>
      <c r="C50" s="16" t="s">
        <v>241</v>
      </c>
    </row>
    <row r="51" spans="1:9">
      <c r="G51" t="s">
        <v>408</v>
      </c>
      <c r="H51" t="str">
        <f>C50</f>
        <v>project_member_num_info</v>
      </c>
      <c r="I51" t="s">
        <v>409</v>
      </c>
    </row>
    <row r="52" spans="1:9">
      <c r="B52" s="25" t="s">
        <v>175</v>
      </c>
      <c r="C52" s="25" t="s">
        <v>176</v>
      </c>
      <c r="D52" s="25" t="s">
        <v>202</v>
      </c>
      <c r="E52" s="25" t="s">
        <v>407</v>
      </c>
      <c r="F52" s="25" t="s">
        <v>215</v>
      </c>
      <c r="G52" t="str">
        <f>"CREATE TABLE IF NOT EXISTS  " &amp;    C50&amp;" ("</f>
        <v>CREATE TABLE IF NOT EXISTS  project_member_num_info (</v>
      </c>
    </row>
    <row r="53" spans="1:9">
      <c r="B53" s="16" t="s">
        <v>203</v>
      </c>
      <c r="C53" s="16" t="s">
        <v>178</v>
      </c>
      <c r="D53" s="16" t="s">
        <v>186</v>
      </c>
      <c r="E53" s="16" t="s">
        <v>38</v>
      </c>
      <c r="F53" s="16"/>
      <c r="H53" t="str">
        <f>C53 &amp; " " &amp; D53 &amp; ","</f>
        <v>tbl_id serial ,</v>
      </c>
    </row>
    <row r="54" spans="1:9">
      <c r="B54" s="16" t="s">
        <v>226</v>
      </c>
      <c r="C54" s="16" t="s">
        <v>229</v>
      </c>
      <c r="D54" s="16" t="s">
        <v>217</v>
      </c>
      <c r="E54" s="16"/>
      <c r="F54" s="16"/>
      <c r="H54" t="str">
        <f t="shared" ref="H54" si="3">C54 &amp; " " &amp; D54 &amp; ","</f>
        <v>project_id text,</v>
      </c>
    </row>
    <row r="55" spans="1:9">
      <c r="B55" s="16" t="s">
        <v>260</v>
      </c>
      <c r="C55" s="16" t="s">
        <v>261</v>
      </c>
      <c r="D55" s="16" t="s">
        <v>188</v>
      </c>
      <c r="E55" s="16"/>
      <c r="F55" s="16"/>
      <c r="H55" t="str">
        <f>C55 &amp; " " &amp; D55 &amp; ","</f>
        <v>project_months smallint,</v>
      </c>
    </row>
    <row r="56" spans="1:9">
      <c r="B56" s="16" t="s">
        <v>240</v>
      </c>
      <c r="C56" s="16" t="s">
        <v>242</v>
      </c>
      <c r="D56" s="16" t="s">
        <v>188</v>
      </c>
      <c r="E56" s="16"/>
      <c r="F56" s="16"/>
      <c r="H56" t="str">
        <f>C56 &amp; " " &amp; D56 &amp; ");"</f>
        <v>member_num smallint);</v>
      </c>
    </row>
    <row r="58" spans="1:9">
      <c r="B58" s="26" t="s">
        <v>273</v>
      </c>
    </row>
    <row r="59" spans="1:9">
      <c r="F59" t="s">
        <v>279</v>
      </c>
    </row>
    <row r="63" spans="1:9">
      <c r="A63">
        <v>5</v>
      </c>
      <c r="B63" s="25" t="s">
        <v>243</v>
      </c>
      <c r="C63" s="16" t="s">
        <v>244</v>
      </c>
    </row>
    <row r="64" spans="1:9">
      <c r="G64" t="s">
        <v>408</v>
      </c>
      <c r="H64" t="str">
        <f>C63</f>
        <v>project_enrolled_hist_info</v>
      </c>
      <c r="I64" t="s">
        <v>409</v>
      </c>
    </row>
    <row r="65" spans="2:8">
      <c r="B65" s="25" t="s">
        <v>175</v>
      </c>
      <c r="C65" s="25" t="s">
        <v>176</v>
      </c>
      <c r="D65" s="25" t="s">
        <v>202</v>
      </c>
      <c r="E65" s="25" t="s">
        <v>407</v>
      </c>
      <c r="F65" s="25" t="s">
        <v>215</v>
      </c>
      <c r="G65" t="str">
        <f>"CREATE TABLE IF NOT EXISTS  " &amp;    C63&amp;" ("</f>
        <v>CREATE TABLE IF NOT EXISTS  project_enrolled_hist_info (</v>
      </c>
    </row>
    <row r="66" spans="2:8">
      <c r="B66" s="16" t="s">
        <v>203</v>
      </c>
      <c r="C66" s="16" t="s">
        <v>178</v>
      </c>
      <c r="D66" s="16" t="s">
        <v>186</v>
      </c>
      <c r="E66" s="16" t="s">
        <v>38</v>
      </c>
      <c r="F66" s="16"/>
      <c r="H66" t="str">
        <f>C66 &amp; " " &amp; D66 &amp; ","</f>
        <v>tbl_id serial ,</v>
      </c>
    </row>
    <row r="67" spans="2:8">
      <c r="B67" s="16" t="s">
        <v>258</v>
      </c>
      <c r="C67" s="16" t="s">
        <v>259</v>
      </c>
      <c r="D67" s="16" t="s">
        <v>217</v>
      </c>
      <c r="E67" s="16"/>
      <c r="F67" s="16"/>
      <c r="H67" t="str">
        <f t="shared" ref="H67:H75" si="4">C67 &amp; " " &amp; D67 &amp; ","</f>
        <v>enrolled_hist_id text,</v>
      </c>
    </row>
    <row r="68" spans="2:8">
      <c r="B68" s="16" t="s">
        <v>204</v>
      </c>
      <c r="C68" s="16" t="s">
        <v>179</v>
      </c>
      <c r="D68" s="16" t="s">
        <v>217</v>
      </c>
      <c r="E68" s="16"/>
      <c r="F68" s="16"/>
      <c r="H68" t="str">
        <f t="shared" si="4"/>
        <v>member_id text,</v>
      </c>
    </row>
    <row r="69" spans="2:8">
      <c r="B69" s="16" t="s">
        <v>226</v>
      </c>
      <c r="C69" s="16" t="s">
        <v>229</v>
      </c>
      <c r="D69" s="16" t="s">
        <v>217</v>
      </c>
      <c r="E69" s="16"/>
      <c r="F69" s="16"/>
      <c r="H69" t="str">
        <f t="shared" si="4"/>
        <v>project_id text,</v>
      </c>
    </row>
    <row r="70" spans="2:8">
      <c r="B70" s="16" t="s">
        <v>249</v>
      </c>
      <c r="C70" s="16" t="s">
        <v>250</v>
      </c>
      <c r="D70" s="16" t="s">
        <v>188</v>
      </c>
      <c r="E70" s="16"/>
      <c r="F70" s="16"/>
      <c r="H70" t="str">
        <f t="shared" si="4"/>
        <v>branch_num smallint,</v>
      </c>
    </row>
    <row r="71" spans="2:8">
      <c r="B71" s="16" t="s">
        <v>245</v>
      </c>
      <c r="C71" s="16" t="s">
        <v>247</v>
      </c>
      <c r="D71" s="16" t="s">
        <v>187</v>
      </c>
      <c r="E71" s="16"/>
      <c r="F71" s="16"/>
      <c r="H71" t="str">
        <f t="shared" si="4"/>
        <v>join_date date,</v>
      </c>
    </row>
    <row r="72" spans="2:8">
      <c r="B72" s="16" t="s">
        <v>280</v>
      </c>
      <c r="C72" s="16" t="s">
        <v>282</v>
      </c>
      <c r="D72" s="16" t="s">
        <v>188</v>
      </c>
      <c r="E72" s="16"/>
      <c r="F72" s="16"/>
      <c r="H72" t="str">
        <f t="shared" si="4"/>
        <v>join_member_months smallint,</v>
      </c>
    </row>
    <row r="73" spans="2:8">
      <c r="B73" s="16" t="s">
        <v>246</v>
      </c>
      <c r="C73" s="16" t="s">
        <v>248</v>
      </c>
      <c r="D73" s="16" t="s">
        <v>187</v>
      </c>
      <c r="E73" s="16"/>
      <c r="F73" s="16"/>
      <c r="H73" t="str">
        <f t="shared" si="4"/>
        <v>stop_date date,</v>
      </c>
    </row>
    <row r="74" spans="2:8">
      <c r="B74" s="16" t="s">
        <v>281</v>
      </c>
      <c r="C74" s="16" t="s">
        <v>283</v>
      </c>
      <c r="D74" s="16" t="s">
        <v>188</v>
      </c>
      <c r="E74" s="16"/>
      <c r="F74" s="16"/>
      <c r="H74" t="str">
        <f t="shared" si="4"/>
        <v>stop_member_months smallint,</v>
      </c>
    </row>
    <row r="75" spans="2:8">
      <c r="B75" s="16" t="s">
        <v>251</v>
      </c>
      <c r="C75" s="16" t="s">
        <v>252</v>
      </c>
      <c r="D75" s="16" t="s">
        <v>188</v>
      </c>
      <c r="E75" s="16"/>
      <c r="F75" s="16" t="s">
        <v>514</v>
      </c>
      <c r="H75" t="str">
        <f t="shared" si="4"/>
        <v>stop_type smallint,</v>
      </c>
    </row>
    <row r="76" spans="2:8">
      <c r="B76" s="16" t="s">
        <v>253</v>
      </c>
      <c r="C76" s="16" t="s">
        <v>254</v>
      </c>
      <c r="D76" s="16" t="s">
        <v>188</v>
      </c>
      <c r="E76" s="16"/>
      <c r="F76" s="16" t="s">
        <v>255</v>
      </c>
      <c r="H76" t="str">
        <f>C76 &amp; " " &amp; D76 &amp; ");"</f>
        <v>enrolled_status smallint);</v>
      </c>
    </row>
    <row r="77" spans="2:8">
      <c r="B77" s="29"/>
      <c r="C77" s="29"/>
      <c r="D77" s="29"/>
      <c r="E77" s="29"/>
      <c r="F77" s="29"/>
    </row>
    <row r="78" spans="2:8">
      <c r="B78" s="26" t="s">
        <v>274</v>
      </c>
      <c r="C78" s="29"/>
      <c r="D78" s="29"/>
      <c r="E78" s="29"/>
      <c r="F78" s="29"/>
    </row>
    <row r="79" spans="2:8">
      <c r="B79" s="26" t="s">
        <v>276</v>
      </c>
      <c r="C79" s="29"/>
      <c r="D79" s="29"/>
      <c r="E79" s="29"/>
      <c r="F79" s="29"/>
    </row>
    <row r="80" spans="2:8">
      <c r="B80" s="26" t="s">
        <v>275</v>
      </c>
      <c r="C80" s="29"/>
      <c r="D80" s="29"/>
      <c r="E80" s="29"/>
      <c r="F80" s="29"/>
    </row>
    <row r="81" spans="1:9">
      <c r="B81" s="29"/>
      <c r="C81" s="29"/>
      <c r="D81" s="29"/>
      <c r="E81" s="29"/>
      <c r="F81" s="29"/>
    </row>
    <row r="82" spans="1:9">
      <c r="B82" s="29"/>
      <c r="C82" s="29"/>
      <c r="D82" s="29"/>
      <c r="E82" s="29"/>
      <c r="F82" s="29"/>
    </row>
    <row r="83" spans="1:9">
      <c r="B83" s="29"/>
      <c r="C83" s="29"/>
      <c r="D83" s="29"/>
      <c r="E83" s="29"/>
      <c r="F83" s="29"/>
    </row>
    <row r="85" spans="1:9">
      <c r="A85">
        <v>6</v>
      </c>
      <c r="B85" s="25" t="s">
        <v>256</v>
      </c>
      <c r="C85" s="16" t="s">
        <v>257</v>
      </c>
    </row>
    <row r="86" spans="1:9">
      <c r="G86" t="s">
        <v>408</v>
      </c>
      <c r="H86" t="str">
        <f>C85</f>
        <v>price_transition_info</v>
      </c>
      <c r="I86" t="s">
        <v>409</v>
      </c>
    </row>
    <row r="87" spans="1:9">
      <c r="B87" s="25" t="s">
        <v>175</v>
      </c>
      <c r="C87" s="25" t="s">
        <v>176</v>
      </c>
      <c r="D87" s="25" t="s">
        <v>202</v>
      </c>
      <c r="E87" s="25" t="s">
        <v>407</v>
      </c>
      <c r="F87" s="25" t="s">
        <v>215</v>
      </c>
      <c r="G87" t="str">
        <f>"CREATE TABLE IF NOT EXISTS  " &amp;    C85&amp;" ("</f>
        <v>CREATE TABLE IF NOT EXISTS  price_transition_info (</v>
      </c>
    </row>
    <row r="88" spans="1:9">
      <c r="B88" s="16" t="s">
        <v>203</v>
      </c>
      <c r="C88" s="16" t="s">
        <v>178</v>
      </c>
      <c r="D88" s="16" t="s">
        <v>186</v>
      </c>
      <c r="E88" s="16" t="s">
        <v>38</v>
      </c>
      <c r="F88" s="16"/>
      <c r="H88" t="str">
        <f>C88 &amp; " " &amp; D88 &amp; ","</f>
        <v>tbl_id serial ,</v>
      </c>
    </row>
    <row r="89" spans="1:9">
      <c r="B89" s="16" t="s">
        <v>204</v>
      </c>
      <c r="C89" s="16" t="s">
        <v>179</v>
      </c>
      <c r="D89" s="16" t="s">
        <v>217</v>
      </c>
      <c r="E89" s="16"/>
      <c r="F89" s="16"/>
      <c r="H89" t="str">
        <f t="shared" ref="H89:H92" si="5">C89 &amp; " " &amp; D89 &amp; ","</f>
        <v>member_id text,</v>
      </c>
    </row>
    <row r="90" spans="1:9">
      <c r="B90" s="16" t="s">
        <v>264</v>
      </c>
      <c r="C90" s="16" t="s">
        <v>265</v>
      </c>
      <c r="D90" s="16" t="s">
        <v>188</v>
      </c>
      <c r="E90" s="16"/>
      <c r="F90" s="16"/>
      <c r="H90" t="str">
        <f t="shared" si="5"/>
        <v>menber_months smallint,</v>
      </c>
    </row>
    <row r="91" spans="1:9">
      <c r="B91" s="16" t="s">
        <v>258</v>
      </c>
      <c r="C91" s="16" t="s">
        <v>259</v>
      </c>
      <c r="D91" s="16" t="s">
        <v>217</v>
      </c>
      <c r="E91" s="16"/>
      <c r="F91" s="16"/>
      <c r="H91" t="str">
        <f t="shared" si="5"/>
        <v>enrolled_hist_id text,</v>
      </c>
    </row>
    <row r="92" spans="1:9">
      <c r="B92" s="16" t="s">
        <v>262</v>
      </c>
      <c r="C92" s="16" t="s">
        <v>263</v>
      </c>
      <c r="D92" s="16" t="s">
        <v>187</v>
      </c>
      <c r="E92" s="16"/>
      <c r="F92" s="16"/>
      <c r="H92" t="str">
        <f t="shared" si="5"/>
        <v>price_start_date date,</v>
      </c>
    </row>
    <row r="93" spans="1:9">
      <c r="B93" s="16" t="s">
        <v>266</v>
      </c>
      <c r="C93" s="16" t="s">
        <v>268</v>
      </c>
      <c r="D93" s="16" t="s">
        <v>267</v>
      </c>
      <c r="E93" s="16"/>
      <c r="F93" s="16"/>
      <c r="H93" t="str">
        <f>C93 &amp; " " &amp; D93 &amp; ");"</f>
        <v>price integer);</v>
      </c>
    </row>
    <row r="95" spans="1:9">
      <c r="B95" t="s">
        <v>277</v>
      </c>
    </row>
    <row r="96" spans="1:9">
      <c r="B96" t="s">
        <v>278</v>
      </c>
    </row>
    <row r="98" spans="1:9">
      <c r="A98">
        <v>7</v>
      </c>
      <c r="B98" s="25" t="s">
        <v>324</v>
      </c>
      <c r="C98" s="17" t="s">
        <v>323</v>
      </c>
    </row>
    <row r="99" spans="1:9">
      <c r="G99" t="s">
        <v>408</v>
      </c>
      <c r="H99" t="str">
        <f>C98</f>
        <v>culc_target_mst</v>
      </c>
      <c r="I99" t="s">
        <v>409</v>
      </c>
    </row>
    <row r="100" spans="1:9">
      <c r="B100" s="25" t="s">
        <v>175</v>
      </c>
      <c r="C100" s="25" t="s">
        <v>176</v>
      </c>
      <c r="D100" s="25" t="s">
        <v>202</v>
      </c>
      <c r="E100" s="25" t="s">
        <v>407</v>
      </c>
      <c r="F100" s="25" t="s">
        <v>215</v>
      </c>
      <c r="G100" t="str">
        <f>"CREATE TABLE IF NOT EXISTS  " &amp;    C98&amp;" ("</f>
        <v>CREATE TABLE IF NOT EXISTS  culc_target_mst (</v>
      </c>
    </row>
    <row r="101" spans="1:9">
      <c r="B101" s="16" t="s">
        <v>203</v>
      </c>
      <c r="C101" s="16" t="s">
        <v>178</v>
      </c>
      <c r="D101" s="16" t="s">
        <v>357</v>
      </c>
      <c r="E101" s="16" t="s">
        <v>38</v>
      </c>
      <c r="F101" s="16"/>
      <c r="H101" t="str">
        <f>C101 &amp; " " &amp; D101 &amp; ","</f>
        <v>tbl_id smallint,</v>
      </c>
    </row>
    <row r="102" spans="1:9">
      <c r="B102" s="16" t="s">
        <v>318</v>
      </c>
      <c r="C102" s="16" t="s">
        <v>320</v>
      </c>
      <c r="D102" s="16" t="s">
        <v>217</v>
      </c>
      <c r="E102" s="16"/>
      <c r="F102" s="16"/>
      <c r="H102" t="str">
        <f t="shared" ref="H102" si="6">C102 &amp; " " &amp; D102 &amp; ","</f>
        <v>culc_target_code text,</v>
      </c>
    </row>
    <row r="103" spans="1:9">
      <c r="B103" s="16" t="s">
        <v>319</v>
      </c>
      <c r="C103" s="16" t="s">
        <v>321</v>
      </c>
      <c r="D103" s="16" t="s">
        <v>217</v>
      </c>
      <c r="E103" s="16"/>
      <c r="F103" s="16"/>
      <c r="H103" t="str">
        <f>C103 &amp; " " &amp; D103 &amp; ");"</f>
        <v>culc_target_name text);</v>
      </c>
    </row>
    <row r="104" spans="1:9">
      <c r="B104" s="29"/>
      <c r="C104" s="29"/>
      <c r="D104" s="29"/>
      <c r="E104" s="29"/>
      <c r="F104" s="29"/>
    </row>
    <row r="105" spans="1:9">
      <c r="B105" t="s">
        <v>325</v>
      </c>
      <c r="C105" s="29"/>
      <c r="D105" s="29"/>
      <c r="E105" s="29"/>
      <c r="F105" s="29"/>
    </row>
    <row r="106" spans="1:9">
      <c r="B106" s="26"/>
      <c r="C106" s="29"/>
      <c r="D106" s="29"/>
      <c r="E106" s="29"/>
      <c r="F106" s="29"/>
    </row>
    <row r="107" spans="1:9">
      <c r="B107" s="29"/>
      <c r="C107" s="29"/>
      <c r="D107" s="29"/>
      <c r="E107" s="29"/>
      <c r="F107" s="29"/>
    </row>
    <row r="108" spans="1:9">
      <c r="A108">
        <v>8</v>
      </c>
      <c r="B108" s="25" t="s">
        <v>401</v>
      </c>
      <c r="C108" s="17" t="s">
        <v>402</v>
      </c>
    </row>
    <row r="109" spans="1:9">
      <c r="G109" t="s">
        <v>408</v>
      </c>
      <c r="H109" t="str">
        <f>C108</f>
        <v>culc_target_covariates_mst</v>
      </c>
      <c r="I109" t="s">
        <v>409</v>
      </c>
    </row>
    <row r="110" spans="1:9">
      <c r="B110" s="25" t="s">
        <v>175</v>
      </c>
      <c r="C110" s="25" t="s">
        <v>176</v>
      </c>
      <c r="D110" s="25" t="s">
        <v>202</v>
      </c>
      <c r="E110" s="25" t="s">
        <v>407</v>
      </c>
      <c r="F110" s="25" t="s">
        <v>215</v>
      </c>
      <c r="G110" t="str">
        <f>"CREATE TABLE IF NOT EXISTS  " &amp;    C108&amp;" ("</f>
        <v>CREATE TABLE IF NOT EXISTS  culc_target_covariates_mst (</v>
      </c>
    </row>
    <row r="111" spans="1:9">
      <c r="B111" s="16" t="s">
        <v>203</v>
      </c>
      <c r="C111" s="16" t="s">
        <v>178</v>
      </c>
      <c r="D111" s="16" t="s">
        <v>357</v>
      </c>
      <c r="E111" s="16" t="s">
        <v>38</v>
      </c>
      <c r="F111" s="16"/>
      <c r="H111" t="str">
        <f>C111 &amp; " " &amp; D111 &amp; ","</f>
        <v>tbl_id smallint,</v>
      </c>
    </row>
    <row r="112" spans="1:9">
      <c r="B112" s="16" t="s">
        <v>318</v>
      </c>
      <c r="C112" s="16" t="s">
        <v>320</v>
      </c>
      <c r="D112" s="16" t="s">
        <v>217</v>
      </c>
      <c r="E112" s="16"/>
      <c r="F112" s="16"/>
      <c r="H112" t="str">
        <f t="shared" ref="H112" si="7">C112 &amp; " " &amp; D112 &amp; ","</f>
        <v>culc_target_code text,</v>
      </c>
    </row>
    <row r="113" spans="1:9">
      <c r="B113" s="16" t="s">
        <v>289</v>
      </c>
      <c r="C113" s="16" t="s">
        <v>288</v>
      </c>
      <c r="D113" s="16" t="s">
        <v>217</v>
      </c>
      <c r="E113" s="16"/>
      <c r="F113" s="16"/>
      <c r="H113" t="str">
        <f>C113 &amp; " " &amp; D113 &amp; ");"</f>
        <v>covariates_code text);</v>
      </c>
    </row>
    <row r="114" spans="1:9">
      <c r="B114" s="29"/>
      <c r="C114" s="29"/>
      <c r="D114" s="29"/>
      <c r="E114" s="29"/>
      <c r="F114" s="29"/>
    </row>
    <row r="115" spans="1:9">
      <c r="B115" t="s">
        <v>403</v>
      </c>
      <c r="C115" s="29"/>
      <c r="D115" s="29"/>
      <c r="E115" s="29"/>
      <c r="F115" s="29"/>
    </row>
    <row r="116" spans="1:9">
      <c r="B116" t="s">
        <v>404</v>
      </c>
      <c r="C116" s="29"/>
      <c r="D116" s="29"/>
      <c r="E116" s="29"/>
      <c r="F116" s="29"/>
    </row>
    <row r="117" spans="1:9">
      <c r="B117" s="29"/>
      <c r="C117" s="29"/>
      <c r="D117" s="29"/>
      <c r="E117" s="29"/>
      <c r="F117" s="29"/>
    </row>
    <row r="118" spans="1:9">
      <c r="A118">
        <v>9</v>
      </c>
      <c r="B118" s="25" t="s">
        <v>342</v>
      </c>
      <c r="C118" s="17" t="s">
        <v>326</v>
      </c>
    </row>
    <row r="119" spans="1:9">
      <c r="G119" t="s">
        <v>408</v>
      </c>
      <c r="H119" t="str">
        <f>C118</f>
        <v>covariates_mst</v>
      </c>
      <c r="I119" t="s">
        <v>409</v>
      </c>
    </row>
    <row r="120" spans="1:9">
      <c r="B120" s="25" t="s">
        <v>175</v>
      </c>
      <c r="C120" s="25" t="s">
        <v>176</v>
      </c>
      <c r="D120" s="25" t="s">
        <v>202</v>
      </c>
      <c r="E120" s="25" t="s">
        <v>407</v>
      </c>
      <c r="F120" s="25" t="s">
        <v>215</v>
      </c>
      <c r="G120" t="str">
        <f>"CREATE TABLE IF NOT EXISTS  " &amp;    C118&amp;" ("</f>
        <v>CREATE TABLE IF NOT EXISTS  covariates_mst (</v>
      </c>
    </row>
    <row r="121" spans="1:9">
      <c r="B121" s="16" t="s">
        <v>203</v>
      </c>
      <c r="C121" s="16" t="s">
        <v>178</v>
      </c>
      <c r="D121" s="16" t="s">
        <v>357</v>
      </c>
      <c r="E121" s="16" t="s">
        <v>38</v>
      </c>
      <c r="F121" s="16"/>
      <c r="H121" t="str">
        <f>C121 &amp; " " &amp; D121 &amp; ","</f>
        <v>tbl_id smallint,</v>
      </c>
    </row>
    <row r="122" spans="1:9">
      <c r="B122" s="16" t="s">
        <v>289</v>
      </c>
      <c r="C122" s="16" t="s">
        <v>288</v>
      </c>
      <c r="D122" s="16" t="s">
        <v>217</v>
      </c>
      <c r="E122" s="16"/>
      <c r="F122" s="16"/>
      <c r="H122" t="str">
        <f t="shared" ref="H122:H126" si="8">C122 &amp; " " &amp; D122 &amp; ","</f>
        <v>covariates_code text,</v>
      </c>
    </row>
    <row r="123" spans="1:9">
      <c r="B123" s="16" t="s">
        <v>290</v>
      </c>
      <c r="C123" s="16" t="s">
        <v>291</v>
      </c>
      <c r="D123" s="16" t="s">
        <v>217</v>
      </c>
      <c r="E123" s="16"/>
      <c r="F123" s="16"/>
      <c r="H123" t="str">
        <f t="shared" si="8"/>
        <v>covariates_name text,</v>
      </c>
    </row>
    <row r="124" spans="1:9">
      <c r="B124" s="16" t="s">
        <v>292</v>
      </c>
      <c r="C124" s="16" t="s">
        <v>293</v>
      </c>
      <c r="D124" s="16" t="s">
        <v>188</v>
      </c>
      <c r="E124" s="16"/>
      <c r="F124" s="16" t="s">
        <v>317</v>
      </c>
      <c r="H124" t="str">
        <f t="shared" si="8"/>
        <v>covariates_type smallint,</v>
      </c>
    </row>
    <row r="125" spans="1:9">
      <c r="B125" s="47" t="s">
        <v>489</v>
      </c>
      <c r="C125" s="47" t="s">
        <v>490</v>
      </c>
      <c r="D125" s="47" t="s">
        <v>188</v>
      </c>
      <c r="E125" s="47"/>
      <c r="F125" s="47" t="s">
        <v>491</v>
      </c>
      <c r="H125" t="str">
        <f t="shared" ref="H125" si="9">C125 &amp; " " &amp; D125 &amp; ","</f>
        <v>covariates_prop smallint,</v>
      </c>
    </row>
    <row r="126" spans="1:9">
      <c r="B126" s="16" t="s">
        <v>294</v>
      </c>
      <c r="C126" s="16" t="s">
        <v>295</v>
      </c>
      <c r="D126" s="16" t="s">
        <v>300</v>
      </c>
      <c r="E126" s="16"/>
      <c r="F126" s="16"/>
      <c r="H126" t="str">
        <f t="shared" si="8"/>
        <v>range_start decimal,</v>
      </c>
    </row>
    <row r="127" spans="1:9">
      <c r="B127" s="16" t="s">
        <v>296</v>
      </c>
      <c r="C127" s="16" t="s">
        <v>299</v>
      </c>
      <c r="D127" s="16" t="s">
        <v>300</v>
      </c>
      <c r="E127" s="16"/>
      <c r="F127" s="16"/>
      <c r="H127" t="str">
        <f>C127 &amp; " " &amp; D127 &amp; ");"</f>
        <v>range_end decimal);</v>
      </c>
    </row>
    <row r="129" spans="1:9">
      <c r="B129" t="s">
        <v>327</v>
      </c>
    </row>
    <row r="131" spans="1:9" ht="17.399999999999999" customHeight="1">
      <c r="A131">
        <v>10</v>
      </c>
      <c r="B131" s="25" t="s">
        <v>493</v>
      </c>
      <c r="C131" s="17" t="s">
        <v>349</v>
      </c>
    </row>
    <row r="132" spans="1:9">
      <c r="G132" t="s">
        <v>408</v>
      </c>
      <c r="H132" t="str">
        <f>C131</f>
        <v>covariates_label_mst</v>
      </c>
      <c r="I132" t="s">
        <v>409</v>
      </c>
    </row>
    <row r="133" spans="1:9">
      <c r="B133" s="25" t="s">
        <v>175</v>
      </c>
      <c r="C133" s="25" t="s">
        <v>176</v>
      </c>
      <c r="D133" s="25" t="s">
        <v>202</v>
      </c>
      <c r="E133" s="25" t="s">
        <v>407</v>
      </c>
      <c r="F133" s="25" t="s">
        <v>215</v>
      </c>
      <c r="G133" t="str">
        <f>"CREATE TABLE IF NOT EXISTS  " &amp;    C131&amp;" ("</f>
        <v>CREATE TABLE IF NOT EXISTS  covariates_label_mst (</v>
      </c>
    </row>
    <row r="134" spans="1:9">
      <c r="B134" s="16" t="s">
        <v>203</v>
      </c>
      <c r="C134" s="16" t="s">
        <v>178</v>
      </c>
      <c r="D134" s="16" t="s">
        <v>357</v>
      </c>
      <c r="E134" s="16" t="s">
        <v>38</v>
      </c>
      <c r="F134" s="16"/>
      <c r="H134" t="str">
        <f>C134 &amp; " " &amp; D134 &amp; ","</f>
        <v>tbl_id smallint,</v>
      </c>
    </row>
    <row r="135" spans="1:9">
      <c r="B135" s="16" t="s">
        <v>289</v>
      </c>
      <c r="C135" s="16" t="s">
        <v>288</v>
      </c>
      <c r="D135" s="16" t="s">
        <v>217</v>
      </c>
      <c r="E135" s="16"/>
      <c r="F135" s="16"/>
      <c r="H135" t="str">
        <f t="shared" ref="H135" si="10">C135 &amp; " " &amp; D135 &amp; ","</f>
        <v>covariates_code text,</v>
      </c>
    </row>
    <row r="136" spans="1:9">
      <c r="B136" s="16" t="s">
        <v>351</v>
      </c>
      <c r="C136" s="16" t="s">
        <v>353</v>
      </c>
      <c r="D136" s="16" t="s">
        <v>357</v>
      </c>
      <c r="E136" s="16"/>
      <c r="F136" s="16"/>
      <c r="H136" t="str">
        <f>C136 &amp; " " &amp; D136 &amp; ","</f>
        <v>covariates_label_num smallint,</v>
      </c>
    </row>
    <row r="137" spans="1:9">
      <c r="B137" s="16" t="s">
        <v>316</v>
      </c>
      <c r="C137" s="16" t="s">
        <v>352</v>
      </c>
      <c r="D137" s="16" t="s">
        <v>217</v>
      </c>
      <c r="E137" s="16"/>
      <c r="F137" s="16"/>
      <c r="H137" t="str">
        <f>C137 &amp; " " &amp; D137 &amp; ");"</f>
        <v>covariates_label_name text);</v>
      </c>
    </row>
    <row r="139" spans="1:9">
      <c r="B139" t="s">
        <v>350</v>
      </c>
    </row>
    <row r="140" spans="1:9">
      <c r="B140" t="s">
        <v>354</v>
      </c>
    </row>
    <row r="142" spans="1:9">
      <c r="A142">
        <v>11</v>
      </c>
      <c r="B142" s="25" t="s">
        <v>297</v>
      </c>
      <c r="C142" s="17" t="s">
        <v>298</v>
      </c>
    </row>
    <row r="143" spans="1:9">
      <c r="G143" t="s">
        <v>408</v>
      </c>
      <c r="H143" t="str">
        <f>C142</f>
        <v>covariates_effective_info</v>
      </c>
      <c r="I143" t="s">
        <v>409</v>
      </c>
    </row>
    <row r="144" spans="1:9">
      <c r="B144" s="25" t="s">
        <v>175</v>
      </c>
      <c r="C144" s="25" t="s">
        <v>176</v>
      </c>
      <c r="D144" s="25" t="s">
        <v>202</v>
      </c>
      <c r="E144" s="25" t="s">
        <v>407</v>
      </c>
      <c r="F144" s="25" t="s">
        <v>215</v>
      </c>
      <c r="G144" t="str">
        <f>"CREATE TABLE IF NOT EXISTS  " &amp;    C142&amp;" ("</f>
        <v>CREATE TABLE IF NOT EXISTS  covariates_effective_info (</v>
      </c>
    </row>
    <row r="145" spans="1:9">
      <c r="B145" s="16" t="s">
        <v>343</v>
      </c>
      <c r="C145" s="16" t="s">
        <v>320</v>
      </c>
      <c r="D145" s="16" t="s">
        <v>217</v>
      </c>
      <c r="E145" s="16" t="s">
        <v>38</v>
      </c>
      <c r="F145" s="16"/>
      <c r="H145" t="str">
        <f t="shared" ref="H145:H148" si="11">C145 &amp; " " &amp; D145 &amp; ","</f>
        <v>culc_target_code text,</v>
      </c>
    </row>
    <row r="146" spans="1:9">
      <c r="B146" s="16" t="s">
        <v>289</v>
      </c>
      <c r="C146" s="16" t="s">
        <v>288</v>
      </c>
      <c r="D146" s="16" t="s">
        <v>217</v>
      </c>
      <c r="E146" s="16" t="s">
        <v>38</v>
      </c>
      <c r="F146" s="16"/>
      <c r="H146" t="str">
        <f t="shared" si="11"/>
        <v>covariates_code text,</v>
      </c>
    </row>
    <row r="147" spans="1:9">
      <c r="B147" s="16" t="s">
        <v>301</v>
      </c>
      <c r="C147" s="16" t="s">
        <v>304</v>
      </c>
      <c r="D147" s="16" t="s">
        <v>303</v>
      </c>
      <c r="E147" s="16"/>
      <c r="F147" s="16"/>
      <c r="H147" t="str">
        <f t="shared" si="11"/>
        <v>effect_start_time timestamp ,</v>
      </c>
    </row>
    <row r="148" spans="1:9">
      <c r="B148" s="16" t="s">
        <v>311</v>
      </c>
      <c r="C148" s="16" t="s">
        <v>312</v>
      </c>
      <c r="D148" s="16" t="s">
        <v>217</v>
      </c>
      <c r="E148" s="16"/>
      <c r="F148" s="16"/>
      <c r="H148" t="str">
        <f t="shared" si="11"/>
        <v>culc_id text,</v>
      </c>
    </row>
    <row r="149" spans="1:9">
      <c r="B149" s="16" t="s">
        <v>302</v>
      </c>
      <c r="C149" s="16" t="s">
        <v>305</v>
      </c>
      <c r="D149" s="16" t="s">
        <v>306</v>
      </c>
      <c r="E149" s="16"/>
      <c r="F149" s="16"/>
      <c r="H149" t="str">
        <f>C149 &amp; " " &amp; D149 &amp; ","</f>
        <v>effect_flg boolean,</v>
      </c>
    </row>
    <row r="150" spans="1:9">
      <c r="G150" s="33" t="s">
        <v>411</v>
      </c>
    </row>
    <row r="151" spans="1:9">
      <c r="B151" t="s">
        <v>344</v>
      </c>
      <c r="G151" t="s">
        <v>410</v>
      </c>
    </row>
    <row r="152" spans="1:9">
      <c r="B152" t="s">
        <v>307</v>
      </c>
    </row>
    <row r="153" spans="1:9">
      <c r="B153" t="s">
        <v>308</v>
      </c>
    </row>
    <row r="155" spans="1:9">
      <c r="A155">
        <v>12</v>
      </c>
      <c r="B155" s="25" t="s">
        <v>309</v>
      </c>
      <c r="C155" s="17" t="s">
        <v>310</v>
      </c>
    </row>
    <row r="156" spans="1:9">
      <c r="G156" t="s">
        <v>408</v>
      </c>
      <c r="H156" t="str">
        <f>C155</f>
        <v>covariates_info</v>
      </c>
      <c r="I156" t="s">
        <v>409</v>
      </c>
    </row>
    <row r="157" spans="1:9">
      <c r="B157" s="25" t="s">
        <v>175</v>
      </c>
      <c r="C157" s="25" t="s">
        <v>176</v>
      </c>
      <c r="D157" s="25" t="s">
        <v>202</v>
      </c>
      <c r="E157" s="25" t="s">
        <v>407</v>
      </c>
      <c r="F157" s="25" t="s">
        <v>215</v>
      </c>
      <c r="G157" t="str">
        <f>"CREATE TABLE IF NOT EXISTS  " &amp;    C155&amp;" ("</f>
        <v>CREATE TABLE IF NOT EXISTS  covariates_info (</v>
      </c>
    </row>
    <row r="158" spans="1:9">
      <c r="B158" s="16" t="s">
        <v>343</v>
      </c>
      <c r="C158" s="16" t="s">
        <v>320</v>
      </c>
      <c r="D158" s="16" t="s">
        <v>217</v>
      </c>
      <c r="E158" s="16" t="s">
        <v>38</v>
      </c>
      <c r="F158" s="16"/>
      <c r="H158" t="str">
        <f t="shared" ref="H158:H162" si="12">C158 &amp; " " &amp; D158 &amp; ","</f>
        <v>culc_target_code text,</v>
      </c>
    </row>
    <row r="159" spans="1:9">
      <c r="B159" s="16" t="s">
        <v>289</v>
      </c>
      <c r="C159" s="16" t="s">
        <v>288</v>
      </c>
      <c r="D159" s="16" t="s">
        <v>217</v>
      </c>
      <c r="E159" s="16" t="s">
        <v>38</v>
      </c>
      <c r="F159" s="16"/>
      <c r="H159" t="str">
        <f t="shared" si="12"/>
        <v>covariates_code text,</v>
      </c>
    </row>
    <row r="160" spans="1:9" ht="21.6" customHeight="1">
      <c r="B160" s="16" t="s">
        <v>351</v>
      </c>
      <c r="C160" s="16" t="s">
        <v>353</v>
      </c>
      <c r="D160" s="16" t="s">
        <v>188</v>
      </c>
      <c r="E160" s="16" t="s">
        <v>38</v>
      </c>
      <c r="F160" s="17"/>
      <c r="H160" t="str">
        <f t="shared" si="12"/>
        <v>covariates_label_num smallint,</v>
      </c>
    </row>
    <row r="161" spans="1:9">
      <c r="B161" s="16" t="s">
        <v>313</v>
      </c>
      <c r="C161" s="16" t="s">
        <v>304</v>
      </c>
      <c r="D161" s="16" t="s">
        <v>303</v>
      </c>
      <c r="E161" s="16"/>
      <c r="F161" s="16"/>
      <c r="H161" t="str">
        <f t="shared" si="12"/>
        <v>effect_start_time timestamp ,</v>
      </c>
    </row>
    <row r="162" spans="1:9">
      <c r="B162" s="16" t="s">
        <v>311</v>
      </c>
      <c r="C162" s="16" t="s">
        <v>312</v>
      </c>
      <c r="D162" s="16" t="s">
        <v>217</v>
      </c>
      <c r="E162" s="16"/>
      <c r="F162" s="16"/>
      <c r="H162" t="str">
        <f t="shared" si="12"/>
        <v>culc_id text,</v>
      </c>
    </row>
    <row r="163" spans="1:9">
      <c r="B163" s="16" t="s">
        <v>314</v>
      </c>
      <c r="C163" s="16" t="s">
        <v>315</v>
      </c>
      <c r="D163" s="16" t="s">
        <v>300</v>
      </c>
      <c r="E163" s="16"/>
      <c r="F163" s="16"/>
      <c r="H163" t="str">
        <f>C163 &amp; " " &amp; D163 &amp; ","</f>
        <v>covariates_value decimal,</v>
      </c>
    </row>
    <row r="164" spans="1:9">
      <c r="G164" s="33" t="s">
        <v>412</v>
      </c>
    </row>
    <row r="165" spans="1:9">
      <c r="B165" t="s">
        <v>345</v>
      </c>
      <c r="G165" t="s">
        <v>410</v>
      </c>
    </row>
    <row r="166" spans="1:9">
      <c r="B166" t="s">
        <v>322</v>
      </c>
    </row>
    <row r="167" spans="1:9">
      <c r="B167" t="s">
        <v>400</v>
      </c>
    </row>
    <row r="169" spans="1:9">
      <c r="B169" t="s">
        <v>327</v>
      </c>
    </row>
    <row r="171" spans="1:9" ht="17.399999999999999" customHeight="1">
      <c r="A171">
        <v>10</v>
      </c>
      <c r="B171" s="25" t="s">
        <v>492</v>
      </c>
      <c r="C171" s="17" t="s">
        <v>494</v>
      </c>
    </row>
    <row r="172" spans="1:9">
      <c r="G172" t="s">
        <v>408</v>
      </c>
      <c r="H172" t="str">
        <f>C171</f>
        <v>covariates_label_ralation_info</v>
      </c>
      <c r="I172" t="s">
        <v>409</v>
      </c>
    </row>
    <row r="173" spans="1:9">
      <c r="B173" s="25" t="s">
        <v>175</v>
      </c>
      <c r="C173" s="25" t="s">
        <v>176</v>
      </c>
      <c r="D173" s="25" t="s">
        <v>202</v>
      </c>
      <c r="E173" s="25" t="s">
        <v>407</v>
      </c>
      <c r="F173" s="25" t="s">
        <v>215</v>
      </c>
      <c r="G173" t="str">
        <f>"CREATE TABLE IF NOT EXISTS  " &amp;    C171&amp;" ("</f>
        <v>CREATE TABLE IF NOT EXISTS  covariates_label_ralation_info (</v>
      </c>
    </row>
    <row r="174" spans="1:9">
      <c r="B174" s="16" t="s">
        <v>203</v>
      </c>
      <c r="C174" s="16" t="s">
        <v>178</v>
      </c>
      <c r="D174" s="16" t="s">
        <v>186</v>
      </c>
      <c r="E174" s="16" t="s">
        <v>38</v>
      </c>
      <c r="F174" s="16"/>
      <c r="H174" t="str">
        <f>C174 &amp; " " &amp; D174 &amp; ","</f>
        <v>tbl_id serial ,</v>
      </c>
    </row>
    <row r="175" spans="1:9">
      <c r="B175" s="16" t="s">
        <v>289</v>
      </c>
      <c r="C175" s="16" t="s">
        <v>288</v>
      </c>
      <c r="D175" s="16" t="s">
        <v>217</v>
      </c>
      <c r="E175" s="16"/>
      <c r="F175" s="16"/>
      <c r="H175" t="str">
        <f t="shared" ref="H175:H177" si="13">C175 &amp; " " &amp; D175 &amp; ","</f>
        <v>covariates_code text,</v>
      </c>
    </row>
    <row r="176" spans="1:9">
      <c r="B176" s="16" t="s">
        <v>351</v>
      </c>
      <c r="C176" s="16" t="s">
        <v>353</v>
      </c>
      <c r="D176" s="16" t="s">
        <v>357</v>
      </c>
      <c r="E176" s="16"/>
      <c r="F176" s="16"/>
      <c r="H176" t="str">
        <f>C176 &amp; " " &amp; D176 &amp; ","</f>
        <v>covariates_label_num smallint,</v>
      </c>
    </row>
    <row r="177" spans="2:8">
      <c r="B177" s="16" t="s">
        <v>499</v>
      </c>
      <c r="C177" s="16" t="s">
        <v>500</v>
      </c>
      <c r="D177" s="16" t="s">
        <v>357</v>
      </c>
      <c r="E177" s="16"/>
      <c r="F177" s="16" t="s">
        <v>501</v>
      </c>
      <c r="H177" t="str">
        <f t="shared" si="13"/>
        <v>relation_type smallint,</v>
      </c>
    </row>
    <row r="178" spans="2:8">
      <c r="B178" s="16" t="s">
        <v>497</v>
      </c>
      <c r="C178" s="16" t="s">
        <v>498</v>
      </c>
      <c r="D178" s="16" t="s">
        <v>217</v>
      </c>
      <c r="E178" s="16"/>
      <c r="F178" s="16"/>
      <c r="H178" t="str">
        <f>C178 &amp; " " &amp; D178 &amp; ","</f>
        <v>relation_id text,</v>
      </c>
    </row>
    <row r="179" spans="2:8">
      <c r="B179" s="16" t="s">
        <v>316</v>
      </c>
      <c r="C179" s="16" t="s">
        <v>352</v>
      </c>
      <c r="D179" s="16" t="s">
        <v>217</v>
      </c>
      <c r="E179" s="16"/>
      <c r="F179" s="16"/>
      <c r="H179" t="str">
        <f>C179 &amp; " " &amp; D179 &amp; ");"</f>
        <v>covariates_label_name text);</v>
      </c>
    </row>
    <row r="181" spans="2:8">
      <c r="B181" t="s">
        <v>502</v>
      </c>
    </row>
    <row r="182" spans="2:8">
      <c r="B182" t="s">
        <v>503</v>
      </c>
    </row>
    <row r="183" spans="2:8">
      <c r="B183" t="s">
        <v>504</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0BBA9-6AD0-4C95-BBB5-CB08F6C2607E}">
  <dimension ref="B2:O50"/>
  <sheetViews>
    <sheetView workbookViewId="0">
      <selection activeCell="C12" sqref="C12"/>
    </sheetView>
  </sheetViews>
  <sheetFormatPr defaultRowHeight="18"/>
  <cols>
    <col min="2" max="2" width="20.8984375" customWidth="1"/>
    <col min="3" max="3" width="28.19921875" customWidth="1"/>
  </cols>
  <sheetData>
    <row r="2" spans="2:15">
      <c r="B2" s="25" t="s">
        <v>430</v>
      </c>
      <c r="C2" s="16" t="s">
        <v>429</v>
      </c>
    </row>
    <row r="3" spans="2:15" ht="18.600000000000001" thickBot="1"/>
    <row r="4" spans="2:15">
      <c r="B4" s="34" t="s">
        <v>476</v>
      </c>
      <c r="C4" s="35"/>
      <c r="D4" s="35"/>
      <c r="E4" s="35"/>
      <c r="F4" s="35"/>
      <c r="G4" s="35"/>
      <c r="H4" s="35"/>
      <c r="I4" s="35"/>
      <c r="J4" s="35"/>
      <c r="K4" s="35"/>
      <c r="L4" s="35"/>
      <c r="M4" s="35"/>
      <c r="N4" s="35"/>
      <c r="O4" s="36"/>
    </row>
    <row r="5" spans="2:15">
      <c r="B5" s="37" t="s">
        <v>419</v>
      </c>
      <c r="C5" s="29"/>
      <c r="D5" s="29"/>
      <c r="E5" s="29"/>
      <c r="F5" s="29"/>
      <c r="G5" s="29"/>
      <c r="H5" s="29"/>
      <c r="I5" s="29"/>
      <c r="J5" s="29"/>
      <c r="K5" s="29"/>
      <c r="L5" s="29"/>
      <c r="M5" s="29"/>
      <c r="N5" s="29"/>
      <c r="O5" s="38"/>
    </row>
    <row r="6" spans="2:15">
      <c r="B6" s="37" t="s">
        <v>420</v>
      </c>
      <c r="C6" s="29"/>
      <c r="D6" s="29"/>
      <c r="E6" s="29"/>
      <c r="F6" s="29"/>
      <c r="G6" s="29"/>
      <c r="H6" s="29"/>
      <c r="I6" s="29"/>
      <c r="J6" s="29"/>
      <c r="K6" s="29"/>
      <c r="L6" s="29"/>
      <c r="M6" s="29"/>
      <c r="N6" s="29"/>
      <c r="O6" s="38"/>
    </row>
    <row r="7" spans="2:15">
      <c r="B7" s="37" t="s">
        <v>421</v>
      </c>
      <c r="C7" s="29"/>
      <c r="D7" s="29"/>
      <c r="E7" s="29"/>
      <c r="F7" s="29"/>
      <c r="G7" s="29"/>
      <c r="H7" s="29"/>
      <c r="I7" s="29"/>
      <c r="J7" s="29"/>
      <c r="K7" s="29"/>
      <c r="L7" s="29"/>
      <c r="M7" s="29"/>
      <c r="N7" s="29"/>
      <c r="O7" s="38"/>
    </row>
    <row r="8" spans="2:15">
      <c r="B8" s="37" t="s">
        <v>422</v>
      </c>
      <c r="C8" s="29"/>
      <c r="D8" s="29"/>
      <c r="E8" s="29"/>
      <c r="F8" s="29"/>
      <c r="G8" s="29"/>
      <c r="H8" s="29"/>
      <c r="I8" s="29"/>
      <c r="J8" s="29"/>
      <c r="K8" s="29"/>
      <c r="L8" s="29"/>
      <c r="M8" s="29"/>
      <c r="N8" s="29"/>
      <c r="O8" s="38"/>
    </row>
    <row r="9" spans="2:15">
      <c r="B9" s="37" t="s">
        <v>423</v>
      </c>
      <c r="C9" s="29"/>
      <c r="D9" s="29"/>
      <c r="E9" s="29"/>
      <c r="F9" s="29"/>
      <c r="G9" s="29"/>
      <c r="H9" s="29"/>
      <c r="I9" s="29"/>
      <c r="J9" s="29"/>
      <c r="K9" s="29"/>
      <c r="L9" s="29"/>
      <c r="M9" s="29"/>
      <c r="N9" s="29"/>
      <c r="O9" s="38"/>
    </row>
    <row r="10" spans="2:15">
      <c r="B10" s="37" t="s">
        <v>477</v>
      </c>
      <c r="C10" s="29"/>
      <c r="D10" s="29"/>
      <c r="E10" s="29"/>
      <c r="F10" s="29"/>
      <c r="G10" s="29"/>
      <c r="H10" s="29"/>
      <c r="I10" s="29"/>
      <c r="J10" s="29"/>
      <c r="K10" s="29"/>
      <c r="L10" s="29"/>
      <c r="M10" s="29"/>
      <c r="N10" s="29"/>
      <c r="O10" s="38"/>
    </row>
    <row r="11" spans="2:15">
      <c r="B11" s="37" t="s">
        <v>478</v>
      </c>
      <c r="C11" s="29"/>
      <c r="D11" s="29"/>
      <c r="E11" s="29"/>
      <c r="F11" s="29"/>
      <c r="G11" s="29"/>
      <c r="H11" s="29"/>
      <c r="I11" s="29"/>
      <c r="J11" s="29"/>
      <c r="K11" s="29"/>
      <c r="L11" s="29"/>
      <c r="M11" s="29"/>
      <c r="N11" s="29"/>
      <c r="O11" s="38"/>
    </row>
    <row r="12" spans="2:15">
      <c r="B12" s="37" t="s">
        <v>479</v>
      </c>
      <c r="C12" s="29"/>
      <c r="D12" s="29"/>
      <c r="E12" s="29"/>
      <c r="F12" s="29"/>
      <c r="G12" s="29"/>
      <c r="H12" s="29"/>
      <c r="I12" s="29"/>
      <c r="J12" s="29"/>
      <c r="K12" s="29"/>
      <c r="L12" s="29"/>
      <c r="M12" s="29"/>
      <c r="N12" s="29"/>
      <c r="O12" s="38"/>
    </row>
    <row r="13" spans="2:15">
      <c r="B13" s="37" t="s">
        <v>480</v>
      </c>
      <c r="C13" s="29"/>
      <c r="D13" s="29"/>
      <c r="E13" s="29"/>
      <c r="F13" s="29"/>
      <c r="G13" s="29"/>
      <c r="H13" s="29"/>
      <c r="I13" s="29"/>
      <c r="J13" s="29"/>
      <c r="K13" s="29"/>
      <c r="L13" s="29"/>
      <c r="M13" s="29"/>
      <c r="N13" s="29"/>
      <c r="O13" s="38"/>
    </row>
    <row r="14" spans="2:15">
      <c r="B14" s="37" t="s">
        <v>481</v>
      </c>
      <c r="C14" s="29"/>
      <c r="D14" s="29"/>
      <c r="E14" s="29"/>
      <c r="F14" s="29"/>
      <c r="G14" s="29"/>
      <c r="H14" s="29"/>
      <c r="I14" s="29"/>
      <c r="J14" s="29"/>
      <c r="K14" s="29"/>
      <c r="L14" s="29"/>
      <c r="M14" s="29"/>
      <c r="N14" s="29"/>
      <c r="O14" s="38"/>
    </row>
    <row r="15" spans="2:15">
      <c r="B15" s="37" t="s">
        <v>482</v>
      </c>
      <c r="C15" s="29"/>
      <c r="D15" s="29"/>
      <c r="E15" s="29"/>
      <c r="F15" s="29"/>
      <c r="G15" s="29"/>
      <c r="H15" s="29"/>
      <c r="I15" s="29"/>
      <c r="J15" s="29"/>
      <c r="K15" s="29"/>
      <c r="L15" s="29"/>
      <c r="M15" s="29"/>
      <c r="N15" s="29"/>
      <c r="O15" s="38"/>
    </row>
    <row r="16" spans="2:15">
      <c r="B16" s="37"/>
      <c r="C16" s="29"/>
      <c r="D16" s="29"/>
      <c r="E16" s="29"/>
      <c r="F16" s="29"/>
      <c r="G16" s="29"/>
      <c r="H16" s="29"/>
      <c r="I16" s="29"/>
      <c r="J16" s="29"/>
      <c r="K16" s="29"/>
      <c r="L16" s="29"/>
      <c r="M16" s="29"/>
      <c r="N16" s="29"/>
      <c r="O16" s="38"/>
    </row>
    <row r="17" spans="2:15">
      <c r="B17" s="37" t="s">
        <v>424</v>
      </c>
      <c r="C17" s="29" t="s">
        <v>425</v>
      </c>
      <c r="D17" s="29"/>
      <c r="E17" s="29"/>
      <c r="F17" s="29"/>
      <c r="G17" s="29"/>
      <c r="H17" s="29"/>
      <c r="I17" s="29"/>
      <c r="J17" s="29"/>
      <c r="K17" s="29"/>
      <c r="L17" s="29"/>
      <c r="M17" s="29"/>
      <c r="N17" s="29"/>
      <c r="O17" s="38"/>
    </row>
    <row r="18" spans="2:15">
      <c r="B18" s="37" t="s">
        <v>424</v>
      </c>
      <c r="C18" s="29" t="s">
        <v>426</v>
      </c>
      <c r="D18" s="29"/>
      <c r="E18" s="29"/>
      <c r="F18" s="29"/>
      <c r="G18" s="29"/>
      <c r="H18" s="29"/>
      <c r="I18" s="29"/>
      <c r="J18" s="29"/>
      <c r="K18" s="29"/>
      <c r="L18" s="29"/>
      <c r="M18" s="29"/>
      <c r="N18" s="29"/>
      <c r="O18" s="38"/>
    </row>
    <row r="19" spans="2:15">
      <c r="B19" s="37" t="s">
        <v>427</v>
      </c>
      <c r="C19" s="29"/>
      <c r="D19" s="29"/>
      <c r="E19" s="29"/>
      <c r="F19" s="29"/>
      <c r="G19" s="29"/>
      <c r="H19" s="29"/>
      <c r="I19" s="29"/>
      <c r="J19" s="29"/>
      <c r="K19" s="29"/>
      <c r="L19" s="29"/>
      <c r="M19" s="29"/>
      <c r="N19" s="29"/>
      <c r="O19" s="38"/>
    </row>
    <row r="20" spans="2:15">
      <c r="B20" s="37" t="s">
        <v>428</v>
      </c>
      <c r="C20" s="29"/>
      <c r="D20" s="29"/>
      <c r="E20" s="29"/>
      <c r="F20" s="29"/>
      <c r="G20" s="29"/>
      <c r="H20" s="29"/>
      <c r="I20" s="29"/>
      <c r="J20" s="29"/>
      <c r="K20" s="29"/>
      <c r="L20" s="29"/>
      <c r="M20" s="29"/>
      <c r="N20" s="29"/>
      <c r="O20" s="38"/>
    </row>
    <row r="21" spans="2:15">
      <c r="B21" s="37" t="s">
        <v>483</v>
      </c>
      <c r="C21" s="29"/>
      <c r="D21" s="29"/>
      <c r="E21" s="29"/>
      <c r="F21" s="29"/>
      <c r="G21" s="29"/>
      <c r="H21" s="29"/>
      <c r="I21" s="29"/>
      <c r="J21" s="29"/>
      <c r="K21" s="29"/>
      <c r="L21" s="29"/>
      <c r="M21" s="29"/>
      <c r="N21" s="29"/>
      <c r="O21" s="38"/>
    </row>
    <row r="22" spans="2:15">
      <c r="B22" s="37" t="s">
        <v>484</v>
      </c>
      <c r="C22" s="29"/>
      <c r="D22" s="29"/>
      <c r="E22" s="29"/>
      <c r="F22" s="29"/>
      <c r="G22" s="29"/>
      <c r="H22" s="29"/>
      <c r="I22" s="29"/>
      <c r="J22" s="29"/>
      <c r="K22" s="29"/>
      <c r="L22" s="29"/>
      <c r="M22" s="29"/>
      <c r="N22" s="29"/>
      <c r="O22" s="38"/>
    </row>
    <row r="23" spans="2:15">
      <c r="B23" s="37" t="s">
        <v>485</v>
      </c>
      <c r="C23" s="29"/>
      <c r="D23" s="29"/>
      <c r="E23" s="29"/>
      <c r="F23" s="29"/>
      <c r="G23" s="29"/>
      <c r="H23" s="29"/>
      <c r="I23" s="29"/>
      <c r="J23" s="29"/>
      <c r="K23" s="29"/>
      <c r="L23" s="29"/>
      <c r="M23" s="29"/>
      <c r="N23" s="29"/>
      <c r="O23" s="38"/>
    </row>
    <row r="24" spans="2:15">
      <c r="B24" s="37" t="s">
        <v>486</v>
      </c>
      <c r="C24" s="29"/>
      <c r="D24" s="29"/>
      <c r="E24" s="29"/>
      <c r="F24" s="29"/>
      <c r="G24" s="29"/>
      <c r="H24" s="29"/>
      <c r="I24" s="29"/>
      <c r="J24" s="29"/>
      <c r="K24" s="29"/>
      <c r="L24" s="29"/>
      <c r="M24" s="29"/>
      <c r="N24" s="29"/>
      <c r="O24" s="38"/>
    </row>
    <row r="25" spans="2:15" ht="18.600000000000001" thickBot="1">
      <c r="B25" s="39" t="s">
        <v>487</v>
      </c>
      <c r="C25" s="40"/>
      <c r="D25" s="40"/>
      <c r="E25" s="40"/>
      <c r="F25" s="40"/>
      <c r="G25" s="40"/>
      <c r="H25" s="40"/>
      <c r="I25" s="40"/>
      <c r="J25" s="40"/>
      <c r="K25" s="40"/>
      <c r="L25" s="40"/>
      <c r="M25" s="40"/>
      <c r="N25" s="40"/>
      <c r="O25" s="41"/>
    </row>
    <row r="28" spans="2:15" ht="18.600000000000001" thickBot="1">
      <c r="B28" t="s">
        <v>488</v>
      </c>
    </row>
    <row r="29" spans="2:15">
      <c r="B29" s="34" t="s">
        <v>476</v>
      </c>
      <c r="C29" s="35"/>
      <c r="D29" s="35"/>
      <c r="E29" s="35"/>
      <c r="F29" s="35"/>
      <c r="G29" s="35"/>
      <c r="H29" s="35"/>
      <c r="I29" s="35"/>
      <c r="J29" s="35"/>
      <c r="K29" s="35"/>
      <c r="L29" s="35"/>
      <c r="M29" s="35"/>
      <c r="N29" s="35"/>
    </row>
    <row r="30" spans="2:15">
      <c r="B30" s="37" t="s">
        <v>419</v>
      </c>
      <c r="C30" s="29"/>
      <c r="D30" s="29"/>
      <c r="E30" s="29"/>
      <c r="F30" s="29"/>
      <c r="G30" s="29"/>
      <c r="H30" s="29"/>
      <c r="I30" s="29"/>
      <c r="J30" s="29"/>
      <c r="K30" s="29"/>
      <c r="L30" s="29"/>
      <c r="M30" s="29"/>
      <c r="N30" s="29"/>
    </row>
    <row r="31" spans="2:15">
      <c r="B31" s="37" t="s">
        <v>420</v>
      </c>
      <c r="C31" s="29"/>
      <c r="D31" s="29"/>
      <c r="E31" s="29"/>
      <c r="F31" s="29"/>
      <c r="G31" s="29"/>
      <c r="H31" s="29"/>
      <c r="I31" s="29"/>
      <c r="J31" s="29"/>
      <c r="K31" s="29"/>
      <c r="L31" s="29"/>
      <c r="M31" s="29"/>
      <c r="N31" s="29"/>
    </row>
    <row r="32" spans="2:15">
      <c r="B32" s="37" t="s">
        <v>421</v>
      </c>
      <c r="C32" s="29"/>
      <c r="D32" s="29"/>
      <c r="E32" s="29"/>
      <c r="F32" s="29"/>
      <c r="G32" s="29"/>
      <c r="H32" s="29"/>
      <c r="I32" s="29"/>
      <c r="J32" s="29"/>
      <c r="K32" s="29"/>
      <c r="L32" s="29"/>
      <c r="M32" s="29"/>
      <c r="N32" s="29"/>
    </row>
    <row r="33" spans="2:14">
      <c r="B33" s="37" t="s">
        <v>422</v>
      </c>
      <c r="C33" s="29"/>
      <c r="D33" s="29"/>
      <c r="E33" s="29"/>
      <c r="F33" s="29"/>
      <c r="G33" s="29"/>
      <c r="H33" s="29"/>
      <c r="I33" s="29"/>
      <c r="J33" s="29"/>
      <c r="K33" s="29"/>
      <c r="L33" s="29"/>
      <c r="M33" s="29"/>
      <c r="N33" s="29"/>
    </row>
    <row r="34" spans="2:14">
      <c r="B34" s="37" t="s">
        <v>423</v>
      </c>
      <c r="C34" s="29"/>
      <c r="D34" s="29"/>
      <c r="E34" s="29"/>
      <c r="F34" s="29"/>
      <c r="G34" s="29"/>
      <c r="H34" s="29"/>
      <c r="I34" s="29"/>
      <c r="J34" s="29"/>
      <c r="K34" s="29"/>
      <c r="L34" s="29"/>
      <c r="M34" s="29"/>
      <c r="N34" s="29"/>
    </row>
    <row r="35" spans="2:14">
      <c r="B35" s="37" t="s">
        <v>477</v>
      </c>
      <c r="C35" s="29"/>
      <c r="D35" s="29"/>
      <c r="E35" s="29"/>
      <c r="F35" s="29"/>
      <c r="G35" s="29"/>
      <c r="H35" s="29"/>
      <c r="I35" s="29"/>
      <c r="J35" s="29"/>
      <c r="K35" s="29"/>
      <c r="L35" s="29"/>
      <c r="M35" s="29"/>
      <c r="N35" s="29"/>
    </row>
    <row r="36" spans="2:14">
      <c r="B36" s="37" t="s">
        <v>478</v>
      </c>
      <c r="C36" s="29"/>
      <c r="D36" s="29"/>
      <c r="E36" s="29"/>
      <c r="F36" s="29"/>
      <c r="G36" s="29"/>
      <c r="H36" s="29"/>
      <c r="I36" s="29"/>
      <c r="J36" s="29"/>
      <c r="K36" s="29"/>
      <c r="L36" s="29"/>
      <c r="M36" s="29"/>
      <c r="N36" s="29"/>
    </row>
    <row r="37" spans="2:14">
      <c r="B37" s="37" t="s">
        <v>479</v>
      </c>
      <c r="C37" s="29"/>
      <c r="D37" s="29"/>
      <c r="E37" s="29"/>
      <c r="F37" s="29"/>
      <c r="G37" s="29"/>
      <c r="H37" s="29"/>
      <c r="I37" s="29"/>
      <c r="J37" s="29"/>
      <c r="K37" s="29"/>
      <c r="L37" s="29"/>
      <c r="M37" s="29"/>
      <c r="N37" s="29"/>
    </row>
    <row r="38" spans="2:14">
      <c r="B38" s="37" t="s">
        <v>480</v>
      </c>
      <c r="C38" s="29"/>
      <c r="D38" s="29"/>
      <c r="E38" s="29"/>
      <c r="F38" s="29"/>
      <c r="G38" s="29"/>
      <c r="H38" s="29"/>
      <c r="I38" s="29"/>
      <c r="J38" s="29"/>
      <c r="K38" s="29"/>
      <c r="L38" s="29"/>
      <c r="M38" s="29"/>
      <c r="N38" s="29"/>
    </row>
    <row r="39" spans="2:14">
      <c r="B39" s="37" t="s">
        <v>481</v>
      </c>
      <c r="C39" s="29"/>
      <c r="D39" s="29"/>
      <c r="E39" s="29"/>
      <c r="F39" s="29"/>
      <c r="G39" s="29"/>
      <c r="H39" s="29"/>
      <c r="I39" s="29"/>
      <c r="J39" s="29"/>
      <c r="K39" s="29"/>
      <c r="L39" s="29"/>
      <c r="M39" s="29"/>
      <c r="N39" s="29"/>
    </row>
    <row r="40" spans="2:14">
      <c r="B40" s="37" t="s">
        <v>482</v>
      </c>
      <c r="C40" s="29"/>
      <c r="D40" s="29"/>
      <c r="E40" s="29"/>
      <c r="F40" s="29"/>
      <c r="G40" s="29"/>
      <c r="H40" s="29"/>
      <c r="I40" s="29"/>
      <c r="J40" s="29"/>
      <c r="K40" s="29"/>
      <c r="L40" s="29"/>
      <c r="M40" s="29"/>
      <c r="N40" s="29"/>
    </row>
    <row r="41" spans="2:14">
      <c r="B41" s="37"/>
      <c r="C41" s="29"/>
      <c r="D41" s="29"/>
      <c r="E41" s="29"/>
      <c r="F41" s="29"/>
      <c r="G41" s="29"/>
      <c r="H41" s="29"/>
      <c r="I41" s="29"/>
      <c r="J41" s="29"/>
      <c r="K41" s="29"/>
      <c r="L41" s="29"/>
      <c r="M41" s="29"/>
      <c r="N41" s="29"/>
    </row>
    <row r="42" spans="2:14">
      <c r="B42" s="37" t="s">
        <v>424</v>
      </c>
      <c r="C42" s="29" t="s">
        <v>425</v>
      </c>
      <c r="D42" s="29"/>
      <c r="E42" s="29"/>
      <c r="F42" s="29"/>
      <c r="G42" s="29"/>
      <c r="H42" s="29"/>
      <c r="I42" s="29"/>
      <c r="J42" s="29"/>
      <c r="K42" s="29"/>
      <c r="L42" s="29"/>
      <c r="M42" s="29"/>
      <c r="N42" s="29"/>
    </row>
    <row r="43" spans="2:14">
      <c r="B43" s="37" t="s">
        <v>424</v>
      </c>
      <c r="C43" s="29" t="s">
        <v>426</v>
      </c>
      <c r="D43" s="29"/>
      <c r="E43" s="29"/>
      <c r="F43" s="29"/>
      <c r="G43" s="29"/>
      <c r="H43" s="29"/>
      <c r="I43" s="29"/>
      <c r="J43" s="29"/>
      <c r="K43" s="29"/>
      <c r="L43" s="29"/>
      <c r="M43" s="29"/>
      <c r="N43" s="29"/>
    </row>
    <row r="44" spans="2:14">
      <c r="B44" s="37" t="s">
        <v>427</v>
      </c>
      <c r="C44" s="29"/>
      <c r="D44" s="29"/>
      <c r="E44" s="29"/>
      <c r="F44" s="29"/>
      <c r="G44" s="29"/>
      <c r="H44" s="29"/>
      <c r="I44" s="29"/>
      <c r="J44" s="29"/>
      <c r="K44" s="29"/>
      <c r="L44" s="29"/>
      <c r="M44" s="29"/>
      <c r="N44" s="29"/>
    </row>
    <row r="45" spans="2:14">
      <c r="B45" s="37" t="s">
        <v>428</v>
      </c>
      <c r="C45" s="29"/>
      <c r="D45" s="29"/>
      <c r="E45" s="29"/>
      <c r="F45" s="29"/>
      <c r="G45" s="29"/>
      <c r="H45" s="29"/>
      <c r="I45" s="29"/>
      <c r="J45" s="29"/>
      <c r="K45" s="29"/>
      <c r="L45" s="29"/>
      <c r="M45" s="29"/>
      <c r="N45" s="29"/>
    </row>
    <row r="46" spans="2:14">
      <c r="B46" s="37" t="s">
        <v>483</v>
      </c>
      <c r="C46" s="29"/>
      <c r="D46" s="29"/>
      <c r="E46" s="29"/>
      <c r="F46" s="29"/>
      <c r="G46" s="29"/>
      <c r="H46" s="29"/>
      <c r="I46" s="29"/>
      <c r="J46" s="29"/>
      <c r="K46" s="29"/>
      <c r="L46" s="29"/>
      <c r="M46" s="29"/>
      <c r="N46" s="29"/>
    </row>
    <row r="47" spans="2:14">
      <c r="B47" s="37" t="s">
        <v>484</v>
      </c>
      <c r="C47" s="29"/>
      <c r="D47" s="29"/>
      <c r="E47" s="29"/>
      <c r="F47" s="29"/>
      <c r="G47" s="29"/>
      <c r="H47" s="29"/>
      <c r="I47" s="29"/>
      <c r="J47" s="29"/>
      <c r="K47" s="29"/>
      <c r="L47" s="29"/>
      <c r="M47" s="29"/>
      <c r="N47" s="29"/>
    </row>
    <row r="48" spans="2:14">
      <c r="B48" s="37" t="s">
        <v>485</v>
      </c>
      <c r="C48" s="29"/>
      <c r="D48" s="29"/>
      <c r="E48" s="29"/>
      <c r="F48" s="29"/>
      <c r="G48" s="29"/>
      <c r="H48" s="29"/>
      <c r="I48" s="29"/>
      <c r="J48" s="29"/>
      <c r="K48" s="29"/>
      <c r="L48" s="29"/>
      <c r="M48" s="29"/>
      <c r="N48" s="29"/>
    </row>
    <row r="49" spans="2:14">
      <c r="B49" s="37" t="s">
        <v>486</v>
      </c>
      <c r="C49" s="29"/>
      <c r="D49" s="29"/>
      <c r="E49" s="29"/>
      <c r="F49" s="29"/>
      <c r="G49" s="29"/>
      <c r="H49" s="29"/>
      <c r="I49" s="29"/>
      <c r="J49" s="29"/>
      <c r="K49" s="29"/>
      <c r="L49" s="29"/>
      <c r="M49" s="29"/>
      <c r="N49" s="29"/>
    </row>
    <row r="50" spans="2:14" ht="18.600000000000001" thickBot="1">
      <c r="B50" s="39" t="s">
        <v>487</v>
      </c>
      <c r="C50" s="40"/>
      <c r="D50" s="40"/>
      <c r="E50" s="40"/>
      <c r="F50" s="40"/>
      <c r="G50" s="40"/>
      <c r="H50" s="40"/>
      <c r="I50" s="40"/>
      <c r="J50" s="40"/>
      <c r="K50" s="40"/>
      <c r="L50" s="40"/>
      <c r="M50" s="40"/>
      <c r="N50" s="40"/>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E014-C36D-4DE1-B67C-40D789728BDC}">
  <dimension ref="B4:M188"/>
  <sheetViews>
    <sheetView topLeftCell="D73" zoomScale="115" zoomScaleNormal="115" workbookViewId="0">
      <selection activeCell="H75" sqref="H75"/>
    </sheetView>
  </sheetViews>
  <sheetFormatPr defaultRowHeight="18"/>
  <cols>
    <col min="7" max="7" width="23.59765625" customWidth="1"/>
    <col min="8" max="8" width="27.19921875" customWidth="1"/>
    <col min="9" max="9" width="25.5" customWidth="1"/>
    <col min="12" max="12" width="14.8984375" customWidth="1"/>
    <col min="13" max="13" width="14.5" customWidth="1"/>
    <col min="16" max="16" width="20.796875" customWidth="1"/>
  </cols>
  <sheetData>
    <row r="4" spans="2:12">
      <c r="B4">
        <v>31</v>
      </c>
    </row>
    <row r="5" spans="2:12" ht="54">
      <c r="G5" s="42" t="s">
        <v>434</v>
      </c>
      <c r="H5" s="45" t="s">
        <v>432</v>
      </c>
      <c r="I5" s="45" t="s">
        <v>433</v>
      </c>
      <c r="L5" s="43"/>
    </row>
    <row r="6" spans="2:12">
      <c r="B6">
        <v>2</v>
      </c>
      <c r="C6" t="s">
        <v>431</v>
      </c>
      <c r="G6" s="44">
        <v>0</v>
      </c>
      <c r="H6" s="44">
        <v>6</v>
      </c>
      <c r="I6" s="44">
        <v>5</v>
      </c>
      <c r="L6" s="43"/>
    </row>
    <row r="7" spans="2:12">
      <c r="B7">
        <v>4</v>
      </c>
      <c r="C7" t="s">
        <v>431</v>
      </c>
      <c r="G7" s="16">
        <v>1</v>
      </c>
      <c r="H7" s="16">
        <v>2</v>
      </c>
      <c r="I7" s="16">
        <v>5</v>
      </c>
      <c r="L7" s="43"/>
    </row>
    <row r="8" spans="2:12">
      <c r="B8">
        <v>6</v>
      </c>
      <c r="C8" t="s">
        <v>431</v>
      </c>
      <c r="G8" s="16">
        <v>2</v>
      </c>
      <c r="H8" s="16">
        <v>4</v>
      </c>
      <c r="I8" s="16">
        <v>3</v>
      </c>
      <c r="L8" s="43"/>
    </row>
    <row r="9" spans="2:12">
      <c r="B9">
        <v>2</v>
      </c>
      <c r="C9" t="s">
        <v>431</v>
      </c>
      <c r="G9" s="16">
        <v>3</v>
      </c>
      <c r="H9" s="16">
        <v>6</v>
      </c>
      <c r="I9" s="16">
        <v>2</v>
      </c>
      <c r="L9" s="43"/>
    </row>
    <row r="10" spans="2:12">
      <c r="B10">
        <v>8</v>
      </c>
      <c r="C10" t="s">
        <v>431</v>
      </c>
      <c r="G10" s="16">
        <v>4</v>
      </c>
      <c r="H10" s="16">
        <v>2</v>
      </c>
      <c r="I10" s="16">
        <v>7</v>
      </c>
      <c r="L10" s="43"/>
    </row>
    <row r="11" spans="2:12">
      <c r="G11" s="16">
        <v>5</v>
      </c>
      <c r="H11" s="16">
        <v>8</v>
      </c>
      <c r="I11" s="16">
        <v>6</v>
      </c>
    </row>
    <row r="12" spans="2:12">
      <c r="G12" s="44">
        <v>6</v>
      </c>
      <c r="H12" s="44">
        <v>2</v>
      </c>
      <c r="I12" s="16">
        <v>0</v>
      </c>
    </row>
    <row r="13" spans="2:12">
      <c r="G13" s="44">
        <v>7</v>
      </c>
      <c r="H13" s="44">
        <v>4</v>
      </c>
      <c r="I13" s="16">
        <v>0</v>
      </c>
    </row>
    <row r="17" spans="7:11">
      <c r="G17" t="s">
        <v>435</v>
      </c>
    </row>
    <row r="19" spans="7:11" ht="54">
      <c r="G19" s="42" t="s">
        <v>434</v>
      </c>
      <c r="H19" s="45" t="s">
        <v>432</v>
      </c>
      <c r="I19" s="45" t="s">
        <v>433</v>
      </c>
    </row>
    <row r="20" spans="7:11">
      <c r="G20" s="44">
        <v>0</v>
      </c>
      <c r="H20" s="46">
        <v>6</v>
      </c>
      <c r="I20" s="46">
        <v>5</v>
      </c>
    </row>
    <row r="21" spans="7:11">
      <c r="G21" s="16">
        <v>1</v>
      </c>
      <c r="H21" s="46">
        <v>2</v>
      </c>
      <c r="I21" s="46">
        <v>5</v>
      </c>
    </row>
    <row r="22" spans="7:11">
      <c r="G22" s="16">
        <v>2</v>
      </c>
      <c r="H22" s="46">
        <v>4</v>
      </c>
      <c r="I22" s="46">
        <v>3</v>
      </c>
    </row>
    <row r="23" spans="7:11">
      <c r="G23" s="16">
        <v>3</v>
      </c>
      <c r="H23" s="46">
        <v>6</v>
      </c>
      <c r="I23" s="46">
        <v>2</v>
      </c>
    </row>
    <row r="24" spans="7:11">
      <c r="G24" s="16">
        <v>4</v>
      </c>
      <c r="H24" s="46">
        <v>2</v>
      </c>
      <c r="I24" s="46">
        <v>7</v>
      </c>
    </row>
    <row r="25" spans="7:11">
      <c r="G25" s="16">
        <v>5</v>
      </c>
      <c r="H25" s="46">
        <v>8</v>
      </c>
      <c r="I25" s="46">
        <v>6</v>
      </c>
    </row>
    <row r="26" spans="7:11">
      <c r="G26" s="44">
        <v>6</v>
      </c>
      <c r="H26" s="46">
        <v>2</v>
      </c>
      <c r="I26" s="46">
        <v>0</v>
      </c>
    </row>
    <row r="27" spans="7:11">
      <c r="G27" s="44">
        <v>7</v>
      </c>
      <c r="H27" s="46">
        <v>4</v>
      </c>
      <c r="I27" s="46">
        <v>0</v>
      </c>
    </row>
    <row r="29" spans="7:11">
      <c r="H29">
        <f>SUM(H20:I27)</f>
        <v>62</v>
      </c>
    </row>
    <row r="31" spans="7:11">
      <c r="G31" t="s">
        <v>436</v>
      </c>
      <c r="K31" t="s">
        <v>437</v>
      </c>
    </row>
    <row r="33" spans="7:13" ht="90">
      <c r="G33" s="42" t="s">
        <v>434</v>
      </c>
      <c r="H33" s="45" t="s">
        <v>432</v>
      </c>
      <c r="I33" s="45" t="s">
        <v>433</v>
      </c>
      <c r="K33" s="42" t="s">
        <v>434</v>
      </c>
      <c r="L33" s="45" t="s">
        <v>432</v>
      </c>
      <c r="M33" s="45" t="s">
        <v>433</v>
      </c>
    </row>
    <row r="34" spans="7:13">
      <c r="G34" s="44">
        <v>0</v>
      </c>
      <c r="H34" s="44">
        <v>6</v>
      </c>
      <c r="I34" s="44">
        <v>5</v>
      </c>
      <c r="K34" s="44">
        <v>0</v>
      </c>
      <c r="L34" s="44">
        <v>6</v>
      </c>
      <c r="M34" s="46">
        <v>5</v>
      </c>
    </row>
    <row r="35" spans="7:13">
      <c r="G35" s="16">
        <v>1</v>
      </c>
      <c r="H35" s="46">
        <v>2</v>
      </c>
      <c r="I35" s="46">
        <v>5</v>
      </c>
      <c r="K35" s="16">
        <v>1</v>
      </c>
      <c r="L35" s="44">
        <v>2</v>
      </c>
      <c r="M35" s="44">
        <v>5</v>
      </c>
    </row>
    <row r="36" spans="7:13">
      <c r="G36" s="16">
        <v>2</v>
      </c>
      <c r="H36" s="46">
        <v>4</v>
      </c>
      <c r="I36" s="46">
        <v>3</v>
      </c>
      <c r="K36" s="16">
        <v>2</v>
      </c>
      <c r="L36" s="44">
        <v>4</v>
      </c>
      <c r="M36" s="44">
        <v>3</v>
      </c>
    </row>
    <row r="37" spans="7:13">
      <c r="G37" s="16">
        <v>3</v>
      </c>
      <c r="H37" s="46">
        <v>6</v>
      </c>
      <c r="I37" s="46">
        <v>2</v>
      </c>
      <c r="K37" s="16">
        <v>3</v>
      </c>
      <c r="L37" s="44">
        <v>6</v>
      </c>
      <c r="M37" s="44">
        <v>2</v>
      </c>
    </row>
    <row r="38" spans="7:13">
      <c r="G38" s="16">
        <v>4</v>
      </c>
      <c r="H38" s="46">
        <v>2</v>
      </c>
      <c r="I38" s="46">
        <v>7</v>
      </c>
      <c r="K38" s="16">
        <v>4</v>
      </c>
      <c r="L38" s="44">
        <v>2</v>
      </c>
      <c r="M38" s="44">
        <v>7</v>
      </c>
    </row>
    <row r="39" spans="7:13">
      <c r="G39" s="16">
        <v>5</v>
      </c>
      <c r="H39" s="46">
        <v>8</v>
      </c>
      <c r="I39" s="46">
        <v>6</v>
      </c>
      <c r="K39" s="16">
        <v>5</v>
      </c>
      <c r="L39" s="44">
        <v>8</v>
      </c>
      <c r="M39" s="44">
        <v>6</v>
      </c>
    </row>
    <row r="40" spans="7:13">
      <c r="G40" s="44">
        <v>6</v>
      </c>
      <c r="H40" s="46">
        <v>2</v>
      </c>
      <c r="I40" s="46">
        <v>0</v>
      </c>
      <c r="K40" s="44">
        <v>6</v>
      </c>
      <c r="L40" s="44">
        <v>2</v>
      </c>
      <c r="M40" s="44">
        <v>0</v>
      </c>
    </row>
    <row r="41" spans="7:13">
      <c r="G41" s="44">
        <v>7</v>
      </c>
      <c r="H41" s="46">
        <v>4</v>
      </c>
      <c r="I41" s="46">
        <v>0</v>
      </c>
      <c r="K41" s="44">
        <v>7</v>
      </c>
      <c r="L41" s="44">
        <v>4</v>
      </c>
      <c r="M41" s="44">
        <v>0</v>
      </c>
    </row>
    <row r="43" spans="7:13">
      <c r="H43">
        <f>SUM(H35:I41)</f>
        <v>51</v>
      </c>
      <c r="L43">
        <f>M34</f>
        <v>5</v>
      </c>
    </row>
    <row r="46" spans="7:13">
      <c r="G46" t="s">
        <v>438</v>
      </c>
      <c r="K46" t="s">
        <v>439</v>
      </c>
    </row>
    <row r="48" spans="7:13" ht="90">
      <c r="G48" s="42" t="s">
        <v>434</v>
      </c>
      <c r="H48" s="45" t="s">
        <v>432</v>
      </c>
      <c r="I48" s="45" t="s">
        <v>433</v>
      </c>
      <c r="K48" s="42" t="s">
        <v>434</v>
      </c>
      <c r="L48" s="45" t="s">
        <v>432</v>
      </c>
      <c r="M48" s="45" t="s">
        <v>433</v>
      </c>
    </row>
    <row r="49" spans="7:13">
      <c r="G49" s="44">
        <v>0</v>
      </c>
      <c r="H49" s="44">
        <v>6</v>
      </c>
      <c r="I49" s="44">
        <v>5</v>
      </c>
      <c r="K49" s="44">
        <v>0</v>
      </c>
      <c r="L49" s="44">
        <v>6</v>
      </c>
      <c r="M49" s="44">
        <v>5</v>
      </c>
    </row>
    <row r="50" spans="7:13">
      <c r="G50" s="16">
        <v>1</v>
      </c>
      <c r="H50" s="44">
        <v>2</v>
      </c>
      <c r="I50" s="44">
        <v>5</v>
      </c>
      <c r="K50" s="16">
        <v>1</v>
      </c>
      <c r="L50" s="44">
        <v>2</v>
      </c>
      <c r="M50" s="46">
        <v>5</v>
      </c>
    </row>
    <row r="51" spans="7:13">
      <c r="G51" s="16">
        <v>2</v>
      </c>
      <c r="H51" s="46">
        <v>4</v>
      </c>
      <c r="I51" s="46">
        <v>3</v>
      </c>
      <c r="K51" s="16">
        <v>2</v>
      </c>
      <c r="L51" s="44">
        <v>4</v>
      </c>
      <c r="M51" s="44">
        <v>3</v>
      </c>
    </row>
    <row r="52" spans="7:13">
      <c r="G52" s="16">
        <v>3</v>
      </c>
      <c r="H52" s="46">
        <v>6</v>
      </c>
      <c r="I52" s="46">
        <v>2</v>
      </c>
      <c r="K52" s="16">
        <v>3</v>
      </c>
      <c r="L52" s="44">
        <v>6</v>
      </c>
      <c r="M52" s="44">
        <v>2</v>
      </c>
    </row>
    <row r="53" spans="7:13">
      <c r="G53" s="16">
        <v>4</v>
      </c>
      <c r="H53" s="46">
        <v>2</v>
      </c>
      <c r="I53" s="46">
        <v>7</v>
      </c>
      <c r="K53" s="16">
        <v>4</v>
      </c>
      <c r="L53" s="44">
        <v>2</v>
      </c>
      <c r="M53" s="44">
        <v>7</v>
      </c>
    </row>
    <row r="54" spans="7:13">
      <c r="G54" s="16">
        <v>5</v>
      </c>
      <c r="H54" s="46">
        <v>8</v>
      </c>
      <c r="I54" s="46">
        <v>6</v>
      </c>
      <c r="K54" s="16">
        <v>5</v>
      </c>
      <c r="L54" s="44">
        <v>8</v>
      </c>
      <c r="M54" s="44">
        <v>6</v>
      </c>
    </row>
    <row r="55" spans="7:13">
      <c r="G55" s="44">
        <v>6</v>
      </c>
      <c r="H55" s="46">
        <v>2</v>
      </c>
      <c r="I55" s="46">
        <v>0</v>
      </c>
      <c r="K55" s="44">
        <v>6</v>
      </c>
      <c r="L55" s="44">
        <v>2</v>
      </c>
      <c r="M55" s="44">
        <v>0</v>
      </c>
    </row>
    <row r="56" spans="7:13">
      <c r="G56" s="44">
        <v>7</v>
      </c>
      <c r="H56" s="46">
        <v>4</v>
      </c>
      <c r="I56" s="46">
        <v>0</v>
      </c>
      <c r="K56" s="44">
        <v>7</v>
      </c>
      <c r="L56" s="44">
        <v>4</v>
      </c>
      <c r="M56" s="44">
        <v>0</v>
      </c>
    </row>
    <row r="58" spans="7:13">
      <c r="H58">
        <f>SUM(H51:I56)</f>
        <v>44</v>
      </c>
      <c r="L58">
        <f>M50</f>
        <v>5</v>
      </c>
    </row>
    <row r="60" spans="7:13">
      <c r="G60" t="s">
        <v>440</v>
      </c>
      <c r="K60" t="s">
        <v>441</v>
      </c>
    </row>
    <row r="62" spans="7:13" ht="90">
      <c r="G62" s="42" t="s">
        <v>434</v>
      </c>
      <c r="H62" s="45" t="s">
        <v>432</v>
      </c>
      <c r="I62" s="45" t="s">
        <v>433</v>
      </c>
      <c r="K62" s="42" t="s">
        <v>434</v>
      </c>
      <c r="L62" s="45" t="s">
        <v>432</v>
      </c>
      <c r="M62" s="45" t="s">
        <v>433</v>
      </c>
    </row>
    <row r="63" spans="7:13">
      <c r="G63" s="44">
        <v>0</v>
      </c>
      <c r="H63" s="44">
        <v>6</v>
      </c>
      <c r="I63" s="44">
        <v>5</v>
      </c>
      <c r="K63" s="44">
        <v>0</v>
      </c>
      <c r="L63" s="44">
        <v>6</v>
      </c>
      <c r="M63" s="44">
        <v>5</v>
      </c>
    </row>
    <row r="64" spans="7:13">
      <c r="G64" s="16">
        <v>1</v>
      </c>
      <c r="H64" s="44">
        <v>2</v>
      </c>
      <c r="I64" s="44">
        <v>5</v>
      </c>
      <c r="K64" s="16">
        <v>1</v>
      </c>
      <c r="L64" s="44">
        <v>2</v>
      </c>
      <c r="M64" s="44">
        <v>5</v>
      </c>
    </row>
    <row r="65" spans="7:13">
      <c r="G65" s="16">
        <v>2</v>
      </c>
      <c r="H65" s="44">
        <v>4</v>
      </c>
      <c r="I65" s="44">
        <v>3</v>
      </c>
      <c r="K65" s="16">
        <v>2</v>
      </c>
      <c r="L65" s="44">
        <v>4</v>
      </c>
      <c r="M65" s="46">
        <v>3</v>
      </c>
    </row>
    <row r="66" spans="7:13">
      <c r="G66" s="16">
        <v>3</v>
      </c>
      <c r="H66" s="46">
        <v>6</v>
      </c>
      <c r="I66" s="46">
        <v>2</v>
      </c>
      <c r="K66" s="16">
        <v>3</v>
      </c>
      <c r="L66" s="44">
        <v>6</v>
      </c>
      <c r="M66" s="44">
        <v>2</v>
      </c>
    </row>
    <row r="67" spans="7:13">
      <c r="G67" s="16">
        <v>4</v>
      </c>
      <c r="H67" s="46">
        <v>2</v>
      </c>
      <c r="I67" s="46">
        <v>7</v>
      </c>
      <c r="K67" s="16">
        <v>4</v>
      </c>
      <c r="L67" s="44">
        <v>2</v>
      </c>
      <c r="M67" s="44">
        <v>7</v>
      </c>
    </row>
    <row r="68" spans="7:13">
      <c r="G68" s="16">
        <v>5</v>
      </c>
      <c r="H68" s="46">
        <v>8</v>
      </c>
      <c r="I68" s="46">
        <v>6</v>
      </c>
      <c r="K68" s="16">
        <v>5</v>
      </c>
      <c r="L68" s="44">
        <v>8</v>
      </c>
      <c r="M68" s="44">
        <v>6</v>
      </c>
    </row>
    <row r="69" spans="7:13">
      <c r="G69" s="44">
        <v>6</v>
      </c>
      <c r="H69" s="46">
        <v>2</v>
      </c>
      <c r="I69" s="46">
        <v>0</v>
      </c>
      <c r="K69" s="44">
        <v>6</v>
      </c>
      <c r="L69" s="44">
        <v>2</v>
      </c>
      <c r="M69" s="44">
        <v>0</v>
      </c>
    </row>
    <row r="70" spans="7:13">
      <c r="G70" s="44">
        <v>7</v>
      </c>
      <c r="H70" s="46">
        <v>4</v>
      </c>
      <c r="I70" s="46">
        <v>0</v>
      </c>
      <c r="K70" s="44">
        <v>7</v>
      </c>
      <c r="L70" s="44">
        <v>4</v>
      </c>
      <c r="M70" s="44">
        <v>0</v>
      </c>
    </row>
    <row r="72" spans="7:13">
      <c r="H72">
        <f>SUM(H66:I70)</f>
        <v>37</v>
      </c>
      <c r="L72">
        <f>M64</f>
        <v>5</v>
      </c>
    </row>
    <row r="74" spans="7:13">
      <c r="G74" t="s">
        <v>442</v>
      </c>
      <c r="K74" t="s">
        <v>443</v>
      </c>
    </row>
    <row r="77" spans="7:13" ht="90">
      <c r="G77" s="42" t="s">
        <v>434</v>
      </c>
      <c r="H77" s="45" t="s">
        <v>432</v>
      </c>
      <c r="I77" s="45" t="s">
        <v>433</v>
      </c>
      <c r="K77" s="42" t="s">
        <v>434</v>
      </c>
      <c r="L77" s="45" t="s">
        <v>432</v>
      </c>
      <c r="M77" s="45" t="s">
        <v>433</v>
      </c>
    </row>
    <row r="78" spans="7:13">
      <c r="G78" s="44">
        <v>0</v>
      </c>
      <c r="H78" s="44">
        <v>6</v>
      </c>
      <c r="I78" s="44">
        <v>5</v>
      </c>
      <c r="K78" s="44">
        <v>0</v>
      </c>
      <c r="L78" s="44">
        <v>6</v>
      </c>
      <c r="M78" s="44">
        <v>5</v>
      </c>
    </row>
    <row r="79" spans="7:13">
      <c r="G79" s="16">
        <v>1</v>
      </c>
      <c r="H79" s="44">
        <v>2</v>
      </c>
      <c r="I79" s="44">
        <v>5</v>
      </c>
      <c r="K79" s="16">
        <v>1</v>
      </c>
      <c r="L79" s="44">
        <v>2</v>
      </c>
      <c r="M79" s="44">
        <v>5</v>
      </c>
    </row>
    <row r="80" spans="7:13">
      <c r="G80" s="16">
        <v>2</v>
      </c>
      <c r="H80" s="44">
        <v>4</v>
      </c>
      <c r="I80" s="44">
        <v>3</v>
      </c>
      <c r="K80" s="16">
        <v>2</v>
      </c>
      <c r="L80" s="44">
        <v>4</v>
      </c>
      <c r="M80" s="44">
        <v>3</v>
      </c>
    </row>
    <row r="81" spans="7:13">
      <c r="G81" s="16">
        <v>3</v>
      </c>
      <c r="H81" s="44">
        <v>6</v>
      </c>
      <c r="I81" s="44">
        <v>2</v>
      </c>
      <c r="K81" s="16">
        <v>3</v>
      </c>
      <c r="L81" s="44">
        <v>6</v>
      </c>
      <c r="M81" s="46">
        <v>2</v>
      </c>
    </row>
    <row r="82" spans="7:13">
      <c r="G82" s="16">
        <v>4</v>
      </c>
      <c r="H82" s="46">
        <v>2</v>
      </c>
      <c r="I82" s="46">
        <v>7</v>
      </c>
      <c r="K82" s="16">
        <v>4</v>
      </c>
      <c r="L82" s="44">
        <v>2</v>
      </c>
      <c r="M82" s="44">
        <v>7</v>
      </c>
    </row>
    <row r="83" spans="7:13">
      <c r="G83" s="16">
        <v>5</v>
      </c>
      <c r="H83" s="46">
        <v>8</v>
      </c>
      <c r="I83" s="46">
        <v>6</v>
      </c>
      <c r="K83" s="16">
        <v>5</v>
      </c>
      <c r="L83" s="44">
        <v>8</v>
      </c>
      <c r="M83" s="44">
        <v>6</v>
      </c>
    </row>
    <row r="84" spans="7:13">
      <c r="G84" s="44">
        <v>6</v>
      </c>
      <c r="H84" s="46">
        <v>2</v>
      </c>
      <c r="I84" s="46">
        <v>0</v>
      </c>
      <c r="K84" s="44">
        <v>6</v>
      </c>
      <c r="L84" s="44">
        <v>2</v>
      </c>
      <c r="M84" s="44">
        <v>0</v>
      </c>
    </row>
    <row r="85" spans="7:13">
      <c r="G85" s="44">
        <v>7</v>
      </c>
      <c r="H85" s="46">
        <v>4</v>
      </c>
      <c r="I85" s="46">
        <v>0</v>
      </c>
      <c r="K85" s="44">
        <v>7</v>
      </c>
      <c r="L85" s="44">
        <v>4</v>
      </c>
      <c r="M85" s="44">
        <v>0</v>
      </c>
    </row>
    <row r="87" spans="7:13">
      <c r="H87">
        <f>SUM(H82:I85)</f>
        <v>29</v>
      </c>
      <c r="L87">
        <f>M81</f>
        <v>2</v>
      </c>
    </row>
    <row r="90" spans="7:13">
      <c r="G90" t="s">
        <v>444</v>
      </c>
      <c r="K90" t="s">
        <v>445</v>
      </c>
    </row>
    <row r="93" spans="7:13" ht="90">
      <c r="G93" s="42" t="s">
        <v>434</v>
      </c>
      <c r="H93" s="45" t="s">
        <v>432</v>
      </c>
      <c r="I93" s="45" t="s">
        <v>433</v>
      </c>
      <c r="K93" s="42" t="s">
        <v>434</v>
      </c>
      <c r="L93" s="45" t="s">
        <v>432</v>
      </c>
      <c r="M93" s="45" t="s">
        <v>433</v>
      </c>
    </row>
    <row r="94" spans="7:13">
      <c r="G94" s="44">
        <v>0</v>
      </c>
      <c r="H94" s="44">
        <v>6</v>
      </c>
      <c r="I94" s="44">
        <v>5</v>
      </c>
      <c r="K94" s="44">
        <v>0</v>
      </c>
      <c r="L94" s="44">
        <v>6</v>
      </c>
      <c r="M94" s="44">
        <v>5</v>
      </c>
    </row>
    <row r="95" spans="7:13">
      <c r="G95" s="16">
        <v>1</v>
      </c>
      <c r="H95" s="44">
        <v>2</v>
      </c>
      <c r="I95" s="44">
        <v>5</v>
      </c>
      <c r="K95" s="16">
        <v>1</v>
      </c>
      <c r="L95" s="44">
        <v>2</v>
      </c>
      <c r="M95" s="44">
        <v>5</v>
      </c>
    </row>
    <row r="96" spans="7:13">
      <c r="G96" s="16">
        <v>2</v>
      </c>
      <c r="H96" s="44">
        <v>4</v>
      </c>
      <c r="I96" s="44">
        <v>3</v>
      </c>
      <c r="K96" s="16">
        <v>2</v>
      </c>
      <c r="L96" s="44">
        <v>4</v>
      </c>
      <c r="M96" s="44">
        <v>3</v>
      </c>
    </row>
    <row r="97" spans="7:13">
      <c r="G97" s="16">
        <v>3</v>
      </c>
      <c r="H97" s="44">
        <v>6</v>
      </c>
      <c r="I97" s="44">
        <v>2</v>
      </c>
      <c r="K97" s="16">
        <v>3</v>
      </c>
      <c r="L97" s="44">
        <v>6</v>
      </c>
      <c r="M97" s="44">
        <v>2</v>
      </c>
    </row>
    <row r="98" spans="7:13">
      <c r="G98" s="16">
        <v>4</v>
      </c>
      <c r="H98" s="44">
        <v>2</v>
      </c>
      <c r="I98" s="44">
        <v>7</v>
      </c>
      <c r="K98" s="16">
        <v>4</v>
      </c>
      <c r="L98" s="44">
        <v>2</v>
      </c>
      <c r="M98" s="46">
        <v>7</v>
      </c>
    </row>
    <row r="99" spans="7:13">
      <c r="G99" s="16">
        <v>5</v>
      </c>
      <c r="H99" s="46">
        <v>8</v>
      </c>
      <c r="I99" s="46">
        <v>6</v>
      </c>
      <c r="K99" s="16">
        <v>5</v>
      </c>
      <c r="L99" s="44">
        <v>8</v>
      </c>
      <c r="M99" s="44">
        <v>6</v>
      </c>
    </row>
    <row r="100" spans="7:13">
      <c r="G100" s="16">
        <v>6</v>
      </c>
      <c r="H100" s="46">
        <v>0</v>
      </c>
      <c r="I100" s="46">
        <v>0</v>
      </c>
      <c r="K100" s="16">
        <v>6</v>
      </c>
      <c r="L100" s="44">
        <v>0</v>
      </c>
      <c r="M100" s="44">
        <v>0</v>
      </c>
    </row>
    <row r="101" spans="7:13">
      <c r="G101" s="44">
        <v>7</v>
      </c>
      <c r="H101" s="46">
        <v>2</v>
      </c>
      <c r="I101" s="46">
        <v>0</v>
      </c>
      <c r="K101" s="44">
        <v>7</v>
      </c>
      <c r="L101" s="44">
        <v>2</v>
      </c>
      <c r="M101" s="44">
        <v>0</v>
      </c>
    </row>
    <row r="102" spans="7:13">
      <c r="G102" s="44">
        <v>8</v>
      </c>
      <c r="H102" s="46">
        <v>4</v>
      </c>
      <c r="I102" s="46">
        <v>0</v>
      </c>
      <c r="K102" s="44">
        <v>8</v>
      </c>
      <c r="L102" s="44">
        <v>4</v>
      </c>
      <c r="M102" s="44">
        <v>0</v>
      </c>
    </row>
    <row r="104" spans="7:13">
      <c r="H104">
        <f>SUM(H99:I102)</f>
        <v>20</v>
      </c>
      <c r="L104">
        <f>M98</f>
        <v>7</v>
      </c>
    </row>
    <row r="106" spans="7:13">
      <c r="G106" t="s">
        <v>446</v>
      </c>
      <c r="K106" t="s">
        <v>447</v>
      </c>
    </row>
    <row r="109" spans="7:13" ht="90">
      <c r="G109" s="42" t="s">
        <v>434</v>
      </c>
      <c r="H109" s="45" t="s">
        <v>432</v>
      </c>
      <c r="I109" s="45" t="s">
        <v>433</v>
      </c>
      <c r="K109" s="42" t="s">
        <v>434</v>
      </c>
      <c r="L109" s="45" t="s">
        <v>432</v>
      </c>
      <c r="M109" s="45" t="s">
        <v>433</v>
      </c>
    </row>
    <row r="110" spans="7:13">
      <c r="G110" s="44">
        <v>0</v>
      </c>
      <c r="H110" s="44">
        <v>6</v>
      </c>
      <c r="I110" s="44">
        <v>5</v>
      </c>
      <c r="K110" s="44">
        <v>0</v>
      </c>
      <c r="L110" s="44">
        <v>6</v>
      </c>
      <c r="M110" s="44">
        <v>5</v>
      </c>
    </row>
    <row r="111" spans="7:13">
      <c r="G111" s="16">
        <v>1</v>
      </c>
      <c r="H111" s="44">
        <v>2</v>
      </c>
      <c r="I111" s="44">
        <v>5</v>
      </c>
      <c r="K111" s="16">
        <v>1</v>
      </c>
      <c r="L111" s="44">
        <v>2</v>
      </c>
      <c r="M111" s="44">
        <v>5</v>
      </c>
    </row>
    <row r="112" spans="7:13">
      <c r="G112" s="16">
        <v>2</v>
      </c>
      <c r="H112" s="44">
        <v>4</v>
      </c>
      <c r="I112" s="44">
        <v>3</v>
      </c>
      <c r="K112" s="16">
        <v>2</v>
      </c>
      <c r="L112" s="44">
        <v>4</v>
      </c>
      <c r="M112" s="44">
        <v>3</v>
      </c>
    </row>
    <row r="113" spans="7:13">
      <c r="G113" s="16">
        <v>3</v>
      </c>
      <c r="H113" s="44">
        <v>6</v>
      </c>
      <c r="I113" s="44">
        <v>2</v>
      </c>
      <c r="K113" s="16">
        <v>3</v>
      </c>
      <c r="L113" s="44">
        <v>6</v>
      </c>
      <c r="M113" s="44">
        <v>2</v>
      </c>
    </row>
    <row r="114" spans="7:13">
      <c r="G114" s="16">
        <v>4</v>
      </c>
      <c r="H114" s="44">
        <v>2</v>
      </c>
      <c r="I114" s="44">
        <v>7</v>
      </c>
      <c r="K114" s="16">
        <v>4</v>
      </c>
      <c r="L114" s="44">
        <v>2</v>
      </c>
      <c r="M114" s="44">
        <v>7</v>
      </c>
    </row>
    <row r="115" spans="7:13">
      <c r="G115" s="16">
        <v>5</v>
      </c>
      <c r="H115" s="44">
        <v>8</v>
      </c>
      <c r="I115" s="44">
        <v>6</v>
      </c>
      <c r="K115" s="16">
        <v>5</v>
      </c>
      <c r="L115" s="44">
        <v>8</v>
      </c>
      <c r="M115" s="46">
        <v>6</v>
      </c>
    </row>
    <row r="116" spans="7:13">
      <c r="G116" s="16">
        <v>6</v>
      </c>
      <c r="H116" s="46">
        <v>0</v>
      </c>
      <c r="I116" s="46">
        <v>0</v>
      </c>
      <c r="K116" s="16">
        <v>6</v>
      </c>
      <c r="L116" s="44">
        <v>0</v>
      </c>
      <c r="M116" s="44">
        <v>0</v>
      </c>
    </row>
    <row r="117" spans="7:13">
      <c r="G117" s="44">
        <v>7</v>
      </c>
      <c r="H117" s="46">
        <v>2</v>
      </c>
      <c r="I117" s="46">
        <v>0</v>
      </c>
      <c r="K117" s="44">
        <v>7</v>
      </c>
      <c r="L117" s="44">
        <v>2</v>
      </c>
      <c r="M117" s="44">
        <v>0</v>
      </c>
    </row>
    <row r="118" spans="7:13">
      <c r="G118" s="44">
        <v>8</v>
      </c>
      <c r="H118" s="46">
        <v>4</v>
      </c>
      <c r="I118" s="46">
        <v>0</v>
      </c>
      <c r="K118" s="44">
        <v>8</v>
      </c>
      <c r="L118" s="44">
        <v>4</v>
      </c>
      <c r="M118" s="44">
        <v>0</v>
      </c>
    </row>
    <row r="119" spans="7:13">
      <c r="H119">
        <f>SUM(H116:I118)</f>
        <v>6</v>
      </c>
      <c r="L119">
        <f>M115</f>
        <v>6</v>
      </c>
    </row>
    <row r="121" spans="7:13">
      <c r="G121" t="s">
        <v>448</v>
      </c>
      <c r="K121" t="s">
        <v>449</v>
      </c>
    </row>
    <row r="124" spans="7:13" ht="90">
      <c r="G124" s="42" t="s">
        <v>434</v>
      </c>
      <c r="H124" s="45" t="s">
        <v>432</v>
      </c>
      <c r="I124" s="45" t="s">
        <v>433</v>
      </c>
      <c r="K124" s="42" t="s">
        <v>434</v>
      </c>
      <c r="L124" s="45" t="s">
        <v>432</v>
      </c>
      <c r="M124" s="45" t="s">
        <v>433</v>
      </c>
    </row>
    <row r="125" spans="7:13">
      <c r="G125" s="44">
        <v>0</v>
      </c>
      <c r="H125" s="44">
        <v>6</v>
      </c>
      <c r="I125" s="44">
        <v>5</v>
      </c>
      <c r="K125" s="44">
        <v>0</v>
      </c>
      <c r="L125" s="44">
        <v>6</v>
      </c>
      <c r="M125" s="44">
        <v>5</v>
      </c>
    </row>
    <row r="126" spans="7:13">
      <c r="G126" s="16">
        <v>1</v>
      </c>
      <c r="H126" s="44">
        <v>2</v>
      </c>
      <c r="I126" s="44">
        <v>5</v>
      </c>
      <c r="K126" s="16">
        <v>1</v>
      </c>
      <c r="L126" s="44">
        <v>2</v>
      </c>
      <c r="M126" s="44">
        <v>5</v>
      </c>
    </row>
    <row r="127" spans="7:13">
      <c r="G127" s="16">
        <v>2</v>
      </c>
      <c r="H127" s="44">
        <v>4</v>
      </c>
      <c r="I127" s="44">
        <v>3</v>
      </c>
      <c r="K127" s="16">
        <v>2</v>
      </c>
      <c r="L127" s="44">
        <v>4</v>
      </c>
      <c r="M127" s="44">
        <v>3</v>
      </c>
    </row>
    <row r="128" spans="7:13">
      <c r="G128" s="16">
        <v>3</v>
      </c>
      <c r="H128" s="44">
        <v>6</v>
      </c>
      <c r="I128" s="44">
        <v>2</v>
      </c>
      <c r="K128" s="16">
        <v>3</v>
      </c>
      <c r="L128" s="44">
        <v>6</v>
      </c>
      <c r="M128" s="44">
        <v>2</v>
      </c>
    </row>
    <row r="129" spans="7:13">
      <c r="G129" s="16">
        <v>4</v>
      </c>
      <c r="H129" s="44">
        <v>2</v>
      </c>
      <c r="I129" s="44">
        <v>7</v>
      </c>
      <c r="K129" s="16">
        <v>4</v>
      </c>
      <c r="L129" s="44">
        <v>2</v>
      </c>
      <c r="M129" s="44">
        <v>7</v>
      </c>
    </row>
    <row r="130" spans="7:13">
      <c r="G130" s="16">
        <v>5</v>
      </c>
      <c r="H130" s="44">
        <v>8</v>
      </c>
      <c r="I130" s="44">
        <v>6</v>
      </c>
      <c r="K130" s="16">
        <v>5</v>
      </c>
      <c r="L130" s="44">
        <v>8</v>
      </c>
      <c r="M130" s="44">
        <v>6</v>
      </c>
    </row>
    <row r="131" spans="7:13">
      <c r="G131" s="16">
        <v>6</v>
      </c>
      <c r="H131" s="44">
        <v>0</v>
      </c>
      <c r="I131" s="44">
        <v>0</v>
      </c>
      <c r="K131" s="16">
        <v>6</v>
      </c>
      <c r="L131" s="44">
        <v>0</v>
      </c>
      <c r="M131" s="46">
        <v>0</v>
      </c>
    </row>
    <row r="132" spans="7:13">
      <c r="G132" s="44">
        <v>7</v>
      </c>
      <c r="H132" s="46">
        <v>2</v>
      </c>
      <c r="I132" s="46">
        <v>0</v>
      </c>
      <c r="K132" s="44">
        <v>7</v>
      </c>
      <c r="L132" s="44">
        <v>2</v>
      </c>
      <c r="M132" s="44">
        <v>0</v>
      </c>
    </row>
    <row r="133" spans="7:13">
      <c r="G133" s="44">
        <v>8</v>
      </c>
      <c r="H133" s="46">
        <v>4</v>
      </c>
      <c r="I133" s="46">
        <v>0</v>
      </c>
      <c r="K133" s="44">
        <v>8</v>
      </c>
      <c r="L133" s="44">
        <v>4</v>
      </c>
      <c r="M133" s="44">
        <v>0</v>
      </c>
    </row>
    <row r="134" spans="7:13">
      <c r="H134">
        <f>SUM(H132:I133)</f>
        <v>6</v>
      </c>
      <c r="L134">
        <f>M131</f>
        <v>0</v>
      </c>
    </row>
    <row r="137" spans="7:13">
      <c r="G137" t="s">
        <v>451</v>
      </c>
      <c r="K137" t="s">
        <v>450</v>
      </c>
    </row>
    <row r="140" spans="7:13" ht="90">
      <c r="G140" s="42" t="s">
        <v>434</v>
      </c>
      <c r="H140" s="45" t="s">
        <v>432</v>
      </c>
      <c r="I140" s="45" t="s">
        <v>433</v>
      </c>
      <c r="K140" s="42" t="s">
        <v>434</v>
      </c>
      <c r="L140" s="45" t="s">
        <v>432</v>
      </c>
      <c r="M140" s="45" t="s">
        <v>433</v>
      </c>
    </row>
    <row r="141" spans="7:13">
      <c r="G141" s="44">
        <v>0</v>
      </c>
      <c r="H141" s="44">
        <v>6</v>
      </c>
      <c r="I141" s="44">
        <v>5</v>
      </c>
      <c r="K141" s="44">
        <v>0</v>
      </c>
      <c r="L141" s="44">
        <v>6</v>
      </c>
      <c r="M141" s="44">
        <v>5</v>
      </c>
    </row>
    <row r="142" spans="7:13">
      <c r="G142" s="16">
        <v>1</v>
      </c>
      <c r="H142" s="44">
        <v>2</v>
      </c>
      <c r="I142" s="44">
        <v>5</v>
      </c>
      <c r="K142" s="16">
        <v>1</v>
      </c>
      <c r="L142" s="44">
        <v>2</v>
      </c>
      <c r="M142" s="44">
        <v>5</v>
      </c>
    </row>
    <row r="143" spans="7:13">
      <c r="G143" s="16">
        <v>2</v>
      </c>
      <c r="H143" s="44">
        <v>4</v>
      </c>
      <c r="I143" s="44">
        <v>3</v>
      </c>
      <c r="K143" s="16">
        <v>2</v>
      </c>
      <c r="L143" s="44">
        <v>4</v>
      </c>
      <c r="M143" s="44">
        <v>3</v>
      </c>
    </row>
    <row r="144" spans="7:13">
      <c r="G144" s="16">
        <v>3</v>
      </c>
      <c r="H144" s="44">
        <v>6</v>
      </c>
      <c r="I144" s="44">
        <v>2</v>
      </c>
      <c r="K144" s="16">
        <v>3</v>
      </c>
      <c r="L144" s="44">
        <v>6</v>
      </c>
      <c r="M144" s="44">
        <v>2</v>
      </c>
    </row>
    <row r="145" spans="7:13">
      <c r="G145" s="16">
        <v>4</v>
      </c>
      <c r="H145" s="44">
        <v>2</v>
      </c>
      <c r="I145" s="44">
        <v>7</v>
      </c>
      <c r="K145" s="16">
        <v>4</v>
      </c>
      <c r="L145" s="44">
        <v>2</v>
      </c>
      <c r="M145" s="44">
        <v>7</v>
      </c>
    </row>
    <row r="146" spans="7:13">
      <c r="G146" s="16">
        <v>5</v>
      </c>
      <c r="H146" s="44">
        <v>8</v>
      </c>
      <c r="I146" s="44">
        <v>6</v>
      </c>
      <c r="K146" s="16">
        <v>5</v>
      </c>
      <c r="L146" s="44">
        <v>8</v>
      </c>
      <c r="M146" s="44">
        <v>6</v>
      </c>
    </row>
    <row r="147" spans="7:13">
      <c r="G147" s="16">
        <v>6</v>
      </c>
      <c r="H147" s="44">
        <v>0</v>
      </c>
      <c r="I147" s="44">
        <v>0</v>
      </c>
      <c r="K147" s="16">
        <v>6</v>
      </c>
      <c r="L147" s="44">
        <v>0</v>
      </c>
      <c r="M147" s="44">
        <v>0</v>
      </c>
    </row>
    <row r="148" spans="7:13">
      <c r="G148" s="44">
        <v>7</v>
      </c>
      <c r="H148" s="44">
        <v>2</v>
      </c>
      <c r="I148" s="44">
        <v>0</v>
      </c>
      <c r="K148" s="44">
        <v>7</v>
      </c>
      <c r="L148" s="44">
        <v>2</v>
      </c>
      <c r="M148" s="46">
        <v>0</v>
      </c>
    </row>
    <row r="149" spans="7:13">
      <c r="G149" s="44">
        <v>8</v>
      </c>
      <c r="H149" s="46">
        <v>4</v>
      </c>
      <c r="I149" s="46">
        <v>0</v>
      </c>
      <c r="K149" s="44">
        <v>8</v>
      </c>
      <c r="L149" s="44">
        <v>4</v>
      </c>
      <c r="M149" s="44">
        <v>0</v>
      </c>
    </row>
    <row r="150" spans="7:13">
      <c r="H150">
        <f>SUM(H149:I149)</f>
        <v>4</v>
      </c>
      <c r="L150">
        <f>M148</f>
        <v>0</v>
      </c>
    </row>
    <row r="153" spans="7:13">
      <c r="G153" t="s">
        <v>470</v>
      </c>
      <c r="K153" t="s">
        <v>471</v>
      </c>
    </row>
    <row r="156" spans="7:13" ht="90">
      <c r="G156" s="42" t="s">
        <v>434</v>
      </c>
      <c r="H156" s="45" t="s">
        <v>432</v>
      </c>
      <c r="I156" s="45" t="s">
        <v>433</v>
      </c>
      <c r="K156" s="42" t="s">
        <v>434</v>
      </c>
      <c r="L156" s="45" t="s">
        <v>432</v>
      </c>
      <c r="M156" s="45" t="s">
        <v>433</v>
      </c>
    </row>
    <row r="157" spans="7:13">
      <c r="G157" s="44">
        <v>0</v>
      </c>
      <c r="H157" s="44">
        <v>6</v>
      </c>
      <c r="I157" s="44">
        <v>5</v>
      </c>
      <c r="K157" s="44">
        <v>0</v>
      </c>
      <c r="L157" s="44">
        <v>6</v>
      </c>
      <c r="M157" s="44">
        <v>5</v>
      </c>
    </row>
    <row r="158" spans="7:13">
      <c r="G158" s="16">
        <v>1</v>
      </c>
      <c r="H158" s="44">
        <v>2</v>
      </c>
      <c r="I158" s="44">
        <v>5</v>
      </c>
      <c r="K158" s="16">
        <v>1</v>
      </c>
      <c r="L158" s="44">
        <v>2</v>
      </c>
      <c r="M158" s="44">
        <v>5</v>
      </c>
    </row>
    <row r="159" spans="7:13">
      <c r="G159" s="16">
        <v>2</v>
      </c>
      <c r="H159" s="44">
        <v>4</v>
      </c>
      <c r="I159" s="44">
        <v>3</v>
      </c>
      <c r="K159" s="16">
        <v>2</v>
      </c>
      <c r="L159" s="44">
        <v>4</v>
      </c>
      <c r="M159" s="44">
        <v>3</v>
      </c>
    </row>
    <row r="160" spans="7:13">
      <c r="G160" s="16">
        <v>3</v>
      </c>
      <c r="H160" s="44">
        <v>6</v>
      </c>
      <c r="I160" s="44">
        <v>2</v>
      </c>
      <c r="K160" s="16">
        <v>3</v>
      </c>
      <c r="L160" s="44">
        <v>6</v>
      </c>
      <c r="M160" s="44">
        <v>2</v>
      </c>
    </row>
    <row r="161" spans="7:13">
      <c r="G161" s="16">
        <v>4</v>
      </c>
      <c r="H161" s="44">
        <v>2</v>
      </c>
      <c r="I161" s="44">
        <v>7</v>
      </c>
      <c r="K161" s="16">
        <v>4</v>
      </c>
      <c r="L161" s="44">
        <v>2</v>
      </c>
      <c r="M161" s="44">
        <v>7</v>
      </c>
    </row>
    <row r="162" spans="7:13">
      <c r="G162" s="16">
        <v>5</v>
      </c>
      <c r="H162" s="44">
        <v>8</v>
      </c>
      <c r="I162" s="44">
        <v>6</v>
      </c>
      <c r="K162" s="16">
        <v>5</v>
      </c>
      <c r="L162" s="44">
        <v>8</v>
      </c>
      <c r="M162" s="44">
        <v>6</v>
      </c>
    </row>
    <row r="163" spans="7:13">
      <c r="G163" s="16">
        <v>6</v>
      </c>
      <c r="H163" s="44">
        <v>0</v>
      </c>
      <c r="I163" s="44">
        <v>0</v>
      </c>
      <c r="K163" s="16">
        <v>6</v>
      </c>
      <c r="L163" s="44">
        <v>0</v>
      </c>
      <c r="M163" s="44">
        <v>0</v>
      </c>
    </row>
    <row r="164" spans="7:13">
      <c r="G164" s="44">
        <v>7</v>
      </c>
      <c r="H164" s="44">
        <v>2</v>
      </c>
      <c r="I164" s="44">
        <v>0</v>
      </c>
      <c r="K164" s="44">
        <v>7</v>
      </c>
      <c r="L164" s="44">
        <v>2</v>
      </c>
      <c r="M164" s="44">
        <v>0</v>
      </c>
    </row>
    <row r="165" spans="7:13">
      <c r="G165" s="44">
        <v>8</v>
      </c>
      <c r="H165" s="44">
        <v>4</v>
      </c>
      <c r="I165" s="44">
        <v>0</v>
      </c>
      <c r="K165" s="44">
        <v>8</v>
      </c>
      <c r="L165" s="44">
        <v>4</v>
      </c>
      <c r="M165" s="46">
        <v>0</v>
      </c>
    </row>
    <row r="166" spans="7:13">
      <c r="H166" t="s">
        <v>452</v>
      </c>
      <c r="L166">
        <f>M165</f>
        <v>0</v>
      </c>
    </row>
    <row r="169" spans="7:13">
      <c r="G169" t="s">
        <v>453</v>
      </c>
    </row>
    <row r="170" spans="7:13">
      <c r="G170" t="s">
        <v>454</v>
      </c>
    </row>
    <row r="171" spans="7:13">
      <c r="G171" t="s">
        <v>455</v>
      </c>
    </row>
    <row r="172" spans="7:13">
      <c r="G172" t="s">
        <v>456</v>
      </c>
    </row>
    <row r="173" spans="7:13">
      <c r="G173" t="s">
        <v>457</v>
      </c>
    </row>
    <row r="174" spans="7:13">
      <c r="G174" t="s">
        <v>469</v>
      </c>
    </row>
    <row r="175" spans="7:13">
      <c r="G175" t="s">
        <v>458</v>
      </c>
    </row>
    <row r="176" spans="7:13">
      <c r="G176" t="s">
        <v>459</v>
      </c>
    </row>
    <row r="178" spans="7:7">
      <c r="G178" t="s">
        <v>460</v>
      </c>
    </row>
    <row r="179" spans="7:7">
      <c r="G179" t="s">
        <v>461</v>
      </c>
    </row>
    <row r="180" spans="7:7">
      <c r="G180" t="s">
        <v>462</v>
      </c>
    </row>
    <row r="181" spans="7:7">
      <c r="G181" t="s">
        <v>463</v>
      </c>
    </row>
    <row r="182" spans="7:7">
      <c r="G182" t="s">
        <v>464</v>
      </c>
    </row>
    <row r="183" spans="7:7">
      <c r="G183" t="s">
        <v>465</v>
      </c>
    </row>
    <row r="184" spans="7:7">
      <c r="G184" t="s">
        <v>466</v>
      </c>
    </row>
    <row r="185" spans="7:7">
      <c r="G185" t="s">
        <v>472</v>
      </c>
    </row>
    <row r="186" spans="7:7">
      <c r="G186" t="s">
        <v>473</v>
      </c>
    </row>
    <row r="187" spans="7:7">
      <c r="G187" t="s">
        <v>467</v>
      </c>
    </row>
    <row r="188" spans="7:7">
      <c r="G188" t="s">
        <v>468</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C889-717B-421E-BAAF-2E78C55AC4FB}">
  <dimension ref="A1:G9"/>
  <sheetViews>
    <sheetView zoomScale="130" zoomScaleNormal="130" workbookViewId="0">
      <selection activeCell="D6" sqref="D6"/>
    </sheetView>
  </sheetViews>
  <sheetFormatPr defaultRowHeight="18"/>
  <cols>
    <col min="4" max="4" width="17.796875" customWidth="1"/>
    <col min="5" max="5" width="28.3984375" customWidth="1"/>
  </cols>
  <sheetData>
    <row r="1" spans="1:7" ht="36">
      <c r="A1" s="17" t="s">
        <v>323</v>
      </c>
    </row>
    <row r="2" spans="1:7">
      <c r="C2" s="16" t="s">
        <v>178</v>
      </c>
      <c r="D2" s="16" t="s">
        <v>320</v>
      </c>
      <c r="E2" s="16" t="s">
        <v>321</v>
      </c>
      <c r="G2" t="str">
        <f>"insert into  "&amp;A1&amp;" (tbl_id,culc_target_code,culc_target_name)  values "</f>
        <v xml:space="preserve">insert into  culc_target_mst (tbl_id,culc_target_code,culc_target_name)  values </v>
      </c>
    </row>
    <row r="3" spans="1:7">
      <c r="C3" s="31" t="s">
        <v>329</v>
      </c>
      <c r="D3" s="31" t="s">
        <v>318</v>
      </c>
      <c r="E3" s="31" t="s">
        <v>328</v>
      </c>
    </row>
    <row r="4" spans="1:7">
      <c r="C4" s="16">
        <v>1</v>
      </c>
      <c r="D4" s="16" t="s">
        <v>335</v>
      </c>
      <c r="E4" s="16" t="s">
        <v>330</v>
      </c>
      <c r="G4" t="str">
        <f>"('"&amp;C4&amp;"','"&amp;D4 &amp;"','"&amp;E4 &amp;"'),"</f>
        <v>('1','CT0001','退職'),</v>
      </c>
    </row>
    <row r="5" spans="1:7">
      <c r="C5" s="16">
        <v>2</v>
      </c>
      <c r="D5" s="16" t="s">
        <v>337</v>
      </c>
      <c r="E5" s="16" t="s">
        <v>334</v>
      </c>
      <c r="G5" t="str">
        <f t="shared" ref="G5:G9" si="0">"('"&amp;C5&amp;"','"&amp;D5 &amp;"','"&amp;E5 &amp;"'),"</f>
        <v>('2','CT0101','プロジェクト終了(客都合)'),</v>
      </c>
    </row>
    <row r="6" spans="1:7">
      <c r="C6" s="16">
        <v>3</v>
      </c>
      <c r="D6" s="16" t="s">
        <v>336</v>
      </c>
      <c r="E6" s="16" t="s">
        <v>338</v>
      </c>
      <c r="G6" t="str">
        <f t="shared" si="0"/>
        <v>('3','CT0102','プロジェクト終了(会社都合)'),</v>
      </c>
    </row>
    <row r="7" spans="1:7">
      <c r="C7" s="16">
        <v>4</v>
      </c>
      <c r="D7" s="16" t="s">
        <v>341</v>
      </c>
      <c r="E7" s="16" t="s">
        <v>331</v>
      </c>
      <c r="G7" t="str">
        <f t="shared" si="0"/>
        <v>('4','CT0201','退プロ(客都合)'),</v>
      </c>
    </row>
    <row r="8" spans="1:7">
      <c r="C8" s="16">
        <v>5</v>
      </c>
      <c r="D8" s="16" t="s">
        <v>339</v>
      </c>
      <c r="E8" s="16" t="s">
        <v>332</v>
      </c>
      <c r="G8" t="str">
        <f t="shared" si="0"/>
        <v>('5','CT0202','退プロ(メンバー都合)'),</v>
      </c>
    </row>
    <row r="9" spans="1:7">
      <c r="C9" s="16">
        <v>6</v>
      </c>
      <c r="D9" s="16" t="s">
        <v>340</v>
      </c>
      <c r="E9" s="16" t="s">
        <v>333</v>
      </c>
      <c r="G9" t="str">
        <f t="shared" si="0"/>
        <v>('6','CT0203','退プロ(会社都合)'),</v>
      </c>
    </row>
  </sheetData>
  <phoneticPr fontId="1"/>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61F8-64F4-46E2-A988-903E2EDF090B}">
  <dimension ref="A1:J17"/>
  <sheetViews>
    <sheetView tabSelected="1" zoomScale="115" zoomScaleNormal="115" workbookViewId="0">
      <selection activeCell="D12" sqref="D12"/>
    </sheetView>
  </sheetViews>
  <sheetFormatPr defaultRowHeight="18"/>
  <cols>
    <col min="4" max="4" width="17.796875" customWidth="1"/>
    <col min="5" max="5" width="21.796875" customWidth="1"/>
    <col min="6" max="6" width="25.796875" customWidth="1"/>
  </cols>
  <sheetData>
    <row r="1" spans="1:10">
      <c r="A1" t="s">
        <v>402</v>
      </c>
    </row>
    <row r="2" spans="1:10">
      <c r="H2" t="s">
        <v>505</v>
      </c>
      <c r="I2" t="str">
        <f>A1</f>
        <v>culc_target_covariates_mst</v>
      </c>
      <c r="J2" t="s">
        <v>409</v>
      </c>
    </row>
    <row r="3" spans="1:10">
      <c r="C3" s="16" t="s">
        <v>178</v>
      </c>
      <c r="D3" s="16" t="s">
        <v>320</v>
      </c>
      <c r="E3" s="16" t="s">
        <v>288</v>
      </c>
      <c r="H3" t="str">
        <f>"insert into  "&amp;A1&amp;" (tbl_id,culc_target_code,covariates_code)  values "</f>
        <v xml:space="preserve">insert into  culc_target_covariates_mst (tbl_id,culc_target_code,covariates_code)  values </v>
      </c>
    </row>
    <row r="4" spans="1:10">
      <c r="C4" s="31" t="s">
        <v>329</v>
      </c>
      <c r="D4" s="31" t="s">
        <v>318</v>
      </c>
      <c r="E4" s="31" t="s">
        <v>289</v>
      </c>
      <c r="F4" s="16"/>
      <c r="G4" s="16"/>
    </row>
    <row r="5" spans="1:10">
      <c r="C5" s="16">
        <v>1</v>
      </c>
      <c r="D5" s="16" t="s">
        <v>335</v>
      </c>
      <c r="E5" s="16" t="s">
        <v>346</v>
      </c>
      <c r="F5" s="16" t="s">
        <v>330</v>
      </c>
      <c r="G5" s="16" t="s">
        <v>358</v>
      </c>
      <c r="H5" t="str">
        <f>"('"&amp;C5&amp;"','"&amp;D5 &amp;"','"&amp;E5 &amp;"'),"</f>
        <v>('1','CT0001','C00001'),</v>
      </c>
    </row>
    <row r="6" spans="1:10">
      <c r="C6" s="16">
        <v>2</v>
      </c>
      <c r="D6" s="16" t="s">
        <v>335</v>
      </c>
      <c r="E6" s="16" t="s">
        <v>347</v>
      </c>
      <c r="F6" s="16"/>
      <c r="G6" s="16" t="s">
        <v>348</v>
      </c>
      <c r="H6" t="str">
        <f t="shared" ref="H6:H16" si="0">"('"&amp;C6&amp;"','"&amp;D6 &amp;"','"&amp;E6 &amp;"'),"</f>
        <v>('2','CT0001','C00002'),</v>
      </c>
    </row>
    <row r="7" spans="1:10">
      <c r="C7" s="16">
        <v>3</v>
      </c>
      <c r="D7" s="16" t="s">
        <v>335</v>
      </c>
      <c r="E7" s="16" t="s">
        <v>496</v>
      </c>
      <c r="F7" s="16"/>
      <c r="G7" s="16" t="s">
        <v>228</v>
      </c>
      <c r="H7" t="str">
        <f t="shared" si="0"/>
        <v>('3','CT0001','C00004'),</v>
      </c>
    </row>
    <row r="8" spans="1:10">
      <c r="C8" s="16">
        <v>4</v>
      </c>
      <c r="D8" s="16" t="s">
        <v>337</v>
      </c>
      <c r="E8" s="16" t="s">
        <v>405</v>
      </c>
      <c r="F8" s="16" t="s">
        <v>334</v>
      </c>
      <c r="G8" s="16" t="s">
        <v>406</v>
      </c>
      <c r="H8" t="str">
        <f t="shared" si="0"/>
        <v>('4','CT0101','C00003'),</v>
      </c>
    </row>
    <row r="9" spans="1:10">
      <c r="C9" s="16">
        <v>5</v>
      </c>
      <c r="D9" s="16" t="s">
        <v>337</v>
      </c>
      <c r="E9" s="16" t="s">
        <v>347</v>
      </c>
      <c r="F9" s="16"/>
      <c r="G9" s="16" t="s">
        <v>348</v>
      </c>
      <c r="H9" t="str">
        <f t="shared" si="0"/>
        <v>('5','CT0101','C00002'),</v>
      </c>
    </row>
    <row r="10" spans="1:10">
      <c r="C10" s="16">
        <v>6</v>
      </c>
      <c r="D10" s="16" t="s">
        <v>336</v>
      </c>
      <c r="E10" s="16" t="s">
        <v>405</v>
      </c>
      <c r="F10" s="16" t="s">
        <v>338</v>
      </c>
      <c r="G10" s="16" t="s">
        <v>406</v>
      </c>
      <c r="H10" t="str">
        <f t="shared" si="0"/>
        <v>('6','CT0102','C00003'),</v>
      </c>
    </row>
    <row r="11" spans="1:10">
      <c r="C11" s="16">
        <v>7</v>
      </c>
      <c r="D11" s="16" t="s">
        <v>336</v>
      </c>
      <c r="E11" s="16" t="s">
        <v>347</v>
      </c>
      <c r="F11" s="16"/>
      <c r="G11" s="16" t="s">
        <v>348</v>
      </c>
      <c r="H11" t="str">
        <f t="shared" si="0"/>
        <v>('7','CT0102','C00002'),</v>
      </c>
    </row>
    <row r="12" spans="1:10">
      <c r="C12" s="16">
        <v>8</v>
      </c>
      <c r="D12" s="16" t="s">
        <v>341</v>
      </c>
      <c r="E12" s="16" t="s">
        <v>405</v>
      </c>
      <c r="F12" s="16" t="s">
        <v>331</v>
      </c>
      <c r="G12" s="16" t="s">
        <v>406</v>
      </c>
      <c r="H12" t="str">
        <f t="shared" si="0"/>
        <v>('8','CT0201','C00003'),</v>
      </c>
    </row>
    <row r="13" spans="1:10">
      <c r="C13" s="16">
        <v>9</v>
      </c>
      <c r="D13" s="16" t="s">
        <v>341</v>
      </c>
      <c r="E13" s="16" t="s">
        <v>347</v>
      </c>
      <c r="F13" s="16"/>
      <c r="G13" s="16" t="s">
        <v>348</v>
      </c>
      <c r="H13" t="str">
        <f t="shared" si="0"/>
        <v>('9','CT0201','C00002'),</v>
      </c>
    </row>
    <row r="14" spans="1:10">
      <c r="C14" s="16">
        <v>10</v>
      </c>
      <c r="D14" s="16" t="s">
        <v>339</v>
      </c>
      <c r="E14" s="16" t="s">
        <v>405</v>
      </c>
      <c r="F14" s="16" t="s">
        <v>332</v>
      </c>
      <c r="G14" s="16" t="s">
        <v>406</v>
      </c>
      <c r="H14" t="str">
        <f t="shared" si="0"/>
        <v>('10','CT0202','C00003'),</v>
      </c>
    </row>
    <row r="15" spans="1:10">
      <c r="C15" s="16">
        <v>11</v>
      </c>
      <c r="D15" s="16" t="s">
        <v>339</v>
      </c>
      <c r="E15" s="16" t="s">
        <v>347</v>
      </c>
      <c r="F15" s="16"/>
      <c r="G15" s="16" t="s">
        <v>348</v>
      </c>
      <c r="H15" t="str">
        <f t="shared" si="0"/>
        <v>('11','CT0202','C00002'),</v>
      </c>
    </row>
    <row r="16" spans="1:10">
      <c r="C16" s="16">
        <v>12</v>
      </c>
      <c r="D16" s="16" t="s">
        <v>340</v>
      </c>
      <c r="E16" s="16" t="s">
        <v>405</v>
      </c>
      <c r="F16" s="16" t="s">
        <v>333</v>
      </c>
      <c r="G16" s="16" t="s">
        <v>406</v>
      </c>
      <c r="H16" t="str">
        <f t="shared" si="0"/>
        <v>('12','CT0203','C00003'),</v>
      </c>
    </row>
    <row r="17" spans="3:8">
      <c r="C17" s="16">
        <v>13</v>
      </c>
      <c r="D17" s="16" t="s">
        <v>340</v>
      </c>
      <c r="E17" s="16" t="s">
        <v>347</v>
      </c>
      <c r="F17" s="16"/>
      <c r="G17" s="16" t="s">
        <v>348</v>
      </c>
      <c r="H17" t="str">
        <f>"('"&amp;C17&amp;"','"&amp;D17 &amp;"','"&amp;E17 &amp;"');"</f>
        <v>('13','CT0203','C00002');</v>
      </c>
    </row>
  </sheetData>
  <phoneticPr fontId="1"/>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C2BF-C122-4805-9AB8-63353105C416}">
  <dimension ref="A1:J17"/>
  <sheetViews>
    <sheetView workbookViewId="0">
      <selection activeCell="H18" sqref="H18"/>
    </sheetView>
  </sheetViews>
  <sheetFormatPr defaultRowHeight="18"/>
  <cols>
    <col min="3" max="3" width="16.09765625" customWidth="1"/>
    <col min="4" max="4" width="18.3984375" customWidth="1"/>
    <col min="5" max="5" width="19" customWidth="1"/>
    <col min="6" max="6" width="19.8984375" customWidth="1"/>
    <col min="7" max="7" width="18" customWidth="1"/>
    <col min="8" max="8" width="14.296875" customWidth="1"/>
  </cols>
  <sheetData>
    <row r="1" spans="1:10" ht="36">
      <c r="A1" s="17" t="s">
        <v>326</v>
      </c>
    </row>
    <row r="4" spans="1:10">
      <c r="B4" s="16" t="s">
        <v>178</v>
      </c>
      <c r="C4" s="16" t="s">
        <v>288</v>
      </c>
      <c r="D4" s="16" t="s">
        <v>291</v>
      </c>
      <c r="E4" s="16" t="s">
        <v>293</v>
      </c>
      <c r="F4" s="16" t="s">
        <v>490</v>
      </c>
      <c r="G4" s="16" t="s">
        <v>295</v>
      </c>
      <c r="H4" s="16" t="s">
        <v>299</v>
      </c>
      <c r="J4" t="str">
        <f>"insert into  "&amp;A1&amp;" (tbl_id,covariates_code,covariates_name,covariates_type,covariates_prop,range_start,range_end)  values "</f>
        <v xml:space="preserve">insert into  covariates_mst (tbl_id,covariates_code,covariates_name,covariates_type,covariates_prop,range_start,range_end)  values </v>
      </c>
    </row>
    <row r="5" spans="1:10">
      <c r="B5" s="31" t="s">
        <v>329</v>
      </c>
      <c r="C5" s="25" t="s">
        <v>289</v>
      </c>
      <c r="D5" s="25" t="s">
        <v>290</v>
      </c>
      <c r="E5" s="25" t="s">
        <v>292</v>
      </c>
      <c r="F5" s="25" t="s">
        <v>495</v>
      </c>
      <c r="G5" s="25" t="s">
        <v>294</v>
      </c>
      <c r="H5" s="25" t="s">
        <v>296</v>
      </c>
    </row>
    <row r="6" spans="1:10">
      <c r="B6" s="52">
        <v>1</v>
      </c>
      <c r="C6" s="52" t="s">
        <v>359</v>
      </c>
      <c r="D6" s="52" t="s">
        <v>358</v>
      </c>
      <c r="E6" s="52">
        <v>2</v>
      </c>
      <c r="F6" s="52">
        <v>0</v>
      </c>
      <c r="G6" s="52">
        <v>0</v>
      </c>
      <c r="H6" s="52">
        <v>39</v>
      </c>
      <c r="J6" t="str">
        <f>"('"&amp;B6&amp;"','"&amp;C6 &amp;"','"&amp;D6 &amp;"','"&amp;E6 &amp;"','"&amp;F6 &amp;"','"&amp;G6 &amp;"','"&amp;H6 &amp;"'),"</f>
        <v>('1','C00001','経過年数','2','0','0','39'),</v>
      </c>
    </row>
    <row r="7" spans="1:10">
      <c r="B7" s="16">
        <v>2</v>
      </c>
      <c r="C7" s="16" t="s">
        <v>347</v>
      </c>
      <c r="D7" s="16" t="s">
        <v>348</v>
      </c>
      <c r="E7" s="16">
        <v>0</v>
      </c>
      <c r="F7" s="16">
        <v>1</v>
      </c>
      <c r="G7" s="16">
        <v>0</v>
      </c>
      <c r="H7" s="16">
        <v>1</v>
      </c>
      <c r="J7" t="str">
        <f t="shared" ref="J7:J8" si="0">"('"&amp;B7&amp;"','"&amp;C7 &amp;"','"&amp;D7 &amp;"','"&amp;E7 &amp;"','"&amp;F7 &amp;"','"&amp;G7 &amp;"','"&amp;H7 &amp;"'),"</f>
        <v>('2','C00002','性別','0','1','0','1'),</v>
      </c>
    </row>
    <row r="8" spans="1:10">
      <c r="B8" s="52">
        <v>3</v>
      </c>
      <c r="C8" s="52" t="s">
        <v>405</v>
      </c>
      <c r="D8" s="52" t="s">
        <v>406</v>
      </c>
      <c r="E8" s="52">
        <v>2</v>
      </c>
      <c r="F8" s="52">
        <v>0</v>
      </c>
      <c r="G8" s="52">
        <v>0</v>
      </c>
      <c r="H8" s="52">
        <v>479</v>
      </c>
      <c r="J8" t="str">
        <f t="shared" si="0"/>
        <v>('3','C00003','経過月数','2','0','0','479'),</v>
      </c>
    </row>
    <row r="9" spans="1:10">
      <c r="B9" s="16">
        <v>4</v>
      </c>
      <c r="C9" s="16" t="s">
        <v>496</v>
      </c>
      <c r="D9" s="16" t="s">
        <v>222</v>
      </c>
      <c r="E9" s="16">
        <v>1</v>
      </c>
      <c r="F9" s="16">
        <v>2</v>
      </c>
      <c r="G9" s="16">
        <v>0</v>
      </c>
      <c r="H9" s="16">
        <v>-1</v>
      </c>
      <c r="J9" t="str">
        <f>"('"&amp;B9&amp;"','"&amp;C9 &amp;"','"&amp;D9 &amp;"','"&amp;E9 &amp;"','"&amp;F9 &amp;"','"&amp;G9 &amp;"','"&amp;H9 &amp;"');"</f>
        <v>('4','C00004','顧客ID','1','2','0','-1');</v>
      </c>
    </row>
    <row r="10" spans="1:10">
      <c r="B10" s="52">
        <v>5</v>
      </c>
      <c r="C10" s="52" t="s">
        <v>515</v>
      </c>
      <c r="D10" s="52" t="s">
        <v>516</v>
      </c>
      <c r="E10" s="52">
        <v>2</v>
      </c>
      <c r="F10" s="52">
        <v>0</v>
      </c>
      <c r="G10" s="52">
        <v>0</v>
      </c>
      <c r="H10" s="52">
        <v>159</v>
      </c>
      <c r="J10" t="str">
        <f>"('"&amp;B10&amp;"','"&amp;C10 &amp;"','"&amp;D10 &amp;"','"&amp;E10 &amp;"','"&amp;F10 &amp;"','"&amp;G10 &amp;"','"&amp;H10 &amp;"');"</f>
        <v>('5','C00005','経過4半期数','2','0','0','159');</v>
      </c>
    </row>
    <row r="11" spans="1:10">
      <c r="B11" s="16"/>
      <c r="C11" s="16"/>
      <c r="D11" s="16"/>
      <c r="E11" s="16"/>
      <c r="F11" s="16"/>
      <c r="G11" s="16"/>
      <c r="H11" s="16"/>
    </row>
    <row r="12" spans="1:10">
      <c r="B12" s="16"/>
      <c r="C12" s="16"/>
      <c r="D12" s="16"/>
      <c r="E12" s="16"/>
      <c r="F12" s="16"/>
      <c r="G12" s="16"/>
      <c r="H12" s="16"/>
    </row>
    <row r="13" spans="1:10">
      <c r="B13" s="16"/>
      <c r="C13" s="16"/>
      <c r="D13" s="16"/>
      <c r="E13" s="16"/>
      <c r="F13" s="16"/>
      <c r="G13" s="16"/>
      <c r="H13" s="16"/>
    </row>
    <row r="16" spans="1:10">
      <c r="E16" t="s">
        <v>474</v>
      </c>
      <c r="J16">
        <f>9999/12</f>
        <v>833.25</v>
      </c>
    </row>
    <row r="17" spans="5:5">
      <c r="E17" t="s">
        <v>475</v>
      </c>
    </row>
  </sheetData>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要件一覧</vt:lpstr>
      <vt:lpstr>論理データ一覧</vt:lpstr>
      <vt:lpstr>Sheet10</vt:lpstr>
      <vt:lpstr>テーブル一覧</vt:lpstr>
      <vt:lpstr>期間売上ビュー</vt:lpstr>
      <vt:lpstr>生存時間考え方</vt:lpstr>
      <vt:lpstr>計算対象マスタ</vt:lpstr>
      <vt:lpstr>計算対象共変量マスタ</vt:lpstr>
      <vt:lpstr>共変量マスタ</vt:lpstr>
      <vt:lpstr>共変量ラベルマスタ</vt:lpstr>
      <vt:lpstr>ステップワイズ法</vt:lpstr>
      <vt:lpstr>AIC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2021-02-28T02:10:19Z</dcterms:modified>
</cp:coreProperties>
</file>