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kermellon/Documents/methods/EvMedPCMS/"/>
    </mc:Choice>
  </mc:AlternateContent>
  <xr:revisionPtr revIDLastSave="0" documentId="13_ncr:1_{F7747916-D961-B149-ADD7-0CB444E4C303}" xr6:coauthVersionLast="47" xr6:coauthVersionMax="47" xr10:uidLastSave="{00000000-0000-0000-0000-000000000000}"/>
  <bookViews>
    <workbookView xWindow="48360" yWindow="-28300" windowWidth="25600" windowHeight="26760" activeTab="5" xr2:uid="{58AF758D-6D5A-7743-BD72-1F55EF81BC36}"/>
  </bookViews>
  <sheets>
    <sheet name="50" sheetId="2" r:id="rId1"/>
    <sheet name="150" sheetId="1" r:id="rId2"/>
    <sheet name="350" sheetId="3" r:id="rId3"/>
    <sheet name="Average by Species Count" sheetId="4" r:id="rId4"/>
    <sheet name="All Errors" sheetId="7" r:id="rId5"/>
    <sheet name="Average Error All by Model" sheetId="5" r:id="rId6"/>
    <sheet name="Avg Error Type all by Model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B4" i="8"/>
  <c r="B3" i="8"/>
  <c r="B2" i="8"/>
  <c r="B4" i="5"/>
  <c r="B3" i="5"/>
  <c r="B2" i="5"/>
  <c r="C3" i="4"/>
  <c r="C4" i="4"/>
  <c r="C8" i="4"/>
  <c r="C9" i="4"/>
  <c r="C10" i="4"/>
  <c r="C7" i="4"/>
  <c r="C6" i="4"/>
  <c r="C5" i="4"/>
  <c r="C2" i="4"/>
</calcChain>
</file>

<file path=xl/sharedStrings.xml><?xml version="1.0" encoding="utf-8"?>
<sst xmlns="http://schemas.openxmlformats.org/spreadsheetml/2006/main" count="641" uniqueCount="23">
  <si>
    <t>model</t>
  </si>
  <si>
    <t>Brownian</t>
  </si>
  <si>
    <t>False Negative</t>
  </si>
  <si>
    <t>PGLS.Sey</t>
  </si>
  <si>
    <t>PGLS.Sey.Optim</t>
  </si>
  <si>
    <t>OU</t>
  </si>
  <si>
    <t>Compar</t>
  </si>
  <si>
    <t>PGLSSEY</t>
  </si>
  <si>
    <t>min</t>
  </si>
  <si>
    <t>evo_model</t>
  </si>
  <si>
    <t>error_type</t>
  </si>
  <si>
    <t>count</t>
  </si>
  <si>
    <t>total</t>
  </si>
  <si>
    <t>rate</t>
  </si>
  <si>
    <t>Pagel's Lambda</t>
  </si>
  <si>
    <t>Random Noise</t>
  </si>
  <si>
    <t>False Positive</t>
  </si>
  <si>
    <t>PGLSSEYOPTIM</t>
  </si>
  <si>
    <t>Species_Num</t>
  </si>
  <si>
    <t>Method</t>
  </si>
  <si>
    <t>GEE Binom</t>
  </si>
  <si>
    <t>Avg Error Rate</t>
  </si>
  <si>
    <t>AvgRate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</si>
</sst>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9919-EBEB-1F41-882E-E2AAACF3CE79}">
  <dimension ref="A1:G31"/>
  <sheetViews>
    <sheetView workbookViewId="0">
      <selection sqref="A1:G31"/>
    </sheetView>
  </sheetViews>
  <sheetFormatPr baseColWidth="10" defaultRowHeight="16" x14ac:dyDescent="0.2"/>
  <sheetData>
    <row r="1" spans="1:7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6</v>
      </c>
      <c r="C2" t="s">
        <v>5</v>
      </c>
      <c r="D2" t="s">
        <v>2</v>
      </c>
      <c r="E2">
        <v>198</v>
      </c>
      <c r="F2">
        <v>998</v>
      </c>
      <c r="G2">
        <v>0.19839679358717399</v>
      </c>
    </row>
    <row r="3" spans="1:7" x14ac:dyDescent="0.2">
      <c r="A3">
        <v>1</v>
      </c>
      <c r="B3" t="s">
        <v>6</v>
      </c>
      <c r="C3" t="s">
        <v>14</v>
      </c>
      <c r="D3" t="s">
        <v>2</v>
      </c>
      <c r="E3">
        <v>54</v>
      </c>
      <c r="F3">
        <v>990</v>
      </c>
      <c r="G3">
        <v>5.4545454545454501E-2</v>
      </c>
    </row>
    <row r="4" spans="1:7" x14ac:dyDescent="0.2">
      <c r="A4">
        <v>1</v>
      </c>
      <c r="B4" t="s">
        <v>6</v>
      </c>
      <c r="C4" t="s">
        <v>15</v>
      </c>
      <c r="D4" t="s">
        <v>16</v>
      </c>
      <c r="E4">
        <v>235</v>
      </c>
      <c r="F4">
        <v>982</v>
      </c>
      <c r="G4">
        <v>0.239307535641548</v>
      </c>
    </row>
    <row r="5" spans="1:7" x14ac:dyDescent="0.2">
      <c r="A5">
        <v>1</v>
      </c>
      <c r="B5" t="s">
        <v>7</v>
      </c>
      <c r="C5" t="s">
        <v>5</v>
      </c>
      <c r="D5" t="s">
        <v>2</v>
      </c>
      <c r="E5">
        <v>157</v>
      </c>
      <c r="F5">
        <v>1000</v>
      </c>
      <c r="G5">
        <v>0.157</v>
      </c>
    </row>
    <row r="6" spans="1:7" x14ac:dyDescent="0.2">
      <c r="A6">
        <v>1</v>
      </c>
      <c r="B6" t="s">
        <v>7</v>
      </c>
      <c r="C6" t="s">
        <v>14</v>
      </c>
      <c r="D6" t="s">
        <v>2</v>
      </c>
      <c r="E6">
        <v>10</v>
      </c>
      <c r="F6">
        <v>1000</v>
      </c>
      <c r="G6">
        <v>0.01</v>
      </c>
    </row>
    <row r="7" spans="1:7" x14ac:dyDescent="0.2">
      <c r="A7">
        <v>1</v>
      </c>
      <c r="B7" t="s">
        <v>7</v>
      </c>
      <c r="C7" t="s">
        <v>15</v>
      </c>
      <c r="D7" t="s">
        <v>16</v>
      </c>
      <c r="E7">
        <v>1</v>
      </c>
      <c r="F7">
        <v>1000</v>
      </c>
      <c r="G7">
        <v>1E-3</v>
      </c>
    </row>
    <row r="8" spans="1:7" x14ac:dyDescent="0.2">
      <c r="A8">
        <v>1</v>
      </c>
      <c r="B8" t="s">
        <v>17</v>
      </c>
      <c r="C8" t="s">
        <v>5</v>
      </c>
      <c r="D8" t="s">
        <v>2</v>
      </c>
      <c r="E8">
        <v>156</v>
      </c>
      <c r="F8">
        <v>1000</v>
      </c>
      <c r="G8">
        <v>0.156</v>
      </c>
    </row>
    <row r="9" spans="1:7" x14ac:dyDescent="0.2">
      <c r="A9">
        <v>1</v>
      </c>
      <c r="B9" t="s">
        <v>17</v>
      </c>
      <c r="C9" t="s">
        <v>14</v>
      </c>
      <c r="D9" t="s">
        <v>2</v>
      </c>
      <c r="E9">
        <v>17</v>
      </c>
      <c r="F9">
        <v>1000</v>
      </c>
      <c r="G9">
        <v>1.7000000000000001E-2</v>
      </c>
    </row>
    <row r="10" spans="1:7" x14ac:dyDescent="0.2">
      <c r="A10">
        <v>5</v>
      </c>
      <c r="B10" t="s">
        <v>6</v>
      </c>
      <c r="C10" t="s">
        <v>5</v>
      </c>
      <c r="D10" t="s">
        <v>2</v>
      </c>
      <c r="E10">
        <v>153</v>
      </c>
      <c r="F10">
        <v>989</v>
      </c>
      <c r="G10">
        <v>0.15470171890798801</v>
      </c>
    </row>
    <row r="11" spans="1:7" x14ac:dyDescent="0.2">
      <c r="A11">
        <v>5</v>
      </c>
      <c r="B11" t="s">
        <v>6</v>
      </c>
      <c r="C11" t="s">
        <v>14</v>
      </c>
      <c r="D11" t="s">
        <v>2</v>
      </c>
      <c r="E11">
        <v>44</v>
      </c>
      <c r="F11">
        <v>900</v>
      </c>
      <c r="G11">
        <v>4.8888888888888898E-2</v>
      </c>
    </row>
    <row r="12" spans="1:7" x14ac:dyDescent="0.2">
      <c r="A12">
        <v>5</v>
      </c>
      <c r="B12" t="s">
        <v>6</v>
      </c>
      <c r="C12" t="s">
        <v>15</v>
      </c>
      <c r="D12" t="s">
        <v>16</v>
      </c>
      <c r="E12">
        <v>170</v>
      </c>
      <c r="F12">
        <v>946</v>
      </c>
      <c r="G12">
        <v>0.179704016913319</v>
      </c>
    </row>
    <row r="13" spans="1:7" x14ac:dyDescent="0.2">
      <c r="A13">
        <v>5</v>
      </c>
      <c r="B13" t="s">
        <v>7</v>
      </c>
      <c r="C13" t="s">
        <v>5</v>
      </c>
      <c r="D13" t="s">
        <v>2</v>
      </c>
      <c r="E13">
        <v>132</v>
      </c>
      <c r="F13">
        <v>1000</v>
      </c>
      <c r="G13">
        <v>0.13200000000000001</v>
      </c>
    </row>
    <row r="14" spans="1:7" x14ac:dyDescent="0.2">
      <c r="A14">
        <v>5</v>
      </c>
      <c r="B14" t="s">
        <v>7</v>
      </c>
      <c r="C14" t="s">
        <v>14</v>
      </c>
      <c r="D14" t="s">
        <v>2</v>
      </c>
      <c r="E14">
        <v>7</v>
      </c>
      <c r="F14">
        <v>931</v>
      </c>
      <c r="G14">
        <v>7.5187969924812E-3</v>
      </c>
    </row>
    <row r="15" spans="1:7" x14ac:dyDescent="0.2">
      <c r="A15">
        <v>5</v>
      </c>
      <c r="B15" t="s">
        <v>17</v>
      </c>
      <c r="C15" t="s">
        <v>5</v>
      </c>
      <c r="D15" t="s">
        <v>2</v>
      </c>
      <c r="E15">
        <v>136</v>
      </c>
      <c r="F15">
        <v>1000</v>
      </c>
      <c r="G15">
        <v>0.13600000000000001</v>
      </c>
    </row>
    <row r="16" spans="1:7" x14ac:dyDescent="0.2">
      <c r="A16">
        <v>5</v>
      </c>
      <c r="B16" t="s">
        <v>17</v>
      </c>
      <c r="C16" t="s">
        <v>14</v>
      </c>
      <c r="D16" t="s">
        <v>2</v>
      </c>
      <c r="E16">
        <v>6</v>
      </c>
      <c r="F16">
        <v>931</v>
      </c>
      <c r="G16">
        <v>6.44468313641246E-3</v>
      </c>
    </row>
    <row r="17" spans="1:7" x14ac:dyDescent="0.2">
      <c r="A17">
        <v>10</v>
      </c>
      <c r="B17" t="s">
        <v>6</v>
      </c>
      <c r="C17" t="s">
        <v>5</v>
      </c>
      <c r="D17" t="s">
        <v>2</v>
      </c>
      <c r="E17">
        <v>156</v>
      </c>
      <c r="F17">
        <v>977</v>
      </c>
      <c r="G17">
        <v>0.15967246673490301</v>
      </c>
    </row>
    <row r="18" spans="1:7" x14ac:dyDescent="0.2">
      <c r="A18">
        <v>10</v>
      </c>
      <c r="B18" t="s">
        <v>6</v>
      </c>
      <c r="C18" t="s">
        <v>14</v>
      </c>
      <c r="D18" t="s">
        <v>2</v>
      </c>
      <c r="E18">
        <v>33</v>
      </c>
      <c r="F18">
        <v>943</v>
      </c>
      <c r="G18">
        <v>3.4994697773064701E-2</v>
      </c>
    </row>
    <row r="19" spans="1:7" x14ac:dyDescent="0.2">
      <c r="A19">
        <v>10</v>
      </c>
      <c r="B19" t="s">
        <v>6</v>
      </c>
      <c r="C19" t="s">
        <v>15</v>
      </c>
      <c r="D19" t="s">
        <v>16</v>
      </c>
      <c r="E19">
        <v>138</v>
      </c>
      <c r="F19">
        <v>901</v>
      </c>
      <c r="G19">
        <v>0.15316315205327399</v>
      </c>
    </row>
    <row r="20" spans="1:7" x14ac:dyDescent="0.2">
      <c r="A20">
        <v>10</v>
      </c>
      <c r="B20" t="s">
        <v>7</v>
      </c>
      <c r="C20" t="s">
        <v>5</v>
      </c>
      <c r="D20" t="s">
        <v>2</v>
      </c>
      <c r="E20">
        <v>141</v>
      </c>
      <c r="F20">
        <v>1000</v>
      </c>
      <c r="G20">
        <v>0.14099999999999999</v>
      </c>
    </row>
    <row r="21" spans="1:7" x14ac:dyDescent="0.2">
      <c r="A21">
        <v>10</v>
      </c>
      <c r="B21" t="s">
        <v>7</v>
      </c>
      <c r="C21" t="s">
        <v>14</v>
      </c>
      <c r="D21" t="s">
        <v>2</v>
      </c>
      <c r="E21">
        <v>13</v>
      </c>
      <c r="F21">
        <v>1000</v>
      </c>
      <c r="G21">
        <v>1.2999999999999999E-2</v>
      </c>
    </row>
    <row r="22" spans="1:7" x14ac:dyDescent="0.2">
      <c r="A22">
        <v>10</v>
      </c>
      <c r="B22" t="s">
        <v>17</v>
      </c>
      <c r="C22" t="s">
        <v>5</v>
      </c>
      <c r="D22" t="s">
        <v>2</v>
      </c>
      <c r="E22">
        <v>149</v>
      </c>
      <c r="F22">
        <v>1000</v>
      </c>
      <c r="G22">
        <v>0.14899999999999999</v>
      </c>
    </row>
    <row r="23" spans="1:7" x14ac:dyDescent="0.2">
      <c r="A23">
        <v>10</v>
      </c>
      <c r="B23" t="s">
        <v>17</v>
      </c>
      <c r="C23" t="s">
        <v>14</v>
      </c>
      <c r="D23" t="s">
        <v>2</v>
      </c>
      <c r="E23">
        <v>13</v>
      </c>
      <c r="F23">
        <v>1000</v>
      </c>
      <c r="G23">
        <v>1.2999999999999999E-2</v>
      </c>
    </row>
    <row r="24" spans="1:7" x14ac:dyDescent="0.2">
      <c r="A24">
        <v>20</v>
      </c>
      <c r="B24" t="s">
        <v>6</v>
      </c>
      <c r="C24" t="s">
        <v>5</v>
      </c>
      <c r="D24" t="s">
        <v>2</v>
      </c>
      <c r="E24">
        <v>139</v>
      </c>
      <c r="F24">
        <v>956</v>
      </c>
      <c r="G24">
        <v>0.14539748953974899</v>
      </c>
    </row>
    <row r="25" spans="1:7" x14ac:dyDescent="0.2">
      <c r="A25">
        <v>20</v>
      </c>
      <c r="B25" t="s">
        <v>6</v>
      </c>
      <c r="C25" t="s">
        <v>14</v>
      </c>
      <c r="D25" t="s">
        <v>2</v>
      </c>
      <c r="E25">
        <v>34</v>
      </c>
      <c r="F25">
        <v>892</v>
      </c>
      <c r="G25">
        <v>3.8116591928251099E-2</v>
      </c>
    </row>
    <row r="26" spans="1:7" x14ac:dyDescent="0.2">
      <c r="A26">
        <v>20</v>
      </c>
      <c r="B26" t="s">
        <v>6</v>
      </c>
      <c r="C26" t="s">
        <v>15</v>
      </c>
      <c r="D26" t="s">
        <v>16</v>
      </c>
      <c r="E26">
        <v>133</v>
      </c>
      <c r="F26">
        <v>841</v>
      </c>
      <c r="G26">
        <v>0.15814506539833501</v>
      </c>
    </row>
    <row r="27" spans="1:7" x14ac:dyDescent="0.2">
      <c r="A27">
        <v>20</v>
      </c>
      <c r="B27" t="s">
        <v>7</v>
      </c>
      <c r="C27" t="s">
        <v>5</v>
      </c>
      <c r="D27" t="s">
        <v>2</v>
      </c>
      <c r="E27">
        <v>141</v>
      </c>
      <c r="F27">
        <v>1000</v>
      </c>
      <c r="G27">
        <v>0.14099999999999999</v>
      </c>
    </row>
    <row r="28" spans="1:7" x14ac:dyDescent="0.2">
      <c r="A28">
        <v>20</v>
      </c>
      <c r="B28" t="s">
        <v>7</v>
      </c>
      <c r="C28" t="s">
        <v>14</v>
      </c>
      <c r="D28" t="s">
        <v>2</v>
      </c>
      <c r="E28">
        <v>13</v>
      </c>
      <c r="F28">
        <v>1000</v>
      </c>
      <c r="G28">
        <v>1.2999999999999999E-2</v>
      </c>
    </row>
    <row r="29" spans="1:7" x14ac:dyDescent="0.2">
      <c r="A29">
        <v>20</v>
      </c>
      <c r="B29" t="s">
        <v>17</v>
      </c>
      <c r="C29" t="s">
        <v>5</v>
      </c>
      <c r="D29" t="s">
        <v>2</v>
      </c>
      <c r="E29">
        <v>144</v>
      </c>
      <c r="F29">
        <v>1000</v>
      </c>
      <c r="G29">
        <v>0.14399999999999999</v>
      </c>
    </row>
    <row r="30" spans="1:7" x14ac:dyDescent="0.2">
      <c r="A30">
        <v>20</v>
      </c>
      <c r="B30" t="s">
        <v>17</v>
      </c>
      <c r="C30" t="s">
        <v>14</v>
      </c>
      <c r="D30" t="s">
        <v>2</v>
      </c>
      <c r="E30">
        <v>13</v>
      </c>
      <c r="F30">
        <v>1000</v>
      </c>
      <c r="G30">
        <v>1.2999999999999999E-2</v>
      </c>
    </row>
    <row r="31" spans="1:7" x14ac:dyDescent="0.2">
      <c r="A31">
        <v>20</v>
      </c>
      <c r="B31" t="s">
        <v>17</v>
      </c>
      <c r="C31" t="s">
        <v>15</v>
      </c>
      <c r="D31" t="s">
        <v>16</v>
      </c>
      <c r="E31">
        <v>1</v>
      </c>
      <c r="F31">
        <v>1000</v>
      </c>
      <c r="G3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396D-FDF1-FE40-B197-C6E3405E18B7}">
  <dimension ref="A1:G34"/>
  <sheetViews>
    <sheetView workbookViewId="0">
      <selection activeCell="A2" sqref="A2:G34"/>
    </sheetView>
  </sheetViews>
  <sheetFormatPr baseColWidth="10" defaultRowHeight="16" x14ac:dyDescent="0.2"/>
  <cols>
    <col min="1" max="1" width="13.33203125" bestFit="1" customWidth="1"/>
    <col min="2" max="2" width="13" bestFit="1" customWidth="1"/>
  </cols>
  <sheetData>
    <row r="1" spans="1:7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6</v>
      </c>
      <c r="C2" t="s">
        <v>5</v>
      </c>
      <c r="D2" t="s">
        <v>2</v>
      </c>
      <c r="E2">
        <v>169</v>
      </c>
      <c r="F2">
        <v>1880</v>
      </c>
      <c r="G2">
        <v>8.9893617021276601E-2</v>
      </c>
    </row>
    <row r="3" spans="1:7" x14ac:dyDescent="0.2">
      <c r="A3">
        <v>1</v>
      </c>
      <c r="B3" t="s">
        <v>6</v>
      </c>
      <c r="C3" t="s">
        <v>14</v>
      </c>
      <c r="D3" t="s">
        <v>2</v>
      </c>
      <c r="E3">
        <v>139</v>
      </c>
      <c r="F3">
        <v>1172</v>
      </c>
      <c r="G3">
        <v>0.118600682593857</v>
      </c>
    </row>
    <row r="4" spans="1:7" x14ac:dyDescent="0.2">
      <c r="A4">
        <v>1</v>
      </c>
      <c r="B4" t="s">
        <v>6</v>
      </c>
      <c r="C4" t="s">
        <v>15</v>
      </c>
      <c r="D4" t="s">
        <v>16</v>
      </c>
      <c r="E4">
        <v>336</v>
      </c>
      <c r="F4">
        <v>1000</v>
      </c>
      <c r="G4">
        <v>0.33600000000000002</v>
      </c>
    </row>
    <row r="5" spans="1:7" x14ac:dyDescent="0.2">
      <c r="A5">
        <v>1</v>
      </c>
      <c r="B5" t="s">
        <v>7</v>
      </c>
      <c r="C5" t="s">
        <v>5</v>
      </c>
      <c r="D5" t="s">
        <v>2</v>
      </c>
      <c r="E5">
        <v>163</v>
      </c>
      <c r="F5">
        <v>1880</v>
      </c>
      <c r="G5">
        <v>8.6702127659574496E-2</v>
      </c>
    </row>
    <row r="6" spans="1:7" x14ac:dyDescent="0.2">
      <c r="A6">
        <v>1</v>
      </c>
      <c r="B6" t="s">
        <v>7</v>
      </c>
      <c r="C6" t="s">
        <v>14</v>
      </c>
      <c r="D6" t="s">
        <v>2</v>
      </c>
      <c r="E6">
        <v>121</v>
      </c>
      <c r="F6">
        <v>1177</v>
      </c>
      <c r="G6">
        <v>0.10280373831775701</v>
      </c>
    </row>
    <row r="7" spans="1:7" x14ac:dyDescent="0.2">
      <c r="A7">
        <v>1</v>
      </c>
      <c r="B7" t="s">
        <v>17</v>
      </c>
      <c r="C7" t="s">
        <v>5</v>
      </c>
      <c r="D7" t="s">
        <v>2</v>
      </c>
      <c r="E7">
        <v>159</v>
      </c>
      <c r="F7">
        <v>1880</v>
      </c>
      <c r="G7">
        <v>8.4574468085106394E-2</v>
      </c>
    </row>
    <row r="8" spans="1:7" x14ac:dyDescent="0.2">
      <c r="A8">
        <v>1</v>
      </c>
      <c r="B8" t="s">
        <v>17</v>
      </c>
      <c r="C8" t="s">
        <v>14</v>
      </c>
      <c r="D8" t="s">
        <v>2</v>
      </c>
      <c r="E8">
        <v>114</v>
      </c>
      <c r="F8">
        <v>1177</v>
      </c>
      <c r="G8">
        <v>9.6856414613423994E-2</v>
      </c>
    </row>
    <row r="9" spans="1:7" x14ac:dyDescent="0.2">
      <c r="A9">
        <v>1</v>
      </c>
      <c r="B9" t="s">
        <v>17</v>
      </c>
      <c r="C9" t="s">
        <v>15</v>
      </c>
      <c r="D9" t="s">
        <v>16</v>
      </c>
      <c r="E9">
        <v>15</v>
      </c>
      <c r="F9">
        <v>1000</v>
      </c>
      <c r="G9">
        <v>1.4999999999999999E-2</v>
      </c>
    </row>
    <row r="10" spans="1:7" x14ac:dyDescent="0.2">
      <c r="A10">
        <v>5</v>
      </c>
      <c r="B10" t="s">
        <v>6</v>
      </c>
      <c r="C10" t="s">
        <v>5</v>
      </c>
      <c r="D10" t="s">
        <v>2</v>
      </c>
      <c r="E10">
        <v>163</v>
      </c>
      <c r="F10">
        <v>1897</v>
      </c>
      <c r="G10">
        <v>8.5925144965735403E-2</v>
      </c>
    </row>
    <row r="11" spans="1:7" x14ac:dyDescent="0.2">
      <c r="A11">
        <v>5</v>
      </c>
      <c r="B11" t="s">
        <v>6</v>
      </c>
      <c r="C11" t="s">
        <v>14</v>
      </c>
      <c r="D11" t="s">
        <v>2</v>
      </c>
      <c r="E11">
        <v>107</v>
      </c>
      <c r="F11">
        <v>1162</v>
      </c>
      <c r="G11">
        <v>9.2082616179001694E-2</v>
      </c>
    </row>
    <row r="12" spans="1:7" x14ac:dyDescent="0.2">
      <c r="A12">
        <v>5</v>
      </c>
      <c r="B12" t="s">
        <v>6</v>
      </c>
      <c r="C12" t="s">
        <v>15</v>
      </c>
      <c r="D12" t="s">
        <v>16</v>
      </c>
      <c r="E12">
        <v>326</v>
      </c>
      <c r="F12">
        <v>999</v>
      </c>
      <c r="G12">
        <v>0.32632632632632602</v>
      </c>
    </row>
    <row r="13" spans="1:7" x14ac:dyDescent="0.2">
      <c r="A13">
        <v>5</v>
      </c>
      <c r="B13" t="s">
        <v>7</v>
      </c>
      <c r="C13" t="s">
        <v>5</v>
      </c>
      <c r="D13" t="s">
        <v>2</v>
      </c>
      <c r="E13">
        <v>160</v>
      </c>
      <c r="F13">
        <v>1897</v>
      </c>
      <c r="G13">
        <v>8.4343700579862901E-2</v>
      </c>
    </row>
    <row r="14" spans="1:7" x14ac:dyDescent="0.2">
      <c r="A14">
        <v>5</v>
      </c>
      <c r="B14" t="s">
        <v>7</v>
      </c>
      <c r="C14" t="s">
        <v>14</v>
      </c>
      <c r="D14" t="s">
        <v>2</v>
      </c>
      <c r="E14">
        <v>105</v>
      </c>
      <c r="F14">
        <v>1167</v>
      </c>
      <c r="G14">
        <v>8.9974293059126006E-2</v>
      </c>
    </row>
    <row r="15" spans="1:7" x14ac:dyDescent="0.2">
      <c r="A15">
        <v>5</v>
      </c>
      <c r="B15" t="s">
        <v>17</v>
      </c>
      <c r="C15" t="s">
        <v>5</v>
      </c>
      <c r="D15" t="s">
        <v>2</v>
      </c>
      <c r="E15">
        <v>160</v>
      </c>
      <c r="F15">
        <v>1897</v>
      </c>
      <c r="G15">
        <v>8.4343700579862901E-2</v>
      </c>
    </row>
    <row r="16" spans="1:7" x14ac:dyDescent="0.2">
      <c r="A16">
        <v>5</v>
      </c>
      <c r="B16" t="s">
        <v>17</v>
      </c>
      <c r="C16" t="s">
        <v>14</v>
      </c>
      <c r="D16" t="s">
        <v>2</v>
      </c>
      <c r="E16">
        <v>99</v>
      </c>
      <c r="F16">
        <v>1167</v>
      </c>
      <c r="G16">
        <v>8.4832904884318799E-2</v>
      </c>
    </row>
    <row r="17" spans="1:7" x14ac:dyDescent="0.2">
      <c r="A17">
        <v>5</v>
      </c>
      <c r="B17" t="s">
        <v>17</v>
      </c>
      <c r="C17" t="s">
        <v>15</v>
      </c>
      <c r="D17" t="s">
        <v>16</v>
      </c>
      <c r="E17">
        <v>5</v>
      </c>
      <c r="F17">
        <v>1000</v>
      </c>
      <c r="G17">
        <v>5.0000000000000001E-3</v>
      </c>
    </row>
    <row r="18" spans="1:7" x14ac:dyDescent="0.2">
      <c r="A18">
        <v>10</v>
      </c>
      <c r="B18" t="s">
        <v>6</v>
      </c>
      <c r="C18" t="s">
        <v>5</v>
      </c>
      <c r="D18" t="s">
        <v>2</v>
      </c>
      <c r="E18">
        <v>172</v>
      </c>
      <c r="F18">
        <v>1899</v>
      </c>
      <c r="G18">
        <v>9.0573986308583501E-2</v>
      </c>
    </row>
    <row r="19" spans="1:7" x14ac:dyDescent="0.2">
      <c r="A19">
        <v>10</v>
      </c>
      <c r="B19" t="s">
        <v>6</v>
      </c>
      <c r="C19" t="s">
        <v>14</v>
      </c>
      <c r="D19" t="s">
        <v>2</v>
      </c>
      <c r="E19">
        <v>128</v>
      </c>
      <c r="F19">
        <v>1205</v>
      </c>
      <c r="G19">
        <v>0.10622406639004101</v>
      </c>
    </row>
    <row r="20" spans="1:7" x14ac:dyDescent="0.2">
      <c r="A20">
        <v>10</v>
      </c>
      <c r="B20" t="s">
        <v>6</v>
      </c>
      <c r="C20" t="s">
        <v>15</v>
      </c>
      <c r="D20" t="s">
        <v>16</v>
      </c>
      <c r="E20">
        <v>290</v>
      </c>
      <c r="F20">
        <v>986</v>
      </c>
      <c r="G20">
        <v>0.29411764705882398</v>
      </c>
    </row>
    <row r="21" spans="1:7" x14ac:dyDescent="0.2">
      <c r="A21">
        <v>10</v>
      </c>
      <c r="B21" t="s">
        <v>7</v>
      </c>
      <c r="C21" t="s">
        <v>5</v>
      </c>
      <c r="D21" t="s">
        <v>2</v>
      </c>
      <c r="E21">
        <v>162</v>
      </c>
      <c r="F21">
        <v>1899</v>
      </c>
      <c r="G21">
        <v>8.5308056872037893E-2</v>
      </c>
    </row>
    <row r="22" spans="1:7" x14ac:dyDescent="0.2">
      <c r="A22">
        <v>10</v>
      </c>
      <c r="B22" t="s">
        <v>7</v>
      </c>
      <c r="C22" t="s">
        <v>14</v>
      </c>
      <c r="D22" t="s">
        <v>2</v>
      </c>
      <c r="E22">
        <v>109</v>
      </c>
      <c r="F22">
        <v>1224</v>
      </c>
      <c r="G22">
        <v>8.9052287581699294E-2</v>
      </c>
    </row>
    <row r="23" spans="1:7" x14ac:dyDescent="0.2">
      <c r="A23">
        <v>10</v>
      </c>
      <c r="B23" t="s">
        <v>17</v>
      </c>
      <c r="C23" t="s">
        <v>5</v>
      </c>
      <c r="D23" t="s">
        <v>2</v>
      </c>
      <c r="E23">
        <v>172</v>
      </c>
      <c r="F23">
        <v>1899</v>
      </c>
      <c r="G23">
        <v>9.0573986308583501E-2</v>
      </c>
    </row>
    <row r="24" spans="1:7" x14ac:dyDescent="0.2">
      <c r="A24">
        <v>10</v>
      </c>
      <c r="B24" t="s">
        <v>17</v>
      </c>
      <c r="C24" t="s">
        <v>14</v>
      </c>
      <c r="D24" t="s">
        <v>2</v>
      </c>
      <c r="E24">
        <v>108</v>
      </c>
      <c r="F24">
        <v>1224</v>
      </c>
      <c r="G24">
        <v>8.8235294117647106E-2</v>
      </c>
    </row>
    <row r="25" spans="1:7" x14ac:dyDescent="0.2">
      <c r="A25">
        <v>10</v>
      </c>
      <c r="B25" t="s">
        <v>17</v>
      </c>
      <c r="C25" t="s">
        <v>15</v>
      </c>
      <c r="D25" t="s">
        <v>16</v>
      </c>
      <c r="E25">
        <v>5</v>
      </c>
      <c r="F25">
        <v>1000</v>
      </c>
      <c r="G25">
        <v>5.0000000000000001E-3</v>
      </c>
    </row>
    <row r="26" spans="1:7" x14ac:dyDescent="0.2">
      <c r="A26">
        <v>20</v>
      </c>
      <c r="B26" t="s">
        <v>6</v>
      </c>
      <c r="C26" t="s">
        <v>5</v>
      </c>
      <c r="D26" t="s">
        <v>2</v>
      </c>
      <c r="E26">
        <v>180</v>
      </c>
      <c r="F26">
        <v>1895</v>
      </c>
      <c r="G26">
        <v>9.4986807387862804E-2</v>
      </c>
    </row>
    <row r="27" spans="1:7" x14ac:dyDescent="0.2">
      <c r="A27">
        <v>20</v>
      </c>
      <c r="B27" t="s">
        <v>6</v>
      </c>
      <c r="C27" t="s">
        <v>14</v>
      </c>
      <c r="D27" t="s">
        <v>2</v>
      </c>
      <c r="E27">
        <v>103</v>
      </c>
      <c r="F27">
        <v>1169</v>
      </c>
      <c r="G27">
        <v>8.8109495295124005E-2</v>
      </c>
    </row>
    <row r="28" spans="1:7" x14ac:dyDescent="0.2">
      <c r="A28">
        <v>20</v>
      </c>
      <c r="B28" t="s">
        <v>6</v>
      </c>
      <c r="C28" t="s">
        <v>15</v>
      </c>
      <c r="D28" t="s">
        <v>16</v>
      </c>
      <c r="E28">
        <v>249</v>
      </c>
      <c r="F28">
        <v>958</v>
      </c>
      <c r="G28">
        <v>0.25991649269311101</v>
      </c>
    </row>
    <row r="29" spans="1:7" x14ac:dyDescent="0.2">
      <c r="A29">
        <v>20</v>
      </c>
      <c r="B29" t="s">
        <v>7</v>
      </c>
      <c r="C29" t="s">
        <v>5</v>
      </c>
      <c r="D29" t="s">
        <v>2</v>
      </c>
      <c r="E29">
        <v>163</v>
      </c>
      <c r="F29">
        <v>1897</v>
      </c>
      <c r="G29">
        <v>8.5925144965735403E-2</v>
      </c>
    </row>
    <row r="30" spans="1:7" x14ac:dyDescent="0.2">
      <c r="A30">
        <v>20</v>
      </c>
      <c r="B30" t="s">
        <v>7</v>
      </c>
      <c r="C30" t="s">
        <v>14</v>
      </c>
      <c r="D30" t="s">
        <v>2</v>
      </c>
      <c r="E30">
        <v>102</v>
      </c>
      <c r="F30">
        <v>1251</v>
      </c>
      <c r="G30">
        <v>8.1534772182254203E-2</v>
      </c>
    </row>
    <row r="31" spans="1:7" x14ac:dyDescent="0.2">
      <c r="A31">
        <v>20</v>
      </c>
      <c r="B31" t="s">
        <v>7</v>
      </c>
      <c r="C31" t="s">
        <v>15</v>
      </c>
      <c r="D31" t="s">
        <v>16</v>
      </c>
      <c r="E31">
        <v>1</v>
      </c>
      <c r="F31">
        <v>1000</v>
      </c>
      <c r="G31">
        <v>1E-3</v>
      </c>
    </row>
    <row r="32" spans="1:7" x14ac:dyDescent="0.2">
      <c r="A32">
        <v>20</v>
      </c>
      <c r="B32" t="s">
        <v>17</v>
      </c>
      <c r="C32" t="s">
        <v>5</v>
      </c>
      <c r="D32" t="s">
        <v>2</v>
      </c>
      <c r="E32">
        <v>163</v>
      </c>
      <c r="F32">
        <v>1897</v>
      </c>
      <c r="G32">
        <v>8.5925144965735403E-2</v>
      </c>
    </row>
    <row r="33" spans="1:7" x14ac:dyDescent="0.2">
      <c r="A33">
        <v>20</v>
      </c>
      <c r="B33" t="s">
        <v>17</v>
      </c>
      <c r="C33" t="s">
        <v>14</v>
      </c>
      <c r="D33" t="s">
        <v>2</v>
      </c>
      <c r="E33">
        <v>99</v>
      </c>
      <c r="F33">
        <v>1251</v>
      </c>
      <c r="G33">
        <v>7.9136690647481994E-2</v>
      </c>
    </row>
    <row r="34" spans="1:7" x14ac:dyDescent="0.2">
      <c r="A34">
        <v>20</v>
      </c>
      <c r="B34" t="s">
        <v>17</v>
      </c>
      <c r="C34" t="s">
        <v>15</v>
      </c>
      <c r="D34" t="s">
        <v>16</v>
      </c>
      <c r="E34">
        <v>10</v>
      </c>
      <c r="F34">
        <v>1000</v>
      </c>
      <c r="G3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22C5-D132-E94D-9864-58465307A498}">
  <dimension ref="A1:G36"/>
  <sheetViews>
    <sheetView workbookViewId="0">
      <selection activeCell="A2" sqref="A2:G36"/>
    </sheetView>
  </sheetViews>
  <sheetFormatPr baseColWidth="10" defaultRowHeight="16" x14ac:dyDescent="0.2"/>
  <sheetData>
    <row r="1" spans="1:7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6</v>
      </c>
      <c r="C2" t="s">
        <v>1</v>
      </c>
      <c r="D2" t="s">
        <v>2</v>
      </c>
      <c r="E2">
        <v>3</v>
      </c>
      <c r="F2">
        <v>790</v>
      </c>
      <c r="G2">
        <v>3.79746835443038E-3</v>
      </c>
    </row>
    <row r="3" spans="1:7" x14ac:dyDescent="0.2">
      <c r="A3">
        <v>1</v>
      </c>
      <c r="B3" t="s">
        <v>6</v>
      </c>
      <c r="C3" t="s">
        <v>5</v>
      </c>
      <c r="D3" t="s">
        <v>2</v>
      </c>
      <c r="E3">
        <v>43</v>
      </c>
      <c r="F3">
        <v>875</v>
      </c>
      <c r="G3">
        <v>4.9142857142857099E-2</v>
      </c>
    </row>
    <row r="4" spans="1:7" x14ac:dyDescent="0.2">
      <c r="A4">
        <v>1</v>
      </c>
      <c r="B4" t="s">
        <v>6</v>
      </c>
      <c r="C4" t="s">
        <v>14</v>
      </c>
      <c r="D4" t="s">
        <v>2</v>
      </c>
      <c r="E4">
        <v>54</v>
      </c>
      <c r="F4">
        <v>830</v>
      </c>
      <c r="G4">
        <v>6.5060240963855404E-2</v>
      </c>
    </row>
    <row r="5" spans="1:7" x14ac:dyDescent="0.2">
      <c r="A5">
        <v>1</v>
      </c>
      <c r="B5" t="s">
        <v>6</v>
      </c>
      <c r="C5" t="s">
        <v>15</v>
      </c>
      <c r="D5" t="s">
        <v>16</v>
      </c>
      <c r="E5">
        <v>625</v>
      </c>
      <c r="F5">
        <v>1090</v>
      </c>
      <c r="G5">
        <v>0.57339449541284404</v>
      </c>
    </row>
    <row r="6" spans="1:7" x14ac:dyDescent="0.2">
      <c r="A6">
        <v>1</v>
      </c>
      <c r="B6" t="s">
        <v>7</v>
      </c>
      <c r="C6" t="s">
        <v>5</v>
      </c>
      <c r="D6" t="s">
        <v>2</v>
      </c>
      <c r="E6">
        <v>56</v>
      </c>
      <c r="F6">
        <v>906</v>
      </c>
      <c r="G6">
        <v>6.1810154525386303E-2</v>
      </c>
    </row>
    <row r="7" spans="1:7" x14ac:dyDescent="0.2">
      <c r="A7">
        <v>1</v>
      </c>
      <c r="B7" t="s">
        <v>7</v>
      </c>
      <c r="C7" t="s">
        <v>14</v>
      </c>
      <c r="D7" t="s">
        <v>2</v>
      </c>
      <c r="E7">
        <v>59</v>
      </c>
      <c r="F7">
        <v>896</v>
      </c>
      <c r="G7">
        <v>6.5848214285714302E-2</v>
      </c>
    </row>
    <row r="8" spans="1:7" x14ac:dyDescent="0.2">
      <c r="A8">
        <v>1</v>
      </c>
      <c r="B8" t="s">
        <v>17</v>
      </c>
      <c r="C8" t="s">
        <v>5</v>
      </c>
      <c r="D8" t="s">
        <v>2</v>
      </c>
      <c r="E8">
        <v>52</v>
      </c>
      <c r="F8">
        <v>889</v>
      </c>
      <c r="G8">
        <v>5.84926884139483E-2</v>
      </c>
    </row>
    <row r="9" spans="1:7" x14ac:dyDescent="0.2">
      <c r="A9">
        <v>1</v>
      </c>
      <c r="B9" t="s">
        <v>17</v>
      </c>
      <c r="C9" t="s">
        <v>14</v>
      </c>
      <c r="D9" t="s">
        <v>2</v>
      </c>
      <c r="E9">
        <v>57</v>
      </c>
      <c r="F9">
        <v>896</v>
      </c>
      <c r="G9">
        <v>6.3616071428571397E-2</v>
      </c>
    </row>
    <row r="10" spans="1:7" x14ac:dyDescent="0.2">
      <c r="A10">
        <v>1</v>
      </c>
      <c r="B10" t="s">
        <v>17</v>
      </c>
      <c r="C10" t="s">
        <v>15</v>
      </c>
      <c r="D10" t="s">
        <v>16</v>
      </c>
      <c r="E10">
        <v>59</v>
      </c>
      <c r="F10">
        <v>1291</v>
      </c>
      <c r="G10">
        <v>4.5701006971339997E-2</v>
      </c>
    </row>
    <row r="11" spans="1:7" x14ac:dyDescent="0.2">
      <c r="A11">
        <v>5</v>
      </c>
      <c r="B11" t="s">
        <v>6</v>
      </c>
      <c r="C11" t="s">
        <v>1</v>
      </c>
      <c r="D11" t="s">
        <v>2</v>
      </c>
      <c r="E11">
        <v>2</v>
      </c>
      <c r="F11">
        <v>631</v>
      </c>
      <c r="G11">
        <v>3.1695721077654501E-3</v>
      </c>
    </row>
    <row r="12" spans="1:7" x14ac:dyDescent="0.2">
      <c r="A12">
        <v>5</v>
      </c>
      <c r="B12" t="s">
        <v>6</v>
      </c>
      <c r="C12" t="s">
        <v>5</v>
      </c>
      <c r="D12" t="s">
        <v>2</v>
      </c>
      <c r="E12">
        <v>41</v>
      </c>
      <c r="F12">
        <v>838</v>
      </c>
      <c r="G12">
        <v>4.89260143198091E-2</v>
      </c>
    </row>
    <row r="13" spans="1:7" x14ac:dyDescent="0.2">
      <c r="A13">
        <v>5</v>
      </c>
      <c r="B13" t="s">
        <v>6</v>
      </c>
      <c r="C13" t="s">
        <v>14</v>
      </c>
      <c r="D13" t="s">
        <v>2</v>
      </c>
      <c r="E13">
        <v>64</v>
      </c>
      <c r="F13">
        <v>885</v>
      </c>
      <c r="G13">
        <v>7.2316384180791005E-2</v>
      </c>
    </row>
    <row r="14" spans="1:7" x14ac:dyDescent="0.2">
      <c r="A14">
        <v>5</v>
      </c>
      <c r="B14" t="s">
        <v>6</v>
      </c>
      <c r="C14" t="s">
        <v>15</v>
      </c>
      <c r="D14" t="s">
        <v>16</v>
      </c>
      <c r="E14">
        <v>430</v>
      </c>
      <c r="F14">
        <v>897</v>
      </c>
      <c r="G14">
        <v>0.47937569676700098</v>
      </c>
    </row>
    <row r="15" spans="1:7" x14ac:dyDescent="0.2">
      <c r="A15">
        <v>5</v>
      </c>
      <c r="B15" t="s">
        <v>7</v>
      </c>
      <c r="C15" t="s">
        <v>5</v>
      </c>
      <c r="D15" t="s">
        <v>2</v>
      </c>
      <c r="E15">
        <v>43</v>
      </c>
      <c r="F15">
        <v>847</v>
      </c>
      <c r="G15">
        <v>5.0767414403778001E-2</v>
      </c>
    </row>
    <row r="16" spans="1:7" x14ac:dyDescent="0.2">
      <c r="A16">
        <v>5</v>
      </c>
      <c r="B16" t="s">
        <v>7</v>
      </c>
      <c r="C16" t="s">
        <v>14</v>
      </c>
      <c r="D16" t="s">
        <v>2</v>
      </c>
      <c r="E16">
        <v>61</v>
      </c>
      <c r="F16">
        <v>985</v>
      </c>
      <c r="G16">
        <v>6.1928934010152301E-2</v>
      </c>
    </row>
    <row r="17" spans="1:7" x14ac:dyDescent="0.2">
      <c r="A17">
        <v>5</v>
      </c>
      <c r="B17" t="s">
        <v>17</v>
      </c>
      <c r="C17" t="s">
        <v>5</v>
      </c>
      <c r="D17" t="s">
        <v>2</v>
      </c>
      <c r="E17">
        <v>39</v>
      </c>
      <c r="F17">
        <v>828</v>
      </c>
      <c r="G17">
        <v>4.7101449275362299E-2</v>
      </c>
    </row>
    <row r="18" spans="1:7" x14ac:dyDescent="0.2">
      <c r="A18">
        <v>5</v>
      </c>
      <c r="B18" t="s">
        <v>17</v>
      </c>
      <c r="C18" t="s">
        <v>14</v>
      </c>
      <c r="D18" t="s">
        <v>2</v>
      </c>
      <c r="E18">
        <v>63</v>
      </c>
      <c r="F18">
        <v>985</v>
      </c>
      <c r="G18">
        <v>6.3959390862944193E-2</v>
      </c>
    </row>
    <row r="19" spans="1:7" x14ac:dyDescent="0.2">
      <c r="A19">
        <v>5</v>
      </c>
      <c r="B19" t="s">
        <v>17</v>
      </c>
      <c r="C19" t="s">
        <v>15</v>
      </c>
      <c r="D19" t="s">
        <v>16</v>
      </c>
      <c r="E19">
        <v>17</v>
      </c>
      <c r="F19">
        <v>1101</v>
      </c>
      <c r="G19">
        <v>1.5440508628519501E-2</v>
      </c>
    </row>
    <row r="20" spans="1:7" x14ac:dyDescent="0.2">
      <c r="A20">
        <v>10</v>
      </c>
      <c r="B20" t="s">
        <v>6</v>
      </c>
      <c r="C20" t="s">
        <v>1</v>
      </c>
      <c r="D20" t="s">
        <v>2</v>
      </c>
      <c r="E20">
        <v>1</v>
      </c>
      <c r="F20">
        <v>845</v>
      </c>
      <c r="G20">
        <v>1.18343195266272E-3</v>
      </c>
    </row>
    <row r="21" spans="1:7" x14ac:dyDescent="0.2">
      <c r="A21">
        <v>10</v>
      </c>
      <c r="B21" t="s">
        <v>6</v>
      </c>
      <c r="C21" t="s">
        <v>5</v>
      </c>
      <c r="D21" t="s">
        <v>2</v>
      </c>
      <c r="E21">
        <v>53</v>
      </c>
      <c r="F21">
        <v>833</v>
      </c>
      <c r="G21">
        <v>6.3625450180071999E-2</v>
      </c>
    </row>
    <row r="22" spans="1:7" x14ac:dyDescent="0.2">
      <c r="A22">
        <v>10</v>
      </c>
      <c r="B22" t="s">
        <v>6</v>
      </c>
      <c r="C22" t="s">
        <v>14</v>
      </c>
      <c r="D22" t="s">
        <v>2</v>
      </c>
      <c r="E22">
        <v>48</v>
      </c>
      <c r="F22">
        <v>805</v>
      </c>
      <c r="G22">
        <v>5.9627329192546603E-2</v>
      </c>
    </row>
    <row r="23" spans="1:7" x14ac:dyDescent="0.2">
      <c r="A23">
        <v>10</v>
      </c>
      <c r="B23" t="s">
        <v>6</v>
      </c>
      <c r="C23" t="s">
        <v>15</v>
      </c>
      <c r="D23" t="s">
        <v>16</v>
      </c>
      <c r="E23">
        <v>400</v>
      </c>
      <c r="F23">
        <v>856</v>
      </c>
      <c r="G23">
        <v>0.467289719626168</v>
      </c>
    </row>
    <row r="24" spans="1:7" x14ac:dyDescent="0.2">
      <c r="A24">
        <v>10</v>
      </c>
      <c r="B24" t="s">
        <v>7</v>
      </c>
      <c r="C24" t="s">
        <v>5</v>
      </c>
      <c r="D24" t="s">
        <v>2</v>
      </c>
      <c r="E24">
        <v>50</v>
      </c>
      <c r="F24">
        <v>840</v>
      </c>
      <c r="G24">
        <v>5.95238095238095E-2</v>
      </c>
    </row>
    <row r="25" spans="1:7" x14ac:dyDescent="0.2">
      <c r="A25">
        <v>10</v>
      </c>
      <c r="B25" t="s">
        <v>7</v>
      </c>
      <c r="C25" t="s">
        <v>14</v>
      </c>
      <c r="D25" t="s">
        <v>2</v>
      </c>
      <c r="E25">
        <v>54</v>
      </c>
      <c r="F25">
        <v>931</v>
      </c>
      <c r="G25">
        <v>5.8002148227712103E-2</v>
      </c>
    </row>
    <row r="26" spans="1:7" x14ac:dyDescent="0.2">
      <c r="A26">
        <v>10</v>
      </c>
      <c r="B26" t="s">
        <v>17</v>
      </c>
      <c r="C26" t="s">
        <v>5</v>
      </c>
      <c r="D26" t="s">
        <v>2</v>
      </c>
      <c r="E26">
        <v>47</v>
      </c>
      <c r="F26">
        <v>816</v>
      </c>
      <c r="G26">
        <v>5.7598039215686299E-2</v>
      </c>
    </row>
    <row r="27" spans="1:7" x14ac:dyDescent="0.2">
      <c r="A27">
        <v>10</v>
      </c>
      <c r="B27" t="s">
        <v>17</v>
      </c>
      <c r="C27" t="s">
        <v>14</v>
      </c>
      <c r="D27" t="s">
        <v>2</v>
      </c>
      <c r="E27">
        <v>58</v>
      </c>
      <c r="F27">
        <v>931</v>
      </c>
      <c r="G27">
        <v>6.2298603651987097E-2</v>
      </c>
    </row>
    <row r="28" spans="1:7" x14ac:dyDescent="0.2">
      <c r="A28">
        <v>10</v>
      </c>
      <c r="B28" t="s">
        <v>17</v>
      </c>
      <c r="C28" t="s">
        <v>15</v>
      </c>
      <c r="D28" t="s">
        <v>16</v>
      </c>
      <c r="E28">
        <v>7</v>
      </c>
      <c r="F28">
        <v>1059</v>
      </c>
      <c r="G28">
        <v>6.6100094428706299E-3</v>
      </c>
    </row>
    <row r="29" spans="1:7" x14ac:dyDescent="0.2">
      <c r="A29">
        <v>20</v>
      </c>
      <c r="B29" t="s">
        <v>6</v>
      </c>
      <c r="C29" t="s">
        <v>5</v>
      </c>
      <c r="D29" t="s">
        <v>2</v>
      </c>
      <c r="E29">
        <v>48</v>
      </c>
      <c r="F29">
        <v>804</v>
      </c>
      <c r="G29">
        <v>5.9701492537313397E-2</v>
      </c>
    </row>
    <row r="30" spans="1:7" x14ac:dyDescent="0.2">
      <c r="A30">
        <v>20</v>
      </c>
      <c r="B30" t="s">
        <v>6</v>
      </c>
      <c r="C30" t="s">
        <v>14</v>
      </c>
      <c r="D30" t="s">
        <v>2</v>
      </c>
      <c r="E30">
        <v>54</v>
      </c>
      <c r="F30">
        <v>771</v>
      </c>
      <c r="G30">
        <v>7.0038910505836605E-2</v>
      </c>
    </row>
    <row r="31" spans="1:7" x14ac:dyDescent="0.2">
      <c r="A31">
        <v>20</v>
      </c>
      <c r="B31" t="s">
        <v>6</v>
      </c>
      <c r="C31" t="s">
        <v>15</v>
      </c>
      <c r="D31" t="s">
        <v>16</v>
      </c>
      <c r="E31">
        <v>301</v>
      </c>
      <c r="F31">
        <v>720</v>
      </c>
      <c r="G31">
        <v>0.41805555555555601</v>
      </c>
    </row>
    <row r="32" spans="1:7" x14ac:dyDescent="0.2">
      <c r="A32">
        <v>20</v>
      </c>
      <c r="B32" t="s">
        <v>7</v>
      </c>
      <c r="C32" t="s">
        <v>5</v>
      </c>
      <c r="D32" t="s">
        <v>2</v>
      </c>
      <c r="E32">
        <v>44</v>
      </c>
      <c r="F32">
        <v>807</v>
      </c>
      <c r="G32">
        <v>5.4522924411400199E-2</v>
      </c>
    </row>
    <row r="33" spans="1:7" x14ac:dyDescent="0.2">
      <c r="A33">
        <v>20</v>
      </c>
      <c r="B33" t="s">
        <v>7</v>
      </c>
      <c r="C33" t="s">
        <v>14</v>
      </c>
      <c r="D33" t="s">
        <v>2</v>
      </c>
      <c r="E33">
        <v>67</v>
      </c>
      <c r="F33">
        <v>1000</v>
      </c>
      <c r="G33">
        <v>6.7000000000000004E-2</v>
      </c>
    </row>
    <row r="34" spans="1:7" x14ac:dyDescent="0.2">
      <c r="A34">
        <v>20</v>
      </c>
      <c r="B34" t="s">
        <v>17</v>
      </c>
      <c r="C34" t="s">
        <v>5</v>
      </c>
      <c r="D34" t="s">
        <v>2</v>
      </c>
      <c r="E34">
        <v>47</v>
      </c>
      <c r="F34">
        <v>788</v>
      </c>
      <c r="G34">
        <v>5.9644670050761399E-2</v>
      </c>
    </row>
    <row r="35" spans="1:7" x14ac:dyDescent="0.2">
      <c r="A35">
        <v>20</v>
      </c>
      <c r="B35" t="s">
        <v>17</v>
      </c>
      <c r="C35" t="s">
        <v>14</v>
      </c>
      <c r="D35" t="s">
        <v>2</v>
      </c>
      <c r="E35">
        <v>67</v>
      </c>
      <c r="F35">
        <v>1000</v>
      </c>
      <c r="G35">
        <v>6.7000000000000004E-2</v>
      </c>
    </row>
    <row r="36" spans="1:7" x14ac:dyDescent="0.2">
      <c r="A36">
        <v>20</v>
      </c>
      <c r="B36" t="s">
        <v>17</v>
      </c>
      <c r="C36" t="s">
        <v>15</v>
      </c>
      <c r="D36" t="s">
        <v>16</v>
      </c>
      <c r="E36">
        <v>16</v>
      </c>
      <c r="F36">
        <v>978</v>
      </c>
      <c r="G36">
        <v>1.6359918200408999E-2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3BD1-8AB2-AB4E-AD8B-D2814BCEB43A}">
  <dimension ref="A1:C10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21</v>
      </c>
    </row>
    <row r="2" spans="1:3" x14ac:dyDescent="0.2">
      <c r="A2">
        <v>50</v>
      </c>
      <c r="B2" t="s">
        <v>20</v>
      </c>
      <c r="C2">
        <f>AVERAGEIF('50'!B1:B31, "Compar", '50'!G1:G31)</f>
        <v>0.13041948932599576</v>
      </c>
    </row>
    <row r="3" spans="1:3" x14ac:dyDescent="0.2">
      <c r="A3">
        <v>50</v>
      </c>
      <c r="B3" t="s">
        <v>3</v>
      </c>
      <c r="C3">
        <f>AVERAGEIF('50'!B1:B31, "PGLSSEY", '50'!G1:G31)</f>
        <v>6.839097744360903E-2</v>
      </c>
    </row>
    <row r="4" spans="1:3" x14ac:dyDescent="0.2">
      <c r="A4">
        <v>50</v>
      </c>
      <c r="B4" t="s">
        <v>4</v>
      </c>
      <c r="C4">
        <f>AVERAGEIF('50'!B1:B31, "PGLSSEYOPTIM", '50'!G1:G31)</f>
        <v>7.060496479293471E-2</v>
      </c>
    </row>
    <row r="5" spans="1:3" x14ac:dyDescent="0.2">
      <c r="A5">
        <v>150</v>
      </c>
      <c r="B5" t="s">
        <v>20</v>
      </c>
      <c r="C5">
        <f>AVERAGEIF('150'!B1:B31, "Compar", '150'!G1:G31)</f>
        <v>0.16522974018497857</v>
      </c>
    </row>
    <row r="6" spans="1:3" x14ac:dyDescent="0.2">
      <c r="A6">
        <v>150</v>
      </c>
      <c r="B6" t="s">
        <v>3</v>
      </c>
      <c r="C6">
        <f>AVERAGEIF('150'!B1:B31, "PGLSSEY", '150'!G1:G31)</f>
        <v>7.851601346867193E-2</v>
      </c>
    </row>
    <row r="7" spans="1:3" x14ac:dyDescent="0.2">
      <c r="A7">
        <v>150</v>
      </c>
      <c r="B7" t="s">
        <v>4</v>
      </c>
      <c r="C7">
        <f>AVERAGEIF('150'!B1:B31, "PGLSSEYOPTIM", '150'!G1:G31)</f>
        <v>6.1601863176549178E-2</v>
      </c>
    </row>
    <row r="8" spans="1:3" x14ac:dyDescent="0.2">
      <c r="A8">
        <v>350</v>
      </c>
      <c r="B8" t="s">
        <v>20</v>
      </c>
      <c r="C8">
        <f>AVERAGEIF('350'!B1:B31, "Compar", '350'!G1:G31)</f>
        <v>0.16231364125330058</v>
      </c>
    </row>
    <row r="9" spans="1:3" x14ac:dyDescent="0.2">
      <c r="A9">
        <v>350</v>
      </c>
      <c r="B9" t="s">
        <v>3</v>
      </c>
      <c r="C9">
        <f>AVERAGEIF('350'!B1:B31, "PGLSSEY", '350'!G1:G31)</f>
        <v>5.9646779162758741E-2</v>
      </c>
    </row>
    <row r="10" spans="1:3" x14ac:dyDescent="0.2">
      <c r="A10">
        <v>350</v>
      </c>
      <c r="B10" t="s">
        <v>4</v>
      </c>
      <c r="C10">
        <f>AVERAGEIF('350'!B1:B31, "PGLSSEY", '350'!G1:G31)</f>
        <v>5.9646779162758741E-2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2593-A2F6-6846-B593-C12D193E3EF8}">
  <dimension ref="A1:G99"/>
  <sheetViews>
    <sheetView workbookViewId="0">
      <selection activeCell="B5" sqref="B5"/>
    </sheetView>
  </sheetViews>
  <sheetFormatPr baseColWidth="10" defaultRowHeight="16" x14ac:dyDescent="0.2"/>
  <sheetData>
    <row r="1" spans="1:7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6</v>
      </c>
      <c r="C2" t="s">
        <v>5</v>
      </c>
      <c r="D2" t="s">
        <v>2</v>
      </c>
      <c r="E2">
        <v>198</v>
      </c>
      <c r="F2">
        <v>998</v>
      </c>
      <c r="G2">
        <v>0.19839679358717399</v>
      </c>
    </row>
    <row r="3" spans="1:7" x14ac:dyDescent="0.2">
      <c r="A3">
        <v>1</v>
      </c>
      <c r="B3" t="s">
        <v>6</v>
      </c>
      <c r="C3" t="s">
        <v>14</v>
      </c>
      <c r="D3" t="s">
        <v>2</v>
      </c>
      <c r="E3">
        <v>54</v>
      </c>
      <c r="F3">
        <v>990</v>
      </c>
      <c r="G3">
        <v>5.4545454545454501E-2</v>
      </c>
    </row>
    <row r="4" spans="1:7" x14ac:dyDescent="0.2">
      <c r="A4">
        <v>1</v>
      </c>
      <c r="B4" t="s">
        <v>6</v>
      </c>
      <c r="C4" t="s">
        <v>15</v>
      </c>
      <c r="D4" t="s">
        <v>16</v>
      </c>
      <c r="E4">
        <v>235</v>
      </c>
      <c r="F4">
        <v>982</v>
      </c>
      <c r="G4">
        <v>0.239307535641548</v>
      </c>
    </row>
    <row r="5" spans="1:7" x14ac:dyDescent="0.2">
      <c r="A5">
        <v>1</v>
      </c>
      <c r="B5" t="s">
        <v>7</v>
      </c>
      <c r="C5" t="s">
        <v>5</v>
      </c>
      <c r="D5" t="s">
        <v>2</v>
      </c>
      <c r="E5">
        <v>157</v>
      </c>
      <c r="F5">
        <v>1000</v>
      </c>
      <c r="G5">
        <v>0.157</v>
      </c>
    </row>
    <row r="6" spans="1:7" x14ac:dyDescent="0.2">
      <c r="A6">
        <v>1</v>
      </c>
      <c r="B6" t="s">
        <v>7</v>
      </c>
      <c r="C6" t="s">
        <v>14</v>
      </c>
      <c r="D6" t="s">
        <v>2</v>
      </c>
      <c r="E6">
        <v>10</v>
      </c>
      <c r="F6">
        <v>1000</v>
      </c>
      <c r="G6">
        <v>0.01</v>
      </c>
    </row>
    <row r="7" spans="1:7" x14ac:dyDescent="0.2">
      <c r="A7">
        <v>1</v>
      </c>
      <c r="B7" t="s">
        <v>7</v>
      </c>
      <c r="C7" t="s">
        <v>15</v>
      </c>
      <c r="D7" t="s">
        <v>16</v>
      </c>
      <c r="E7">
        <v>1</v>
      </c>
      <c r="F7">
        <v>1000</v>
      </c>
      <c r="G7">
        <v>1E-3</v>
      </c>
    </row>
    <row r="8" spans="1:7" x14ac:dyDescent="0.2">
      <c r="A8">
        <v>1</v>
      </c>
      <c r="B8" t="s">
        <v>17</v>
      </c>
      <c r="C8" t="s">
        <v>5</v>
      </c>
      <c r="D8" t="s">
        <v>2</v>
      </c>
      <c r="E8">
        <v>156</v>
      </c>
      <c r="F8">
        <v>1000</v>
      </c>
      <c r="G8">
        <v>0.156</v>
      </c>
    </row>
    <row r="9" spans="1:7" x14ac:dyDescent="0.2">
      <c r="A9">
        <v>1</v>
      </c>
      <c r="B9" t="s">
        <v>17</v>
      </c>
      <c r="C9" t="s">
        <v>14</v>
      </c>
      <c r="D9" t="s">
        <v>2</v>
      </c>
      <c r="E9">
        <v>17</v>
      </c>
      <c r="F9">
        <v>1000</v>
      </c>
      <c r="G9">
        <v>1.7000000000000001E-2</v>
      </c>
    </row>
    <row r="10" spans="1:7" x14ac:dyDescent="0.2">
      <c r="A10">
        <v>5</v>
      </c>
      <c r="B10" t="s">
        <v>6</v>
      </c>
      <c r="C10" t="s">
        <v>5</v>
      </c>
      <c r="D10" t="s">
        <v>2</v>
      </c>
      <c r="E10">
        <v>153</v>
      </c>
      <c r="F10">
        <v>989</v>
      </c>
      <c r="G10">
        <v>0.15470171890798801</v>
      </c>
    </row>
    <row r="11" spans="1:7" x14ac:dyDescent="0.2">
      <c r="A11">
        <v>5</v>
      </c>
      <c r="B11" t="s">
        <v>6</v>
      </c>
      <c r="C11" t="s">
        <v>14</v>
      </c>
      <c r="D11" t="s">
        <v>2</v>
      </c>
      <c r="E11">
        <v>44</v>
      </c>
      <c r="F11">
        <v>900</v>
      </c>
      <c r="G11">
        <v>4.8888888888888898E-2</v>
      </c>
    </row>
    <row r="12" spans="1:7" x14ac:dyDescent="0.2">
      <c r="A12">
        <v>5</v>
      </c>
      <c r="B12" t="s">
        <v>6</v>
      </c>
      <c r="C12" t="s">
        <v>15</v>
      </c>
      <c r="D12" t="s">
        <v>16</v>
      </c>
      <c r="E12">
        <v>170</v>
      </c>
      <c r="F12">
        <v>946</v>
      </c>
      <c r="G12">
        <v>0.179704016913319</v>
      </c>
    </row>
    <row r="13" spans="1:7" x14ac:dyDescent="0.2">
      <c r="A13">
        <v>5</v>
      </c>
      <c r="B13" t="s">
        <v>7</v>
      </c>
      <c r="C13" t="s">
        <v>5</v>
      </c>
      <c r="D13" t="s">
        <v>2</v>
      </c>
      <c r="E13">
        <v>132</v>
      </c>
      <c r="F13">
        <v>1000</v>
      </c>
      <c r="G13">
        <v>0.13200000000000001</v>
      </c>
    </row>
    <row r="14" spans="1:7" x14ac:dyDescent="0.2">
      <c r="A14">
        <v>5</v>
      </c>
      <c r="B14" t="s">
        <v>7</v>
      </c>
      <c r="C14" t="s">
        <v>14</v>
      </c>
      <c r="D14" t="s">
        <v>2</v>
      </c>
      <c r="E14">
        <v>7</v>
      </c>
      <c r="F14">
        <v>931</v>
      </c>
      <c r="G14">
        <v>7.5187969924812E-3</v>
      </c>
    </row>
    <row r="15" spans="1:7" x14ac:dyDescent="0.2">
      <c r="A15">
        <v>5</v>
      </c>
      <c r="B15" t="s">
        <v>17</v>
      </c>
      <c r="C15" t="s">
        <v>5</v>
      </c>
      <c r="D15" t="s">
        <v>2</v>
      </c>
      <c r="E15">
        <v>136</v>
      </c>
      <c r="F15">
        <v>1000</v>
      </c>
      <c r="G15">
        <v>0.13600000000000001</v>
      </c>
    </row>
    <row r="16" spans="1:7" x14ac:dyDescent="0.2">
      <c r="A16">
        <v>5</v>
      </c>
      <c r="B16" t="s">
        <v>17</v>
      </c>
      <c r="C16" t="s">
        <v>14</v>
      </c>
      <c r="D16" t="s">
        <v>2</v>
      </c>
      <c r="E16">
        <v>6</v>
      </c>
      <c r="F16">
        <v>931</v>
      </c>
      <c r="G16">
        <v>6.44468313641246E-3</v>
      </c>
    </row>
    <row r="17" spans="1:7" x14ac:dyDescent="0.2">
      <c r="A17">
        <v>10</v>
      </c>
      <c r="B17" t="s">
        <v>6</v>
      </c>
      <c r="C17" t="s">
        <v>5</v>
      </c>
      <c r="D17" t="s">
        <v>2</v>
      </c>
      <c r="E17">
        <v>156</v>
      </c>
      <c r="F17">
        <v>977</v>
      </c>
      <c r="G17">
        <v>0.15967246673490301</v>
      </c>
    </row>
    <row r="18" spans="1:7" x14ac:dyDescent="0.2">
      <c r="A18">
        <v>10</v>
      </c>
      <c r="B18" t="s">
        <v>6</v>
      </c>
      <c r="C18" t="s">
        <v>14</v>
      </c>
      <c r="D18" t="s">
        <v>2</v>
      </c>
      <c r="E18">
        <v>33</v>
      </c>
      <c r="F18">
        <v>943</v>
      </c>
      <c r="G18">
        <v>3.4994697773064701E-2</v>
      </c>
    </row>
    <row r="19" spans="1:7" x14ac:dyDescent="0.2">
      <c r="A19">
        <v>10</v>
      </c>
      <c r="B19" t="s">
        <v>6</v>
      </c>
      <c r="C19" t="s">
        <v>15</v>
      </c>
      <c r="D19" t="s">
        <v>16</v>
      </c>
      <c r="E19">
        <v>138</v>
      </c>
      <c r="F19">
        <v>901</v>
      </c>
      <c r="G19">
        <v>0.15316315205327399</v>
      </c>
    </row>
    <row r="20" spans="1:7" x14ac:dyDescent="0.2">
      <c r="A20">
        <v>10</v>
      </c>
      <c r="B20" t="s">
        <v>7</v>
      </c>
      <c r="C20" t="s">
        <v>5</v>
      </c>
      <c r="D20" t="s">
        <v>2</v>
      </c>
      <c r="E20">
        <v>141</v>
      </c>
      <c r="F20">
        <v>1000</v>
      </c>
      <c r="G20">
        <v>0.14099999999999999</v>
      </c>
    </row>
    <row r="21" spans="1:7" x14ac:dyDescent="0.2">
      <c r="A21">
        <v>10</v>
      </c>
      <c r="B21" t="s">
        <v>7</v>
      </c>
      <c r="C21" t="s">
        <v>14</v>
      </c>
      <c r="D21" t="s">
        <v>2</v>
      </c>
      <c r="E21">
        <v>13</v>
      </c>
      <c r="F21">
        <v>1000</v>
      </c>
      <c r="G21">
        <v>1.2999999999999999E-2</v>
      </c>
    </row>
    <row r="22" spans="1:7" x14ac:dyDescent="0.2">
      <c r="A22">
        <v>10</v>
      </c>
      <c r="B22" t="s">
        <v>17</v>
      </c>
      <c r="C22" t="s">
        <v>5</v>
      </c>
      <c r="D22" t="s">
        <v>2</v>
      </c>
      <c r="E22">
        <v>149</v>
      </c>
      <c r="F22">
        <v>1000</v>
      </c>
      <c r="G22">
        <v>0.14899999999999999</v>
      </c>
    </row>
    <row r="23" spans="1:7" x14ac:dyDescent="0.2">
      <c r="A23">
        <v>10</v>
      </c>
      <c r="B23" t="s">
        <v>17</v>
      </c>
      <c r="C23" t="s">
        <v>14</v>
      </c>
      <c r="D23" t="s">
        <v>2</v>
      </c>
      <c r="E23">
        <v>13</v>
      </c>
      <c r="F23">
        <v>1000</v>
      </c>
      <c r="G23">
        <v>1.2999999999999999E-2</v>
      </c>
    </row>
    <row r="24" spans="1:7" x14ac:dyDescent="0.2">
      <c r="A24">
        <v>20</v>
      </c>
      <c r="B24" t="s">
        <v>6</v>
      </c>
      <c r="C24" t="s">
        <v>5</v>
      </c>
      <c r="D24" t="s">
        <v>2</v>
      </c>
      <c r="E24">
        <v>139</v>
      </c>
      <c r="F24">
        <v>956</v>
      </c>
      <c r="G24">
        <v>0.14539748953974899</v>
      </c>
    </row>
    <row r="25" spans="1:7" x14ac:dyDescent="0.2">
      <c r="A25">
        <v>20</v>
      </c>
      <c r="B25" t="s">
        <v>6</v>
      </c>
      <c r="C25" t="s">
        <v>14</v>
      </c>
      <c r="D25" t="s">
        <v>2</v>
      </c>
      <c r="E25">
        <v>34</v>
      </c>
      <c r="F25">
        <v>892</v>
      </c>
      <c r="G25">
        <v>3.8116591928251099E-2</v>
      </c>
    </row>
    <row r="26" spans="1:7" x14ac:dyDescent="0.2">
      <c r="A26">
        <v>20</v>
      </c>
      <c r="B26" t="s">
        <v>6</v>
      </c>
      <c r="C26" t="s">
        <v>15</v>
      </c>
      <c r="D26" t="s">
        <v>16</v>
      </c>
      <c r="E26">
        <v>133</v>
      </c>
      <c r="F26">
        <v>841</v>
      </c>
      <c r="G26">
        <v>0.15814506539833501</v>
      </c>
    </row>
    <row r="27" spans="1:7" x14ac:dyDescent="0.2">
      <c r="A27">
        <v>20</v>
      </c>
      <c r="B27" t="s">
        <v>7</v>
      </c>
      <c r="C27" t="s">
        <v>5</v>
      </c>
      <c r="D27" t="s">
        <v>2</v>
      </c>
      <c r="E27">
        <v>141</v>
      </c>
      <c r="F27">
        <v>1000</v>
      </c>
      <c r="G27">
        <v>0.14099999999999999</v>
      </c>
    </row>
    <row r="28" spans="1:7" x14ac:dyDescent="0.2">
      <c r="A28">
        <v>20</v>
      </c>
      <c r="B28" t="s">
        <v>7</v>
      </c>
      <c r="C28" t="s">
        <v>14</v>
      </c>
      <c r="D28" t="s">
        <v>2</v>
      </c>
      <c r="E28">
        <v>13</v>
      </c>
      <c r="F28">
        <v>1000</v>
      </c>
      <c r="G28">
        <v>1.2999999999999999E-2</v>
      </c>
    </row>
    <row r="29" spans="1:7" x14ac:dyDescent="0.2">
      <c r="A29">
        <v>20</v>
      </c>
      <c r="B29" t="s">
        <v>17</v>
      </c>
      <c r="C29" t="s">
        <v>5</v>
      </c>
      <c r="D29" t="s">
        <v>2</v>
      </c>
      <c r="E29">
        <v>144</v>
      </c>
      <c r="F29">
        <v>1000</v>
      </c>
      <c r="G29">
        <v>0.14399999999999999</v>
      </c>
    </row>
    <row r="30" spans="1:7" x14ac:dyDescent="0.2">
      <c r="A30">
        <v>20</v>
      </c>
      <c r="B30" t="s">
        <v>17</v>
      </c>
      <c r="C30" t="s">
        <v>14</v>
      </c>
      <c r="D30" t="s">
        <v>2</v>
      </c>
      <c r="E30">
        <v>13</v>
      </c>
      <c r="F30">
        <v>1000</v>
      </c>
      <c r="G30">
        <v>1.2999999999999999E-2</v>
      </c>
    </row>
    <row r="31" spans="1:7" x14ac:dyDescent="0.2">
      <c r="A31">
        <v>20</v>
      </c>
      <c r="B31" t="s">
        <v>17</v>
      </c>
      <c r="C31" t="s">
        <v>15</v>
      </c>
      <c r="D31" t="s">
        <v>16</v>
      </c>
      <c r="E31">
        <v>1</v>
      </c>
      <c r="F31">
        <v>1000</v>
      </c>
      <c r="G31">
        <v>1E-3</v>
      </c>
    </row>
    <row r="32" spans="1:7" x14ac:dyDescent="0.2">
      <c r="A32">
        <v>1</v>
      </c>
      <c r="B32" t="s">
        <v>6</v>
      </c>
      <c r="C32" t="s">
        <v>5</v>
      </c>
      <c r="D32" t="s">
        <v>2</v>
      </c>
      <c r="E32">
        <v>169</v>
      </c>
      <c r="F32">
        <v>1880</v>
      </c>
      <c r="G32">
        <v>8.9893617021276601E-2</v>
      </c>
    </row>
    <row r="33" spans="1:7" x14ac:dyDescent="0.2">
      <c r="A33">
        <v>1</v>
      </c>
      <c r="B33" t="s">
        <v>6</v>
      </c>
      <c r="C33" t="s">
        <v>14</v>
      </c>
      <c r="D33" t="s">
        <v>2</v>
      </c>
      <c r="E33">
        <v>139</v>
      </c>
      <c r="F33">
        <v>1172</v>
      </c>
      <c r="G33">
        <v>0.118600682593857</v>
      </c>
    </row>
    <row r="34" spans="1:7" x14ac:dyDescent="0.2">
      <c r="A34">
        <v>1</v>
      </c>
      <c r="B34" t="s">
        <v>6</v>
      </c>
      <c r="C34" t="s">
        <v>15</v>
      </c>
      <c r="D34" t="s">
        <v>16</v>
      </c>
      <c r="E34">
        <v>336</v>
      </c>
      <c r="F34">
        <v>1000</v>
      </c>
      <c r="G34">
        <v>0.33600000000000002</v>
      </c>
    </row>
    <row r="35" spans="1:7" x14ac:dyDescent="0.2">
      <c r="A35">
        <v>1</v>
      </c>
      <c r="B35" t="s">
        <v>7</v>
      </c>
      <c r="C35" t="s">
        <v>5</v>
      </c>
      <c r="D35" t="s">
        <v>2</v>
      </c>
      <c r="E35">
        <v>163</v>
      </c>
      <c r="F35">
        <v>1880</v>
      </c>
      <c r="G35">
        <v>8.6702127659574496E-2</v>
      </c>
    </row>
    <row r="36" spans="1:7" x14ac:dyDescent="0.2">
      <c r="A36">
        <v>1</v>
      </c>
      <c r="B36" t="s">
        <v>7</v>
      </c>
      <c r="C36" t="s">
        <v>14</v>
      </c>
      <c r="D36" t="s">
        <v>2</v>
      </c>
      <c r="E36">
        <v>121</v>
      </c>
      <c r="F36">
        <v>1177</v>
      </c>
      <c r="G36">
        <v>0.10280373831775701</v>
      </c>
    </row>
    <row r="37" spans="1:7" x14ac:dyDescent="0.2">
      <c r="A37">
        <v>1</v>
      </c>
      <c r="B37" t="s">
        <v>17</v>
      </c>
      <c r="C37" t="s">
        <v>5</v>
      </c>
      <c r="D37" t="s">
        <v>2</v>
      </c>
      <c r="E37">
        <v>159</v>
      </c>
      <c r="F37">
        <v>1880</v>
      </c>
      <c r="G37">
        <v>8.4574468085106394E-2</v>
      </c>
    </row>
    <row r="38" spans="1:7" x14ac:dyDescent="0.2">
      <c r="A38">
        <v>1</v>
      </c>
      <c r="B38" t="s">
        <v>17</v>
      </c>
      <c r="C38" t="s">
        <v>14</v>
      </c>
      <c r="D38" t="s">
        <v>2</v>
      </c>
      <c r="E38">
        <v>114</v>
      </c>
      <c r="F38">
        <v>1177</v>
      </c>
      <c r="G38">
        <v>9.6856414613423994E-2</v>
      </c>
    </row>
    <row r="39" spans="1:7" x14ac:dyDescent="0.2">
      <c r="A39">
        <v>1</v>
      </c>
      <c r="B39" t="s">
        <v>17</v>
      </c>
      <c r="C39" t="s">
        <v>15</v>
      </c>
      <c r="D39" t="s">
        <v>16</v>
      </c>
      <c r="E39">
        <v>15</v>
      </c>
      <c r="F39">
        <v>1000</v>
      </c>
      <c r="G39">
        <v>1.4999999999999999E-2</v>
      </c>
    </row>
    <row r="40" spans="1:7" x14ac:dyDescent="0.2">
      <c r="A40">
        <v>5</v>
      </c>
      <c r="B40" t="s">
        <v>6</v>
      </c>
      <c r="C40" t="s">
        <v>5</v>
      </c>
      <c r="D40" t="s">
        <v>2</v>
      </c>
      <c r="E40">
        <v>163</v>
      </c>
      <c r="F40">
        <v>1897</v>
      </c>
      <c r="G40">
        <v>8.5925144965735403E-2</v>
      </c>
    </row>
    <row r="41" spans="1:7" x14ac:dyDescent="0.2">
      <c r="A41">
        <v>5</v>
      </c>
      <c r="B41" t="s">
        <v>6</v>
      </c>
      <c r="C41" t="s">
        <v>14</v>
      </c>
      <c r="D41" t="s">
        <v>2</v>
      </c>
      <c r="E41">
        <v>107</v>
      </c>
      <c r="F41">
        <v>1162</v>
      </c>
      <c r="G41">
        <v>9.2082616179001694E-2</v>
      </c>
    </row>
    <row r="42" spans="1:7" x14ac:dyDescent="0.2">
      <c r="A42">
        <v>5</v>
      </c>
      <c r="B42" t="s">
        <v>6</v>
      </c>
      <c r="C42" t="s">
        <v>15</v>
      </c>
      <c r="D42" t="s">
        <v>16</v>
      </c>
      <c r="E42">
        <v>326</v>
      </c>
      <c r="F42">
        <v>999</v>
      </c>
      <c r="G42">
        <v>0.32632632632632602</v>
      </c>
    </row>
    <row r="43" spans="1:7" x14ac:dyDescent="0.2">
      <c r="A43">
        <v>5</v>
      </c>
      <c r="B43" t="s">
        <v>7</v>
      </c>
      <c r="C43" t="s">
        <v>5</v>
      </c>
      <c r="D43" t="s">
        <v>2</v>
      </c>
      <c r="E43">
        <v>160</v>
      </c>
      <c r="F43">
        <v>1897</v>
      </c>
      <c r="G43">
        <v>8.4343700579862901E-2</v>
      </c>
    </row>
    <row r="44" spans="1:7" x14ac:dyDescent="0.2">
      <c r="A44">
        <v>5</v>
      </c>
      <c r="B44" t="s">
        <v>7</v>
      </c>
      <c r="C44" t="s">
        <v>14</v>
      </c>
      <c r="D44" t="s">
        <v>2</v>
      </c>
      <c r="E44">
        <v>105</v>
      </c>
      <c r="F44">
        <v>1167</v>
      </c>
      <c r="G44">
        <v>8.9974293059126006E-2</v>
      </c>
    </row>
    <row r="45" spans="1:7" x14ac:dyDescent="0.2">
      <c r="A45">
        <v>5</v>
      </c>
      <c r="B45" t="s">
        <v>17</v>
      </c>
      <c r="C45" t="s">
        <v>5</v>
      </c>
      <c r="D45" t="s">
        <v>2</v>
      </c>
      <c r="E45">
        <v>160</v>
      </c>
      <c r="F45">
        <v>1897</v>
      </c>
      <c r="G45">
        <v>8.4343700579862901E-2</v>
      </c>
    </row>
    <row r="46" spans="1:7" x14ac:dyDescent="0.2">
      <c r="A46">
        <v>5</v>
      </c>
      <c r="B46" t="s">
        <v>17</v>
      </c>
      <c r="C46" t="s">
        <v>14</v>
      </c>
      <c r="D46" t="s">
        <v>2</v>
      </c>
      <c r="E46">
        <v>99</v>
      </c>
      <c r="F46">
        <v>1167</v>
      </c>
      <c r="G46">
        <v>8.4832904884318799E-2</v>
      </c>
    </row>
    <row r="47" spans="1:7" x14ac:dyDescent="0.2">
      <c r="A47">
        <v>5</v>
      </c>
      <c r="B47" t="s">
        <v>17</v>
      </c>
      <c r="C47" t="s">
        <v>15</v>
      </c>
      <c r="D47" t="s">
        <v>16</v>
      </c>
      <c r="E47">
        <v>5</v>
      </c>
      <c r="F47">
        <v>1000</v>
      </c>
      <c r="G47">
        <v>5.0000000000000001E-3</v>
      </c>
    </row>
    <row r="48" spans="1:7" x14ac:dyDescent="0.2">
      <c r="A48">
        <v>10</v>
      </c>
      <c r="B48" t="s">
        <v>6</v>
      </c>
      <c r="C48" t="s">
        <v>5</v>
      </c>
      <c r="D48" t="s">
        <v>2</v>
      </c>
      <c r="E48">
        <v>172</v>
      </c>
      <c r="F48">
        <v>1899</v>
      </c>
      <c r="G48">
        <v>9.0573986308583501E-2</v>
      </c>
    </row>
    <row r="49" spans="1:7" x14ac:dyDescent="0.2">
      <c r="A49">
        <v>10</v>
      </c>
      <c r="B49" t="s">
        <v>6</v>
      </c>
      <c r="C49" t="s">
        <v>14</v>
      </c>
      <c r="D49" t="s">
        <v>2</v>
      </c>
      <c r="E49">
        <v>128</v>
      </c>
      <c r="F49">
        <v>1205</v>
      </c>
      <c r="G49">
        <v>0.10622406639004101</v>
      </c>
    </row>
    <row r="50" spans="1:7" x14ac:dyDescent="0.2">
      <c r="A50">
        <v>10</v>
      </c>
      <c r="B50" t="s">
        <v>6</v>
      </c>
      <c r="C50" t="s">
        <v>15</v>
      </c>
      <c r="D50" t="s">
        <v>16</v>
      </c>
      <c r="E50">
        <v>290</v>
      </c>
      <c r="F50">
        <v>986</v>
      </c>
      <c r="G50">
        <v>0.29411764705882398</v>
      </c>
    </row>
    <row r="51" spans="1:7" x14ac:dyDescent="0.2">
      <c r="A51">
        <v>10</v>
      </c>
      <c r="B51" t="s">
        <v>7</v>
      </c>
      <c r="C51" t="s">
        <v>5</v>
      </c>
      <c r="D51" t="s">
        <v>2</v>
      </c>
      <c r="E51">
        <v>162</v>
      </c>
      <c r="F51">
        <v>1899</v>
      </c>
      <c r="G51">
        <v>8.5308056872037893E-2</v>
      </c>
    </row>
    <row r="52" spans="1:7" x14ac:dyDescent="0.2">
      <c r="A52">
        <v>10</v>
      </c>
      <c r="B52" t="s">
        <v>7</v>
      </c>
      <c r="C52" t="s">
        <v>14</v>
      </c>
      <c r="D52" t="s">
        <v>2</v>
      </c>
      <c r="E52">
        <v>109</v>
      </c>
      <c r="F52">
        <v>1224</v>
      </c>
      <c r="G52">
        <v>8.9052287581699294E-2</v>
      </c>
    </row>
    <row r="53" spans="1:7" x14ac:dyDescent="0.2">
      <c r="A53">
        <v>10</v>
      </c>
      <c r="B53" t="s">
        <v>17</v>
      </c>
      <c r="C53" t="s">
        <v>5</v>
      </c>
      <c r="D53" t="s">
        <v>2</v>
      </c>
      <c r="E53">
        <v>172</v>
      </c>
      <c r="F53">
        <v>1899</v>
      </c>
      <c r="G53">
        <v>9.0573986308583501E-2</v>
      </c>
    </row>
    <row r="54" spans="1:7" x14ac:dyDescent="0.2">
      <c r="A54">
        <v>10</v>
      </c>
      <c r="B54" t="s">
        <v>17</v>
      </c>
      <c r="C54" t="s">
        <v>14</v>
      </c>
      <c r="D54" t="s">
        <v>2</v>
      </c>
      <c r="E54">
        <v>108</v>
      </c>
      <c r="F54">
        <v>1224</v>
      </c>
      <c r="G54">
        <v>8.8235294117647106E-2</v>
      </c>
    </row>
    <row r="55" spans="1:7" x14ac:dyDescent="0.2">
      <c r="A55">
        <v>10</v>
      </c>
      <c r="B55" t="s">
        <v>17</v>
      </c>
      <c r="C55" t="s">
        <v>15</v>
      </c>
      <c r="D55" t="s">
        <v>16</v>
      </c>
      <c r="E55">
        <v>5</v>
      </c>
      <c r="F55">
        <v>1000</v>
      </c>
      <c r="G55">
        <v>5.0000000000000001E-3</v>
      </c>
    </row>
    <row r="56" spans="1:7" x14ac:dyDescent="0.2">
      <c r="A56">
        <v>20</v>
      </c>
      <c r="B56" t="s">
        <v>6</v>
      </c>
      <c r="C56" t="s">
        <v>5</v>
      </c>
      <c r="D56" t="s">
        <v>2</v>
      </c>
      <c r="E56">
        <v>180</v>
      </c>
      <c r="F56">
        <v>1895</v>
      </c>
      <c r="G56">
        <v>9.4986807387862804E-2</v>
      </c>
    </row>
    <row r="57" spans="1:7" x14ac:dyDescent="0.2">
      <c r="A57">
        <v>20</v>
      </c>
      <c r="B57" t="s">
        <v>6</v>
      </c>
      <c r="C57" t="s">
        <v>14</v>
      </c>
      <c r="D57" t="s">
        <v>2</v>
      </c>
      <c r="E57">
        <v>103</v>
      </c>
      <c r="F57">
        <v>1169</v>
      </c>
      <c r="G57">
        <v>8.8109495295124005E-2</v>
      </c>
    </row>
    <row r="58" spans="1:7" x14ac:dyDescent="0.2">
      <c r="A58">
        <v>20</v>
      </c>
      <c r="B58" t="s">
        <v>6</v>
      </c>
      <c r="C58" t="s">
        <v>15</v>
      </c>
      <c r="D58" t="s">
        <v>16</v>
      </c>
      <c r="E58">
        <v>249</v>
      </c>
      <c r="F58">
        <v>958</v>
      </c>
      <c r="G58">
        <v>0.25991649269311101</v>
      </c>
    </row>
    <row r="59" spans="1:7" x14ac:dyDescent="0.2">
      <c r="A59">
        <v>20</v>
      </c>
      <c r="B59" t="s">
        <v>7</v>
      </c>
      <c r="C59" t="s">
        <v>5</v>
      </c>
      <c r="D59" t="s">
        <v>2</v>
      </c>
      <c r="E59">
        <v>163</v>
      </c>
      <c r="F59">
        <v>1897</v>
      </c>
      <c r="G59">
        <v>8.5925144965735403E-2</v>
      </c>
    </row>
    <row r="60" spans="1:7" x14ac:dyDescent="0.2">
      <c r="A60">
        <v>20</v>
      </c>
      <c r="B60" t="s">
        <v>7</v>
      </c>
      <c r="C60" t="s">
        <v>14</v>
      </c>
      <c r="D60" t="s">
        <v>2</v>
      </c>
      <c r="E60">
        <v>102</v>
      </c>
      <c r="F60">
        <v>1251</v>
      </c>
      <c r="G60">
        <v>8.1534772182254203E-2</v>
      </c>
    </row>
    <row r="61" spans="1:7" x14ac:dyDescent="0.2">
      <c r="A61">
        <v>20</v>
      </c>
      <c r="B61" t="s">
        <v>7</v>
      </c>
      <c r="C61" t="s">
        <v>15</v>
      </c>
      <c r="D61" t="s">
        <v>16</v>
      </c>
      <c r="E61">
        <v>1</v>
      </c>
      <c r="F61">
        <v>1000</v>
      </c>
      <c r="G61">
        <v>1E-3</v>
      </c>
    </row>
    <row r="62" spans="1:7" x14ac:dyDescent="0.2">
      <c r="A62">
        <v>20</v>
      </c>
      <c r="B62" t="s">
        <v>17</v>
      </c>
      <c r="C62" t="s">
        <v>5</v>
      </c>
      <c r="D62" t="s">
        <v>2</v>
      </c>
      <c r="E62">
        <v>163</v>
      </c>
      <c r="F62">
        <v>1897</v>
      </c>
      <c r="G62">
        <v>8.5925144965735403E-2</v>
      </c>
    </row>
    <row r="63" spans="1:7" x14ac:dyDescent="0.2">
      <c r="A63">
        <v>20</v>
      </c>
      <c r="B63" t="s">
        <v>17</v>
      </c>
      <c r="C63" t="s">
        <v>14</v>
      </c>
      <c r="D63" t="s">
        <v>2</v>
      </c>
      <c r="E63">
        <v>99</v>
      </c>
      <c r="F63">
        <v>1251</v>
      </c>
      <c r="G63">
        <v>7.9136690647481994E-2</v>
      </c>
    </row>
    <row r="64" spans="1:7" x14ac:dyDescent="0.2">
      <c r="A64">
        <v>20</v>
      </c>
      <c r="B64" t="s">
        <v>17</v>
      </c>
      <c r="C64" t="s">
        <v>15</v>
      </c>
      <c r="D64" t="s">
        <v>16</v>
      </c>
      <c r="E64">
        <v>10</v>
      </c>
      <c r="F64">
        <v>1000</v>
      </c>
      <c r="G64">
        <v>0.01</v>
      </c>
    </row>
    <row r="65" spans="1:7" x14ac:dyDescent="0.2">
      <c r="A65" s="1">
        <v>1</v>
      </c>
      <c r="B65" s="1" t="s">
        <v>6</v>
      </c>
      <c r="C65" s="1" t="s">
        <v>1</v>
      </c>
      <c r="D65" s="1" t="s">
        <v>2</v>
      </c>
      <c r="E65" s="1">
        <v>3</v>
      </c>
      <c r="F65" s="1">
        <v>790</v>
      </c>
      <c r="G65" s="1">
        <v>3.7974699999999998E-3</v>
      </c>
    </row>
    <row r="66" spans="1:7" x14ac:dyDescent="0.2">
      <c r="A66" s="1">
        <v>1</v>
      </c>
      <c r="B66" s="1" t="s">
        <v>6</v>
      </c>
      <c r="C66" s="1" t="s">
        <v>5</v>
      </c>
      <c r="D66" s="1" t="s">
        <v>2</v>
      </c>
      <c r="E66" s="1">
        <v>43</v>
      </c>
      <c r="F66" s="1">
        <v>875</v>
      </c>
      <c r="G66" s="1">
        <v>4.9142859999999997E-2</v>
      </c>
    </row>
    <row r="67" spans="1:7" x14ac:dyDescent="0.2">
      <c r="A67" s="1">
        <v>1</v>
      </c>
      <c r="B67" s="1" t="s">
        <v>6</v>
      </c>
      <c r="C67" s="1" t="s">
        <v>14</v>
      </c>
      <c r="D67" s="1" t="s">
        <v>2</v>
      </c>
      <c r="E67" s="1">
        <v>54</v>
      </c>
      <c r="F67" s="1">
        <v>830</v>
      </c>
      <c r="G67" s="1">
        <v>6.5060240000000005E-2</v>
      </c>
    </row>
    <row r="68" spans="1:7" x14ac:dyDescent="0.2">
      <c r="A68" s="1">
        <v>1</v>
      </c>
      <c r="B68" s="1" t="s">
        <v>6</v>
      </c>
      <c r="C68" s="1" t="s">
        <v>15</v>
      </c>
      <c r="D68" s="1" t="s">
        <v>16</v>
      </c>
      <c r="E68" s="1">
        <v>625</v>
      </c>
      <c r="F68" s="1">
        <v>1090</v>
      </c>
      <c r="G68" s="1">
        <v>0.57339450000000003</v>
      </c>
    </row>
    <row r="69" spans="1:7" x14ac:dyDescent="0.2">
      <c r="A69" s="1">
        <v>1</v>
      </c>
      <c r="B69" s="1" t="s">
        <v>7</v>
      </c>
      <c r="C69" s="1" t="s">
        <v>5</v>
      </c>
      <c r="D69" s="1" t="s">
        <v>2</v>
      </c>
      <c r="E69" s="1">
        <v>56</v>
      </c>
      <c r="F69" s="1">
        <v>906</v>
      </c>
      <c r="G69" s="1">
        <v>6.1810150000000001E-2</v>
      </c>
    </row>
    <row r="70" spans="1:7" x14ac:dyDescent="0.2">
      <c r="A70" s="1">
        <v>1</v>
      </c>
      <c r="B70" s="1" t="s">
        <v>7</v>
      </c>
      <c r="C70" s="1" t="s">
        <v>14</v>
      </c>
      <c r="D70" s="1" t="s">
        <v>2</v>
      </c>
      <c r="E70" s="1">
        <v>59</v>
      </c>
      <c r="F70" s="1">
        <v>896</v>
      </c>
      <c r="G70" s="1">
        <v>6.5848210000000004E-2</v>
      </c>
    </row>
    <row r="71" spans="1:7" x14ac:dyDescent="0.2">
      <c r="A71" s="1">
        <v>1</v>
      </c>
      <c r="B71" s="1" t="s">
        <v>17</v>
      </c>
      <c r="C71" s="1" t="s">
        <v>5</v>
      </c>
      <c r="D71" s="1" t="s">
        <v>2</v>
      </c>
      <c r="E71" s="1">
        <v>52</v>
      </c>
      <c r="F71" s="1">
        <v>889</v>
      </c>
      <c r="G71" s="1">
        <v>5.849269E-2</v>
      </c>
    </row>
    <row r="72" spans="1:7" x14ac:dyDescent="0.2">
      <c r="A72" s="1">
        <v>1</v>
      </c>
      <c r="B72" s="1" t="s">
        <v>17</v>
      </c>
      <c r="C72" s="1" t="s">
        <v>14</v>
      </c>
      <c r="D72" s="1" t="s">
        <v>2</v>
      </c>
      <c r="E72" s="1">
        <v>57</v>
      </c>
      <c r="F72" s="1">
        <v>896</v>
      </c>
      <c r="G72" s="1">
        <v>6.3616069999999997E-2</v>
      </c>
    </row>
    <row r="73" spans="1:7" x14ac:dyDescent="0.2">
      <c r="A73" s="1">
        <v>1</v>
      </c>
      <c r="B73" s="1" t="s">
        <v>17</v>
      </c>
      <c r="C73" s="1" t="s">
        <v>15</v>
      </c>
      <c r="D73" s="1" t="s">
        <v>16</v>
      </c>
      <c r="E73" s="1">
        <v>59</v>
      </c>
      <c r="F73" s="1">
        <v>1291</v>
      </c>
      <c r="G73" s="1">
        <v>4.570101E-2</v>
      </c>
    </row>
    <row r="74" spans="1:7" x14ac:dyDescent="0.2">
      <c r="A74" s="1">
        <v>5</v>
      </c>
      <c r="B74" s="1" t="s">
        <v>6</v>
      </c>
      <c r="C74" s="1" t="s">
        <v>1</v>
      </c>
      <c r="D74" s="1" t="s">
        <v>2</v>
      </c>
      <c r="E74" s="1">
        <v>2</v>
      </c>
      <c r="F74" s="1">
        <v>631</v>
      </c>
      <c r="G74" s="1">
        <v>3.16957E-3</v>
      </c>
    </row>
    <row r="75" spans="1:7" x14ac:dyDescent="0.2">
      <c r="A75" s="1">
        <v>5</v>
      </c>
      <c r="B75" s="1" t="s">
        <v>6</v>
      </c>
      <c r="C75" s="1" t="s">
        <v>5</v>
      </c>
      <c r="D75" s="1" t="s">
        <v>2</v>
      </c>
      <c r="E75" s="1">
        <v>41</v>
      </c>
      <c r="F75" s="1">
        <v>838</v>
      </c>
      <c r="G75" s="1">
        <v>4.8926009999999999E-2</v>
      </c>
    </row>
    <row r="76" spans="1:7" x14ac:dyDescent="0.2">
      <c r="A76" s="1">
        <v>5</v>
      </c>
      <c r="B76" s="1" t="s">
        <v>6</v>
      </c>
      <c r="C76" s="1" t="s">
        <v>14</v>
      </c>
      <c r="D76" s="1" t="s">
        <v>2</v>
      </c>
      <c r="E76" s="1">
        <v>64</v>
      </c>
      <c r="F76" s="1">
        <v>885</v>
      </c>
      <c r="G76" s="1">
        <v>7.231638E-2</v>
      </c>
    </row>
    <row r="77" spans="1:7" x14ac:dyDescent="0.2">
      <c r="A77" s="1">
        <v>5</v>
      </c>
      <c r="B77" s="1" t="s">
        <v>6</v>
      </c>
      <c r="C77" s="1" t="s">
        <v>15</v>
      </c>
      <c r="D77" s="1" t="s">
        <v>16</v>
      </c>
      <c r="E77" s="1">
        <v>430</v>
      </c>
      <c r="F77" s="1">
        <v>897</v>
      </c>
      <c r="G77" s="1">
        <v>0.47937570000000002</v>
      </c>
    </row>
    <row r="78" spans="1:7" x14ac:dyDescent="0.2">
      <c r="A78" s="1">
        <v>5</v>
      </c>
      <c r="B78" s="1" t="s">
        <v>7</v>
      </c>
      <c r="C78" s="1" t="s">
        <v>5</v>
      </c>
      <c r="D78" s="1" t="s">
        <v>2</v>
      </c>
      <c r="E78" s="1">
        <v>43</v>
      </c>
      <c r="F78" s="1">
        <v>847</v>
      </c>
      <c r="G78" s="1">
        <v>5.0767409999999999E-2</v>
      </c>
    </row>
    <row r="79" spans="1:7" x14ac:dyDescent="0.2">
      <c r="A79" s="1">
        <v>5</v>
      </c>
      <c r="B79" s="1" t="s">
        <v>7</v>
      </c>
      <c r="C79" s="1" t="s">
        <v>14</v>
      </c>
      <c r="D79" s="1" t="s">
        <v>2</v>
      </c>
      <c r="E79" s="1">
        <v>61</v>
      </c>
      <c r="F79" s="1">
        <v>985</v>
      </c>
      <c r="G79" s="1">
        <v>6.192893E-2</v>
      </c>
    </row>
    <row r="80" spans="1:7" x14ac:dyDescent="0.2">
      <c r="A80" s="1">
        <v>5</v>
      </c>
      <c r="B80" s="1" t="s">
        <v>17</v>
      </c>
      <c r="C80" s="1" t="s">
        <v>5</v>
      </c>
      <c r="D80" s="1" t="s">
        <v>2</v>
      </c>
      <c r="E80" s="1">
        <v>39</v>
      </c>
      <c r="F80" s="1">
        <v>828</v>
      </c>
      <c r="G80" s="1">
        <v>4.7101450000000003E-2</v>
      </c>
    </row>
    <row r="81" spans="1:7" x14ac:dyDescent="0.2">
      <c r="A81" s="1">
        <v>5</v>
      </c>
      <c r="B81" s="1" t="s">
        <v>17</v>
      </c>
      <c r="C81" s="1" t="s">
        <v>14</v>
      </c>
      <c r="D81" s="1" t="s">
        <v>2</v>
      </c>
      <c r="E81" s="1">
        <v>63</v>
      </c>
      <c r="F81" s="1">
        <v>985</v>
      </c>
      <c r="G81" s="1">
        <v>6.3959390000000005E-2</v>
      </c>
    </row>
    <row r="82" spans="1:7" x14ac:dyDescent="0.2">
      <c r="A82" s="1">
        <v>5</v>
      </c>
      <c r="B82" s="1" t="s">
        <v>17</v>
      </c>
      <c r="C82" s="1" t="s">
        <v>15</v>
      </c>
      <c r="D82" s="1" t="s">
        <v>16</v>
      </c>
      <c r="E82" s="1">
        <v>17</v>
      </c>
      <c r="F82" s="1">
        <v>1101</v>
      </c>
      <c r="G82" s="1">
        <v>1.5440509999999999E-2</v>
      </c>
    </row>
    <row r="83" spans="1:7" x14ac:dyDescent="0.2">
      <c r="A83" s="1">
        <v>10</v>
      </c>
      <c r="B83" s="1" t="s">
        <v>6</v>
      </c>
      <c r="C83" s="1" t="s">
        <v>1</v>
      </c>
      <c r="D83" s="1" t="s">
        <v>2</v>
      </c>
      <c r="E83" s="1">
        <v>1</v>
      </c>
      <c r="F83" s="1">
        <v>845</v>
      </c>
      <c r="G83" s="1">
        <v>1.1834300000000001E-3</v>
      </c>
    </row>
    <row r="84" spans="1:7" x14ac:dyDescent="0.2">
      <c r="A84" s="1">
        <v>10</v>
      </c>
      <c r="B84" s="1" t="s">
        <v>6</v>
      </c>
      <c r="C84" s="1" t="s">
        <v>5</v>
      </c>
      <c r="D84" s="1" t="s">
        <v>2</v>
      </c>
      <c r="E84" s="1">
        <v>53</v>
      </c>
      <c r="F84" s="1">
        <v>833</v>
      </c>
      <c r="G84" s="1">
        <v>6.362545E-2</v>
      </c>
    </row>
    <row r="85" spans="1:7" x14ac:dyDescent="0.2">
      <c r="A85" s="1">
        <v>10</v>
      </c>
      <c r="B85" s="1" t="s">
        <v>6</v>
      </c>
      <c r="C85" s="1" t="s">
        <v>14</v>
      </c>
      <c r="D85" s="1" t="s">
        <v>2</v>
      </c>
      <c r="E85" s="1">
        <v>48</v>
      </c>
      <c r="F85" s="1">
        <v>805</v>
      </c>
      <c r="G85" s="1">
        <v>5.9627329999999999E-2</v>
      </c>
    </row>
    <row r="86" spans="1:7" x14ac:dyDescent="0.2">
      <c r="A86" s="1">
        <v>10</v>
      </c>
      <c r="B86" s="1" t="s">
        <v>6</v>
      </c>
      <c r="C86" s="1" t="s">
        <v>15</v>
      </c>
      <c r="D86" s="1" t="s">
        <v>16</v>
      </c>
      <c r="E86" s="1">
        <v>400</v>
      </c>
      <c r="F86" s="1">
        <v>856</v>
      </c>
      <c r="G86" s="1">
        <v>0.46728972000000002</v>
      </c>
    </row>
    <row r="87" spans="1:7" x14ac:dyDescent="0.2">
      <c r="A87" s="1">
        <v>10</v>
      </c>
      <c r="B87" s="1" t="s">
        <v>7</v>
      </c>
      <c r="C87" s="1" t="s">
        <v>5</v>
      </c>
      <c r="D87" s="1" t="s">
        <v>2</v>
      </c>
      <c r="E87" s="1">
        <v>50</v>
      </c>
      <c r="F87" s="1">
        <v>840</v>
      </c>
      <c r="G87" s="1">
        <v>5.9523810000000003E-2</v>
      </c>
    </row>
    <row r="88" spans="1:7" x14ac:dyDescent="0.2">
      <c r="A88" s="1">
        <v>10</v>
      </c>
      <c r="B88" s="1" t="s">
        <v>7</v>
      </c>
      <c r="C88" s="1" t="s">
        <v>14</v>
      </c>
      <c r="D88" s="1" t="s">
        <v>2</v>
      </c>
      <c r="E88" s="1">
        <v>54</v>
      </c>
      <c r="F88" s="1">
        <v>931</v>
      </c>
      <c r="G88" s="1">
        <v>5.8002150000000002E-2</v>
      </c>
    </row>
    <row r="89" spans="1:7" x14ac:dyDescent="0.2">
      <c r="A89" s="1">
        <v>10</v>
      </c>
      <c r="B89" s="1" t="s">
        <v>17</v>
      </c>
      <c r="C89" s="1" t="s">
        <v>5</v>
      </c>
      <c r="D89" s="1" t="s">
        <v>2</v>
      </c>
      <c r="E89" s="1">
        <v>47</v>
      </c>
      <c r="F89" s="1">
        <v>816</v>
      </c>
      <c r="G89" s="1">
        <v>5.7598040000000003E-2</v>
      </c>
    </row>
    <row r="90" spans="1:7" x14ac:dyDescent="0.2">
      <c r="A90" s="1">
        <v>10</v>
      </c>
      <c r="B90" s="1" t="s">
        <v>17</v>
      </c>
      <c r="C90" s="1" t="s">
        <v>14</v>
      </c>
      <c r="D90" s="1" t="s">
        <v>2</v>
      </c>
      <c r="E90" s="1">
        <v>58</v>
      </c>
      <c r="F90" s="1">
        <v>931</v>
      </c>
      <c r="G90" s="1">
        <v>6.2298600000000003E-2</v>
      </c>
    </row>
    <row r="91" spans="1:7" x14ac:dyDescent="0.2">
      <c r="A91" s="1">
        <v>10</v>
      </c>
      <c r="B91" s="1" t="s">
        <v>17</v>
      </c>
      <c r="C91" s="1" t="s">
        <v>15</v>
      </c>
      <c r="D91" s="1" t="s">
        <v>16</v>
      </c>
      <c r="E91" s="1">
        <v>7</v>
      </c>
      <c r="F91" s="1">
        <v>1059</v>
      </c>
      <c r="G91" s="1">
        <v>6.6100100000000004E-3</v>
      </c>
    </row>
    <row r="92" spans="1:7" x14ac:dyDescent="0.2">
      <c r="A92" s="1">
        <v>20</v>
      </c>
      <c r="B92" s="1" t="s">
        <v>6</v>
      </c>
      <c r="C92" s="1" t="s">
        <v>5</v>
      </c>
      <c r="D92" s="1" t="s">
        <v>2</v>
      </c>
      <c r="E92" s="1">
        <v>48</v>
      </c>
      <c r="F92" s="1">
        <v>804</v>
      </c>
      <c r="G92" s="1">
        <v>5.9701490000000003E-2</v>
      </c>
    </row>
    <row r="93" spans="1:7" x14ac:dyDescent="0.2">
      <c r="A93" s="1">
        <v>20</v>
      </c>
      <c r="B93" s="1" t="s">
        <v>6</v>
      </c>
      <c r="C93" s="1" t="s">
        <v>14</v>
      </c>
      <c r="D93" s="1" t="s">
        <v>2</v>
      </c>
      <c r="E93" s="1">
        <v>54</v>
      </c>
      <c r="F93" s="1">
        <v>771</v>
      </c>
      <c r="G93" s="1">
        <v>7.0038909999999996E-2</v>
      </c>
    </row>
    <row r="94" spans="1:7" x14ac:dyDescent="0.2">
      <c r="A94" s="1">
        <v>20</v>
      </c>
      <c r="B94" s="1" t="s">
        <v>6</v>
      </c>
      <c r="C94" s="1" t="s">
        <v>15</v>
      </c>
      <c r="D94" s="1" t="s">
        <v>16</v>
      </c>
      <c r="E94" s="1">
        <v>301</v>
      </c>
      <c r="F94" s="1">
        <v>720</v>
      </c>
      <c r="G94" s="1">
        <v>0.41805555999999999</v>
      </c>
    </row>
    <row r="95" spans="1:7" x14ac:dyDescent="0.2">
      <c r="A95" s="1">
        <v>20</v>
      </c>
      <c r="B95" s="1" t="s">
        <v>7</v>
      </c>
      <c r="C95" s="1" t="s">
        <v>5</v>
      </c>
      <c r="D95" s="1" t="s">
        <v>2</v>
      </c>
      <c r="E95" s="1">
        <v>44</v>
      </c>
      <c r="F95" s="1">
        <v>807</v>
      </c>
      <c r="G95" s="1">
        <v>5.4522920000000002E-2</v>
      </c>
    </row>
    <row r="96" spans="1:7" x14ac:dyDescent="0.2">
      <c r="A96" s="1">
        <v>20</v>
      </c>
      <c r="B96" s="1" t="s">
        <v>7</v>
      </c>
      <c r="C96" s="1" t="s">
        <v>14</v>
      </c>
      <c r="D96" s="1" t="s">
        <v>2</v>
      </c>
      <c r="E96" s="1">
        <v>67</v>
      </c>
      <c r="F96" s="1">
        <v>1000</v>
      </c>
      <c r="G96" s="1">
        <v>6.7000000000000004E-2</v>
      </c>
    </row>
    <row r="97" spans="1:7" x14ac:dyDescent="0.2">
      <c r="A97" s="1">
        <v>20</v>
      </c>
      <c r="B97" s="1" t="s">
        <v>17</v>
      </c>
      <c r="C97" s="1" t="s">
        <v>5</v>
      </c>
      <c r="D97" s="1" t="s">
        <v>2</v>
      </c>
      <c r="E97" s="1">
        <v>47</v>
      </c>
      <c r="F97" s="1">
        <v>788</v>
      </c>
      <c r="G97" s="1">
        <v>5.9644669999999997E-2</v>
      </c>
    </row>
    <row r="98" spans="1:7" x14ac:dyDescent="0.2">
      <c r="A98" s="1">
        <v>20</v>
      </c>
      <c r="B98" s="1" t="s">
        <v>17</v>
      </c>
      <c r="C98" s="1" t="s">
        <v>14</v>
      </c>
      <c r="D98" s="1" t="s">
        <v>2</v>
      </c>
      <c r="E98" s="1">
        <v>67</v>
      </c>
      <c r="F98" s="1">
        <v>1000</v>
      </c>
      <c r="G98" s="1">
        <v>6.7000000000000004E-2</v>
      </c>
    </row>
    <row r="99" spans="1:7" x14ac:dyDescent="0.2">
      <c r="A99" s="1">
        <v>20</v>
      </c>
      <c r="B99" s="1" t="s">
        <v>17</v>
      </c>
      <c r="C99" s="1" t="s">
        <v>15</v>
      </c>
      <c r="D99" s="1" t="s">
        <v>16</v>
      </c>
      <c r="E99" s="1">
        <v>16</v>
      </c>
      <c r="F99" s="1">
        <v>978</v>
      </c>
      <c r="G99" s="1">
        <v>1.635992E-2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146D-F65D-944E-8629-09AE0B8C0FA7}">
  <dimension ref="A1:B4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19</v>
      </c>
      <c r="B1" t="s">
        <v>22</v>
      </c>
    </row>
    <row r="2" spans="1:2" x14ac:dyDescent="0.2">
      <c r="A2" s="1" t="s">
        <v>20</v>
      </c>
      <c r="B2">
        <f>AVERAGEIF('All Errors'!B:B, "Compar", 'All Errors'!G:G)</f>
        <v>0.15339731728542799</v>
      </c>
    </row>
    <row r="3" spans="1:2" x14ac:dyDescent="0.2">
      <c r="A3" s="1" t="s">
        <v>3</v>
      </c>
      <c r="B3">
        <f>AVERAGEIF('All Errors'!B:B, "PGLSSEY", 'All Errors'!G:G)</f>
        <v>6.9291019161943385E-2</v>
      </c>
    </row>
    <row r="4" spans="1:2" x14ac:dyDescent="0.2">
      <c r="A4" s="1" t="s">
        <v>4</v>
      </c>
      <c r="B4">
        <f>AVERAGEIF('All Errors'!B:B, "PGLSSEYOPTIM", 'All Errors'!G:G)</f>
        <v>5.8446837798138543E-2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79F0-FE95-F04F-93E6-1612CEF24F21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s="1" t="s">
        <v>19</v>
      </c>
      <c r="B1" s="1" t="s">
        <v>22</v>
      </c>
    </row>
    <row r="2" spans="1:2" x14ac:dyDescent="0.2">
      <c r="A2" s="1" t="s">
        <v>20</v>
      </c>
      <c r="B2" s="1">
        <f>AVERAGEIFS('All Errors'!G:G, 'All Errors'!B:B, "Compar",'All Errors'!D:D, "False Negative")</f>
        <v>7.7692579927664998E-2</v>
      </c>
    </row>
    <row r="3" spans="1:2" x14ac:dyDescent="0.2">
      <c r="A3" s="1" t="s">
        <v>20</v>
      </c>
      <c r="B3" s="1">
        <f>AVERAGEIFS('All Errors'!G:G, 'All Errors'!B:B, "Compar",'All Errors'!D:D, "False Positive")</f>
        <v>0.32373297634039477</v>
      </c>
    </row>
    <row r="4" spans="1:2" x14ac:dyDescent="0.2">
      <c r="A4" s="1" t="s">
        <v>3</v>
      </c>
      <c r="B4" s="1">
        <f>AVERAGEIFS('All Errors'!G:G, 'All Errors'!B:B, "PGLSSEY",'All Errors'!D:D, "False Negative")</f>
        <v>7.4981937425438669E-2</v>
      </c>
    </row>
    <row r="5" spans="1:2" x14ac:dyDescent="0.2">
      <c r="A5" s="1" t="s">
        <v>3</v>
      </c>
      <c r="B5" s="1">
        <f>AVERAGEIFS('All Errors'!G:G, 'All Errors'!B:B, "PGLSSEY",'All Errors'!D:D, "False Positive")</f>
        <v>1E-3</v>
      </c>
    </row>
    <row r="6" spans="1:2" x14ac:dyDescent="0.2">
      <c r="A6" s="1" t="s">
        <v>4</v>
      </c>
      <c r="B6" s="1">
        <f>AVERAGEIFS('All Errors'!G:G, 'All Errors'!B:B, "PGLSSEYOPTIM",'All Errors'!D:D, "False Negative")</f>
        <v>7.5359758222440523E-2</v>
      </c>
    </row>
    <row r="7" spans="1:2" x14ac:dyDescent="0.2">
      <c r="A7" s="1" t="s">
        <v>4</v>
      </c>
      <c r="B7">
        <f>AVERAGEIFS('All Errors'!G:G, 'All Errors'!B:B, "PGLSSEYOPTIM",'All Errors'!D:D, "False Positive")</f>
        <v>1.3345716666666667E-2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50</vt:lpstr>
      <vt:lpstr>150</vt:lpstr>
      <vt:lpstr>350</vt:lpstr>
      <vt:lpstr>Average by Species Count</vt:lpstr>
      <vt:lpstr>All Errors</vt:lpstr>
      <vt:lpstr>Average Error All by Model</vt:lpstr>
      <vt:lpstr>Avg Error Type all by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Mellon</dc:creator>
  <cp:lastModifiedBy>Walker Mellon</cp:lastModifiedBy>
  <dcterms:created xsi:type="dcterms:W3CDTF">2025-02-04T19:36:39Z</dcterms:created>
  <dcterms:modified xsi:type="dcterms:W3CDTF">2025-02-04T20:08:47Z</dcterms:modified>
</cp:coreProperties>
</file>