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pappas/Desktop/VBA/Minis/"/>
    </mc:Choice>
  </mc:AlternateContent>
  <xr:revisionPtr revIDLastSave="0" documentId="13_ncr:1_{0DFAFD44-DD6E-D44E-8152-1298D2EF4749}" xr6:coauthVersionLast="45" xr6:coauthVersionMax="45" xr10:uidLastSave="{00000000-0000-0000-0000-000000000000}"/>
  <bookViews>
    <workbookView xWindow="1780" yWindow="460" windowWidth="25380" windowHeight="17540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antioxidants!$E$1</definedName>
    <definedName name="_xlchart.v1.1" hidden="1">antioxidants!$E$2:$E$3137</definedName>
    <definedName name="_xlchart.v1.2" hidden="1">antioxidants!$E$1</definedName>
    <definedName name="_xlchart.v1.3" hidden="1">antioxidants!$E$2:$E$3137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2" l="1"/>
  <c r="B9" i="2" l="1"/>
  <c r="B10" i="2" s="1"/>
  <c r="B7" i="2"/>
  <c r="B6" i="2"/>
  <c r="B5" i="2"/>
  <c r="B4" i="2"/>
  <c r="B3" i="2"/>
  <c r="B2" i="2"/>
  <c r="B12" i="2" l="1"/>
  <c r="D1" i="2" s="1" a="1"/>
  <c r="B11" i="2"/>
  <c r="D1" i="2" l="1"/>
  <c r="E3" i="2"/>
  <c r="E7" i="2"/>
  <c r="E11" i="2"/>
  <c r="E15" i="2"/>
  <c r="E19" i="2"/>
  <c r="E23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103" i="2"/>
  <c r="E107" i="2"/>
  <c r="E111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75" i="2"/>
  <c r="E179" i="2"/>
  <c r="E183" i="2"/>
  <c r="E187" i="2"/>
  <c r="E191" i="2"/>
  <c r="E195" i="2"/>
  <c r="E199" i="2"/>
  <c r="E203" i="2"/>
  <c r="E4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200" i="2"/>
  <c r="E204" i="2"/>
  <c r="E208" i="2"/>
  <c r="E212" i="2"/>
  <c r="E216" i="2"/>
  <c r="E220" i="2"/>
  <c r="E224" i="2"/>
  <c r="E228" i="2"/>
  <c r="E232" i="2"/>
  <c r="E236" i="2"/>
  <c r="E240" i="2"/>
  <c r="E244" i="2"/>
  <c r="E248" i="2"/>
  <c r="E252" i="2"/>
  <c r="E256" i="2"/>
  <c r="E260" i="2"/>
  <c r="E264" i="2"/>
  <c r="E268" i="2"/>
  <c r="E272" i="2"/>
  <c r="E276" i="2"/>
  <c r="E280" i="2"/>
  <c r="E284" i="2"/>
  <c r="E288" i="2"/>
  <c r="E292" i="2"/>
  <c r="E296" i="2"/>
  <c r="E300" i="2"/>
  <c r="E304" i="2"/>
  <c r="E308" i="2"/>
  <c r="E312" i="2"/>
  <c r="E316" i="2"/>
  <c r="E320" i="2"/>
  <c r="E324" i="2"/>
  <c r="E328" i="2"/>
  <c r="E332" i="2"/>
  <c r="E336" i="2"/>
  <c r="E340" i="2"/>
  <c r="E5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6" i="2"/>
  <c r="E10" i="2"/>
  <c r="E26" i="2"/>
  <c r="E42" i="2"/>
  <c r="E58" i="2"/>
  <c r="E74" i="2"/>
  <c r="E82" i="2"/>
  <c r="E90" i="2"/>
  <c r="E98" i="2"/>
  <c r="E106" i="2"/>
  <c r="E114" i="2"/>
  <c r="E122" i="2"/>
  <c r="E130" i="2"/>
  <c r="E138" i="2"/>
  <c r="E146" i="2"/>
  <c r="E154" i="2"/>
  <c r="E162" i="2"/>
  <c r="E170" i="2"/>
  <c r="E178" i="2"/>
  <c r="E186" i="2"/>
  <c r="E194" i="2"/>
  <c r="E202" i="2"/>
  <c r="E209" i="2"/>
  <c r="E214" i="2"/>
  <c r="E219" i="2"/>
  <c r="E225" i="2"/>
  <c r="E230" i="2"/>
  <c r="E235" i="2"/>
  <c r="E241" i="2"/>
  <c r="E246" i="2"/>
  <c r="E251" i="2"/>
  <c r="E257" i="2"/>
  <c r="E262" i="2"/>
  <c r="E267" i="2"/>
  <c r="E273" i="2"/>
  <c r="E278" i="2"/>
  <c r="E283" i="2"/>
  <c r="E289" i="2"/>
  <c r="E294" i="2"/>
  <c r="E299" i="2"/>
  <c r="E305" i="2"/>
  <c r="E310" i="2"/>
  <c r="E315" i="2"/>
  <c r="E321" i="2"/>
  <c r="E326" i="2"/>
  <c r="E331" i="2"/>
  <c r="E337" i="2"/>
  <c r="E342" i="2"/>
  <c r="E346" i="2"/>
  <c r="E350" i="2"/>
  <c r="E354" i="2"/>
  <c r="E358" i="2"/>
  <c r="E362" i="2"/>
  <c r="E366" i="2"/>
  <c r="E370" i="2"/>
  <c r="E374" i="2"/>
  <c r="E378" i="2"/>
  <c r="E382" i="2"/>
  <c r="E386" i="2"/>
  <c r="E390" i="2"/>
  <c r="E394" i="2"/>
  <c r="E398" i="2"/>
  <c r="E402" i="2"/>
  <c r="E406" i="2"/>
  <c r="E410" i="2"/>
  <c r="E414" i="2"/>
  <c r="E418" i="2"/>
  <c r="E422" i="2"/>
  <c r="E426" i="2"/>
  <c r="E430" i="2"/>
  <c r="E434" i="2"/>
  <c r="E438" i="2"/>
  <c r="E442" i="2"/>
  <c r="E446" i="2"/>
  <c r="E14" i="2"/>
  <c r="E30" i="2"/>
  <c r="E46" i="2"/>
  <c r="E62" i="2"/>
  <c r="E77" i="2"/>
  <c r="E85" i="2"/>
  <c r="E93" i="2"/>
  <c r="E101" i="2"/>
  <c r="E109" i="2"/>
  <c r="E117" i="2"/>
  <c r="E125" i="2"/>
  <c r="E133" i="2"/>
  <c r="E141" i="2"/>
  <c r="E149" i="2"/>
  <c r="E157" i="2"/>
  <c r="E165" i="2"/>
  <c r="E173" i="2"/>
  <c r="E181" i="2"/>
  <c r="E189" i="2"/>
  <c r="E197" i="2"/>
  <c r="E205" i="2"/>
  <c r="E210" i="2"/>
  <c r="E215" i="2"/>
  <c r="E221" i="2"/>
  <c r="E226" i="2"/>
  <c r="E231" i="2"/>
  <c r="E237" i="2"/>
  <c r="E242" i="2"/>
  <c r="E247" i="2"/>
  <c r="E253" i="2"/>
  <c r="E258" i="2"/>
  <c r="E263" i="2"/>
  <c r="E269" i="2"/>
  <c r="E274" i="2"/>
  <c r="E279" i="2"/>
  <c r="E285" i="2"/>
  <c r="E290" i="2"/>
  <c r="E295" i="2"/>
  <c r="E301" i="2"/>
  <c r="E306" i="2"/>
  <c r="E311" i="2"/>
  <c r="E317" i="2"/>
  <c r="E322" i="2"/>
  <c r="E327" i="2"/>
  <c r="E333" i="2"/>
  <c r="E338" i="2"/>
  <c r="E343" i="2"/>
  <c r="E347" i="2"/>
  <c r="E351" i="2"/>
  <c r="E355" i="2"/>
  <c r="E359" i="2"/>
  <c r="E363" i="2"/>
  <c r="E367" i="2"/>
  <c r="E371" i="2"/>
  <c r="E375" i="2"/>
  <c r="E379" i="2"/>
  <c r="E383" i="2"/>
  <c r="E387" i="2"/>
  <c r="E391" i="2"/>
  <c r="E395" i="2"/>
  <c r="E399" i="2"/>
  <c r="E403" i="2"/>
  <c r="E407" i="2"/>
  <c r="E411" i="2"/>
  <c r="E415" i="2"/>
  <c r="E419" i="2"/>
  <c r="E423" i="2"/>
  <c r="E427" i="2"/>
  <c r="E431" i="2"/>
  <c r="E435" i="2"/>
  <c r="E439" i="2"/>
  <c r="E443" i="2"/>
  <c r="E447" i="2"/>
  <c r="E451" i="2"/>
  <c r="E455" i="2"/>
  <c r="E459" i="2"/>
  <c r="E463" i="2"/>
  <c r="E467" i="2"/>
  <c r="E471" i="2"/>
  <c r="E475" i="2"/>
  <c r="E479" i="2"/>
  <c r="E483" i="2"/>
  <c r="E487" i="2"/>
  <c r="E491" i="2"/>
  <c r="E495" i="2"/>
  <c r="E18" i="2"/>
  <c r="E34" i="2"/>
  <c r="E50" i="2"/>
  <c r="E66" i="2"/>
  <c r="E78" i="2"/>
  <c r="E86" i="2"/>
  <c r="E94" i="2"/>
  <c r="E102" i="2"/>
  <c r="E110" i="2"/>
  <c r="E118" i="2"/>
  <c r="E126" i="2"/>
  <c r="E134" i="2"/>
  <c r="E142" i="2"/>
  <c r="E150" i="2"/>
  <c r="E158" i="2"/>
  <c r="E166" i="2"/>
  <c r="E174" i="2"/>
  <c r="E182" i="2"/>
  <c r="E190" i="2"/>
  <c r="E198" i="2"/>
  <c r="E206" i="2"/>
  <c r="E211" i="2"/>
  <c r="E217" i="2"/>
  <c r="E222" i="2"/>
  <c r="E227" i="2"/>
  <c r="E233" i="2"/>
  <c r="E238" i="2"/>
  <c r="E243" i="2"/>
  <c r="E249" i="2"/>
  <c r="E254" i="2"/>
  <c r="E259" i="2"/>
  <c r="E265" i="2"/>
  <c r="E270" i="2"/>
  <c r="E275" i="2"/>
  <c r="E281" i="2"/>
  <c r="E286" i="2"/>
  <c r="E291" i="2"/>
  <c r="E297" i="2"/>
  <c r="E302" i="2"/>
  <c r="E307" i="2"/>
  <c r="E313" i="2"/>
  <c r="E318" i="2"/>
  <c r="E323" i="2"/>
  <c r="E329" i="2"/>
  <c r="E334" i="2"/>
  <c r="E339" i="2"/>
  <c r="E344" i="2"/>
  <c r="E348" i="2"/>
  <c r="E352" i="2"/>
  <c r="E356" i="2"/>
  <c r="E360" i="2"/>
  <c r="E364" i="2"/>
  <c r="E368" i="2"/>
  <c r="E372" i="2"/>
  <c r="E376" i="2"/>
  <c r="E380" i="2"/>
  <c r="E384" i="2"/>
  <c r="E388" i="2"/>
  <c r="E392" i="2"/>
  <c r="E396" i="2"/>
  <c r="E400" i="2"/>
  <c r="E404" i="2"/>
  <c r="E408" i="2"/>
  <c r="E412" i="2"/>
  <c r="E416" i="2"/>
  <c r="E420" i="2"/>
  <c r="E424" i="2"/>
  <c r="E428" i="2"/>
  <c r="E432" i="2"/>
  <c r="E436" i="2"/>
  <c r="E440" i="2"/>
  <c r="E444" i="2"/>
  <c r="E448" i="2"/>
  <c r="E452" i="2"/>
  <c r="E456" i="2"/>
  <c r="E460" i="2"/>
  <c r="E464" i="2"/>
  <c r="E468" i="2"/>
  <c r="E472" i="2"/>
  <c r="E476" i="2"/>
  <c r="E480" i="2"/>
  <c r="E484" i="2"/>
  <c r="E488" i="2"/>
  <c r="E492" i="2"/>
  <c r="E496" i="2"/>
  <c r="E22" i="2"/>
  <c r="E81" i="2"/>
  <c r="E113" i="2"/>
  <c r="E145" i="2"/>
  <c r="E177" i="2"/>
  <c r="E207" i="2"/>
  <c r="E229" i="2"/>
  <c r="E250" i="2"/>
  <c r="E271" i="2"/>
  <c r="E293" i="2"/>
  <c r="E314" i="2"/>
  <c r="E335" i="2"/>
  <c r="E353" i="2"/>
  <c r="E369" i="2"/>
  <c r="E385" i="2"/>
  <c r="E401" i="2"/>
  <c r="E417" i="2"/>
  <c r="E433" i="2"/>
  <c r="E449" i="2"/>
  <c r="E457" i="2"/>
  <c r="E465" i="2"/>
  <c r="E473" i="2"/>
  <c r="E481" i="2"/>
  <c r="E489" i="2"/>
  <c r="E497" i="2"/>
  <c r="E501" i="2"/>
  <c r="E505" i="2"/>
  <c r="E509" i="2"/>
  <c r="E513" i="2"/>
  <c r="E517" i="2"/>
  <c r="E521" i="2"/>
  <c r="E525" i="2"/>
  <c r="E477" i="2"/>
  <c r="E493" i="2"/>
  <c r="E507" i="2"/>
  <c r="E519" i="2"/>
  <c r="E2" i="2"/>
  <c r="E70" i="2"/>
  <c r="E223" i="2"/>
  <c r="E266" i="2"/>
  <c r="E309" i="2"/>
  <c r="E349" i="2"/>
  <c r="E381" i="2"/>
  <c r="E413" i="2"/>
  <c r="E454" i="2"/>
  <c r="E470" i="2"/>
  <c r="E486" i="2"/>
  <c r="E500" i="2"/>
  <c r="E508" i="2"/>
  <c r="E516" i="2"/>
  <c r="E524" i="2"/>
  <c r="E38" i="2"/>
  <c r="E89" i="2"/>
  <c r="E121" i="2"/>
  <c r="E153" i="2"/>
  <c r="E185" i="2"/>
  <c r="E213" i="2"/>
  <c r="E234" i="2"/>
  <c r="E255" i="2"/>
  <c r="E277" i="2"/>
  <c r="E298" i="2"/>
  <c r="E319" i="2"/>
  <c r="E341" i="2"/>
  <c r="E357" i="2"/>
  <c r="E373" i="2"/>
  <c r="E389" i="2"/>
  <c r="E405" i="2"/>
  <c r="E421" i="2"/>
  <c r="E437" i="2"/>
  <c r="E450" i="2"/>
  <c r="E458" i="2"/>
  <c r="E466" i="2"/>
  <c r="E474" i="2"/>
  <c r="E482" i="2"/>
  <c r="E490" i="2"/>
  <c r="E498" i="2"/>
  <c r="E502" i="2"/>
  <c r="E506" i="2"/>
  <c r="E510" i="2"/>
  <c r="E514" i="2"/>
  <c r="E518" i="2"/>
  <c r="E522" i="2"/>
  <c r="E526" i="2"/>
  <c r="E54" i="2"/>
  <c r="E97" i="2"/>
  <c r="E129" i="2"/>
  <c r="E161" i="2"/>
  <c r="E193" i="2"/>
  <c r="E218" i="2"/>
  <c r="E239" i="2"/>
  <c r="E261" i="2"/>
  <c r="E282" i="2"/>
  <c r="E303" i="2"/>
  <c r="E325" i="2"/>
  <c r="E345" i="2"/>
  <c r="E361" i="2"/>
  <c r="E377" i="2"/>
  <c r="E393" i="2"/>
  <c r="E409" i="2"/>
  <c r="E425" i="2"/>
  <c r="E441" i="2"/>
  <c r="E453" i="2"/>
  <c r="E461" i="2"/>
  <c r="E469" i="2"/>
  <c r="E485" i="2"/>
  <c r="E499" i="2"/>
  <c r="E503" i="2"/>
  <c r="E511" i="2"/>
  <c r="E515" i="2"/>
  <c r="E523" i="2"/>
  <c r="E105" i="2"/>
  <c r="E137" i="2"/>
  <c r="E169" i="2"/>
  <c r="E201" i="2"/>
  <c r="E245" i="2"/>
  <c r="E287" i="2"/>
  <c r="E330" i="2"/>
  <c r="E365" i="2"/>
  <c r="E397" i="2"/>
  <c r="E429" i="2"/>
  <c r="E445" i="2"/>
  <c r="E462" i="2"/>
  <c r="E478" i="2"/>
  <c r="E494" i="2"/>
  <c r="E504" i="2"/>
  <c r="E512" i="2"/>
  <c r="E5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<sst xmlns="http://schemas.openxmlformats.org/spreadsheetml/2006/main" count="12290" uniqueCount="3224">
  <si>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</si>
  <si>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</si>
  <si>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</si>
  <si>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</si>
  <si>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</si>
  <si>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</si>
  <si>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</si>
  <si>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</si>
  <si>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</si>
  <si>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</si>
  <si>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</si>
  <si>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</si>
  <si>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</si>
  <si>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</si>
  <si>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</si>
  <si>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</si>
  <si>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</si>
  <si>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</si>
  <si>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</si>
  <si>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</si>
  <si>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</si>
  <si>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</si>
  <si>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</si>
  <si>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</si>
  <si>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</si>
  <si>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</si>
  <si>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</si>
  <si>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</si>
  <si>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</si>
  <si>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</si>
  <si>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</si>
  <si>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</si>
  <si>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</si>
  <si>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</si>
  <si>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</si>
  <si>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</si>
  <si>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</si>
  <si>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</si>
  <si>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</si>
  <si>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</si>
  <si>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</si>
  <si>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</si>
  <si>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</si>
  <si>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</si>
  <si>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</si>
  <si>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</si>
  <si>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</si>
  <si>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</si>
  <si>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</si>
  <si>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</si>
  <si>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</si>
  <si>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</si>
  <si>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</si>
  <si>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</si>
  <si>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</si>
  <si>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</si>
  <si>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</si>
  <si>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</si>
  <si>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</si>
  <si>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</si>
  <si>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</si>
  <si>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</si>
  <si>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</si>
  <si>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</si>
  <si>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</si>
  <si>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</si>
  <si>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</si>
  <si>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</si>
  <si>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</si>
  <si>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</si>
  <si>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</si>
  <si>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</si>
  <si>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</si>
  <si>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</si>
  <si>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</si>
  <si>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</si>
  <si>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</si>
  <si>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</si>
  <si>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</si>
  <si>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</si>
  <si>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</si>
  <si>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</si>
  <si>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</si>
  <si>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</si>
  <si>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</si>
  <si>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</si>
  <si>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</si>
  <si>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</si>
  <si>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</si>
  <si>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</si>
  <si>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</si>
  <si>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</si>
  <si>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</si>
  <si>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</si>
  <si>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</si>
  <si>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</si>
  <si>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</si>
  <si>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</si>
  <si>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</si>
  <si>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</si>
  <si>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</si>
  <si>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</si>
  <si>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</si>
  <si>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</si>
  <si>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</si>
  <si>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</si>
  <si>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</si>
  <si>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</si>
  <si>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</si>
  <si>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</si>
  <si>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</si>
  <si>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</si>
  <si>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</si>
  <si>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</si>
  <si>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</si>
  <si>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</si>
  <si>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</si>
  <si>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</si>
  <si>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</si>
  <si>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</si>
  <si>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</si>
  <si>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</si>
  <si>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</si>
  <si>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</si>
  <si>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</si>
  <si>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</si>
  <si>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</si>
  <si>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</si>
  <si>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</si>
  <si>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</si>
  <si>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</si>
  <si>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</si>
  <si>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</si>
  <si>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</si>
  <si>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</si>
  <si>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</si>
  <si>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</si>
  <si>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</si>
  <si>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</si>
  <si>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</si>
  <si>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</si>
  <si>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</si>
  <si>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</si>
  <si>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</si>
  <si>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</si>
  <si>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</si>
  <si>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</si>
  <si>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</si>
  <si>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</si>
  <si>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</si>
  <si>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</si>
  <si>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</si>
  <si>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</si>
  <si>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</si>
  <si>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</si>
  <si>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</si>
  <si>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</si>
  <si>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</si>
  <si>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</si>
  <si>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</si>
  <si>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</si>
  <si>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</si>
  <si>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</si>
  <si>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</si>
  <si>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</si>
  <si>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</si>
  <si>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</si>
  <si>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</si>
  <si>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</si>
  <si>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</si>
  <si>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</si>
  <si>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</si>
  <si>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</si>
  <si>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</si>
  <si>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</si>
  <si>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</si>
  <si>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</si>
  <si>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</si>
  <si>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</si>
  <si>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</si>
  <si>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</si>
  <si>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</si>
  <si>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</si>
  <si>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</si>
  <si>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</si>
  <si>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</si>
  <si>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</si>
  <si>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</si>
  <si>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</si>
  <si>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</si>
  <si>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</si>
  <si>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</si>
  <si>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</si>
  <si>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</si>
  <si>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</si>
  <si>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</si>
  <si>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</si>
  <si>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</si>
  <si>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</si>
  <si>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</si>
  <si>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</si>
  <si>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</si>
  <si>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</si>
  <si>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</si>
  <si>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</si>
  <si>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</si>
  <si>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</si>
  <si>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</si>
  <si>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</si>
  <si>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</si>
  <si>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</si>
  <si>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</si>
  <si>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</si>
  <si>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</si>
  <si>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</si>
  <si>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</si>
  <si>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</si>
  <si>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</si>
  <si>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</si>
  <si>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</si>
  <si>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</si>
  <si>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</si>
  <si>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</si>
  <si>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</si>
  <si>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</si>
  <si>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</si>
  <si>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</si>
  <si>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</si>
  <si>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</si>
  <si>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</si>
  <si>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</si>
  <si>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</si>
  <si>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</si>
  <si>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</si>
  <si>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</si>
  <si>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</si>
  <si>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</si>
  <si>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</si>
  <si>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</si>
  <si>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</si>
  <si>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</si>
  <si>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</si>
  <si>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</si>
  <si>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</si>
  <si>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</si>
  <si>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</si>
  <si>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</si>
  <si>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</si>
  <si>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</si>
  <si>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</si>
  <si>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</si>
  <si>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</si>
  <si>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</si>
  <si>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</si>
  <si>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</si>
  <si>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</si>
  <si>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</si>
  <si>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</si>
  <si>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</si>
  <si>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</si>
  <si>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</si>
  <si>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</si>
  <si>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</si>
  <si>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</si>
  <si>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</si>
  <si>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</si>
  <si>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</si>
  <si>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</si>
  <si>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</si>
  <si>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</si>
  <si>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</si>
  <si>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</si>
  <si>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</si>
  <si>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</si>
  <si>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</si>
  <si>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</si>
  <si>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</si>
  <si>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</si>
  <si>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</si>
  <si>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</si>
  <si>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</si>
  <si>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</si>
  <si>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</si>
  <si>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</si>
  <si>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</si>
  <si>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</si>
  <si>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</si>
  <si>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</si>
  <si>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</si>
  <si>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</si>
  <si>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</si>
  <si>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</si>
  <si>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</si>
  <si>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</si>
  <si>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</si>
  <si>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</si>
  <si>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</si>
  <si>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</si>
  <si>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</si>
  <si>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</si>
  <si>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</si>
  <si>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</si>
  <si>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</si>
  <si>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</si>
  <si>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</si>
  <si>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</si>
  <si>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</si>
  <si>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</si>
  <si>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</si>
  <si>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</si>
  <si>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</si>
  <si>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</si>
  <si>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</si>
  <si>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</si>
  <si>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</si>
  <si>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</si>
  <si>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</si>
  <si>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</si>
  <si>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</si>
  <si>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</si>
  <si>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</si>
  <si>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</si>
  <si>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</si>
  <si>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</si>
  <si>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</si>
  <si>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</si>
  <si>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</si>
  <si>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</si>
  <si>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</si>
  <si>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</si>
  <si>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</si>
  <si>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</si>
  <si>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</si>
  <si>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</si>
  <si>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</si>
  <si>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</si>
  <si>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</si>
  <si>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</si>
  <si>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</si>
  <si>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</si>
  <si>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</si>
  <si>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</si>
  <si>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</si>
  <si>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</si>
  <si>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</si>
  <si>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</si>
  <si>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</si>
  <si>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</si>
  <si>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</si>
  <si>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</si>
  <si>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</si>
  <si>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</si>
  <si>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</si>
  <si>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</si>
  <si>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</si>
  <si>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</si>
  <si>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</si>
  <si>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</si>
  <si>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</si>
  <si>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</si>
  <si>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</si>
  <si>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</si>
  <si>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</si>
  <si>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</si>
  <si>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</si>
  <si>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</si>
  <si>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</si>
  <si>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</si>
  <si>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</si>
  <si>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</si>
  <si>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</si>
  <si>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</si>
  <si>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</si>
  <si>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</si>
  <si>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</si>
  <si>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</si>
  <si>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</si>
  <si>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</si>
  <si>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</si>
  <si>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</si>
  <si>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</si>
  <si>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</si>
  <si>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</si>
  <si>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</si>
  <si>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</si>
  <si>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</si>
  <si>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</si>
  <si>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</si>
  <si>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</si>
  <si>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</si>
  <si>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</si>
  <si>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</si>
  <si>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</si>
  <si>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</si>
  <si>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</si>
  <si>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</si>
  <si>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</si>
  <si>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</si>
  <si>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</si>
  <si>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</si>
  <si>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</si>
  <si>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</si>
  <si>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</si>
  <si>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</si>
  <si>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</si>
  <si>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</si>
  <si>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</si>
  <si>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</si>
  <si>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</si>
  <si>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</si>
  <si>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</si>
  <si>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</si>
  <si>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</si>
  <si>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</si>
  <si>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</si>
  <si>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</si>
  <si>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</si>
  <si>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</si>
  <si>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</si>
  <si>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</si>
  <si>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</si>
  <si>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</si>
  <si>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</si>
  <si>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</si>
  <si>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</si>
  <si>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</si>
  <si>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</si>
  <si>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</si>
  <si>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</si>
  <si>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</si>
  <si>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</si>
  <si>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</si>
  <si>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</si>
  <si>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</si>
  <si>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</si>
  <si>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</si>
  <si>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</si>
  <si>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</si>
  <si>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</si>
  <si>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</si>
  <si>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</si>
  <si>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</si>
  <si>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</si>
  <si>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</si>
  <si>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</si>
  <si>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</si>
  <si>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</si>
  <si>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</si>
  <si>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</si>
  <si>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</si>
  <si>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</si>
  <si>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</si>
  <si>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</si>
  <si>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</si>
  <si>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</si>
  <si>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</si>
  <si>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</si>
  <si>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</si>
  <si>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</si>
  <si>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</si>
  <si>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</si>
  <si>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</si>
  <si>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</si>
  <si>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</si>
  <si>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</si>
  <si>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</si>
  <si>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</si>
  <si>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</si>
  <si>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</si>
  <si>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</si>
  <si>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</si>
  <si>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</si>
  <si>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</si>
  <si>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</si>
  <si>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</si>
  <si>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</si>
  <si>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</si>
  <si>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</si>
  <si>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</si>
  <si>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</si>
  <si>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</si>
  <si>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</si>
  <si>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</si>
  <si>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</si>
  <si>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</si>
  <si>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</si>
  <si>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</si>
  <si>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</si>
  <si>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</si>
  <si>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</si>
  <si>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</si>
  <si>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</si>
  <si>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</si>
  <si>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</si>
  <si>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</si>
  <si>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</si>
  <si>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</si>
  <si>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</si>
  <si>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</si>
  <si>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</si>
  <si>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</si>
  <si>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</si>
  <si>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</si>
  <si>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</si>
  <si>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</si>
  <si>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</si>
  <si>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</si>
  <si>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</si>
  <si>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</si>
  <si>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</si>
  <si>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</si>
  <si>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</si>
  <si>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</si>
  <si>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</si>
  <si>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</si>
  <si>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</si>
  <si>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</si>
  <si>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</si>
  <si>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</si>
  <si>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</si>
  <si>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</si>
  <si>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</si>
  <si>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</si>
  <si>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</si>
  <si>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</si>
  <si>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</si>
  <si>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</si>
  <si>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</si>
  <si>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</si>
  <si>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</si>
  <si>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</si>
  <si>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</si>
  <si>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</si>
  <si>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</si>
  <si>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</si>
  <si>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</si>
  <si>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</si>
  <si>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</si>
  <si>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</si>
  <si>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</si>
  <si>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</si>
  <si>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</si>
  <si>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</si>
  <si>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</si>
  <si>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</si>
  <si>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</si>
  <si>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</si>
  <si>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</si>
  <si>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</si>
  <si>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</si>
  <si>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</si>
  <si>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</si>
  <si>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</si>
  <si>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</si>
  <si>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</si>
  <si>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</si>
  <si>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</si>
  <si>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</si>
  <si>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</si>
  <si>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</si>
  <si>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</si>
  <si>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</si>
  <si>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</si>
  <si>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</si>
  <si>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</si>
  <si>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</si>
  <si>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</si>
  <si>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</si>
  <si>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</si>
  <si>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</si>
  <si>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</si>
  <si>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</si>
  <si>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</si>
  <si>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</si>
  <si>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</si>
  <si>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</si>
  <si>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</si>
  <si>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</si>
  <si>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</si>
  <si>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</si>
  <si>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</si>
  <si>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</si>
  <si>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</si>
  <si>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</si>
  <si>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</si>
  <si>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</si>
  <si>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</si>
  <si>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</si>
  <si>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</si>
  <si>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</si>
  <si>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</si>
  <si>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</si>
  <si>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</si>
  <si>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</si>
  <si>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</si>
  <si>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</si>
  <si>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</si>
  <si>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</si>
  <si>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</si>
  <si>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</si>
  <si>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</si>
  <si>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</si>
  <si>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</si>
  <si>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</si>
  <si>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</si>
  <si>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</si>
  <si>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</si>
  <si>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</si>
  <si>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</si>
  <si>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</si>
  <si>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</si>
  <si>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</si>
  <si>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</si>
  <si>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</si>
  <si>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</si>
  <si>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</si>
  <si>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</si>
  <si>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</si>
  <si>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</si>
  <si>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</si>
  <si>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</si>
  <si>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</si>
  <si>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</si>
  <si>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</si>
  <si>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</si>
  <si>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</si>
  <si>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</si>
  <si>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</si>
  <si>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</si>
  <si>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</si>
  <si>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</si>
  <si>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</si>
  <si>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</si>
  <si>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</si>
  <si>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</si>
  <si>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</si>
  <si>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</si>
  <si>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</si>
  <si>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</si>
  <si>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</si>
  <si>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</si>
  <si>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</si>
  <si>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</si>
  <si>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</si>
  <si>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</si>
  <si>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</si>
  <si>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</si>
  <si>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</si>
  <si>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</si>
  <si>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</si>
  <si>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</si>
  <si>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</si>
  <si>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</si>
  <si>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</si>
  <si>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</si>
  <si>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</si>
  <si>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</si>
  <si>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</si>
  <si>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</si>
  <si>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</si>
  <si>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</si>
  <si>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</si>
  <si>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</si>
  <si>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</si>
  <si>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</si>
  <si>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</si>
  <si>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</si>
  <si>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</si>
  <si>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</si>
  <si>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</si>
  <si>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</si>
  <si>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</si>
  <si>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</si>
  <si>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</si>
  <si>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</si>
  <si>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</si>
  <si>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</si>
  <si>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</si>
  <si>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</si>
  <si>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</si>
  <si>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</si>
  <si>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</si>
  <si>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</si>
  <si>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</si>
  <si>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</si>
  <si>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</si>
  <si>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</si>
  <si>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</si>
  <si>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</si>
  <si>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</si>
  <si>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</si>
  <si>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</si>
  <si>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</si>
  <si>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</si>
  <si>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</si>
  <si>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</si>
  <si>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</si>
  <si>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</si>
  <si>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</si>
  <si>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</si>
  <si>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</si>
  <si>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</si>
  <si>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</si>
  <si>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</si>
  <si>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</si>
  <si>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</si>
  <si>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</si>
  <si>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</si>
  <si>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</si>
  <si>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</si>
  <si>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</si>
  <si>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</si>
  <si>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</si>
  <si>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</si>
  <si>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</si>
  <si>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</si>
  <si>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</si>
  <si>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</si>
  <si>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</si>
  <si>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</si>
  <si>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</si>
  <si>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</si>
  <si>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</si>
  <si>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</si>
  <si>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</si>
  <si>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</si>
  <si>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</si>
  <si>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</si>
  <si>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</si>
  <si>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</si>
  <si>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</si>
  <si>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</si>
  <si>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</si>
  <si>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</si>
  <si>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</si>
  <si>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</si>
  <si>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</si>
  <si>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</si>
  <si>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</si>
  <si>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</si>
  <si>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</si>
  <si>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</si>
  <si>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</si>
  <si>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</si>
  <si>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</si>
  <si>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</si>
  <si>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</si>
  <si>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</si>
  <si>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</si>
  <si>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</si>
  <si>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</si>
  <si>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</si>
  <si>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</si>
  <si>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</si>
  <si>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</si>
  <si>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</si>
  <si>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</si>
  <si>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</si>
  <si>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</si>
  <si>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</si>
  <si>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</si>
  <si>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</si>
  <si>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</si>
  <si>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</si>
  <si>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</si>
  <si>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</si>
  <si>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</si>
  <si>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</si>
  <si>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</si>
  <si>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</si>
  <si>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</si>
  <si>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</si>
  <si>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</si>
  <si>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</si>
  <si>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</si>
  <si>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</si>
  <si>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</si>
  <si>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</si>
  <si>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</si>
  <si>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</si>
  <si>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</si>
  <si>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</si>
  <si>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</si>
  <si>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</si>
  <si>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</si>
  <si>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</si>
  <si>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</si>
  <si>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</si>
  <si>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</si>
  <si>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</si>
  <si>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</si>
  <si>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</si>
  <si>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</si>
  <si>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</si>
  <si>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</si>
  <si>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</si>
  <si>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</si>
  <si>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</si>
  <si>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</si>
  <si>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</si>
  <si>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</si>
  <si>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</si>
  <si>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</si>
  <si>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</si>
  <si>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</si>
  <si>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</si>
  <si>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</si>
  <si>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</si>
  <si>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</si>
  <si>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</si>
  <si>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</si>
  <si>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</si>
  <si>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</si>
  <si>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</si>
  <si>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</si>
  <si>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</si>
  <si>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</si>
  <si>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</si>
  <si>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</si>
  <si>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</si>
  <si>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</si>
  <si>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</si>
  <si>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</si>
  <si>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</si>
  <si>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</si>
  <si>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</si>
  <si>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</si>
  <si>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</si>
  <si>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</si>
  <si>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</si>
  <si>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</si>
  <si>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</si>
  <si>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</si>
  <si>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</si>
  <si>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</si>
  <si>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</si>
  <si>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</si>
  <si>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</si>
  <si>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</si>
  <si>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</si>
  <si>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</si>
  <si>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</si>
  <si>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</si>
  <si>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</si>
  <si>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</si>
  <si>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</si>
  <si>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</si>
  <si>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</si>
  <si>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</si>
  <si>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</si>
  <si>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</si>
  <si>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</si>
  <si>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</si>
  <si>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</si>
  <si>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</si>
  <si>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</si>
  <si>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</si>
  <si>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</si>
  <si>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</si>
  <si>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</si>
  <si>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</si>
  <si>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</si>
  <si>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</si>
  <si>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</si>
  <si>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</si>
  <si>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</si>
  <si>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</si>
  <si>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</si>
  <si>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</si>
  <si>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</si>
  <si>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</si>
  <si>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</si>
  <si>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</si>
  <si>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</si>
  <si>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</si>
  <si>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</si>
  <si>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</si>
  <si>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</si>
  <si>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</si>
  <si>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</si>
  <si>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</si>
  <si>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</si>
  <si>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</si>
  <si>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</si>
  <si>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</si>
  <si>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</si>
  <si>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</si>
  <si>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</si>
  <si>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</si>
  <si>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</si>
  <si>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</si>
  <si>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</si>
  <si>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</si>
  <si>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</si>
  <si>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</si>
  <si>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</si>
  <si>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</si>
  <si>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</si>
  <si>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</si>
  <si>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</si>
  <si>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</si>
  <si>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</si>
  <si>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</si>
  <si>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</si>
  <si>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</si>
  <si>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</si>
  <si>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</si>
  <si>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</si>
  <si>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</si>
  <si>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</si>
  <si>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</si>
  <si>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</si>
  <si>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</si>
  <si>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</si>
  <si>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</si>
  <si>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</si>
  <si>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</si>
  <si>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</si>
  <si>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</si>
  <si>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</si>
  <si>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</si>
  <si>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</si>
  <si>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</si>
  <si>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</si>
  <si>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</si>
  <si>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</si>
  <si>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</si>
  <si>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</si>
  <si>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</si>
  <si>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</si>
  <si>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</si>
  <si>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</si>
  <si>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</si>
  <si>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</si>
  <si>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</si>
  <si>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</si>
  <si>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</si>
  <si>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</si>
  <si>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</si>
  <si>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</si>
  <si>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</si>
  <si>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</si>
  <si>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</si>
  <si>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</si>
  <si>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</si>
  <si>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</si>
  <si>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</si>
  <si>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</si>
  <si>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</si>
  <si>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</si>
  <si>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</si>
  <si>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</si>
  <si>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</si>
  <si>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</si>
  <si>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</si>
  <si>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</si>
  <si>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</si>
  <si>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</si>
  <si>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</si>
  <si>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</si>
  <si>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</si>
  <si>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</si>
  <si>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</si>
  <si>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</si>
  <si>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</si>
  <si>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</si>
  <si>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</si>
  <si>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</si>
  <si>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</si>
  <si>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</si>
  <si>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</si>
  <si>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</si>
  <si>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</si>
  <si>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</si>
  <si>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</si>
  <si>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</si>
  <si>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</si>
  <si>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</si>
  <si>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</si>
  <si>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</si>
  <si>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</si>
  <si>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</si>
  <si>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</si>
  <si>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</si>
  <si>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</si>
  <si>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</si>
  <si>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</si>
  <si>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</si>
  <si>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</si>
  <si>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</si>
  <si>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</si>
  <si>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</si>
  <si>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</si>
  <si>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</si>
  <si>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</si>
  <si>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</si>
  <si>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</si>
  <si>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</si>
  <si>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</si>
  <si>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</si>
  <si>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</si>
  <si>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</si>
  <si>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</si>
  <si>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</si>
  <si>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</si>
  <si>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</si>
  <si>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</si>
  <si>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</si>
  <si>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</si>
  <si>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</si>
  <si>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</si>
  <si>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</si>
  <si>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</si>
  <si>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</si>
  <si>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</si>
  <si>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</si>
  <si>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</si>
  <si>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</si>
  <si>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</si>
  <si>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</si>
  <si>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</si>
  <si>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</si>
  <si>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</si>
  <si>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</si>
  <si>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</si>
  <si>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</si>
  <si>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</si>
  <si>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</si>
  <si>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</si>
  <si>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</si>
  <si>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</si>
  <si>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</si>
  <si>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</si>
  <si>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</si>
  <si>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</si>
  <si>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</si>
  <si>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</si>
  <si>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</si>
  <si>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</si>
  <si>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</si>
  <si>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</si>
  <si>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</si>
  <si>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</si>
  <si>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</si>
  <si>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</si>
  <si>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</si>
  <si>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</si>
  <si>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</si>
  <si>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</si>
  <si>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</si>
  <si>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</si>
  <si>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</si>
  <si>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</si>
  <si>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</si>
  <si>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</si>
  <si>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</si>
  <si>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</si>
  <si>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</si>
  <si>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</si>
  <si>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</si>
  <si>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</si>
  <si>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</si>
  <si>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</si>
  <si>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</si>
  <si>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</si>
  <si>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</si>
  <si>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</si>
  <si>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</si>
  <si>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</si>
  <si>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</si>
  <si>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</si>
  <si>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</si>
  <si>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</si>
  <si>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</si>
  <si>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</si>
  <si>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</si>
  <si>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</si>
  <si>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</si>
  <si>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</si>
  <si>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</si>
  <si>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</si>
  <si>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</si>
  <si>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</si>
  <si>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</si>
  <si>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</si>
  <si>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</si>
  <si>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</si>
  <si>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</si>
  <si>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</si>
  <si>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</si>
  <si>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</si>
  <si>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</si>
  <si>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</si>
  <si>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</si>
  <si>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</si>
  <si>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</si>
  <si>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</si>
  <si>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</si>
  <si>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</si>
  <si>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</si>
  <si>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</si>
  <si>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</si>
  <si>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</si>
  <si>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</si>
  <si>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</si>
  <si>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</si>
  <si>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</si>
  <si>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</si>
  <si>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</si>
  <si>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</si>
  <si>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</si>
  <si>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</si>
  <si>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</si>
  <si>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</si>
  <si>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</si>
  <si>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</si>
  <si>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</si>
  <si>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</si>
  <si>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</si>
  <si>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</si>
  <si>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</si>
  <si>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</si>
  <si>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</si>
  <si>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</si>
  <si>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</si>
  <si>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</si>
  <si>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</si>
  <si>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</si>
  <si>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</si>
  <si>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</si>
  <si>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</si>
  <si>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</si>
  <si>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</si>
  <si>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</si>
  <si>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</si>
  <si>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</si>
  <si>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</si>
  <si>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</si>
  <si>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</si>
  <si>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</si>
  <si>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</si>
  <si>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</si>
  <si>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</si>
  <si>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</si>
  <si>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</si>
  <si>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</si>
  <si>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</si>
  <si>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</si>
  <si>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</si>
  <si>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</si>
  <si>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</si>
  <si>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</si>
  <si>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</si>
  <si>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</si>
  <si>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</si>
  <si>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</si>
  <si>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</si>
  <si>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</si>
  <si>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</si>
  <si>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</si>
  <si>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</si>
  <si>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</si>
  <si>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</si>
  <si>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</si>
  <si>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</si>
  <si>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</si>
  <si>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</si>
  <si>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</si>
  <si>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</si>
  <si>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</si>
  <si>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</si>
  <si>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</si>
  <si>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</si>
  <si>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</si>
  <si>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</si>
  <si>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</si>
  <si>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</si>
  <si>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</si>
  <si>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</si>
  <si>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</si>
  <si>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</si>
  <si>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</si>
  <si>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</si>
  <si>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</si>
  <si>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</si>
  <si>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</si>
  <si>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</si>
  <si>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</si>
  <si>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</si>
  <si>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</si>
  <si>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</si>
  <si>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</si>
  <si>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</si>
  <si>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</si>
  <si>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</si>
  <si>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</si>
  <si>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</si>
  <si>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</si>
  <si>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</si>
  <si>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</si>
  <si>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</si>
  <si>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</si>
  <si>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</si>
  <si>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</si>
  <si>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</si>
  <si>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</si>
  <si>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</si>
  <si>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</si>
  <si>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</si>
  <si>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</si>
  <si>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</si>
  <si>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</si>
  <si>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</si>
  <si>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</si>
  <si>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</si>
  <si>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</si>
  <si>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</si>
  <si>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</si>
  <si>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</si>
  <si>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</si>
  <si>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</si>
  <si>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</si>
  <si>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</si>
  <si>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</si>
  <si>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</si>
  <si>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</si>
  <si>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</si>
  <si>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</si>
  <si>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</si>
  <si>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</si>
  <si>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</si>
  <si>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</si>
  <si>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</si>
  <si>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</si>
  <si>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</si>
  <si>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</si>
  <si>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</si>
  <si>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</si>
  <si>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</si>
  <si>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</si>
  <si>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</si>
  <si>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</si>
  <si>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</si>
  <si>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</si>
  <si>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</si>
  <si>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</si>
  <si>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</si>
  <si>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</si>
  <si>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</si>
  <si>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</si>
  <si>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</si>
  <si>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</si>
  <si>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</si>
  <si>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</si>
  <si>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</si>
  <si>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</si>
  <si>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</si>
  <si>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</si>
  <si>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</si>
  <si>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</si>
  <si>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</si>
  <si>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</si>
  <si>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</si>
  <si>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</si>
  <si>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</si>
  <si>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</si>
  <si>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</si>
  <si>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</si>
  <si>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</si>
  <si>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</si>
  <si>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</si>
  <si>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</si>
  <si>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</si>
  <si>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</si>
  <si>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</si>
  <si>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</si>
  <si>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</si>
  <si>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</si>
  <si>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</si>
  <si>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</si>
  <si>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</si>
  <si>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</si>
  <si>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</si>
  <si>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</si>
  <si>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</si>
  <si>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</si>
  <si>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</si>
  <si>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</si>
  <si>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</si>
  <si>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</si>
  <si>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</si>
  <si>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</si>
  <si>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</si>
  <si>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</si>
  <si>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</si>
  <si>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</si>
  <si>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</si>
  <si>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</si>
  <si>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</si>
  <si>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</si>
  <si>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</si>
  <si>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</si>
  <si>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</si>
  <si>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</si>
  <si>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</si>
  <si>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</si>
  <si>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</si>
  <si>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</si>
  <si>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</si>
  <si>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</si>
  <si>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</si>
  <si>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</si>
  <si>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</si>
  <si>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</si>
  <si>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</si>
  <si>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</si>
  <si>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</si>
  <si>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</si>
  <si>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</si>
  <si>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</si>
  <si>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</si>
  <si>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</si>
  <si>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</si>
  <si>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</si>
  <si>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</si>
  <si>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</si>
  <si>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</si>
  <si>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</si>
  <si>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</si>
  <si>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</si>
  <si>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</si>
  <si>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</si>
  <si>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</si>
  <si>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</si>
  <si>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</si>
  <si>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</si>
  <si>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</si>
  <si>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</si>
  <si>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</si>
  <si>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</si>
  <si>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</si>
  <si>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</si>
  <si>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</si>
  <si>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</si>
  <si>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</si>
  <si>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</si>
  <si>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</si>
  <si>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</si>
  <si>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</si>
  <si>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</si>
  <si>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</si>
  <si>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</si>
  <si>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</si>
  <si>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</si>
  <si>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</si>
  <si>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</si>
  <si>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</si>
  <si>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</si>
  <si>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</si>
  <si>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</si>
  <si>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</si>
  <si>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</si>
  <si>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</si>
  <si>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</si>
  <si>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</si>
  <si>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</si>
  <si>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</si>
  <si>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</si>
  <si>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</si>
  <si>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</si>
  <si>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</si>
  <si>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</si>
  <si>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</si>
  <si>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</si>
  <si>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</si>
  <si>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</si>
  <si>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</si>
  <si>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</si>
  <si>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</si>
  <si>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</si>
  <si>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</si>
  <si>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</si>
  <si>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</si>
  <si>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</si>
  <si>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</si>
  <si>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</si>
  <si>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</si>
  <si>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</si>
  <si>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</si>
  <si>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</si>
  <si>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</si>
  <si>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</si>
  <si>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</si>
  <si>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</si>
  <si>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</si>
  <si>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</si>
  <si>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</si>
  <si>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</si>
  <si>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</si>
  <si>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</si>
  <si>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</si>
  <si>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</si>
  <si>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</si>
  <si>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</si>
  <si>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</si>
  <si>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</si>
  <si>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</si>
  <si>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</si>
  <si>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</si>
  <si>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</si>
  <si>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</si>
  <si>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</si>
  <si>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</si>
  <si>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</si>
  <si>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</si>
  <si>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</si>
  <si>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</si>
  <si>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</si>
  <si>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</si>
  <si>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</si>
  <si>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</si>
  <si>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</si>
  <si>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</si>
  <si>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</si>
  <si>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</si>
  <si>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</si>
  <si>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</si>
  <si>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</si>
  <si>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</si>
  <si>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</si>
  <si>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</si>
  <si>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</si>
  <si>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</si>
  <si>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</si>
  <si>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</si>
  <si>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</si>
  <si>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</si>
  <si>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</si>
  <si>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</si>
  <si>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</si>
  <si>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</si>
  <si>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</si>
  <si>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</si>
  <si>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</si>
  <si>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</si>
  <si>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</si>
  <si>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</si>
  <si>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</si>
  <si>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</si>
  <si>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</si>
  <si>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</si>
  <si>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</si>
  <si>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</si>
  <si>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</si>
  <si>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</si>
  <si>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</si>
  <si>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</si>
  <si>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</si>
  <si>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</si>
  <si>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</si>
  <si>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</si>
  <si>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</si>
  <si>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</si>
  <si>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</si>
  <si>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</si>
  <si>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</si>
  <si>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</si>
  <si>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</si>
  <si>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</si>
  <si>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</si>
  <si>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</si>
  <si>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</si>
  <si>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</si>
  <si>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</si>
  <si>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</si>
  <si>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</si>
  <si>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</si>
  <si>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</si>
  <si>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</si>
  <si>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</si>
  <si>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</si>
  <si>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</si>
  <si>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</si>
  <si>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</si>
  <si>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</si>
  <si>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</si>
  <si>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</si>
  <si>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</si>
  <si>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</si>
  <si>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</si>
  <si>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</si>
  <si>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</si>
  <si>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</si>
  <si>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</si>
  <si>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</si>
  <si>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</si>
  <si>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</si>
  <si>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</si>
  <si>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</si>
  <si>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</si>
  <si>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</si>
  <si>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</si>
  <si>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</si>
  <si>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</si>
  <si>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</si>
  <si>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</si>
  <si>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</si>
  <si>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</si>
  <si>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</si>
  <si>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</si>
  <si>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</si>
  <si>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</si>
  <si>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</si>
  <si>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</si>
  <si>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</si>
  <si>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</si>
  <si>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</si>
  <si>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</si>
  <si>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</si>
  <si>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</si>
  <si>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</si>
  <si>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</si>
  <si>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</si>
  <si>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</si>
  <si>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</si>
  <si>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</si>
  <si>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</si>
  <si>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</si>
  <si>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</si>
  <si>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</si>
  <si>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</si>
  <si>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</si>
  <si>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</si>
  <si>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</si>
  <si>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</si>
  <si>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</si>
  <si>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</si>
  <si>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</si>
  <si>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</si>
  <si>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</si>
  <si>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</si>
  <si>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</si>
  <si>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</si>
  <si>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</si>
  <si>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</si>
  <si>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</si>
  <si>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</si>
  <si>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</si>
  <si>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</si>
  <si>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</si>
  <si>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</si>
  <si>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</si>
  <si>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</si>
  <si>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</si>
  <si>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</si>
  <si>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</si>
  <si>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</si>
  <si>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</si>
  <si>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</si>
  <si>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</si>
  <si>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</si>
  <si>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</si>
  <si>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</si>
  <si>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</si>
  <si>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</si>
  <si>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</si>
  <si>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</si>
  <si>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</si>
  <si>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</si>
  <si>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</si>
  <si>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</si>
  <si>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</si>
  <si>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</si>
  <si>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</si>
  <si>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</si>
  <si>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</si>
  <si>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</si>
  <si>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</si>
  <si>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</si>
  <si>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</si>
  <si>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</si>
  <si>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</si>
  <si>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</si>
  <si>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</si>
  <si>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</si>
  <si>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</si>
  <si>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</si>
  <si>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</si>
  <si>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</si>
  <si>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</si>
  <si>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</si>
  <si>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</si>
  <si>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</si>
  <si>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</si>
  <si>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</si>
  <si>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</si>
  <si>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</si>
  <si>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</si>
  <si>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</si>
  <si>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</si>
  <si>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</si>
  <si>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</si>
  <si>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</si>
  <si>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</si>
  <si>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</si>
  <si>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</si>
  <si>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</si>
  <si>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</si>
  <si>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</si>
  <si>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</si>
  <si>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</si>
  <si>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</si>
  <si>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</si>
  <si>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</si>
  <si>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</si>
  <si>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</si>
  <si>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</si>
  <si>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</si>
  <si>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</si>
  <si>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</si>
  <si>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</si>
  <si>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</si>
  <si>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</si>
  <si>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</si>
  <si>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</si>
  <si>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</si>
  <si>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</si>
  <si>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</si>
  <si>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</si>
  <si>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</si>
  <si>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</si>
  <si>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</si>
  <si>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</si>
  <si>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</si>
  <si>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</si>
  <si>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</si>
  <si>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</si>
  <si>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</si>
  <si>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</si>
  <si>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</si>
  <si>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</si>
  <si>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</si>
  <si>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</si>
  <si>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</si>
  <si>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</si>
  <si>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</si>
  <si>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</si>
  <si>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</si>
  <si>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</si>
  <si>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</si>
  <si>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</si>
  <si>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</si>
  <si>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</si>
  <si>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</si>
  <si>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</si>
  <si>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</si>
  <si>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</si>
  <si>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</si>
  <si>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</si>
  <si>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</si>
  <si>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</si>
  <si>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</si>
  <si>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</si>
  <si>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</si>
  <si>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</si>
  <si>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</si>
  <si>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</si>
  <si>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</si>
  <si>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</si>
  <si>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</si>
  <si>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</si>
  <si>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</si>
  <si>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</si>
  <si>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</si>
  <si>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</si>
  <si>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</si>
  <si>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</si>
  <si>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</si>
  <si>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</si>
  <si>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</si>
  <si>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</si>
  <si>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</si>
  <si>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</si>
  <si>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</si>
  <si>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</si>
  <si>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</si>
  <si>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</si>
  <si>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</si>
  <si>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</si>
  <si>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</si>
  <si>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</si>
  <si>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</si>
  <si>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</si>
  <si>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</si>
  <si>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</si>
  <si>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</si>
  <si>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</si>
  <si>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</si>
  <si>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</si>
  <si>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</si>
  <si>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</si>
  <si>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</si>
  <si>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</si>
  <si>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</si>
  <si>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</si>
  <si>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</si>
  <si>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</si>
  <si>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</si>
  <si>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</si>
  <si>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</si>
  <si>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</si>
  <si>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</si>
  <si>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</si>
  <si>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</si>
  <si>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</si>
  <si>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</si>
  <si>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</si>
  <si>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</si>
  <si>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</si>
  <si>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</si>
  <si>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</si>
  <si>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</si>
  <si>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</si>
  <si>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</si>
  <si>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</si>
  <si>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</si>
  <si>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</si>
  <si>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</si>
  <si>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</si>
  <si>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</si>
  <si>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</si>
  <si>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</si>
  <si>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</si>
  <si>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</si>
  <si>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</si>
  <si>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</si>
  <si>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</si>
  <si>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</si>
  <si>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</si>
  <si>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</si>
  <si>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</si>
  <si>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</si>
  <si>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</si>
  <si>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</si>
  <si>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</si>
  <si>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</si>
  <si>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</si>
  <si>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</si>
  <si>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</si>
  <si>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</si>
  <si>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</si>
  <si>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</si>
  <si>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</si>
  <si>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</si>
  <si>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</si>
  <si>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</si>
  <si>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</si>
  <si>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</si>
  <si>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</si>
  <si>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</si>
  <si>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</si>
  <si>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</si>
  <si>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</si>
  <si>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</si>
  <si>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</si>
  <si>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</si>
  <si>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</si>
  <si>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</si>
  <si>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</si>
  <si>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</si>
  <si>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</si>
  <si>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</si>
  <si>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</si>
  <si>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</si>
  <si>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</si>
  <si>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</si>
  <si>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</si>
  <si>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</si>
  <si>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</si>
  <si>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</si>
  <si>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</si>
  <si>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</si>
  <si>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</si>
  <si>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</si>
  <si>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</si>
  <si>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</si>
  <si>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</si>
  <si>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</si>
  <si>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</si>
  <si>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</si>
  <si>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</si>
  <si>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</si>
  <si>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</si>
  <si>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</si>
  <si>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</si>
  <si>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</si>
  <si>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</si>
  <si>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</si>
  <si>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</si>
  <si>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</si>
  <si>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</si>
  <si>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</si>
  <si>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</si>
  <si>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</si>
  <si>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</si>
  <si>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</si>
  <si>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</si>
  <si>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</si>
  <si>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</si>
  <si>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</si>
  <si>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</si>
  <si>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</si>
  <si>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</si>
  <si>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</si>
  <si>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</si>
  <si>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</si>
  <si>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</si>
  <si>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</si>
  <si>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</si>
  <si>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</si>
  <si>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</si>
  <si>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</si>
  <si>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</si>
  <si>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</si>
  <si>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</si>
  <si>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</si>
  <si>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</si>
  <si>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</si>
  <si>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</si>
  <si>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</si>
  <si>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</si>
  <si>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</si>
  <si>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</si>
  <si>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</si>
  <si>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</si>
  <si>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</si>
  <si>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</si>
  <si>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</si>
  <si>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</si>
  <si>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</si>
  <si>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</si>
  <si>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</si>
  <si>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</si>
  <si>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</si>
  <si>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</si>
  <si>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</si>
  <si>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</si>
  <si>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</si>
  <si>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</si>
  <si>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</si>
  <si>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</si>
  <si>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</si>
  <si>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</si>
  <si>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</si>
  <si>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</si>
  <si>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</si>
  <si>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</si>
  <si>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</si>
  <si>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</si>
  <si>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</si>
  <si>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</si>
  <si>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</si>
  <si>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</si>
  <si>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</si>
  <si>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</si>
  <si>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</si>
  <si>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</si>
  <si>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</si>
  <si>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</si>
  <si>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</si>
  <si>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</si>
  <si>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</si>
  <si>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</si>
  <si>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</si>
  <si>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</si>
  <si>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</si>
  <si>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</si>
  <si>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</si>
  <si>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</si>
  <si>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</si>
  <si>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</si>
  <si>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</si>
  <si>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</si>
  <si>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</si>
  <si>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</si>
  <si>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</si>
  <si>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</si>
  <si>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</si>
  <si>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</si>
  <si>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</si>
  <si>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</si>
  <si>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</si>
  <si>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</si>
  <si>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</si>
  <si>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</si>
  <si>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</si>
  <si>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</si>
  <si>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</si>
  <si>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</si>
  <si>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</si>
  <si>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</si>
  <si>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</si>
  <si>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</si>
  <si>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</si>
  <si>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</si>
  <si>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</si>
  <si>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</si>
  <si>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</si>
  <si>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</si>
  <si>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</si>
  <si>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</si>
  <si>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</si>
  <si>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</si>
  <si>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</si>
  <si>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</si>
  <si>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</si>
  <si>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</si>
  <si>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</si>
  <si>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</si>
  <si>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</si>
  <si>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</si>
  <si>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</si>
  <si>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</si>
  <si>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</si>
  <si>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</si>
  <si>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</si>
  <si>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</si>
  <si>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</si>
  <si>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</si>
  <si>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</si>
  <si>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</si>
  <si>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</si>
  <si>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</si>
  <si>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</si>
  <si>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</si>
  <si>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</si>
  <si>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</si>
  <si>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</si>
  <si>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</si>
  <si>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</si>
  <si>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</si>
  <si>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</si>
  <si>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</si>
  <si>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</si>
  <si>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</si>
  <si>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</si>
  <si>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</si>
  <si>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</si>
  <si>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</si>
  <si>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</si>
  <si>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</si>
  <si>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</si>
  <si>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</si>
  <si>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</si>
  <si>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</si>
  <si>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</si>
  <si>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</si>
  <si>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</si>
  <si>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</si>
  <si>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</si>
  <si>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</si>
  <si>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</si>
  <si>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</si>
  <si>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</si>
  <si>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</si>
  <si>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</si>
  <si>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</si>
  <si>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</si>
  <si>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</si>
  <si>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</si>
  <si>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</si>
  <si>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</si>
  <si>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</si>
  <si>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</si>
  <si>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</si>
  <si>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</si>
  <si>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</si>
  <si>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</si>
  <si>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</si>
  <si>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</si>
  <si>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</si>
  <si>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</si>
  <si>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</si>
  <si>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</si>
  <si>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</si>
  <si>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</si>
  <si>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</si>
  <si>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</si>
  <si>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</si>
  <si>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</si>
  <si>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</si>
  <si>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</si>
  <si>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</si>
  <si>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</si>
  <si>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</si>
  <si>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</si>
  <si>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</si>
  <si>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</si>
  <si>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</si>
  <si>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</si>
  <si>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</si>
  <si>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</si>
  <si>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</si>
  <si>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</si>
  <si>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</si>
  <si>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</si>
  <si>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</si>
  <si>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</si>
  <si>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</si>
  <si>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</si>
  <si>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</si>
  <si>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</si>
  <si>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</si>
  <si>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</si>
  <si>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</si>
  <si>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</si>
  <si>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</si>
  <si>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</si>
  <si>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</si>
  <si>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</si>
  <si>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</si>
  <si>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</si>
  <si>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</si>
  <si>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</si>
  <si>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</si>
  <si>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</si>
  <si>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</si>
  <si>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</si>
  <si>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</si>
  <si>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</si>
  <si>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</si>
  <si>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</si>
  <si>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</si>
  <si>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</si>
  <si>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</si>
  <si>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</si>
  <si>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</si>
  <si>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</si>
  <si>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</si>
  <si>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</si>
  <si>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</si>
  <si>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</si>
  <si>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</si>
  <si>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</si>
  <si>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</si>
  <si>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</si>
  <si>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</si>
  <si>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</si>
  <si>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</si>
  <si>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</si>
  <si>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</si>
  <si>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</si>
  <si>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</si>
  <si>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</si>
  <si>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</si>
  <si>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</si>
  <si>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</si>
  <si>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</si>
  <si>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</si>
  <si>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</si>
  <si>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</si>
  <si>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</si>
  <si>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</si>
  <si>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</si>
  <si>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</si>
  <si>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</si>
  <si>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</si>
  <si>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</si>
  <si>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</si>
  <si>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</si>
  <si>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</si>
  <si>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</si>
  <si>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</si>
  <si>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</si>
  <si>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</si>
  <si>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</si>
  <si>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</si>
  <si>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</si>
  <si>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</si>
  <si>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</si>
  <si>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</si>
  <si>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</si>
  <si>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</si>
  <si>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</si>
  <si>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</si>
  <si>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</si>
  <si>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</si>
  <si>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</si>
  <si>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</si>
  <si>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</si>
  <si>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</si>
  <si>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</si>
  <si>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</si>
  <si>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</si>
  <si>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</si>
  <si>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</si>
  <si>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</si>
  <si>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</si>
  <si>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</si>
  <si>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</si>
  <si>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</si>
  <si>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</si>
  <si>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</si>
  <si>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</si>
  <si>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</si>
  <si>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</si>
  <si>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</si>
  <si>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</si>
  <si>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</si>
  <si>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</si>
  <si>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</si>
  <si>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</si>
  <si>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</si>
  <si>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</si>
  <si>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</si>
  <si>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</si>
  <si>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</si>
  <si>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</si>
  <si>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</si>
  <si>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</si>
  <si>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</si>
  <si>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</si>
  <si>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</si>
  <si>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</si>
  <si>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</si>
  <si>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</si>
  <si>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</si>
  <si>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</si>
  <si>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</si>
  <si>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</si>
  <si>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</si>
  <si>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</si>
  <si>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</si>
  <si>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</si>
  <si>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</si>
  <si>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</si>
  <si>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</si>
  <si>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</si>
  <si>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</si>
  <si>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</si>
  <si>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</si>
  <si>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</si>
  <si>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</si>
  <si>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</si>
  <si>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</si>
  <si>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</si>
  <si>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</si>
  <si>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</si>
  <si>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</si>
  <si>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</si>
  <si>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</si>
  <si>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</si>
  <si>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</si>
  <si>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</si>
  <si>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</si>
  <si>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</si>
  <si>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</si>
  <si>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</si>
  <si>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</si>
  <si>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</si>
  <si>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</si>
  <si>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</si>
  <si>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</si>
  <si>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</si>
  <si>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</si>
  <si>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</si>
  <si>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</si>
  <si>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</si>
  <si>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</si>
  <si>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</si>
  <si>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</si>
  <si>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</si>
  <si>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</si>
  <si>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</si>
  <si>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</si>
  <si>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</si>
  <si>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</si>
  <si>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</si>
  <si>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</si>
  <si>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</si>
  <si>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</si>
  <si>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</si>
  <si>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</si>
  <si>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</si>
  <si>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</si>
  <si>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</si>
  <si>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</si>
  <si>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</si>
  <si>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</si>
  <si>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</si>
  <si>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</si>
  <si>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</si>
  <si>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</si>
  <si>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</si>
  <si>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</si>
  <si>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</si>
  <si>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</si>
  <si>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</si>
  <si>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</si>
  <si>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</si>
  <si>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</si>
  <si>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</si>
  <si>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</si>
  <si>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</si>
  <si>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</si>
  <si>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</si>
  <si>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</si>
  <si>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</si>
  <si>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</si>
  <si>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</si>
  <si>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</si>
  <si>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</si>
  <si>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</si>
  <si>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</si>
  <si>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</si>
  <si>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</si>
  <si>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</si>
  <si>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</si>
  <si>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</si>
  <si>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</si>
  <si>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</si>
  <si>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</si>
  <si>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</si>
  <si>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</si>
  <si>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</si>
  <si>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</si>
  <si>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</si>
  <si>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</si>
  <si>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</si>
  <si>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</si>
  <si>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</si>
  <si>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</si>
  <si>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</si>
  <si>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</si>
  <si>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</si>
  <si>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</si>
  <si>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</si>
  <si>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</si>
  <si>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</si>
  <si>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</si>
  <si>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</si>
  <si>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</si>
  <si>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</si>
  <si>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</si>
  <si>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</si>
  <si>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</si>
  <si>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</si>
  <si>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</si>
  <si>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</si>
  <si>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</si>
  <si>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</si>
  <si>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</si>
  <si>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</si>
  <si>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</si>
  <si>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</si>
  <si>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</si>
  <si>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</si>
  <si>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</si>
  <si>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</si>
  <si>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</si>
  <si>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</si>
  <si>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</si>
  <si>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</si>
  <si>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</si>
  <si>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</si>
  <si>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</si>
  <si>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</si>
  <si>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</si>
  <si>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</si>
  <si>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</si>
  <si>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</si>
  <si>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</si>
  <si>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</si>
  <si>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</si>
  <si>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</si>
  <si>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</si>
  <si>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</si>
  <si>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</si>
  <si>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</si>
  <si>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</si>
  <si>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</si>
  <si>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</si>
  <si>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</si>
  <si>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</si>
  <si>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</si>
  <si>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</si>
  <si>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</si>
  <si>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</si>
  <si>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</si>
  <si>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</si>
  <si>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</si>
  <si>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</si>
  <si>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</si>
  <si>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</si>
  <si>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</si>
  <si>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</si>
  <si>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</si>
  <si>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</si>
  <si>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</si>
  <si>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</si>
  <si>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</si>
  <si>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</si>
  <si>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</si>
  <si>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</si>
  <si>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</si>
  <si>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</si>
  <si>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</si>
  <si>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</si>
  <si>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</si>
  <si>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</si>
  <si>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</si>
  <si>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</si>
  <si>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</si>
  <si>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</si>
  <si>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</si>
  <si>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</si>
  <si>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</si>
  <si>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</si>
  <si>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</si>
  <si>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</si>
  <si>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</si>
  <si>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</si>
  <si>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</si>
  <si>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</si>
  <si>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</si>
  <si>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</si>
  <si>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</si>
  <si>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</si>
  <si>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</si>
  <si>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</si>
  <si>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</si>
  <si>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</si>
  <si>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</si>
  <si>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</si>
  <si>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</si>
  <si>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</si>
  <si>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</si>
  <si>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</si>
  <si>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</si>
  <si>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</si>
  <si>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</si>
  <si>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</si>
  <si>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</si>
  <si>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</si>
  <si>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</si>
  <si>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</si>
  <si>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</si>
  <si>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</si>
  <si>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</si>
  <si>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</si>
  <si>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</si>
  <si>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</si>
  <si>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</si>
  <si>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</si>
  <si>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</si>
  <si>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</si>
  <si>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</si>
  <si>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</si>
  <si>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</si>
  <si>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</si>
  <si>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</si>
  <si>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</si>
  <si>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</si>
  <si>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</si>
  <si>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</si>
  <si>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</si>
  <si>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</si>
  <si>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</si>
  <si>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</si>
  <si>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</si>
  <si>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</si>
  <si>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</si>
  <si>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</si>
  <si>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</si>
  <si>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</si>
  <si>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</si>
  <si>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</si>
  <si>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</si>
  <si>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</si>
  <si>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</si>
  <si>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</si>
  <si>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</si>
  <si>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</si>
  <si>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</si>
  <si>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</si>
  <si>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</si>
  <si>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</si>
  <si>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</si>
  <si>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</si>
  <si>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</si>
  <si>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</si>
  <si>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</si>
  <si>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</si>
  <si>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</si>
  <si>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</si>
  <si>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</si>
  <si>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</si>
  <si>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</si>
  <si>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</si>
  <si>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</si>
  <si>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</si>
  <si>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</si>
  <si>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</si>
  <si>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</si>
  <si>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</si>
  <si>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</si>
  <si>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</si>
  <si>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</si>
  <si>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</si>
  <si>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</si>
  <si>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</si>
  <si>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</si>
  <si>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</si>
  <si>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</si>
  <si>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</si>
  <si>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</si>
  <si>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</si>
  <si>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</si>
  <si>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</si>
  <si>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</si>
  <si>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</si>
  <si>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</si>
  <si>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</si>
  <si>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</si>
  <si>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</si>
  <si>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</si>
  <si>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</si>
  <si>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</si>
  <si>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</si>
  <si>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</si>
  <si>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</si>
  <si>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</si>
  <si>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</si>
  <si>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</si>
  <si>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</si>
  <si>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</si>
  <si>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</si>
  <si>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</si>
  <si>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</si>
  <si>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</si>
  <si>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</si>
  <si>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</si>
  <si>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</si>
  <si>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</si>
  <si>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</si>
  <si>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</si>
  <si>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</si>
  <si>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</si>
  <si>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</si>
  <si>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</si>
  <si>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</si>
  <si>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</si>
  <si>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</si>
  <si>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</si>
  <si>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</si>
  <si>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</si>
  <si>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</si>
  <si>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</si>
  <si>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</si>
  <si>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</si>
  <si>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</si>
  <si>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</si>
  <si>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</si>
  <si>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</si>
  <si>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</si>
  <si>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</si>
  <si>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</si>
  <si>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</si>
  <si>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</si>
  <si>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</si>
  <si>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</si>
  <si>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</si>
  <si>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</si>
  <si>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</si>
  <si>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</si>
  <si>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</si>
  <si>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</si>
  <si>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</si>
  <si>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</si>
  <si>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</si>
  <si>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</si>
  <si>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</si>
  <si>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</si>
  <si>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</si>
  <si>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</si>
  <si>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</si>
  <si>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</si>
  <si>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</si>
  <si>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</si>
  <si>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</si>
  <si>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</si>
  <si>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</si>
  <si>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</si>
  <si>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</si>
  <si>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</si>
  <si>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</si>
  <si>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</si>
  <si>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</si>
  <si>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</si>
  <si>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</si>
  <si>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</si>
  <si>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</si>
  <si>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</si>
  <si>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</si>
  <si>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</si>
  <si>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</si>
  <si>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</si>
  <si>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</si>
  <si>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</si>
  <si>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</si>
  <si>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</si>
  <si>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</si>
  <si>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</si>
  <si>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</si>
  <si>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</si>
  <si>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</si>
  <si>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</si>
  <si>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</si>
  <si>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</si>
  <si>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</si>
  <si>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</si>
  <si>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</si>
  <si>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</si>
  <si>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</si>
  <si>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</si>
  <si>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</si>
  <si>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</si>
  <si>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</si>
  <si>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</si>
  <si>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</si>
  <si>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</si>
  <si>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</si>
  <si>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</si>
  <si>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</si>
  <si>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</si>
  <si>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</si>
  <si>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</si>
  <si>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</si>
  <si>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</si>
  <si>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</si>
  <si>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</si>
  <si>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</si>
  <si>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</si>
  <si>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</si>
  <si>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</si>
  <si>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</si>
  <si>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</si>
  <si>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</si>
  <si>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</si>
  <si>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</si>
  <si>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</si>
  <si>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</si>
  <si>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</si>
  <si>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</si>
  <si>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</si>
  <si>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</si>
  <si>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</si>
  <si>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</si>
  <si>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</si>
  <si>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</si>
  <si>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</si>
  <si>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</si>
  <si>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</si>
  <si>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</si>
  <si>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</si>
  <si>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</si>
  <si>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</si>
  <si>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</si>
  <si>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</si>
  <si>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</si>
  <si>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</si>
  <si>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</si>
  <si>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</si>
  <si>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</si>
  <si>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</si>
  <si>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</si>
  <si>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</si>
  <si>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</si>
  <si>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</si>
  <si>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</si>
  <si>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</si>
  <si>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</si>
  <si>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</si>
  <si>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</si>
  <si>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</si>
  <si>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</si>
  <si>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</si>
  <si>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</si>
  <si>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</si>
  <si>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</si>
  <si>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</si>
  <si>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</si>
  <si>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</si>
  <si>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</si>
  <si>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</si>
  <si>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</si>
  <si>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</si>
  <si>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</si>
  <si>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</si>
  <si>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</si>
  <si>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</si>
  <si>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</si>
  <si>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</si>
  <si>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</si>
  <si>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</si>
  <si>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</si>
  <si>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</si>
  <si>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</si>
  <si>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</si>
  <si>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</si>
  <si>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</si>
  <si>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</si>
  <si>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</si>
  <si>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</si>
  <si>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</si>
  <si>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</si>
  <si>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</si>
  <si>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</si>
  <si>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</si>
  <si>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</si>
  <si>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</si>
  <si>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</si>
  <si>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</si>
  <si>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</si>
  <si>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</si>
  <si>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</si>
  <si>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</si>
  <si>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</si>
  <si>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</si>
  <si>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</si>
  <si>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</si>
  <si>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</si>
  <si>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</si>
  <si>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</si>
  <si>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</si>
  <si>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</si>
  <si>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</si>
  <si>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</si>
  <si>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</si>
  <si>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</si>
  <si>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</si>
  <si>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</si>
  <si>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</si>
  <si>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</si>
  <si>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</si>
  <si>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</si>
  <si>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</si>
  <si>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</si>
  <si>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</si>
  <si>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</si>
  <si>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</si>
  <si>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</si>
  <si>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</si>
  <si>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</si>
  <si>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</si>
  <si>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</si>
  <si>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</si>
  <si>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</si>
  <si>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</si>
  <si>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</si>
  <si>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</si>
  <si>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</si>
  <si>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</si>
  <si>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</si>
  <si>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</si>
  <si>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</si>
  <si>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</si>
  <si>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</si>
  <si>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</si>
  <si>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</si>
  <si>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</si>
  <si>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</si>
  <si>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</si>
  <si>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</si>
  <si>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</si>
  <si>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</si>
  <si>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</si>
  <si>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</si>
  <si>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</si>
  <si>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</si>
  <si>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</si>
  <si>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</si>
  <si>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</si>
  <si>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</si>
  <si>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</si>
  <si>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</si>
  <si>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</si>
  <si>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</si>
  <si>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</si>
  <si>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</si>
  <si>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</si>
  <si>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</si>
  <si>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</si>
  <si>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</si>
  <si>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</si>
  <si>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</si>
  <si>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</si>
  <si>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</si>
  <si>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</si>
  <si>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</si>
  <si>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</si>
  <si>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</si>
  <si>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</si>
  <si>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</si>
  <si>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</si>
  <si>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</si>
  <si>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</si>
  <si>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</si>
  <si>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</si>
  <si>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</si>
  <si>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</si>
  <si>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</si>
  <si>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</si>
  <si>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</si>
  <si>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</si>
  <si>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</si>
  <si>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</si>
  <si>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</si>
  <si>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</si>
  <si>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</si>
  <si>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</si>
  <si>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</si>
  <si>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</si>
  <si>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</si>
  <si>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</si>
  <si>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</si>
  <si>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</si>
  <si>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</si>
  <si>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</si>
  <si>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</si>
  <si>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</si>
  <si>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</si>
  <si>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</si>
  <si>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</si>
  <si>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</si>
  <si>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</si>
  <si>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</si>
  <si>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</si>
  <si>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</si>
  <si>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</si>
  <si>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</si>
  <si>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</si>
  <si>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</si>
  <si>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</si>
  <si>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</si>
  <si>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</si>
  <si>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</si>
  <si>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</si>
  <si>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</si>
  <si>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</si>
  <si>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</si>
  <si>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</si>
  <si>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</si>
  <si>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</si>
  <si>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</si>
  <si>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</si>
  <si>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</si>
  <si>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</si>
  <si>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</si>
  <si>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</si>
  <si>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</si>
  <si>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</si>
  <si>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</si>
  <si>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</si>
  <si>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</si>
  <si>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</si>
  <si>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</si>
  <si>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</si>
  <si>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</si>
  <si>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</si>
  <si>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</si>
  <si>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</si>
  <si>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</si>
  <si>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</si>
  <si>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</si>
  <si>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</si>
  <si>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</si>
  <si>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</si>
  <si>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</si>
  <si>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</si>
  <si>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</si>
  <si>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</si>
  <si>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</si>
  <si>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</si>
  <si>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</si>
  <si>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</si>
  <si>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</si>
  <si>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</si>
  <si>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</si>
  <si>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</si>
  <si>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</si>
  <si>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</si>
  <si>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</si>
  <si>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</si>
  <si>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</si>
  <si>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</si>
  <si>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</si>
  <si>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</si>
  <si>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</si>
  <si>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</si>
  <si>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</si>
  <si>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</si>
  <si>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</si>
  <si>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</si>
  <si>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</si>
  <si>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</si>
  <si>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</si>
  <si>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</si>
  <si>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</si>
  <si>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</si>
  <si>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</si>
  <si>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</si>
  <si>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</si>
  <si>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</si>
  <si>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</si>
  <si>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</si>
  <si>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</si>
  <si>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</si>
  <si>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</si>
  <si>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</si>
  <si>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</si>
  <si>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</si>
  <si>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</si>
  <si>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</si>
  <si>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</si>
  <si>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</si>
  <si>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</si>
  <si>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</si>
  <si>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</si>
  <si>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</si>
  <si>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</si>
  <si>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</si>
  <si>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</si>
  <si>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</si>
  <si>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</si>
  <si>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</si>
  <si>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</si>
  <si>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</si>
  <si>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</si>
  <si>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</si>
  <si>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</si>
  <si>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</si>
  <si>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</si>
  <si>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</si>
  <si>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</si>
  <si>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</si>
  <si>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</si>
  <si>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</si>
  <si>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</si>
  <si>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</si>
  <si>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</si>
  <si>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</si>
  <si>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</si>
  <si>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</si>
  <si>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</si>
  <si>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</si>
  <si>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</si>
  <si>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</si>
  <si>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</si>
  <si>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</si>
  <si>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</si>
  <si>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</si>
  <si>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</si>
  <si>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</si>
  <si>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</si>
  <si>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</si>
  <si>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</si>
  <si>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</si>
  <si>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</si>
  <si>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</si>
  <si>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</si>
  <si>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</si>
  <si>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</si>
  <si>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</si>
  <si>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</si>
  <si>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</si>
  <si>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</si>
  <si>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</si>
  <si>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</si>
  <si>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</si>
  <si>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</si>
  <si>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</si>
  <si>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</si>
  <si>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</si>
  <si>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</si>
  <si>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</si>
  <si>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</si>
  <si>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</si>
  <si>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</si>
  <si>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</si>
  <si>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</si>
  <si>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</si>
  <si>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</si>
  <si>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</si>
  <si>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</si>
  <si>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</si>
  <si>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</si>
  <si>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</si>
  <si>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</si>
  <si>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</si>
  <si>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</si>
  <si>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</si>
  <si>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</si>
  <si>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</si>
  <si>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</si>
  <si>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</si>
  <si>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</si>
  <si>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</si>
  <si>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</si>
  <si>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</si>
  <si>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</si>
  <si>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</si>
  <si>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</si>
  <si>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</si>
  <si>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</si>
  <si>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</si>
  <si>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</si>
  <si>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</si>
  <si>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</si>
  <si>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</si>
  <si>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</si>
  <si>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</si>
  <si>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</si>
  <si>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</si>
  <si>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</si>
  <si>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</si>
  <si>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</si>
  <si>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</si>
  <si>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</si>
  <si>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</si>
  <si>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</si>
  <si>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</si>
  <si>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</si>
  <si>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</si>
  <si>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</si>
  <si>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</si>
  <si>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</si>
  <si>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</si>
  <si>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</si>
  <si>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</si>
  <si>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</si>
  <si>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</si>
  <si>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</si>
  <si>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</si>
  <si>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</si>
  <si>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</si>
  <si>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</si>
  <si>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</si>
  <si>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</si>
  <si>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</si>
  <si>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</si>
  <si>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</si>
  <si>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</si>
  <si>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</si>
  <si>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</si>
  <si>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</si>
  <si>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</si>
  <si>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</si>
  <si>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</si>
  <si>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</si>
  <si>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</si>
  <si>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</si>
  <si>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</si>
  <si>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</si>
  <si>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</si>
  <si>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</si>
  <si>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</si>
  <si>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</si>
  <si>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</si>
  <si>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</si>
  <si>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</si>
  <si>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</si>
  <si>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</si>
  <si>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</si>
  <si>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</si>
  <si>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</si>
  <si>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</si>
  <si>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</si>
  <si>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</si>
  <si>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</si>
  <si>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</si>
  <si>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</si>
  <si>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</si>
  <si>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</si>
  <si>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</si>
  <si>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</si>
  <si>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</si>
  <si>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</si>
  <si>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</si>
  <si>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</si>
  <si>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</si>
  <si>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</si>
  <si>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</si>
  <si>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</si>
  <si>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</si>
  <si>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</si>
  <si>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</si>
  <si>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</si>
  <si>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</si>
  <si>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</si>
  <si>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</si>
  <si>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</si>
  <si>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</si>
  <si>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</si>
  <si>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</si>
  <si>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</si>
  <si>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</si>
  <si>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</si>
  <si>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</si>
  <si>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</si>
  <si>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</si>
  <si>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</si>
  <si>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</si>
  <si>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</si>
  <si>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</si>
  <si>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</si>
  <si>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</si>
  <si>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</si>
  <si>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</si>
  <si>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</si>
  <si>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</si>
  <si>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</si>
  <si>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</si>
  <si>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</si>
  <si>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</si>
  <si>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</si>
  <si>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</si>
  <si>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</si>
  <si>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</si>
  <si>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</si>
  <si>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</si>
  <si>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</si>
  <si>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</si>
  <si>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</si>
  <si>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</si>
  <si>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</si>
  <si>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</si>
  <si>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</si>
  <si>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</si>
  <si>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</si>
  <si>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</si>
  <si>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</si>
  <si>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</si>
  <si>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</si>
  <si>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</si>
  <si>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</si>
  <si>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</si>
  <si>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</si>
  <si>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</si>
  <si>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</si>
  <si>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</si>
  <si>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</si>
  <si>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</si>
  <si>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</si>
  <si>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</si>
  <si>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</si>
  <si>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</si>
  <si>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</si>
  <si>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</si>
  <si>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</si>
  <si>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</si>
  <si>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</si>
  <si>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</si>
  <si>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</si>
  <si>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</si>
  <si>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</si>
  <si>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</si>
  <si>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</si>
  <si>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</si>
  <si>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</si>
  <si>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</si>
  <si>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</si>
  <si>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</si>
  <si>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</si>
  <si>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</si>
  <si>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</si>
  <si>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</si>
  <si>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</si>
  <si>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</si>
  <si>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</si>
  <si>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</si>
  <si>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</si>
  <si>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</si>
  <si>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</si>
  <si>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</si>
  <si>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</si>
  <si>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</si>
  <si>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</si>
  <si>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</si>
  <si>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</si>
  <si>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</si>
  <si>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</si>
  <si>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</si>
  <si>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</si>
  <si>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</si>
  <si>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</si>
  <si>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</si>
  <si>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</si>
  <si>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</si>
  <si>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</si>
  <si>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</si>
  <si>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</si>
  <si>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</si>
  <si>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</si>
  <si>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</si>
  <si>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</si>
  <si>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</si>
  <si>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</si>
  <si>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</si>
  <si>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</si>
  <si>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</si>
  <si>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</si>
  <si>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</si>
  <si>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</si>
  <si>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</si>
  <si>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</si>
  <si>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</si>
  <si>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</si>
  <si>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</si>
  <si>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</si>
  <si>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</si>
  <si>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</si>
  <si>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</si>
  <si>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</si>
  <si>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</si>
  <si>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</si>
  <si>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</si>
  <si>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</si>
  <si>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</si>
  <si>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</si>
  <si>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</si>
  <si>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</si>
  <si>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</si>
  <si>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</si>
  <si>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</si>
  <si>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</si>
  <si>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</si>
  <si>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</si>
  <si>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</si>
  <si>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</si>
  <si>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</si>
  <si>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</si>
  <si>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</si>
  <si>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</si>
  <si>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</si>
  <si>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</si>
  <si>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</si>
  <si>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</si>
  <si>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</si>
  <si>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</si>
  <si>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</si>
  <si>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</si>
  <si>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</si>
  <si>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</si>
  <si>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</si>
  <si>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</si>
  <si>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</si>
  <si>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</si>
  <si>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</si>
  <si>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</si>
  <si>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</si>
  <si>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</si>
  <si>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</si>
  <si>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</si>
  <si>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</si>
  <si>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</si>
  <si>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</si>
  <si>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</si>
  <si>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</si>
  <si>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</si>
  <si>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</si>
  <si>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</si>
  <si>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</si>
  <si>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</si>
  <si>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</si>
  <si>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</si>
  <si>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</si>
  <si>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</si>
  <si>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</si>
  <si>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</si>
  <si>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</si>
  <si>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</si>
  <si>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</si>
  <si>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</si>
  <si>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</si>
  <si>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</si>
  <si>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</si>
  <si>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</si>
  <si>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</si>
  <si>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</si>
  <si>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</si>
  <si>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</si>
  <si>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</si>
  <si>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</si>
  <si>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</si>
  <si>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</si>
  <si>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</si>
  <si>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</si>
  <si>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</si>
  <si>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</si>
  <si>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</si>
  <si>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</si>
  <si>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</si>
  <si>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</si>
  <si>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</si>
  <si>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</si>
  <si>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</si>
  <si>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</si>
  <si>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</si>
  <si>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</si>
  <si>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</si>
  <si>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</si>
  <si>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Outlier</t>
  </si>
  <si>
    <t>Mean</t>
  </si>
  <si>
    <t>Median</t>
  </si>
  <si>
    <t>Minimum</t>
  </si>
  <si>
    <t>Maximum</t>
  </si>
  <si>
    <t>First Quartile</t>
  </si>
  <si>
    <t>Second Quartile</t>
  </si>
  <si>
    <t>Third Quartile</t>
  </si>
  <si>
    <t>IQR</t>
  </si>
  <si>
    <t>Lower Bound</t>
  </si>
  <si>
    <t>Upper Bound</t>
  </si>
  <si>
    <t>Bound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</si>
</sst>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16" fillId="0" borderId="14" xfId="0" applyFont="1" applyBorder="1"/>
    <xf numFmtId="0" fontId="16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Antioxidant Content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 Content Analysis</a:t>
          </a:r>
        </a:p>
      </cx:txPr>
    </cx:title>
    <cx:plotArea>
      <cx:plotAreaRegion>
        <cx:series layoutId="boxWhisker" uniqueId="{2D1F4948-994F-5146-A8A9-F934DF018A90}">
          <cx:tx>
            <cx:txData>
              <cx:f>_xlchart.v1.2</cx:f>
              <cx:v>Antioxidant_content_in_mmol_100g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0"/>
        <cx:title>
          <cx:tx>
            <cx:txData>
              <cx:v>Antioxidant Content in mmol 100g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Antioxidant Content in mmol 100g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3</xdr:row>
      <xdr:rowOff>18144</xdr:rowOff>
    </xdr:from>
    <xdr:to>
      <xdr:col>14</xdr:col>
      <xdr:colOff>9071</xdr:colOff>
      <xdr:row>21</xdr:row>
      <xdr:rowOff>106137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EC5513-A799-AF47-8CBC-C5C6C9E01D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8707" y="627744"/>
              <a:ext cx="6599464" cy="37455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tabSelected="1" topLeftCell="D1" zoomScale="140" zoomScaleNormal="140" workbookViewId="0">
      <selection activeCell="I3" sqref="I3"/>
    </sheetView>
  </sheetViews>
  <sheetFormatPr baseColWidth="10" defaultRowHeight="16" x14ac:dyDescent="0.2"/>
  <cols>
    <col min="1" max="1" width="30" bestFit="1" customWidth="1"/>
    <col min="2" max="2" width="66.83203125" customWidth="1"/>
    <col min="3" max="3" width="22.83203125" customWidth="1"/>
  </cols>
  <sheetData>
    <row r="1" spans="1:5" x14ac:dyDescent="0.2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2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2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2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2">
      <c r="A5" t="s">
        <v>3029</v>
      </c>
      <c r="B5" t="s">
        <v>3209</v>
      </c>
      <c r="D5" t="s">
        <v>13</v>
      </c>
      <c r="E5">
        <v>3.88</v>
      </c>
    </row>
    <row r="6" spans="1:5" x14ac:dyDescent="0.2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2">
      <c r="A7" t="s">
        <v>2427</v>
      </c>
      <c r="B7" t="s">
        <v>2429</v>
      </c>
      <c r="D7" t="s">
        <v>147</v>
      </c>
      <c r="E7">
        <v>0.94</v>
      </c>
    </row>
    <row r="8" spans="1:5" x14ac:dyDescent="0.2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2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2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2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2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2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2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2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2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2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2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2">
      <c r="A19" t="s">
        <v>1983</v>
      </c>
      <c r="B19" t="s">
        <v>1985</v>
      </c>
      <c r="D19" t="s">
        <v>13</v>
      </c>
      <c r="E19">
        <v>0.53</v>
      </c>
    </row>
    <row r="20" spans="1:5" x14ac:dyDescent="0.2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2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2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2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2">
      <c r="A24" t="s">
        <v>3029</v>
      </c>
      <c r="B24" t="s">
        <v>3032</v>
      </c>
      <c r="D24" t="s">
        <v>9</v>
      </c>
      <c r="E24">
        <v>0.13</v>
      </c>
    </row>
    <row r="25" spans="1:5" x14ac:dyDescent="0.2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2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2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2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2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2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2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2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2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2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2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2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2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2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2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2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2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2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2">
      <c r="A43" t="s">
        <v>1006</v>
      </c>
      <c r="B43" t="s">
        <v>1007</v>
      </c>
      <c r="D43" t="s">
        <v>13</v>
      </c>
      <c r="E43">
        <v>0.31</v>
      </c>
    </row>
    <row r="44" spans="1:5" x14ac:dyDescent="0.2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2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2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2">
      <c r="A47" t="s">
        <v>1006</v>
      </c>
      <c r="B47" t="s">
        <v>1012</v>
      </c>
      <c r="D47" t="s">
        <v>13</v>
      </c>
      <c r="E47">
        <v>0.22</v>
      </c>
    </row>
    <row r="48" spans="1:5" x14ac:dyDescent="0.2">
      <c r="A48" t="s">
        <v>1006</v>
      </c>
      <c r="B48" t="s">
        <v>1013</v>
      </c>
      <c r="D48" t="s">
        <v>13</v>
      </c>
      <c r="E48">
        <v>0.25</v>
      </c>
    </row>
    <row r="49" spans="1:5" x14ac:dyDescent="0.2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2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2">
      <c r="A51" t="s">
        <v>1006</v>
      </c>
      <c r="B51" t="s">
        <v>1014</v>
      </c>
      <c r="D51" t="s">
        <v>13</v>
      </c>
      <c r="E51">
        <v>0.26</v>
      </c>
    </row>
    <row r="52" spans="1:5" x14ac:dyDescent="0.2">
      <c r="A52" t="s">
        <v>1006</v>
      </c>
      <c r="B52" t="s">
        <v>1015</v>
      </c>
      <c r="D52" t="s">
        <v>13</v>
      </c>
      <c r="E52">
        <v>0.1</v>
      </c>
    </row>
    <row r="53" spans="1:5" x14ac:dyDescent="0.2">
      <c r="A53" t="s">
        <v>1006</v>
      </c>
      <c r="B53" t="s">
        <v>1016</v>
      </c>
      <c r="D53" t="s">
        <v>13</v>
      </c>
      <c r="E53">
        <v>0.54</v>
      </c>
    </row>
    <row r="54" spans="1:5" x14ac:dyDescent="0.2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2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2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2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2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2">
      <c r="A59" t="s">
        <v>1006</v>
      </c>
      <c r="B59" t="s">
        <v>1024</v>
      </c>
      <c r="D59" t="s">
        <v>13</v>
      </c>
      <c r="E59">
        <v>0.4</v>
      </c>
    </row>
    <row r="60" spans="1:5" x14ac:dyDescent="0.2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2">
      <c r="A61" t="s">
        <v>1006</v>
      </c>
      <c r="B61" t="s">
        <v>1027</v>
      </c>
      <c r="D61" t="s">
        <v>13</v>
      </c>
      <c r="E61">
        <v>0.08</v>
      </c>
    </row>
    <row r="62" spans="1:5" x14ac:dyDescent="0.2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2">
      <c r="A63" t="s">
        <v>1006</v>
      </c>
      <c r="B63" t="s">
        <v>1028</v>
      </c>
      <c r="D63" t="s">
        <v>9</v>
      </c>
      <c r="E63">
        <v>0.52</v>
      </c>
    </row>
    <row r="64" spans="1:5" x14ac:dyDescent="0.2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2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2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2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2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2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2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2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2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2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2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2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2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2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2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2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2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2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2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2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2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2">
      <c r="A85" t="s">
        <v>2776</v>
      </c>
      <c r="B85" t="s">
        <v>2789</v>
      </c>
      <c r="D85" t="s">
        <v>13</v>
      </c>
      <c r="E85">
        <v>0.36</v>
      </c>
    </row>
    <row r="86" spans="1:5" x14ac:dyDescent="0.2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2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2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2">
      <c r="A89" t="s">
        <v>2776</v>
      </c>
      <c r="B89" t="s">
        <v>2793</v>
      </c>
      <c r="D89" t="s">
        <v>13</v>
      </c>
      <c r="E89">
        <v>0.75</v>
      </c>
    </row>
    <row r="90" spans="1:5" x14ac:dyDescent="0.2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2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2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2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2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2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2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2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2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2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2">
      <c r="A100" t="s">
        <v>2776</v>
      </c>
      <c r="B100" t="s">
        <v>2797</v>
      </c>
      <c r="D100" t="s">
        <v>13</v>
      </c>
      <c r="E100">
        <v>0.41</v>
      </c>
    </row>
    <row r="101" spans="1:5" x14ac:dyDescent="0.2">
      <c r="A101" t="s">
        <v>2776</v>
      </c>
      <c r="B101" t="s">
        <v>2797</v>
      </c>
      <c r="D101" t="s">
        <v>9</v>
      </c>
      <c r="E101">
        <v>0.44</v>
      </c>
    </row>
    <row r="102" spans="1:5" x14ac:dyDescent="0.2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2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2">
      <c r="A104" t="s">
        <v>2776</v>
      </c>
      <c r="B104" t="s">
        <v>2798</v>
      </c>
      <c r="D104" t="s">
        <v>13</v>
      </c>
      <c r="E104">
        <v>0.04</v>
      </c>
    </row>
    <row r="105" spans="1:5" x14ac:dyDescent="0.2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2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2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2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2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2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2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2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2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2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2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2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2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2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2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2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2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2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2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2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2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2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2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2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2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2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2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2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2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2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2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2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2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2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2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2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2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2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2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2">
      <c r="A144" t="s">
        <v>1006</v>
      </c>
      <c r="B144" t="s">
        <v>1033</v>
      </c>
      <c r="D144" t="s">
        <v>13</v>
      </c>
      <c r="E144">
        <v>0.34</v>
      </c>
    </row>
    <row r="145" spans="1:5" x14ac:dyDescent="0.2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2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2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2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2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2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2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2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2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2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2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2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2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2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2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2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2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2">
      <c r="A162" t="s">
        <v>2427</v>
      </c>
      <c r="B162" t="s">
        <v>2445</v>
      </c>
      <c r="D162" t="s">
        <v>13</v>
      </c>
      <c r="E162">
        <v>12.31</v>
      </c>
    </row>
    <row r="163" spans="1:5" x14ac:dyDescent="0.2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2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2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2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2">
      <c r="A167" t="s">
        <v>2427</v>
      </c>
      <c r="B167" t="s">
        <v>2447</v>
      </c>
      <c r="D167" t="s">
        <v>9</v>
      </c>
      <c r="E167">
        <v>0.67</v>
      </c>
    </row>
    <row r="168" spans="1:5" x14ac:dyDescent="0.2">
      <c r="A168" t="s">
        <v>2427</v>
      </c>
      <c r="B168" t="s">
        <v>2447</v>
      </c>
      <c r="D168" t="s">
        <v>13</v>
      </c>
      <c r="E168">
        <v>0.82</v>
      </c>
    </row>
    <row r="169" spans="1:5" x14ac:dyDescent="0.2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2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2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2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2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2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2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2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2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2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2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2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2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2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2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2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2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2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2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2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2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2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2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2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2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2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2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2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2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2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2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2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2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2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2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2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2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2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2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2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2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2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2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2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2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2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2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2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2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2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2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2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2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2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2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2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2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2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2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2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2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2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2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2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2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2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2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2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2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2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2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2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2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2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2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2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2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2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2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2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2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2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2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2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2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2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2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2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2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2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2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2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2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2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2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2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2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2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2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2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2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2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2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2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2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2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2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2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2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2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2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2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2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2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2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2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2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2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2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2">
      <c r="A288" t="s">
        <v>3</v>
      </c>
      <c r="B288" t="s">
        <v>14</v>
      </c>
      <c r="D288" t="s">
        <v>9</v>
      </c>
      <c r="E288">
        <v>6.14</v>
      </c>
    </row>
    <row r="289" spans="1:5" x14ac:dyDescent="0.2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2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2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2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2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2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2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2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2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2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2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2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2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2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2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2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2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2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2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2">
      <c r="A308" t="s">
        <v>1622</v>
      </c>
      <c r="B308" t="s">
        <v>1633</v>
      </c>
      <c r="D308" t="s">
        <v>9</v>
      </c>
      <c r="E308">
        <v>0.85</v>
      </c>
    </row>
    <row r="309" spans="1:5" x14ac:dyDescent="0.2">
      <c r="A309" t="s">
        <v>1622</v>
      </c>
      <c r="B309" t="s">
        <v>1634</v>
      </c>
      <c r="D309" t="s">
        <v>9</v>
      </c>
      <c r="E309">
        <v>0.98</v>
      </c>
    </row>
    <row r="310" spans="1:5" x14ac:dyDescent="0.2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2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2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2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2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2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2">
      <c r="A316" t="s">
        <v>3</v>
      </c>
      <c r="B316" t="s">
        <v>47</v>
      </c>
      <c r="D316" t="s">
        <v>13</v>
      </c>
      <c r="E316">
        <v>1.85</v>
      </c>
    </row>
    <row r="317" spans="1:5" x14ac:dyDescent="0.2">
      <c r="A317" t="s">
        <v>3</v>
      </c>
      <c r="B317" t="s">
        <v>47</v>
      </c>
      <c r="D317" t="s">
        <v>9</v>
      </c>
      <c r="E317">
        <v>1.26</v>
      </c>
    </row>
    <row r="318" spans="1:5" x14ac:dyDescent="0.2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2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2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2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2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2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2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2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2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2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2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2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2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2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2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2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2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2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2">
      <c r="A336" t="s">
        <v>1983</v>
      </c>
      <c r="B336" t="s">
        <v>1992</v>
      </c>
      <c r="D336" t="s">
        <v>13</v>
      </c>
      <c r="E336">
        <v>0.47</v>
      </c>
    </row>
    <row r="337" spans="1:5" x14ac:dyDescent="0.2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2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2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2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2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2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2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2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2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2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2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2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2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2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2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2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2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2">
      <c r="A354" t="s">
        <v>1622</v>
      </c>
      <c r="B354" t="s">
        <v>1635</v>
      </c>
      <c r="D354" t="s">
        <v>9</v>
      </c>
      <c r="E354">
        <v>1.97</v>
      </c>
    </row>
    <row r="355" spans="1:5" x14ac:dyDescent="0.2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2">
      <c r="A356" t="s">
        <v>2776</v>
      </c>
      <c r="B356" t="s">
        <v>2803</v>
      </c>
      <c r="D356" t="s">
        <v>9</v>
      </c>
      <c r="E356">
        <v>0.85</v>
      </c>
    </row>
    <row r="357" spans="1:5" x14ac:dyDescent="0.2">
      <c r="A357" t="s">
        <v>2776</v>
      </c>
      <c r="B357" t="s">
        <v>2803</v>
      </c>
      <c r="D357" t="s">
        <v>13</v>
      </c>
      <c r="E357">
        <v>0.25</v>
      </c>
    </row>
    <row r="358" spans="1:5" x14ac:dyDescent="0.2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2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2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2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2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2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2">
      <c r="A364" t="s">
        <v>2776</v>
      </c>
      <c r="B364" t="s">
        <v>2804</v>
      </c>
      <c r="D364" t="s">
        <v>13</v>
      </c>
      <c r="E364">
        <v>0.65</v>
      </c>
    </row>
    <row r="365" spans="1:5" x14ac:dyDescent="0.2">
      <c r="A365" t="s">
        <v>2776</v>
      </c>
      <c r="B365" t="s">
        <v>2805</v>
      </c>
      <c r="D365" t="s">
        <v>13</v>
      </c>
      <c r="E365">
        <v>0.97</v>
      </c>
    </row>
    <row r="366" spans="1:5" x14ac:dyDescent="0.2">
      <c r="A366" t="s">
        <v>2776</v>
      </c>
      <c r="B366" t="s">
        <v>2806</v>
      </c>
      <c r="D366" t="s">
        <v>9</v>
      </c>
      <c r="E366">
        <v>0.91</v>
      </c>
    </row>
    <row r="367" spans="1:5" x14ac:dyDescent="0.2">
      <c r="A367" t="s">
        <v>2776</v>
      </c>
      <c r="B367" t="s">
        <v>2806</v>
      </c>
      <c r="D367" t="s">
        <v>13</v>
      </c>
      <c r="E367">
        <v>1</v>
      </c>
    </row>
    <row r="368" spans="1:5" x14ac:dyDescent="0.2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2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2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2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2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2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2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2">
      <c r="A375" t="s">
        <v>2776</v>
      </c>
      <c r="B375" t="s">
        <v>2809</v>
      </c>
      <c r="D375" t="s">
        <v>9</v>
      </c>
      <c r="E375">
        <v>1.33</v>
      </c>
    </row>
    <row r="376" spans="1:5" x14ac:dyDescent="0.2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2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2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2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2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2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2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2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2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2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2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2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2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2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2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2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2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2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2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2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2">
      <c r="A396" t="s">
        <v>2776</v>
      </c>
      <c r="B396" t="s">
        <v>2810</v>
      </c>
      <c r="D396" t="s">
        <v>13</v>
      </c>
      <c r="E396">
        <v>0.1</v>
      </c>
    </row>
    <row r="397" spans="1:5" x14ac:dyDescent="0.2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2">
      <c r="A398" t="s">
        <v>2776</v>
      </c>
      <c r="B398" t="s">
        <v>2811</v>
      </c>
      <c r="D398" t="s">
        <v>13</v>
      </c>
      <c r="E398">
        <v>0.45</v>
      </c>
    </row>
    <row r="399" spans="1:5" x14ac:dyDescent="0.2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2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2">
      <c r="A401" t="s">
        <v>2776</v>
      </c>
      <c r="B401" t="s">
        <v>2813</v>
      </c>
      <c r="D401" t="s">
        <v>13</v>
      </c>
      <c r="E401">
        <v>0.8</v>
      </c>
    </row>
    <row r="402" spans="1:5" x14ac:dyDescent="0.2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2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2">
      <c r="A404" t="s">
        <v>2776</v>
      </c>
      <c r="B404" t="s">
        <v>2815</v>
      </c>
      <c r="D404" t="s">
        <v>13</v>
      </c>
      <c r="E404">
        <v>2.15</v>
      </c>
    </row>
    <row r="405" spans="1:5" x14ac:dyDescent="0.2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2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2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2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2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2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2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2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2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2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2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2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2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2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2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2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2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2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2">
      <c r="A423" t="s">
        <v>496</v>
      </c>
      <c r="B423" t="s">
        <v>602</v>
      </c>
      <c r="D423" t="s">
        <v>13</v>
      </c>
      <c r="E423">
        <v>0.73</v>
      </c>
    </row>
    <row r="424" spans="1:5" x14ac:dyDescent="0.2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2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2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2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2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2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2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2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2">
      <c r="A432" t="s">
        <v>2776</v>
      </c>
      <c r="B432" t="s">
        <v>2817</v>
      </c>
      <c r="D432" t="s">
        <v>13</v>
      </c>
      <c r="E432">
        <v>0.25</v>
      </c>
    </row>
    <row r="433" spans="1:5" x14ac:dyDescent="0.2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2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2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2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2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2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2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2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2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2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2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2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2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2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2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2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2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2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2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2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2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2">
      <c r="A454" t="s">
        <v>2776</v>
      </c>
      <c r="B454" t="s">
        <v>2821</v>
      </c>
      <c r="D454" t="s">
        <v>13</v>
      </c>
      <c r="E454">
        <v>0.03</v>
      </c>
    </row>
    <row r="455" spans="1:5" x14ac:dyDescent="0.2">
      <c r="A455" t="s">
        <v>2776</v>
      </c>
      <c r="B455" t="s">
        <v>2822</v>
      </c>
      <c r="D455" t="s">
        <v>13</v>
      </c>
      <c r="E455">
        <v>0.1</v>
      </c>
    </row>
    <row r="456" spans="1:5" x14ac:dyDescent="0.2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2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2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2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2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2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2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2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2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2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2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2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2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2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2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2">
      <c r="A471" t="s">
        <v>1983</v>
      </c>
      <c r="B471" t="s">
        <v>1995</v>
      </c>
      <c r="D471" t="s">
        <v>13</v>
      </c>
      <c r="E471">
        <v>0.66</v>
      </c>
    </row>
    <row r="472" spans="1:5" x14ac:dyDescent="0.2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2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2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2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2">
      <c r="A476" t="s">
        <v>2776</v>
      </c>
      <c r="B476" t="s">
        <v>2836</v>
      </c>
      <c r="D476" t="s">
        <v>9</v>
      </c>
      <c r="E476">
        <v>0.33</v>
      </c>
    </row>
    <row r="477" spans="1:5" x14ac:dyDescent="0.2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2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2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2">
      <c r="A480" t="s">
        <v>2776</v>
      </c>
      <c r="B480" t="s">
        <v>2841</v>
      </c>
      <c r="D480" t="s">
        <v>9</v>
      </c>
      <c r="E480">
        <v>0.8</v>
      </c>
    </row>
    <row r="481" spans="1:5" x14ac:dyDescent="0.2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2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2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2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2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2">
      <c r="A486" t="s">
        <v>2776</v>
      </c>
      <c r="B486" t="s">
        <v>2844</v>
      </c>
      <c r="D486" t="s">
        <v>13</v>
      </c>
      <c r="E486">
        <v>0.06</v>
      </c>
    </row>
    <row r="487" spans="1:5" x14ac:dyDescent="0.2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2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2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2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2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2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2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2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2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2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2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2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2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2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2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2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2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2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2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2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2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2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2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2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2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2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2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2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2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2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2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2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2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2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2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2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2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2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2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2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2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2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2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2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2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2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2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2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2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2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2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2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2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2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2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2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2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2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2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2">
      <c r="A546" t="s">
        <v>1006</v>
      </c>
      <c r="B546" t="s">
        <v>1036</v>
      </c>
      <c r="D546" t="s">
        <v>13</v>
      </c>
      <c r="E546">
        <v>0.35</v>
      </c>
    </row>
    <row r="547" spans="1:5" x14ac:dyDescent="0.2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2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2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2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2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2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2">
      <c r="A553" t="s">
        <v>1983</v>
      </c>
      <c r="B553" t="s">
        <v>1998</v>
      </c>
      <c r="D553" t="s">
        <v>457</v>
      </c>
      <c r="E553">
        <v>4.67</v>
      </c>
    </row>
    <row r="554" spans="1:5" x14ac:dyDescent="0.2">
      <c r="A554" t="s">
        <v>1983</v>
      </c>
      <c r="B554" t="s">
        <v>1999</v>
      </c>
      <c r="D554" t="s">
        <v>457</v>
      </c>
      <c r="E554">
        <v>0.75</v>
      </c>
    </row>
    <row r="555" spans="1:5" x14ac:dyDescent="0.2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2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2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2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2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2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2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2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2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2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2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2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2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2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2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2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2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2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2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2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2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2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2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2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2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2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2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2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2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2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2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2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2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2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2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2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2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2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2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2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2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2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2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2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2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2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2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2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2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2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2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2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2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2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2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2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2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2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2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2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2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2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2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2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2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2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2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2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2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2">
      <c r="A624" t="s">
        <v>2427</v>
      </c>
      <c r="B624" t="s">
        <v>2484</v>
      </c>
      <c r="D624" t="s">
        <v>378</v>
      </c>
      <c r="E624">
        <v>1.4</v>
      </c>
    </row>
    <row r="625" spans="1:5" x14ac:dyDescent="0.2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2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2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2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2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2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2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2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2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2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2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2">
      <c r="A636" t="s">
        <v>2427</v>
      </c>
      <c r="B636" t="s">
        <v>2494</v>
      </c>
      <c r="D636" t="s">
        <v>9</v>
      </c>
      <c r="E636">
        <v>2.08</v>
      </c>
    </row>
    <row r="637" spans="1:5" x14ac:dyDescent="0.2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2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2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2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2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2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2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2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2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2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2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2">
      <c r="A648" t="s">
        <v>2427</v>
      </c>
      <c r="B648" t="s">
        <v>2499</v>
      </c>
      <c r="D648" t="s">
        <v>9</v>
      </c>
      <c r="E648">
        <v>0.6</v>
      </c>
    </row>
    <row r="649" spans="1:5" x14ac:dyDescent="0.2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2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2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2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2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2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2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2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2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2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2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2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2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2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2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2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2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2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2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2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2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2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2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2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2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2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2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2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2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2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2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2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2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2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2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2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2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2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2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2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2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2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2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2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2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2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2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2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2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2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2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2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2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2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2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2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2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2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2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2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2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2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2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2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2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2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2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2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2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2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2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2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2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2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2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2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2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2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2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2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2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2">
      <c r="A730" t="s">
        <v>1006</v>
      </c>
      <c r="B730" t="s">
        <v>1042</v>
      </c>
      <c r="D730" t="s">
        <v>13</v>
      </c>
      <c r="E730">
        <v>0.74</v>
      </c>
    </row>
    <row r="731" spans="1:5" x14ac:dyDescent="0.2">
      <c r="A731" t="s">
        <v>1006</v>
      </c>
      <c r="B731" t="s">
        <v>1042</v>
      </c>
      <c r="D731" t="s">
        <v>9</v>
      </c>
      <c r="E731">
        <v>0.99</v>
      </c>
    </row>
    <row r="732" spans="1:5" x14ac:dyDescent="0.2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2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2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2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2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2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2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2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2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2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2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2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2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2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2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2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2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2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2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2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2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2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2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2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2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2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2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2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2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2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2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2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2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2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2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2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2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2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2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2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2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2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2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2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2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2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2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2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2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2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2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2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2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2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2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2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2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2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2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2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2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2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2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2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2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2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2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2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2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2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2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2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2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2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2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2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2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2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2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2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2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2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2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2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2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2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2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2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2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2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2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2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2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2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2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2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2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2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2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2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2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2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2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2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2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2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2">
      <c r="A838" t="s">
        <v>3029</v>
      </c>
      <c r="B838" t="s">
        <v>3079</v>
      </c>
      <c r="D838" t="s">
        <v>9</v>
      </c>
      <c r="E838">
        <v>0.42</v>
      </c>
    </row>
    <row r="839" spans="1:5" x14ac:dyDescent="0.2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2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2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2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2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2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2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2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2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2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2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2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2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2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2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2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2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2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2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2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2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2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2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2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2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2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2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2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2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2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2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2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2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2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2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2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2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2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2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2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2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2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2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2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2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2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2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2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2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2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2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2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2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2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2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2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2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2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2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2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2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2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2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2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2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2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2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2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2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2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2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2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2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2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2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2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2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2">
      <c r="A916" t="s">
        <v>3</v>
      </c>
      <c r="B916" t="s">
        <v>68</v>
      </c>
      <c r="D916" t="s">
        <v>13</v>
      </c>
      <c r="E916">
        <v>3.29</v>
      </c>
    </row>
    <row r="917" spans="1:5" x14ac:dyDescent="0.2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2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2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2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2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2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2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2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2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2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2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2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2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2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2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2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2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2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2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2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2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2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2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2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2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2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2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2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2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2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2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2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2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2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2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2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2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2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2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2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2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2">
      <c r="A958" t="s">
        <v>2776</v>
      </c>
      <c r="B958" t="s">
        <v>2850</v>
      </c>
      <c r="D958" t="s">
        <v>13</v>
      </c>
      <c r="E958">
        <v>0.04</v>
      </c>
    </row>
    <row r="959" spans="1:5" x14ac:dyDescent="0.2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2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2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2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2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2">
      <c r="A964" t="s">
        <v>2776</v>
      </c>
      <c r="B964" t="s">
        <v>2857</v>
      </c>
      <c r="D964" t="s">
        <v>13</v>
      </c>
      <c r="E964">
        <v>0.02</v>
      </c>
    </row>
    <row r="965" spans="1:5" x14ac:dyDescent="0.2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2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2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2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2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2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2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2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2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2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2">
      <c r="A975" t="s">
        <v>2776</v>
      </c>
      <c r="B975" t="s">
        <v>2858</v>
      </c>
      <c r="D975" t="s">
        <v>9</v>
      </c>
      <c r="E975">
        <v>1.62</v>
      </c>
    </row>
    <row r="976" spans="1:5" x14ac:dyDescent="0.2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2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2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2">
      <c r="A979" t="s">
        <v>1006</v>
      </c>
      <c r="B979" t="s">
        <v>1045</v>
      </c>
      <c r="D979" t="s">
        <v>9</v>
      </c>
      <c r="E979">
        <v>0.67</v>
      </c>
    </row>
    <row r="980" spans="1:5" x14ac:dyDescent="0.2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2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2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2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2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2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2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2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2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2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2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2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2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2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2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2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2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2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2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2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2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2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2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2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2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2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2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2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2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2">
      <c r="A1009" t="s">
        <v>149</v>
      </c>
      <c r="B1009" t="s">
        <v>285</v>
      </c>
      <c r="D1009" t="s">
        <v>13</v>
      </c>
      <c r="E1009">
        <v>0</v>
      </c>
    </row>
    <row r="1010" spans="1:5" x14ac:dyDescent="0.2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2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2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2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2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2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2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2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2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2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2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2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2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2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2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2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2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2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2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2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2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2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2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2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2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2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2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2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2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2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2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2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2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2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2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2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2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2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2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2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2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2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2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2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2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2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2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2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2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2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2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2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2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2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2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2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2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2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2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2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2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2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2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2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2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2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2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2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2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2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2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2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2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2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2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2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2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2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2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2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2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2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2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2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2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2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2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2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2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2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2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2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2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2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2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2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2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2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2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2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2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2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2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2">
      <c r="A1113" t="s">
        <v>3</v>
      </c>
      <c r="B1113" t="s">
        <v>98</v>
      </c>
      <c r="D1113" t="s">
        <v>9</v>
      </c>
      <c r="E1113">
        <v>0.06</v>
      </c>
    </row>
    <row r="1114" spans="1:5" x14ac:dyDescent="0.2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2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2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2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2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2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2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2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2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2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2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2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2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2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2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2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2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2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2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2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2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2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2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2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2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2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2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2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2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2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2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2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2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2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2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2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2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2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2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2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2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2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2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2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2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2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2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2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2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2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2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2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2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2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2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2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2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2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2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2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2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2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2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2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2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2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2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2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2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2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2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2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2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2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2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2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2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2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2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2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2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2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2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2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2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2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2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2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2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2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2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2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2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2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2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2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2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2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2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2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2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2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2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2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2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2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2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2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2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2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2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2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2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2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2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2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2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2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2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2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2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2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2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2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2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2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2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2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2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2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2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2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2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2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2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2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2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2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2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2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2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2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2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2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2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2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2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2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2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2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2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2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2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2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2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2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2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2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2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2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2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2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2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2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2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2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2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2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2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2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2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2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2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2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2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2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2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2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2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2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2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2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2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2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2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2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2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2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2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2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2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2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2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2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2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2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2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2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2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2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2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2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2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2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2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2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2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2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2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2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2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2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2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2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2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2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2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2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2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2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2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2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2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2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2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2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2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2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2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2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2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2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2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2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2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2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2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2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2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2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2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2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2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2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2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2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2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2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2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2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2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2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2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2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2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2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2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2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2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2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2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2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2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2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2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2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2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2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2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2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2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2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2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2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2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2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2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2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2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2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2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2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2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2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2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2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2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2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2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2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2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2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2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2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2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2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2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2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2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2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2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2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2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2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2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2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2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2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2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2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2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2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2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2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2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2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2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2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2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2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2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2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2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2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2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2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2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2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2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2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2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2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2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2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2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2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2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2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2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2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2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2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2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2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2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2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2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2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2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2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2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2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2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2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2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2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2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2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2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2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2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2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2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2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2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2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2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2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2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2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2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2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2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2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2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2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2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2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2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2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2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2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2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2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2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2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2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2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2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2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2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2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2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2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2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2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2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2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2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2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2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2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2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2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2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2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2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2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2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2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2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2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2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2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2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2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2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2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2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2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2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2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2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2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2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2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2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2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2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2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2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2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2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2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2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2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2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2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2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2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2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2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2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2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2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2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2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2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2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2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2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2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2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2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2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2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2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2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2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2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2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2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2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2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2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2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2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2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2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2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2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2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2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2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2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2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2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2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2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2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2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2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2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2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2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2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2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2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2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2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2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2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2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2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2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2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2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2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2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2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2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2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2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2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2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2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2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2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2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2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2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2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2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2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2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2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2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2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2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2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2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2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2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2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2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2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2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2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2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2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2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2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2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2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2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2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2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2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2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2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2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2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2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2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2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2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2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2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2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2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2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2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2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2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2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2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2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2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2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2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2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2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2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2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2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2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2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2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2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2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2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2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2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2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2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2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2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2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2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2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2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2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2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2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2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2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2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2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2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2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2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2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2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2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2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2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2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2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2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2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2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2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2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2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2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2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2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2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2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2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2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2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2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2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2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2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2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2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2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2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2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2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2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2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2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2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2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2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2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2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2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2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2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2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2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2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2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2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2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2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2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2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2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2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2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2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2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2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2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2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2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2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2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2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2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2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2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2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2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2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2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2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2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2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2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2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2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2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2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2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2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2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2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2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2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2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2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2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2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2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2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2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2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2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2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2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2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2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2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2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2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2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2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2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2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2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2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2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2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2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2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2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2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2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2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2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2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2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2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2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2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2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2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2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2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2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2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2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2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2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2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2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2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2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2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2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2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2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2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2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2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2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2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2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2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2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2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2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2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2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2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2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2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2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2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2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2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2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2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2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2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2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2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2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2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2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2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2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2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2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2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2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2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2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2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2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2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2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2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2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2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2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2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2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2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2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2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2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2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2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2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2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2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2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2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2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2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2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2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2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2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2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2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2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2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2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2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2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2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2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2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2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2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2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2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2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2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2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2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2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2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2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2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2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2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2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2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2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2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2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2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2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2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2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2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2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2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2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2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2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2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2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2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2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2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2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2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2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2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2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2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2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2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2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2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2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2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2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2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2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2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2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2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2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2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2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2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2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2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2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2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2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2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2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2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2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2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2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2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2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2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2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2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2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2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2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2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2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2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2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2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2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2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2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2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2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2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2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2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2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2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2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2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2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2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2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2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2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2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2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2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2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2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2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2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2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2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2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2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2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2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2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2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2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2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2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2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2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2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2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2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2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2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2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2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2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2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2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2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2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2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2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2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2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2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2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2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2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2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2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2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2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2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2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2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2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2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2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2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2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2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2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2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2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2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2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2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2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2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2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2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2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2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2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2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2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2">
      <c r="A2080" t="s">
        <v>1983</v>
      </c>
      <c r="B2080" t="s">
        <v>2029</v>
      </c>
      <c r="D2080" t="s">
        <v>9</v>
      </c>
      <c r="E2080">
        <v>1</v>
      </c>
    </row>
    <row r="2081" spans="1:5" x14ac:dyDescent="0.2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2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2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2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2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2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2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2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2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2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2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2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2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2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2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2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2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2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2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2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2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2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2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2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2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2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2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2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2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2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2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2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2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2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2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2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2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2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2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2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2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2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2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2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2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2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2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2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2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2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2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2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2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2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2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2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2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2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2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2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2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2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2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2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2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2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2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2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2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2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2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2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2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2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2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2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2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2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2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2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2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2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2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2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2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2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2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2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2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2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2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2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2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2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2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2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2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2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2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2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2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2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2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2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2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2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2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2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2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2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2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2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2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2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2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2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2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2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2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2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2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2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2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2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2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2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2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2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2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2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2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2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2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2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2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2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2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2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2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2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2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2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2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2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2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2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2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2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2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2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2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2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2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2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2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2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2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2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2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2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2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2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2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2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2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2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2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2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2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2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2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2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2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2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2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2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2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2">
      <c r="A2258" t="s">
        <v>3</v>
      </c>
      <c r="B2258" t="s">
        <v>115</v>
      </c>
      <c r="D2258" t="s">
        <v>13</v>
      </c>
      <c r="E2258">
        <v>2.33</v>
      </c>
    </row>
    <row r="2259" spans="1:5" x14ac:dyDescent="0.2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2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2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2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2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2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2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2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2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2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2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2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2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2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2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2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2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2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2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2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2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2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2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2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2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2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2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2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2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2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2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2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2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2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2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2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2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2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2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2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2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2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2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2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2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2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2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2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2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2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2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2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2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2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2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2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2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2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2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2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2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2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2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2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2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2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2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2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2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2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2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2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2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2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2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2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2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2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2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2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2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2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2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2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2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2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2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2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2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2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2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2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2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2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2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2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2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2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2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2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2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2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2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2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2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2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2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2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2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2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2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2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2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2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2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2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2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2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2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2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2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2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2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2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2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2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2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2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2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2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2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2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2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2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2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2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2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2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2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2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2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2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2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2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2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2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2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2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2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2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2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2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2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2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2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2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2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2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2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2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2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2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2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2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2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2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2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2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2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2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2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2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2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2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2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2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2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2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2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2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2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2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2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2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2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2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2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2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2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2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2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2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2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2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2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2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2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2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2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2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2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2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2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2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2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2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2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2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2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2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2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2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2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2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2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2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2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2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2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2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2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2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2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2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2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2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2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2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2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2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2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2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2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2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2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2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2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2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2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2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2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2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2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2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2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2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2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2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2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2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2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2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2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2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2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2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2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2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2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2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2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2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2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2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2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2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2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2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2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2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2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2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2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2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2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2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2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2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2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2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2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2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2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2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2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2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2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2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2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2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2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2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2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2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2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2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2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2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2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2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2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2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2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2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2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2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2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2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2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2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2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2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2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2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2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2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2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2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2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2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2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2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2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2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2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2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2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2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2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2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2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2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2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2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2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2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2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2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2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2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2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2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2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2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2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2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2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2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2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2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2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2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2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2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2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2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2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2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2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2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2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2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2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2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2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2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2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2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2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2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2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2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2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2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2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2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2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2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2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2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2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2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2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2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2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2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2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2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2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2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2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2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2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2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2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2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2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2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2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2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2">
      <c r="A2659" t="s">
        <v>1701</v>
      </c>
      <c r="B2659" t="s">
        <v>1734</v>
      </c>
      <c r="D2659" t="s">
        <v>9</v>
      </c>
      <c r="E2659">
        <v>0</v>
      </c>
    </row>
    <row r="2660" spans="1:5" x14ac:dyDescent="0.2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2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2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2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2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2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2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2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2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2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2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2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2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2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2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2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2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2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2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2">
      <c r="A2679" t="s">
        <v>3</v>
      </c>
      <c r="B2679" t="s">
        <v>140</v>
      </c>
      <c r="D2679" t="s">
        <v>13</v>
      </c>
      <c r="E2679">
        <v>2.16</v>
      </c>
    </row>
    <row r="2680" spans="1:5" x14ac:dyDescent="0.2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2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2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2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2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2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2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2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2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2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2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2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2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2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2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2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2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2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2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2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2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2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2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2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2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2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2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2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2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2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2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2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2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2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2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2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2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2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2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2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2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2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2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2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2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2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2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2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2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2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2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2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2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2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2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2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2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2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2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2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2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2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2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2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2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2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2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2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2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2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2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2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2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2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2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2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2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2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2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2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2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2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2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2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2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2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2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2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2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2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2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2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2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2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2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2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2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2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2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2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2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2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2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2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2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2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2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2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2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2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2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2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2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2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2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2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2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2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2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2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2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2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2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2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2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2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2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2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2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2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2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2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2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2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2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2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2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2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2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2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2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2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2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2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2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2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2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2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2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2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2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2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2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2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2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2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2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2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2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2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2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2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2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2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2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2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2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2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2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2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2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2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2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2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2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2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2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2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2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2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2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2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2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2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2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2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2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2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2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2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2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2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2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2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2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2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2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2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2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2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2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2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2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2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2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2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2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2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2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2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2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2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2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2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2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2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2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2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2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2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2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2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2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2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2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2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2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2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2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2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2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2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2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2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2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2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2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2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2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2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2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2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2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2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2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2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2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2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2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2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2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2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2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2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2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2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2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2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2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2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2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2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2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2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2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2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2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2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2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2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2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2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2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2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2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2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2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2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2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2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2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2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2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2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2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2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2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2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2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2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2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2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2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2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2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2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2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2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2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2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2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2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2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2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2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2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2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2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2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2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2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2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2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2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2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2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2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2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2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2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2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2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2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2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2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2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2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2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2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2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2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2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2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2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2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2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2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2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2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2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2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2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2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2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2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2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2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2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2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2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2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2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2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2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2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2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2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2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2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2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2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2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2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2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2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2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2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2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2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2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2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2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2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2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2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2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2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2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2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2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2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2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2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2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2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2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2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2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2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2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2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2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2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2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2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2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2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2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2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2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2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2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2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2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2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2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2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2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2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2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2">
      <c r="A3090" t="s">
        <v>149</v>
      </c>
      <c r="B3090" t="s">
        <v>475</v>
      </c>
      <c r="D3090" t="s">
        <v>9</v>
      </c>
      <c r="E3090">
        <v>2.9</v>
      </c>
    </row>
    <row r="3091" spans="1:5" x14ac:dyDescent="0.2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2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2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2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2">
      <c r="A3095" t="s">
        <v>149</v>
      </c>
      <c r="B3095" t="s">
        <v>480</v>
      </c>
      <c r="D3095" t="s">
        <v>9</v>
      </c>
      <c r="E3095">
        <v>2.7</v>
      </c>
    </row>
    <row r="3096" spans="1:5" x14ac:dyDescent="0.2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2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2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2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2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2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2">
      <c r="A3102" t="s">
        <v>149</v>
      </c>
      <c r="B3102" t="s">
        <v>487</v>
      </c>
      <c r="D3102" t="s">
        <v>9</v>
      </c>
      <c r="E3102">
        <v>0.5</v>
      </c>
    </row>
    <row r="3103" spans="1:5" x14ac:dyDescent="0.2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2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2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2">
      <c r="A3106" t="s">
        <v>149</v>
      </c>
      <c r="B3106" t="s">
        <v>492</v>
      </c>
      <c r="D3106" t="s">
        <v>9</v>
      </c>
      <c r="E3106">
        <v>0.4</v>
      </c>
    </row>
    <row r="3107" spans="1:5" x14ac:dyDescent="0.2">
      <c r="A3107" t="s">
        <v>149</v>
      </c>
      <c r="B3107" t="s">
        <v>493</v>
      </c>
      <c r="D3107" t="s">
        <v>9</v>
      </c>
      <c r="E3107">
        <v>0.3</v>
      </c>
    </row>
    <row r="3108" spans="1:5" x14ac:dyDescent="0.2">
      <c r="A3108" t="s">
        <v>149</v>
      </c>
      <c r="B3108" t="s">
        <v>494</v>
      </c>
      <c r="D3108" t="s">
        <v>9</v>
      </c>
      <c r="E3108">
        <v>0.5</v>
      </c>
    </row>
    <row r="3109" spans="1:5" x14ac:dyDescent="0.2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2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2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2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2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2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2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2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2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2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2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2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2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2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2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2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2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2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2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2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2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2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2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2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2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2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2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2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2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383D-89CA-724A-9833-044D9D1D6CF1}">
  <dimension ref="A1:E526"/>
  <sheetViews>
    <sheetView workbookViewId="0">
      <selection activeCell="B8" sqref="B8"/>
    </sheetView>
  </sheetViews>
  <sheetFormatPr baseColWidth="10" defaultRowHeight="16" x14ac:dyDescent="0.2"/>
  <cols>
    <col min="1" max="1" width="31.5" bestFit="1" customWidth="1"/>
    <col min="2" max="2" width="31.5" style="1" bestFit="1" customWidth="1"/>
    <col min="4" max="4" width="66.1640625" style="2" bestFit="1" customWidth="1"/>
    <col min="5" max="5" width="31.5" style="3" bestFit="1" customWidth="1"/>
  </cols>
  <sheetData>
    <row r="1" spans="1:5" ht="17" thickBot="1" x14ac:dyDescent="0.25">
      <c r="A1" s="6" t="s">
        <v>3212</v>
      </c>
      <c r="B1" s="12" t="s">
        <v>3210</v>
      </c>
      <c r="D1" s="6" t="str" cm="1">
        <f t="array" ref="D1:D526">_xlfn._xlws.FILTER(antioxidants!B:B,(antioxidants!E:E&gt;='Outlier Testing'!$B$12)+(antioxidants!E:E&lt;='Outlier Testing'!$B$11))</f>
        <v>Product</v>
      </c>
      <c r="E1" s="7" t="s">
        <v>3210</v>
      </c>
    </row>
    <row r="2" spans="1:5" x14ac:dyDescent="0.2">
      <c r="A2" s="4" t="s">
        <v>3213</v>
      </c>
      <c r="B2" s="11">
        <f>AVERAGE(antioxidants!E:E)</f>
        <v>11.545331632653081</v>
      </c>
      <c r="D2" s="4" t="str">
        <v>A condiment with red pepper and six other spices, dried ground</v>
      </c>
      <c r="E2" s="5">
        <f>INDEX(antioxidants!E:E,MATCH('Outlier Testing'!D2,antioxidants!B:B,0))</f>
        <v>6.08</v>
      </c>
    </row>
    <row r="3" spans="1:5" x14ac:dyDescent="0.2">
      <c r="A3" s="2" t="s">
        <v>3214</v>
      </c>
      <c r="B3" s="8">
        <f>MEDIAN(antioxidants!E:E)</f>
        <v>0.5</v>
      </c>
      <c r="D3" s="2" t="str">
        <v>Ajwain fruit pods, dried</v>
      </c>
      <c r="E3" s="3">
        <f>INDEX(antioxidants!E:E,MATCH('Outlier Testing'!D3,antioxidants!B:B,0))</f>
        <v>28.42</v>
      </c>
    </row>
    <row r="4" spans="1:5" x14ac:dyDescent="0.2">
      <c r="A4" s="2" t="s">
        <v>3215</v>
      </c>
      <c r="B4" s="8">
        <f>MIN(antioxidants!E:E)</f>
        <v>0</v>
      </c>
      <c r="D4" s="2" t="str">
        <v>Allspice, dried ground</v>
      </c>
      <c r="E4" s="3">
        <f>INDEX(antioxidants!E:E,MATCH('Outlier Testing'!D4,antioxidants!B:B,0))</f>
        <v>99.28</v>
      </c>
    </row>
    <row r="5" spans="1:5" x14ac:dyDescent="0.2">
      <c r="A5" s="2" t="s">
        <v>3216</v>
      </c>
      <c r="B5" s="8">
        <f>MAX(antioxidants!E:E)</f>
        <v>2897.11</v>
      </c>
      <c r="D5" s="2" t="str">
        <v>Allspice, dried ground</v>
      </c>
      <c r="E5" s="3">
        <f>INDEX(antioxidants!E:E,MATCH('Outlier Testing'!D5,antioxidants!B:B,0))</f>
        <v>99.28</v>
      </c>
    </row>
    <row r="6" spans="1:5" x14ac:dyDescent="0.2">
      <c r="A6" s="2" t="s">
        <v>3217</v>
      </c>
      <c r="B6" s="8">
        <f>_xlfn.QUARTILE.EXC(antioxidants!E:E,1)</f>
        <v>0.17</v>
      </c>
      <c r="D6" s="2" t="str">
        <v>Alpine lady's‐mantle, leaves, dried</v>
      </c>
      <c r="E6" s="3">
        <f>INDEX(antioxidants!E:E,MATCH('Outlier Testing'!D6,antioxidants!B:B,0))</f>
        <v>130.36000000000001</v>
      </c>
    </row>
    <row r="7" spans="1:5" x14ac:dyDescent="0.2">
      <c r="A7" s="2" t="s">
        <v>3218</v>
      </c>
      <c r="B7" s="8">
        <f>_xlfn.QUARTILE.EXC(antioxidants!E:E,2)</f>
        <v>0.5</v>
      </c>
      <c r="D7" s="2" t="str">
        <v>Amalaki (Amla), powder in capsule</v>
      </c>
      <c r="E7" s="3">
        <f>INDEX(antioxidants!E:E,MATCH('Outlier Testing'!D7,antioxidants!B:B,0))</f>
        <v>301.14</v>
      </c>
    </row>
    <row r="8" spans="1:5" x14ac:dyDescent="0.2">
      <c r="A8" s="2" t="s">
        <v>3219</v>
      </c>
      <c r="B8" s="8">
        <f>_xlfn.QUARTILE.EXC(antioxidants!E:E,3)</f>
        <v>2.2875000000000001</v>
      </c>
      <c r="D8" s="2" t="str">
        <v>Amla berries, dried</v>
      </c>
      <c r="E8" s="3">
        <f>INDEX(antioxidants!E:E,MATCH('Outlier Testing'!D8,antioxidants!B:B,0))</f>
        <v>261.52999999999997</v>
      </c>
    </row>
    <row r="9" spans="1:5" x14ac:dyDescent="0.2">
      <c r="A9" s="2" t="s">
        <v>3220</v>
      </c>
      <c r="B9" s="8">
        <f>B8-B6</f>
        <v>2.1175000000000002</v>
      </c>
      <c r="D9" s="2" t="str">
        <v>Amla, Indian Gooseberries, whole, canned</v>
      </c>
      <c r="E9" s="3">
        <f>INDEX(antioxidants!E:E,MATCH('Outlier Testing'!D9,antioxidants!B:B,0))</f>
        <v>13.27</v>
      </c>
    </row>
    <row r="10" spans="1:5" x14ac:dyDescent="0.2">
      <c r="A10" s="2" t="s">
        <v>3223</v>
      </c>
      <c r="B10" s="8">
        <f>B9*1.5</f>
        <v>3.1762500000000005</v>
      </c>
      <c r="D10" s="2" t="str">
        <v>Amla, syrup from canned Indian Gooseberries</v>
      </c>
      <c r="E10" s="3">
        <f>INDEX(antioxidants!E:E,MATCH('Outlier Testing'!D10,antioxidants!B:B,0))</f>
        <v>29.7</v>
      </c>
    </row>
    <row r="11" spans="1:5" x14ac:dyDescent="0.2">
      <c r="A11" s="2" t="s">
        <v>3221</v>
      </c>
      <c r="B11" s="8">
        <f>B6-B10</f>
        <v>-3.0062500000000005</v>
      </c>
      <c r="D11" s="2" t="str">
        <v>Amway Nutrilite Double X, Bronze</v>
      </c>
      <c r="E11" s="3">
        <f>INDEX(antioxidants!E:E,MATCH('Outlier Testing'!D11,antioxidants!B:B,0))</f>
        <v>30.81</v>
      </c>
    </row>
    <row r="12" spans="1:5" ht="17" thickBot="1" x14ac:dyDescent="0.25">
      <c r="A12" s="9" t="s">
        <v>3222</v>
      </c>
      <c r="B12" s="10">
        <f>B8+B10</f>
        <v>5.463750000000001</v>
      </c>
      <c r="D12" s="2" t="str">
        <v>Amway Nutrilite Double X, Gold</v>
      </c>
      <c r="E12" s="3">
        <f>INDEX(antioxidants!E:E,MATCH('Outlier Testing'!D12,antioxidants!B:B,0))</f>
        <v>35.68</v>
      </c>
    </row>
    <row r="13" spans="1:5" x14ac:dyDescent="0.2">
      <c r="D13" s="2" t="str">
        <v>Amway Nutrilite Double X, Silver</v>
      </c>
      <c r="E13" s="3">
        <f>INDEX(antioxidants!E:E,MATCH('Outlier Testing'!D13,antioxidants!B:B,0))</f>
        <v>29.72</v>
      </c>
    </row>
    <row r="14" spans="1:5" x14ac:dyDescent="0.2">
      <c r="D14" s="2" t="str">
        <v>Angelica, leaves, dried</v>
      </c>
      <c r="E14" s="3">
        <f>INDEX(antioxidants!E:E,MATCH('Outlier Testing'!D14,antioxidants!B:B,0))</f>
        <v>25.25</v>
      </c>
    </row>
    <row r="15" spans="1:5" x14ac:dyDescent="0.2">
      <c r="D15" s="2" t="str">
        <v>Angelica, seeds, dried</v>
      </c>
      <c r="E15" s="3">
        <f>INDEX(antioxidants!E:E,MATCH('Outlier Testing'!D15,antioxidants!B:B,0))</f>
        <v>8.66</v>
      </c>
    </row>
    <row r="16" spans="1:5" x14ac:dyDescent="0.2">
      <c r="D16" s="2" t="str">
        <v>Anisisop, leaves, dried</v>
      </c>
      <c r="E16" s="3">
        <f>INDEX(antioxidants!E:E,MATCH('Outlier Testing'!D16,antioxidants!B:B,0))</f>
        <v>33.14</v>
      </c>
    </row>
    <row r="17" spans="4:5" x14ac:dyDescent="0.2">
      <c r="D17" s="2" t="str">
        <v>Antioxidant capsules, Medox</v>
      </c>
      <c r="E17" s="3">
        <f>INDEX(antioxidants!E:E,MATCH('Outlier Testing'!D17,antioxidants!B:B,0))</f>
        <v>444.2</v>
      </c>
    </row>
    <row r="18" spans="4:5" x14ac:dyDescent="0.2">
      <c r="D18" s="2" t="str">
        <v>Antocyanin ascorbates, Aronia</v>
      </c>
      <c r="E18" s="3">
        <f>INDEX(antioxidants!E:E,MATCH('Outlier Testing'!D18,antioxidants!B:B,0))</f>
        <v>725.35</v>
      </c>
    </row>
    <row r="19" spans="4:5" x14ac:dyDescent="0.2">
      <c r="D19" s="2" t="str">
        <v>Antocyanin capsules, Cherry</v>
      </c>
      <c r="E19" s="3">
        <f>INDEX(antioxidants!E:E,MATCH('Outlier Testing'!D19,antioxidants!B:B,0))</f>
        <v>329.54</v>
      </c>
    </row>
    <row r="20" spans="4:5" x14ac:dyDescent="0.2">
      <c r="D20" s="2" t="str">
        <v>Apples, dried (Tasmanian dried apples)</v>
      </c>
      <c r="E20" s="3">
        <f>INDEX(antioxidants!E:E,MATCH('Outlier Testing'!D20,antioxidants!B:B,0))</f>
        <v>6.07</v>
      </c>
    </row>
    <row r="21" spans="4:5" x14ac:dyDescent="0.2">
      <c r="D21" s="2" t="str">
        <v>Arjuna, powder in capsule</v>
      </c>
      <c r="E21" s="3">
        <f>INDEX(antioxidants!E:E,MATCH('Outlier Testing'!D21,antioxidants!B:B,0))</f>
        <v>146.94999999999999</v>
      </c>
    </row>
    <row r="22" spans="4:5" x14ac:dyDescent="0.2">
      <c r="D22" s="2" t="str">
        <v>Arnica (Arnica montana), flower and seeds, dried</v>
      </c>
      <c r="E22" s="3">
        <f>INDEX(antioxidants!E:E,MATCH('Outlier Testing'!D22,antioxidants!B:B,0))</f>
        <v>36.28</v>
      </c>
    </row>
    <row r="23" spans="4:5" x14ac:dyDescent="0.2">
      <c r="D23" s="2" t="str">
        <v>Ash, young leaves, dried</v>
      </c>
      <c r="E23" s="3">
        <f>INDEX(antioxidants!E:E,MATCH('Outlier Testing'!D23,antioxidants!B:B,0))</f>
        <v>47.78</v>
      </c>
    </row>
    <row r="24" spans="4:5" x14ac:dyDescent="0.2">
      <c r="D24" s="2" t="str">
        <v>Atractylodis Lanceae Rhizoma</v>
      </c>
      <c r="E24" s="3">
        <f>INDEX(antioxidants!E:E,MATCH('Outlier Testing'!D24,antioxidants!B:B,0))</f>
        <v>7.37</v>
      </c>
    </row>
    <row r="25" spans="4:5" x14ac:dyDescent="0.2">
      <c r="D25" s="2" t="str">
        <v>Aurantii Nobilis Pericarpium</v>
      </c>
      <c r="E25" s="3">
        <f>INDEX(antioxidants!E:E,MATCH('Outlier Testing'!D25,antioxidants!B:B,0))</f>
        <v>17.48</v>
      </c>
    </row>
    <row r="26" spans="4:5" x14ac:dyDescent="0.2">
      <c r="D26" s="2" t="str">
        <v>Bacon and eggs, flower, dried</v>
      </c>
      <c r="E26" s="3">
        <f>INDEX(antioxidants!E:E,MATCH('Outlier Testing'!D26,antioxidants!B:B,0))</f>
        <v>56.1</v>
      </c>
    </row>
    <row r="27" spans="4:5" x14ac:dyDescent="0.2">
      <c r="D27" s="2" t="str">
        <v>Balance, powder</v>
      </c>
      <c r="E27" s="3">
        <f>INDEX(antioxidants!E:E,MATCH('Outlier Testing'!D27,antioxidants!B:B,0))</f>
        <v>7.13</v>
      </c>
    </row>
    <row r="28" spans="4:5" x14ac:dyDescent="0.2">
      <c r="D28" s="2" t="str">
        <v>Barberry, bark</v>
      </c>
      <c r="E28" s="3">
        <f>INDEX(antioxidants!E:E,MATCH('Outlier Testing'!D28,antioxidants!B:B,0))</f>
        <v>55.63</v>
      </c>
    </row>
    <row r="29" spans="4:5" x14ac:dyDescent="0.2">
      <c r="D29" s="2" t="str">
        <v>Basil, dried</v>
      </c>
      <c r="E29" s="3">
        <f>INDEX(antioxidants!E:E,MATCH('Outlier Testing'!D29,antioxidants!B:B,0))</f>
        <v>9.86</v>
      </c>
    </row>
    <row r="30" spans="4:5" x14ac:dyDescent="0.2">
      <c r="D30" s="2" t="str">
        <v>Basil, dried</v>
      </c>
      <c r="E30" s="3">
        <f>INDEX(antioxidants!E:E,MATCH('Outlier Testing'!D30,antioxidants!B:B,0))</f>
        <v>9.86</v>
      </c>
    </row>
    <row r="31" spans="4:5" x14ac:dyDescent="0.2">
      <c r="D31" s="2" t="str">
        <v>Basil, dried</v>
      </c>
      <c r="E31" s="3">
        <f>INDEX(antioxidants!E:E,MATCH('Outlier Testing'!D31,antioxidants!B:B,0))</f>
        <v>9.86</v>
      </c>
    </row>
    <row r="32" spans="4:5" x14ac:dyDescent="0.2">
      <c r="D32" s="2" t="str">
        <v>Basil, dried</v>
      </c>
      <c r="E32" s="3">
        <f>INDEX(antioxidants!E:E,MATCH('Outlier Testing'!D32,antioxidants!B:B,0))</f>
        <v>9.86</v>
      </c>
    </row>
    <row r="33" spans="4:5" x14ac:dyDescent="0.2">
      <c r="D33" s="2" t="str">
        <v>Basil, dried</v>
      </c>
      <c r="E33" s="3">
        <f>INDEX(antioxidants!E:E,MATCH('Outlier Testing'!D33,antioxidants!B:B,0))</f>
        <v>9.86</v>
      </c>
    </row>
    <row r="34" spans="4:5" x14ac:dyDescent="0.2">
      <c r="D34" s="2" t="str">
        <v>Bausch &amp; Lomb Ocuvite</v>
      </c>
      <c r="E34" s="3">
        <f>INDEX(antioxidants!E:E,MATCH('Outlier Testing'!D34,antioxidants!B:B,0))</f>
        <v>293.77999999999997</v>
      </c>
    </row>
    <row r="35" spans="4:5" x14ac:dyDescent="0.2">
      <c r="D35" s="2" t="str">
        <v>Bay leaves, dried</v>
      </c>
      <c r="E35" s="3">
        <f>INDEX(antioxidants!E:E,MATCH('Outlier Testing'!D35,antioxidants!B:B,0))</f>
        <v>31.29</v>
      </c>
    </row>
    <row r="36" spans="4:5" x14ac:dyDescent="0.2">
      <c r="D36" s="2" t="str">
        <v>Bay leaves, dried</v>
      </c>
      <c r="E36" s="3">
        <f>INDEX(antioxidants!E:E,MATCH('Outlier Testing'!D36,antioxidants!B:B,0))</f>
        <v>31.29</v>
      </c>
    </row>
    <row r="37" spans="4:5" x14ac:dyDescent="0.2">
      <c r="D37" s="2" t="str">
        <v>Bay leaves, fresh</v>
      </c>
      <c r="E37" s="3">
        <f>INDEX(antioxidants!E:E,MATCH('Outlier Testing'!D37,antioxidants!B:B,0))</f>
        <v>15.05</v>
      </c>
    </row>
    <row r="38" spans="4:5" x14ac:dyDescent="0.2">
      <c r="D38" s="2" t="str">
        <v>Bayer One A Day Essential</v>
      </c>
      <c r="E38" s="3">
        <f>INDEX(antioxidants!E:E,MATCH('Outlier Testing'!D38,antioxidants!B:B,0))</f>
        <v>222.32</v>
      </c>
    </row>
    <row r="39" spans="4:5" x14ac:dyDescent="0.2">
      <c r="D39" s="2" t="str">
        <v>Bearberry (Arctostaphylos uva‐ursi), leaves, dried</v>
      </c>
      <c r="E39" s="3">
        <f>INDEX(antioxidants!E:E,MATCH('Outlier Testing'!D39,antioxidants!B:B,0))</f>
        <v>182.1</v>
      </c>
    </row>
    <row r="40" spans="4:5" x14ac:dyDescent="0.2">
      <c r="D40" s="2" t="str">
        <v>Bee balm (Monarda didyma), flower, dried</v>
      </c>
      <c r="E40" s="3">
        <f>INDEX(antioxidants!E:E,MATCH('Outlier Testing'!D40,antioxidants!B:B,0))</f>
        <v>46.56</v>
      </c>
    </row>
    <row r="41" spans="4:5" x14ac:dyDescent="0.2">
      <c r="D41" s="2" t="str">
        <v>Betonica officinalis, dried</v>
      </c>
      <c r="E41" s="3">
        <f>INDEX(antioxidants!E:E,MATCH('Outlier Testing'!D41,antioxidants!B:B,0))</f>
        <v>9.41</v>
      </c>
    </row>
    <row r="42" spans="4:5" x14ac:dyDescent="0.2">
      <c r="D42" s="2" t="str">
        <v>Bilberries, wild</v>
      </c>
      <c r="E42" s="3">
        <f>INDEX(antioxidants!E:E,MATCH('Outlier Testing'!D42,antioxidants!B:B,0))</f>
        <v>7.57</v>
      </c>
    </row>
    <row r="43" spans="4:5" x14ac:dyDescent="0.2">
      <c r="D43" s="2" t="str">
        <v>Bilberries, wild</v>
      </c>
      <c r="E43" s="3">
        <f>INDEX(antioxidants!E:E,MATCH('Outlier Testing'!D43,antioxidants!B:B,0))</f>
        <v>7.57</v>
      </c>
    </row>
    <row r="44" spans="4:5" x14ac:dyDescent="0.2">
      <c r="D44" s="2" t="str">
        <v>Bilberries, wild, dried</v>
      </c>
      <c r="E44" s="3">
        <f>INDEX(antioxidants!E:E,MATCH('Outlier Testing'!D44,antioxidants!B:B,0))</f>
        <v>48.32</v>
      </c>
    </row>
    <row r="45" spans="4:5" x14ac:dyDescent="0.2">
      <c r="D45" s="2" t="str">
        <v>Birch, leaves, dried</v>
      </c>
      <c r="E45" s="3">
        <f>INDEX(antioxidants!E:E,MATCH('Outlier Testing'!D45,antioxidants!B:B,0))</f>
        <v>30.44</v>
      </c>
    </row>
    <row r="46" spans="4:5" x14ac:dyDescent="0.2">
      <c r="D46" s="2" t="str">
        <v>Birch, leaves, fresh</v>
      </c>
      <c r="E46" s="3">
        <f>INDEX(antioxidants!E:E,MATCH('Outlier Testing'!D46,antioxidants!B:B,0))</f>
        <v>26.23</v>
      </c>
    </row>
    <row r="47" spans="4:5" x14ac:dyDescent="0.2">
      <c r="D47" s="2" t="str">
        <v>Birdcherry, flower, dried</v>
      </c>
      <c r="E47" s="3">
        <f>INDEX(antioxidants!E:E,MATCH('Outlier Testing'!D47,antioxidants!B:B,0))</f>
        <v>23.08</v>
      </c>
    </row>
    <row r="48" spans="4:5" x14ac:dyDescent="0.2">
      <c r="D48" s="2" t="str">
        <v>Biting stonecrop, dried</v>
      </c>
      <c r="E48" s="3">
        <f>INDEX(antioxidants!E:E,MATCH('Outlier Testing'!D48,antioxidants!B:B,0))</f>
        <v>11.89</v>
      </c>
    </row>
    <row r="49" spans="4:5" x14ac:dyDescent="0.2">
      <c r="D49" s="2" t="str">
        <v>Blackberries, cultivated</v>
      </c>
      <c r="E49" s="3">
        <f>INDEX(antioxidants!E:E,MATCH('Outlier Testing'!D49,antioxidants!B:B,0))</f>
        <v>4.0199999999999996</v>
      </c>
    </row>
    <row r="50" spans="4:5" x14ac:dyDescent="0.2">
      <c r="D50" s="2" t="str">
        <v>Blackberries, Dessert Berries, without sugar, frozen</v>
      </c>
      <c r="E50" s="3">
        <f>INDEX(antioxidants!E:E,MATCH('Outlier Testing'!D50,antioxidants!B:B,0))</f>
        <v>5.98</v>
      </c>
    </row>
    <row r="51" spans="4:5" x14ac:dyDescent="0.2">
      <c r="D51" s="2" t="str">
        <v>Blackberries, dried, "Loch Ness"</v>
      </c>
      <c r="E51" s="3">
        <f>INDEX(antioxidants!E:E,MATCH('Outlier Testing'!D51,antioxidants!B:B,0))</f>
        <v>37.08</v>
      </c>
    </row>
    <row r="52" spans="4:5" x14ac:dyDescent="0.2">
      <c r="D52" s="2" t="str">
        <v>Blackberries, wild</v>
      </c>
      <c r="E52" s="3">
        <f>INDEX(antioxidants!E:E,MATCH('Outlier Testing'!D52,antioxidants!B:B,0))</f>
        <v>6.13</v>
      </c>
    </row>
    <row r="53" spans="4:5" x14ac:dyDescent="0.2">
      <c r="D53" s="2" t="str">
        <v>Blackberry, leaves, dried</v>
      </c>
      <c r="E53" s="3">
        <f>INDEX(antioxidants!E:E,MATCH('Outlier Testing'!D53,antioxidants!B:B,0))</f>
        <v>23.31</v>
      </c>
    </row>
    <row r="54" spans="4:5" x14ac:dyDescent="0.2">
      <c r="D54" s="2" t="str">
        <v>Blackcurrant, cultivated</v>
      </c>
      <c r="E54" s="3">
        <f>INDEX(antioxidants!E:E,MATCH('Outlier Testing'!D54,antioxidants!B:B,0))</f>
        <v>5.49</v>
      </c>
    </row>
    <row r="55" spans="4:5" x14ac:dyDescent="0.2">
      <c r="D55" s="2" t="str">
        <v>Blackcurrant, cultivated, "Ben Tiran"</v>
      </c>
      <c r="E55" s="3">
        <f>INDEX(antioxidants!E:E,MATCH('Outlier Testing'!D55,antioxidants!B:B,0))</f>
        <v>9.09</v>
      </c>
    </row>
    <row r="56" spans="4:5" x14ac:dyDescent="0.2">
      <c r="D56" s="2" t="str">
        <v>Blackcurrant, leaves, dried</v>
      </c>
      <c r="E56" s="3">
        <f>INDEX(antioxidants!E:E,MATCH('Outlier Testing'!D56,antioxidants!B:B,0))</f>
        <v>97.83</v>
      </c>
    </row>
    <row r="57" spans="4:5" x14ac:dyDescent="0.2">
      <c r="D57" s="2" t="str">
        <v>Blood Purifier, powder in capsule</v>
      </c>
      <c r="E57" s="3">
        <f>INDEX(antioxidants!E:E,MATCH('Outlier Testing'!D57,antioxidants!B:B,0))</f>
        <v>25.42</v>
      </c>
    </row>
    <row r="58" spans="4:5" x14ac:dyDescent="0.2">
      <c r="D58" s="2" t="str">
        <v>Blueberries</v>
      </c>
      <c r="E58" s="3">
        <f>INDEX(antioxidants!E:E,MATCH('Outlier Testing'!D58,antioxidants!B:B,0))</f>
        <v>9.24</v>
      </c>
    </row>
    <row r="59" spans="4:5" x14ac:dyDescent="0.2">
      <c r="D59" s="2" t="str">
        <v>Blueberries, Dessert Berries, without sugar, frozen</v>
      </c>
      <c r="E59" s="3">
        <f>INDEX(antioxidants!E:E,MATCH('Outlier Testing'!D59,antioxidants!B:B,0))</f>
        <v>7.13</v>
      </c>
    </row>
    <row r="60" spans="4:5" x14ac:dyDescent="0.2">
      <c r="D60" s="2" t="str">
        <v>Blueberry, syrup, without sugar (undiluted)</v>
      </c>
      <c r="E60" s="3">
        <f>INDEX(antioxidants!E:E,MATCH('Outlier Testing'!D60,antioxidants!B:B,0))</f>
        <v>5.91</v>
      </c>
    </row>
    <row r="61" spans="4:5" x14ac:dyDescent="0.2">
      <c r="D61" s="2" t="str">
        <v>Body Wise Right Choice AM</v>
      </c>
      <c r="E61" s="3">
        <f>INDEX(antioxidants!E:E,MATCH('Outlier Testing'!D61,antioxidants!B:B,0))</f>
        <v>530.63</v>
      </c>
    </row>
    <row r="62" spans="4:5" x14ac:dyDescent="0.2">
      <c r="D62" s="2" t="str">
        <v>Bordelobo</v>
      </c>
      <c r="E62" s="3">
        <f>INDEX(antioxidants!E:E,MATCH('Outlier Testing'!D62,antioxidants!B:B,0))</f>
        <v>17.98</v>
      </c>
    </row>
    <row r="63" spans="4:5" x14ac:dyDescent="0.2">
      <c r="D63" s="2" t="str">
        <v>Brahmi, powder in capsule</v>
      </c>
      <c r="E63" s="3">
        <f>INDEX(antioxidants!E:E,MATCH('Outlier Testing'!D63,antioxidants!B:B,0))</f>
        <v>10.4</v>
      </c>
    </row>
    <row r="64" spans="4:5" x14ac:dyDescent="0.2">
      <c r="D64" s="2" t="str">
        <v>Bupleuri Radix</v>
      </c>
      <c r="E64" s="3">
        <f>INDEX(antioxidants!E:E,MATCH('Outlier Testing'!D64,antioxidants!B:B,0))</f>
        <v>5.66</v>
      </c>
    </row>
    <row r="65" spans="4:5" x14ac:dyDescent="0.2">
      <c r="D65" s="2" t="str">
        <v>Cacao, for baking, powder, Regia</v>
      </c>
      <c r="E65" s="3">
        <f>INDEX(antioxidants!E:E,MATCH('Outlier Testing'!D65,antioxidants!B:B,0))</f>
        <v>13.74</v>
      </c>
    </row>
    <row r="66" spans="4:5" x14ac:dyDescent="0.2">
      <c r="D66" s="2" t="str">
        <v>Calamus root (Acorus calamus), rhizome</v>
      </c>
      <c r="E66" s="3">
        <f>INDEX(antioxidants!E:E,MATCH('Outlier Testing'!D66,antioxidants!B:B,0))</f>
        <v>6.65</v>
      </c>
    </row>
    <row r="67" spans="4:5" x14ac:dyDescent="0.2">
      <c r="D67" s="2" t="str">
        <v>Cancerina</v>
      </c>
      <c r="E67" s="3">
        <f>INDEX(antioxidants!E:E,MATCH('Outlier Testing'!D67,antioxidants!B:B,0))</f>
        <v>19.14</v>
      </c>
    </row>
    <row r="68" spans="4:5" x14ac:dyDescent="0.2">
      <c r="D68" s="2" t="str">
        <v>Cascara Sagrada</v>
      </c>
      <c r="E68" s="3">
        <f>INDEX(antioxidants!E:E,MATCH('Outlier Testing'!D68,antioxidants!B:B,0))</f>
        <v>47.15</v>
      </c>
    </row>
    <row r="69" spans="4:5" x14ac:dyDescent="0.2">
      <c r="D69" s="2" t="str">
        <v>Catechin 100, Green‐tea capsules</v>
      </c>
      <c r="E69" s="3">
        <f>INDEX(antioxidants!E:E,MATCH('Outlier Testing'!D69,antioxidants!B:B,0))</f>
        <v>536.04999999999995</v>
      </c>
    </row>
    <row r="70" spans="4:5" x14ac:dyDescent="0.2">
      <c r="D70" s="2" t="str">
        <v>Cayenne pepper, dried ground</v>
      </c>
      <c r="E70" s="3">
        <f>INDEX(antioxidants!E:E,MATCH('Outlier Testing'!D70,antioxidants!B:B,0))</f>
        <v>5.38</v>
      </c>
    </row>
    <row r="71" spans="4:5" x14ac:dyDescent="0.2">
      <c r="D71" s="2" t="str">
        <v>Celery seeds, whole</v>
      </c>
      <c r="E71" s="3">
        <f>INDEX(antioxidants!E:E,MATCH('Outlier Testing'!D71,antioxidants!B:B,0))</f>
        <v>8.17</v>
      </c>
    </row>
    <row r="72" spans="4:5" x14ac:dyDescent="0.2">
      <c r="D72" s="2" t="str">
        <v>Celery, leaves, dried</v>
      </c>
      <c r="E72" s="3">
        <f>INDEX(antioxidants!E:E,MATCH('Outlier Testing'!D72,antioxidants!B:B,0))</f>
        <v>16.91</v>
      </c>
    </row>
    <row r="73" spans="4:5" x14ac:dyDescent="0.2">
      <c r="D73" s="2" t="str">
        <v>Centrum</v>
      </c>
      <c r="E73" s="3">
        <f>INDEX(antioxidants!E:E,MATCH('Outlier Testing'!D73,antioxidants!B:B,0))</f>
        <v>44.8</v>
      </c>
    </row>
    <row r="74" spans="4:5" x14ac:dyDescent="0.2">
      <c r="D74" s="2" t="str">
        <v>Centrum Silver</v>
      </c>
      <c r="E74" s="3">
        <f>INDEX(antioxidants!E:E,MATCH('Outlier Testing'!D74,antioxidants!B:B,0))</f>
        <v>52.51</v>
      </c>
    </row>
    <row r="75" spans="4:5" x14ac:dyDescent="0.2">
      <c r="D75" s="2" t="str">
        <v>Centrum Silver</v>
      </c>
      <c r="E75" s="3">
        <f>INDEX(antioxidants!E:E,MATCH('Outlier Testing'!D75,antioxidants!B:B,0))</f>
        <v>52.51</v>
      </c>
    </row>
    <row r="76" spans="4:5" x14ac:dyDescent="0.2">
      <c r="D76" s="2" t="str">
        <v>Centrum with lutein</v>
      </c>
      <c r="E76" s="3">
        <f>INDEX(antioxidants!E:E,MATCH('Outlier Testing'!D76,antioxidants!B:B,0))</f>
        <v>43.56</v>
      </c>
    </row>
    <row r="77" spans="4:5" x14ac:dyDescent="0.2">
      <c r="D77" s="2" t="str">
        <v>Chervil, dried</v>
      </c>
      <c r="E77" s="3">
        <f>INDEX(antioxidants!E:E,MATCH('Outlier Testing'!D77,antioxidants!B:B,0))</f>
        <v>17.670000000000002</v>
      </c>
    </row>
    <row r="78" spans="4:5" x14ac:dyDescent="0.2">
      <c r="D78" s="2" t="str">
        <v>Chili, Chile Pasilla, dark, whole, dried</v>
      </c>
      <c r="E78" s="3">
        <f>INDEX(antioxidants!E:E,MATCH('Outlier Testing'!D78,antioxidants!B:B,0))</f>
        <v>7.54</v>
      </c>
    </row>
    <row r="79" spans="4:5" x14ac:dyDescent="0.2">
      <c r="D79" s="2" t="str">
        <v>Chili, Chile, dried ground</v>
      </c>
      <c r="E79" s="3">
        <f>INDEX(antioxidants!E:E,MATCH('Outlier Testing'!D79,antioxidants!B:B,0))</f>
        <v>7.15</v>
      </c>
    </row>
    <row r="80" spans="4:5" x14ac:dyDescent="0.2">
      <c r="D80" s="2" t="str">
        <v>Chili, dried</v>
      </c>
      <c r="E80" s="3">
        <f>INDEX(antioxidants!E:E,MATCH('Outlier Testing'!D80,antioxidants!B:B,0))</f>
        <v>7.63</v>
      </c>
    </row>
    <row r="81" spans="4:5" x14ac:dyDescent="0.2">
      <c r="D81" s="2" t="str">
        <v>Chili, dried ground</v>
      </c>
      <c r="E81" s="3">
        <f>INDEX(antioxidants!E:E,MATCH('Outlier Testing'!D81,antioxidants!B:B,0))</f>
        <v>12.21</v>
      </c>
    </row>
    <row r="82" spans="4:5" x14ac:dyDescent="0.2">
      <c r="D82" s="2" t="str">
        <v>Chili, dried ground</v>
      </c>
      <c r="E82" s="3">
        <f>INDEX(antioxidants!E:E,MATCH('Outlier Testing'!D82,antioxidants!B:B,0))</f>
        <v>12.21</v>
      </c>
    </row>
    <row r="83" spans="4:5" x14ac:dyDescent="0.2">
      <c r="D83" s="2" t="str">
        <v>Chili, dried ground</v>
      </c>
      <c r="E83" s="3">
        <f>INDEX(antioxidants!E:E,MATCH('Outlier Testing'!D83,antioxidants!B:B,0))</f>
        <v>12.21</v>
      </c>
    </row>
    <row r="84" spans="4:5" x14ac:dyDescent="0.2">
      <c r="D84" s="2" t="str">
        <v>Chili, dried ground</v>
      </c>
      <c r="E84" s="3">
        <f>INDEX(antioxidants!E:E,MATCH('Outlier Testing'!D84,antioxidants!B:B,0))</f>
        <v>12.21</v>
      </c>
    </row>
    <row r="85" spans="4:5" x14ac:dyDescent="0.2">
      <c r="D85" s="2" t="str">
        <v>Chili, dried ground, hot</v>
      </c>
      <c r="E85" s="3">
        <f>INDEX(antioxidants!E:E,MATCH('Outlier Testing'!D85,antioxidants!B:B,0))</f>
        <v>5.96</v>
      </c>
    </row>
    <row r="86" spans="4:5" x14ac:dyDescent="0.2">
      <c r="D86" s="2" t="str">
        <v>Chili, dried ground, mexican</v>
      </c>
      <c r="E86" s="3">
        <f>INDEX(antioxidants!E:E,MATCH('Outlier Testing'!D86,antioxidants!B:B,0))</f>
        <v>11.86</v>
      </c>
    </row>
    <row r="87" spans="4:5" x14ac:dyDescent="0.2">
      <c r="D87" s="2" t="str">
        <v>Chives, chopped, dried</v>
      </c>
      <c r="E87" s="3">
        <f>INDEX(antioxidants!E:E,MATCH('Outlier Testing'!D87,antioxidants!B:B,0))</f>
        <v>7.8</v>
      </c>
    </row>
    <row r="88" spans="4:5" x14ac:dyDescent="0.2">
      <c r="D88" s="2" t="str">
        <v>Chives, dried</v>
      </c>
      <c r="E88" s="3">
        <f>INDEX(antioxidants!E:E,MATCH('Outlier Testing'!D88,antioxidants!B:B,0))</f>
        <v>7.11</v>
      </c>
    </row>
    <row r="89" spans="4:5" x14ac:dyDescent="0.2">
      <c r="D89" s="2" t="str">
        <v>Chives, dried</v>
      </c>
      <c r="E89" s="3">
        <f>INDEX(antioxidants!E:E,MATCH('Outlier Testing'!D89,antioxidants!B:B,0))</f>
        <v>7.11</v>
      </c>
    </row>
    <row r="90" spans="4:5" x14ac:dyDescent="0.2">
      <c r="D90" s="2" t="str">
        <v>Chocolate, Cacao Gastronomie, 100%</v>
      </c>
      <c r="E90" s="3">
        <f>INDEX(antioxidants!E:E,MATCH('Outlier Testing'!D90,antioxidants!B:B,0))</f>
        <v>11.22</v>
      </c>
    </row>
    <row r="91" spans="4:5" x14ac:dyDescent="0.2">
      <c r="D91" s="2" t="str">
        <v>Chocolate, chocolate covered cacao nibs, 53% cocoa</v>
      </c>
      <c r="E91" s="3">
        <f>INDEX(antioxidants!E:E,MATCH('Outlier Testing'!D91,antioxidants!B:B,0))</f>
        <v>13.29</v>
      </c>
    </row>
    <row r="92" spans="4:5" x14ac:dyDescent="0.2">
      <c r="D92" s="2" t="str">
        <v>Chocolate, chocolate covered coffe beans, 53% cocoa</v>
      </c>
      <c r="E92" s="3">
        <f>INDEX(antioxidants!E:E,MATCH('Outlier Testing'!D92,antioxidants!B:B,0))</f>
        <v>12.62</v>
      </c>
    </row>
    <row r="93" spans="4:5" x14ac:dyDescent="0.2">
      <c r="D93" s="2" t="str">
        <v>Chocolate, chocolate discs, 70% cocoa</v>
      </c>
      <c r="E93" s="3">
        <f>INDEX(antioxidants!E:E,MATCH('Outlier Testing'!D93,antioxidants!B:B,0))</f>
        <v>14.98</v>
      </c>
    </row>
    <row r="94" spans="4:5" x14ac:dyDescent="0.2">
      <c r="D94" s="2" t="str">
        <v>Chocolate, dark chocolate, Colombian coffee bits, 70% cocoa</v>
      </c>
      <c r="E94" s="3">
        <f>INDEX(antioxidants!E:E,MATCH('Outlier Testing'!D94,antioxidants!B:B,0))</f>
        <v>14.79</v>
      </c>
    </row>
    <row r="95" spans="4:5" x14ac:dyDescent="0.2">
      <c r="D95" s="2" t="str">
        <v>Chocolate, dark chocolate, Columbian singel origin, 70% cocoa</v>
      </c>
      <c r="E95" s="3">
        <f>INDEX(antioxidants!E:E,MATCH('Outlier Testing'!D95,antioxidants!B:B,0))</f>
        <v>13.56</v>
      </c>
    </row>
    <row r="96" spans="4:5" x14ac:dyDescent="0.2">
      <c r="D96" s="2" t="str">
        <v>Chocolate, dark chocolate,Columbian singel origin with cacao nibs, 70% cocoa</v>
      </c>
      <c r="E96" s="3">
        <f>INDEX(antioxidants!E:E,MATCH('Outlier Testing'!D96,antioxidants!B:B,0))</f>
        <v>14.47</v>
      </c>
    </row>
    <row r="97" spans="4:5" x14ac:dyDescent="0.2">
      <c r="D97" s="2" t="str">
        <v>Chocolate, dark, 70% cocoa</v>
      </c>
      <c r="E97" s="3">
        <f>INDEX(antioxidants!E:E,MATCH('Outlier Testing'!D97,antioxidants!B:B,0))</f>
        <v>7.83</v>
      </c>
    </row>
    <row r="98" spans="4:5" x14ac:dyDescent="0.2">
      <c r="D98" s="2" t="str">
        <v>Chocolate, dark, 70% cocoa</v>
      </c>
      <c r="E98" s="3">
        <f>INDEX(antioxidants!E:E,MATCH('Outlier Testing'!D98,antioxidants!B:B,0))</f>
        <v>7.83</v>
      </c>
    </row>
    <row r="99" spans="4:5" x14ac:dyDescent="0.2">
      <c r="D99" s="2" t="str">
        <v>Chocolate, dark, Bocca Dark</v>
      </c>
      <c r="E99" s="3">
        <f>INDEX(antioxidants!E:E,MATCH('Outlier Testing'!D99,antioxidants!B:B,0))</f>
        <v>7.67</v>
      </c>
    </row>
    <row r="100" spans="4:5" x14ac:dyDescent="0.2">
      <c r="D100" s="2" t="str">
        <v>Chocolate, dark, for baking, Mørk Kokesjokolade</v>
      </c>
      <c r="E100" s="3">
        <f>INDEX(antioxidants!E:E,MATCH('Outlier Testing'!D100,antioxidants!B:B,0))</f>
        <v>9.0399999999999991</v>
      </c>
    </row>
    <row r="101" spans="4:5" x14ac:dyDescent="0.2">
      <c r="D101" s="2" t="str">
        <v>Chocolate, dark, Lindt Excellence extra fine, 85% cocoa</v>
      </c>
      <c r="E101" s="3">
        <f>INDEX(antioxidants!E:E,MATCH('Outlier Testing'!D101,antioxidants!B:B,0))</f>
        <v>13.58</v>
      </c>
    </row>
    <row r="102" spans="4:5" x14ac:dyDescent="0.2">
      <c r="D102" s="2" t="str">
        <v>Chocolate, dark, Lindt Exellence 99% cocoa</v>
      </c>
      <c r="E102" s="3">
        <f>INDEX(antioxidants!E:E,MATCH('Outlier Testing'!D102,antioxidants!B:B,0))</f>
        <v>12.09</v>
      </c>
    </row>
    <row r="103" spans="4:5" x14ac:dyDescent="0.2">
      <c r="D103" s="2" t="str">
        <v>Chocolate, dark, Noir Amer, Guanaja, 70% cocoa</v>
      </c>
      <c r="E103" s="3">
        <f>INDEX(antioxidants!E:E,MATCH('Outlier Testing'!D103,antioxidants!B:B,0))</f>
        <v>10.74</v>
      </c>
    </row>
    <row r="104" spans="4:5" x14ac:dyDescent="0.2">
      <c r="D104" s="2" t="str">
        <v>Chocolate, dark, Noir Dark, Lindt Excellence, 70% cocoa</v>
      </c>
      <c r="E104" s="3">
        <f>INDEX(antioxidants!E:E,MATCH('Outlier Testing'!D104,antioxidants!B:B,0))</f>
        <v>8.3800000000000008</v>
      </c>
    </row>
    <row r="105" spans="4:5" x14ac:dyDescent="0.2">
      <c r="D105" s="2" t="str">
        <v>Chocolate, dark, Noir de Domiane, Ampamakia, 64% cocoa</v>
      </c>
      <c r="E105" s="3">
        <f>INDEX(antioxidants!E:E,MATCH('Outlier Testing'!D105,antioxidants!B:B,0))</f>
        <v>10.33</v>
      </c>
    </row>
    <row r="106" spans="4:5" x14ac:dyDescent="0.2">
      <c r="D106" s="2" t="str">
        <v>Chocolate, dark, Noir de Domiane, Chuao, 65% cocoa</v>
      </c>
      <c r="E106" s="3">
        <f>INDEX(antioxidants!E:E,MATCH('Outlier Testing'!D106,antioxidants!B:B,0))</f>
        <v>12.26</v>
      </c>
    </row>
    <row r="107" spans="4:5" x14ac:dyDescent="0.2">
      <c r="D107" s="2" t="str">
        <v>Chocolate, dark, Noir de Domiane, Gran Couva, 64% cocoa</v>
      </c>
      <c r="E107" s="3">
        <f>INDEX(antioxidants!E:E,MATCH('Outlier Testing'!D107,antioxidants!B:B,0))</f>
        <v>7.64</v>
      </c>
    </row>
    <row r="108" spans="4:5" x14ac:dyDescent="0.2">
      <c r="D108" s="2" t="str">
        <v>Chocolate, dark, Noir,  72% cocoa</v>
      </c>
      <c r="E108" s="3">
        <f>INDEX(antioxidants!E:E,MATCH('Outlier Testing'!D108,antioxidants!B:B,0))</f>
        <v>11</v>
      </c>
    </row>
    <row r="109" spans="4:5" x14ac:dyDescent="0.2">
      <c r="D109" s="2" t="str">
        <v>Chocolate, dark, Sensation Brut Noir de Noir, 86% cocoa</v>
      </c>
      <c r="E109" s="3">
        <f>INDEX(antioxidants!E:E,MATCH('Outlier Testing'!D109,antioxidants!B:B,0))</f>
        <v>11.67</v>
      </c>
    </row>
    <row r="110" spans="4:5" x14ac:dyDescent="0.2">
      <c r="D110" s="2" t="str">
        <v>Chocolate, dark, Sensation intense Noir de Noir, 70% cocoa</v>
      </c>
      <c r="E110" s="3">
        <f>INDEX(antioxidants!E:E,MATCH('Outlier Testing'!D110,antioxidants!B:B,0))</f>
        <v>9.0299999999999994</v>
      </c>
    </row>
    <row r="111" spans="4:5" x14ac:dyDescent="0.2">
      <c r="D111" s="2" t="str">
        <v>Chocolate, dark, Superior Dark 72% cocoa</v>
      </c>
      <c r="E111" s="3">
        <f>INDEX(antioxidants!E:E,MATCH('Outlier Testing'!D111,antioxidants!B:B,0))</f>
        <v>11.35</v>
      </c>
    </row>
    <row r="112" spans="4:5" x14ac:dyDescent="0.2">
      <c r="D112" s="2" t="str">
        <v>Chocolate, for baking, unsweetened</v>
      </c>
      <c r="E112" s="3">
        <f>INDEX(antioxidants!E:E,MATCH('Outlier Testing'!D112,antioxidants!B:B,0))</f>
        <v>7.28</v>
      </c>
    </row>
    <row r="113" spans="4:5" x14ac:dyDescent="0.2">
      <c r="D113" s="2" t="str">
        <v>Chocolate, for baking, unsweetened</v>
      </c>
      <c r="E113" s="3">
        <f>INDEX(antioxidants!E:E,MATCH('Outlier Testing'!D113,antioxidants!B:B,0))</f>
        <v>7.28</v>
      </c>
    </row>
    <row r="114" spans="4:5" x14ac:dyDescent="0.2">
      <c r="D114" s="2" t="str">
        <v>Chocolate, Mokkabønner</v>
      </c>
      <c r="E114" s="3">
        <f>INDEX(antioxidants!E:E,MATCH('Outlier Testing'!D114,antioxidants!B:B,0))</f>
        <v>6.23</v>
      </c>
    </row>
    <row r="115" spans="4:5" x14ac:dyDescent="0.2">
      <c r="D115" s="2" t="str">
        <v>Chocolate, Noir Nestlé Dessert</v>
      </c>
      <c r="E115" s="3">
        <f>INDEX(antioxidants!E:E,MATCH('Outlier Testing'!D115,antioxidants!B:B,0))</f>
        <v>7.87</v>
      </c>
    </row>
    <row r="116" spans="4:5" x14ac:dyDescent="0.2">
      <c r="D116" s="2" t="str">
        <v>Chocolate, semi‐dark, Colombian Singel Origin, 53% cocoa</v>
      </c>
      <c r="E116" s="3">
        <f>INDEX(antioxidants!E:E,MATCH('Outlier Testing'!D116,antioxidants!B:B,0))</f>
        <v>7.4</v>
      </c>
    </row>
    <row r="117" spans="4:5" x14ac:dyDescent="0.2">
      <c r="D117" s="2" t="str">
        <v>Chocolate, sweet authentic mexican chocolate</v>
      </c>
      <c r="E117" s="3">
        <f>INDEX(antioxidants!E:E,MATCH('Outlier Testing'!D117,antioxidants!B:B,0))</f>
        <v>8.83</v>
      </c>
    </row>
    <row r="118" spans="4:5" x14ac:dyDescent="0.2">
      <c r="D118" s="2" t="str">
        <v>Chokeberries, black, wild</v>
      </c>
      <c r="E118" s="3">
        <f>INDEX(antioxidants!E:E,MATCH('Outlier Testing'!D118,antioxidants!B:B,0))</f>
        <v>13.48</v>
      </c>
    </row>
    <row r="119" spans="4:5" x14ac:dyDescent="0.2">
      <c r="D119" s="2" t="str">
        <v>Chyavanprash, Dabur</v>
      </c>
      <c r="E119" s="3">
        <f>INDEX(antioxidants!E:E,MATCH('Outlier Testing'!D119,antioxidants!B:B,0))</f>
        <v>35.700000000000003</v>
      </c>
    </row>
    <row r="120" spans="4:5" x14ac:dyDescent="0.2">
      <c r="D120" s="2" t="str">
        <v>Chyavanprash, Zandu in Asli Ghee</v>
      </c>
      <c r="E120" s="3">
        <f>INDEX(antioxidants!E:E,MATCH('Outlier Testing'!D120,antioxidants!B:B,0))</f>
        <v>18.32</v>
      </c>
    </row>
    <row r="121" spans="4:5" x14ac:dyDescent="0.2">
      <c r="D121" s="2" t="str">
        <v>Cimicifugae Rhizoma</v>
      </c>
      <c r="E121" s="3">
        <f>INDEX(antioxidants!E:E,MATCH('Outlier Testing'!D121,antioxidants!B:B,0))</f>
        <v>64.31</v>
      </c>
    </row>
    <row r="122" spans="4:5" x14ac:dyDescent="0.2">
      <c r="D122" s="2" t="str">
        <v>Cinnamomi Cortex</v>
      </c>
      <c r="E122" s="3">
        <f>INDEX(antioxidants!E:E,MATCH('Outlier Testing'!D122,antioxidants!B:B,0))</f>
        <v>120.18</v>
      </c>
    </row>
    <row r="123" spans="4:5" x14ac:dyDescent="0.2">
      <c r="D123" s="2" t="str">
        <v>Cinnamon sticks, Cassia vera indo</v>
      </c>
      <c r="E123" s="3">
        <f>INDEX(antioxidants!E:E,MATCH('Outlier Testing'!D123,antioxidants!B:B,0))</f>
        <v>6.84</v>
      </c>
    </row>
    <row r="124" spans="4:5" x14ac:dyDescent="0.2">
      <c r="D124" s="2" t="str">
        <v>Cinnamon, bark, whole</v>
      </c>
      <c r="E124" s="3">
        <f>INDEX(antioxidants!E:E,MATCH('Outlier Testing'!D124,antioxidants!B:B,0))</f>
        <v>40.14</v>
      </c>
    </row>
    <row r="125" spans="4:5" x14ac:dyDescent="0.2">
      <c r="D125" s="2" t="str">
        <v>Cinnamon, bark, whole</v>
      </c>
      <c r="E125" s="3">
        <f>INDEX(antioxidants!E:E,MATCH('Outlier Testing'!D125,antioxidants!B:B,0))</f>
        <v>40.14</v>
      </c>
    </row>
    <row r="126" spans="4:5" x14ac:dyDescent="0.2">
      <c r="D126" s="2" t="str">
        <v>Cinnamon, dried ground</v>
      </c>
      <c r="E126" s="3">
        <f>INDEX(antioxidants!E:E,MATCH('Outlier Testing'!D126,antioxidants!B:B,0))</f>
        <v>31.64</v>
      </c>
    </row>
    <row r="127" spans="4:5" x14ac:dyDescent="0.2">
      <c r="D127" s="2" t="str">
        <v>Cinnamon, dried ground</v>
      </c>
      <c r="E127" s="3">
        <f>INDEX(antioxidants!E:E,MATCH('Outlier Testing'!D127,antioxidants!B:B,0))</f>
        <v>31.64</v>
      </c>
    </row>
    <row r="128" spans="4:5" x14ac:dyDescent="0.2">
      <c r="D128" s="2" t="str">
        <v>Cinnamon, dried ground</v>
      </c>
      <c r="E128" s="3">
        <f>INDEX(antioxidants!E:E,MATCH('Outlier Testing'!D128,antioxidants!B:B,0))</f>
        <v>31.64</v>
      </c>
    </row>
    <row r="129" spans="4:5" x14ac:dyDescent="0.2">
      <c r="D129" s="2" t="str">
        <v>Cinnamon, dried ground</v>
      </c>
      <c r="E129" s="3">
        <f>INDEX(antioxidants!E:E,MATCH('Outlier Testing'!D129,antioxidants!B:B,0))</f>
        <v>31.64</v>
      </c>
    </row>
    <row r="130" spans="4:5" x14ac:dyDescent="0.2">
      <c r="D130" s="2" t="str">
        <v>Cinnamon, dried ground</v>
      </c>
      <c r="E130" s="3">
        <f>INDEX(antioxidants!E:E,MATCH('Outlier Testing'!D130,antioxidants!B:B,0))</f>
        <v>31.64</v>
      </c>
    </row>
    <row r="131" spans="4:5" x14ac:dyDescent="0.2">
      <c r="D131" s="2" t="str">
        <v>Cinnamon, dried ground</v>
      </c>
      <c r="E131" s="3">
        <f>INDEX(antioxidants!E:E,MATCH('Outlier Testing'!D131,antioxidants!B:B,0))</f>
        <v>31.64</v>
      </c>
    </row>
    <row r="132" spans="4:5" x14ac:dyDescent="0.2">
      <c r="D132" s="2" t="str">
        <v>Cinnamon, dried ground</v>
      </c>
      <c r="E132" s="3">
        <f>INDEX(antioxidants!E:E,MATCH('Outlier Testing'!D132,antioxidants!B:B,0))</f>
        <v>31.64</v>
      </c>
    </row>
    <row r="133" spans="4:5" x14ac:dyDescent="0.2">
      <c r="D133" s="2" t="str">
        <v>Cirsium heterohpyllum, leaves, dried</v>
      </c>
      <c r="E133" s="3">
        <f>INDEX(antioxidants!E:E,MATCH('Outlier Testing'!D133,antioxidants!B:B,0))</f>
        <v>38.18</v>
      </c>
    </row>
    <row r="134" spans="4:5" x14ac:dyDescent="0.2">
      <c r="D134" s="2" t="str">
        <v>Citrosept, extract from grapefruit kernels</v>
      </c>
      <c r="E134" s="3">
        <f>INDEX(antioxidants!E:E,MATCH('Outlier Testing'!D134,antioxidants!B:B,0))</f>
        <v>12.58</v>
      </c>
    </row>
    <row r="135" spans="4:5" x14ac:dyDescent="0.2">
      <c r="D135" s="2" t="str">
        <v>Clove, dried ground</v>
      </c>
      <c r="E135" s="3">
        <f>INDEX(antioxidants!E:E,MATCH('Outlier Testing'!D135,antioxidants!B:B,0))</f>
        <v>125.55</v>
      </c>
    </row>
    <row r="136" spans="4:5" x14ac:dyDescent="0.2">
      <c r="D136" s="2" t="str">
        <v>Clove, dried ground</v>
      </c>
      <c r="E136" s="3">
        <f>INDEX(antioxidants!E:E,MATCH('Outlier Testing'!D136,antioxidants!B:B,0))</f>
        <v>125.55</v>
      </c>
    </row>
    <row r="137" spans="4:5" x14ac:dyDescent="0.2">
      <c r="D137" s="2" t="str">
        <v>Clove, whole, dried</v>
      </c>
      <c r="E137" s="3">
        <f>INDEX(antioxidants!E:E,MATCH('Outlier Testing'!D137,antioxidants!B:B,0))</f>
        <v>175.31</v>
      </c>
    </row>
    <row r="138" spans="4:5" x14ac:dyDescent="0.2">
      <c r="D138" s="2" t="str">
        <v>Clove, whole, dried</v>
      </c>
      <c r="E138" s="3">
        <f>INDEX(antioxidants!E:E,MATCH('Outlier Testing'!D138,antioxidants!B:B,0))</f>
        <v>175.31</v>
      </c>
    </row>
    <row r="139" spans="4:5" x14ac:dyDescent="0.2">
      <c r="D139" s="2" t="str">
        <v>Clove, whole, dried</v>
      </c>
      <c r="E139" s="3">
        <f>INDEX(antioxidants!E:E,MATCH('Outlier Testing'!D139,antioxidants!B:B,0))</f>
        <v>175.31</v>
      </c>
    </row>
    <row r="140" spans="4:5" x14ac:dyDescent="0.2">
      <c r="D140" s="2" t="str">
        <v>Clove, whole, dried</v>
      </c>
      <c r="E140" s="3">
        <f>INDEX(antioxidants!E:E,MATCH('Outlier Testing'!D140,antioxidants!B:B,0))</f>
        <v>175.31</v>
      </c>
    </row>
    <row r="141" spans="4:5" x14ac:dyDescent="0.2">
      <c r="D141" s="2" t="str">
        <v>Cnidii Rhizoma</v>
      </c>
      <c r="E141" s="3">
        <f>INDEX(antioxidants!E:E,MATCH('Outlier Testing'!D141,antioxidants!B:B,0))</f>
        <v>6.68</v>
      </c>
    </row>
    <row r="142" spans="4:5" x14ac:dyDescent="0.2">
      <c r="D142" s="2" t="str">
        <v>Coffee beans, green</v>
      </c>
      <c r="E142" s="3">
        <f>INDEX(antioxidants!E:E,MATCH('Outlier Testing'!D142,antioxidants!B:B,0))</f>
        <v>20.18</v>
      </c>
    </row>
    <row r="143" spans="4:5" x14ac:dyDescent="0.2">
      <c r="D143" s="2" t="str">
        <v>Coffee beans, green</v>
      </c>
      <c r="E143" s="3">
        <f>INDEX(antioxidants!E:E,MATCH('Outlier Testing'!D143,antioxidants!B:B,0))</f>
        <v>20.18</v>
      </c>
    </row>
    <row r="144" spans="4:5" x14ac:dyDescent="0.2">
      <c r="D144" s="2" t="str">
        <v>Coffee beans, raw/green</v>
      </c>
      <c r="E144" s="3">
        <f>INDEX(antioxidants!E:E,MATCH('Outlier Testing'!D144,antioxidants!B:B,0))</f>
        <v>15.19</v>
      </c>
    </row>
    <row r="145" spans="4:5" x14ac:dyDescent="0.2">
      <c r="D145" s="2" t="str">
        <v>Coffee beans, roasted (black)</v>
      </c>
      <c r="E145" s="3">
        <f>INDEX(antioxidants!E:E,MATCH('Outlier Testing'!D145,antioxidants!B:B,0))</f>
        <v>22.29</v>
      </c>
    </row>
    <row r="146" spans="4:5" x14ac:dyDescent="0.2">
      <c r="D146" s="2" t="str">
        <v>Coffee beans, roasted, Monsooned Malabar AA</v>
      </c>
      <c r="E146" s="3">
        <f>INDEX(antioxidants!E:E,MATCH('Outlier Testing'!D146,antioxidants!B:B,0))</f>
        <v>22.73</v>
      </c>
    </row>
    <row r="147" spans="4:5" x14ac:dyDescent="0.2">
      <c r="D147" s="2" t="str">
        <v>Coffee, Espresso, double, prepared</v>
      </c>
      <c r="E147" s="3">
        <f>INDEX(antioxidants!E:E,MATCH('Outlier Testing'!D147,antioxidants!B:B,0))</f>
        <v>16.329999999999998</v>
      </c>
    </row>
    <row r="148" spans="4:5" x14ac:dyDescent="0.2">
      <c r="D148" s="2" t="str">
        <v>Coffee, Espresso, single, prepared</v>
      </c>
      <c r="E148" s="3">
        <f>INDEX(antioxidants!E:E,MATCH('Outlier Testing'!D148,antioxidants!B:B,0))</f>
        <v>15.83</v>
      </c>
    </row>
    <row r="149" spans="4:5" x14ac:dyDescent="0.2">
      <c r="D149" s="2" t="str">
        <v>Coffee, Espresso, single, prepared</v>
      </c>
      <c r="E149" s="3">
        <f>INDEX(antioxidants!E:E,MATCH('Outlier Testing'!D149,antioxidants!B:B,0))</f>
        <v>15.83</v>
      </c>
    </row>
    <row r="150" spans="4:5" x14ac:dyDescent="0.2">
      <c r="D150" s="2" t="str">
        <v>Coffee, Macciato, double, prepared</v>
      </c>
      <c r="E150" s="3">
        <f>INDEX(antioxidants!E:E,MATCH('Outlier Testing'!D150,antioxidants!B:B,0))</f>
        <v>5.03</v>
      </c>
    </row>
    <row r="151" spans="4:5" x14ac:dyDescent="0.2">
      <c r="D151" s="2" t="str">
        <v>Coffee, Macciato, single, prepared</v>
      </c>
      <c r="E151" s="3">
        <f>INDEX(antioxidants!E:E,MATCH('Outlier Testing'!D151,antioxidants!B:B,0))</f>
        <v>6.48</v>
      </c>
    </row>
    <row r="152" spans="4:5" x14ac:dyDescent="0.2">
      <c r="D152" s="2" t="str">
        <v>Coltsfoot, leaves, dried</v>
      </c>
      <c r="E152" s="3">
        <f>INDEX(antioxidants!E:E,MATCH('Outlier Testing'!D152,antioxidants!B:B,0))</f>
        <v>61.32</v>
      </c>
    </row>
    <row r="153" spans="4:5" x14ac:dyDescent="0.2">
      <c r="D153" s="2" t="str">
        <v>Common alkanet, dried</v>
      </c>
      <c r="E153" s="3">
        <f>INDEX(antioxidants!E:E,MATCH('Outlier Testing'!D153,antioxidants!B:B,0))</f>
        <v>18.37</v>
      </c>
    </row>
    <row r="154" spans="4:5" x14ac:dyDescent="0.2">
      <c r="D154" s="2" t="str">
        <v>Common butterwort, leaves, dried</v>
      </c>
      <c r="E154" s="3">
        <f>INDEX(antioxidants!E:E,MATCH('Outlier Testing'!D154,antioxidants!B:B,0))</f>
        <v>41.93</v>
      </c>
    </row>
    <row r="155" spans="4:5" x14ac:dyDescent="0.2">
      <c r="D155" s="2" t="str">
        <v>Common elder, flower, dried</v>
      </c>
      <c r="E155" s="3">
        <f>INDEX(antioxidants!E:E,MATCH('Outlier Testing'!D155,antioxidants!B:B,0))</f>
        <v>24.13</v>
      </c>
    </row>
    <row r="156" spans="4:5" x14ac:dyDescent="0.2">
      <c r="D156" s="2" t="str">
        <v>Common elder, leaves, dried</v>
      </c>
      <c r="E156" s="3">
        <f>INDEX(antioxidants!E:E,MATCH('Outlier Testing'!D156,antioxidants!B:B,0))</f>
        <v>20.36</v>
      </c>
    </row>
    <row r="157" spans="4:5" x14ac:dyDescent="0.2">
      <c r="D157" s="2" t="str">
        <v>Common fumitory, dried</v>
      </c>
      <c r="E157" s="3">
        <f>INDEX(antioxidants!E:E,MATCH('Outlier Testing'!D157,antioxidants!B:B,0))</f>
        <v>25.06</v>
      </c>
    </row>
    <row r="158" spans="4:5" x14ac:dyDescent="0.2">
      <c r="D158" s="2" t="str">
        <v>Common horsetail, dried</v>
      </c>
      <c r="E158" s="3">
        <f>INDEX(antioxidants!E:E,MATCH('Outlier Testing'!D158,antioxidants!B:B,0))</f>
        <v>12.17</v>
      </c>
    </row>
    <row r="159" spans="4:5" x14ac:dyDescent="0.2">
      <c r="D159" s="2" t="str">
        <v>Common mallow, flower and leaves, dried</v>
      </c>
      <c r="E159" s="3">
        <f>INDEX(antioxidants!E:E,MATCH('Outlier Testing'!D159,antioxidants!B:B,0))</f>
        <v>9.06</v>
      </c>
    </row>
    <row r="160" spans="4:5" x14ac:dyDescent="0.2">
      <c r="D160" s="2" t="str">
        <v>Common mallow, flower, dried</v>
      </c>
      <c r="E160" s="3">
        <f>INDEX(antioxidants!E:E,MATCH('Outlier Testing'!D160,antioxidants!B:B,0))</f>
        <v>24.63</v>
      </c>
    </row>
    <row r="161" spans="4:5" x14ac:dyDescent="0.2">
      <c r="D161" s="2" t="str">
        <v>Common mallow, leaves, dried</v>
      </c>
      <c r="E161" s="3">
        <f>INDEX(antioxidants!E:E,MATCH('Outlier Testing'!D161,antioxidants!B:B,0))</f>
        <v>9.1999999999999993</v>
      </c>
    </row>
    <row r="162" spans="4:5" x14ac:dyDescent="0.2">
      <c r="D162" s="2" t="str">
        <v>Common nettle, stinging nettle, leaves, dried</v>
      </c>
      <c r="E162" s="3">
        <f>INDEX(antioxidants!E:E,MATCH('Outlier Testing'!D162,antioxidants!B:B,0))</f>
        <v>35.229999999999997</v>
      </c>
    </row>
    <row r="163" spans="4:5" x14ac:dyDescent="0.2">
      <c r="D163" s="2" t="str">
        <v>Common polypody, rhizome</v>
      </c>
      <c r="E163" s="3">
        <f>INDEX(antioxidants!E:E,MATCH('Outlier Testing'!D163,antioxidants!B:B,0))</f>
        <v>35.42</v>
      </c>
    </row>
    <row r="164" spans="4:5" x14ac:dyDescent="0.2">
      <c r="D164" s="2" t="str">
        <v>Common silver birch, leaves, dried</v>
      </c>
      <c r="E164" s="3">
        <f>INDEX(antioxidants!E:E,MATCH('Outlier Testing'!D164,antioxidants!B:B,0))</f>
        <v>22.07</v>
      </c>
    </row>
    <row r="165" spans="4:5" x14ac:dyDescent="0.2">
      <c r="D165" s="2" t="str">
        <v>Common valerian, flower and leaves, dried</v>
      </c>
      <c r="E165" s="3">
        <f>INDEX(antioxidants!E:E,MATCH('Outlier Testing'!D165,antioxidants!B:B,0))</f>
        <v>24.03</v>
      </c>
    </row>
    <row r="166" spans="4:5" x14ac:dyDescent="0.2">
      <c r="D166" s="2" t="str">
        <v>Complete One</v>
      </c>
      <c r="E166" s="3">
        <f>INDEX(antioxidants!E:E,MATCH('Outlier Testing'!D166,antioxidants!B:B,0))</f>
        <v>165.9</v>
      </c>
    </row>
    <row r="167" spans="4:5" x14ac:dyDescent="0.2">
      <c r="D167" s="2" t="str">
        <v>Cornflower, dried</v>
      </c>
      <c r="E167" s="3">
        <f>INDEX(antioxidants!E:E,MATCH('Outlier Testing'!D167,antioxidants!B:B,0))</f>
        <v>11.96</v>
      </c>
    </row>
    <row r="168" spans="4:5" x14ac:dyDescent="0.2">
      <c r="D168" s="2" t="str">
        <v>Cornflower, flower, dried</v>
      </c>
      <c r="E168" s="3">
        <f>INDEX(antioxidants!E:E,MATCH('Outlier Testing'!D168,antioxidants!B:B,0))</f>
        <v>8.84</v>
      </c>
    </row>
    <row r="169" spans="4:5" x14ac:dyDescent="0.2">
      <c r="D169" s="2" t="str">
        <v>Creeping jenny (Lysimachia nummularia), leaves, dried</v>
      </c>
      <c r="E169" s="3">
        <f>INDEX(antioxidants!E:E,MATCH('Outlier Testing'!D169,antioxidants!B:B,0))</f>
        <v>31.31</v>
      </c>
    </row>
    <row r="170" spans="4:5" x14ac:dyDescent="0.2">
      <c r="D170" s="2" t="str">
        <v>Crowberries</v>
      </c>
      <c r="E170" s="3">
        <f>INDEX(antioxidants!E:E,MATCH('Outlier Testing'!D170,antioxidants!B:B,0))</f>
        <v>7.89</v>
      </c>
    </row>
    <row r="171" spans="4:5" x14ac:dyDescent="0.2">
      <c r="D171" s="2" t="str">
        <v>Crowberries</v>
      </c>
      <c r="E171" s="3">
        <f>INDEX(antioxidants!E:E,MATCH('Outlier Testing'!D171,antioxidants!B:B,0))</f>
        <v>7.89</v>
      </c>
    </row>
    <row r="172" spans="4:5" x14ac:dyDescent="0.2">
      <c r="D172" s="2" t="str">
        <v>Crowberries, frozen</v>
      </c>
      <c r="E172" s="3">
        <f>INDEX(antioxidants!E:E,MATCH('Outlier Testing'!D172,antioxidants!B:B,0))</f>
        <v>10.8</v>
      </c>
    </row>
    <row r="173" spans="4:5" x14ac:dyDescent="0.2">
      <c r="D173" s="2" t="str">
        <v>Crowberry, syrup, without sugar (undiluted)</v>
      </c>
      <c r="E173" s="3">
        <f>INDEX(antioxidants!E:E,MATCH('Outlier Testing'!D173,antioxidants!B:B,0))</f>
        <v>2.95</v>
      </c>
    </row>
    <row r="174" spans="4:5" x14ac:dyDescent="0.2">
      <c r="D174" s="2" t="str">
        <v>Cumin, Comino, dried ground</v>
      </c>
      <c r="E174" s="3">
        <f>INDEX(antioxidants!E:E,MATCH('Outlier Testing'!D174,antioxidants!B:B,0))</f>
        <v>8.23</v>
      </c>
    </row>
    <row r="175" spans="4:5" x14ac:dyDescent="0.2">
      <c r="D175" s="2" t="str">
        <v>Cumin, dried ground</v>
      </c>
      <c r="E175" s="3">
        <f>INDEX(antioxidants!E:E,MATCH('Outlier Testing'!D175,antioxidants!B:B,0))</f>
        <v>6.82</v>
      </c>
    </row>
    <row r="176" spans="4:5" x14ac:dyDescent="0.2">
      <c r="D176" s="2" t="str">
        <v>Cumin, dried ground</v>
      </c>
      <c r="E176" s="3">
        <f>INDEX(antioxidants!E:E,MATCH('Outlier Testing'!D176,antioxidants!B:B,0))</f>
        <v>6.82</v>
      </c>
    </row>
    <row r="177" spans="4:5" x14ac:dyDescent="0.2">
      <c r="D177" s="2" t="str">
        <v>Cumin, dried ground</v>
      </c>
      <c r="E177" s="3">
        <f>INDEX(antioxidants!E:E,MATCH('Outlier Testing'!D177,antioxidants!B:B,0))</f>
        <v>6.82</v>
      </c>
    </row>
    <row r="178" spans="4:5" x14ac:dyDescent="0.2">
      <c r="D178" s="2" t="str">
        <v>Cumin, Jerra, dried ground</v>
      </c>
      <c r="E178" s="3">
        <f>INDEX(antioxidants!E:E,MATCH('Outlier Testing'!D178,antioxidants!B:B,0))</f>
        <v>11.88</v>
      </c>
    </row>
    <row r="179" spans="4:5" x14ac:dyDescent="0.2">
      <c r="D179" s="2" t="str">
        <v>Curry, powder</v>
      </c>
      <c r="E179" s="3">
        <f>INDEX(antioxidants!E:E,MATCH('Outlier Testing'!D179,antioxidants!B:B,0))</f>
        <v>10.47</v>
      </c>
    </row>
    <row r="180" spans="4:5" x14ac:dyDescent="0.2">
      <c r="D180" s="2" t="str">
        <v>Curry, powder</v>
      </c>
      <c r="E180" s="3">
        <f>INDEX(antioxidants!E:E,MATCH('Outlier Testing'!D180,antioxidants!B:B,0))</f>
        <v>10.47</v>
      </c>
    </row>
    <row r="181" spans="4:5" x14ac:dyDescent="0.2">
      <c r="D181" s="2" t="str">
        <v>Curry, powder</v>
      </c>
      <c r="E181" s="3">
        <f>INDEX(antioxidants!E:E,MATCH('Outlier Testing'!D181,antioxidants!B:B,0))</f>
        <v>10.47</v>
      </c>
    </row>
    <row r="182" spans="4:5" x14ac:dyDescent="0.2">
      <c r="D182" s="2" t="str">
        <v>Curry, powder</v>
      </c>
      <c r="E182" s="3">
        <f>INDEX(antioxidants!E:E,MATCH('Outlier Testing'!D182,antioxidants!B:B,0))</f>
        <v>10.47</v>
      </c>
    </row>
    <row r="183" spans="4:5" x14ac:dyDescent="0.2">
      <c r="D183" s="2" t="str">
        <v>Curry, powder</v>
      </c>
      <c r="E183" s="3">
        <f>INDEX(antioxidants!E:E,MATCH('Outlier Testing'!D183,antioxidants!B:B,0))</f>
        <v>10.47</v>
      </c>
    </row>
    <row r="184" spans="4:5" x14ac:dyDescent="0.2">
      <c r="D184" s="2" t="str">
        <v>Curry, powder, Madras, hot, dried ground</v>
      </c>
      <c r="E184" s="3">
        <f>INDEX(antioxidants!E:E,MATCH('Outlier Testing'!D184,antioxidants!B:B,0))</f>
        <v>6.65</v>
      </c>
    </row>
    <row r="185" spans="4:5" x14ac:dyDescent="0.2">
      <c r="D185" s="2" t="str">
        <v>Curry, powder, Madras, mild, dried ground</v>
      </c>
      <c r="E185" s="3">
        <f>INDEX(antioxidants!E:E,MATCH('Outlier Testing'!D185,antioxidants!B:B,0))</f>
        <v>7.43</v>
      </c>
    </row>
    <row r="186" spans="4:5" x14ac:dyDescent="0.2">
      <c r="D186" s="2" t="str">
        <v>CVS Daily Vitamin (no minerals)</v>
      </c>
      <c r="E186" s="3">
        <f>INDEX(antioxidants!E:E,MATCH('Outlier Testing'!D186,antioxidants!B:B,0))</f>
        <v>249.56</v>
      </c>
    </row>
    <row r="187" spans="4:5" x14ac:dyDescent="0.2">
      <c r="D187" s="2" t="str">
        <v>CVS Multivitamin with minerals</v>
      </c>
      <c r="E187" s="3">
        <f>INDEX(antioxidants!E:E,MATCH('Outlier Testing'!D187,antioxidants!B:B,0))</f>
        <v>12.35</v>
      </c>
    </row>
    <row r="188" spans="4:5" x14ac:dyDescent="0.2">
      <c r="D188" s="2" t="str">
        <v>CVS plus iron</v>
      </c>
      <c r="E188" s="3">
        <f>INDEX(antioxidants!E:E,MATCH('Outlier Testing'!D188,antioxidants!B:B,0))</f>
        <v>260.97000000000003</v>
      </c>
    </row>
    <row r="189" spans="4:5" x14ac:dyDescent="0.2">
      <c r="D189" s="2" t="str">
        <v>CVS Vitamin C (as ascorbic acid), 500 mg</v>
      </c>
      <c r="E189" s="3">
        <f>INDEX(antioxidants!E:E,MATCH('Outlier Testing'!D189,antioxidants!B:B,0))</f>
        <v>1019.69</v>
      </c>
    </row>
    <row r="190" spans="4:5" x14ac:dyDescent="0.2">
      <c r="D190" s="2" t="str">
        <v>CVS Vitamin C with Rose Hips, 500 mg</v>
      </c>
      <c r="E190" s="3">
        <f>INDEX(antioxidants!E:E,MATCH('Outlier Testing'!D190,antioxidants!B:B,0))</f>
        <v>796.59</v>
      </c>
    </row>
    <row r="191" spans="4:5" x14ac:dyDescent="0.2">
      <c r="D191" s="2" t="str">
        <v>CVS Vitamin E (d alpha tocopherol) 400 IU</v>
      </c>
      <c r="E191" s="3">
        <f>INDEX(antioxidants!E:E,MATCH('Outlier Testing'!D191,antioxidants!B:B,0))</f>
        <v>320.7</v>
      </c>
    </row>
    <row r="192" spans="4:5" x14ac:dyDescent="0.2">
      <c r="D192" s="2" t="str">
        <v>Dame's violet, dried</v>
      </c>
      <c r="E192" s="3">
        <f>INDEX(antioxidants!E:E,MATCH('Outlier Testing'!D192,antioxidants!B:B,0))</f>
        <v>22.63</v>
      </c>
    </row>
    <row r="193" spans="4:5" x14ac:dyDescent="0.2">
      <c r="D193" s="2" t="str">
        <v>Dandelion, flower, dried</v>
      </c>
      <c r="E193" s="3">
        <f>INDEX(antioxidants!E:E,MATCH('Outlier Testing'!D193,antioxidants!B:B,0))</f>
        <v>12.72</v>
      </c>
    </row>
    <row r="194" spans="4:5" x14ac:dyDescent="0.2">
      <c r="D194" s="2" t="str">
        <v>Dandelion, leaves</v>
      </c>
      <c r="E194" s="3">
        <f>INDEX(antioxidants!E:E,MATCH('Outlier Testing'!D194,antioxidants!B:B,0))</f>
        <v>6.89</v>
      </c>
    </row>
    <row r="195" spans="4:5" x14ac:dyDescent="0.2">
      <c r="D195" s="2" t="str">
        <v>Dandelion, leaves, dried</v>
      </c>
      <c r="E195" s="3">
        <f>INDEX(antioxidants!E:E,MATCH('Outlier Testing'!D195,antioxidants!B:B,0))</f>
        <v>21.07</v>
      </c>
    </row>
    <row r="196" spans="4:5" x14ac:dyDescent="0.2">
      <c r="D196" s="2" t="str">
        <v>Devil's‐bit, dried</v>
      </c>
      <c r="E196" s="3">
        <f>INDEX(antioxidants!E:E,MATCH('Outlier Testing'!D196,antioxidants!B:B,0))</f>
        <v>30.18</v>
      </c>
    </row>
    <row r="197" spans="4:5" x14ac:dyDescent="0.2">
      <c r="D197" s="2" t="str">
        <v>Digestiv, powder in capsule</v>
      </c>
      <c r="E197" s="3">
        <f>INDEX(antioxidants!E:E,MATCH('Outlier Testing'!D197,antioxidants!B:B,0))</f>
        <v>7.68</v>
      </c>
    </row>
    <row r="198" spans="4:5" x14ac:dyDescent="0.2">
      <c r="D198" s="2" t="str">
        <v>Dill, dried</v>
      </c>
      <c r="E198" s="3">
        <f>INDEX(antioxidants!E:E,MATCH('Outlier Testing'!D198,antioxidants!B:B,0))</f>
        <v>20.23</v>
      </c>
    </row>
    <row r="199" spans="4:5" x14ac:dyDescent="0.2">
      <c r="D199" s="2" t="str">
        <v>Dill, dried</v>
      </c>
      <c r="E199" s="3">
        <f>INDEX(antioxidants!E:E,MATCH('Outlier Testing'!D199,antioxidants!B:B,0))</f>
        <v>20.23</v>
      </c>
    </row>
    <row r="200" spans="4:5" x14ac:dyDescent="0.2">
      <c r="D200" s="2" t="str">
        <v>Dill, dried</v>
      </c>
      <c r="E200" s="3">
        <f>INDEX(antioxidants!E:E,MATCH('Outlier Testing'!D200,antioxidants!B:B,0))</f>
        <v>20.23</v>
      </c>
    </row>
    <row r="201" spans="4:5" x14ac:dyDescent="0.2">
      <c r="D201" s="2" t="str">
        <v>Dog Rose</v>
      </c>
      <c r="E201" s="3">
        <f>INDEX(antioxidants!E:E,MATCH('Outlier Testing'!D201,antioxidants!B:B,0))</f>
        <v>25.86</v>
      </c>
    </row>
    <row r="202" spans="4:5" x14ac:dyDescent="0.2">
      <c r="D202" s="2" t="str">
        <v>Dog Rose</v>
      </c>
      <c r="E202" s="3">
        <f>INDEX(antioxidants!E:E,MATCH('Outlier Testing'!D202,antioxidants!B:B,0))</f>
        <v>25.86</v>
      </c>
    </row>
    <row r="203" spans="4:5" x14ac:dyDescent="0.2">
      <c r="D203" s="2" t="str">
        <v>Dog Rose</v>
      </c>
      <c r="E203" s="3">
        <f>INDEX(antioxidants!E:E,MATCH('Outlier Testing'!D203,antioxidants!B:B,0))</f>
        <v>25.86</v>
      </c>
    </row>
    <row r="204" spans="4:5" x14ac:dyDescent="0.2">
      <c r="D204" s="2" t="str">
        <v>Dog Rose</v>
      </c>
      <c r="E204" s="3">
        <f>INDEX(antioxidants!E:E,MATCH('Outlier Testing'!D204,antioxidants!B:B,0))</f>
        <v>25.86</v>
      </c>
    </row>
    <row r="205" spans="4:5" x14ac:dyDescent="0.2">
      <c r="D205" s="2" t="str">
        <v>Dog Rose, dried, whole</v>
      </c>
      <c r="E205" s="3">
        <f>INDEX(antioxidants!E:E,MATCH('Outlier Testing'!D205,antioxidants!B:B,0))</f>
        <v>78.09</v>
      </c>
    </row>
    <row r="206" spans="4:5" x14ac:dyDescent="0.2">
      <c r="D206" s="2" t="str">
        <v>Dog Rose, extract</v>
      </c>
      <c r="E206" s="3">
        <f>INDEX(antioxidants!E:E,MATCH('Outlier Testing'!D206,antioxidants!B:B,0))</f>
        <v>18.52</v>
      </c>
    </row>
    <row r="207" spans="4:5" x14ac:dyDescent="0.2">
      <c r="D207" s="2" t="str">
        <v>Dog Rose, powder</v>
      </c>
      <c r="E207" s="3">
        <f>INDEX(antioxidants!E:E,MATCH('Outlier Testing'!D207,antioxidants!B:B,0))</f>
        <v>54.3</v>
      </c>
    </row>
    <row r="208" spans="4:5" x14ac:dyDescent="0.2">
      <c r="D208" s="2" t="str">
        <v>Dog Rose, powder, Hyben‐ Vital</v>
      </c>
      <c r="E208" s="3">
        <f>INDEX(antioxidants!E:E,MATCH('Outlier Testing'!D208,antioxidants!B:B,0))</f>
        <v>28.49</v>
      </c>
    </row>
    <row r="209" spans="4:5" x14ac:dyDescent="0.2">
      <c r="D209" s="2" t="str">
        <v>Dog Rose, powder, HybenMax</v>
      </c>
      <c r="E209" s="3">
        <f>INDEX(antioxidants!E:E,MATCH('Outlier Testing'!D209,antioxidants!B:B,0))</f>
        <v>20.82</v>
      </c>
    </row>
    <row r="210" spans="4:5" x14ac:dyDescent="0.2">
      <c r="D210" s="2" t="str">
        <v>Dog Rosepurée</v>
      </c>
      <c r="E210" s="3">
        <f>INDEX(antioxidants!E:E,MATCH('Outlier Testing'!D210,antioxidants!B:B,0))</f>
        <v>6.68</v>
      </c>
    </row>
    <row r="211" spans="4:5" x14ac:dyDescent="0.2">
      <c r="D211" s="2" t="str">
        <v>Dog Roseshell, flour</v>
      </c>
      <c r="E211" s="3">
        <f>INDEX(antioxidants!E:E,MATCH('Outlier Testing'!D211,antioxidants!B:B,0))</f>
        <v>75.84</v>
      </c>
    </row>
    <row r="212" spans="4:5" x14ac:dyDescent="0.2">
      <c r="D212" s="2" t="str">
        <v>Domiana de SanLuis</v>
      </c>
      <c r="E212" s="3">
        <f>INDEX(antioxidants!E:E,MATCH('Outlier Testing'!D212,antioxidants!B:B,0))</f>
        <v>10.69</v>
      </c>
    </row>
    <row r="213" spans="4:5" x14ac:dyDescent="0.2">
      <c r="D213" s="2" t="str">
        <v>Dwarf birch, leaves, dried</v>
      </c>
      <c r="E213" s="3">
        <f>INDEX(antioxidants!E:E,MATCH('Outlier Testing'!D213,antioxidants!B:B,0))</f>
        <v>86.22</v>
      </c>
    </row>
    <row r="214" spans="4:5" x14ac:dyDescent="0.2">
      <c r="D214" s="2" t="str">
        <v>Elderberry, syrup, without sugar (undiluted)</v>
      </c>
      <c r="E214" s="3">
        <f>INDEX(antioxidants!E:E,MATCH('Outlier Testing'!D214,antioxidants!B:B,0))</f>
        <v>6.31</v>
      </c>
    </row>
    <row r="215" spans="4:5" x14ac:dyDescent="0.2">
      <c r="D215" s="2" t="str">
        <v>English ivy, leaves, dried</v>
      </c>
      <c r="E215" s="3">
        <f>INDEX(antioxidants!E:E,MATCH('Outlier Testing'!D215,antioxidants!B:B,0))</f>
        <v>27.98</v>
      </c>
    </row>
    <row r="216" spans="4:5" x14ac:dyDescent="0.2">
      <c r="D216" s="2" t="str">
        <v>Estragon, dried</v>
      </c>
      <c r="E216" s="3">
        <f>INDEX(antioxidants!E:E,MATCH('Outlier Testing'!D216,antioxidants!B:B,0))</f>
        <v>43.31</v>
      </c>
    </row>
    <row r="217" spans="4:5" x14ac:dyDescent="0.2">
      <c r="D217" s="2" t="str">
        <v>Estragon, dried</v>
      </c>
      <c r="E217" s="3">
        <f>INDEX(antioxidants!E:E,MATCH('Outlier Testing'!D217,antioxidants!B:B,0))</f>
        <v>43.31</v>
      </c>
    </row>
    <row r="218" spans="4:5" x14ac:dyDescent="0.2">
      <c r="D218" s="2" t="str">
        <v>Estragon, french, leaves, dried</v>
      </c>
      <c r="E218" s="3">
        <f>INDEX(antioxidants!E:E,MATCH('Outlier Testing'!D218,antioxidants!B:B,0))</f>
        <v>43.22</v>
      </c>
    </row>
    <row r="219" spans="4:5" x14ac:dyDescent="0.2">
      <c r="D219" s="2" t="str">
        <v>Estragon, russian, leaves, dried</v>
      </c>
      <c r="E219" s="3">
        <f>INDEX(antioxidants!E:E,MATCH('Outlier Testing'!D219,antioxidants!B:B,0))</f>
        <v>44.75</v>
      </c>
    </row>
    <row r="220" spans="4:5" x14ac:dyDescent="0.2">
      <c r="D220" s="2" t="str">
        <v>Eucalipto</v>
      </c>
      <c r="E220" s="3">
        <f>INDEX(antioxidants!E:E,MATCH('Outlier Testing'!D220,antioxidants!B:B,0))</f>
        <v>47.3</v>
      </c>
    </row>
    <row r="221" spans="4:5" x14ac:dyDescent="0.2">
      <c r="D221" s="2" t="str">
        <v>European golden rod, dried</v>
      </c>
      <c r="E221" s="3">
        <f>INDEX(antioxidants!E:E,MATCH('Outlier Testing'!D221,antioxidants!B:B,0))</f>
        <v>28.43</v>
      </c>
    </row>
    <row r="222" spans="4:5" x14ac:dyDescent="0.2">
      <c r="D222" s="2" t="str">
        <v>Fakouhoye leaves, dried</v>
      </c>
      <c r="E222" s="3">
        <f>INDEX(antioxidants!E:E,MATCH('Outlier Testing'!D222,antioxidants!B:B,0))</f>
        <v>10.199999999999999</v>
      </c>
    </row>
    <row r="223" spans="4:5" x14ac:dyDescent="0.2">
      <c r="D223" s="2" t="str">
        <v>Fennel, leaves, dried</v>
      </c>
      <c r="E223" s="3">
        <f>INDEX(antioxidants!E:E,MATCH('Outlier Testing'!D223,antioxidants!B:B,0))</f>
        <v>18.91</v>
      </c>
    </row>
    <row r="224" spans="4:5" x14ac:dyDescent="0.2">
      <c r="D224" s="2" t="str">
        <v>Fennel, whole seeds, dried</v>
      </c>
      <c r="E224" s="3">
        <f>INDEX(antioxidants!E:E,MATCH('Outlier Testing'!D224,antioxidants!B:B,0))</f>
        <v>5.84</v>
      </c>
    </row>
    <row r="225" spans="4:5" x14ac:dyDescent="0.2">
      <c r="D225" s="2" t="str">
        <v>Field bindweed, dried</v>
      </c>
      <c r="E225" s="3">
        <f>INDEX(antioxidants!E:E,MATCH('Outlier Testing'!D225,antioxidants!B:B,0))</f>
        <v>17.510000000000002</v>
      </c>
    </row>
    <row r="226" spans="4:5" x14ac:dyDescent="0.2">
      <c r="D226" s="2" t="str">
        <v>Field forget‐me‐not, dried</v>
      </c>
      <c r="E226" s="3">
        <f>INDEX(antioxidants!E:E,MATCH('Outlier Testing'!D226,antioxidants!B:B,0))</f>
        <v>28.15</v>
      </c>
    </row>
    <row r="227" spans="4:5" x14ac:dyDescent="0.2">
      <c r="D227" s="2" t="str">
        <v>Field horsetail (Equisetum arvense), leaves, dried</v>
      </c>
      <c r="E227" s="3">
        <f>INDEX(antioxidants!E:E,MATCH('Outlier Testing'!D227,antioxidants!B:B,0))</f>
        <v>9.41</v>
      </c>
    </row>
    <row r="228" spans="4:5" x14ac:dyDescent="0.2">
      <c r="D228" s="2" t="str">
        <v>Field restharrow (Ononis arvensis), root</v>
      </c>
      <c r="E228" s="3">
        <f>INDEX(antioxidants!E:E,MATCH('Outlier Testing'!D228,antioxidants!B:B,0))</f>
        <v>10.15</v>
      </c>
    </row>
    <row r="229" spans="4:5" x14ac:dyDescent="0.2">
      <c r="D229" s="2" t="str">
        <v>Figwort, dried</v>
      </c>
      <c r="E229" s="3">
        <f>INDEX(antioxidants!E:E,MATCH('Outlier Testing'!D229,antioxidants!B:B,0))</f>
        <v>8.69</v>
      </c>
    </row>
    <row r="230" spans="4:5" x14ac:dyDescent="0.2">
      <c r="D230" s="2" t="str">
        <v>Fir clubmoss, dried</v>
      </c>
      <c r="E230" s="3">
        <f>INDEX(antioxidants!E:E,MATCH('Outlier Testing'!D230,antioxidants!B:B,0))</f>
        <v>10.58</v>
      </c>
    </row>
    <row r="231" spans="4:5" x14ac:dyDescent="0.2">
      <c r="D231" s="2" t="str">
        <v>Forward Multi‐Nutrient Oacket</v>
      </c>
      <c r="E231" s="3">
        <f>INDEX(antioxidants!E:E,MATCH('Outlier Testing'!D231,antioxidants!B:B,0))</f>
        <v>138.54</v>
      </c>
    </row>
    <row r="232" spans="4:5" x14ac:dyDescent="0.2">
      <c r="D232" s="2" t="str">
        <v>Fruit from the African Baobab tree</v>
      </c>
      <c r="E232" s="3">
        <f>INDEX(antioxidants!E:E,MATCH('Outlier Testing'!D232,antioxidants!B:B,0))</f>
        <v>10.84</v>
      </c>
    </row>
    <row r="233" spans="4:5" x14ac:dyDescent="0.2">
      <c r="D233" s="2" t="str">
        <v>Gamma E capsules, oil</v>
      </c>
      <c r="E233" s="3">
        <f>INDEX(antioxidants!E:E,MATCH('Outlier Testing'!D233,antioxidants!B:B,0))</f>
        <v>39.97</v>
      </c>
    </row>
    <row r="234" spans="4:5" x14ac:dyDescent="0.2">
      <c r="D234" s="2" t="str">
        <v>Garden Cat‐mint (Nepeta x faassenii), dried</v>
      </c>
      <c r="E234" s="3">
        <f>INDEX(antioxidants!E:E,MATCH('Outlier Testing'!D234,antioxidants!B:B,0))</f>
        <v>14.18</v>
      </c>
    </row>
    <row r="235" spans="4:5" x14ac:dyDescent="0.2">
      <c r="D235" s="2" t="str">
        <v>Ginger (jengibre molido), dried ground</v>
      </c>
      <c r="E235" s="3">
        <f>INDEX(antioxidants!E:E,MATCH('Outlier Testing'!D235,antioxidants!B:B,0))</f>
        <v>22.19</v>
      </c>
    </row>
    <row r="236" spans="4:5" x14ac:dyDescent="0.2">
      <c r="D236" s="2" t="str">
        <v>Ginger, dried</v>
      </c>
      <c r="E236" s="3">
        <f>INDEX(antioxidants!E:E,MATCH('Outlier Testing'!D236,antioxidants!B:B,0))</f>
        <v>11.31</v>
      </c>
    </row>
    <row r="237" spans="4:5" x14ac:dyDescent="0.2">
      <c r="D237" s="2" t="str">
        <v>Ginger, dried ground</v>
      </c>
      <c r="E237" s="3">
        <f>INDEX(antioxidants!E:E,MATCH('Outlier Testing'!D237,antioxidants!B:B,0))</f>
        <v>22.12</v>
      </c>
    </row>
    <row r="238" spans="4:5" x14ac:dyDescent="0.2">
      <c r="D238" s="2" t="str">
        <v>Ginger, dried ground</v>
      </c>
      <c r="E238" s="3">
        <f>INDEX(antioxidants!E:E,MATCH('Outlier Testing'!D238,antioxidants!B:B,0))</f>
        <v>22.12</v>
      </c>
    </row>
    <row r="239" spans="4:5" x14ac:dyDescent="0.2">
      <c r="D239" s="2" t="str">
        <v>Ginger, dried ground</v>
      </c>
      <c r="E239" s="3">
        <f>INDEX(antioxidants!E:E,MATCH('Outlier Testing'!D239,antioxidants!B:B,0))</f>
        <v>22.12</v>
      </c>
    </row>
    <row r="240" spans="4:5" x14ac:dyDescent="0.2">
      <c r="D240" s="2" t="str">
        <v>Ginkgo Biloba, 60 mg</v>
      </c>
      <c r="E240" s="3">
        <f>INDEX(antioxidants!E:E,MATCH('Outlier Testing'!D240,antioxidants!B:B,0))</f>
        <v>35.85</v>
      </c>
    </row>
    <row r="241" spans="4:5" x14ac:dyDescent="0.2">
      <c r="D241" s="2" t="str">
        <v>Glycyrrhizae Radix</v>
      </c>
      <c r="E241" s="3">
        <f>INDEX(antioxidants!E:E,MATCH('Outlier Testing'!D241,antioxidants!B:B,0))</f>
        <v>11.58</v>
      </c>
    </row>
    <row r="242" spans="4:5" x14ac:dyDescent="0.2">
      <c r="D242" s="2" t="str">
        <v>GNC Spirulina, 500 mg capsules</v>
      </c>
      <c r="E242" s="3">
        <f>INDEX(antioxidants!E:E,MATCH('Outlier Testing'!D242,antioxidants!B:B,0))</f>
        <v>5.97</v>
      </c>
    </row>
    <row r="243" spans="4:5" x14ac:dyDescent="0.2">
      <c r="D243" s="2" t="str">
        <v>GNC Ultra Mega Gold</v>
      </c>
      <c r="E243" s="3">
        <f>INDEX(antioxidants!E:E,MATCH('Outlier Testing'!D243,antioxidants!B:B,0))</f>
        <v>235.55</v>
      </c>
    </row>
    <row r="244" spans="4:5" x14ac:dyDescent="0.2">
      <c r="D244" s="2" t="str">
        <v>Goshuyutou, kampo, traditional Chinese medicine from Japan, powder</v>
      </c>
      <c r="E244" s="3">
        <f>INDEX(antioxidants!E:E,MATCH('Outlier Testing'!D244,antioxidants!B:B,0))</f>
        <v>132.58000000000001</v>
      </c>
    </row>
    <row r="245" spans="4:5" x14ac:dyDescent="0.2">
      <c r="D245" s="2" t="str">
        <v>Grape Seed Extract, 50 mg</v>
      </c>
      <c r="E245" s="3">
        <f>INDEX(antioxidants!E:E,MATCH('Outlier Testing'!D245,antioxidants!B:B,0))</f>
        <v>108.13</v>
      </c>
    </row>
    <row r="246" spans="4:5" x14ac:dyDescent="0.2">
      <c r="D246" s="2" t="str">
        <v>Grass‐of‐Parnasuss (Parnassia palustris), dried</v>
      </c>
      <c r="E246" s="3">
        <f>INDEX(antioxidants!E:E,MATCH('Outlier Testing'!D246,antioxidants!B:B,0))</f>
        <v>52.27</v>
      </c>
    </row>
    <row r="247" spans="4:5" x14ac:dyDescent="0.2">
      <c r="D247" s="2" t="str">
        <v>Greater burdock, root</v>
      </c>
      <c r="E247" s="3">
        <f>INDEX(antioxidants!E:E,MATCH('Outlier Testing'!D247,antioxidants!B:B,0))</f>
        <v>14.26</v>
      </c>
    </row>
    <row r="248" spans="4:5" x14ac:dyDescent="0.2">
      <c r="D248" s="2" t="str">
        <v>Greater plantain, leaves, dried</v>
      </c>
      <c r="E248" s="3">
        <f>INDEX(antioxidants!E:E,MATCH('Outlier Testing'!D248,antioxidants!B:B,0))</f>
        <v>22.03</v>
      </c>
    </row>
    <row r="249" spans="4:5" x14ac:dyDescent="0.2">
      <c r="D249" s="2" t="str">
        <v>Green mint, leaves, dried</v>
      </c>
      <c r="E249" s="3">
        <f>INDEX(antioxidants!E:E,MATCH('Outlier Testing'!D249,antioxidants!B:B,0))</f>
        <v>142.58000000000001</v>
      </c>
    </row>
    <row r="250" spans="4:5" x14ac:dyDescent="0.2">
      <c r="D250" s="2" t="str">
        <v>Grey alder (Alnus incana), leaves, dried</v>
      </c>
      <c r="E250" s="3">
        <f>INDEX(antioxidants!E:E,MATCH('Outlier Testing'!D250,antioxidants!B:B,0))</f>
        <v>59.27</v>
      </c>
    </row>
    <row r="251" spans="4:5" x14ac:dyDescent="0.2">
      <c r="D251" s="2" t="str">
        <v>Ground‐ivy (Glechoma hederacea), dried</v>
      </c>
      <c r="E251" s="3">
        <f>INDEX(antioxidants!E:E,MATCH('Outlier Testing'!D251,antioxidants!B:B,0))</f>
        <v>31.72</v>
      </c>
    </row>
    <row r="252" spans="4:5" x14ac:dyDescent="0.2">
      <c r="D252" s="2" t="str">
        <v>Hazel, leaves, dried</v>
      </c>
      <c r="E252" s="3">
        <f>INDEX(antioxidants!E:E,MATCH('Outlier Testing'!D252,antioxidants!B:B,0))</f>
        <v>35.51</v>
      </c>
    </row>
    <row r="253" spans="4:5" x14ac:dyDescent="0.2">
      <c r="D253" s="2" t="str">
        <v>Heather, flower, dried</v>
      </c>
      <c r="E253" s="3">
        <f>INDEX(antioxidants!E:E,MATCH('Outlier Testing'!D253,antioxidants!B:B,0))</f>
        <v>56.98</v>
      </c>
    </row>
    <row r="254" spans="4:5" x14ac:dyDescent="0.2">
      <c r="D254" s="2" t="str">
        <v>Hoary plantain, leaves, dried</v>
      </c>
      <c r="E254" s="3">
        <f>INDEX(antioxidants!E:E,MATCH('Outlier Testing'!D254,antioxidants!B:B,0))</f>
        <v>29.35</v>
      </c>
    </row>
    <row r="255" spans="4:5" x14ac:dyDescent="0.2">
      <c r="D255" s="2" t="str">
        <v>Hochuekkito</v>
      </c>
      <c r="E255" s="3">
        <f>INDEX(antioxidants!E:E,MATCH('Outlier Testing'!D255,antioxidants!B:B,0))</f>
        <v>9.67</v>
      </c>
    </row>
    <row r="256" spans="4:5" x14ac:dyDescent="0.2">
      <c r="D256" s="2" t="str">
        <v>Hollyhock, flower and leaves, dried</v>
      </c>
      <c r="E256" s="3">
        <f>INDEX(antioxidants!E:E,MATCH('Outlier Testing'!D256,antioxidants!B:B,0))</f>
        <v>10.16</v>
      </c>
    </row>
    <row r="257" spans="4:5" x14ac:dyDescent="0.2">
      <c r="D257" s="2" t="str">
        <v>Hop, cone</v>
      </c>
      <c r="E257" s="3">
        <f>INDEX(antioxidants!E:E,MATCH('Outlier Testing'!D257,antioxidants!B:B,0))</f>
        <v>30.96</v>
      </c>
    </row>
    <row r="258" spans="4:5" x14ac:dyDescent="0.2">
      <c r="D258" s="2" t="str">
        <v>Hops, leaves, dried</v>
      </c>
      <c r="E258" s="3">
        <f>INDEX(antioxidants!E:E,MATCH('Outlier Testing'!D258,antioxidants!B:B,0))</f>
        <v>35.28</v>
      </c>
    </row>
    <row r="259" spans="4:5" x14ac:dyDescent="0.2">
      <c r="D259" s="2" t="str">
        <v>Horehound (Marrubium vulgare), dried</v>
      </c>
      <c r="E259" s="3">
        <f>INDEX(antioxidants!E:E,MATCH('Outlier Testing'!D259,antioxidants!B:B,0))</f>
        <v>12.49</v>
      </c>
    </row>
    <row r="260" spans="4:5" x14ac:dyDescent="0.2">
      <c r="D260" s="2" t="str">
        <v>Hound's tongue, leaves, dried</v>
      </c>
      <c r="E260" s="3">
        <f>INDEX(antioxidants!E:E,MATCH('Outlier Testing'!D260,antioxidants!B:B,0))</f>
        <v>32.65</v>
      </c>
    </row>
    <row r="261" spans="4:5" x14ac:dyDescent="0.2">
      <c r="D261" s="2" t="str">
        <v>Huacharable</v>
      </c>
      <c r="E261" s="3">
        <f>INDEX(antioxidants!E:E,MATCH('Outlier Testing'!D261,antioxidants!B:B,0))</f>
        <v>39.18</v>
      </c>
    </row>
    <row r="262" spans="4:5" x14ac:dyDescent="0.2">
      <c r="D262" s="2" t="str">
        <v>Hyssop, flower, dried</v>
      </c>
      <c r="E262" s="3">
        <f>INDEX(antioxidants!E:E,MATCH('Outlier Testing'!D262,antioxidants!B:B,0))</f>
        <v>52.29</v>
      </c>
    </row>
    <row r="263" spans="4:5" x14ac:dyDescent="0.2">
      <c r="D263" s="2" t="str">
        <v>Hyssop, leaves, dried</v>
      </c>
      <c r="E263" s="3">
        <f>INDEX(antioxidants!E:E,MATCH('Outlier Testing'!D263,antioxidants!B:B,0))</f>
        <v>44.9</v>
      </c>
    </row>
    <row r="264" spans="4:5" x14ac:dyDescent="0.2">
      <c r="D264" s="2" t="str">
        <v>Imperatoria ostruthium, rhizome</v>
      </c>
      <c r="E264" s="3">
        <f>INDEX(antioxidants!E:E,MATCH('Outlier Testing'!D264,antioxidants!B:B,0))</f>
        <v>27.56</v>
      </c>
    </row>
    <row r="265" spans="4:5" x14ac:dyDescent="0.2">
      <c r="D265" s="2" t="str">
        <v>Instant cocoa, Choco‐Mocca, powder</v>
      </c>
      <c r="E265" s="3">
        <f>INDEX(antioxidants!E:E,MATCH('Outlier Testing'!D265,antioxidants!B:B,0))</f>
        <v>5.83</v>
      </c>
    </row>
    <row r="266" spans="4:5" x14ac:dyDescent="0.2">
      <c r="D266" s="2" t="str">
        <v>Jalapeño Pepper, dried</v>
      </c>
      <c r="E266" s="3">
        <f>INDEX(antioxidants!E:E,MATCH('Outlier Testing'!D266,antioxidants!B:B,0))</f>
        <v>8.25</v>
      </c>
    </row>
    <row r="267" spans="4:5" x14ac:dyDescent="0.2">
      <c r="D267" s="2" t="str">
        <v>Japanese pepper, dried ground</v>
      </c>
      <c r="E267" s="3">
        <f>INDEX(antioxidants!E:E,MATCH('Outlier Testing'!D267,antioxidants!B:B,0))</f>
        <v>36.92</v>
      </c>
    </row>
    <row r="268" spans="4:5" x14ac:dyDescent="0.2">
      <c r="D268" s="2" t="str">
        <v>Japanese rose, Ramanas rose, fruit shell, dried</v>
      </c>
      <c r="E268" s="3">
        <f>INDEX(antioxidants!E:E,MATCH('Outlier Testing'!D268,antioxidants!B:B,0))</f>
        <v>58.66</v>
      </c>
    </row>
    <row r="269" spans="4:5" x14ac:dyDescent="0.2">
      <c r="D269" s="2" t="str">
        <v>Jungamals Life Pak for Kids</v>
      </c>
      <c r="E269" s="3">
        <f>INDEX(antioxidants!E:E,MATCH('Outlier Testing'!D269,antioxidants!B:B,0))</f>
        <v>36.270000000000003</v>
      </c>
    </row>
    <row r="270" spans="4:5" x14ac:dyDescent="0.2">
      <c r="D270" s="2" t="str">
        <v>Juniper berries, blue, dried</v>
      </c>
      <c r="E270" s="3">
        <f>INDEX(antioxidants!E:E,MATCH('Outlier Testing'!D270,antioxidants!B:B,0))</f>
        <v>19.29</v>
      </c>
    </row>
    <row r="271" spans="4:5" x14ac:dyDescent="0.2">
      <c r="D271" s="2" t="str">
        <v>Juniper berries, coniferous litter, dried</v>
      </c>
      <c r="E271" s="3">
        <f>INDEX(antioxidants!E:E,MATCH('Outlier Testing'!D271,antioxidants!B:B,0))</f>
        <v>76.77</v>
      </c>
    </row>
    <row r="272" spans="4:5" x14ac:dyDescent="0.2">
      <c r="D272" s="2" t="str">
        <v>Juniper berries, dried</v>
      </c>
      <c r="E272" s="3">
        <f>INDEX(antioxidants!E:E,MATCH('Outlier Testing'!D272,antioxidants!B:B,0))</f>
        <v>8.89</v>
      </c>
    </row>
    <row r="273" spans="4:5" x14ac:dyDescent="0.2">
      <c r="D273" s="2" t="str">
        <v>Juniper berries, dried</v>
      </c>
      <c r="E273" s="3">
        <f>INDEX(antioxidants!E:E,MATCH('Outlier Testing'!D273,antioxidants!B:B,0))</f>
        <v>8.89</v>
      </c>
    </row>
    <row r="274" spans="4:5" x14ac:dyDescent="0.2">
      <c r="D274" s="2" t="str">
        <v>Juniper berries, green, dried</v>
      </c>
      <c r="E274" s="3">
        <f>INDEX(antioxidants!E:E,MATCH('Outlier Testing'!D274,antioxidants!B:B,0))</f>
        <v>8.42</v>
      </c>
    </row>
    <row r="275" spans="4:5" x14ac:dyDescent="0.2">
      <c r="D275" s="2" t="str">
        <v>Juniper berries, green, dried</v>
      </c>
      <c r="E275" s="3">
        <f>INDEX(antioxidants!E:E,MATCH('Outlier Testing'!D275,antioxidants!B:B,0))</f>
        <v>8.42</v>
      </c>
    </row>
    <row r="276" spans="4:5" x14ac:dyDescent="0.2">
      <c r="D276" s="2" t="str">
        <v>Juzentaihoto</v>
      </c>
      <c r="E276" s="3">
        <f>INDEX(antioxidants!E:E,MATCH('Outlier Testing'!D276,antioxidants!B:B,0))</f>
        <v>14.18</v>
      </c>
    </row>
    <row r="277" spans="4:5" x14ac:dyDescent="0.2">
      <c r="D277" s="2" t="str">
        <v>Karela, bitter gourd, powder in capsule</v>
      </c>
      <c r="E277" s="3">
        <f>INDEX(antioxidants!E:E,MATCH('Outlier Testing'!D277,antioxidants!B:B,0))</f>
        <v>7.57</v>
      </c>
    </row>
    <row r="278" spans="4:5" x14ac:dyDescent="0.2">
      <c r="D278" s="2" t="str">
        <v>Kirkland high energy pak (Vitamin C)</v>
      </c>
      <c r="E278" s="3">
        <f>INDEX(antioxidants!E:E,MATCH('Outlier Testing'!D278,antioxidants!B:B,0))</f>
        <v>1052.44</v>
      </c>
    </row>
    <row r="279" spans="4:5" x14ac:dyDescent="0.2">
      <c r="D279" s="2" t="str">
        <v>Kirkland high energy pak (Vitamin E)</v>
      </c>
      <c r="E279" s="3">
        <f>INDEX(antioxidants!E:E,MATCH('Outlier Testing'!D279,antioxidants!B:B,0))</f>
        <v>6.05</v>
      </c>
    </row>
    <row r="280" spans="4:5" x14ac:dyDescent="0.2">
      <c r="D280" s="2" t="str">
        <v>Knotgrass, dried</v>
      </c>
      <c r="E280" s="3">
        <f>INDEX(antioxidants!E:E,MATCH('Outlier Testing'!D280,antioxidants!B:B,0))</f>
        <v>16.62</v>
      </c>
    </row>
    <row r="281" spans="4:5" x14ac:dyDescent="0.2">
      <c r="D281" s="2" t="str">
        <v>Lady's bedstraw, dried</v>
      </c>
      <c r="E281" s="3">
        <f>INDEX(antioxidants!E:E,MATCH('Outlier Testing'!D281,antioxidants!B:B,0))</f>
        <v>9.9</v>
      </c>
    </row>
    <row r="282" spans="4:5" x14ac:dyDescent="0.2">
      <c r="D282" s="2" t="str">
        <v>Lady's mantle, leaves, dried</v>
      </c>
      <c r="E282" s="3">
        <f>INDEX(antioxidants!E:E,MATCH('Outlier Testing'!D282,antioxidants!B:B,0))</f>
        <v>43.31</v>
      </c>
    </row>
    <row r="283" spans="4:5" x14ac:dyDescent="0.2">
      <c r="D283" s="2" t="str">
        <v>Lady's mantle, leaves, dried</v>
      </c>
      <c r="E283" s="3">
        <f>INDEX(antioxidants!E:E,MATCH('Outlier Testing'!D283,antioxidants!B:B,0))</f>
        <v>43.31</v>
      </c>
    </row>
    <row r="284" spans="4:5" x14ac:dyDescent="0.2">
      <c r="D284" s="2" t="str">
        <v>Lavender, leaves and flower, dried</v>
      </c>
      <c r="E284" s="3">
        <f>INDEX(antioxidants!E:E,MATCH('Outlier Testing'!D284,antioxidants!B:B,0))</f>
        <v>29.61</v>
      </c>
    </row>
    <row r="285" spans="4:5" x14ac:dyDescent="0.2">
      <c r="D285" s="2" t="str">
        <v>Leaves from the African Baobab tree, dry, crushed</v>
      </c>
      <c r="E285" s="3">
        <f>INDEX(antioxidants!E:E,MATCH('Outlier Testing'!D285,antioxidants!B:B,0))</f>
        <v>48.07</v>
      </c>
    </row>
    <row r="286" spans="4:5" x14ac:dyDescent="0.2">
      <c r="D286" s="2" t="str">
        <v>Lederle Protegra</v>
      </c>
      <c r="E286" s="3">
        <f>INDEX(antioxidants!E:E,MATCH('Outlier Testing'!D286,antioxidants!B:B,0))</f>
        <v>288.68</v>
      </c>
    </row>
    <row r="287" spans="4:5" x14ac:dyDescent="0.2">
      <c r="D287" s="2" t="str">
        <v>Lederle Stresstabs</v>
      </c>
      <c r="E287" s="3">
        <f>INDEX(antioxidants!E:E,MATCH('Outlier Testing'!D287,antioxidants!B:B,0))</f>
        <v>613.49</v>
      </c>
    </row>
    <row r="288" spans="4:5" x14ac:dyDescent="0.2">
      <c r="D288" s="2" t="str">
        <v>Lemon balm, leaves, dried</v>
      </c>
      <c r="E288" s="3">
        <f>INDEX(antioxidants!E:E,MATCH('Outlier Testing'!D288,antioxidants!B:B,0))</f>
        <v>125.33</v>
      </c>
    </row>
    <row r="289" spans="4:5" x14ac:dyDescent="0.2">
      <c r="D289" s="2" t="str">
        <v>Lemon thyme, leaves and flower, dried</v>
      </c>
      <c r="E289" s="3">
        <f>INDEX(antioxidants!E:E,MATCH('Outlier Testing'!D289,antioxidants!B:B,0))</f>
        <v>92.18</v>
      </c>
    </row>
    <row r="290" spans="4:5" x14ac:dyDescent="0.2">
      <c r="D290" s="2" t="str">
        <v>Lemon thyme, leaves, dried</v>
      </c>
      <c r="E290" s="3">
        <f>INDEX(antioxidants!E:E,MATCH('Outlier Testing'!D290,antioxidants!B:B,0))</f>
        <v>9.2200000000000006</v>
      </c>
    </row>
    <row r="291" spans="4:5" x14ac:dyDescent="0.2">
      <c r="D291" s="2" t="str">
        <v>Lemonade powder mix, unsweetened</v>
      </c>
      <c r="E291" s="3">
        <f>INDEX(antioxidants!E:E,MATCH('Outlier Testing'!D291,antioxidants!B:B,0))</f>
        <v>12.75</v>
      </c>
    </row>
    <row r="292" spans="4:5" x14ac:dyDescent="0.2">
      <c r="D292" s="2" t="str">
        <v>Life Extension High Potency Antioxidant</v>
      </c>
      <c r="E292" s="3">
        <f>INDEX(antioxidants!E:E,MATCH('Outlier Testing'!D292,antioxidants!B:B,0))</f>
        <v>281.2</v>
      </c>
    </row>
    <row r="293" spans="4:5" x14ac:dyDescent="0.2">
      <c r="D293" s="2" t="str">
        <v>Life Pak Essentials</v>
      </c>
      <c r="E293" s="3">
        <f>INDEX(antioxidants!E:E,MATCH('Outlier Testing'!D293,antioxidants!B:B,0))</f>
        <v>49.62</v>
      </c>
    </row>
    <row r="294" spans="4:5" x14ac:dyDescent="0.2">
      <c r="D294" s="2" t="str">
        <v>LifePak</v>
      </c>
      <c r="E294" s="3">
        <f>INDEX(antioxidants!E:E,MATCH('Outlier Testing'!D294,antioxidants!B:B,0))</f>
        <v>62.16</v>
      </c>
    </row>
    <row r="295" spans="4:5" x14ac:dyDescent="0.2">
      <c r="D295" s="2" t="str">
        <v>Lovage (Levisticum officinale), leaves, dried</v>
      </c>
      <c r="E295" s="3">
        <f>INDEX(antioxidants!E:E,MATCH('Outlier Testing'!D295,antioxidants!B:B,0))</f>
        <v>23.7</v>
      </c>
    </row>
    <row r="296" spans="4:5" x14ac:dyDescent="0.2">
      <c r="D296" s="2" t="str">
        <v>Lovage (Levisticum officinale), leaves, dried</v>
      </c>
      <c r="E296" s="3">
        <f>INDEX(antioxidants!E:E,MATCH('Outlier Testing'!D296,antioxidants!B:B,0))</f>
        <v>23.7</v>
      </c>
    </row>
    <row r="297" spans="4:5" x14ac:dyDescent="0.2">
      <c r="D297" s="2" t="str">
        <v>Maral Root (Leuzea carthamoides), leaves, dried</v>
      </c>
      <c r="E297" s="3">
        <f>INDEX(antioxidants!E:E,MATCH('Outlier Testing'!D297,antioxidants!B:B,0))</f>
        <v>69.569999999999993</v>
      </c>
    </row>
    <row r="298" spans="4:5" x14ac:dyDescent="0.2">
      <c r="D298" s="2" t="str">
        <v>Marigold (Calendula officinalis), flower and leaves, dried</v>
      </c>
      <c r="E298" s="3">
        <f>INDEX(antioxidants!E:E,MATCH('Outlier Testing'!D298,antioxidants!B:B,0))</f>
        <v>9.83</v>
      </c>
    </row>
    <row r="299" spans="4:5" x14ac:dyDescent="0.2">
      <c r="D299" s="2" t="str">
        <v>Meadowsweet (Filipendula ulmaria), dried</v>
      </c>
      <c r="E299" s="3">
        <f>INDEX(antioxidants!E:E,MATCH('Outlier Testing'!D299,antioxidants!B:B,0))</f>
        <v>154.05000000000001</v>
      </c>
    </row>
    <row r="300" spans="4:5" x14ac:dyDescent="0.2">
      <c r="D300" s="2" t="str">
        <v>Meadowsweet (Filipendula ulmaria), flower and leaves, dried</v>
      </c>
      <c r="E300" s="3">
        <f>INDEX(antioxidants!E:E,MATCH('Outlier Testing'!D300,antioxidants!B:B,0))</f>
        <v>117.77</v>
      </c>
    </row>
    <row r="301" spans="4:5" x14ac:dyDescent="0.2">
      <c r="D301" s="2" t="str">
        <v>Meadowsweet (Filipendula ulmaria), flower, dried</v>
      </c>
      <c r="E301" s="3">
        <f>INDEX(antioxidants!E:E,MATCH('Outlier Testing'!D301,antioxidants!B:B,0))</f>
        <v>167.82</v>
      </c>
    </row>
    <row r="302" spans="4:5" x14ac:dyDescent="0.2">
      <c r="D302" s="2" t="str">
        <v>Meadowsweet (Filipendula ulmaria), leaves, dried</v>
      </c>
      <c r="E302" s="3">
        <f>INDEX(antioxidants!E:E,MATCH('Outlier Testing'!D302,antioxidants!B:B,0))</f>
        <v>111.3</v>
      </c>
    </row>
    <row r="303" spans="4:5" x14ac:dyDescent="0.2">
      <c r="D303" s="2" t="str">
        <v>Merian, dried</v>
      </c>
      <c r="E303" s="3">
        <f>INDEX(antioxidants!E:E,MATCH('Outlier Testing'!D303,antioxidants!B:B,0))</f>
        <v>53.92</v>
      </c>
    </row>
    <row r="304" spans="4:5" x14ac:dyDescent="0.2">
      <c r="D304" s="2" t="str">
        <v>Mint, dried</v>
      </c>
      <c r="E304" s="3">
        <f>INDEX(antioxidants!E:E,MATCH('Outlier Testing'!D304,antioxidants!B:B,0))</f>
        <v>71.95</v>
      </c>
    </row>
    <row r="305" spans="4:5" x14ac:dyDescent="0.2">
      <c r="D305" s="2" t="str">
        <v>Moringa Stenopetala, dried leaves and stem</v>
      </c>
      <c r="E305" s="3">
        <f>INDEX(antioxidants!E:E,MATCH('Outlier Testing'!D305,antioxidants!B:B,0))</f>
        <v>11.9</v>
      </c>
    </row>
    <row r="306" spans="4:5" x14ac:dyDescent="0.2">
      <c r="D306" s="2" t="str">
        <v>Motherworth (Leonurus cardiaca), dried</v>
      </c>
      <c r="E306" s="3">
        <f>INDEX(antioxidants!E:E,MATCH('Outlier Testing'!D306,antioxidants!B:B,0))</f>
        <v>13.19</v>
      </c>
    </row>
    <row r="307" spans="4:5" x14ac:dyDescent="0.2">
      <c r="D307" s="2" t="str">
        <v>Mugwort, dried</v>
      </c>
      <c r="E307" s="3">
        <f>INDEX(antioxidants!E:E,MATCH('Outlier Testing'!D307,antioxidants!B:B,0))</f>
        <v>23.79</v>
      </c>
    </row>
    <row r="308" spans="4:5" x14ac:dyDescent="0.2">
      <c r="D308" s="2" t="str">
        <v>Mullein, flower, dried</v>
      </c>
      <c r="E308" s="3">
        <f>INDEX(antioxidants!E:E,MATCH('Outlier Testing'!D308,antioxidants!B:B,0))</f>
        <v>37.71</v>
      </c>
    </row>
    <row r="309" spans="4:5" x14ac:dyDescent="0.2">
      <c r="D309" s="2" t="str">
        <v>Multiminerals, supplements</v>
      </c>
      <c r="E309" s="3">
        <f>INDEX(antioxidants!E:E,MATCH('Outlier Testing'!D309,antioxidants!B:B,0))</f>
        <v>42.83</v>
      </c>
    </row>
    <row r="310" spans="4:5" x14ac:dyDescent="0.2">
      <c r="D310" s="2" t="str">
        <v>Mustard powder</v>
      </c>
      <c r="E310" s="3">
        <f>INDEX(antioxidants!E:E,MATCH('Outlier Testing'!D310,antioxidants!B:B,0))</f>
        <v>10.3</v>
      </c>
    </row>
    <row r="311" spans="4:5" x14ac:dyDescent="0.2">
      <c r="D311" s="2" t="str">
        <v>Mustard powder</v>
      </c>
      <c r="E311" s="3">
        <f>INDEX(antioxidants!E:E,MATCH('Outlier Testing'!D311,antioxidants!B:B,0))</f>
        <v>10.3</v>
      </c>
    </row>
    <row r="312" spans="4:5" x14ac:dyDescent="0.2">
      <c r="D312" s="2" t="str">
        <v>Mustard seed, yellow, ground</v>
      </c>
      <c r="E312" s="3">
        <f>INDEX(antioxidants!E:E,MATCH('Outlier Testing'!D312,antioxidants!B:B,0))</f>
        <v>10.53</v>
      </c>
    </row>
    <row r="313" spans="4:5" x14ac:dyDescent="0.2">
      <c r="D313" s="2" t="str">
        <v>Mustard seeds, brown, whole</v>
      </c>
      <c r="E313" s="3">
        <f>INDEX(antioxidants!E:E,MATCH('Outlier Testing'!D313,antioxidants!B:B,0))</f>
        <v>6.7</v>
      </c>
    </row>
    <row r="314" spans="4:5" x14ac:dyDescent="0.2">
      <c r="D314" s="2" t="str">
        <v>Mustard seeds, ground</v>
      </c>
      <c r="E314" s="3">
        <f>INDEX(antioxidants!E:E,MATCH('Outlier Testing'!D314,antioxidants!B:B,0))</f>
        <v>9.44</v>
      </c>
    </row>
    <row r="315" spans="4:5" x14ac:dyDescent="0.2">
      <c r="D315" s="2" t="str">
        <v>Mustard seeds, yellow, whole</v>
      </c>
      <c r="E315" s="3">
        <f>INDEX(antioxidants!E:E,MATCH('Outlier Testing'!D315,antioxidants!B:B,0))</f>
        <v>7.52</v>
      </c>
    </row>
    <row r="316" spans="4:5" x14ac:dyDescent="0.2">
      <c r="D316" s="2" t="str">
        <v>Myadec</v>
      </c>
      <c r="E316" s="3">
        <f>INDEX(antioxidants!E:E,MATCH('Outlier Testing'!D316,antioxidants!B:B,0))</f>
        <v>51.38</v>
      </c>
    </row>
    <row r="317" spans="4:5" x14ac:dyDescent="0.2">
      <c r="D317" s="2" t="str">
        <v>Nature's Resource St.John's Wort</v>
      </c>
      <c r="E317" s="3">
        <f>INDEX(antioxidants!E:E,MATCH('Outlier Testing'!D317,antioxidants!B:B,0))</f>
        <v>118.54</v>
      </c>
    </row>
    <row r="318" spans="4:5" x14ac:dyDescent="0.2">
      <c r="D318" s="2" t="str">
        <v>Neem Guard, powder in capsule</v>
      </c>
      <c r="E318" s="3">
        <f>INDEX(antioxidants!E:E,MATCH('Outlier Testing'!D318,antioxidants!B:B,0))</f>
        <v>89.23</v>
      </c>
    </row>
    <row r="319" spans="4:5" x14ac:dyDescent="0.2">
      <c r="D319" s="2" t="str">
        <v>Nettle, White Deaed, dried</v>
      </c>
      <c r="E319" s="3">
        <f>INDEX(antioxidants!E:E,MATCH('Outlier Testing'!D319,antioxidants!B:B,0))</f>
        <v>18.21</v>
      </c>
    </row>
    <row r="320" spans="4:5" x14ac:dyDescent="0.2">
      <c r="D320" s="2" t="str">
        <v>Nimba (Neem Tree), powder in capsule</v>
      </c>
      <c r="E320" s="3">
        <f>INDEX(antioxidants!E:E,MATCH('Outlier Testing'!D320,antioxidants!B:B,0))</f>
        <v>19.989999999999998</v>
      </c>
    </row>
    <row r="321" spans="4:5" x14ac:dyDescent="0.2">
      <c r="D321" s="2" t="str">
        <v>Noni, capsules</v>
      </c>
      <c r="E321" s="3">
        <f>INDEX(antioxidants!E:E,MATCH('Outlier Testing'!D321,antioxidants!B:B,0))</f>
        <v>14.76</v>
      </c>
    </row>
    <row r="322" spans="4:5" x14ac:dyDescent="0.2">
      <c r="D322" s="2" t="str">
        <v>Northern dock, dried</v>
      </c>
      <c r="E322" s="3">
        <f>INDEX(antioxidants!E:E,MATCH('Outlier Testing'!D322,antioxidants!B:B,0))</f>
        <v>43.61</v>
      </c>
    </row>
    <row r="323" spans="4:5" x14ac:dyDescent="0.2">
      <c r="D323" s="2" t="str">
        <v>Northern dock, root</v>
      </c>
      <c r="E323" s="3">
        <f>INDEX(antioxidants!E:E,MATCH('Outlier Testing'!D323,antioxidants!B:B,0))</f>
        <v>56.69</v>
      </c>
    </row>
    <row r="324" spans="4:5" x14ac:dyDescent="0.2">
      <c r="D324" s="2" t="str">
        <v>Nutmeg (Jalwatri), dried</v>
      </c>
      <c r="E324" s="3">
        <f>INDEX(antioxidants!E:E,MATCH('Outlier Testing'!D324,antioxidants!B:B,0))</f>
        <v>19.420000000000002</v>
      </c>
    </row>
    <row r="325" spans="4:5" x14ac:dyDescent="0.2">
      <c r="D325" s="2" t="str">
        <v>Nutmeg, dried</v>
      </c>
      <c r="E325" s="3">
        <f>INDEX(antioxidants!E:E,MATCH('Outlier Testing'!D325,antioxidants!B:B,0))</f>
        <v>33</v>
      </c>
    </row>
    <row r="326" spans="4:5" x14ac:dyDescent="0.2">
      <c r="D326" s="2" t="str">
        <v>Nutmeg, dried ground</v>
      </c>
      <c r="E326" s="3">
        <f>INDEX(antioxidants!E:E,MATCH('Outlier Testing'!D326,antioxidants!B:B,0))</f>
        <v>20.32</v>
      </c>
    </row>
    <row r="327" spans="4:5" x14ac:dyDescent="0.2">
      <c r="D327" s="2" t="str">
        <v>Nutmeg, dried ground</v>
      </c>
      <c r="E327" s="3">
        <f>INDEX(antioxidants!E:E,MATCH('Outlier Testing'!D327,antioxidants!B:B,0))</f>
        <v>20.32</v>
      </c>
    </row>
    <row r="328" spans="4:5" x14ac:dyDescent="0.2">
      <c r="D328" s="2" t="str">
        <v>Nutmeg, whole, dried</v>
      </c>
      <c r="E328" s="3">
        <f>INDEX(antioxidants!E:E,MATCH('Outlier Testing'!D328,antioxidants!B:B,0))</f>
        <v>15.83</v>
      </c>
    </row>
    <row r="329" spans="4:5" x14ac:dyDescent="0.2">
      <c r="D329" s="2" t="str">
        <v>Ocuvite ekstra, pill</v>
      </c>
      <c r="E329" s="3">
        <f>INDEX(antioxidants!E:E,MATCH('Outlier Testing'!D329,antioxidants!B:B,0))</f>
        <v>281.14</v>
      </c>
    </row>
    <row r="330" spans="4:5" x14ac:dyDescent="0.2">
      <c r="D330" s="2" t="str">
        <v>One A Day 50 Plus</v>
      </c>
      <c r="E330" s="3">
        <f>INDEX(antioxidants!E:E,MATCH('Outlier Testing'!D330,antioxidants!B:B,0))</f>
        <v>23.25</v>
      </c>
    </row>
    <row r="331" spans="4:5" x14ac:dyDescent="0.2">
      <c r="D331" s="2" t="str">
        <v>One a day Men`s Health Formula, pill</v>
      </c>
      <c r="E331" s="3">
        <f>INDEX(antioxidants!E:E,MATCH('Outlier Testing'!D331,antioxidants!B:B,0))</f>
        <v>56.69</v>
      </c>
    </row>
    <row r="332" spans="4:5" x14ac:dyDescent="0.2">
      <c r="D332" s="2" t="str">
        <v>One A Day Women's Formula</v>
      </c>
      <c r="E332" s="3">
        <f>INDEX(antioxidants!E:E,MATCH('Outlier Testing'!D332,antioxidants!B:B,0))</f>
        <v>32.479999999999997</v>
      </c>
    </row>
    <row r="333" spans="4:5" x14ac:dyDescent="0.2">
      <c r="D333" s="2" t="str">
        <v>Oregano (oregano entero), dried</v>
      </c>
      <c r="E333" s="3">
        <f>INDEX(antioxidants!E:E,MATCH('Outlier Testing'!D333,antioxidants!B:B,0))</f>
        <v>73.77</v>
      </c>
    </row>
    <row r="334" spans="4:5" x14ac:dyDescent="0.2">
      <c r="D334" s="2" t="str">
        <v>Oregano, dried</v>
      </c>
      <c r="E334" s="3">
        <f>INDEX(antioxidants!E:E,MATCH('Outlier Testing'!D334,antioxidants!B:B,0))</f>
        <v>40.299999999999997</v>
      </c>
    </row>
    <row r="335" spans="4:5" x14ac:dyDescent="0.2">
      <c r="D335" s="2" t="str">
        <v>Oregano, dried</v>
      </c>
      <c r="E335" s="3">
        <f>INDEX(antioxidants!E:E,MATCH('Outlier Testing'!D335,antioxidants!B:B,0))</f>
        <v>40.299999999999997</v>
      </c>
    </row>
    <row r="336" spans="4:5" x14ac:dyDescent="0.2">
      <c r="D336" s="2" t="str">
        <v>Oregano, dried</v>
      </c>
      <c r="E336" s="3">
        <f>INDEX(antioxidants!E:E,MATCH('Outlier Testing'!D336,antioxidants!B:B,0))</f>
        <v>40.299999999999997</v>
      </c>
    </row>
    <row r="337" spans="4:5" x14ac:dyDescent="0.2">
      <c r="D337" s="2" t="str">
        <v>Oregano, dried</v>
      </c>
      <c r="E337" s="3">
        <f>INDEX(antioxidants!E:E,MATCH('Outlier Testing'!D337,antioxidants!B:B,0))</f>
        <v>40.299999999999997</v>
      </c>
    </row>
    <row r="338" spans="4:5" x14ac:dyDescent="0.2">
      <c r="D338" s="2" t="str">
        <v>Oregano, dried</v>
      </c>
      <c r="E338" s="3">
        <f>INDEX(antioxidants!E:E,MATCH('Outlier Testing'!D338,antioxidants!B:B,0))</f>
        <v>40.299999999999997</v>
      </c>
    </row>
    <row r="339" spans="4:5" x14ac:dyDescent="0.2">
      <c r="D339" s="2" t="str">
        <v>Oregano, dried</v>
      </c>
      <c r="E339" s="3">
        <f>INDEX(antioxidants!E:E,MATCH('Outlier Testing'!D339,antioxidants!B:B,0))</f>
        <v>40.299999999999997</v>
      </c>
    </row>
    <row r="340" spans="4:5" x14ac:dyDescent="0.2">
      <c r="D340" s="2" t="str">
        <v>Oregano, dried</v>
      </c>
      <c r="E340" s="3">
        <f>INDEX(antioxidants!E:E,MATCH('Outlier Testing'!D340,antioxidants!B:B,0))</f>
        <v>40.299999999999997</v>
      </c>
    </row>
    <row r="341" spans="4:5" x14ac:dyDescent="0.2">
      <c r="D341" s="2" t="str">
        <v>Oregano, dried</v>
      </c>
      <c r="E341" s="3">
        <f>INDEX(antioxidants!E:E,MATCH('Outlier Testing'!D341,antioxidants!B:B,0))</f>
        <v>40.299999999999997</v>
      </c>
    </row>
    <row r="342" spans="4:5" x14ac:dyDescent="0.2">
      <c r="D342" s="2" t="str">
        <v>Oregano, dried</v>
      </c>
      <c r="E342" s="3">
        <f>INDEX(antioxidants!E:E,MATCH('Outlier Testing'!D342,antioxidants!B:B,0))</f>
        <v>40.299999999999997</v>
      </c>
    </row>
    <row r="343" spans="4:5" x14ac:dyDescent="0.2">
      <c r="D343" s="2" t="str">
        <v>Orpine (Sedum telephium), rhizome</v>
      </c>
      <c r="E343" s="3">
        <f>INDEX(antioxidants!E:E,MATCH('Outlier Testing'!D343,antioxidants!B:B,0))</f>
        <v>57.83</v>
      </c>
    </row>
    <row r="344" spans="4:5" x14ac:dyDescent="0.2">
      <c r="D344" s="2" t="str">
        <v>Over drive</v>
      </c>
      <c r="E344" s="3">
        <f>INDEX(antioxidants!E:E,MATCH('Outlier Testing'!D344,antioxidants!B:B,0))</f>
        <v>301.83</v>
      </c>
    </row>
    <row r="345" spans="4:5" x14ac:dyDescent="0.2">
      <c r="D345" s="2" t="str">
        <v>Paeoniae Radix</v>
      </c>
      <c r="E345" s="3">
        <f>INDEX(antioxidants!E:E,MATCH('Outlier Testing'!D345,antioxidants!B:B,0))</f>
        <v>55.13</v>
      </c>
    </row>
    <row r="346" spans="4:5" x14ac:dyDescent="0.2">
      <c r="D346" s="2" t="str">
        <v>Paprika (powder), dried ground</v>
      </c>
      <c r="E346" s="3">
        <f>INDEX(antioxidants!E:E,MATCH('Outlier Testing'!D346,antioxidants!B:B,0))</f>
        <v>6.78</v>
      </c>
    </row>
    <row r="347" spans="4:5" x14ac:dyDescent="0.2">
      <c r="D347" s="2" t="str">
        <v>Paprika (powder), dried ground</v>
      </c>
      <c r="E347" s="3">
        <f>INDEX(antioxidants!E:E,MATCH('Outlier Testing'!D347,antioxidants!B:B,0))</f>
        <v>6.78</v>
      </c>
    </row>
    <row r="348" spans="4:5" x14ac:dyDescent="0.2">
      <c r="D348" s="2" t="str">
        <v>Paprika (powder), dried ground</v>
      </c>
      <c r="E348" s="3">
        <f>INDEX(antioxidants!E:E,MATCH('Outlier Testing'!D348,antioxidants!B:B,0))</f>
        <v>6.78</v>
      </c>
    </row>
    <row r="349" spans="4:5" x14ac:dyDescent="0.2">
      <c r="D349" s="2" t="str">
        <v>Paprika (powder), dried ground</v>
      </c>
      <c r="E349" s="3">
        <f>INDEX(antioxidants!E:E,MATCH('Outlier Testing'!D349,antioxidants!B:B,0))</f>
        <v>6.78</v>
      </c>
    </row>
    <row r="350" spans="4:5" x14ac:dyDescent="0.2">
      <c r="D350" s="2" t="str">
        <v>Paprika (powder), dried ground</v>
      </c>
      <c r="E350" s="3">
        <f>INDEX(antioxidants!E:E,MATCH('Outlier Testing'!D350,antioxidants!B:B,0))</f>
        <v>6.78</v>
      </c>
    </row>
    <row r="351" spans="4:5" x14ac:dyDescent="0.2">
      <c r="D351" s="2" t="str">
        <v>Paprika, (powder), dried ground</v>
      </c>
      <c r="E351" s="3">
        <f>INDEX(antioxidants!E:E,MATCH('Outlier Testing'!D351,antioxidants!B:B,0))</f>
        <v>5.59</v>
      </c>
    </row>
    <row r="352" spans="4:5" x14ac:dyDescent="0.2">
      <c r="D352" s="2" t="str">
        <v>Paprika, (powder), red, dried ground</v>
      </c>
      <c r="E352" s="3">
        <f>INDEX(antioxidants!E:E,MATCH('Outlier Testing'!D352,antioxidants!B:B,0))</f>
        <v>5.75</v>
      </c>
    </row>
    <row r="353" spans="4:5" x14ac:dyDescent="0.2">
      <c r="D353" s="2" t="str">
        <v>Parsley, dried</v>
      </c>
      <c r="E353" s="3">
        <f>INDEX(antioxidants!E:E,MATCH('Outlier Testing'!D353,antioxidants!B:B,0))</f>
        <v>3.72</v>
      </c>
    </row>
    <row r="354" spans="4:5" x14ac:dyDescent="0.2">
      <c r="D354" s="2" t="str">
        <v>Parsley, dried</v>
      </c>
      <c r="E354" s="3">
        <f>INDEX(antioxidants!E:E,MATCH('Outlier Testing'!D354,antioxidants!B:B,0))</f>
        <v>3.72</v>
      </c>
    </row>
    <row r="355" spans="4:5" x14ac:dyDescent="0.2">
      <c r="D355" s="2" t="str">
        <v>Parsley, dried</v>
      </c>
      <c r="E355" s="3">
        <f>INDEX(antioxidants!E:E,MATCH('Outlier Testing'!D355,antioxidants!B:B,0))</f>
        <v>3.72</v>
      </c>
    </row>
    <row r="356" spans="4:5" x14ac:dyDescent="0.2">
      <c r="D356" s="2" t="str">
        <v>Pecans, with pellicle</v>
      </c>
      <c r="E356" s="3">
        <f>INDEX(antioxidants!E:E,MATCH('Outlier Testing'!D356,antioxidants!B:B,0))</f>
        <v>8.24</v>
      </c>
    </row>
    <row r="357" spans="4:5" x14ac:dyDescent="0.2">
      <c r="D357" s="2" t="str">
        <v>Pecans, with pellicle</v>
      </c>
      <c r="E357" s="3">
        <f>INDEX(antioxidants!E:E,MATCH('Outlier Testing'!D357,antioxidants!B:B,0))</f>
        <v>8.24</v>
      </c>
    </row>
    <row r="358" spans="4:5" x14ac:dyDescent="0.2">
      <c r="D358" s="2" t="str">
        <v>Pecans, with pellicle</v>
      </c>
      <c r="E358" s="3">
        <f>INDEX(antioxidants!E:E,MATCH('Outlier Testing'!D358,antioxidants!B:B,0))</f>
        <v>8.24</v>
      </c>
    </row>
    <row r="359" spans="4:5" x14ac:dyDescent="0.2">
      <c r="D359" s="2" t="str">
        <v>Pecans, with pellicle</v>
      </c>
      <c r="E359" s="3">
        <f>INDEX(antioxidants!E:E,MATCH('Outlier Testing'!D359,antioxidants!B:B,0))</f>
        <v>8.24</v>
      </c>
    </row>
    <row r="360" spans="4:5" x14ac:dyDescent="0.2">
      <c r="D360" s="2" t="str">
        <v>Pecans, with pellicle</v>
      </c>
      <c r="E360" s="3">
        <f>INDEX(antioxidants!E:E,MATCH('Outlier Testing'!D360,antioxidants!B:B,0))</f>
        <v>8.24</v>
      </c>
    </row>
    <row r="361" spans="4:5" x14ac:dyDescent="0.2">
      <c r="D361" s="2" t="str">
        <v>Pecans, with pellicle</v>
      </c>
      <c r="E361" s="3">
        <f>INDEX(antioxidants!E:E,MATCH('Outlier Testing'!D361,antioxidants!B:B,0))</f>
        <v>8.24</v>
      </c>
    </row>
    <row r="362" spans="4:5" x14ac:dyDescent="0.2">
      <c r="D362" s="2" t="str">
        <v>Pecans, with pellicle</v>
      </c>
      <c r="E362" s="3">
        <f>INDEX(antioxidants!E:E,MATCH('Outlier Testing'!D362,antioxidants!B:B,0))</f>
        <v>8.24</v>
      </c>
    </row>
    <row r="363" spans="4:5" x14ac:dyDescent="0.2">
      <c r="D363" s="2" t="str">
        <v>Pepper (pimenta dulce molida), dried ground</v>
      </c>
      <c r="E363" s="3">
        <f>INDEX(antioxidants!E:E,MATCH('Outlier Testing'!D363,antioxidants!B:B,0))</f>
        <v>50.96</v>
      </c>
    </row>
    <row r="364" spans="4:5" x14ac:dyDescent="0.2">
      <c r="D364" s="2" t="str">
        <v>Pepper, black, dried ground</v>
      </c>
      <c r="E364" s="3">
        <f>INDEX(antioxidants!E:E,MATCH('Outlier Testing'!D364,antioxidants!B:B,0))</f>
        <v>6.68</v>
      </c>
    </row>
    <row r="365" spans="4:5" x14ac:dyDescent="0.2">
      <c r="D365" s="2" t="str">
        <v>Pepper, black, dried ground</v>
      </c>
      <c r="E365" s="3">
        <f>INDEX(antioxidants!E:E,MATCH('Outlier Testing'!D365,antioxidants!B:B,0))</f>
        <v>6.68</v>
      </c>
    </row>
    <row r="366" spans="4:5" x14ac:dyDescent="0.2">
      <c r="D366" s="2" t="str">
        <v>Pepper, black, dried ground</v>
      </c>
      <c r="E366" s="3">
        <f>INDEX(antioxidants!E:E,MATCH('Outlier Testing'!D366,antioxidants!B:B,0))</f>
        <v>6.68</v>
      </c>
    </row>
    <row r="367" spans="4:5" x14ac:dyDescent="0.2">
      <c r="D367" s="2" t="str">
        <v>Peppermint, leaves, dried</v>
      </c>
      <c r="E367" s="3">
        <f>INDEX(antioxidants!E:E,MATCH('Outlier Testing'!D367,antioxidants!B:B,0))</f>
        <v>160.82</v>
      </c>
    </row>
    <row r="368" spans="4:5" x14ac:dyDescent="0.2">
      <c r="D368" s="2" t="str">
        <v>Perforate St. John's wort, flower and leaves, dried</v>
      </c>
      <c r="E368" s="3">
        <f>INDEX(antioxidants!E:E,MATCH('Outlier Testing'!D368,antioxidants!B:B,0))</f>
        <v>54.37</v>
      </c>
    </row>
    <row r="369" spans="4:5" x14ac:dyDescent="0.2">
      <c r="D369" s="2" t="str">
        <v>Piri Piri, dried ground</v>
      </c>
      <c r="E369" s="3">
        <f>INDEX(antioxidants!E:E,MATCH('Outlier Testing'!D369,antioxidants!B:B,0))</f>
        <v>9.39</v>
      </c>
    </row>
    <row r="370" spans="4:5" x14ac:dyDescent="0.2">
      <c r="D370" s="2" t="str">
        <v>Piri‐piri, dried</v>
      </c>
      <c r="E370" s="3">
        <f>INDEX(antioxidants!E:E,MATCH('Outlier Testing'!D370,antioxidants!B:B,0))</f>
        <v>6.51</v>
      </c>
    </row>
    <row r="371" spans="4:5" x14ac:dyDescent="0.2">
      <c r="D371" s="2" t="str">
        <v>Pomegranate arils, dried</v>
      </c>
      <c r="E371" s="3">
        <f>INDEX(antioxidants!E:E,MATCH('Outlier Testing'!D371,antioxidants!B:B,0))</f>
        <v>7.28</v>
      </c>
    </row>
    <row r="372" spans="4:5" x14ac:dyDescent="0.2">
      <c r="D372" s="2" t="str">
        <v>Pomegranate, arils and carpellar membrane</v>
      </c>
      <c r="E372" s="3">
        <f>INDEX(antioxidants!E:E,MATCH('Outlier Testing'!D372,antioxidants!B:B,0))</f>
        <v>9.0500000000000007</v>
      </c>
    </row>
    <row r="373" spans="4:5" x14ac:dyDescent="0.2">
      <c r="D373" s="2" t="str">
        <v>Pomegranate, dried</v>
      </c>
      <c r="E373" s="3">
        <f>INDEX(antioxidants!E:E,MATCH('Outlier Testing'!D373,antioxidants!B:B,0))</f>
        <v>5.51</v>
      </c>
    </row>
    <row r="374" spans="4:5" x14ac:dyDescent="0.2">
      <c r="D374" s="2" t="str">
        <v>Pomegranate, only yellow pith</v>
      </c>
      <c r="E374" s="3">
        <f>INDEX(antioxidants!E:E,MATCH('Outlier Testing'!D374,antioxidants!B:B,0))</f>
        <v>55.52</v>
      </c>
    </row>
    <row r="375" spans="4:5" x14ac:dyDescent="0.2">
      <c r="D375" s="2" t="str">
        <v>Pomegranate, whole</v>
      </c>
      <c r="E375" s="3">
        <f>INDEX(antioxidants!E:E,MATCH('Outlier Testing'!D375,antioxidants!B:B,0))</f>
        <v>2.78</v>
      </c>
    </row>
    <row r="376" spans="4:5" x14ac:dyDescent="0.2">
      <c r="D376" s="2" t="str">
        <v>Pomegranate, whole</v>
      </c>
      <c r="E376" s="3">
        <f>INDEX(antioxidants!E:E,MATCH('Outlier Testing'!D376,antioxidants!B:B,0))</f>
        <v>2.78</v>
      </c>
    </row>
    <row r="377" spans="4:5" x14ac:dyDescent="0.2">
      <c r="D377" s="2" t="str">
        <v>Pot marigold, flower, dried</v>
      </c>
      <c r="E377" s="3">
        <f>INDEX(antioxidants!E:E,MATCH('Outlier Testing'!D377,antioxidants!B:B,0))</f>
        <v>11.47</v>
      </c>
    </row>
    <row r="378" spans="4:5" x14ac:dyDescent="0.2">
      <c r="D378" s="2" t="str">
        <v>Purple Coneflower, flower and leaves, dried</v>
      </c>
      <c r="E378" s="3">
        <f>INDEX(antioxidants!E:E,MATCH('Outlier Testing'!D378,antioxidants!B:B,0))</f>
        <v>16.09</v>
      </c>
    </row>
    <row r="379" spans="4:5" x14ac:dyDescent="0.2">
      <c r="D379" s="2" t="str">
        <v>Purple Loosestrife (Lythrum salicaria), flower and leaves, dried</v>
      </c>
      <c r="E379" s="3">
        <f>INDEX(antioxidants!E:E,MATCH('Outlier Testing'!D379,antioxidants!B:B,0))</f>
        <v>111.04</v>
      </c>
    </row>
    <row r="380" spans="4:5" x14ac:dyDescent="0.2">
      <c r="D380" s="2" t="str">
        <v>Pycogenol</v>
      </c>
      <c r="E380" s="3">
        <f>INDEX(antioxidants!E:E,MATCH('Outlier Testing'!D380,antioxidants!B:B,0))</f>
        <v>49.58</v>
      </c>
    </row>
    <row r="381" spans="4:5" x14ac:dyDescent="0.2">
      <c r="D381" s="2" t="str">
        <v>Raspberry, leaves, dried</v>
      </c>
      <c r="E381" s="3">
        <f>INDEX(antioxidants!E:E,MATCH('Outlier Testing'!D381,antioxidants!B:B,0))</f>
        <v>46.89</v>
      </c>
    </row>
    <row r="382" spans="4:5" x14ac:dyDescent="0.2">
      <c r="D382" s="2" t="str">
        <v>Raspberry, leaves, dried</v>
      </c>
      <c r="E382" s="3">
        <f>INDEX(antioxidants!E:E,MATCH('Outlier Testing'!D382,antioxidants!B:B,0))</f>
        <v>46.89</v>
      </c>
    </row>
    <row r="383" spans="4:5" x14ac:dyDescent="0.2">
      <c r="D383" s="2" t="str">
        <v>Raspberry, leaves, fresh</v>
      </c>
      <c r="E383" s="3">
        <f>INDEX(antioxidants!E:E,MATCH('Outlier Testing'!D383,antioxidants!B:B,0))</f>
        <v>21.36</v>
      </c>
    </row>
    <row r="384" spans="4:5" x14ac:dyDescent="0.2">
      <c r="D384" s="2" t="str">
        <v>Red clover, flower, dried</v>
      </c>
      <c r="E384" s="3">
        <f>INDEX(antioxidants!E:E,MATCH('Outlier Testing'!D384,antioxidants!B:B,0))</f>
        <v>39.92</v>
      </c>
    </row>
    <row r="385" spans="4:5" x14ac:dyDescent="0.2">
      <c r="D385" s="2" t="str">
        <v>Red whortleberries, cultivated, dried</v>
      </c>
      <c r="E385" s="3">
        <f>INDEX(antioxidants!E:E,MATCH('Outlier Testing'!D385,antioxidants!B:B,0))</f>
        <v>32.28</v>
      </c>
    </row>
    <row r="386" spans="4:5" x14ac:dyDescent="0.2">
      <c r="D386" s="2" t="str">
        <v>Red wortleberries, leaves, dried</v>
      </c>
      <c r="E386" s="3">
        <f>INDEX(antioxidants!E:E,MATCH('Outlier Testing'!D386,antioxidants!B:B,0))</f>
        <v>102.07</v>
      </c>
    </row>
    <row r="387" spans="4:5" x14ac:dyDescent="0.2">
      <c r="D387" s="2" t="str">
        <v>Red‐berried elder, leaves, dried</v>
      </c>
      <c r="E387" s="3">
        <f>INDEX(antioxidants!E:E,MATCH('Outlier Testing'!D387,antioxidants!B:B,0))</f>
        <v>56.66</v>
      </c>
    </row>
    <row r="388" spans="4:5" x14ac:dyDescent="0.2">
      <c r="D388" s="2" t="str">
        <v>Ribwort, leaves, dried</v>
      </c>
      <c r="E388" s="3">
        <f>INDEX(antioxidants!E:E,MATCH('Outlier Testing'!D388,antioxidants!B:B,0))</f>
        <v>34.81</v>
      </c>
    </row>
    <row r="389" spans="4:5" x14ac:dyDescent="0.2">
      <c r="D389" s="2" t="str">
        <v>Ricoffy, instant coffee &amp; chicory, Nescafe, powder</v>
      </c>
      <c r="E389" s="3">
        <f>INDEX(antioxidants!E:E,MATCH('Outlier Testing'!D389,antioxidants!B:B,0))</f>
        <v>51.86</v>
      </c>
    </row>
    <row r="390" spans="4:5" x14ac:dyDescent="0.2">
      <c r="D390" s="2" t="str">
        <v>Rock bramble, frozen, wild</v>
      </c>
      <c r="E390" s="3">
        <f>INDEX(antioxidants!E:E,MATCH('Outlier Testing'!D390,antioxidants!B:B,0))</f>
        <v>8.51</v>
      </c>
    </row>
    <row r="391" spans="4:5" x14ac:dyDescent="0.2">
      <c r="D391" s="2" t="str">
        <v>Rose‐bay, leaves, dried</v>
      </c>
      <c r="E391" s="3">
        <f>INDEX(antioxidants!E:E,MATCH('Outlier Testing'!D391,antioxidants!B:B,0))</f>
        <v>101.33</v>
      </c>
    </row>
    <row r="392" spans="4:5" x14ac:dyDescent="0.2">
      <c r="D392" s="2" t="str">
        <v>Rose‐bay, willow herb flower, dried</v>
      </c>
      <c r="E392" s="3">
        <f>INDEX(antioxidants!E:E,MATCH('Outlier Testing'!D392,antioxidants!B:B,0))</f>
        <v>93.48</v>
      </c>
    </row>
    <row r="393" spans="4:5" x14ac:dyDescent="0.2">
      <c r="D393" s="2" t="str">
        <v>Rose‐bay, willow herb, flower and leaves, dried</v>
      </c>
      <c r="E393" s="3">
        <f>INDEX(antioxidants!E:E,MATCH('Outlier Testing'!D393,antioxidants!B:B,0))</f>
        <v>120.99</v>
      </c>
    </row>
    <row r="394" spans="4:5" x14ac:dyDescent="0.2">
      <c r="D394" s="2" t="str">
        <v>Rose, flower, dried</v>
      </c>
      <c r="E394" s="3">
        <f>INDEX(antioxidants!E:E,MATCH('Outlier Testing'!D394,antioxidants!B:B,0))</f>
        <v>153.9</v>
      </c>
    </row>
    <row r="395" spans="4:5" x14ac:dyDescent="0.2">
      <c r="D395" s="2" t="str">
        <v>Rosemary, dried</v>
      </c>
      <c r="E395" s="3">
        <f>INDEX(antioxidants!E:E,MATCH('Outlier Testing'!D395,antioxidants!B:B,0))</f>
        <v>35.81</v>
      </c>
    </row>
    <row r="396" spans="4:5" x14ac:dyDescent="0.2">
      <c r="D396" s="2" t="str">
        <v>Rosemary, dried</v>
      </c>
      <c r="E396" s="3">
        <f>INDEX(antioxidants!E:E,MATCH('Outlier Testing'!D396,antioxidants!B:B,0))</f>
        <v>35.81</v>
      </c>
    </row>
    <row r="397" spans="4:5" x14ac:dyDescent="0.2">
      <c r="D397" s="2" t="str">
        <v>Rosemary, fresh</v>
      </c>
      <c r="E397" s="3">
        <f>INDEX(antioxidants!E:E,MATCH('Outlier Testing'!D397,antioxidants!B:B,0))</f>
        <v>5.64</v>
      </c>
    </row>
    <row r="398" spans="4:5" x14ac:dyDescent="0.2">
      <c r="D398" s="2" t="str">
        <v>Rosemary, fresh leaves</v>
      </c>
      <c r="E398" s="3">
        <f>INDEX(antioxidants!E:E,MATCH('Outlier Testing'!D398,antioxidants!B:B,0))</f>
        <v>11.07</v>
      </c>
    </row>
    <row r="399" spans="4:5" x14ac:dyDescent="0.2">
      <c r="D399" s="2" t="str">
        <v>Rosemary, fresh leaves</v>
      </c>
      <c r="E399" s="3">
        <f>INDEX(antioxidants!E:E,MATCH('Outlier Testing'!D399,antioxidants!B:B,0))</f>
        <v>11.07</v>
      </c>
    </row>
    <row r="400" spans="4:5" x14ac:dyDescent="0.2">
      <c r="D400" s="2" t="str">
        <v>Rosemary, leaves, dried</v>
      </c>
      <c r="E400" s="3">
        <f>INDEX(antioxidants!E:E,MATCH('Outlier Testing'!D400,antioxidants!B:B,0))</f>
        <v>56.95</v>
      </c>
    </row>
    <row r="401" spans="4:5" x14ac:dyDescent="0.2">
      <c r="D401" s="2" t="str">
        <v>Rosemary, leaves, dried</v>
      </c>
      <c r="E401" s="3">
        <f>INDEX(antioxidants!E:E,MATCH('Outlier Testing'!D401,antioxidants!B:B,0))</f>
        <v>56.95</v>
      </c>
    </row>
    <row r="402" spans="4:5" x14ac:dyDescent="0.2">
      <c r="D402" s="2" t="str">
        <v>Rosemary, leaves, dried</v>
      </c>
      <c r="E402" s="3">
        <f>INDEX(antioxidants!E:E,MATCH('Outlier Testing'!D402,antioxidants!B:B,0))</f>
        <v>56.95</v>
      </c>
    </row>
    <row r="403" spans="4:5" x14ac:dyDescent="0.2">
      <c r="D403" s="2" t="str">
        <v>Roseroot, fresh</v>
      </c>
      <c r="E403" s="3">
        <f>INDEX(antioxidants!E:E,MATCH('Outlier Testing'!D403,antioxidants!B:B,0))</f>
        <v>5.63</v>
      </c>
    </row>
    <row r="404" spans="4:5" x14ac:dyDescent="0.2">
      <c r="D404" s="2" t="str">
        <v>Rowanberries, dried</v>
      </c>
      <c r="E404" s="3">
        <f>INDEX(antioxidants!E:E,MATCH('Outlier Testing'!D404,antioxidants!B:B,0))</f>
        <v>19.13</v>
      </c>
    </row>
    <row r="405" spans="4:5" x14ac:dyDescent="0.2">
      <c r="D405" s="2" t="str">
        <v>Rowanberries, dried</v>
      </c>
      <c r="E405" s="3">
        <f>INDEX(antioxidants!E:E,MATCH('Outlier Testing'!D405,antioxidants!B:B,0))</f>
        <v>19.13</v>
      </c>
    </row>
    <row r="406" spans="4:5" x14ac:dyDescent="0.2">
      <c r="D406" s="2" t="str">
        <v>Saffron, Balaji, dried ground</v>
      </c>
      <c r="E406" s="3">
        <f>INDEX(antioxidants!E:E,MATCH('Outlier Testing'!D406,antioxidants!B:B,0))</f>
        <v>23.83</v>
      </c>
    </row>
    <row r="407" spans="4:5" x14ac:dyDescent="0.2">
      <c r="D407" s="2" t="str">
        <v>Saffron, dried ground</v>
      </c>
      <c r="E407" s="3">
        <f>INDEX(antioxidants!E:E,MATCH('Outlier Testing'!D407,antioxidants!B:B,0))</f>
        <v>61.72</v>
      </c>
    </row>
    <row r="408" spans="4:5" x14ac:dyDescent="0.2">
      <c r="D408" s="2" t="str">
        <v>Saffron, dried ground</v>
      </c>
      <c r="E408" s="3">
        <f>INDEX(antioxidants!E:E,MATCH('Outlier Testing'!D408,antioxidants!B:B,0))</f>
        <v>61.72</v>
      </c>
    </row>
    <row r="409" spans="4:5" x14ac:dyDescent="0.2">
      <c r="D409" s="2" t="str">
        <v>Saffron, stigma</v>
      </c>
      <c r="E409" s="3">
        <f>INDEX(antioxidants!E:E,MATCH('Outlier Testing'!D409,antioxidants!B:B,0))</f>
        <v>7.02</v>
      </c>
    </row>
    <row r="410" spans="4:5" x14ac:dyDescent="0.2">
      <c r="D410" s="2" t="str">
        <v>Saffron, stigma</v>
      </c>
      <c r="E410" s="3">
        <f>INDEX(antioxidants!E:E,MATCH('Outlier Testing'!D410,antioxidants!B:B,0))</f>
        <v>7.02</v>
      </c>
    </row>
    <row r="411" spans="4:5" x14ac:dyDescent="0.2">
      <c r="D411" s="2" t="str">
        <v>Saffron, stigma</v>
      </c>
      <c r="E411" s="3">
        <f>INDEX(antioxidants!E:E,MATCH('Outlier Testing'!D411,antioxidants!B:B,0))</f>
        <v>7.02</v>
      </c>
    </row>
    <row r="412" spans="4:5" x14ac:dyDescent="0.2">
      <c r="D412" s="2" t="str">
        <v>Sage, dried</v>
      </c>
      <c r="E412" s="3">
        <f>INDEX(antioxidants!E:E,MATCH('Outlier Testing'!D412,antioxidants!B:B,0))</f>
        <v>34.880000000000003</v>
      </c>
    </row>
    <row r="413" spans="4:5" x14ac:dyDescent="0.2">
      <c r="D413" s="2" t="str">
        <v>Sage, dried</v>
      </c>
      <c r="E413" s="3">
        <f>INDEX(antioxidants!E:E,MATCH('Outlier Testing'!D413,antioxidants!B:B,0))</f>
        <v>34.880000000000003</v>
      </c>
    </row>
    <row r="414" spans="4:5" x14ac:dyDescent="0.2">
      <c r="D414" s="2" t="str">
        <v>Sage, leaves, dried</v>
      </c>
      <c r="E414" s="3">
        <f>INDEX(antioxidants!E:E,MATCH('Outlier Testing'!D414,antioxidants!B:B,0))</f>
        <v>39.36</v>
      </c>
    </row>
    <row r="415" spans="4:5" x14ac:dyDescent="0.2">
      <c r="D415" s="2" t="str">
        <v>Saikokeishito</v>
      </c>
      <c r="E415" s="3">
        <f>INDEX(antioxidants!E:E,MATCH('Outlier Testing'!D415,antioxidants!B:B,0))</f>
        <v>21.35</v>
      </c>
    </row>
    <row r="416" spans="4:5" x14ac:dyDescent="0.2">
      <c r="D416" s="2" t="str">
        <v>Sambucol‐C</v>
      </c>
      <c r="E416" s="3">
        <f>INDEX(antioxidants!E:E,MATCH('Outlier Testing'!D416,antioxidants!B:B,0))</f>
        <v>65.81</v>
      </c>
    </row>
    <row r="417" spans="4:5" x14ac:dyDescent="0.2">
      <c r="D417" s="2" t="str">
        <v>Sangre de grado (Croton lechleri), liquid solution</v>
      </c>
      <c r="E417" s="3">
        <f>INDEX(antioxidants!E:E,MATCH('Outlier Testing'!D417,antioxidants!B:B,0))</f>
        <v>2897.11</v>
      </c>
    </row>
    <row r="418" spans="4:5" x14ac:dyDescent="0.2">
      <c r="D418" s="2" t="str">
        <v>Sanguisorba officinalis, dried</v>
      </c>
      <c r="E418" s="3">
        <f>INDEX(antioxidants!E:E,MATCH('Outlier Testing'!D418,antioxidants!B:B,0))</f>
        <v>33.369999999999997</v>
      </c>
    </row>
    <row r="419" spans="4:5" x14ac:dyDescent="0.2">
      <c r="D419" s="2" t="str">
        <v>Saunf, big, dried</v>
      </c>
      <c r="E419" s="3">
        <f>INDEX(antioxidants!E:E,MATCH('Outlier Testing'!D419,antioxidants!B:B,0))</f>
        <v>7.09</v>
      </c>
    </row>
    <row r="420" spans="4:5" x14ac:dyDescent="0.2">
      <c r="D420" s="2" t="str">
        <v>Saunf, small, dried</v>
      </c>
      <c r="E420" s="3">
        <f>INDEX(antioxidants!E:E,MATCH('Outlier Testing'!D420,antioxidants!B:B,0))</f>
        <v>6.46</v>
      </c>
    </row>
    <row r="421" spans="4:5" x14ac:dyDescent="0.2">
      <c r="D421" s="2" t="str">
        <v>Scented mayweed, flower, dried</v>
      </c>
      <c r="E421" s="3">
        <f>INDEX(antioxidants!E:E,MATCH('Outlier Testing'!D421,antioxidants!B:B,0))</f>
        <v>16.63</v>
      </c>
    </row>
    <row r="422" spans="4:5" x14ac:dyDescent="0.2">
      <c r="D422" s="2" t="str">
        <v>Schiff Vegetarian Multiple</v>
      </c>
      <c r="E422" s="3">
        <f>INDEX(antioxidants!E:E,MATCH('Outlier Testing'!D422,antioxidants!B:B,0))</f>
        <v>185.74</v>
      </c>
    </row>
    <row r="423" spans="4:5" x14ac:dyDescent="0.2">
      <c r="D423" s="2" t="str">
        <v>Scutellariae Radix</v>
      </c>
      <c r="E423" s="3">
        <f>INDEX(antioxidants!E:E,MATCH('Outlier Testing'!D423,antioxidants!B:B,0))</f>
        <v>111.33</v>
      </c>
    </row>
    <row r="424" spans="4:5" x14ac:dyDescent="0.2">
      <c r="D424" s="2" t="str">
        <v>Shaklee Vita‐Lea, with Iron</v>
      </c>
      <c r="E424" s="3">
        <f>INDEX(antioxidants!E:E,MATCH('Outlier Testing'!D424,antioxidants!B:B,0))</f>
        <v>19.36</v>
      </c>
    </row>
    <row r="425" spans="4:5" x14ac:dyDescent="0.2">
      <c r="D425" s="2" t="str">
        <v>Shepherd's purse, dried</v>
      </c>
      <c r="E425" s="3">
        <f>INDEX(antioxidants!E:E,MATCH('Outlier Testing'!D425,antioxidants!B:B,0))</f>
        <v>5.52</v>
      </c>
    </row>
    <row r="426" spans="4:5" x14ac:dyDescent="0.2">
      <c r="D426" s="2" t="str">
        <v>Shuddha guggulu, powder in capsule</v>
      </c>
      <c r="E426" s="3">
        <f>INDEX(antioxidants!E:E,MATCH('Outlier Testing'!D426,antioxidants!B:B,0))</f>
        <v>13.77</v>
      </c>
    </row>
    <row r="427" spans="4:5" x14ac:dyDescent="0.2">
      <c r="D427" s="2" t="str">
        <v>Silverweed, dried</v>
      </c>
      <c r="E427" s="3">
        <f>INDEX(antioxidants!E:E,MATCH('Outlier Testing'!D427,antioxidants!B:B,0))</f>
        <v>35.79</v>
      </c>
    </row>
    <row r="428" spans="4:5" x14ac:dyDescent="0.2">
      <c r="D428" s="2" t="str">
        <v>Small‐leaved lime, flower, dried</v>
      </c>
      <c r="E428" s="3">
        <f>INDEX(antioxidants!E:E,MATCH('Outlier Testing'!D428,antioxidants!B:B,0))</f>
        <v>34.83</v>
      </c>
    </row>
    <row r="429" spans="4:5" x14ac:dyDescent="0.2">
      <c r="D429" s="2" t="str">
        <v>Solotron (includes iron)</v>
      </c>
      <c r="E429" s="3">
        <f>INDEX(antioxidants!E:E,MATCH('Outlier Testing'!D429,antioxidants!B:B,0))</f>
        <v>140.08000000000001</v>
      </c>
    </row>
    <row r="430" spans="4:5" x14ac:dyDescent="0.2">
      <c r="D430" s="2" t="str">
        <v>Somage, dried ground</v>
      </c>
      <c r="E430" s="3">
        <f>INDEX(antioxidants!E:E,MATCH('Outlier Testing'!D430,antioxidants!B:B,0))</f>
        <v>85.58</v>
      </c>
    </row>
    <row r="431" spans="4:5" x14ac:dyDescent="0.2">
      <c r="D431" s="2" t="str">
        <v>Sorrel, leaves, dried</v>
      </c>
      <c r="E431" s="3">
        <f>INDEX(antioxidants!E:E,MATCH('Outlier Testing'!D431,antioxidants!B:B,0))</f>
        <v>19.52</v>
      </c>
    </row>
    <row r="432" spans="4:5" x14ac:dyDescent="0.2">
      <c r="D432" s="2" t="str">
        <v>Sorrel, Wood (Oxalis acetosella), dried</v>
      </c>
      <c r="E432" s="3">
        <f>INDEX(antioxidants!E:E,MATCH('Outlier Testing'!D432,antioxidants!B:B,0))</f>
        <v>6.54</v>
      </c>
    </row>
    <row r="433" spans="4:5" x14ac:dyDescent="0.2">
      <c r="D433" s="2" t="str">
        <v>Sour cherries, cultivated</v>
      </c>
      <c r="E433" s="3">
        <f>INDEX(antioxidants!E:E,MATCH('Outlier Testing'!D433,antioxidants!B:B,0))</f>
        <v>7.14</v>
      </c>
    </row>
    <row r="434" spans="4:5" x14ac:dyDescent="0.2">
      <c r="D434" s="2" t="str">
        <v>Sour cherries, without stone, without sugar, frozen</v>
      </c>
      <c r="E434" s="3">
        <f>INDEX(antioxidants!E:E,MATCH('Outlier Testing'!D434,antioxidants!B:B,0))</f>
        <v>3.3</v>
      </c>
    </row>
    <row r="435" spans="4:5" x14ac:dyDescent="0.2">
      <c r="D435" s="2" t="str">
        <v>Southernwood, flower, stem and leaves, dried</v>
      </c>
      <c r="E435" s="3">
        <f>INDEX(antioxidants!E:E,MATCH('Outlier Testing'!D435,antioxidants!B:B,0))</f>
        <v>34.880000000000003</v>
      </c>
    </row>
    <row r="436" spans="4:5" x14ac:dyDescent="0.2">
      <c r="D436" s="2" t="str">
        <v>Spanish chervil, leaves, dried</v>
      </c>
      <c r="E436" s="3">
        <f>INDEX(antioxidants!E:E,MATCH('Outlier Testing'!D436,antioxidants!B:B,0))</f>
        <v>54.96</v>
      </c>
    </row>
    <row r="437" spans="4:5" x14ac:dyDescent="0.2">
      <c r="D437" s="2" t="str">
        <v>Speedwell, dried</v>
      </c>
      <c r="E437" s="3">
        <f>INDEX(antioxidants!E:E,MATCH('Outlier Testing'!D437,antioxidants!B:B,0))</f>
        <v>94.79</v>
      </c>
    </row>
    <row r="438" spans="4:5" x14ac:dyDescent="0.2">
      <c r="D438" s="2" t="str">
        <v>Spruce, leaves, dried</v>
      </c>
      <c r="E438" s="3">
        <f>INDEX(antioxidants!E:E,MATCH('Outlier Testing'!D438,antioxidants!B:B,0))</f>
        <v>29.31</v>
      </c>
    </row>
    <row r="439" spans="4:5" x14ac:dyDescent="0.2">
      <c r="D439" s="2" t="str">
        <v>St. John's wort, flower and leaves, dried</v>
      </c>
      <c r="E439" s="3">
        <f>INDEX(antioxidants!E:E,MATCH('Outlier Testing'!D439,antioxidants!B:B,0))</f>
        <v>72.16</v>
      </c>
    </row>
    <row r="440" spans="4:5" x14ac:dyDescent="0.2">
      <c r="D440" s="2" t="str">
        <v>Star anise, dried</v>
      </c>
      <c r="E440" s="3">
        <f>INDEX(antioxidants!E:E,MATCH('Outlier Testing'!D440,antioxidants!B:B,0))</f>
        <v>11.3</v>
      </c>
    </row>
    <row r="441" spans="4:5" x14ac:dyDescent="0.2">
      <c r="D441" s="2" t="str">
        <v>Stevia rebaudiana, dried leaves</v>
      </c>
      <c r="E441" s="3">
        <f>INDEX(antioxidants!E:E,MATCH('Outlier Testing'!D441,antioxidants!B:B,0))</f>
        <v>63.55</v>
      </c>
    </row>
    <row r="442" spans="4:5" x14ac:dyDescent="0.2">
      <c r="D442" s="2" t="str">
        <v>Stevia rebaudiana, leaves</v>
      </c>
      <c r="E442" s="3">
        <f>INDEX(antioxidants!E:E,MATCH('Outlier Testing'!D442,antioxidants!B:B,0))</f>
        <v>6.27</v>
      </c>
    </row>
    <row r="443" spans="4:5" x14ac:dyDescent="0.2">
      <c r="D443" s="2" t="str">
        <v>Stevia rebaudiana, leaves</v>
      </c>
      <c r="E443" s="3">
        <f>INDEX(antioxidants!E:E,MATCH('Outlier Testing'!D443,antioxidants!B:B,0))</f>
        <v>6.27</v>
      </c>
    </row>
    <row r="444" spans="4:5" x14ac:dyDescent="0.2">
      <c r="D444" s="2" t="str">
        <v>Stinging nettle, dried</v>
      </c>
      <c r="E444" s="3">
        <f>INDEX(antioxidants!E:E,MATCH('Outlier Testing'!D444,antioxidants!B:B,0))</f>
        <v>13.09</v>
      </c>
    </row>
    <row r="445" spans="4:5" x14ac:dyDescent="0.2">
      <c r="D445" s="2" t="str">
        <v>Stress Guard, anti stress, powder in capsule</v>
      </c>
      <c r="E445" s="3">
        <f>INDEX(antioxidants!E:E,MATCH('Outlier Testing'!D445,antioxidants!B:B,0))</f>
        <v>6.39</v>
      </c>
    </row>
    <row r="446" spans="4:5" x14ac:dyDescent="0.2">
      <c r="D446" s="2" t="str">
        <v>Sugar colour, Negro</v>
      </c>
      <c r="E446" s="3">
        <f>INDEX(antioxidants!E:E,MATCH('Outlier Testing'!D446,antioxidants!B:B,0))</f>
        <v>15.54</v>
      </c>
    </row>
    <row r="447" spans="4:5" x14ac:dyDescent="0.2">
      <c r="D447" s="2" t="str">
        <v>Summac, dried ground</v>
      </c>
      <c r="E447" s="3">
        <f>INDEX(antioxidants!E:E,MATCH('Outlier Testing'!D447,antioxidants!B:B,0))</f>
        <v>42.36</v>
      </c>
    </row>
    <row r="448" spans="4:5" x14ac:dyDescent="0.2">
      <c r="D448" s="2" t="str">
        <v>Summer savory, leaves and flower, dried</v>
      </c>
      <c r="E448" s="3">
        <f>INDEX(antioxidants!E:E,MATCH('Outlier Testing'!D448,antioxidants!B:B,0))</f>
        <v>59.66</v>
      </c>
    </row>
    <row r="449" spans="4:5" x14ac:dyDescent="0.2">
      <c r="D449" s="2" t="str">
        <v>Sundew (Drosera angelica), dried</v>
      </c>
      <c r="E449" s="3">
        <f>INDEX(antioxidants!E:E,MATCH('Outlier Testing'!D449,antioxidants!B:B,0))</f>
        <v>79.02</v>
      </c>
    </row>
    <row r="450" spans="4:5" x14ac:dyDescent="0.2">
      <c r="D450" s="2" t="str">
        <v>Sundew (Drosera rotundifolia), dried</v>
      </c>
      <c r="E450" s="3">
        <f>INDEX(antioxidants!E:E,MATCH('Outlier Testing'!D450,antioxidants!B:B,0))</f>
        <v>85.97</v>
      </c>
    </row>
    <row r="451" spans="4:5" x14ac:dyDescent="0.2">
      <c r="D451" s="2" t="str">
        <v>Sunflower seeds</v>
      </c>
      <c r="E451" s="3">
        <f>INDEX(antioxidants!E:E,MATCH('Outlier Testing'!D451,antioxidants!B:B,0))</f>
        <v>7.5</v>
      </c>
    </row>
    <row r="452" spans="4:5" x14ac:dyDescent="0.2">
      <c r="D452" s="2" t="str">
        <v>Super Antioxidant</v>
      </c>
      <c r="E452" s="3">
        <f>INDEX(antioxidants!E:E,MATCH('Outlier Testing'!D452,antioxidants!B:B,0))</f>
        <v>449.98</v>
      </c>
    </row>
    <row r="453" spans="4:5" x14ac:dyDescent="0.2">
      <c r="D453" s="2" t="str">
        <v>Sweet marjoram, leaves, dried</v>
      </c>
      <c r="E453" s="3">
        <f>INDEX(antioxidants!E:E,MATCH('Outlier Testing'!D453,antioxidants!B:B,0))</f>
        <v>92.31</v>
      </c>
    </row>
    <row r="454" spans="4:5" x14ac:dyDescent="0.2">
      <c r="D454" s="2" t="str">
        <v>Tagara, valerian, powder in capsule</v>
      </c>
      <c r="E454" s="3">
        <f>INDEX(antioxidants!E:E,MATCH('Outlier Testing'!D454,antioxidants!B:B,0))</f>
        <v>6.44</v>
      </c>
    </row>
    <row r="455" spans="4:5" x14ac:dyDescent="0.2">
      <c r="D455" s="2" t="str">
        <v>Tansy, flower, dried</v>
      </c>
      <c r="E455" s="3">
        <f>INDEX(antioxidants!E:E,MATCH('Outlier Testing'!D455,antioxidants!B:B,0))</f>
        <v>30.71</v>
      </c>
    </row>
    <row r="456" spans="4:5" x14ac:dyDescent="0.2">
      <c r="D456" s="2" t="str">
        <v>Tea, Combe Tea, dried</v>
      </c>
      <c r="E456" s="3">
        <f>INDEX(antioxidants!E:E,MATCH('Outlier Testing'!D456,antioxidants!B:B,0))</f>
        <v>57.57</v>
      </c>
    </row>
    <row r="457" spans="4:5" x14ac:dyDescent="0.2">
      <c r="D457" s="2" t="str">
        <v>Tea, Flor de Jamaica, prepared</v>
      </c>
      <c r="E457" s="3">
        <f>INDEX(antioxidants!E:E,MATCH('Outlier Testing'!D457,antioxidants!B:B,0))</f>
        <v>6.99</v>
      </c>
    </row>
    <row r="458" spans="4:5" x14ac:dyDescent="0.2">
      <c r="D458" s="2" t="str">
        <v>Tea, green, (pink) powder</v>
      </c>
      <c r="E458" s="3">
        <f>INDEX(antioxidants!E:E,MATCH('Outlier Testing'!D458,antioxidants!B:B,0))</f>
        <v>1347.83</v>
      </c>
    </row>
    <row r="459" spans="4:5" x14ac:dyDescent="0.2">
      <c r="D459" s="2" t="str">
        <v>Tea, green, dried</v>
      </c>
      <c r="E459" s="3">
        <f>INDEX(antioxidants!E:E,MATCH('Outlier Testing'!D459,antioxidants!B:B,0))</f>
        <v>24.31</v>
      </c>
    </row>
    <row r="460" spans="4:5" x14ac:dyDescent="0.2">
      <c r="D460" s="2" t="str">
        <v>Tea, green, Green Label, dried</v>
      </c>
      <c r="E460" s="3">
        <f>INDEX(antioxidants!E:E,MATCH('Outlier Testing'!D460,antioxidants!B:B,0))</f>
        <v>6.77</v>
      </c>
    </row>
    <row r="461" spans="4:5" x14ac:dyDescent="0.2">
      <c r="D461" s="2" t="str">
        <v>Tea, green, leaves, dried, Kashmir Kahawa</v>
      </c>
      <c r="E461" s="3">
        <f>INDEX(antioxidants!E:E,MATCH('Outlier Testing'!D461,antioxidants!B:B,0))</f>
        <v>10.130000000000001</v>
      </c>
    </row>
    <row r="462" spans="4:5" x14ac:dyDescent="0.2">
      <c r="D462" s="2" t="str">
        <v>Tea, instant, dry powder, unsweetened</v>
      </c>
      <c r="E462" s="3">
        <f>INDEX(antioxidants!E:E,MATCH('Outlier Testing'!D462,antioxidants!B:B,0))</f>
        <v>165.86</v>
      </c>
    </row>
    <row r="463" spans="4:5" x14ac:dyDescent="0.2">
      <c r="D463" s="2" t="str">
        <v>Tea, leaves, fresh</v>
      </c>
      <c r="E463" s="3">
        <f>INDEX(antioxidants!E:E,MATCH('Outlier Testing'!D463,antioxidants!B:B,0))</f>
        <v>26.55</v>
      </c>
    </row>
    <row r="464" spans="4:5" x14ac:dyDescent="0.2">
      <c r="D464" s="2" t="str">
        <v>Tea, Rabs Classic Malawi Tea, dried</v>
      </c>
      <c r="E464" s="3">
        <f>INDEX(antioxidants!E:E,MATCH('Outlier Testing'!D464,antioxidants!B:B,0))</f>
        <v>57.72</v>
      </c>
    </row>
    <row r="465" spans="4:5" x14ac:dyDescent="0.2">
      <c r="D465" s="2" t="str">
        <v>Tea, Sermoni, powder</v>
      </c>
      <c r="E465" s="3">
        <f>INDEX(antioxidants!E:E,MATCH('Outlier Testing'!D465,antioxidants!B:B,0))</f>
        <v>155.41999999999999</v>
      </c>
    </row>
    <row r="466" spans="4:5" x14ac:dyDescent="0.2">
      <c r="D466" s="2" t="str">
        <v>Tegreen</v>
      </c>
      <c r="E466" s="3">
        <f>INDEX(antioxidants!E:E,MATCH('Outlier Testing'!D466,antioxidants!B:B,0))</f>
        <v>731.18</v>
      </c>
    </row>
    <row r="467" spans="4:5" x14ac:dyDescent="0.2">
      <c r="D467" s="2" t="str">
        <v>Tej Pata (bay leaves), dried</v>
      </c>
      <c r="E467" s="3">
        <f>INDEX(antioxidants!E:E,MATCH('Outlier Testing'!D467,antioxidants!B:B,0))</f>
        <v>18.54</v>
      </c>
    </row>
    <row r="468" spans="4:5" x14ac:dyDescent="0.2">
      <c r="D468" s="2" t="str">
        <v>Tepezcohuite</v>
      </c>
      <c r="E468" s="3">
        <f>INDEX(antioxidants!E:E,MATCH('Outlier Testing'!D468,antioxidants!B:B,0))</f>
        <v>64.58</v>
      </c>
    </row>
    <row r="469" spans="4:5" x14ac:dyDescent="0.2">
      <c r="D469" s="2" t="str">
        <v>Tetzar</v>
      </c>
      <c r="E469" s="3">
        <f>INDEX(antioxidants!E:E,MATCH('Outlier Testing'!D469,antioxidants!B:B,0))</f>
        <v>5.88</v>
      </c>
    </row>
    <row r="470" spans="4:5" x14ac:dyDescent="0.2">
      <c r="D470" s="2" t="str">
        <v>Theragran M</v>
      </c>
      <c r="E470" s="3">
        <f>INDEX(antioxidants!E:E,MATCH('Outlier Testing'!D470,antioxidants!B:B,0))</f>
        <v>197.6</v>
      </c>
    </row>
    <row r="471" spans="4:5" x14ac:dyDescent="0.2">
      <c r="D471" s="2" t="str">
        <v>Theragran, pill</v>
      </c>
      <c r="E471" s="3">
        <f>INDEX(antioxidants!E:E,MATCH('Outlier Testing'!D471,antioxidants!B:B,0))</f>
        <v>29.97</v>
      </c>
    </row>
    <row r="472" spans="4:5" x14ac:dyDescent="0.2">
      <c r="D472" s="2" t="str">
        <v>Thribi, dried</v>
      </c>
      <c r="E472" s="3">
        <f>INDEX(antioxidants!E:E,MATCH('Outlier Testing'!D472,antioxidants!B:B,0))</f>
        <v>42.56</v>
      </c>
    </row>
    <row r="473" spans="4:5" x14ac:dyDescent="0.2">
      <c r="D473" s="2" t="str">
        <v>Thyme, dried</v>
      </c>
      <c r="E473" s="3">
        <f>INDEX(antioxidants!E:E,MATCH('Outlier Testing'!D473,antioxidants!B:B,0))</f>
        <v>63.75</v>
      </c>
    </row>
    <row r="474" spans="4:5" x14ac:dyDescent="0.2">
      <c r="D474" s="2" t="str">
        <v>Thyme, dried</v>
      </c>
      <c r="E474" s="3">
        <f>INDEX(antioxidants!E:E,MATCH('Outlier Testing'!D474,antioxidants!B:B,0))</f>
        <v>63.75</v>
      </c>
    </row>
    <row r="475" spans="4:5" x14ac:dyDescent="0.2">
      <c r="D475" s="2" t="str">
        <v>Thyme, dried</v>
      </c>
      <c r="E475" s="3">
        <f>INDEX(antioxidants!E:E,MATCH('Outlier Testing'!D475,antioxidants!B:B,0))</f>
        <v>63.75</v>
      </c>
    </row>
    <row r="476" spans="4:5" x14ac:dyDescent="0.2">
      <c r="D476" s="2" t="str">
        <v>Tila</v>
      </c>
      <c r="E476" s="3">
        <f>INDEX(antioxidants!E:E,MATCH('Outlier Testing'!D476,antioxidants!B:B,0))</f>
        <v>19.489999999999998</v>
      </c>
    </row>
    <row r="477" spans="4:5" x14ac:dyDescent="0.2">
      <c r="D477" s="2" t="str">
        <v>Trembling poplar, Aspen, leaves, dried</v>
      </c>
      <c r="E477" s="3">
        <f>INDEX(antioxidants!E:E,MATCH('Outlier Testing'!D477,antioxidants!B:B,0))</f>
        <v>26.65</v>
      </c>
    </row>
    <row r="478" spans="4:5" x14ac:dyDescent="0.2">
      <c r="D478" s="2" t="str">
        <v>Triente plus</v>
      </c>
      <c r="E478" s="3">
        <f>INDEX(antioxidants!E:E,MATCH('Outlier Testing'!D478,antioxidants!B:B,0))</f>
        <v>77.48</v>
      </c>
    </row>
    <row r="479" spans="4:5" x14ac:dyDescent="0.2">
      <c r="D479" s="2" t="str">
        <v>Triphala, powder in capsule</v>
      </c>
      <c r="E479" s="3">
        <f>INDEX(antioxidants!E:E,MATCH('Outlier Testing'!D479,antioxidants!B:B,0))</f>
        <v>706.25</v>
      </c>
    </row>
    <row r="480" spans="4:5" x14ac:dyDescent="0.2">
      <c r="D480" s="2" t="str">
        <v>Tulasi, (Holy basil), powder in capsule</v>
      </c>
      <c r="E480" s="3">
        <f>INDEX(antioxidants!E:E,MATCH('Outlier Testing'!D480,antioxidants!B:B,0))</f>
        <v>39.67</v>
      </c>
    </row>
    <row r="481" spans="4:5" x14ac:dyDescent="0.2">
      <c r="D481" s="2" t="str">
        <v>Turmeric, dried ground</v>
      </c>
      <c r="E481" s="3">
        <f>INDEX(antioxidants!E:E,MATCH('Outlier Testing'!D481,antioxidants!B:B,0))</f>
        <v>15.68</v>
      </c>
    </row>
    <row r="482" spans="4:5" x14ac:dyDescent="0.2">
      <c r="D482" s="2" t="str">
        <v>Turmeric, dried ground</v>
      </c>
      <c r="E482" s="3">
        <f>INDEX(antioxidants!E:E,MATCH('Outlier Testing'!D482,antioxidants!B:B,0))</f>
        <v>15.68</v>
      </c>
    </row>
    <row r="483" spans="4:5" x14ac:dyDescent="0.2">
      <c r="D483" s="2" t="str">
        <v>Turmeric, dried ground</v>
      </c>
      <c r="E483" s="3">
        <f>INDEX(antioxidants!E:E,MATCH('Outlier Testing'!D483,antioxidants!B:B,0))</f>
        <v>15.68</v>
      </c>
    </row>
    <row r="484" spans="4:5" x14ac:dyDescent="0.2">
      <c r="D484" s="2" t="str">
        <v>Turmeric, dried ground</v>
      </c>
      <c r="E484" s="3">
        <f>INDEX(antioxidants!E:E,MATCH('Outlier Testing'!D484,antioxidants!B:B,0))</f>
        <v>15.68</v>
      </c>
    </row>
    <row r="485" spans="4:5" x14ac:dyDescent="0.2">
      <c r="D485" s="2" t="str">
        <v>Turmeric, dried ground</v>
      </c>
      <c r="E485" s="3">
        <f>INDEX(antioxidants!E:E,MATCH('Outlier Testing'!D485,antioxidants!B:B,0))</f>
        <v>15.68</v>
      </c>
    </row>
    <row r="486" spans="4:5" x14ac:dyDescent="0.2">
      <c r="D486" s="2" t="str">
        <v>Turmeric, Haldi, dried ground</v>
      </c>
      <c r="E486" s="3">
        <f>INDEX(antioxidants!E:E,MATCH('Outlier Testing'!D486,antioxidants!B:B,0))</f>
        <v>11.83</v>
      </c>
    </row>
    <row r="487" spans="4:5" x14ac:dyDescent="0.2">
      <c r="D487" s="2" t="str">
        <v>Turmeric, whole, dried</v>
      </c>
      <c r="E487" s="3">
        <f>INDEX(antioxidants!E:E,MATCH('Outlier Testing'!D487,antioxidants!B:B,0))</f>
        <v>13.6</v>
      </c>
    </row>
    <row r="488" spans="4:5" x14ac:dyDescent="0.2">
      <c r="D488" s="2" t="str">
        <v>Un Compuesto, herbal condiment against insomnia</v>
      </c>
      <c r="E488" s="3">
        <f>INDEX(antioxidants!E:E,MATCH('Outlier Testing'!D488,antioxidants!B:B,0))</f>
        <v>40.89</v>
      </c>
    </row>
    <row r="489" spans="4:5" x14ac:dyDescent="0.2">
      <c r="D489" s="2" t="str">
        <v>Uncaria Tomentosa (Uña de gato)</v>
      </c>
      <c r="E489" s="3">
        <f>INDEX(antioxidants!E:E,MATCH('Outlier Testing'!D489,antioxidants!B:B,0))</f>
        <v>37.1</v>
      </c>
    </row>
    <row r="490" spans="4:5" x14ac:dyDescent="0.2">
      <c r="D490" s="2" t="str">
        <v>Vanilla pod, whole with seeds</v>
      </c>
      <c r="E490" s="3">
        <f>INDEX(antioxidants!E:E,MATCH('Outlier Testing'!D490,antioxidants!B:B,0))</f>
        <v>7.13</v>
      </c>
    </row>
    <row r="491" spans="4:5" x14ac:dyDescent="0.2">
      <c r="D491" s="2" t="str">
        <v>Vanilla pod, whole with seeds</v>
      </c>
      <c r="E491" s="3">
        <f>INDEX(antioxidants!E:E,MATCH('Outlier Testing'!D491,antioxidants!B:B,0))</f>
        <v>7.13</v>
      </c>
    </row>
    <row r="492" spans="4:5" x14ac:dyDescent="0.2">
      <c r="D492" s="2" t="str">
        <v>Vanilla pod, whole with seeds</v>
      </c>
      <c r="E492" s="3">
        <f>INDEX(antioxidants!E:E,MATCH('Outlier Testing'!D492,antioxidants!B:B,0))</f>
        <v>7.13</v>
      </c>
    </row>
    <row r="493" spans="4:5" x14ac:dyDescent="0.2">
      <c r="D493" s="2" t="str">
        <v>Vanilla pod, without seeds</v>
      </c>
      <c r="E493" s="3">
        <f>INDEX(antioxidants!E:E,MATCH('Outlier Testing'!D493,antioxidants!B:B,0))</f>
        <v>10.09</v>
      </c>
    </row>
    <row r="494" spans="4:5" x14ac:dyDescent="0.2">
      <c r="D494" s="2" t="str">
        <v>Vanilla pod, without seeds</v>
      </c>
      <c r="E494" s="3">
        <f>INDEX(antioxidants!E:E,MATCH('Outlier Testing'!D494,antioxidants!B:B,0))</f>
        <v>10.09</v>
      </c>
    </row>
    <row r="495" spans="4:5" x14ac:dyDescent="0.2">
      <c r="D495" s="2" t="str">
        <v>Vanilla pod, without seeds</v>
      </c>
      <c r="E495" s="3">
        <f>INDEX(antioxidants!E:E,MATCH('Outlier Testing'!D495,antioxidants!B:B,0))</f>
        <v>10.09</v>
      </c>
    </row>
    <row r="496" spans="4:5" x14ac:dyDescent="0.2">
      <c r="D496" s="2" t="str">
        <v>Viola canina, leaves, dried</v>
      </c>
      <c r="E496" s="3">
        <f>INDEX(antioxidants!E:E,MATCH('Outlier Testing'!D496,antioxidants!B:B,0))</f>
        <v>12.9</v>
      </c>
    </row>
    <row r="497" spans="4:5" x14ac:dyDescent="0.2">
      <c r="D497" s="2" t="str">
        <v>Walgreen Super Aytinal Active Adults</v>
      </c>
      <c r="E497" s="3">
        <f>INDEX(antioxidants!E:E,MATCH('Outlier Testing'!D497,antioxidants!B:B,0))</f>
        <v>87.7</v>
      </c>
    </row>
    <row r="498" spans="4:5" x14ac:dyDescent="0.2">
      <c r="D498" s="2" t="str">
        <v>Wall germander (Teucrium chamaedrys), dried</v>
      </c>
      <c r="E498" s="3">
        <f>INDEX(antioxidants!E:E,MATCH('Outlier Testing'!D498,antioxidants!B:B,0))</f>
        <v>48.14</v>
      </c>
    </row>
    <row r="499" spans="4:5" x14ac:dyDescent="0.2">
      <c r="D499" s="2" t="str">
        <v>Walnuts, with pellicle</v>
      </c>
      <c r="E499" s="3">
        <f>INDEX(antioxidants!E:E,MATCH('Outlier Testing'!D499,antioxidants!B:B,0))</f>
        <v>15.16</v>
      </c>
    </row>
    <row r="500" spans="4:5" x14ac:dyDescent="0.2">
      <c r="D500" s="2" t="str">
        <v>Walnuts, with pellicle</v>
      </c>
      <c r="E500" s="3">
        <f>INDEX(antioxidants!E:E,MATCH('Outlier Testing'!D500,antioxidants!B:B,0))</f>
        <v>15.16</v>
      </c>
    </row>
    <row r="501" spans="4:5" x14ac:dyDescent="0.2">
      <c r="D501" s="2" t="str">
        <v>Walnuts, with pellicle</v>
      </c>
      <c r="E501" s="3">
        <f>INDEX(antioxidants!E:E,MATCH('Outlier Testing'!D501,antioxidants!B:B,0))</f>
        <v>15.16</v>
      </c>
    </row>
    <row r="502" spans="4:5" x14ac:dyDescent="0.2">
      <c r="D502" s="2" t="str">
        <v>Walnuts, with pellicle</v>
      </c>
      <c r="E502" s="3">
        <f>INDEX(antioxidants!E:E,MATCH('Outlier Testing'!D502,antioxidants!B:B,0))</f>
        <v>15.16</v>
      </c>
    </row>
    <row r="503" spans="4:5" x14ac:dyDescent="0.2">
      <c r="D503" s="2" t="str">
        <v>Walnuts, with pellicle</v>
      </c>
      <c r="E503" s="3">
        <f>INDEX(antioxidants!E:E,MATCH('Outlier Testing'!D503,antioxidants!B:B,0))</f>
        <v>15.16</v>
      </c>
    </row>
    <row r="504" spans="4:5" x14ac:dyDescent="0.2">
      <c r="D504" s="2" t="str">
        <v>Walnuts, with pellicle</v>
      </c>
      <c r="E504" s="3">
        <f>INDEX(antioxidants!E:E,MATCH('Outlier Testing'!D504,antioxidants!B:B,0))</f>
        <v>15.16</v>
      </c>
    </row>
    <row r="505" spans="4:5" x14ac:dyDescent="0.2">
      <c r="D505" s="2" t="str">
        <v>Walnuts, with pellicle</v>
      </c>
      <c r="E505" s="3">
        <f>INDEX(antioxidants!E:E,MATCH('Outlier Testing'!D505,antioxidants!B:B,0))</f>
        <v>15.16</v>
      </c>
    </row>
    <row r="506" spans="4:5" x14ac:dyDescent="0.2">
      <c r="D506" s="2" t="str">
        <v>Walnuts, with pellicle (purchased with shell and cupule)</v>
      </c>
      <c r="E506" s="3">
        <f>INDEX(antioxidants!E:E,MATCH('Outlier Testing'!D506,antioxidants!B:B,0))</f>
        <v>18.670000000000002</v>
      </c>
    </row>
    <row r="507" spans="4:5" x14ac:dyDescent="0.2">
      <c r="D507" s="2" t="str">
        <v>Walnuts, with pellicle (purchased with shell)</v>
      </c>
      <c r="E507" s="3">
        <f>INDEX(antioxidants!E:E,MATCH('Outlier Testing'!D507,antioxidants!B:B,0))</f>
        <v>33.090000000000003</v>
      </c>
    </row>
    <row r="508" spans="4:5" x14ac:dyDescent="0.2">
      <c r="D508" s="2" t="str">
        <v>Walnuts, with pellicle (purchased with shell)</v>
      </c>
      <c r="E508" s="3">
        <f>INDEX(antioxidants!E:E,MATCH('Outlier Testing'!D508,antioxidants!B:B,0))</f>
        <v>33.090000000000003</v>
      </c>
    </row>
    <row r="509" spans="4:5" x14ac:dyDescent="0.2">
      <c r="D509" s="2" t="str">
        <v>Walnuts, with pellicle (purchased with shell)</v>
      </c>
      <c r="E509" s="3">
        <f>INDEX(antioxidants!E:E,MATCH('Outlier Testing'!D509,antioxidants!B:B,0))</f>
        <v>33.090000000000003</v>
      </c>
    </row>
    <row r="510" spans="4:5" x14ac:dyDescent="0.2">
      <c r="D510" s="2" t="str">
        <v>Walnuts, with pellicle (purchased with shell)</v>
      </c>
      <c r="E510" s="3">
        <f>INDEX(antioxidants!E:E,MATCH('Outlier Testing'!D510,antioxidants!B:B,0))</f>
        <v>33.090000000000003</v>
      </c>
    </row>
    <row r="511" spans="4:5" x14ac:dyDescent="0.2">
      <c r="D511" s="2" t="str">
        <v>Walnuts, with pellicle (purchased with shell)</v>
      </c>
      <c r="E511" s="3">
        <f>INDEX(antioxidants!E:E,MATCH('Outlier Testing'!D511,antioxidants!B:B,0))</f>
        <v>33.090000000000003</v>
      </c>
    </row>
    <row r="512" spans="4:5" x14ac:dyDescent="0.2">
      <c r="D512" s="2" t="str">
        <v>Wild marjoram, leaves, dried</v>
      </c>
      <c r="E512" s="3">
        <f>INDEX(antioxidants!E:E,MATCH('Outlier Testing'!D512,antioxidants!B:B,0))</f>
        <v>131.91999999999999</v>
      </c>
    </row>
    <row r="513" spans="4:5" x14ac:dyDescent="0.2">
      <c r="D513" s="2" t="str">
        <v>Wild marjoram, leaves, dried</v>
      </c>
      <c r="E513" s="3">
        <f>INDEX(antioxidants!E:E,MATCH('Outlier Testing'!D513,antioxidants!B:B,0))</f>
        <v>131.91999999999999</v>
      </c>
    </row>
    <row r="514" spans="4:5" x14ac:dyDescent="0.2">
      <c r="D514" s="2" t="str">
        <v>Women's Ultra mega</v>
      </c>
      <c r="E514" s="3">
        <f>INDEX(antioxidants!E:E,MATCH('Outlier Testing'!D514,antioxidants!B:B,0))</f>
        <v>11.29</v>
      </c>
    </row>
    <row r="515" spans="4:5" x14ac:dyDescent="0.2">
      <c r="D515" s="2" t="str">
        <v>Woodland geranium (Geranium sylvaticum), dried</v>
      </c>
      <c r="E515" s="3">
        <f>INDEX(antioxidants!E:E,MATCH('Outlier Testing'!D515,antioxidants!B:B,0))</f>
        <v>113.27</v>
      </c>
    </row>
    <row r="516" spans="4:5" x14ac:dyDescent="0.2">
      <c r="D516" s="2" t="str">
        <v>Wormwood, absinth, dried</v>
      </c>
      <c r="E516" s="3">
        <f>INDEX(antioxidants!E:E,MATCH('Outlier Testing'!D516,antioxidants!B:B,0))</f>
        <v>10.42</v>
      </c>
    </row>
    <row r="517" spans="4:5" x14ac:dyDescent="0.2">
      <c r="D517" s="2" t="str">
        <v>Wych elm, leaves, dried</v>
      </c>
      <c r="E517" s="3">
        <f>INDEX(antioxidants!E:E,MATCH('Outlier Testing'!D517,antioxidants!B:B,0))</f>
        <v>15.65</v>
      </c>
    </row>
    <row r="518" spans="4:5" x14ac:dyDescent="0.2">
      <c r="D518" s="2" t="str">
        <v>Yarrow, flower and leaves, dried</v>
      </c>
      <c r="E518" s="3">
        <f>INDEX(antioxidants!E:E,MATCH('Outlier Testing'!D518,antioxidants!B:B,0))</f>
        <v>31.66</v>
      </c>
    </row>
    <row r="519" spans="4:5" x14ac:dyDescent="0.2">
      <c r="D519" s="2" t="str">
        <v>Yarrow, flower, dried</v>
      </c>
      <c r="E519" s="3">
        <f>INDEX(antioxidants!E:E,MATCH('Outlier Testing'!D519,antioxidants!B:B,0))</f>
        <v>18.61</v>
      </c>
    </row>
    <row r="520" spans="4:5" x14ac:dyDescent="0.2">
      <c r="D520" s="2" t="str">
        <v>Yellow Loosestrife (Lysimacha vulgaris), leaves, dried</v>
      </c>
      <c r="E520" s="3">
        <f>INDEX(antioxidants!E:E,MATCH('Outlier Testing'!D520,antioxidants!B:B,0))</f>
        <v>72.959999999999994</v>
      </c>
    </row>
    <row r="521" spans="4:5" x14ac:dyDescent="0.2">
      <c r="D521" s="2" t="str">
        <v>Z‐BEC</v>
      </c>
      <c r="E521" s="3">
        <f>INDEX(antioxidants!E:E,MATCH('Outlier Testing'!D521,antioxidants!B:B,0))</f>
        <v>701.93</v>
      </c>
    </row>
    <row r="522" spans="4:5" x14ac:dyDescent="0.2">
      <c r="D522" s="2" t="str">
        <v>Zapote</v>
      </c>
      <c r="E522" s="3">
        <f>INDEX(antioxidants!E:E,MATCH('Outlier Testing'!D522,antioxidants!B:B,0))</f>
        <v>38.78</v>
      </c>
    </row>
    <row r="523" spans="4:5" x14ac:dyDescent="0.2">
      <c r="D523" s="2" t="str">
        <v>Zarzaparrilla, root</v>
      </c>
      <c r="E523" s="3">
        <f>INDEX(antioxidants!E:E,MATCH('Outlier Testing'!D523,antioxidants!B:B,0))</f>
        <v>13.73</v>
      </c>
    </row>
    <row r="524" spans="4:5" x14ac:dyDescent="0.2">
      <c r="D524" s="2" t="str">
        <v>Zereshk (Barberries, dried)</v>
      </c>
      <c r="E524" s="3">
        <f>INDEX(antioxidants!E:E,MATCH('Outlier Testing'!D524,antioxidants!B:B,0))</f>
        <v>27.3</v>
      </c>
    </row>
    <row r="525" spans="4:5" x14ac:dyDescent="0.2">
      <c r="D525" s="2" t="str">
        <v>Zingiberis Rhizoma</v>
      </c>
      <c r="E525" s="3">
        <f>INDEX(antioxidants!E:E,MATCH('Outlier Testing'!D525,antioxidants!B:B,0))</f>
        <v>17.52</v>
      </c>
    </row>
    <row r="526" spans="4:5" x14ac:dyDescent="0.2">
      <c r="D526" s="2" t="str">
        <v>Zizyphi Fructus</v>
      </c>
      <c r="E526" s="3">
        <f>INDEX(antioxidants!E:E,MATCH('Outlier Testing'!D526,antioxidants!B:B,0))</f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Outlier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Microsoft Office User</cp:lastModifiedBy>
  <dcterms:created xsi:type="dcterms:W3CDTF">2018-05-11T16:07:25Z</dcterms:created>
  <dcterms:modified xsi:type="dcterms:W3CDTF">2020-09-30T01:29:33Z</dcterms:modified>
</cp:coreProperties>
</file>