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prd-my.sharepoint.com/personal/tuh42402_temple_edu/Documents/Courses/Introduction to Statistics/"/>
    </mc:Choice>
  </mc:AlternateContent>
  <xr:revisionPtr revIDLastSave="10" documentId="11_83700EDED36132225A27C7BC728C30A4B4FC26C2" xr6:coauthVersionLast="47" xr6:coauthVersionMax="47" xr10:uidLastSave="{CFFE4D34-D800-46A7-981E-CD6233016863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P118" i="1" s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P138" i="1" s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P158" i="1" s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P202" i="1" s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P218" i="1" s="1"/>
  <c r="O219" i="1"/>
  <c r="O220" i="1"/>
  <c r="O221" i="1"/>
  <c r="O222" i="1"/>
  <c r="P222" i="1" s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P238" i="1" s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P254" i="1" s="1"/>
  <c r="O255" i="1"/>
  <c r="O256" i="1"/>
  <c r="O257" i="1"/>
  <c r="O258" i="1"/>
  <c r="O259" i="1"/>
  <c r="O260" i="1"/>
  <c r="O261" i="1"/>
  <c r="O262" i="1"/>
  <c r="P262" i="1" s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P282" i="1" s="1"/>
  <c r="O283" i="1"/>
  <c r="O284" i="1"/>
  <c r="O285" i="1"/>
  <c r="O286" i="1"/>
  <c r="P286" i="1" s="1"/>
  <c r="O287" i="1"/>
  <c r="O288" i="1"/>
  <c r="O289" i="1"/>
  <c r="O290" i="1"/>
  <c r="O291" i="1"/>
  <c r="O292" i="1"/>
  <c r="O293" i="1"/>
  <c r="O294" i="1"/>
  <c r="O295" i="1"/>
  <c r="O296" i="1"/>
  <c r="O297" i="1"/>
  <c r="O298" i="1"/>
  <c r="P298" i="1" s="1"/>
  <c r="O299" i="1"/>
  <c r="O300" i="1"/>
  <c r="O301" i="1"/>
  <c r="O302" i="1"/>
  <c r="P302" i="1" s="1"/>
  <c r="O303" i="1"/>
  <c r="O304" i="1"/>
  <c r="O305" i="1"/>
  <c r="O306" i="1"/>
  <c r="O307" i="1"/>
  <c r="O308" i="1"/>
  <c r="O309" i="1"/>
  <c r="O310" i="1"/>
  <c r="P310" i="1" s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P326" i="1" s="1"/>
  <c r="O327" i="1"/>
  <c r="O328" i="1"/>
  <c r="O329" i="1"/>
  <c r="O330" i="1"/>
  <c r="O331" i="1"/>
  <c r="O332" i="1"/>
  <c r="O333" i="1"/>
  <c r="P333" i="1" s="1"/>
  <c r="O334" i="1"/>
  <c r="O335" i="1"/>
  <c r="O336" i="1"/>
  <c r="O337" i="1"/>
  <c r="P337" i="1" s="1"/>
  <c r="O338" i="1"/>
  <c r="O339" i="1"/>
  <c r="O340" i="1"/>
  <c r="O341" i="1"/>
  <c r="P341" i="1" s="1"/>
  <c r="O342" i="1"/>
  <c r="O343" i="1"/>
  <c r="O344" i="1"/>
  <c r="O345" i="1"/>
  <c r="P345" i="1" s="1"/>
  <c r="O346" i="1"/>
  <c r="P346" i="1" s="1"/>
  <c r="O347" i="1"/>
  <c r="O348" i="1"/>
  <c r="O349" i="1"/>
  <c r="P349" i="1" s="1"/>
  <c r="O350" i="1"/>
  <c r="P350" i="1" s="1"/>
  <c r="O351" i="1"/>
  <c r="O352" i="1"/>
  <c r="O353" i="1"/>
  <c r="P353" i="1" s="1"/>
  <c r="O354" i="1"/>
  <c r="O355" i="1"/>
  <c r="O356" i="1"/>
  <c r="O357" i="1"/>
  <c r="P357" i="1" s="1"/>
  <c r="O358" i="1"/>
  <c r="O359" i="1"/>
  <c r="O360" i="1"/>
  <c r="O361" i="1"/>
  <c r="P361" i="1" s="1"/>
  <c r="O362" i="1"/>
  <c r="O363" i="1"/>
  <c r="O364" i="1"/>
  <c r="O365" i="1"/>
  <c r="P365" i="1" s="1"/>
  <c r="O366" i="1"/>
  <c r="P366" i="1" s="1"/>
  <c r="O367" i="1"/>
  <c r="O368" i="1"/>
  <c r="O369" i="1"/>
  <c r="P369" i="1" s="1"/>
  <c r="O370" i="1"/>
  <c r="O371" i="1"/>
  <c r="O372" i="1"/>
  <c r="O373" i="1"/>
  <c r="P373" i="1" s="1"/>
  <c r="O374" i="1"/>
  <c r="P374" i="1" s="1"/>
  <c r="O375" i="1"/>
  <c r="O376" i="1"/>
  <c r="O377" i="1"/>
  <c r="P377" i="1" s="1"/>
  <c r="O378" i="1"/>
  <c r="O379" i="1"/>
  <c r="O380" i="1"/>
  <c r="O381" i="1"/>
  <c r="P381" i="1" s="1"/>
  <c r="O382" i="1"/>
  <c r="O383" i="1"/>
  <c r="O384" i="1"/>
  <c r="O385" i="1"/>
  <c r="P385" i="1" s="1"/>
  <c r="O386" i="1"/>
  <c r="O387" i="1"/>
  <c r="O388" i="1"/>
  <c r="O389" i="1"/>
  <c r="P389" i="1" s="1"/>
  <c r="O390" i="1"/>
  <c r="P390" i="1" s="1"/>
  <c r="O391" i="1"/>
  <c r="O392" i="1"/>
  <c r="O393" i="1"/>
  <c r="P393" i="1" s="1"/>
  <c r="O394" i="1"/>
  <c r="P394" i="1" s="1"/>
  <c r="O395" i="1"/>
  <c r="O396" i="1"/>
  <c r="O397" i="1"/>
  <c r="P397" i="1" s="1"/>
  <c r="O398" i="1"/>
  <c r="O399" i="1"/>
  <c r="O400" i="1"/>
  <c r="O401" i="1"/>
  <c r="P401" i="1" s="1"/>
  <c r="O1" i="1"/>
  <c r="P334" i="1" l="1"/>
  <c r="P314" i="1"/>
  <c r="P306" i="1"/>
  <c r="P294" i="1"/>
  <c r="P258" i="1"/>
  <c r="P250" i="1"/>
  <c r="P226" i="1"/>
  <c r="P214" i="1"/>
  <c r="P178" i="1"/>
  <c r="P166" i="1"/>
  <c r="P154" i="1"/>
  <c r="P142" i="1"/>
  <c r="P378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66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P318" i="1"/>
  <c r="P234" i="1"/>
  <c r="P182" i="1"/>
  <c r="P94" i="1"/>
  <c r="P1" i="1"/>
  <c r="P338" i="1"/>
  <c r="P322" i="1"/>
  <c r="P290" i="1"/>
  <c r="P274" i="1"/>
  <c r="P230" i="1"/>
  <c r="P190" i="1"/>
  <c r="P174" i="1"/>
  <c r="P162" i="1"/>
  <c r="P14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" i="1"/>
  <c r="P382" i="1"/>
  <c r="P362" i="1"/>
  <c r="P342" i="1"/>
  <c r="P86" i="1"/>
  <c r="P386" i="1"/>
  <c r="P354" i="1"/>
  <c r="P210" i="1"/>
  <c r="P198" i="1"/>
  <c r="P186" i="1"/>
  <c r="P150" i="1"/>
  <c r="P106" i="1"/>
  <c r="P98" i="1"/>
  <c r="P398" i="1"/>
  <c r="P358" i="1"/>
  <c r="P330" i="1"/>
  <c r="P278" i="1"/>
  <c r="P246" i="1"/>
  <c r="P370" i="1"/>
  <c r="P270" i="1"/>
  <c r="P242" i="1"/>
  <c r="P206" i="1"/>
  <c r="P194" i="1"/>
  <c r="P170" i="1"/>
  <c r="P134" i="1"/>
  <c r="P130" i="1"/>
  <c r="P126" i="1"/>
  <c r="P122" i="1"/>
  <c r="P114" i="1"/>
  <c r="P110" i="1"/>
  <c r="P102" i="1"/>
  <c r="P90" i="1"/>
  <c r="P280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D1" i="1"/>
  <c r="G1" i="1"/>
  <c r="U1" i="1"/>
  <c r="G2" i="1"/>
  <c r="U2" i="1"/>
  <c r="E3" i="1"/>
  <c r="D4" i="1"/>
  <c r="D5" i="1"/>
  <c r="D6" i="1"/>
  <c r="U16" i="1" l="1"/>
  <c r="E5" i="1"/>
  <c r="V19" i="1"/>
  <c r="V23" i="1"/>
  <c r="V18" i="1"/>
  <c r="V20" i="1"/>
  <c r="V24" i="1"/>
  <c r="V21" i="1"/>
  <c r="V25" i="1"/>
  <c r="V22" i="1"/>
  <c r="V26" i="1"/>
  <c r="F5" i="1"/>
  <c r="R1" i="1" l="1"/>
  <c r="U11" i="1"/>
  <c r="U13" i="1"/>
  <c r="F6" i="1"/>
  <c r="S1" i="1"/>
  <c r="Q271" i="1" s="1"/>
  <c r="Q323" i="1"/>
  <c r="V9" i="1"/>
  <c r="U9" i="1"/>
  <c r="E6" i="1"/>
  <c r="V11" i="1"/>
  <c r="U12" i="1"/>
  <c r="T7" i="1"/>
  <c r="E7" i="1" s="1"/>
  <c r="V12" i="1"/>
  <c r="V13" i="1"/>
  <c r="Q220" i="1" l="1"/>
  <c r="Q391" i="1"/>
  <c r="Q350" i="1"/>
  <c r="Q371" i="1"/>
  <c r="Q296" i="1"/>
  <c r="Q305" i="1"/>
  <c r="Q359" i="1"/>
  <c r="Q390" i="1"/>
  <c r="Q365" i="1"/>
  <c r="Q364" i="1"/>
  <c r="Q339" i="1"/>
  <c r="Q366" i="1"/>
  <c r="Q20" i="1"/>
  <c r="Q387" i="1"/>
  <c r="Q355" i="1"/>
  <c r="Q317" i="1"/>
  <c r="Q386" i="1"/>
  <c r="Q342" i="1"/>
  <c r="Q331" i="1"/>
  <c r="Q375" i="1"/>
  <c r="Q343" i="1"/>
  <c r="Q301" i="1"/>
  <c r="Q370" i="1"/>
  <c r="Q316" i="1"/>
  <c r="V16" i="1"/>
  <c r="Q303" i="1"/>
  <c r="Q144" i="1"/>
  <c r="Q399" i="1"/>
  <c r="Q383" i="1"/>
  <c r="Q367" i="1"/>
  <c r="Q351" i="1"/>
  <c r="Q333" i="1"/>
  <c r="Q312" i="1"/>
  <c r="Q1" i="1"/>
  <c r="Q382" i="1"/>
  <c r="Q358" i="1"/>
  <c r="Q337" i="1"/>
  <c r="Q300" i="1"/>
  <c r="Q380" i="1"/>
  <c r="Q188" i="1"/>
  <c r="Q395" i="1"/>
  <c r="Q379" i="1"/>
  <c r="Q363" i="1"/>
  <c r="Q347" i="1"/>
  <c r="Q328" i="1"/>
  <c r="Q307" i="1"/>
  <c r="Q398" i="1"/>
  <c r="Q374" i="1"/>
  <c r="Q354" i="1"/>
  <c r="Q327" i="1"/>
  <c r="Q377" i="1"/>
  <c r="Q344" i="1"/>
  <c r="Q397" i="1"/>
  <c r="Q293" i="1"/>
  <c r="Q260" i="1"/>
  <c r="Q92" i="1"/>
  <c r="Q251" i="1"/>
  <c r="Q209" i="1"/>
  <c r="Q394" i="1"/>
  <c r="Q378" i="1"/>
  <c r="Q362" i="1"/>
  <c r="Q346" i="1"/>
  <c r="Q321" i="1"/>
  <c r="Q295" i="1"/>
  <c r="Q369" i="1"/>
  <c r="Q304" i="1"/>
  <c r="Q352" i="1"/>
  <c r="Q273" i="1"/>
  <c r="Q192" i="1"/>
  <c r="Q112" i="1"/>
  <c r="Q267" i="1"/>
  <c r="Q393" i="1"/>
  <c r="Q345" i="1"/>
  <c r="Q384" i="1"/>
  <c r="Q308" i="1"/>
  <c r="Q236" i="1"/>
  <c r="Q156" i="1"/>
  <c r="Q44" i="1"/>
  <c r="Q167" i="1"/>
  <c r="Q95" i="1"/>
  <c r="Q258" i="1"/>
  <c r="Q385" i="1"/>
  <c r="Q353" i="1"/>
  <c r="Q325" i="1"/>
  <c r="Q400" i="1"/>
  <c r="Q368" i="1"/>
  <c r="Q335" i="1"/>
  <c r="Q292" i="1"/>
  <c r="Q252" i="1"/>
  <c r="Q212" i="1"/>
  <c r="Q176" i="1"/>
  <c r="Q124" i="1"/>
  <c r="Q76" i="1"/>
  <c r="Q12" i="1"/>
  <c r="Q215" i="1"/>
  <c r="Q71" i="1"/>
  <c r="Q349" i="1"/>
  <c r="Q315" i="1"/>
  <c r="Q388" i="1"/>
  <c r="Q360" i="1"/>
  <c r="Q329" i="1"/>
  <c r="Q277" i="1"/>
  <c r="Q240" i="1"/>
  <c r="Q208" i="1"/>
  <c r="Q164" i="1"/>
  <c r="Q120" i="1"/>
  <c r="Q64" i="1"/>
  <c r="Q272" i="1"/>
  <c r="Q199" i="1"/>
  <c r="Q178" i="1"/>
  <c r="Q332" i="1"/>
  <c r="Q311" i="1"/>
  <c r="Q401" i="1"/>
  <c r="Q381" i="1"/>
  <c r="Q361" i="1"/>
  <c r="Q336" i="1"/>
  <c r="Q309" i="1"/>
  <c r="Q396" i="1"/>
  <c r="Q372" i="1"/>
  <c r="Q348" i="1"/>
  <c r="Q324" i="1"/>
  <c r="Q285" i="1"/>
  <c r="Q256" i="1"/>
  <c r="Q228" i="1"/>
  <c r="Q196" i="1"/>
  <c r="Q172" i="1"/>
  <c r="Q140" i="1"/>
  <c r="Q96" i="1"/>
  <c r="Q48" i="1"/>
  <c r="Q4" i="1"/>
  <c r="Q231" i="1"/>
  <c r="Q147" i="1"/>
  <c r="Q238" i="1"/>
  <c r="Q389" i="1"/>
  <c r="Q373" i="1"/>
  <c r="Q357" i="1"/>
  <c r="Q341" i="1"/>
  <c r="Q320" i="1"/>
  <c r="Q299" i="1"/>
  <c r="Q392" i="1"/>
  <c r="Q376" i="1"/>
  <c r="Q356" i="1"/>
  <c r="Q340" i="1"/>
  <c r="Q313" i="1"/>
  <c r="Q289" i="1"/>
  <c r="Q268" i="1"/>
  <c r="Q244" i="1"/>
  <c r="Q224" i="1"/>
  <c r="Q204" i="1"/>
  <c r="Q180" i="1"/>
  <c r="Q160" i="1"/>
  <c r="Q136" i="1"/>
  <c r="Q104" i="1"/>
  <c r="Q68" i="1"/>
  <c r="Q32" i="1"/>
  <c r="Q276" i="1"/>
  <c r="Q243" i="1"/>
  <c r="Q187" i="1"/>
  <c r="Q99" i="1"/>
  <c r="Q7" i="1"/>
  <c r="Q158" i="1"/>
  <c r="V15" i="1"/>
  <c r="E34" i="1" s="1"/>
  <c r="V14" i="1"/>
  <c r="Q135" i="1"/>
  <c r="Q19" i="1"/>
  <c r="Q319" i="1"/>
  <c r="Q297" i="1"/>
  <c r="Q281" i="1"/>
  <c r="Q264" i="1"/>
  <c r="Q248" i="1"/>
  <c r="Q232" i="1"/>
  <c r="Q216" i="1"/>
  <c r="Q200" i="1"/>
  <c r="Q184" i="1"/>
  <c r="Q168" i="1"/>
  <c r="Q152" i="1"/>
  <c r="Q128" i="1"/>
  <c r="Q108" i="1"/>
  <c r="Q84" i="1"/>
  <c r="Q52" i="1"/>
  <c r="Q28" i="1"/>
  <c r="Q288" i="1"/>
  <c r="Q255" i="1"/>
  <c r="Q219" i="1"/>
  <c r="Q171" i="1"/>
  <c r="Q131" i="1"/>
  <c r="Q39" i="1"/>
  <c r="Q242" i="1"/>
  <c r="Q122" i="1"/>
  <c r="Q195" i="1"/>
  <c r="Q155" i="1"/>
  <c r="Q111" i="1"/>
  <c r="Q63" i="1"/>
  <c r="Q283" i="1"/>
  <c r="Q198" i="1"/>
  <c r="Q70" i="1"/>
  <c r="Q148" i="1"/>
  <c r="Q132" i="1"/>
  <c r="Q116" i="1"/>
  <c r="Q100" i="1"/>
  <c r="Q80" i="1"/>
  <c r="Q60" i="1"/>
  <c r="Q36" i="1"/>
  <c r="Q16" i="1"/>
  <c r="Q284" i="1"/>
  <c r="Q259" i="1"/>
  <c r="Q235" i="1"/>
  <c r="Q211" i="1"/>
  <c r="Q179" i="1"/>
  <c r="Q151" i="1"/>
  <c r="Q123" i="1"/>
  <c r="Q79" i="1"/>
  <c r="Q35" i="1"/>
  <c r="Q279" i="1"/>
  <c r="Q206" i="1"/>
  <c r="Q138" i="1"/>
  <c r="Q50" i="1"/>
  <c r="Q58" i="1"/>
  <c r="Q88" i="1"/>
  <c r="Q72" i="1"/>
  <c r="Q56" i="1"/>
  <c r="Q40" i="1"/>
  <c r="Q24" i="1"/>
  <c r="Q8" i="1"/>
  <c r="Q280" i="1"/>
  <c r="Q263" i="1"/>
  <c r="Q247" i="1"/>
  <c r="Q227" i="1"/>
  <c r="Q203" i="1"/>
  <c r="Q183" i="1"/>
  <c r="Q163" i="1"/>
  <c r="Q139" i="1"/>
  <c r="Q115" i="1"/>
  <c r="Q91" i="1"/>
  <c r="Q51" i="1"/>
  <c r="Q15" i="1"/>
  <c r="Q266" i="1"/>
  <c r="Q214" i="1"/>
  <c r="Q174" i="1"/>
  <c r="Q102" i="1"/>
  <c r="Q322" i="1"/>
  <c r="Q239" i="1"/>
  <c r="Q223" i="1"/>
  <c r="Q207" i="1"/>
  <c r="Q191" i="1"/>
  <c r="Q175" i="1"/>
  <c r="Q159" i="1"/>
  <c r="Q143" i="1"/>
  <c r="Q127" i="1"/>
  <c r="Q107" i="1"/>
  <c r="Q83" i="1"/>
  <c r="Q55" i="1"/>
  <c r="Q31" i="1"/>
  <c r="Q291" i="1"/>
  <c r="Q262" i="1"/>
  <c r="Q226" i="1"/>
  <c r="Q182" i="1"/>
  <c r="Q150" i="1"/>
  <c r="Q98" i="1"/>
  <c r="Q18" i="1"/>
  <c r="Q274" i="1"/>
  <c r="Q153" i="1"/>
  <c r="Q10" i="1"/>
  <c r="Q265" i="1"/>
  <c r="Q73" i="1"/>
  <c r="Q302" i="1"/>
  <c r="Q201" i="1"/>
  <c r="Q119" i="1"/>
  <c r="Q103" i="1"/>
  <c r="Q87" i="1"/>
  <c r="Q67" i="1"/>
  <c r="Q47" i="1"/>
  <c r="Q23" i="1"/>
  <c r="Q3" i="1"/>
  <c r="Q275" i="1"/>
  <c r="Q246" i="1"/>
  <c r="Q222" i="1"/>
  <c r="Q194" i="1"/>
  <c r="Q162" i="1"/>
  <c r="Q130" i="1"/>
  <c r="Q90" i="1"/>
  <c r="Q34" i="1"/>
  <c r="Q318" i="1"/>
  <c r="Q241" i="1"/>
  <c r="Q173" i="1"/>
  <c r="Q113" i="1"/>
  <c r="Q45" i="1"/>
  <c r="Q233" i="1"/>
  <c r="Q157" i="1"/>
  <c r="Q93" i="1"/>
  <c r="Q17" i="1"/>
  <c r="Q125" i="1"/>
  <c r="Q61" i="1"/>
  <c r="Q75" i="1"/>
  <c r="Q59" i="1"/>
  <c r="Q43" i="1"/>
  <c r="Q27" i="1"/>
  <c r="Q11" i="1"/>
  <c r="Q287" i="1"/>
  <c r="Q270" i="1"/>
  <c r="Q254" i="1"/>
  <c r="Q230" i="1"/>
  <c r="Q210" i="1"/>
  <c r="Q190" i="1"/>
  <c r="Q166" i="1"/>
  <c r="Q146" i="1"/>
  <c r="Q118" i="1"/>
  <c r="Q74" i="1"/>
  <c r="Q38" i="1"/>
  <c r="Q6" i="1"/>
  <c r="Q286" i="1"/>
  <c r="Q237" i="1"/>
  <c r="Q189" i="1"/>
  <c r="Q129" i="1"/>
  <c r="Q89" i="1"/>
  <c r="Q41" i="1"/>
  <c r="Q250" i="1"/>
  <c r="Q234" i="1"/>
  <c r="Q218" i="1"/>
  <c r="Q202" i="1"/>
  <c r="Q186" i="1"/>
  <c r="Q170" i="1"/>
  <c r="Q154" i="1"/>
  <c r="Q134" i="1"/>
  <c r="Q114" i="1"/>
  <c r="Q82" i="1"/>
  <c r="Q54" i="1"/>
  <c r="Q26" i="1"/>
  <c r="Q330" i="1"/>
  <c r="Q298" i="1"/>
  <c r="Q257" i="1"/>
  <c r="Q217" i="1"/>
  <c r="Q177" i="1"/>
  <c r="Q145" i="1"/>
  <c r="Q105" i="1"/>
  <c r="Q65" i="1"/>
  <c r="Q29" i="1"/>
  <c r="Q106" i="1"/>
  <c r="Q86" i="1"/>
  <c r="Q66" i="1"/>
  <c r="Q42" i="1"/>
  <c r="Q22" i="1"/>
  <c r="Q338" i="1"/>
  <c r="Q306" i="1"/>
  <c r="Q282" i="1"/>
  <c r="Q253" i="1"/>
  <c r="Q221" i="1"/>
  <c r="Q193" i="1"/>
  <c r="Q169" i="1"/>
  <c r="Q137" i="1"/>
  <c r="Q109" i="1"/>
  <c r="Q81" i="1"/>
  <c r="Q49" i="1"/>
  <c r="Q25" i="1"/>
  <c r="Q142" i="1"/>
  <c r="Q126" i="1"/>
  <c r="Q110" i="1"/>
  <c r="Q94" i="1"/>
  <c r="Q78" i="1"/>
  <c r="Q62" i="1"/>
  <c r="Q46" i="1"/>
  <c r="Q30" i="1"/>
  <c r="Q14" i="1"/>
  <c r="Q334" i="1"/>
  <c r="Q314" i="1"/>
  <c r="Q290" i="1"/>
  <c r="Q269" i="1"/>
  <c r="Q249" i="1"/>
  <c r="Q225" i="1"/>
  <c r="Q205" i="1"/>
  <c r="Q185" i="1"/>
  <c r="Q161" i="1"/>
  <c r="Q141" i="1"/>
  <c r="Q121" i="1"/>
  <c r="Q97" i="1"/>
  <c r="Q77" i="1"/>
  <c r="Q57" i="1"/>
  <c r="Q33" i="1"/>
  <c r="Q13" i="1"/>
  <c r="Q9" i="1"/>
  <c r="Q2" i="1"/>
  <c r="Q326" i="1"/>
  <c r="Q310" i="1"/>
  <c r="Q294" i="1"/>
  <c r="Q278" i="1"/>
  <c r="Q261" i="1"/>
  <c r="Q245" i="1"/>
  <c r="Q229" i="1"/>
  <c r="Q213" i="1"/>
  <c r="Q197" i="1"/>
  <c r="Q181" i="1"/>
  <c r="Q165" i="1"/>
  <c r="Q149" i="1"/>
  <c r="Q133" i="1"/>
  <c r="Q117" i="1"/>
  <c r="Q101" i="1"/>
  <c r="Q85" i="1"/>
  <c r="Q69" i="1"/>
  <c r="Q53" i="1"/>
  <c r="Q37" i="1"/>
  <c r="Q21" i="1"/>
  <c r="Q5" i="1"/>
  <c r="E33" i="1"/>
  <c r="G35" i="1" s="1"/>
</calcChain>
</file>

<file path=xl/sharedStrings.xml><?xml version="1.0" encoding="utf-8"?>
<sst xmlns="http://schemas.openxmlformats.org/spreadsheetml/2006/main" count="28" uniqueCount="28">
  <si>
    <t>Less Than</t>
  </si>
  <si>
    <t>More Than</t>
  </si>
  <si>
    <t>Between</t>
  </si>
  <si>
    <t>Exclude Between</t>
  </si>
  <si>
    <t>Mean</t>
  </si>
  <si>
    <t>SD</t>
  </si>
  <si>
    <t>Proportion Under Curve</t>
  </si>
  <si>
    <t>With thanks to:</t>
  </si>
  <si>
    <t>W. Joel Schneider</t>
  </si>
  <si>
    <t>Made by:</t>
  </si>
  <si>
    <t>Wittwer, J.W., "Graphing a Normal Distribution in Excel" From Vertex42.com, November 1, 2004</t>
  </si>
  <si>
    <t>Single Score</t>
  </si>
  <si>
    <t>Sample Mean</t>
  </si>
  <si>
    <t>Decimals to round proportion to:</t>
  </si>
  <si>
    <t>Mean of shaded region</t>
  </si>
  <si>
    <t>SD of shaded region</t>
  </si>
  <si>
    <t>pdf</t>
  </si>
  <si>
    <t>a</t>
  </si>
  <si>
    <t>b</t>
  </si>
  <si>
    <t>cdf</t>
  </si>
  <si>
    <t>Shaded Mean</t>
  </si>
  <si>
    <t>Shaded SD</t>
  </si>
  <si>
    <t>z</t>
  </si>
  <si>
    <t xml:space="preserve">Proportion of shaded region less than </t>
  </si>
  <si>
    <t>=</t>
  </si>
  <si>
    <t>z_X</t>
  </si>
  <si>
    <t>z bound</t>
  </si>
  <si>
    <t>Truncated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</si>
</sst>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2" borderId="0" xfId="0" applyFont="1" applyFill="1" applyAlignment="1" applyProtection="1">
      <alignment horizontal="center"/>
      <protection hidden="1"/>
    </xf>
    <xf numFmtId="0" fontId="4" fillId="2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3" fillId="2" borderId="0" xfId="0" applyFont="1" applyFill="1" applyAlignment="1" applyProtection="1">
      <alignment horizontal="right"/>
      <protection hidden="1"/>
    </xf>
    <xf numFmtId="2" fontId="4" fillId="2" borderId="0" xfId="0" applyNumberFormat="1" applyFont="1" applyFill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2" xfId="0" applyFont="1" applyFill="1" applyBorder="1" applyAlignment="1" applyProtection="1">
      <alignment horizontal="center"/>
      <protection locked="0" hidden="1"/>
    </xf>
    <xf numFmtId="2" fontId="4" fillId="2" borderId="2" xfId="0" applyNumberFormat="1" applyFont="1" applyFill="1" applyBorder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5" fillId="2" borderId="0" xfId="1" applyFont="1" applyFill="1" applyAlignment="1" applyProtection="1">
      <protection hidden="1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 hidden="1"/>
    </xf>
    <xf numFmtId="0" fontId="6" fillId="2" borderId="0" xfId="0" applyFont="1" applyFill="1" applyAlignment="1" applyProtection="1">
      <alignment horizontal="center"/>
      <protection hidden="1"/>
    </xf>
    <xf numFmtId="2" fontId="6" fillId="2" borderId="0" xfId="0" applyNumberFormat="1" applyFont="1" applyFill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locked="0"/>
    </xf>
    <xf numFmtId="0" fontId="5" fillId="2" borderId="0" xfId="1" applyFont="1" applyFill="1" applyAlignment="1" applyProtection="1">
      <alignment horizontal="left"/>
      <protection hidden="1"/>
    </xf>
    <xf numFmtId="0" fontId="7" fillId="2" borderId="0" xfId="0" applyFont="1" applyFill="1" applyProtection="1">
      <protection hidden="1"/>
    </xf>
    <xf numFmtId="0" fontId="8" fillId="2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2" fontId="6" fillId="2" borderId="0" xfId="0" applyNumberFormat="1" applyFont="1" applyFill="1" applyProtection="1">
      <protection hidden="1"/>
    </xf>
    <xf numFmtId="0" fontId="6" fillId="2" borderId="0" xfId="0" applyFont="1" applyFill="1" applyProtection="1">
      <protection locked="0"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NumberFormat="1" applyFont="1" applyFill="1" applyProtection="1">
      <protection hidden="1"/>
    </xf>
  </cellXfs>
  <cellStyles count="2">
    <cellStyle name="Hyperlink" xfId="1" builtinId="8"/>
    <cellStyle name="Normal" xfId="0" builtinId="0"/>
  </cellStyles>
  <dxfs count="4">
    <dxf>
      <font>
        <color theme="1"/>
      </font>
      <fill>
        <patternFill>
          <bgColor theme="0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8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ndense val="0"/>
        <extend val="0"/>
        <color indexed="8"/>
      </font>
      <fill>
        <patternFill>
          <bgColor theme="0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905797101449275E-2"/>
          <c:y val="1.5030731320455451E-2"/>
          <c:w val="0.95811594202898553"/>
          <c:h val="0.8707570951113125"/>
        </c:manualLayout>
      </c:layout>
      <c:scatterChart>
        <c:scatterStyle val="smoothMarker"/>
        <c:varyColors val="0"/>
        <c:ser>
          <c:idx val="1"/>
          <c:order val="0"/>
          <c:tx>
            <c:v>Shade</c:v>
          </c:tx>
          <c:spPr>
            <a:ln w="12700">
              <a:noFill/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CC99FF"/>
                </a:solidFill>
                <a:prstDash val="solid"/>
              </a:ln>
            </c:spPr>
          </c:errBars>
          <c:xVal>
            <c:numRef>
              <c:f>Sheet1!$O$1:$O$402</c:f>
              <c:numCache>
                <c:formatCode>General</c:formatCode>
                <c:ptCount val="402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-8.0000000000000099E-2</c:v>
                </c:pt>
                <c:pt idx="197">
                  <c:v>-6.0000000000000102E-2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1.9999999999999601E-2</c:v>
                </c:pt>
                <c:pt idx="202">
                  <c:v>0.04</c:v>
                </c:pt>
                <c:pt idx="203">
                  <c:v>5.9999999999999602E-2</c:v>
                </c:pt>
                <c:pt idx="204">
                  <c:v>8.0000000000000099E-2</c:v>
                </c:pt>
                <c:pt idx="205">
                  <c:v>9.9999999999999603E-2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1.1800000000000099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1.26000000000001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1.3400000000000101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1.4200000000000099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1.50000000000001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1.5800000000000101</c:v>
                </c:pt>
                <c:pt idx="280">
                  <c:v>1.6</c:v>
                </c:pt>
                <c:pt idx="281">
                  <c:v>1.62</c:v>
                </c:pt>
                <c:pt idx="282">
                  <c:v>1.6400000000000099</c:v>
                </c:pt>
                <c:pt idx="283">
                  <c:v>1.6600000000000099</c:v>
                </c:pt>
                <c:pt idx="284">
                  <c:v>1.6800000000000099</c:v>
                </c:pt>
                <c:pt idx="285">
                  <c:v>1.7</c:v>
                </c:pt>
                <c:pt idx="286">
                  <c:v>1.72000000000001</c:v>
                </c:pt>
                <c:pt idx="287">
                  <c:v>1.74000000000001</c:v>
                </c:pt>
                <c:pt idx="288">
                  <c:v>1.76000000000001</c:v>
                </c:pt>
                <c:pt idx="289">
                  <c:v>1.78</c:v>
                </c:pt>
                <c:pt idx="290">
                  <c:v>1.80000000000001</c:v>
                </c:pt>
                <c:pt idx="291">
                  <c:v>1.8200000000000101</c:v>
                </c:pt>
                <c:pt idx="292">
                  <c:v>1.8400000000000101</c:v>
                </c:pt>
                <c:pt idx="293">
                  <c:v>1.86</c:v>
                </c:pt>
                <c:pt idx="294">
                  <c:v>1.8800000000000101</c:v>
                </c:pt>
                <c:pt idx="295">
                  <c:v>1.9000000000000099</c:v>
                </c:pt>
                <c:pt idx="296">
                  <c:v>1.9200000000000099</c:v>
                </c:pt>
                <c:pt idx="297">
                  <c:v>1.94</c:v>
                </c:pt>
                <c:pt idx="298">
                  <c:v>1.96000000000001</c:v>
                </c:pt>
                <c:pt idx="299">
                  <c:v>1.98000000000001</c:v>
                </c:pt>
                <c:pt idx="300">
                  <c:v>2.0000000000000102</c:v>
                </c:pt>
                <c:pt idx="301">
                  <c:v>2.02</c:v>
                </c:pt>
                <c:pt idx="302">
                  <c:v>2.0400000000000098</c:v>
                </c:pt>
                <c:pt idx="303">
                  <c:v>2.0600000000000098</c:v>
                </c:pt>
                <c:pt idx="304">
                  <c:v>2.0800000000000098</c:v>
                </c:pt>
                <c:pt idx="305">
                  <c:v>2.1</c:v>
                </c:pt>
                <c:pt idx="306">
                  <c:v>2.1200000000000099</c:v>
                </c:pt>
                <c:pt idx="307">
                  <c:v>2.1400000000000099</c:v>
                </c:pt>
                <c:pt idx="308">
                  <c:v>2.1600000000000099</c:v>
                </c:pt>
                <c:pt idx="309">
                  <c:v>2.1800000000000099</c:v>
                </c:pt>
                <c:pt idx="310">
                  <c:v>2.2000000000000099</c:v>
                </c:pt>
                <c:pt idx="311">
                  <c:v>2.22000000000001</c:v>
                </c:pt>
                <c:pt idx="312">
                  <c:v>2.24000000000001</c:v>
                </c:pt>
                <c:pt idx="313">
                  <c:v>2.26000000000001</c:v>
                </c:pt>
                <c:pt idx="314">
                  <c:v>2.28000000000001</c:v>
                </c:pt>
                <c:pt idx="315">
                  <c:v>2.30000000000001</c:v>
                </c:pt>
                <c:pt idx="316">
                  <c:v>2.3200000000000101</c:v>
                </c:pt>
                <c:pt idx="317">
                  <c:v>2.3400000000000101</c:v>
                </c:pt>
                <c:pt idx="318">
                  <c:v>2.3600000000000101</c:v>
                </c:pt>
                <c:pt idx="319">
                  <c:v>2.3800000000000101</c:v>
                </c:pt>
                <c:pt idx="320">
                  <c:v>2.4000000000000101</c:v>
                </c:pt>
                <c:pt idx="321">
                  <c:v>2.4200000000000101</c:v>
                </c:pt>
                <c:pt idx="322">
                  <c:v>2.4400000000000102</c:v>
                </c:pt>
                <c:pt idx="323">
                  <c:v>2.4600000000000102</c:v>
                </c:pt>
                <c:pt idx="324">
                  <c:v>2.4800000000000102</c:v>
                </c:pt>
                <c:pt idx="325">
                  <c:v>2.5000000000000102</c:v>
                </c:pt>
                <c:pt idx="326">
                  <c:v>2.5200000000000098</c:v>
                </c:pt>
                <c:pt idx="327">
                  <c:v>2.5400000000000098</c:v>
                </c:pt>
                <c:pt idx="328">
                  <c:v>2.5600000000000098</c:v>
                </c:pt>
                <c:pt idx="329">
                  <c:v>2.5800000000000098</c:v>
                </c:pt>
                <c:pt idx="330">
                  <c:v>2.6000000000000099</c:v>
                </c:pt>
                <c:pt idx="331">
                  <c:v>2.6200000000000099</c:v>
                </c:pt>
                <c:pt idx="332">
                  <c:v>2.6400000000000099</c:v>
                </c:pt>
                <c:pt idx="333">
                  <c:v>2.6600000000000099</c:v>
                </c:pt>
                <c:pt idx="334">
                  <c:v>2.6800000000000099</c:v>
                </c:pt>
                <c:pt idx="335">
                  <c:v>2.7000000000000099</c:v>
                </c:pt>
                <c:pt idx="336">
                  <c:v>2.72000000000001</c:v>
                </c:pt>
                <c:pt idx="337">
                  <c:v>2.74000000000001</c:v>
                </c:pt>
                <c:pt idx="338">
                  <c:v>2.76000000000001</c:v>
                </c:pt>
                <c:pt idx="339">
                  <c:v>2.78000000000001</c:v>
                </c:pt>
                <c:pt idx="340">
                  <c:v>2.80000000000001</c:v>
                </c:pt>
                <c:pt idx="341">
                  <c:v>2.8200000000000101</c:v>
                </c:pt>
                <c:pt idx="342">
                  <c:v>2.8400000000000101</c:v>
                </c:pt>
                <c:pt idx="343">
                  <c:v>2.8600000000000101</c:v>
                </c:pt>
                <c:pt idx="344">
                  <c:v>2.8800000000000101</c:v>
                </c:pt>
                <c:pt idx="345">
                  <c:v>2.9000000000000101</c:v>
                </c:pt>
                <c:pt idx="346">
                  <c:v>2.9200000000000101</c:v>
                </c:pt>
                <c:pt idx="347">
                  <c:v>2.9400000000000102</c:v>
                </c:pt>
                <c:pt idx="348">
                  <c:v>2.9600000000000102</c:v>
                </c:pt>
                <c:pt idx="349">
                  <c:v>2.9800000000000102</c:v>
                </c:pt>
                <c:pt idx="350">
                  <c:v>3.0000000000000102</c:v>
                </c:pt>
                <c:pt idx="351">
                  <c:v>3.0200000000000098</c:v>
                </c:pt>
                <c:pt idx="352">
                  <c:v>3.0400000000000098</c:v>
                </c:pt>
                <c:pt idx="353">
                  <c:v>3.0600000000000098</c:v>
                </c:pt>
                <c:pt idx="354">
                  <c:v>3.0800000000000098</c:v>
                </c:pt>
                <c:pt idx="355">
                  <c:v>3.1000000000000099</c:v>
                </c:pt>
                <c:pt idx="356">
                  <c:v>3.1200000000000099</c:v>
                </c:pt>
                <c:pt idx="357">
                  <c:v>3.1400000000000099</c:v>
                </c:pt>
                <c:pt idx="358">
                  <c:v>3.1600000000000099</c:v>
                </c:pt>
                <c:pt idx="359">
                  <c:v>3.1800000000000099</c:v>
                </c:pt>
                <c:pt idx="360">
                  <c:v>3.2000000000000099</c:v>
                </c:pt>
                <c:pt idx="361">
                  <c:v>3.22000000000001</c:v>
                </c:pt>
                <c:pt idx="362">
                  <c:v>3.24000000000001</c:v>
                </c:pt>
                <c:pt idx="363">
                  <c:v>3.26000000000001</c:v>
                </c:pt>
                <c:pt idx="364">
                  <c:v>3.28000000000001</c:v>
                </c:pt>
                <c:pt idx="365">
                  <c:v>3.30000000000001</c:v>
                </c:pt>
                <c:pt idx="366">
                  <c:v>3.3200000000000101</c:v>
                </c:pt>
                <c:pt idx="367">
                  <c:v>3.3400000000000101</c:v>
                </c:pt>
                <c:pt idx="368">
                  <c:v>3.3600000000000101</c:v>
                </c:pt>
                <c:pt idx="369">
                  <c:v>3.3800000000000101</c:v>
                </c:pt>
                <c:pt idx="370">
                  <c:v>3.4000000000000101</c:v>
                </c:pt>
                <c:pt idx="371">
                  <c:v>3.4200000000000101</c:v>
                </c:pt>
                <c:pt idx="372">
                  <c:v>3.4400000000000102</c:v>
                </c:pt>
                <c:pt idx="373">
                  <c:v>3.4600000000000102</c:v>
                </c:pt>
                <c:pt idx="374">
                  <c:v>3.4800000000000102</c:v>
                </c:pt>
                <c:pt idx="375">
                  <c:v>3.5000000000000102</c:v>
                </c:pt>
                <c:pt idx="376">
                  <c:v>3.5200000000000098</c:v>
                </c:pt>
                <c:pt idx="377">
                  <c:v>3.5400000000000098</c:v>
                </c:pt>
                <c:pt idx="378">
                  <c:v>3.5600000000000098</c:v>
                </c:pt>
                <c:pt idx="379">
                  <c:v>3.5800000000000098</c:v>
                </c:pt>
                <c:pt idx="380">
                  <c:v>3.6000000000000099</c:v>
                </c:pt>
                <c:pt idx="381">
                  <c:v>3.6200000000000099</c:v>
                </c:pt>
                <c:pt idx="382">
                  <c:v>3.6400000000000099</c:v>
                </c:pt>
                <c:pt idx="383">
                  <c:v>3.6600000000000099</c:v>
                </c:pt>
                <c:pt idx="384">
                  <c:v>3.6800000000000099</c:v>
                </c:pt>
                <c:pt idx="385">
                  <c:v>3.7000000000000099</c:v>
                </c:pt>
                <c:pt idx="386">
                  <c:v>3.72000000000001</c:v>
                </c:pt>
                <c:pt idx="387">
                  <c:v>3.74000000000001</c:v>
                </c:pt>
                <c:pt idx="388">
                  <c:v>3.76000000000001</c:v>
                </c:pt>
                <c:pt idx="389">
                  <c:v>3.78000000000001</c:v>
                </c:pt>
                <c:pt idx="390">
                  <c:v>3.80000000000001</c:v>
                </c:pt>
                <c:pt idx="391">
                  <c:v>3.8200000000000101</c:v>
                </c:pt>
                <c:pt idx="392">
                  <c:v>3.8400000000000101</c:v>
                </c:pt>
                <c:pt idx="393">
                  <c:v>3.8600000000000101</c:v>
                </c:pt>
                <c:pt idx="394">
                  <c:v>3.8800000000000101</c:v>
                </c:pt>
                <c:pt idx="395">
                  <c:v>3.9000000000000101</c:v>
                </c:pt>
                <c:pt idx="396">
                  <c:v>3.9200000000000101</c:v>
                </c:pt>
                <c:pt idx="397">
                  <c:v>3.9400000000000102</c:v>
                </c:pt>
                <c:pt idx="398">
                  <c:v>3.9600000000000102</c:v>
                </c:pt>
                <c:pt idx="399">
                  <c:v>3.9800000000000102</c:v>
                </c:pt>
                <c:pt idx="400">
                  <c:v>4.0000000000000098</c:v>
                </c:pt>
              </c:numCache>
            </c:numRef>
          </c:xVal>
          <c:yVal>
            <c:numRef>
              <c:f>Sheet1!$Q$1:$Q$402</c:f>
              <c:numCache>
                <c:formatCode>General</c:formatCode>
                <c:ptCount val="402"/>
                <c:pt idx="0">
                  <c:v>1.3383022576488537E-4</c:v>
                </c:pt>
                <c:pt idx="1">
                  <c:v>1.4494756042389106E-4</c:v>
                </c:pt>
                <c:pt idx="2">
                  <c:v>1.5692563406553226E-4</c:v>
                </c:pt>
                <c:pt idx="3">
                  <c:v>1.6982559942934359E-4</c:v>
                </c:pt>
                <c:pt idx="4">
                  <c:v>1.8371249800245711E-4</c:v>
                </c:pt>
                <c:pt idx="5">
                  <c:v>1.9865547139277272E-4</c:v>
                </c:pt>
                <c:pt idx="6">
                  <c:v>2.1472798150036704E-4</c:v>
                </c:pt>
                <c:pt idx="7">
                  <c:v>2.3200803965694238E-4</c:v>
                </c:pt>
                <c:pt idx="8">
                  <c:v>2.5057844489086075E-4</c:v>
                </c:pt>
                <c:pt idx="9">
                  <c:v>2.70527031461521E-4</c:v>
                </c:pt>
                <c:pt idx="10">
                  <c:v>2.9194692579146027E-4</c:v>
                </c:pt>
                <c:pt idx="11">
                  <c:v>3.1493681290752188E-4</c:v>
                </c:pt>
                <c:pt idx="12">
                  <c:v>3.3960121248365478E-4</c:v>
                </c:pt>
                <c:pt idx="13">
                  <c:v>3.6605076455733496E-4</c:v>
                </c:pt>
                <c:pt idx="14">
                  <c:v>3.9440252496915622E-4</c:v>
                </c:pt>
                <c:pt idx="15">
                  <c:v>4.2478027055075143E-4</c:v>
                </c:pt>
                <c:pt idx="16">
                  <c:v>4.5731481405985675E-4</c:v>
                </c:pt>
                <c:pt idx="17">
                  <c:v>4.9214432883289312E-4</c:v>
                </c:pt>
                <c:pt idx="18">
                  <c:v>5.2941468309493475E-4</c:v>
                </c:pt>
                <c:pt idx="19">
                  <c:v>5.6927978383425261E-4</c:v>
                </c:pt>
                <c:pt idx="20">
                  <c:v>6.119019301137719E-4</c:v>
                </c:pt>
                <c:pt idx="21">
                  <c:v>6.5745217565467645E-4</c:v>
                </c:pt>
                <c:pt idx="22">
                  <c:v>7.061107004880362E-4</c:v>
                </c:pt>
                <c:pt idx="23">
                  <c:v>7.580671914287103E-4</c:v>
                </c:pt>
                <c:pt idx="24">
                  <c:v>8.1352123108180841E-4</c:v>
                </c:pt>
                <c:pt idx="25">
                  <c:v>8.7268269504576015E-4</c:v>
                </c:pt>
                <c:pt idx="26">
                  <c:v>9.3577215692747977E-4</c:v>
                </c:pt>
                <c:pt idx="27">
                  <c:v>1.0030213007342376E-3</c:v>
                </c:pt>
                <c:pt idx="28">
                  <c:v>1.0746733401537356E-3</c:v>
                </c:pt>
                <c:pt idx="29">
                  <c:v>1.1509834441784845E-3</c:v>
                </c:pt>
                <c:pt idx="30">
                  <c:v>1.2322191684730199E-3</c:v>
                </c:pt>
                <c:pt idx="31">
                  <c:v>1.3186608918227423E-3</c:v>
                </c:pt>
                <c:pt idx="32">
                  <c:v>1.4106022569413848E-3</c:v>
                </c:pt>
                <c:pt idx="33">
                  <c:v>1.5083506148503073E-3</c:v>
                </c:pt>
                <c:pt idx="34">
                  <c:v>1.6122274719771244E-3</c:v>
                </c:pt>
                <c:pt idx="35">
                  <c:v>1.7225689390536812E-3</c:v>
                </c:pt>
                <c:pt idx="36">
                  <c:v>1.839726180824281E-3</c:v>
                </c:pt>
                <c:pt idx="37">
                  <c:v>1.9640658655043761E-3</c:v>
                </c:pt>
                <c:pt idx="38">
                  <c:v>2.0959706128579419E-3</c:v>
                </c:pt>
                <c:pt idx="39">
                  <c:v>2.2358394396885385E-3</c:v>
                </c:pt>
                <c:pt idx="40">
                  <c:v>2.3840882014648404E-3</c:v>
                </c:pt>
                <c:pt idx="41">
                  <c:v>2.5411500287265214E-3</c:v>
                </c:pt>
                <c:pt idx="42">
                  <c:v>2.7074757568406999E-3</c:v>
                </c:pt>
                <c:pt idx="43">
                  <c:v>2.8835343476034392E-3</c:v>
                </c:pt>
                <c:pt idx="44">
                  <c:v>3.0698133011047403E-3</c:v>
                </c:pt>
                <c:pt idx="45">
                  <c:v>3.2668190561999182E-3</c:v>
                </c:pt>
                <c:pt idx="46">
                  <c:v>3.4750773778549375E-3</c:v>
                </c:pt>
                <c:pt idx="47">
                  <c:v>3.6951337295590349E-3</c:v>
                </c:pt>
                <c:pt idx="48">
                  <c:v>3.9275536289247789E-3</c:v>
                </c:pt>
                <c:pt idx="49">
                  <c:v>4.1729229845239623E-3</c:v>
                </c:pt>
                <c:pt idx="50">
                  <c:v>4.4318484119380075E-3</c:v>
                </c:pt>
                <c:pt idx="51">
                  <c:v>4.7049575269339792E-3</c:v>
                </c:pt>
                <c:pt idx="52">
                  <c:v>4.9928992136123763E-3</c:v>
                </c:pt>
                <c:pt idx="53">
                  <c:v>5.2963438653110201E-3</c:v>
                </c:pt>
                <c:pt idx="54">
                  <c:v>5.615983595990969E-3</c:v>
                </c:pt>
                <c:pt idx="55">
                  <c:v>5.9525324197758538E-3</c:v>
                </c:pt>
                <c:pt idx="56">
                  <c:v>6.3067263962659275E-3</c:v>
                </c:pt>
                <c:pt idx="57">
                  <c:v>6.6793237392026202E-3</c:v>
                </c:pt>
                <c:pt idx="58">
                  <c:v>7.0711048860194487E-3</c:v>
                </c:pt>
                <c:pt idx="59">
                  <c:v>7.4828725257805638E-3</c:v>
                </c:pt>
                <c:pt idx="60">
                  <c:v>7.9154515829799686E-3</c:v>
                </c:pt>
                <c:pt idx="61">
                  <c:v>8.369689154653033E-3</c:v>
                </c:pt>
                <c:pt idx="62">
                  <c:v>8.8464543982372315E-3</c:v>
                </c:pt>
                <c:pt idx="63">
                  <c:v>9.3466383676122835E-3</c:v>
                </c:pt>
                <c:pt idx="64">
                  <c:v>9.8711537947511301E-3</c:v>
                </c:pt>
                <c:pt idx="65">
                  <c:v>1.0420934814422592E-2</c:v>
                </c:pt>
                <c:pt idx="66">
                  <c:v>1.0996936629405572E-2</c:v>
                </c:pt>
                <c:pt idx="67">
                  <c:v>1.1600135113702561E-2</c:v>
                </c:pt>
                <c:pt idx="68">
                  <c:v>1.2231526351277971E-2</c:v>
                </c:pt>
                <c:pt idx="69">
                  <c:v>1.2892126107895304E-2</c:v>
                </c:pt>
                <c:pt idx="70">
                  <c:v>1.3582969233685613E-2</c:v>
                </c:pt>
                <c:pt idx="71">
                  <c:v>1.430510899414969E-2</c:v>
                </c:pt>
                <c:pt idx="72">
                  <c:v>1.5059616327377449E-2</c:v>
                </c:pt>
                <c:pt idx="73">
                  <c:v>1.5847579025360818E-2</c:v>
                </c:pt>
                <c:pt idx="74">
                  <c:v>1.6670100837381057E-2</c:v>
                </c:pt>
                <c:pt idx="75">
                  <c:v>1.752830049356854E-2</c:v>
                </c:pt>
                <c:pt idx="76">
                  <c:v>1.8423310646862048E-2</c:v>
                </c:pt>
                <c:pt idx="77">
                  <c:v>1.9356276731736961E-2</c:v>
                </c:pt>
                <c:pt idx="78">
                  <c:v>2.0328355738225837E-2</c:v>
                </c:pt>
                <c:pt idx="79">
                  <c:v>2.1340714899922782E-2</c:v>
                </c:pt>
                <c:pt idx="80">
                  <c:v>2.2394530294842899E-2</c:v>
                </c:pt>
                <c:pt idx="81">
                  <c:v>2.3490985358201363E-2</c:v>
                </c:pt>
                <c:pt idx="82">
                  <c:v>2.4631269306382507E-2</c:v>
                </c:pt>
                <c:pt idx="83">
                  <c:v>2.581657547158769E-2</c:v>
                </c:pt>
                <c:pt idx="84">
                  <c:v>2.7048099546881785E-2</c:v>
                </c:pt>
                <c:pt idx="85">
                  <c:v>2.8327037741601186E-2</c:v>
                </c:pt>
                <c:pt idx="86">
                  <c:v>2.9654584847341278E-2</c:v>
                </c:pt>
                <c:pt idx="87">
                  <c:v>3.103193221500827E-2</c:v>
                </c:pt>
                <c:pt idx="88">
                  <c:v>3.2460265643697445E-2</c:v>
                </c:pt>
                <c:pt idx="89">
                  <c:v>3.3940763182449186E-2</c:v>
                </c:pt>
                <c:pt idx="90">
                  <c:v>3.5474592846231424E-2</c:v>
                </c:pt>
                <c:pt idx="91">
                  <c:v>3.7062910247806474E-2</c:v>
                </c:pt>
                <c:pt idx="92">
                  <c:v>3.8706856147455608E-2</c:v>
                </c:pt>
                <c:pt idx="93">
                  <c:v>4.0407553922860308E-2</c:v>
                </c:pt>
                <c:pt idx="94">
                  <c:v>4.2166106961770311E-2</c:v>
                </c:pt>
                <c:pt idx="95">
                  <c:v>4.3983595980427191E-2</c:v>
                </c:pt>
                <c:pt idx="96">
                  <c:v>4.5861076271054887E-2</c:v>
                </c:pt>
                <c:pt idx="97">
                  <c:v>4.7799574882077034E-2</c:v>
                </c:pt>
                <c:pt idx="98">
                  <c:v>4.9800087735070775E-2</c:v>
                </c:pt>
                <c:pt idx="99">
                  <c:v>5.1863576682820565E-2</c:v>
                </c:pt>
                <c:pt idx="100">
                  <c:v>5.3990966513188063E-2</c:v>
                </c:pt>
                <c:pt idx="101">
                  <c:v>5.6183141903868049E-2</c:v>
                </c:pt>
                <c:pt idx="102">
                  <c:v>5.8440944333451469E-2</c:v>
                </c:pt>
                <c:pt idx="103">
                  <c:v>6.0765168954564776E-2</c:v>
                </c:pt>
                <c:pt idx="104">
                  <c:v>6.3156561435198655E-2</c:v>
                </c:pt>
                <c:pt idx="105">
                  <c:v>6.5615814774676595E-2</c:v>
                </c:pt>
                <c:pt idx="106">
                  <c:v>6.8143566101044578E-2</c:v>
                </c:pt>
                <c:pt idx="107">
                  <c:v>7.074039345698338E-2</c:v>
                </c:pt>
                <c:pt idx="108">
                  <c:v>7.3406812581656891E-2</c:v>
                </c:pt>
                <c:pt idx="109">
                  <c:v>7.6143273696207311E-2</c:v>
                </c:pt>
                <c:pt idx="110">
                  <c:v>7.8950158300894149E-2</c:v>
                </c:pt>
                <c:pt idx="111">
                  <c:v>8.1827775992142804E-2</c:v>
                </c:pt>
                <c:pt idx="112">
                  <c:v>8.4776361308022227E-2</c:v>
                </c:pt>
                <c:pt idx="113">
                  <c:v>8.7796070610905622E-2</c:v>
                </c:pt>
                <c:pt idx="114">
                  <c:v>9.0886979016282871E-2</c:v>
                </c:pt>
                <c:pt idx="115">
                  <c:v>9.4049077376886947E-2</c:v>
                </c:pt>
                <c:pt idx="116">
                  <c:v>9.7282269331467511E-2</c:v>
                </c:pt>
                <c:pt idx="117">
                  <c:v>0.10058636842769057</c:v>
                </c:pt>
                <c:pt idx="118">
                  <c:v>0.10396109532876423</c:v>
                </c:pt>
                <c:pt idx="119">
                  <c:v>0.1074060751134838</c:v>
                </c:pt>
                <c:pt idx="120">
                  <c:v>0.11092083467945554</c:v>
                </c:pt>
                <c:pt idx="121">
                  <c:v>0.11450480025929236</c:v>
                </c:pt>
                <c:pt idx="122">
                  <c:v>0.11815729505958227</c:v>
                </c:pt>
                <c:pt idx="123">
                  <c:v>0.12187753703240178</c:v>
                </c:pt>
                <c:pt idx="124">
                  <c:v>0.12566463678908815</c:v>
                </c:pt>
                <c:pt idx="125">
                  <c:v>0.12951759566589174</c:v>
                </c:pt>
                <c:pt idx="126">
                  <c:v>0.13343530395100231</c:v>
                </c:pt>
                <c:pt idx="127">
                  <c:v>0.13741653928228179</c:v>
                </c:pt>
                <c:pt idx="128">
                  <c:v>0.14145996522483878</c:v>
                </c:pt>
                <c:pt idx="129">
                  <c:v>0.14556413003734761</c:v>
                </c:pt>
                <c:pt idx="130">
                  <c:v>0.14972746563574488</c:v>
                </c:pt>
                <c:pt idx="131">
                  <c:v>0.15394828676263372</c:v>
                </c:pt>
                <c:pt idx="132">
                  <c:v>0.15822479037038303</c:v>
                </c:pt>
                <c:pt idx="133">
                  <c:v>0.16255505522553412</c:v>
                </c:pt>
                <c:pt idx="134">
                  <c:v>0.16693704174171381</c:v>
                </c:pt>
                <c:pt idx="135">
                  <c:v>0.17136859204780736</c:v>
                </c:pt>
                <c:pt idx="136">
                  <c:v>0.17584743029766237</c:v>
                </c:pt>
                <c:pt idx="137">
                  <c:v>0.18037116322708033</c:v>
                </c:pt>
                <c:pt idx="138">
                  <c:v>0.18493728096330531</c:v>
                </c:pt>
                <c:pt idx="139">
                  <c:v>0.18954315809164024</c:v>
                </c:pt>
                <c:pt idx="140">
                  <c:v>0.19418605498321295</c:v>
                </c:pt>
                <c:pt idx="141">
                  <c:v>0.19886311938727591</c:v>
                </c:pt>
                <c:pt idx="142">
                  <c:v>0.20357138829075944</c:v>
                </c:pt>
                <c:pt idx="143">
                  <c:v>0.20830779004710837</c:v>
                </c:pt>
                <c:pt idx="144">
                  <c:v>0.21306914677571784</c:v>
                </c:pt>
                <c:pt idx="145">
                  <c:v>0.21785217703255053</c:v>
                </c:pt>
                <c:pt idx="146">
                  <c:v>0.22265349875176113</c:v>
                </c:pt>
                <c:pt idx="147">
                  <c:v>0.22746963245738591</c:v>
                </c:pt>
                <c:pt idx="148">
                  <c:v>0.2322970047433662</c:v>
                </c:pt>
                <c:pt idx="149">
                  <c:v>0.23713195201937959</c:v>
                </c:pt>
                <c:pt idx="150">
                  <c:v>0.24197072451914337</c:v>
                </c:pt>
                <c:pt idx="151">
                  <c:v>0.24680949056704274</c:v>
                </c:pt>
                <c:pt idx="152">
                  <c:v>0.25164434109811712</c:v>
                </c:pt>
                <c:pt idx="153">
                  <c:v>0.25647129442562033</c:v>
                </c:pt>
                <c:pt idx="154">
                  <c:v>0.26128630124955315</c:v>
                </c:pt>
                <c:pt idx="155">
                  <c:v>0.26608524989875482</c:v>
                </c:pt>
                <c:pt idx="156">
                  <c:v>0.27086397179833799</c:v>
                </c:pt>
                <c:pt idx="157">
                  <c:v>0.27561824715345667</c:v>
                </c:pt>
                <c:pt idx="158">
                  <c:v>0.28034381083962062</c:v>
                </c:pt>
                <c:pt idx="159">
                  <c:v>0.28503635848900727</c:v>
                </c:pt>
                <c:pt idx="160">
                  <c:v>0.28969155276148273</c:v>
                </c:pt>
                <c:pt idx="161">
                  <c:v>0.29430502978832512</c:v>
                </c:pt>
                <c:pt idx="162">
                  <c:v>0.29887240577595275</c:v>
                </c:pt>
                <c:pt idx="163">
                  <c:v>0.30338928375630014</c:v>
                </c:pt>
                <c:pt idx="164">
                  <c:v>0.30785126046985295</c:v>
                </c:pt>
                <c:pt idx="165">
                  <c:v>0.31225393336676127</c:v>
                </c:pt>
                <c:pt idx="166">
                  <c:v>0.31659290771089277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09-404D-81A0-90A9DF382563}"/>
            </c:ext>
          </c:extLst>
        </c:ser>
        <c:ser>
          <c:idx val="0"/>
          <c:order val="1"/>
          <c:tx>
            <c:v>Density</c:v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>
              <a:outerShdw blurRad="12700" dist="127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Sheet1!$O$1:$O$402</c:f>
              <c:numCache>
                <c:formatCode>General</c:formatCode>
                <c:ptCount val="402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-8.0000000000000099E-2</c:v>
                </c:pt>
                <c:pt idx="197">
                  <c:v>-6.0000000000000102E-2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1.9999999999999601E-2</c:v>
                </c:pt>
                <c:pt idx="202">
                  <c:v>0.04</c:v>
                </c:pt>
                <c:pt idx="203">
                  <c:v>5.9999999999999602E-2</c:v>
                </c:pt>
                <c:pt idx="204">
                  <c:v>8.0000000000000099E-2</c:v>
                </c:pt>
                <c:pt idx="205">
                  <c:v>9.9999999999999603E-2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1.1800000000000099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1.26000000000001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1.3400000000000101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1.4200000000000099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1.50000000000001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1.5800000000000101</c:v>
                </c:pt>
                <c:pt idx="280">
                  <c:v>1.6</c:v>
                </c:pt>
                <c:pt idx="281">
                  <c:v>1.62</c:v>
                </c:pt>
                <c:pt idx="282">
                  <c:v>1.6400000000000099</c:v>
                </c:pt>
                <c:pt idx="283">
                  <c:v>1.6600000000000099</c:v>
                </c:pt>
                <c:pt idx="284">
                  <c:v>1.6800000000000099</c:v>
                </c:pt>
                <c:pt idx="285">
                  <c:v>1.7</c:v>
                </c:pt>
                <c:pt idx="286">
                  <c:v>1.72000000000001</c:v>
                </c:pt>
                <c:pt idx="287">
                  <c:v>1.74000000000001</c:v>
                </c:pt>
                <c:pt idx="288">
                  <c:v>1.76000000000001</c:v>
                </c:pt>
                <c:pt idx="289">
                  <c:v>1.78</c:v>
                </c:pt>
                <c:pt idx="290">
                  <c:v>1.80000000000001</c:v>
                </c:pt>
                <c:pt idx="291">
                  <c:v>1.8200000000000101</c:v>
                </c:pt>
                <c:pt idx="292">
                  <c:v>1.8400000000000101</c:v>
                </c:pt>
                <c:pt idx="293">
                  <c:v>1.86</c:v>
                </c:pt>
                <c:pt idx="294">
                  <c:v>1.8800000000000101</c:v>
                </c:pt>
                <c:pt idx="295">
                  <c:v>1.9000000000000099</c:v>
                </c:pt>
                <c:pt idx="296">
                  <c:v>1.9200000000000099</c:v>
                </c:pt>
                <c:pt idx="297">
                  <c:v>1.94</c:v>
                </c:pt>
                <c:pt idx="298">
                  <c:v>1.96000000000001</c:v>
                </c:pt>
                <c:pt idx="299">
                  <c:v>1.98000000000001</c:v>
                </c:pt>
                <c:pt idx="300">
                  <c:v>2.0000000000000102</c:v>
                </c:pt>
                <c:pt idx="301">
                  <c:v>2.02</c:v>
                </c:pt>
                <c:pt idx="302">
                  <c:v>2.0400000000000098</c:v>
                </c:pt>
                <c:pt idx="303">
                  <c:v>2.0600000000000098</c:v>
                </c:pt>
                <c:pt idx="304">
                  <c:v>2.0800000000000098</c:v>
                </c:pt>
                <c:pt idx="305">
                  <c:v>2.1</c:v>
                </c:pt>
                <c:pt idx="306">
                  <c:v>2.1200000000000099</c:v>
                </c:pt>
                <c:pt idx="307">
                  <c:v>2.1400000000000099</c:v>
                </c:pt>
                <c:pt idx="308">
                  <c:v>2.1600000000000099</c:v>
                </c:pt>
                <c:pt idx="309">
                  <c:v>2.1800000000000099</c:v>
                </c:pt>
                <c:pt idx="310">
                  <c:v>2.2000000000000099</c:v>
                </c:pt>
                <c:pt idx="311">
                  <c:v>2.22000000000001</c:v>
                </c:pt>
                <c:pt idx="312">
                  <c:v>2.24000000000001</c:v>
                </c:pt>
                <c:pt idx="313">
                  <c:v>2.26000000000001</c:v>
                </c:pt>
                <c:pt idx="314">
                  <c:v>2.28000000000001</c:v>
                </c:pt>
                <c:pt idx="315">
                  <c:v>2.30000000000001</c:v>
                </c:pt>
                <c:pt idx="316">
                  <c:v>2.3200000000000101</c:v>
                </c:pt>
                <c:pt idx="317">
                  <c:v>2.3400000000000101</c:v>
                </c:pt>
                <c:pt idx="318">
                  <c:v>2.3600000000000101</c:v>
                </c:pt>
                <c:pt idx="319">
                  <c:v>2.3800000000000101</c:v>
                </c:pt>
                <c:pt idx="320">
                  <c:v>2.4000000000000101</c:v>
                </c:pt>
                <c:pt idx="321">
                  <c:v>2.4200000000000101</c:v>
                </c:pt>
                <c:pt idx="322">
                  <c:v>2.4400000000000102</c:v>
                </c:pt>
                <c:pt idx="323">
                  <c:v>2.4600000000000102</c:v>
                </c:pt>
                <c:pt idx="324">
                  <c:v>2.4800000000000102</c:v>
                </c:pt>
                <c:pt idx="325">
                  <c:v>2.5000000000000102</c:v>
                </c:pt>
                <c:pt idx="326">
                  <c:v>2.5200000000000098</c:v>
                </c:pt>
                <c:pt idx="327">
                  <c:v>2.5400000000000098</c:v>
                </c:pt>
                <c:pt idx="328">
                  <c:v>2.5600000000000098</c:v>
                </c:pt>
                <c:pt idx="329">
                  <c:v>2.5800000000000098</c:v>
                </c:pt>
                <c:pt idx="330">
                  <c:v>2.6000000000000099</c:v>
                </c:pt>
                <c:pt idx="331">
                  <c:v>2.6200000000000099</c:v>
                </c:pt>
                <c:pt idx="332">
                  <c:v>2.6400000000000099</c:v>
                </c:pt>
                <c:pt idx="333">
                  <c:v>2.6600000000000099</c:v>
                </c:pt>
                <c:pt idx="334">
                  <c:v>2.6800000000000099</c:v>
                </c:pt>
                <c:pt idx="335">
                  <c:v>2.7000000000000099</c:v>
                </c:pt>
                <c:pt idx="336">
                  <c:v>2.72000000000001</c:v>
                </c:pt>
                <c:pt idx="337">
                  <c:v>2.74000000000001</c:v>
                </c:pt>
                <c:pt idx="338">
                  <c:v>2.76000000000001</c:v>
                </c:pt>
                <c:pt idx="339">
                  <c:v>2.78000000000001</c:v>
                </c:pt>
                <c:pt idx="340">
                  <c:v>2.80000000000001</c:v>
                </c:pt>
                <c:pt idx="341">
                  <c:v>2.8200000000000101</c:v>
                </c:pt>
                <c:pt idx="342">
                  <c:v>2.8400000000000101</c:v>
                </c:pt>
                <c:pt idx="343">
                  <c:v>2.8600000000000101</c:v>
                </c:pt>
                <c:pt idx="344">
                  <c:v>2.8800000000000101</c:v>
                </c:pt>
                <c:pt idx="345">
                  <c:v>2.9000000000000101</c:v>
                </c:pt>
                <c:pt idx="346">
                  <c:v>2.9200000000000101</c:v>
                </c:pt>
                <c:pt idx="347">
                  <c:v>2.9400000000000102</c:v>
                </c:pt>
                <c:pt idx="348">
                  <c:v>2.9600000000000102</c:v>
                </c:pt>
                <c:pt idx="349">
                  <c:v>2.9800000000000102</c:v>
                </c:pt>
                <c:pt idx="350">
                  <c:v>3.0000000000000102</c:v>
                </c:pt>
                <c:pt idx="351">
                  <c:v>3.0200000000000098</c:v>
                </c:pt>
                <c:pt idx="352">
                  <c:v>3.0400000000000098</c:v>
                </c:pt>
                <c:pt idx="353">
                  <c:v>3.0600000000000098</c:v>
                </c:pt>
                <c:pt idx="354">
                  <c:v>3.0800000000000098</c:v>
                </c:pt>
                <c:pt idx="355">
                  <c:v>3.1000000000000099</c:v>
                </c:pt>
                <c:pt idx="356">
                  <c:v>3.1200000000000099</c:v>
                </c:pt>
                <c:pt idx="357">
                  <c:v>3.1400000000000099</c:v>
                </c:pt>
                <c:pt idx="358">
                  <c:v>3.1600000000000099</c:v>
                </c:pt>
                <c:pt idx="359">
                  <c:v>3.1800000000000099</c:v>
                </c:pt>
                <c:pt idx="360">
                  <c:v>3.2000000000000099</c:v>
                </c:pt>
                <c:pt idx="361">
                  <c:v>3.22000000000001</c:v>
                </c:pt>
                <c:pt idx="362">
                  <c:v>3.24000000000001</c:v>
                </c:pt>
                <c:pt idx="363">
                  <c:v>3.26000000000001</c:v>
                </c:pt>
                <c:pt idx="364">
                  <c:v>3.28000000000001</c:v>
                </c:pt>
                <c:pt idx="365">
                  <c:v>3.30000000000001</c:v>
                </c:pt>
                <c:pt idx="366">
                  <c:v>3.3200000000000101</c:v>
                </c:pt>
                <c:pt idx="367">
                  <c:v>3.3400000000000101</c:v>
                </c:pt>
                <c:pt idx="368">
                  <c:v>3.3600000000000101</c:v>
                </c:pt>
                <c:pt idx="369">
                  <c:v>3.3800000000000101</c:v>
                </c:pt>
                <c:pt idx="370">
                  <c:v>3.4000000000000101</c:v>
                </c:pt>
                <c:pt idx="371">
                  <c:v>3.4200000000000101</c:v>
                </c:pt>
                <c:pt idx="372">
                  <c:v>3.4400000000000102</c:v>
                </c:pt>
                <c:pt idx="373">
                  <c:v>3.4600000000000102</c:v>
                </c:pt>
                <c:pt idx="374">
                  <c:v>3.4800000000000102</c:v>
                </c:pt>
                <c:pt idx="375">
                  <c:v>3.5000000000000102</c:v>
                </c:pt>
                <c:pt idx="376">
                  <c:v>3.5200000000000098</c:v>
                </c:pt>
                <c:pt idx="377">
                  <c:v>3.5400000000000098</c:v>
                </c:pt>
                <c:pt idx="378">
                  <c:v>3.5600000000000098</c:v>
                </c:pt>
                <c:pt idx="379">
                  <c:v>3.5800000000000098</c:v>
                </c:pt>
                <c:pt idx="380">
                  <c:v>3.6000000000000099</c:v>
                </c:pt>
                <c:pt idx="381">
                  <c:v>3.6200000000000099</c:v>
                </c:pt>
                <c:pt idx="382">
                  <c:v>3.6400000000000099</c:v>
                </c:pt>
                <c:pt idx="383">
                  <c:v>3.6600000000000099</c:v>
                </c:pt>
                <c:pt idx="384">
                  <c:v>3.6800000000000099</c:v>
                </c:pt>
                <c:pt idx="385">
                  <c:v>3.7000000000000099</c:v>
                </c:pt>
                <c:pt idx="386">
                  <c:v>3.72000000000001</c:v>
                </c:pt>
                <c:pt idx="387">
                  <c:v>3.74000000000001</c:v>
                </c:pt>
                <c:pt idx="388">
                  <c:v>3.76000000000001</c:v>
                </c:pt>
                <c:pt idx="389">
                  <c:v>3.78000000000001</c:v>
                </c:pt>
                <c:pt idx="390">
                  <c:v>3.80000000000001</c:v>
                </c:pt>
                <c:pt idx="391">
                  <c:v>3.8200000000000101</c:v>
                </c:pt>
                <c:pt idx="392">
                  <c:v>3.8400000000000101</c:v>
                </c:pt>
                <c:pt idx="393">
                  <c:v>3.8600000000000101</c:v>
                </c:pt>
                <c:pt idx="394">
                  <c:v>3.8800000000000101</c:v>
                </c:pt>
                <c:pt idx="395">
                  <c:v>3.9000000000000101</c:v>
                </c:pt>
                <c:pt idx="396">
                  <c:v>3.9200000000000101</c:v>
                </c:pt>
                <c:pt idx="397">
                  <c:v>3.9400000000000102</c:v>
                </c:pt>
                <c:pt idx="398">
                  <c:v>3.9600000000000102</c:v>
                </c:pt>
                <c:pt idx="399">
                  <c:v>3.9800000000000102</c:v>
                </c:pt>
                <c:pt idx="400">
                  <c:v>4.0000000000000098</c:v>
                </c:pt>
              </c:numCache>
            </c:numRef>
          </c:xVal>
          <c:yVal>
            <c:numRef>
              <c:f>Sheet1!$P$1:$P$402</c:f>
              <c:numCache>
                <c:formatCode>General</c:formatCode>
                <c:ptCount val="402"/>
                <c:pt idx="0">
                  <c:v>1.3383022576488537E-4</c:v>
                </c:pt>
                <c:pt idx="1">
                  <c:v>1.4494756042389106E-4</c:v>
                </c:pt>
                <c:pt idx="2">
                  <c:v>1.5692563406553226E-4</c:v>
                </c:pt>
                <c:pt idx="3">
                  <c:v>1.6982559942934359E-4</c:v>
                </c:pt>
                <c:pt idx="4">
                  <c:v>1.8371249800245711E-4</c:v>
                </c:pt>
                <c:pt idx="5">
                  <c:v>1.9865547139277272E-4</c:v>
                </c:pt>
                <c:pt idx="6">
                  <c:v>2.1472798150036704E-4</c:v>
                </c:pt>
                <c:pt idx="7">
                  <c:v>2.3200803965694238E-4</c:v>
                </c:pt>
                <c:pt idx="8">
                  <c:v>2.5057844489086075E-4</c:v>
                </c:pt>
                <c:pt idx="9">
                  <c:v>2.70527031461521E-4</c:v>
                </c:pt>
                <c:pt idx="10">
                  <c:v>2.9194692579146027E-4</c:v>
                </c:pt>
                <c:pt idx="11">
                  <c:v>3.1493681290752188E-4</c:v>
                </c:pt>
                <c:pt idx="12">
                  <c:v>3.3960121248365478E-4</c:v>
                </c:pt>
                <c:pt idx="13">
                  <c:v>3.6605076455733496E-4</c:v>
                </c:pt>
                <c:pt idx="14">
                  <c:v>3.9440252496915622E-4</c:v>
                </c:pt>
                <c:pt idx="15">
                  <c:v>4.2478027055075143E-4</c:v>
                </c:pt>
                <c:pt idx="16">
                  <c:v>4.5731481405985675E-4</c:v>
                </c:pt>
                <c:pt idx="17">
                  <c:v>4.9214432883289312E-4</c:v>
                </c:pt>
                <c:pt idx="18">
                  <c:v>5.2941468309493475E-4</c:v>
                </c:pt>
                <c:pt idx="19">
                  <c:v>5.6927978383425261E-4</c:v>
                </c:pt>
                <c:pt idx="20">
                  <c:v>6.119019301137719E-4</c:v>
                </c:pt>
                <c:pt idx="21">
                  <c:v>6.5745217565467645E-4</c:v>
                </c:pt>
                <c:pt idx="22">
                  <c:v>7.061107004880362E-4</c:v>
                </c:pt>
                <c:pt idx="23">
                  <c:v>7.580671914287103E-4</c:v>
                </c:pt>
                <c:pt idx="24">
                  <c:v>8.1352123108180841E-4</c:v>
                </c:pt>
                <c:pt idx="25">
                  <c:v>8.7268269504576015E-4</c:v>
                </c:pt>
                <c:pt idx="26">
                  <c:v>9.3577215692747977E-4</c:v>
                </c:pt>
                <c:pt idx="27">
                  <c:v>1.0030213007342376E-3</c:v>
                </c:pt>
                <c:pt idx="28">
                  <c:v>1.0746733401537356E-3</c:v>
                </c:pt>
                <c:pt idx="29">
                  <c:v>1.1509834441784845E-3</c:v>
                </c:pt>
                <c:pt idx="30">
                  <c:v>1.2322191684730199E-3</c:v>
                </c:pt>
                <c:pt idx="31">
                  <c:v>1.3186608918227423E-3</c:v>
                </c:pt>
                <c:pt idx="32">
                  <c:v>1.4106022569413848E-3</c:v>
                </c:pt>
                <c:pt idx="33">
                  <c:v>1.5083506148503073E-3</c:v>
                </c:pt>
                <c:pt idx="34">
                  <c:v>1.6122274719771244E-3</c:v>
                </c:pt>
                <c:pt idx="35">
                  <c:v>1.7225689390536812E-3</c:v>
                </c:pt>
                <c:pt idx="36">
                  <c:v>1.839726180824281E-3</c:v>
                </c:pt>
                <c:pt idx="37">
                  <c:v>1.9640658655043761E-3</c:v>
                </c:pt>
                <c:pt idx="38">
                  <c:v>2.0959706128579419E-3</c:v>
                </c:pt>
                <c:pt idx="39">
                  <c:v>2.2358394396885385E-3</c:v>
                </c:pt>
                <c:pt idx="40">
                  <c:v>2.3840882014648404E-3</c:v>
                </c:pt>
                <c:pt idx="41">
                  <c:v>2.5411500287265214E-3</c:v>
                </c:pt>
                <c:pt idx="42">
                  <c:v>2.7074757568406999E-3</c:v>
                </c:pt>
                <c:pt idx="43">
                  <c:v>2.8835343476034392E-3</c:v>
                </c:pt>
                <c:pt idx="44">
                  <c:v>3.0698133011047403E-3</c:v>
                </c:pt>
                <c:pt idx="45">
                  <c:v>3.2668190561999182E-3</c:v>
                </c:pt>
                <c:pt idx="46">
                  <c:v>3.4750773778549375E-3</c:v>
                </c:pt>
                <c:pt idx="47">
                  <c:v>3.6951337295590349E-3</c:v>
                </c:pt>
                <c:pt idx="48">
                  <c:v>3.9275536289247789E-3</c:v>
                </c:pt>
                <c:pt idx="49">
                  <c:v>4.1729229845239623E-3</c:v>
                </c:pt>
                <c:pt idx="50">
                  <c:v>4.4318484119380075E-3</c:v>
                </c:pt>
                <c:pt idx="51">
                  <c:v>4.7049575269339792E-3</c:v>
                </c:pt>
                <c:pt idx="52">
                  <c:v>4.9928992136123763E-3</c:v>
                </c:pt>
                <c:pt idx="53">
                  <c:v>5.2963438653110201E-3</c:v>
                </c:pt>
                <c:pt idx="54">
                  <c:v>5.615983595990969E-3</c:v>
                </c:pt>
                <c:pt idx="55">
                  <c:v>5.9525324197758538E-3</c:v>
                </c:pt>
                <c:pt idx="56">
                  <c:v>6.3067263962659275E-3</c:v>
                </c:pt>
                <c:pt idx="57">
                  <c:v>6.6793237392026202E-3</c:v>
                </c:pt>
                <c:pt idx="58">
                  <c:v>7.0711048860194487E-3</c:v>
                </c:pt>
                <c:pt idx="59">
                  <c:v>7.4828725257805638E-3</c:v>
                </c:pt>
                <c:pt idx="60">
                  <c:v>7.9154515829799686E-3</c:v>
                </c:pt>
                <c:pt idx="61">
                  <c:v>8.369689154653033E-3</c:v>
                </c:pt>
                <c:pt idx="62">
                  <c:v>8.8464543982372315E-3</c:v>
                </c:pt>
                <c:pt idx="63">
                  <c:v>9.3466383676122835E-3</c:v>
                </c:pt>
                <c:pt idx="64">
                  <c:v>9.8711537947511301E-3</c:v>
                </c:pt>
                <c:pt idx="65">
                  <c:v>1.0420934814422592E-2</c:v>
                </c:pt>
                <c:pt idx="66">
                  <c:v>1.0996936629405572E-2</c:v>
                </c:pt>
                <c:pt idx="67">
                  <c:v>1.1600135113702561E-2</c:v>
                </c:pt>
                <c:pt idx="68">
                  <c:v>1.2231526351277971E-2</c:v>
                </c:pt>
                <c:pt idx="69">
                  <c:v>1.2892126107895304E-2</c:v>
                </c:pt>
                <c:pt idx="70">
                  <c:v>1.3582969233685613E-2</c:v>
                </c:pt>
                <c:pt idx="71">
                  <c:v>1.430510899414969E-2</c:v>
                </c:pt>
                <c:pt idx="72">
                  <c:v>1.5059616327377449E-2</c:v>
                </c:pt>
                <c:pt idx="73">
                  <c:v>1.5847579025360818E-2</c:v>
                </c:pt>
                <c:pt idx="74">
                  <c:v>1.6670100837381057E-2</c:v>
                </c:pt>
                <c:pt idx="75">
                  <c:v>1.752830049356854E-2</c:v>
                </c:pt>
                <c:pt idx="76">
                  <c:v>1.8423310646862048E-2</c:v>
                </c:pt>
                <c:pt idx="77">
                  <c:v>1.9356276731736961E-2</c:v>
                </c:pt>
                <c:pt idx="78">
                  <c:v>2.0328355738225837E-2</c:v>
                </c:pt>
                <c:pt idx="79">
                  <c:v>2.1340714899922782E-2</c:v>
                </c:pt>
                <c:pt idx="80">
                  <c:v>2.2394530294842899E-2</c:v>
                </c:pt>
                <c:pt idx="81">
                  <c:v>2.3490985358201363E-2</c:v>
                </c:pt>
                <c:pt idx="82">
                  <c:v>2.4631269306382507E-2</c:v>
                </c:pt>
                <c:pt idx="83">
                  <c:v>2.581657547158769E-2</c:v>
                </c:pt>
                <c:pt idx="84">
                  <c:v>2.7048099546881785E-2</c:v>
                </c:pt>
                <c:pt idx="85">
                  <c:v>2.8327037741601186E-2</c:v>
                </c:pt>
                <c:pt idx="86">
                  <c:v>2.9654584847341278E-2</c:v>
                </c:pt>
                <c:pt idx="87">
                  <c:v>3.103193221500827E-2</c:v>
                </c:pt>
                <c:pt idx="88">
                  <c:v>3.2460265643697445E-2</c:v>
                </c:pt>
                <c:pt idx="89">
                  <c:v>3.3940763182449186E-2</c:v>
                </c:pt>
                <c:pt idx="90">
                  <c:v>3.5474592846231424E-2</c:v>
                </c:pt>
                <c:pt idx="91">
                  <c:v>3.7062910247806474E-2</c:v>
                </c:pt>
                <c:pt idx="92">
                  <c:v>3.8706856147455608E-2</c:v>
                </c:pt>
                <c:pt idx="93">
                  <c:v>4.0407553922860308E-2</c:v>
                </c:pt>
                <c:pt idx="94">
                  <c:v>4.2166106961770311E-2</c:v>
                </c:pt>
                <c:pt idx="95">
                  <c:v>4.3983595980427191E-2</c:v>
                </c:pt>
                <c:pt idx="96">
                  <c:v>4.5861076271054887E-2</c:v>
                </c:pt>
                <c:pt idx="97">
                  <c:v>4.7799574882077034E-2</c:v>
                </c:pt>
                <c:pt idx="98">
                  <c:v>4.9800087735070775E-2</c:v>
                </c:pt>
                <c:pt idx="99">
                  <c:v>5.1863576682820565E-2</c:v>
                </c:pt>
                <c:pt idx="100">
                  <c:v>5.3990966513188063E-2</c:v>
                </c:pt>
                <c:pt idx="101">
                  <c:v>5.6183141903868049E-2</c:v>
                </c:pt>
                <c:pt idx="102">
                  <c:v>5.8440944333451469E-2</c:v>
                </c:pt>
                <c:pt idx="103">
                  <c:v>6.0765168954564776E-2</c:v>
                </c:pt>
                <c:pt idx="104">
                  <c:v>6.3156561435198655E-2</c:v>
                </c:pt>
                <c:pt idx="105">
                  <c:v>6.5615814774676595E-2</c:v>
                </c:pt>
                <c:pt idx="106">
                  <c:v>6.8143566101044578E-2</c:v>
                </c:pt>
                <c:pt idx="107">
                  <c:v>7.074039345698338E-2</c:v>
                </c:pt>
                <c:pt idx="108">
                  <c:v>7.3406812581656891E-2</c:v>
                </c:pt>
                <c:pt idx="109">
                  <c:v>7.6143273696207311E-2</c:v>
                </c:pt>
                <c:pt idx="110">
                  <c:v>7.8950158300894149E-2</c:v>
                </c:pt>
                <c:pt idx="111">
                  <c:v>8.1827775992142804E-2</c:v>
                </c:pt>
                <c:pt idx="112">
                  <c:v>8.4776361308022227E-2</c:v>
                </c:pt>
                <c:pt idx="113">
                  <c:v>8.7796070610905622E-2</c:v>
                </c:pt>
                <c:pt idx="114">
                  <c:v>9.0886979016282871E-2</c:v>
                </c:pt>
                <c:pt idx="115">
                  <c:v>9.4049077376886947E-2</c:v>
                </c:pt>
                <c:pt idx="116">
                  <c:v>9.7282269331467511E-2</c:v>
                </c:pt>
                <c:pt idx="117">
                  <c:v>0.10058636842769057</c:v>
                </c:pt>
                <c:pt idx="118">
                  <c:v>0.10396109532876423</c:v>
                </c:pt>
                <c:pt idx="119">
                  <c:v>0.1074060751134838</c:v>
                </c:pt>
                <c:pt idx="120">
                  <c:v>0.11092083467945554</c:v>
                </c:pt>
                <c:pt idx="121">
                  <c:v>0.11450480025929236</c:v>
                </c:pt>
                <c:pt idx="122">
                  <c:v>0.11815729505958227</c:v>
                </c:pt>
                <c:pt idx="123">
                  <c:v>0.12187753703240178</c:v>
                </c:pt>
                <c:pt idx="124">
                  <c:v>0.12566463678908815</c:v>
                </c:pt>
                <c:pt idx="125">
                  <c:v>0.12951759566589174</c:v>
                </c:pt>
                <c:pt idx="126">
                  <c:v>0.13343530395100231</c:v>
                </c:pt>
                <c:pt idx="127">
                  <c:v>0.13741653928228179</c:v>
                </c:pt>
                <c:pt idx="128">
                  <c:v>0.14145996522483878</c:v>
                </c:pt>
                <c:pt idx="129">
                  <c:v>0.14556413003734761</c:v>
                </c:pt>
                <c:pt idx="130">
                  <c:v>0.14972746563574488</c:v>
                </c:pt>
                <c:pt idx="131">
                  <c:v>0.15394828676263372</c:v>
                </c:pt>
                <c:pt idx="132">
                  <c:v>0.15822479037038303</c:v>
                </c:pt>
                <c:pt idx="133">
                  <c:v>0.16255505522553412</c:v>
                </c:pt>
                <c:pt idx="134">
                  <c:v>0.16693704174171381</c:v>
                </c:pt>
                <c:pt idx="135">
                  <c:v>0.17136859204780736</c:v>
                </c:pt>
                <c:pt idx="136">
                  <c:v>0.17584743029766237</c:v>
                </c:pt>
                <c:pt idx="137">
                  <c:v>0.18037116322708033</c:v>
                </c:pt>
                <c:pt idx="138">
                  <c:v>0.18493728096330531</c:v>
                </c:pt>
                <c:pt idx="139">
                  <c:v>0.18954315809164024</c:v>
                </c:pt>
                <c:pt idx="140">
                  <c:v>0.19418605498321295</c:v>
                </c:pt>
                <c:pt idx="141">
                  <c:v>0.19886311938727591</c:v>
                </c:pt>
                <c:pt idx="142">
                  <c:v>0.20357138829075944</c:v>
                </c:pt>
                <c:pt idx="143">
                  <c:v>0.20830779004710837</c:v>
                </c:pt>
                <c:pt idx="144">
                  <c:v>0.21306914677571784</c:v>
                </c:pt>
                <c:pt idx="145">
                  <c:v>0.21785217703255053</c:v>
                </c:pt>
                <c:pt idx="146">
                  <c:v>0.22265349875176113</c:v>
                </c:pt>
                <c:pt idx="147">
                  <c:v>0.22746963245738591</c:v>
                </c:pt>
                <c:pt idx="148">
                  <c:v>0.2322970047433662</c:v>
                </c:pt>
                <c:pt idx="149">
                  <c:v>0.23713195201937959</c:v>
                </c:pt>
                <c:pt idx="150">
                  <c:v>0.24197072451914337</c:v>
                </c:pt>
                <c:pt idx="151">
                  <c:v>0.24680949056704274</c:v>
                </c:pt>
                <c:pt idx="152">
                  <c:v>0.25164434109811712</c:v>
                </c:pt>
                <c:pt idx="153">
                  <c:v>0.25647129442562033</c:v>
                </c:pt>
                <c:pt idx="154">
                  <c:v>0.26128630124955315</c:v>
                </c:pt>
                <c:pt idx="155">
                  <c:v>0.26608524989875482</c:v>
                </c:pt>
                <c:pt idx="156">
                  <c:v>0.27086397179833799</c:v>
                </c:pt>
                <c:pt idx="157">
                  <c:v>0.27561824715345667</c:v>
                </c:pt>
                <c:pt idx="158">
                  <c:v>0.28034381083962062</c:v>
                </c:pt>
                <c:pt idx="159">
                  <c:v>0.28503635848900727</c:v>
                </c:pt>
                <c:pt idx="160">
                  <c:v>0.28969155276148273</c:v>
                </c:pt>
                <c:pt idx="161">
                  <c:v>0.29430502978832512</c:v>
                </c:pt>
                <c:pt idx="162">
                  <c:v>0.29887240577595275</c:v>
                </c:pt>
                <c:pt idx="163">
                  <c:v>0.30338928375630014</c:v>
                </c:pt>
                <c:pt idx="164">
                  <c:v>0.30785126046985295</c:v>
                </c:pt>
                <c:pt idx="165">
                  <c:v>0.31225393336676127</c:v>
                </c:pt>
                <c:pt idx="166">
                  <c:v>0.31659290771089277</c:v>
                </c:pt>
                <c:pt idx="167">
                  <c:v>0.32086380377117252</c:v>
                </c:pt>
                <c:pt idx="168">
                  <c:v>0.32506226408408218</c:v>
                </c:pt>
                <c:pt idx="169">
                  <c:v>0.32918396077076478</c:v>
                </c:pt>
                <c:pt idx="170">
                  <c:v>0.33322460289179967</c:v>
                </c:pt>
                <c:pt idx="171">
                  <c:v>0.33717994382238059</c:v>
                </c:pt>
                <c:pt idx="172">
                  <c:v>0.34104578863035256</c:v>
                </c:pt>
                <c:pt idx="173">
                  <c:v>0.34481800143933333</c:v>
                </c:pt>
                <c:pt idx="174">
                  <c:v>0.34849251275897447</c:v>
                </c:pt>
                <c:pt idx="175">
                  <c:v>0.35206532676429952</c:v>
                </c:pt>
                <c:pt idx="176">
                  <c:v>0.35553252850599709</c:v>
                </c:pt>
                <c:pt idx="177">
                  <c:v>0.35889029103354464</c:v>
                </c:pt>
                <c:pt idx="178">
                  <c:v>0.36213488241309222</c:v>
                </c:pt>
                <c:pt idx="179">
                  <c:v>0.36526267262215389</c:v>
                </c:pt>
                <c:pt idx="180">
                  <c:v>0.36827014030332333</c:v>
                </c:pt>
                <c:pt idx="181">
                  <c:v>0.37115387935946603</c:v>
                </c:pt>
                <c:pt idx="182">
                  <c:v>0.37391060537312842</c:v>
                </c:pt>
                <c:pt idx="183">
                  <c:v>0.37653716183325392</c:v>
                </c:pt>
                <c:pt idx="184">
                  <c:v>0.37903052615270166</c:v>
                </c:pt>
                <c:pt idx="185">
                  <c:v>0.38138781546052414</c:v>
                </c:pt>
                <c:pt idx="186">
                  <c:v>0.38360629215347858</c:v>
                </c:pt>
                <c:pt idx="187">
                  <c:v>0.38568336919181612</c:v>
                </c:pt>
                <c:pt idx="188">
                  <c:v>0.38761661512501416</c:v>
                </c:pt>
                <c:pt idx="189">
                  <c:v>0.38940375883379041</c:v>
                </c:pt>
                <c:pt idx="190">
                  <c:v>0.39104269397545588</c:v>
                </c:pt>
                <c:pt idx="191">
                  <c:v>0.3925314831204289</c:v>
                </c:pt>
                <c:pt idx="192">
                  <c:v>0.39386836156854083</c:v>
                </c:pt>
                <c:pt idx="193">
                  <c:v>0.39505174083461125</c:v>
                </c:pt>
                <c:pt idx="194">
                  <c:v>0.3960802117936561</c:v>
                </c:pt>
                <c:pt idx="195">
                  <c:v>0.39695254747701181</c:v>
                </c:pt>
                <c:pt idx="196">
                  <c:v>0.39766770551160885</c:v>
                </c:pt>
                <c:pt idx="197">
                  <c:v>0.39822483019560689</c:v>
                </c:pt>
                <c:pt idx="198">
                  <c:v>0.39862325420460504</c:v>
                </c:pt>
                <c:pt idx="199">
                  <c:v>0.39886249992366613</c:v>
                </c:pt>
                <c:pt idx="200">
                  <c:v>0.3989422804014327</c:v>
                </c:pt>
                <c:pt idx="201">
                  <c:v>0.39886249992366613</c:v>
                </c:pt>
                <c:pt idx="202">
                  <c:v>0.39862325420460504</c:v>
                </c:pt>
                <c:pt idx="203">
                  <c:v>0.39822483019560695</c:v>
                </c:pt>
                <c:pt idx="204">
                  <c:v>0.39766770551160885</c:v>
                </c:pt>
                <c:pt idx="205">
                  <c:v>0.39695254747701181</c:v>
                </c:pt>
                <c:pt idx="206">
                  <c:v>0.3960802117936561</c:v>
                </c:pt>
                <c:pt idx="207">
                  <c:v>0.39505174083461125</c:v>
                </c:pt>
                <c:pt idx="208">
                  <c:v>0.39386836156854083</c:v>
                </c:pt>
                <c:pt idx="209">
                  <c:v>0.3925314831204289</c:v>
                </c:pt>
                <c:pt idx="210">
                  <c:v>0.39104269397545588</c:v>
                </c:pt>
                <c:pt idx="211">
                  <c:v>0.38940375883379041</c:v>
                </c:pt>
                <c:pt idx="212">
                  <c:v>0.38761661512501416</c:v>
                </c:pt>
                <c:pt idx="213">
                  <c:v>0.38568336919181612</c:v>
                </c:pt>
                <c:pt idx="214">
                  <c:v>0.38360629215347858</c:v>
                </c:pt>
                <c:pt idx="215">
                  <c:v>0.38138781546052414</c:v>
                </c:pt>
                <c:pt idx="216">
                  <c:v>0.37903052615270166</c:v>
                </c:pt>
                <c:pt idx="217">
                  <c:v>0.37653716183325392</c:v>
                </c:pt>
                <c:pt idx="218">
                  <c:v>0.37391060537312842</c:v>
                </c:pt>
                <c:pt idx="219">
                  <c:v>0.37115387935946603</c:v>
                </c:pt>
                <c:pt idx="220">
                  <c:v>0.36827014030332333</c:v>
                </c:pt>
                <c:pt idx="221">
                  <c:v>0.36526267262215389</c:v>
                </c:pt>
                <c:pt idx="222">
                  <c:v>0.36213488241309222</c:v>
                </c:pt>
                <c:pt idx="223">
                  <c:v>0.35889029103354464</c:v>
                </c:pt>
                <c:pt idx="224">
                  <c:v>0.35553252850599709</c:v>
                </c:pt>
                <c:pt idx="225">
                  <c:v>0.35206532676429952</c:v>
                </c:pt>
                <c:pt idx="226">
                  <c:v>0.34849251275897447</c:v>
                </c:pt>
                <c:pt idx="227">
                  <c:v>0.34481800143933333</c:v>
                </c:pt>
                <c:pt idx="228">
                  <c:v>0.34104578863035256</c:v>
                </c:pt>
                <c:pt idx="229">
                  <c:v>0.33717994382238059</c:v>
                </c:pt>
                <c:pt idx="230">
                  <c:v>0.33322460289179967</c:v>
                </c:pt>
                <c:pt idx="231">
                  <c:v>0.32918396077076478</c:v>
                </c:pt>
                <c:pt idx="232">
                  <c:v>0.32506226408408218</c:v>
                </c:pt>
                <c:pt idx="233">
                  <c:v>0.32086380377117252</c:v>
                </c:pt>
                <c:pt idx="234">
                  <c:v>0.31659290771089277</c:v>
                </c:pt>
                <c:pt idx="235">
                  <c:v>0.31225393336676127</c:v>
                </c:pt>
                <c:pt idx="236">
                  <c:v>0.30785126046985295</c:v>
                </c:pt>
                <c:pt idx="237">
                  <c:v>0.30338928375630014</c:v>
                </c:pt>
                <c:pt idx="238">
                  <c:v>0.29887240577595275</c:v>
                </c:pt>
                <c:pt idx="239">
                  <c:v>0.29430502978832512</c:v>
                </c:pt>
                <c:pt idx="240">
                  <c:v>0.28969155276148273</c:v>
                </c:pt>
                <c:pt idx="241">
                  <c:v>0.28503635848900727</c:v>
                </c:pt>
                <c:pt idx="242">
                  <c:v>0.28034381083962062</c:v>
                </c:pt>
                <c:pt idx="243">
                  <c:v>0.27561824715345667</c:v>
                </c:pt>
                <c:pt idx="244">
                  <c:v>0.27086397179833799</c:v>
                </c:pt>
                <c:pt idx="245">
                  <c:v>0.26608524989875482</c:v>
                </c:pt>
                <c:pt idx="246">
                  <c:v>0.26128630124955315</c:v>
                </c:pt>
                <c:pt idx="247">
                  <c:v>0.25647129442562033</c:v>
                </c:pt>
                <c:pt idx="248">
                  <c:v>0.25164434109811712</c:v>
                </c:pt>
                <c:pt idx="249">
                  <c:v>0.24680949056704274</c:v>
                </c:pt>
                <c:pt idx="250">
                  <c:v>0.24197072451914337</c:v>
                </c:pt>
                <c:pt idx="251">
                  <c:v>0.23713195201937959</c:v>
                </c:pt>
                <c:pt idx="252">
                  <c:v>0.2322970047433662</c:v>
                </c:pt>
                <c:pt idx="253">
                  <c:v>0.22746963245738591</c:v>
                </c:pt>
                <c:pt idx="254">
                  <c:v>0.22265349875176113</c:v>
                </c:pt>
                <c:pt idx="255">
                  <c:v>0.21785217703255053</c:v>
                </c:pt>
                <c:pt idx="256">
                  <c:v>0.21306914677571784</c:v>
                </c:pt>
                <c:pt idx="257">
                  <c:v>0.20830779004710837</c:v>
                </c:pt>
                <c:pt idx="258">
                  <c:v>0.20357138829075944</c:v>
                </c:pt>
                <c:pt idx="259">
                  <c:v>0.19886311938727358</c:v>
                </c:pt>
                <c:pt idx="260">
                  <c:v>0.19418605498321295</c:v>
                </c:pt>
                <c:pt idx="261">
                  <c:v>0.18954315809164024</c:v>
                </c:pt>
                <c:pt idx="262">
                  <c:v>0.18493728096330531</c:v>
                </c:pt>
                <c:pt idx="263">
                  <c:v>0.18037116322707805</c:v>
                </c:pt>
                <c:pt idx="264">
                  <c:v>0.17584743029766237</c:v>
                </c:pt>
                <c:pt idx="265">
                  <c:v>0.17136859204780736</c:v>
                </c:pt>
                <c:pt idx="266">
                  <c:v>0.16693704174171381</c:v>
                </c:pt>
                <c:pt idx="267">
                  <c:v>0.16255505522553196</c:v>
                </c:pt>
                <c:pt idx="268">
                  <c:v>0.15822479037038303</c:v>
                </c:pt>
                <c:pt idx="269">
                  <c:v>0.15394828676263372</c:v>
                </c:pt>
                <c:pt idx="270">
                  <c:v>0.14972746563574488</c:v>
                </c:pt>
                <c:pt idx="271">
                  <c:v>0.14556413003734553</c:v>
                </c:pt>
                <c:pt idx="272">
                  <c:v>0.14145996522483878</c:v>
                </c:pt>
                <c:pt idx="273">
                  <c:v>0.13741653928228179</c:v>
                </c:pt>
                <c:pt idx="274">
                  <c:v>0.13343530395100231</c:v>
                </c:pt>
                <c:pt idx="275">
                  <c:v>0.1295175956658898</c:v>
                </c:pt>
                <c:pt idx="276">
                  <c:v>0.12566463678908815</c:v>
                </c:pt>
                <c:pt idx="277">
                  <c:v>0.12187753703240178</c:v>
                </c:pt>
                <c:pt idx="278">
                  <c:v>0.11815729505958227</c:v>
                </c:pt>
                <c:pt idx="279">
                  <c:v>0.11450480025929055</c:v>
                </c:pt>
                <c:pt idx="280">
                  <c:v>0.11092083467945554</c:v>
                </c:pt>
                <c:pt idx="281">
                  <c:v>0.1074060751134838</c:v>
                </c:pt>
                <c:pt idx="282">
                  <c:v>0.10396109532876253</c:v>
                </c:pt>
                <c:pt idx="283">
                  <c:v>0.10058636842768891</c:v>
                </c:pt>
                <c:pt idx="284">
                  <c:v>9.7282269331465873E-2</c:v>
                </c:pt>
                <c:pt idx="285">
                  <c:v>9.4049077376886947E-2</c:v>
                </c:pt>
                <c:pt idx="286">
                  <c:v>9.0886979016281302E-2</c:v>
                </c:pt>
                <c:pt idx="287">
                  <c:v>8.7796070610904109E-2</c:v>
                </c:pt>
                <c:pt idx="288">
                  <c:v>8.4776361308020756E-2</c:v>
                </c:pt>
                <c:pt idx="289">
                  <c:v>8.1827775992142804E-2</c:v>
                </c:pt>
                <c:pt idx="290">
                  <c:v>7.8950158300892734E-2</c:v>
                </c:pt>
                <c:pt idx="291">
                  <c:v>7.6143273696205924E-2</c:v>
                </c:pt>
                <c:pt idx="292">
                  <c:v>7.3406812581655531E-2</c:v>
                </c:pt>
                <c:pt idx="293">
                  <c:v>7.074039345698338E-2</c:v>
                </c:pt>
                <c:pt idx="294">
                  <c:v>6.8143566101043274E-2</c:v>
                </c:pt>
                <c:pt idx="295">
                  <c:v>6.561581477467536E-2</c:v>
                </c:pt>
                <c:pt idx="296">
                  <c:v>6.3156561435197447E-2</c:v>
                </c:pt>
                <c:pt idx="297">
                  <c:v>6.0765168954564776E-2</c:v>
                </c:pt>
                <c:pt idx="298">
                  <c:v>5.8440944333450318E-2</c:v>
                </c:pt>
                <c:pt idx="299">
                  <c:v>5.6183141903866932E-2</c:v>
                </c:pt>
                <c:pt idx="300">
                  <c:v>5.3990966513186953E-2</c:v>
                </c:pt>
                <c:pt idx="301">
                  <c:v>5.1863576682820565E-2</c:v>
                </c:pt>
                <c:pt idx="302">
                  <c:v>4.9800087735069776E-2</c:v>
                </c:pt>
                <c:pt idx="303">
                  <c:v>4.7799574882076055E-2</c:v>
                </c:pt>
                <c:pt idx="304">
                  <c:v>4.5861076271053951E-2</c:v>
                </c:pt>
                <c:pt idx="305">
                  <c:v>4.3983595980427191E-2</c:v>
                </c:pt>
                <c:pt idx="306">
                  <c:v>4.2166106961769451E-2</c:v>
                </c:pt>
                <c:pt idx="307">
                  <c:v>4.0407553922859447E-2</c:v>
                </c:pt>
                <c:pt idx="308">
                  <c:v>3.8706856147454782E-2</c:v>
                </c:pt>
                <c:pt idx="309">
                  <c:v>3.7062910247805683E-2</c:v>
                </c:pt>
                <c:pt idx="310">
                  <c:v>3.5474592846230668E-2</c:v>
                </c:pt>
                <c:pt idx="311">
                  <c:v>3.3940763182448444E-2</c:v>
                </c:pt>
                <c:pt idx="312">
                  <c:v>3.2460265643696723E-2</c:v>
                </c:pt>
                <c:pt idx="313">
                  <c:v>3.1031932215007559E-2</c:v>
                </c:pt>
                <c:pt idx="314">
                  <c:v>2.9654584847340591E-2</c:v>
                </c:pt>
                <c:pt idx="315">
                  <c:v>2.8327037741600516E-2</c:v>
                </c:pt>
                <c:pt idx="316">
                  <c:v>2.7048099546881147E-2</c:v>
                </c:pt>
                <c:pt idx="317">
                  <c:v>2.5816575471587076E-2</c:v>
                </c:pt>
                <c:pt idx="318">
                  <c:v>2.4631269306381917E-2</c:v>
                </c:pt>
                <c:pt idx="319">
                  <c:v>2.3490985358200791E-2</c:v>
                </c:pt>
                <c:pt idx="320">
                  <c:v>2.2394530294842355E-2</c:v>
                </c:pt>
                <c:pt idx="321">
                  <c:v>2.1340714899922262E-2</c:v>
                </c:pt>
                <c:pt idx="322">
                  <c:v>2.0328355738225331E-2</c:v>
                </c:pt>
                <c:pt idx="323">
                  <c:v>1.9356276731736472E-2</c:v>
                </c:pt>
                <c:pt idx="324">
                  <c:v>1.842331064686158E-2</c:v>
                </c:pt>
                <c:pt idx="325">
                  <c:v>1.7528300493568086E-2</c:v>
                </c:pt>
                <c:pt idx="326">
                  <c:v>1.6670100837380651E-2</c:v>
                </c:pt>
                <c:pt idx="327">
                  <c:v>1.5847579025360423E-2</c:v>
                </c:pt>
                <c:pt idx="328">
                  <c:v>1.5059616327377075E-2</c:v>
                </c:pt>
                <c:pt idx="329">
                  <c:v>1.4305108994149328E-2</c:v>
                </c:pt>
                <c:pt idx="330">
                  <c:v>1.3582969233685271E-2</c:v>
                </c:pt>
                <c:pt idx="331">
                  <c:v>1.2892126107894976E-2</c:v>
                </c:pt>
                <c:pt idx="332">
                  <c:v>1.2231526351277656E-2</c:v>
                </c:pt>
                <c:pt idx="333">
                  <c:v>1.1600135113702259E-2</c:v>
                </c:pt>
                <c:pt idx="334">
                  <c:v>1.0996936629405284E-2</c:v>
                </c:pt>
                <c:pt idx="335">
                  <c:v>1.0420934814422318E-2</c:v>
                </c:pt>
                <c:pt idx="336">
                  <c:v>9.8711537947508716E-3</c:v>
                </c:pt>
                <c:pt idx="337">
                  <c:v>9.3466383676120302E-3</c:v>
                </c:pt>
                <c:pt idx="338">
                  <c:v>8.84645439823698E-3</c:v>
                </c:pt>
                <c:pt idx="339">
                  <c:v>8.3696891546527954E-3</c:v>
                </c:pt>
                <c:pt idx="340">
                  <c:v>7.915451582979743E-3</c:v>
                </c:pt>
                <c:pt idx="341">
                  <c:v>7.4828725257803479E-3</c:v>
                </c:pt>
                <c:pt idx="342">
                  <c:v>7.0711048860192484E-3</c:v>
                </c:pt>
                <c:pt idx="343">
                  <c:v>6.679323739202425E-3</c:v>
                </c:pt>
                <c:pt idx="344">
                  <c:v>6.3067263962657428E-3</c:v>
                </c:pt>
                <c:pt idx="345">
                  <c:v>5.9525324197756795E-3</c:v>
                </c:pt>
                <c:pt idx="346">
                  <c:v>5.615983595990799E-3</c:v>
                </c:pt>
                <c:pt idx="347">
                  <c:v>5.2963438653108597E-3</c:v>
                </c:pt>
                <c:pt idx="348">
                  <c:v>4.9928992136122254E-3</c:v>
                </c:pt>
                <c:pt idx="349">
                  <c:v>4.7049575269338378E-3</c:v>
                </c:pt>
                <c:pt idx="350">
                  <c:v>4.431848411937874E-3</c:v>
                </c:pt>
                <c:pt idx="351">
                  <c:v>4.17292298452384E-3</c:v>
                </c:pt>
                <c:pt idx="352">
                  <c:v>3.9275536289246609E-3</c:v>
                </c:pt>
                <c:pt idx="353">
                  <c:v>3.6951337295589234E-3</c:v>
                </c:pt>
                <c:pt idx="354">
                  <c:v>3.475077377854833E-3</c:v>
                </c:pt>
                <c:pt idx="355">
                  <c:v>3.2668190561998202E-3</c:v>
                </c:pt>
                <c:pt idx="356">
                  <c:v>3.0698133011046475E-3</c:v>
                </c:pt>
                <c:pt idx="357">
                  <c:v>2.8835343476033494E-3</c:v>
                </c:pt>
                <c:pt idx="358">
                  <c:v>2.7074757568406179E-3</c:v>
                </c:pt>
                <c:pt idx="359">
                  <c:v>2.5411500287264425E-3</c:v>
                </c:pt>
                <c:pt idx="360">
                  <c:v>2.3840882014647662E-3</c:v>
                </c:pt>
                <c:pt idx="361">
                  <c:v>2.2358394396884687E-3</c:v>
                </c:pt>
                <c:pt idx="362">
                  <c:v>2.0959706128578768E-3</c:v>
                </c:pt>
                <c:pt idx="363">
                  <c:v>1.9640658655043111E-3</c:v>
                </c:pt>
                <c:pt idx="364">
                  <c:v>1.8397261808242187E-3</c:v>
                </c:pt>
                <c:pt idx="365">
                  <c:v>1.7225689390536229E-3</c:v>
                </c:pt>
                <c:pt idx="366">
                  <c:v>1.61222747197707E-3</c:v>
                </c:pt>
                <c:pt idx="367">
                  <c:v>1.5083506148502565E-3</c:v>
                </c:pt>
                <c:pt idx="368">
                  <c:v>1.410602256941336E-3</c:v>
                </c:pt>
                <c:pt idx="369">
                  <c:v>1.3186608918226966E-3</c:v>
                </c:pt>
                <c:pt idx="370">
                  <c:v>1.2322191684729772E-3</c:v>
                </c:pt>
                <c:pt idx="371">
                  <c:v>1.1509834441784435E-3</c:v>
                </c:pt>
                <c:pt idx="372">
                  <c:v>1.0746733401536977E-3</c:v>
                </c:pt>
                <c:pt idx="373">
                  <c:v>1.0030213007342029E-3</c:v>
                </c:pt>
                <c:pt idx="374">
                  <c:v>9.3577215692744649E-4</c:v>
                </c:pt>
                <c:pt idx="375">
                  <c:v>8.7268269504572915E-4</c:v>
                </c:pt>
                <c:pt idx="376">
                  <c:v>8.1352123108178022E-4</c:v>
                </c:pt>
                <c:pt idx="377">
                  <c:v>7.5806719142868396E-4</c:v>
                </c:pt>
                <c:pt idx="378">
                  <c:v>7.061107004880117E-4</c:v>
                </c:pt>
                <c:pt idx="379">
                  <c:v>6.5745217565465314E-4</c:v>
                </c:pt>
                <c:pt idx="380">
                  <c:v>6.1190193011375076E-4</c:v>
                </c:pt>
                <c:pt idx="381">
                  <c:v>5.6927978383423234E-4</c:v>
                </c:pt>
                <c:pt idx="382">
                  <c:v>5.2941468309491589E-4</c:v>
                </c:pt>
                <c:pt idx="383">
                  <c:v>4.9214432883287567E-4</c:v>
                </c:pt>
                <c:pt idx="384">
                  <c:v>4.5731481405984016E-4</c:v>
                </c:pt>
                <c:pt idx="385">
                  <c:v>4.2478027055073593E-4</c:v>
                </c:pt>
                <c:pt idx="386">
                  <c:v>3.9440252496914186E-4</c:v>
                </c:pt>
                <c:pt idx="387">
                  <c:v>3.6605076455732168E-4</c:v>
                </c:pt>
                <c:pt idx="388">
                  <c:v>3.3960121248364182E-4</c:v>
                </c:pt>
                <c:pt idx="389">
                  <c:v>3.1493681290750979E-4</c:v>
                </c:pt>
                <c:pt idx="390">
                  <c:v>2.919469257914491E-4</c:v>
                </c:pt>
                <c:pt idx="391">
                  <c:v>2.7052703146151065E-4</c:v>
                </c:pt>
                <c:pt idx="392">
                  <c:v>2.5057844489085099E-4</c:v>
                </c:pt>
                <c:pt idx="393">
                  <c:v>2.3200803965693327E-4</c:v>
                </c:pt>
                <c:pt idx="394">
                  <c:v>2.1472798150035842E-4</c:v>
                </c:pt>
                <c:pt idx="395">
                  <c:v>1.9865547139276475E-4</c:v>
                </c:pt>
                <c:pt idx="396">
                  <c:v>1.8371249800244976E-4</c:v>
                </c:pt>
                <c:pt idx="397">
                  <c:v>1.6982559942933678E-4</c:v>
                </c:pt>
                <c:pt idx="398">
                  <c:v>1.5692563406552587E-4</c:v>
                </c:pt>
                <c:pt idx="399">
                  <c:v>1.4494756042388526E-4</c:v>
                </c:pt>
                <c:pt idx="400">
                  <c:v>1.3383022576488014E-4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09-404D-81A0-90A9DF382563}"/>
            </c:ext>
          </c:extLst>
        </c:ser>
        <c:ser>
          <c:idx val="2"/>
          <c:order val="2"/>
          <c:tx>
            <c:v>xaxis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Sheet1!$V$18</c:f>
                  <c:strCache>
                    <c:ptCount val="1"/>
                    <c:pt idx="0">
                      <c:v>-2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{3B1E34A3-0E04-443D-94E1-3017FB6F4F38}</c15:txfldGUID>
                      <c15:f>Sheet1!$V$18</c15:f>
                      <c15:dlblFieldTableCache>
                        <c:ptCount val="1"/>
                        <c:pt idx="0">
                          <c:v>-2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E09-404D-81A0-90A9DF382563}"/>
                </c:ext>
              </c:extLst>
            </c:dLbl>
            <c:dLbl>
              <c:idx val="1"/>
              <c:tx>
                <c:strRef>
                  <c:f>Sheet1!$V$19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{66C4191B-F5D6-4315-BF68-3EBA3499F3C6}</c15:txfldGUID>
                      <c15:f>Sheet1!$V$19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E09-404D-81A0-90A9DF382563}"/>
                </c:ext>
              </c:extLst>
            </c:dLbl>
            <c:dLbl>
              <c:idx val="2"/>
              <c:tx>
                <c:strRef>
                  <c:f>Sheet1!$V$20</c:f>
                  <c:strCache>
                    <c:ptCount val="1"/>
                    <c:pt idx="0">
                      <c:v>4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{847D700D-631F-4D31-A43C-AE2846F4959A}</c15:txfldGUID>
                      <c15:f>Sheet1!$V$20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E09-404D-81A0-90A9DF382563}"/>
                </c:ext>
              </c:extLst>
            </c:dLbl>
            <c:dLbl>
              <c:idx val="3"/>
              <c:tx>
                <c:strRef>
                  <c:f>Sheet1!$V$21</c:f>
                  <c:strCache>
                    <c:ptCount val="1"/>
                    <c:pt idx="0">
                      <c:v>7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{75057E52-9D16-4DFF-BE8B-DD0E2F806D9A}</c15:txfldGUID>
                      <c15:f>Sheet1!$V$21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E09-404D-81A0-90A9DF382563}"/>
                </c:ext>
              </c:extLst>
            </c:dLbl>
            <c:dLbl>
              <c:idx val="4"/>
              <c:tx>
                <c:strRef>
                  <c:f>Sheet1!$V$22</c:f>
                  <c:strCache>
                    <c:ptCount val="1"/>
                    <c:pt idx="0">
                      <c:v>10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{209D7EDE-68C3-4265-A552-67414188A54A}</c15:txfldGUID>
                      <c15:f>Sheet1!$V$22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E09-404D-81A0-90A9DF382563}"/>
                </c:ext>
              </c:extLst>
            </c:dLbl>
            <c:dLbl>
              <c:idx val="5"/>
              <c:tx>
                <c:strRef>
                  <c:f>Sheet1!$V$23</c:f>
                  <c:strCache>
                    <c:ptCount val="1"/>
                    <c:pt idx="0">
                      <c:v>13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{7A36F85F-7BE8-43ED-9BF5-A5068419655D}</c15:txfldGUID>
                      <c15:f>Sheet1!$V$23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E09-404D-81A0-90A9DF382563}"/>
                </c:ext>
              </c:extLst>
            </c:dLbl>
            <c:dLbl>
              <c:idx val="6"/>
              <c:tx>
                <c:strRef>
                  <c:f>Sheet1!$V$24</c:f>
                  <c:strCache>
                    <c:ptCount val="1"/>
                    <c:pt idx="0">
                      <c:v>16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{792F642C-167E-42D1-AA9E-B78EDB53E6A0}</c15:txfldGUID>
                      <c15:f>Sheet1!$V$24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E09-404D-81A0-90A9DF382563}"/>
                </c:ext>
              </c:extLst>
            </c:dLbl>
            <c:dLbl>
              <c:idx val="7"/>
              <c:tx>
                <c:strRef>
                  <c:f>Sheet1!$V$25</c:f>
                  <c:strCache>
                    <c:ptCount val="1"/>
                    <c:pt idx="0">
                      <c:v>19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{1E2FD828-AEBD-41FA-9633-E227A75232CB}</c15:txfldGUID>
                      <c15:f>Sheet1!$V$25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E09-404D-81A0-90A9DF382563}"/>
                </c:ext>
              </c:extLst>
            </c:dLbl>
            <c:dLbl>
              <c:idx val="8"/>
              <c:tx>
                <c:strRef>
                  <c:f>Sheet1!$V$26</c:f>
                  <c:strCache>
                    <c:ptCount val="1"/>
                    <c:pt idx="0">
                      <c:v>22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{987F05AE-5776-48EE-87F9-F5B7A5000DCC}</c15:txfldGUID>
                      <c15:f>Sheet1!$V$26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E09-404D-81A0-90A9DF38256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1"/>
            <c:val val="5.000000000000001E-3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Sheet1!$T$18:$T$26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Sheet1!$U$18:$U$26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09-404D-81A0-90A9DF38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26208"/>
        <c:axId val="52241152"/>
      </c:scatterChart>
      <c:valAx>
        <c:axId val="143326208"/>
        <c:scaling>
          <c:orientation val="minMax"/>
          <c:max val="4"/>
          <c:min val="-4"/>
        </c:scaling>
        <c:delete val="1"/>
        <c:axPos val="b"/>
        <c:numFmt formatCode="General" sourceLinked="1"/>
        <c:majorTickMark val="out"/>
        <c:minorTickMark val="none"/>
        <c:tickLblPos val="nextTo"/>
        <c:crossAx val="52241152"/>
        <c:crossesAt val="0"/>
        <c:crossBetween val="midCat"/>
      </c:valAx>
      <c:valAx>
        <c:axId val="52241152"/>
        <c:scaling>
          <c:orientation val="minMax"/>
          <c:max val="0.42000000000000004"/>
          <c:min val="-2.0000000000000004E-2"/>
        </c:scaling>
        <c:delete val="1"/>
        <c:axPos val="r"/>
        <c:numFmt formatCode="General" sourceLinked="1"/>
        <c:majorTickMark val="out"/>
        <c:minorTickMark val="none"/>
        <c:tickLblPos val="nextTo"/>
        <c:crossAx val="143326208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List" dx="20" fmlaLink="$T$5" fmlaRange="$T$1:$T$4" sel="1" val="0"/>
</file>

<file path=xl/ctrlProps/ctrlProp2.xml><?xml version="1.0" encoding="utf-8"?>
<formControlPr xmlns="http://schemas.microsoft.com/office/spreadsheetml/2009/9/main" objectType="List" dx="20" fmlaLink="$U$3" fmlaRange="$U$1:$U$2" sel="1" val="0"/>
</file>

<file path=xl/ctrlProps/ctrlProp3.xml><?xml version="1.0" encoding="utf-8"?>
<formControlPr xmlns="http://schemas.microsoft.com/office/spreadsheetml/2009/9/main" objectType="Spin" dx="16" fmlaLink="$I$7" max="8" min="2" page="10" val="4"/>
</file>

<file path=xl/ctrlProps/ctrlProp4.xml><?xml version="1.0" encoding="utf-8"?>
<formControlPr xmlns="http://schemas.microsoft.com/office/spreadsheetml/2009/9/main" objectType="List" dx="20" fmlaLink="$V$3" fmlaRange="$V$1:$V$2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106680</xdr:rowOff>
    </xdr:from>
    <xdr:to>
      <xdr:col>10</xdr:col>
      <xdr:colOff>381000</xdr:colOff>
      <xdr:row>30</xdr:row>
      <xdr:rowOff>137160</xdr:rowOff>
    </xdr:to>
    <xdr:graphicFrame macro="">
      <xdr:nvGraphicFramePr>
        <xdr:cNvPr id="3058" name="Chart 1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2</xdr:row>
          <xdr:rowOff>66675</xdr:rowOff>
        </xdr:from>
        <xdr:to>
          <xdr:col>9</xdr:col>
          <xdr:colOff>104775</xdr:colOff>
          <xdr:row>4</xdr:row>
          <xdr:rowOff>161925</xdr:rowOff>
        </xdr:to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0</xdr:row>
          <xdr:rowOff>152400</xdr:rowOff>
        </xdr:from>
        <xdr:to>
          <xdr:col>9</xdr:col>
          <xdr:colOff>95250</xdr:colOff>
          <xdr:row>2</xdr:row>
          <xdr:rowOff>0</xdr:rowOff>
        </xdr:to>
        <xdr:sp macro="" textlink="">
          <xdr:nvSpPr>
            <xdr:cNvPr id="1027" name="List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5</xdr:row>
          <xdr:rowOff>152400</xdr:rowOff>
        </xdr:from>
        <xdr:to>
          <xdr:col>9</xdr:col>
          <xdr:colOff>361950</xdr:colOff>
          <xdr:row>7</xdr:row>
          <xdr:rowOff>76200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0</xdr:row>
          <xdr:rowOff>152400</xdr:rowOff>
        </xdr:from>
        <xdr:to>
          <xdr:col>2</xdr:col>
          <xdr:colOff>581025</xdr:colOff>
          <xdr:row>2</xdr:row>
          <xdr:rowOff>0</xdr:rowOff>
        </xdr:to>
        <xdr:sp macro="" textlink="">
          <xdr:nvSpPr>
            <xdr:cNvPr id="1030" name="List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http://vertex42.com/ExcelArticles/mc/NormalDistribution-Excel.html" TargetMode="External"/><Relationship Id="rId1" Type="http://schemas.openxmlformats.org/officeDocument/2006/relationships/hyperlink" Target="http://www.ilstu.edu/~wjschne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01"/>
  <sheetViews>
    <sheetView tabSelected="1" workbookViewId="0">
      <selection activeCell="L13" sqref="L13"/>
    </sheetView>
  </sheetViews>
  <sheetFormatPr defaultColWidth="9.140625" defaultRowHeight="15" x14ac:dyDescent="0.25"/>
  <cols>
    <col min="1" max="4" width="9.140625" style="2"/>
    <col min="5" max="7" width="12.42578125" style="2" customWidth="1"/>
    <col min="8" max="12" width="9.140625" style="2"/>
    <col min="13" max="13" width="105.85546875" style="2" customWidth="1"/>
    <col min="14" max="15" width="9.140625" style="21"/>
    <col min="16" max="17" width="12.42578125" style="21" bestFit="1" customWidth="1"/>
    <col min="18" max="19" width="9.140625" style="21"/>
    <col min="20" max="20" width="9.140625" style="21" customWidth="1"/>
    <col min="21" max="21" width="6.7109375" style="21" customWidth="1"/>
    <col min="22" max="22" width="9.140625" style="21"/>
    <col min="23" max="23" width="9.140625" style="20"/>
    <col min="24" max="45" width="9.140625" style="19"/>
    <col min="46" max="16384" width="9.140625" style="2"/>
  </cols>
  <sheetData>
    <row r="1" spans="4:22" ht="17.25" customHeight="1" x14ac:dyDescent="0.25">
      <c r="D1" s="1" t="str">
        <f>IF(V3=2,"N","")</f>
        <v/>
      </c>
      <c r="E1" s="1" t="s">
        <v>4</v>
      </c>
      <c r="F1" s="1" t="s">
        <v>5</v>
      </c>
      <c r="G1" s="1" t="str">
        <f>IF(V3=2,"Std. Error","")</f>
        <v/>
      </c>
      <c r="N1" s="21">
        <v>-4</v>
      </c>
      <c r="O1" s="21">
        <f>N1</f>
        <v>-4</v>
      </c>
      <c r="P1" s="21">
        <f>NORMDIST(O1,0,1,FALSE)</f>
        <v>1.3383022576488537E-4</v>
      </c>
      <c r="Q1" s="21">
        <f>CHOOSE($T$5,IF(O1&lt;IF($U$3=1,$R$1,$E$5),P1,NA()),IF(O1&gt;IF($U$3=1,$R$1,$E$5),P1,NA()),IF(O1&gt;MIN(IF($U$3=1,$R$1,$E$5),$S$1),IF(O1&lt;MAX(IF($U$3=1,$R$1,$E$5),$S$1),P1,NA()),NA()),IF(OR(O1&lt;MIN(IF($U$3=1,$R$1,$E$5),$S$1),O1&gt;MAX(IF($U$3=1,$R$1,$E$5),$S$1)),P1,NA()))</f>
        <v>1.3383022576488537E-4</v>
      </c>
      <c r="R1" s="22">
        <f>E5</f>
        <v>-0.66666666666666663</v>
      </c>
      <c r="S1" s="22">
        <f>F5</f>
        <v>1.6666666666666667</v>
      </c>
      <c r="T1" s="21" t="s">
        <v>0</v>
      </c>
      <c r="U1" s="21" t="str">
        <f>CHOOSE(V3,"Score","Mean")&amp;IF(T5&lt;3,"","s")&amp;" to Proportion"&amp;IF(T5&lt;3,"","s")</f>
        <v>Score to Proportion</v>
      </c>
      <c r="V1" s="21" t="s">
        <v>11</v>
      </c>
    </row>
    <row r="2" spans="4:22" ht="17.25" customHeight="1" x14ac:dyDescent="0.25">
      <c r="D2" s="14">
        <v>25</v>
      </c>
      <c r="E2" s="12">
        <v>10</v>
      </c>
      <c r="F2" s="13">
        <v>3</v>
      </c>
      <c r="G2" s="15">
        <f>F2/IF(V3=2,SQRT(D2),1)</f>
        <v>3</v>
      </c>
      <c r="N2" s="21">
        <v>-3.98</v>
      </c>
      <c r="O2" s="21">
        <f t="shared" ref="O2:O65" si="0">N2</f>
        <v>-3.98</v>
      </c>
      <c r="P2" s="21">
        <f t="shared" ref="P2:P65" si="1">NORMDIST(O2,0,1,FALSE)</f>
        <v>1.4494756042389106E-4</v>
      </c>
      <c r="Q2" s="21">
        <f t="shared" ref="Q2:Q65" si="2">CHOOSE($T$5,IF(O2&lt;IF($U$3=1,$R$1,$E$5),P2,NA()),IF(O2&gt;IF($U$3=1,$R$1,$E$5),P2,NA()),IF(O2&gt;MIN(IF($U$3=1,$R$1,$E$5),$S$1),IF(O2&lt;MAX(IF($U$3=1,$R$1,$E$5),$S$1),P2,NA()),NA()),IF(OR(O2&lt;MIN(IF($U$3=1,$R$1,$E$5),$S$1),O2&gt;MAX(IF($U$3=1,$R$1,$E$5),$S$1)),P2,NA()))</f>
        <v>1.4494756042389106E-4</v>
      </c>
      <c r="T2" s="21" t="s">
        <v>1</v>
      </c>
      <c r="U2" s="21" t="str">
        <f>"Proportion"&amp;IF(T5&lt;3,"","s")&amp;" to "&amp;CHOOSE(V3,"Score","Mean")&amp;IF(T5&lt;3,"","s")</f>
        <v>Proportion to Score</v>
      </c>
      <c r="V2" s="21" t="s">
        <v>12</v>
      </c>
    </row>
    <row r="3" spans="4:22" ht="17.25" customHeight="1" x14ac:dyDescent="0.25">
      <c r="E3" s="3" t="str">
        <f>CHOOSE(T5,"Less Than","More Than","Between","Exclude Between")</f>
        <v>Less Than</v>
      </c>
      <c r="F3" s="3"/>
      <c r="N3" s="21">
        <v>-3.96</v>
      </c>
      <c r="O3" s="21">
        <f t="shared" si="0"/>
        <v>-3.96</v>
      </c>
      <c r="P3" s="21">
        <f t="shared" si="1"/>
        <v>1.5692563406553226E-4</v>
      </c>
      <c r="Q3" s="21">
        <f t="shared" si="2"/>
        <v>1.5692563406553226E-4</v>
      </c>
      <c r="T3" s="21" t="s">
        <v>2</v>
      </c>
      <c r="U3" s="23">
        <v>1</v>
      </c>
      <c r="V3" s="23">
        <v>1</v>
      </c>
    </row>
    <row r="4" spans="4:22" ht="17.25" customHeight="1" x14ac:dyDescent="0.25">
      <c r="D4" s="4" t="str">
        <f>IF(U3=1,CHOOSE(V3,"Raw Score","Sample Mean"),"Cumulative Proportion")&amp;IF(T5&gt;2,"s","")</f>
        <v>Raw Score</v>
      </c>
      <c r="E4" s="13">
        <v>8</v>
      </c>
      <c r="F4" s="17">
        <v>15</v>
      </c>
      <c r="N4" s="21">
        <v>-3.94</v>
      </c>
      <c r="O4" s="21">
        <f t="shared" si="0"/>
        <v>-3.94</v>
      </c>
      <c r="P4" s="21">
        <f t="shared" si="1"/>
        <v>1.6982559942934359E-4</v>
      </c>
      <c r="Q4" s="21">
        <f t="shared" si="2"/>
        <v>1.6982559942934359E-4</v>
      </c>
      <c r="T4" s="21" t="s">
        <v>3</v>
      </c>
    </row>
    <row r="5" spans="4:22" ht="17.25" customHeight="1" x14ac:dyDescent="0.25">
      <c r="D5" s="4" t="str">
        <f>"z-Score"&amp;IF(T5&gt;2,"s","")</f>
        <v>z-Score</v>
      </c>
      <c r="E5" s="5">
        <f>IF(E4="","",IF(G2=0,"",IF(U3=1,(E4-E2)/G2,IF(ISERROR(NORMSINV(E4)),"",NORMSINV(E4)))))</f>
        <v>-0.66666666666666663</v>
      </c>
      <c r="F5" s="16">
        <f>IF(G2=0,"",IF(U3=1,(F4-E2)/G2,IF(ISERROR(NORMSINV(F4)),"",NORMSINV(F4))))</f>
        <v>1.6666666666666667</v>
      </c>
      <c r="N5" s="21">
        <v>-3.92</v>
      </c>
      <c r="O5" s="21">
        <f t="shared" si="0"/>
        <v>-3.92</v>
      </c>
      <c r="P5" s="21">
        <f t="shared" si="1"/>
        <v>1.8371249800245711E-4</v>
      </c>
      <c r="Q5" s="21">
        <f t="shared" si="2"/>
        <v>1.8371249800245711E-4</v>
      </c>
      <c r="T5" s="23">
        <v>1</v>
      </c>
    </row>
    <row r="6" spans="4:22" ht="17.25" customHeight="1" x14ac:dyDescent="0.25">
      <c r="D6" s="4" t="str">
        <f>IF(U3=1,"","Raw Score"&amp;IF(T5&gt;2,"s",""))</f>
        <v/>
      </c>
      <c r="E6" s="5" t="str">
        <f>IF(E5="","",IF($U$3=1,"",E5*G2+$E$2))</f>
        <v/>
      </c>
      <c r="F6" s="5" t="str">
        <f>IF($U$3=1,"",IF(F5="","",IF(ISERROR(F5),"",IF(T5&lt;3,"",IF(T5&lt;2,"",F5*G2+$E$2)))))</f>
        <v/>
      </c>
      <c r="N6" s="21">
        <v>-3.9</v>
      </c>
      <c r="O6" s="21">
        <f t="shared" si="0"/>
        <v>-3.9</v>
      </c>
      <c r="P6" s="21">
        <f t="shared" si="1"/>
        <v>1.9865547139277272E-4</v>
      </c>
      <c r="Q6" s="21">
        <f t="shared" si="2"/>
        <v>1.9865547139277272E-4</v>
      </c>
    </row>
    <row r="7" spans="4:22" ht="17.25" customHeight="1" x14ac:dyDescent="0.25">
      <c r="D7" s="4" t="s">
        <v>6</v>
      </c>
      <c r="E7" s="6">
        <f>IF(ISERROR(T7),"",ROUND(T7,I7))</f>
        <v>0.2525</v>
      </c>
      <c r="H7" s="7" t="s">
        <v>13</v>
      </c>
      <c r="I7" s="8">
        <v>4</v>
      </c>
      <c r="N7" s="21">
        <v>-3.88</v>
      </c>
      <c r="O7" s="21">
        <f t="shared" si="0"/>
        <v>-3.88</v>
      </c>
      <c r="P7" s="21">
        <f t="shared" si="1"/>
        <v>2.1472798150036704E-4</v>
      </c>
      <c r="Q7" s="21">
        <f t="shared" si="2"/>
        <v>2.1472798150036704E-4</v>
      </c>
      <c r="T7" s="24">
        <f>CHOOSE(T5,NORMSDIST(E5),1-NORMSDIST(E5),ABS(NORMSDIST(E5)-NORMSDIST(F5)),1-ABS(NORMSDIST(E5)-NORMSDIST(F5)))</f>
        <v>0.25249253754692291</v>
      </c>
    </row>
    <row r="8" spans="4:22" x14ac:dyDescent="0.25">
      <c r="N8" s="21">
        <v>-3.86</v>
      </c>
      <c r="O8" s="21">
        <f t="shared" si="0"/>
        <v>-3.86</v>
      </c>
      <c r="P8" s="21">
        <f t="shared" si="1"/>
        <v>2.3200803965694238E-4</v>
      </c>
      <c r="Q8" s="21">
        <f t="shared" si="2"/>
        <v>2.3200803965694238E-4</v>
      </c>
    </row>
    <row r="9" spans="4:22" x14ac:dyDescent="0.25">
      <c r="N9" s="21">
        <v>-3.84</v>
      </c>
      <c r="O9" s="21">
        <f t="shared" si="0"/>
        <v>-3.84</v>
      </c>
      <c r="P9" s="21">
        <f t="shared" si="1"/>
        <v>2.5057844489086075E-4</v>
      </c>
      <c r="Q9" s="21">
        <f t="shared" si="2"/>
        <v>2.5057844489086075E-4</v>
      </c>
      <c r="T9" s="21" t="s">
        <v>26</v>
      </c>
      <c r="U9" s="22">
        <f>MIN(E5,F5)</f>
        <v>-0.66666666666666663</v>
      </c>
      <c r="V9" s="22">
        <f>MAX(E5,F5)</f>
        <v>1.6666666666666667</v>
      </c>
    </row>
    <row r="10" spans="4:22" x14ac:dyDescent="0.25">
      <c r="N10" s="21">
        <v>-3.82</v>
      </c>
      <c r="O10" s="21">
        <f t="shared" si="0"/>
        <v>-3.82</v>
      </c>
      <c r="P10" s="21">
        <f t="shared" si="1"/>
        <v>2.70527031461521E-4</v>
      </c>
      <c r="Q10" s="21">
        <f t="shared" si="2"/>
        <v>2.70527031461521E-4</v>
      </c>
      <c r="U10" s="21" t="s">
        <v>17</v>
      </c>
      <c r="V10" s="21" t="s">
        <v>18</v>
      </c>
    </row>
    <row r="11" spans="4:22" x14ac:dyDescent="0.25">
      <c r="N11" s="21">
        <v>-3.8</v>
      </c>
      <c r="O11" s="21">
        <f t="shared" si="0"/>
        <v>-3.8</v>
      </c>
      <c r="P11" s="21">
        <f t="shared" si="1"/>
        <v>2.9194692579146027E-4</v>
      </c>
      <c r="Q11" s="21">
        <f t="shared" si="2"/>
        <v>2.9194692579146027E-4</v>
      </c>
      <c r="T11" s="21" t="s">
        <v>16</v>
      </c>
      <c r="U11" s="21">
        <f>CHOOSE(T5,0,NORMDIST(E5,0,1,FALSE),NORMDIST(MIN(E5,F5),0,1,FALSE),NA())</f>
        <v>0</v>
      </c>
      <c r="V11" s="21">
        <f>CHOOSE(T5,NORMDIST(E5,0,1,FALSE),0,NORMDIST(MAX(E5,F5),0,1,FALSE),NA())</f>
        <v>0.31944800552235225</v>
      </c>
    </row>
    <row r="12" spans="4:22" x14ac:dyDescent="0.25">
      <c r="N12" s="21">
        <v>-3.78</v>
      </c>
      <c r="O12" s="21">
        <f t="shared" si="0"/>
        <v>-3.78</v>
      </c>
      <c r="P12" s="21">
        <f t="shared" si="1"/>
        <v>3.1493681290752188E-4</v>
      </c>
      <c r="Q12" s="21">
        <f t="shared" si="2"/>
        <v>3.1493681290752188E-4</v>
      </c>
      <c r="T12" s="21" t="s">
        <v>19</v>
      </c>
      <c r="U12" s="21">
        <f>CHOOSE(T5,0,NORMDIST(E5,0,1,TRUE),NORMDIST(MIN(E5,F5),0,1,TRUE),NA())</f>
        <v>0</v>
      </c>
      <c r="V12" s="21">
        <f>CHOOSE(T5,NORMDIST(E5,0,1,TRUE),1,NORMDIST(MAX(E5,F5),0,1,TRUE),NA())</f>
        <v>0.25249253754692291</v>
      </c>
    </row>
    <row r="13" spans="4:22" x14ac:dyDescent="0.25">
      <c r="N13" s="21">
        <v>-3.76</v>
      </c>
      <c r="O13" s="21">
        <f t="shared" si="0"/>
        <v>-3.76</v>
      </c>
      <c r="P13" s="21">
        <f t="shared" si="1"/>
        <v>3.3960121248365478E-4</v>
      </c>
      <c r="Q13" s="21">
        <f t="shared" si="2"/>
        <v>3.3960121248365478E-4</v>
      </c>
      <c r="T13" s="21" t="s">
        <v>22</v>
      </c>
      <c r="U13" s="21">
        <f>CHOOSE(T5,-100000,E5,MIN(E5,F5),NA())</f>
        <v>-100000</v>
      </c>
      <c r="V13" s="21">
        <f>CHOOSE(T5,E5,100000,MAX(E5,F5),NA())</f>
        <v>-0.66666666666666663</v>
      </c>
    </row>
    <row r="14" spans="4:22" x14ac:dyDescent="0.25">
      <c r="N14" s="21">
        <v>-3.74</v>
      </c>
      <c r="O14" s="21">
        <f t="shared" si="0"/>
        <v>-3.74</v>
      </c>
      <c r="P14" s="21">
        <f t="shared" si="1"/>
        <v>3.6605076455733496E-4</v>
      </c>
      <c r="Q14" s="21">
        <f t="shared" si="2"/>
        <v>3.6605076455733496E-4</v>
      </c>
      <c r="T14" s="21" t="s">
        <v>20</v>
      </c>
      <c r="V14" s="21">
        <f>E2+G2*((U11-V11)/(V12-U12))</f>
        <v>6.2044659779738662</v>
      </c>
    </row>
    <row r="15" spans="4:22" x14ac:dyDescent="0.25">
      <c r="N15" s="21">
        <v>-3.72</v>
      </c>
      <c r="O15" s="21">
        <f t="shared" si="0"/>
        <v>-3.72</v>
      </c>
      <c r="P15" s="21">
        <f t="shared" si="1"/>
        <v>3.9440252496915622E-4</v>
      </c>
      <c r="Q15" s="21">
        <f t="shared" si="2"/>
        <v>3.9440252496915622E-4</v>
      </c>
      <c r="T15" s="21" t="s">
        <v>21</v>
      </c>
      <c r="V15" s="21">
        <f>G2*SQRT(1+(U13*U11-V13*V11)/(V12-U12)-((U11-V11)/(V12-U12))^2)</f>
        <v>1.478171008948014</v>
      </c>
    </row>
    <row r="16" spans="4:22" x14ac:dyDescent="0.25">
      <c r="N16" s="21">
        <v>-3.7</v>
      </c>
      <c r="O16" s="21">
        <f t="shared" si="0"/>
        <v>-3.7</v>
      </c>
      <c r="P16" s="21">
        <f t="shared" si="1"/>
        <v>4.2478027055075143E-4</v>
      </c>
      <c r="Q16" s="21">
        <f t="shared" si="2"/>
        <v>4.2478027055075143E-4</v>
      </c>
      <c r="T16" s="21" t="s">
        <v>25</v>
      </c>
      <c r="U16" s="21">
        <f>(E35-E2)/G2</f>
        <v>30</v>
      </c>
      <c r="V16" s="21">
        <f>IF(U16&lt;U13,U13,IF(U16&gt;V13,V13,U16))</f>
        <v>-0.66666666666666663</v>
      </c>
    </row>
    <row r="17" spans="1:22" x14ac:dyDescent="0.25">
      <c r="N17" s="21">
        <v>-3.68</v>
      </c>
      <c r="O17" s="21">
        <f t="shared" si="0"/>
        <v>-3.68</v>
      </c>
      <c r="P17" s="21">
        <f t="shared" si="1"/>
        <v>4.5731481405985675E-4</v>
      </c>
      <c r="Q17" s="21">
        <f t="shared" si="2"/>
        <v>4.5731481405985675E-4</v>
      </c>
    </row>
    <row r="18" spans="1:22" x14ac:dyDescent="0.25">
      <c r="N18" s="21">
        <v>-3.66</v>
      </c>
      <c r="O18" s="21">
        <f t="shared" si="0"/>
        <v>-3.66</v>
      </c>
      <c r="P18" s="21">
        <f t="shared" si="1"/>
        <v>4.9214432883289312E-4</v>
      </c>
      <c r="Q18" s="21">
        <f t="shared" si="2"/>
        <v>4.9214432883289312E-4</v>
      </c>
      <c r="T18" s="21">
        <v>-4</v>
      </c>
      <c r="U18" s="21">
        <v>0</v>
      </c>
      <c r="V18" s="25">
        <f>ROUND(T18*$G$2+$E$2,2)</f>
        <v>-2</v>
      </c>
    </row>
    <row r="19" spans="1:22" x14ac:dyDescent="0.25">
      <c r="N19" s="21">
        <v>-3.64</v>
      </c>
      <c r="O19" s="21">
        <f t="shared" si="0"/>
        <v>-3.64</v>
      </c>
      <c r="P19" s="21">
        <f t="shared" si="1"/>
        <v>5.2941468309493475E-4</v>
      </c>
      <c r="Q19" s="21">
        <f t="shared" si="2"/>
        <v>5.2941468309493475E-4</v>
      </c>
      <c r="T19" s="21">
        <v>-3</v>
      </c>
      <c r="U19" s="21">
        <v>0</v>
      </c>
      <c r="V19" s="25">
        <f t="shared" ref="V19:V26" si="3">ROUND(T19*$G$2+$E$2,2)</f>
        <v>1</v>
      </c>
    </row>
    <row r="20" spans="1:22" x14ac:dyDescent="0.25">
      <c r="N20" s="21">
        <v>-3.62</v>
      </c>
      <c r="O20" s="21">
        <f t="shared" si="0"/>
        <v>-3.62</v>
      </c>
      <c r="P20" s="21">
        <f t="shared" si="1"/>
        <v>5.6927978383425261E-4</v>
      </c>
      <c r="Q20" s="21">
        <f t="shared" si="2"/>
        <v>5.6927978383425261E-4</v>
      </c>
      <c r="T20" s="21">
        <v>-2</v>
      </c>
      <c r="U20" s="21">
        <v>0</v>
      </c>
      <c r="V20" s="25">
        <f t="shared" si="3"/>
        <v>4</v>
      </c>
    </row>
    <row r="21" spans="1:22" x14ac:dyDescent="0.25">
      <c r="N21" s="21">
        <v>-3.6</v>
      </c>
      <c r="O21" s="21">
        <f t="shared" si="0"/>
        <v>-3.6</v>
      </c>
      <c r="P21" s="21">
        <f t="shared" si="1"/>
        <v>6.119019301137719E-4</v>
      </c>
      <c r="Q21" s="21">
        <f t="shared" si="2"/>
        <v>6.119019301137719E-4</v>
      </c>
      <c r="T21" s="21">
        <v>-1</v>
      </c>
      <c r="U21" s="21">
        <v>0</v>
      </c>
      <c r="V21" s="25">
        <f t="shared" si="3"/>
        <v>7</v>
      </c>
    </row>
    <row r="22" spans="1:22" x14ac:dyDescent="0.25">
      <c r="N22" s="21">
        <v>-3.58</v>
      </c>
      <c r="O22" s="21">
        <f t="shared" si="0"/>
        <v>-3.58</v>
      </c>
      <c r="P22" s="21">
        <f t="shared" si="1"/>
        <v>6.5745217565467645E-4</v>
      </c>
      <c r="Q22" s="21">
        <f t="shared" si="2"/>
        <v>6.5745217565467645E-4</v>
      </c>
      <c r="T22" s="21">
        <v>0</v>
      </c>
      <c r="U22" s="21">
        <v>0</v>
      </c>
      <c r="V22" s="25">
        <f t="shared" si="3"/>
        <v>10</v>
      </c>
    </row>
    <row r="23" spans="1:22" x14ac:dyDescent="0.25">
      <c r="N23" s="21">
        <v>-3.56</v>
      </c>
      <c r="O23" s="21">
        <f t="shared" si="0"/>
        <v>-3.56</v>
      </c>
      <c r="P23" s="21">
        <f t="shared" si="1"/>
        <v>7.061107004880362E-4</v>
      </c>
      <c r="Q23" s="21">
        <f t="shared" si="2"/>
        <v>7.061107004880362E-4</v>
      </c>
      <c r="T23" s="21">
        <v>1</v>
      </c>
      <c r="U23" s="21">
        <v>0</v>
      </c>
      <c r="V23" s="25">
        <f t="shared" si="3"/>
        <v>13</v>
      </c>
    </row>
    <row r="24" spans="1:22" x14ac:dyDescent="0.25">
      <c r="N24" s="21">
        <v>-3.54</v>
      </c>
      <c r="O24" s="21">
        <f t="shared" si="0"/>
        <v>-3.54</v>
      </c>
      <c r="P24" s="21">
        <f t="shared" si="1"/>
        <v>7.580671914287103E-4</v>
      </c>
      <c r="Q24" s="21">
        <f t="shared" si="2"/>
        <v>7.580671914287103E-4</v>
      </c>
      <c r="T24" s="21">
        <v>2</v>
      </c>
      <c r="U24" s="21">
        <v>0</v>
      </c>
      <c r="V24" s="25">
        <f t="shared" si="3"/>
        <v>16</v>
      </c>
    </row>
    <row r="25" spans="1:22" x14ac:dyDescent="0.25">
      <c r="N25" s="21">
        <v>-3.52</v>
      </c>
      <c r="O25" s="21">
        <f t="shared" si="0"/>
        <v>-3.52</v>
      </c>
      <c r="P25" s="21">
        <f t="shared" si="1"/>
        <v>8.1352123108180841E-4</v>
      </c>
      <c r="Q25" s="21">
        <f t="shared" si="2"/>
        <v>8.1352123108180841E-4</v>
      </c>
      <c r="T25" s="21">
        <v>3</v>
      </c>
      <c r="U25" s="21">
        <v>0</v>
      </c>
      <c r="V25" s="25">
        <f t="shared" si="3"/>
        <v>19</v>
      </c>
    </row>
    <row r="26" spans="1:22" x14ac:dyDescent="0.25">
      <c r="N26" s="21">
        <v>-3.5</v>
      </c>
      <c r="O26" s="21">
        <f t="shared" si="0"/>
        <v>-3.5</v>
      </c>
      <c r="P26" s="21">
        <f t="shared" si="1"/>
        <v>8.7268269504576015E-4</v>
      </c>
      <c r="Q26" s="21">
        <f t="shared" si="2"/>
        <v>8.7268269504576015E-4</v>
      </c>
      <c r="T26" s="21">
        <v>4</v>
      </c>
      <c r="U26" s="21">
        <v>0</v>
      </c>
      <c r="V26" s="25">
        <f t="shared" si="3"/>
        <v>22</v>
      </c>
    </row>
    <row r="27" spans="1:22" x14ac:dyDescent="0.25">
      <c r="N27" s="21">
        <v>-3.48</v>
      </c>
      <c r="O27" s="21">
        <f t="shared" si="0"/>
        <v>-3.48</v>
      </c>
      <c r="P27" s="21">
        <f t="shared" si="1"/>
        <v>9.3577215692747977E-4</v>
      </c>
      <c r="Q27" s="21">
        <f t="shared" si="2"/>
        <v>9.3577215692747977E-4</v>
      </c>
    </row>
    <row r="28" spans="1:22" x14ac:dyDescent="0.25">
      <c r="N28" s="21">
        <v>-3.46</v>
      </c>
      <c r="O28" s="21">
        <f t="shared" si="0"/>
        <v>-3.46</v>
      </c>
      <c r="P28" s="21">
        <f t="shared" si="1"/>
        <v>1.0030213007342376E-3</v>
      </c>
      <c r="Q28" s="21">
        <f t="shared" si="2"/>
        <v>1.0030213007342376E-3</v>
      </c>
    </row>
    <row r="29" spans="1:22" x14ac:dyDescent="0.25">
      <c r="N29" s="21">
        <v>-3.44</v>
      </c>
      <c r="O29" s="21">
        <f t="shared" si="0"/>
        <v>-3.44</v>
      </c>
      <c r="P29" s="21">
        <f t="shared" si="1"/>
        <v>1.0746733401537356E-3</v>
      </c>
      <c r="Q29" s="21">
        <f t="shared" si="2"/>
        <v>1.0746733401537356E-3</v>
      </c>
    </row>
    <row r="30" spans="1:22" x14ac:dyDescent="0.25">
      <c r="N30" s="21">
        <v>-3.42</v>
      </c>
      <c r="O30" s="21">
        <f t="shared" si="0"/>
        <v>-3.42</v>
      </c>
      <c r="P30" s="21">
        <f t="shared" si="1"/>
        <v>1.1509834441784845E-3</v>
      </c>
      <c r="Q30" s="21">
        <f t="shared" si="2"/>
        <v>1.1509834441784845E-3</v>
      </c>
    </row>
    <row r="31" spans="1:22" x14ac:dyDescent="0.25">
      <c r="N31" s="21">
        <v>-3.4</v>
      </c>
      <c r="O31" s="21">
        <f t="shared" si="0"/>
        <v>-3.4</v>
      </c>
      <c r="P31" s="21">
        <f t="shared" si="1"/>
        <v>1.2322191684730199E-3</v>
      </c>
      <c r="Q31" s="21">
        <f t="shared" si="2"/>
        <v>1.2322191684730199E-3</v>
      </c>
    </row>
    <row r="32" spans="1:22" x14ac:dyDescent="0.25">
      <c r="A32" s="3" t="s">
        <v>27</v>
      </c>
      <c r="N32" s="21">
        <v>-3.38</v>
      </c>
      <c r="O32" s="21">
        <f t="shared" si="0"/>
        <v>-3.38</v>
      </c>
      <c r="P32" s="21">
        <f t="shared" si="1"/>
        <v>1.3186608918227423E-3</v>
      </c>
      <c r="Q32" s="21">
        <f t="shared" si="2"/>
        <v>1.3186608918227423E-3</v>
      </c>
    </row>
    <row r="33" spans="1:17" ht="17.25" customHeight="1" x14ac:dyDescent="0.25">
      <c r="A33" s="2" t="s">
        <v>14</v>
      </c>
      <c r="E33" s="9">
        <f>IF(ISNA(V14),"",V14)</f>
        <v>6.2044659779738662</v>
      </c>
      <c r="N33" s="21">
        <v>-3.36</v>
      </c>
      <c r="O33" s="21">
        <f t="shared" si="0"/>
        <v>-3.36</v>
      </c>
      <c r="P33" s="21">
        <f t="shared" si="1"/>
        <v>1.4106022569413848E-3</v>
      </c>
      <c r="Q33" s="21">
        <f t="shared" si="2"/>
        <v>1.4106022569413848E-3</v>
      </c>
    </row>
    <row r="34" spans="1:17" ht="17.25" customHeight="1" x14ac:dyDescent="0.25">
      <c r="A34" s="2" t="s">
        <v>15</v>
      </c>
      <c r="E34" s="9">
        <f>IF(ISNA(V15),"",V15)</f>
        <v>1.478171008948014</v>
      </c>
      <c r="N34" s="21">
        <v>-3.34</v>
      </c>
      <c r="O34" s="21">
        <f t="shared" si="0"/>
        <v>-3.34</v>
      </c>
      <c r="P34" s="21">
        <f t="shared" si="1"/>
        <v>1.5083506148503073E-3</v>
      </c>
      <c r="Q34" s="21">
        <f t="shared" si="2"/>
        <v>1.5083506148503073E-3</v>
      </c>
    </row>
    <row r="35" spans="1:17" ht="17.25" customHeight="1" x14ac:dyDescent="0.25">
      <c r="A35" s="2" t="s">
        <v>23</v>
      </c>
      <c r="E35" s="13">
        <v>100</v>
      </c>
      <c r="F35" s="10" t="s">
        <v>24</v>
      </c>
      <c r="G35" s="6">
        <f>IF(OR(E2="",F2="",E35="",E33="",E34=""),"",ROUND((NORMSDIST(V16)-U12)/(V12-U12),I7))</f>
        <v>1</v>
      </c>
      <c r="N35" s="21">
        <v>-3.32</v>
      </c>
      <c r="O35" s="21">
        <f t="shared" si="0"/>
        <v>-3.32</v>
      </c>
      <c r="P35" s="21">
        <f t="shared" si="1"/>
        <v>1.6122274719771244E-3</v>
      </c>
      <c r="Q35" s="21">
        <f t="shared" si="2"/>
        <v>1.6122274719771244E-3</v>
      </c>
    </row>
    <row r="36" spans="1:17" ht="17.25" customHeight="1" x14ac:dyDescent="0.25">
      <c r="N36" s="21">
        <v>-3.3</v>
      </c>
      <c r="O36" s="21">
        <f t="shared" si="0"/>
        <v>-3.3</v>
      </c>
      <c r="P36" s="21">
        <f t="shared" si="1"/>
        <v>1.7225689390536812E-3</v>
      </c>
      <c r="Q36" s="21">
        <f t="shared" si="2"/>
        <v>1.7225689390536812E-3</v>
      </c>
    </row>
    <row r="37" spans="1:17" ht="17.25" customHeight="1" x14ac:dyDescent="0.25">
      <c r="A37" s="3" t="s">
        <v>9</v>
      </c>
      <c r="N37" s="21">
        <v>-3.28</v>
      </c>
      <c r="O37" s="21">
        <f t="shared" si="0"/>
        <v>-3.28</v>
      </c>
      <c r="P37" s="21">
        <f t="shared" si="1"/>
        <v>1.839726180824281E-3</v>
      </c>
      <c r="Q37" s="21">
        <f t="shared" si="2"/>
        <v>1.839726180824281E-3</v>
      </c>
    </row>
    <row r="38" spans="1:17" ht="17.25" customHeight="1" x14ac:dyDescent="0.25">
      <c r="A38" s="18" t="s">
        <v>8</v>
      </c>
      <c r="B38" s="18"/>
      <c r="N38" s="21">
        <v>-3.26</v>
      </c>
      <c r="O38" s="21">
        <f t="shared" si="0"/>
        <v>-3.26</v>
      </c>
      <c r="P38" s="21">
        <f t="shared" si="1"/>
        <v>1.9640658655043761E-3</v>
      </c>
      <c r="Q38" s="21">
        <f t="shared" si="2"/>
        <v>1.9640658655043761E-3</v>
      </c>
    </row>
    <row r="39" spans="1:17" ht="17.25" customHeight="1" x14ac:dyDescent="0.25">
      <c r="N39" s="21">
        <v>-3.24</v>
      </c>
      <c r="O39" s="21">
        <f t="shared" si="0"/>
        <v>-3.24</v>
      </c>
      <c r="P39" s="21">
        <f t="shared" si="1"/>
        <v>2.0959706128579419E-3</v>
      </c>
      <c r="Q39" s="21">
        <f t="shared" si="2"/>
        <v>2.0959706128579419E-3</v>
      </c>
    </row>
    <row r="40" spans="1:17" ht="17.25" customHeight="1" x14ac:dyDescent="0.25">
      <c r="A40" s="3" t="s">
        <v>7</v>
      </c>
      <c r="N40" s="21">
        <v>-3.22</v>
      </c>
      <c r="O40" s="21">
        <f t="shared" si="0"/>
        <v>-3.22</v>
      </c>
      <c r="P40" s="21">
        <f t="shared" si="1"/>
        <v>2.2358394396885385E-3</v>
      </c>
      <c r="Q40" s="21">
        <f t="shared" si="2"/>
        <v>2.2358394396885385E-3</v>
      </c>
    </row>
    <row r="41" spans="1:17" ht="17.25" customHeight="1" x14ac:dyDescent="0.25">
      <c r="A41" s="18" t="s">
        <v>10</v>
      </c>
      <c r="B41" s="18"/>
      <c r="C41" s="18"/>
      <c r="D41" s="18"/>
      <c r="E41" s="18"/>
      <c r="F41" s="18"/>
      <c r="G41" s="18"/>
      <c r="H41" s="18"/>
      <c r="I41" s="18"/>
      <c r="N41" s="21">
        <v>-3.2</v>
      </c>
      <c r="O41" s="21">
        <f t="shared" si="0"/>
        <v>-3.2</v>
      </c>
      <c r="P41" s="21">
        <f t="shared" si="1"/>
        <v>2.3840882014648404E-3</v>
      </c>
      <c r="Q41" s="21">
        <f t="shared" si="2"/>
        <v>2.3840882014648404E-3</v>
      </c>
    </row>
    <row r="42" spans="1:17" x14ac:dyDescent="0.25">
      <c r="A42" s="11"/>
      <c r="N42" s="21">
        <v>-3.18</v>
      </c>
      <c r="O42" s="21">
        <f t="shared" si="0"/>
        <v>-3.18</v>
      </c>
      <c r="P42" s="21">
        <f t="shared" si="1"/>
        <v>2.5411500287265214E-3</v>
      </c>
      <c r="Q42" s="21">
        <f t="shared" si="2"/>
        <v>2.5411500287265214E-3</v>
      </c>
    </row>
    <row r="43" spans="1:17" x14ac:dyDescent="0.25">
      <c r="N43" s="21">
        <v>-3.16</v>
      </c>
      <c r="O43" s="21">
        <f t="shared" si="0"/>
        <v>-3.16</v>
      </c>
      <c r="P43" s="21">
        <f t="shared" si="1"/>
        <v>2.7074757568406999E-3</v>
      </c>
      <c r="Q43" s="21">
        <f t="shared" si="2"/>
        <v>2.7074757568406999E-3</v>
      </c>
    </row>
    <row r="44" spans="1:17" x14ac:dyDescent="0.25">
      <c r="N44" s="21">
        <v>-3.14</v>
      </c>
      <c r="O44" s="21">
        <f t="shared" si="0"/>
        <v>-3.14</v>
      </c>
      <c r="P44" s="21">
        <f t="shared" si="1"/>
        <v>2.8835343476034392E-3</v>
      </c>
      <c r="Q44" s="21">
        <f t="shared" si="2"/>
        <v>2.8835343476034392E-3</v>
      </c>
    </row>
    <row r="45" spans="1:17" x14ac:dyDescent="0.25">
      <c r="N45" s="21">
        <v>-3.12</v>
      </c>
      <c r="O45" s="21">
        <f t="shared" si="0"/>
        <v>-3.12</v>
      </c>
      <c r="P45" s="21">
        <f t="shared" si="1"/>
        <v>3.0698133011047403E-3</v>
      </c>
      <c r="Q45" s="21">
        <f t="shared" si="2"/>
        <v>3.0698133011047403E-3</v>
      </c>
    </row>
    <row r="46" spans="1:17" x14ac:dyDescent="0.25">
      <c r="N46" s="21">
        <v>-3.1</v>
      </c>
      <c r="O46" s="21">
        <f t="shared" si="0"/>
        <v>-3.1</v>
      </c>
      <c r="P46" s="21">
        <f t="shared" si="1"/>
        <v>3.2668190561999182E-3</v>
      </c>
      <c r="Q46" s="21">
        <f t="shared" si="2"/>
        <v>3.2668190561999182E-3</v>
      </c>
    </row>
    <row r="47" spans="1:17" x14ac:dyDescent="0.25">
      <c r="N47" s="21">
        <v>-3.08</v>
      </c>
      <c r="O47" s="21">
        <f t="shared" si="0"/>
        <v>-3.08</v>
      </c>
      <c r="P47" s="21">
        <f t="shared" si="1"/>
        <v>3.4750773778549375E-3</v>
      </c>
      <c r="Q47" s="21">
        <f t="shared" si="2"/>
        <v>3.4750773778549375E-3</v>
      </c>
    </row>
    <row r="48" spans="1:17" x14ac:dyDescent="0.25">
      <c r="N48" s="21">
        <v>-3.06</v>
      </c>
      <c r="O48" s="21">
        <f t="shared" si="0"/>
        <v>-3.06</v>
      </c>
      <c r="P48" s="21">
        <f t="shared" si="1"/>
        <v>3.6951337295590349E-3</v>
      </c>
      <c r="Q48" s="21">
        <f t="shared" si="2"/>
        <v>3.6951337295590349E-3</v>
      </c>
    </row>
    <row r="49" spans="14:17" x14ac:dyDescent="0.25">
      <c r="N49" s="21">
        <v>-3.04</v>
      </c>
      <c r="O49" s="21">
        <f t="shared" si="0"/>
        <v>-3.04</v>
      </c>
      <c r="P49" s="21">
        <f t="shared" si="1"/>
        <v>3.9275536289247789E-3</v>
      </c>
      <c r="Q49" s="21">
        <f t="shared" si="2"/>
        <v>3.9275536289247789E-3</v>
      </c>
    </row>
    <row r="50" spans="14:17" x14ac:dyDescent="0.25">
      <c r="N50" s="21">
        <v>-3.02</v>
      </c>
      <c r="O50" s="21">
        <f t="shared" si="0"/>
        <v>-3.02</v>
      </c>
      <c r="P50" s="21">
        <f t="shared" si="1"/>
        <v>4.1729229845239623E-3</v>
      </c>
      <c r="Q50" s="21">
        <f t="shared" si="2"/>
        <v>4.1729229845239623E-3</v>
      </c>
    </row>
    <row r="51" spans="14:17" x14ac:dyDescent="0.25">
      <c r="N51" s="21">
        <v>-3</v>
      </c>
      <c r="O51" s="21">
        <f t="shared" si="0"/>
        <v>-3</v>
      </c>
      <c r="P51" s="21">
        <f t="shared" si="1"/>
        <v>4.4318484119380075E-3</v>
      </c>
      <c r="Q51" s="21">
        <f t="shared" si="2"/>
        <v>4.4318484119380075E-3</v>
      </c>
    </row>
    <row r="52" spans="14:17" x14ac:dyDescent="0.25">
      <c r="N52" s="21">
        <v>-2.98</v>
      </c>
      <c r="O52" s="21">
        <f t="shared" si="0"/>
        <v>-2.98</v>
      </c>
      <c r="P52" s="21">
        <f t="shared" si="1"/>
        <v>4.7049575269339792E-3</v>
      </c>
      <c r="Q52" s="21">
        <f t="shared" si="2"/>
        <v>4.7049575269339792E-3</v>
      </c>
    </row>
    <row r="53" spans="14:17" x14ac:dyDescent="0.25">
      <c r="N53" s="21">
        <v>-2.96</v>
      </c>
      <c r="O53" s="21">
        <f t="shared" si="0"/>
        <v>-2.96</v>
      </c>
      <c r="P53" s="21">
        <f t="shared" si="1"/>
        <v>4.9928992136123763E-3</v>
      </c>
      <c r="Q53" s="21">
        <f t="shared" si="2"/>
        <v>4.9928992136123763E-3</v>
      </c>
    </row>
    <row r="54" spans="14:17" x14ac:dyDescent="0.25">
      <c r="N54" s="21">
        <v>-2.94</v>
      </c>
      <c r="O54" s="21">
        <f t="shared" si="0"/>
        <v>-2.94</v>
      </c>
      <c r="P54" s="21">
        <f t="shared" si="1"/>
        <v>5.2963438653110201E-3</v>
      </c>
      <c r="Q54" s="21">
        <f t="shared" si="2"/>
        <v>5.2963438653110201E-3</v>
      </c>
    </row>
    <row r="55" spans="14:17" x14ac:dyDescent="0.25">
      <c r="N55" s="21">
        <v>-2.92</v>
      </c>
      <c r="O55" s="21">
        <f t="shared" si="0"/>
        <v>-2.92</v>
      </c>
      <c r="P55" s="21">
        <f t="shared" si="1"/>
        <v>5.615983595990969E-3</v>
      </c>
      <c r="Q55" s="21">
        <f t="shared" si="2"/>
        <v>5.615983595990969E-3</v>
      </c>
    </row>
    <row r="56" spans="14:17" x14ac:dyDescent="0.25">
      <c r="N56" s="21">
        <v>-2.9</v>
      </c>
      <c r="O56" s="21">
        <f t="shared" si="0"/>
        <v>-2.9</v>
      </c>
      <c r="P56" s="21">
        <f t="shared" si="1"/>
        <v>5.9525324197758538E-3</v>
      </c>
      <c r="Q56" s="21">
        <f t="shared" si="2"/>
        <v>5.9525324197758538E-3</v>
      </c>
    </row>
    <row r="57" spans="14:17" x14ac:dyDescent="0.25">
      <c r="N57" s="21">
        <v>-2.88</v>
      </c>
      <c r="O57" s="21">
        <f t="shared" si="0"/>
        <v>-2.88</v>
      </c>
      <c r="P57" s="21">
        <f t="shared" si="1"/>
        <v>6.3067263962659275E-3</v>
      </c>
      <c r="Q57" s="21">
        <f t="shared" si="2"/>
        <v>6.3067263962659275E-3</v>
      </c>
    </row>
    <row r="58" spans="14:17" x14ac:dyDescent="0.25">
      <c r="N58" s="21">
        <v>-2.86</v>
      </c>
      <c r="O58" s="21">
        <f t="shared" si="0"/>
        <v>-2.86</v>
      </c>
      <c r="P58" s="21">
        <f t="shared" si="1"/>
        <v>6.6793237392026202E-3</v>
      </c>
      <c r="Q58" s="21">
        <f t="shared" si="2"/>
        <v>6.6793237392026202E-3</v>
      </c>
    </row>
    <row r="59" spans="14:17" x14ac:dyDescent="0.25">
      <c r="N59" s="21">
        <v>-2.84</v>
      </c>
      <c r="O59" s="21">
        <f t="shared" si="0"/>
        <v>-2.84</v>
      </c>
      <c r="P59" s="21">
        <f t="shared" si="1"/>
        <v>7.0711048860194487E-3</v>
      </c>
      <c r="Q59" s="21">
        <f t="shared" si="2"/>
        <v>7.0711048860194487E-3</v>
      </c>
    </row>
    <row r="60" spans="14:17" x14ac:dyDescent="0.25">
      <c r="N60" s="21">
        <v>-2.82</v>
      </c>
      <c r="O60" s="21">
        <f t="shared" si="0"/>
        <v>-2.82</v>
      </c>
      <c r="P60" s="21">
        <f t="shared" si="1"/>
        <v>7.4828725257805638E-3</v>
      </c>
      <c r="Q60" s="21">
        <f t="shared" si="2"/>
        <v>7.4828725257805638E-3</v>
      </c>
    </row>
    <row r="61" spans="14:17" x14ac:dyDescent="0.25">
      <c r="N61" s="21">
        <v>-2.8</v>
      </c>
      <c r="O61" s="21">
        <f t="shared" si="0"/>
        <v>-2.8</v>
      </c>
      <c r="P61" s="21">
        <f t="shared" si="1"/>
        <v>7.9154515829799686E-3</v>
      </c>
      <c r="Q61" s="21">
        <f t="shared" si="2"/>
        <v>7.9154515829799686E-3</v>
      </c>
    </row>
    <row r="62" spans="14:17" x14ac:dyDescent="0.25">
      <c r="N62" s="21">
        <v>-2.78</v>
      </c>
      <c r="O62" s="21">
        <f t="shared" si="0"/>
        <v>-2.78</v>
      </c>
      <c r="P62" s="21">
        <f t="shared" si="1"/>
        <v>8.369689154653033E-3</v>
      </c>
      <c r="Q62" s="21">
        <f t="shared" si="2"/>
        <v>8.369689154653033E-3</v>
      </c>
    </row>
    <row r="63" spans="14:17" x14ac:dyDescent="0.25">
      <c r="N63" s="21">
        <v>-2.76</v>
      </c>
      <c r="O63" s="21">
        <f t="shared" si="0"/>
        <v>-2.76</v>
      </c>
      <c r="P63" s="21">
        <f t="shared" si="1"/>
        <v>8.8464543982372315E-3</v>
      </c>
      <c r="Q63" s="21">
        <f t="shared" si="2"/>
        <v>8.8464543982372315E-3</v>
      </c>
    </row>
    <row r="64" spans="14:17" x14ac:dyDescent="0.25">
      <c r="N64" s="21">
        <v>-2.74</v>
      </c>
      <c r="O64" s="21">
        <f t="shared" si="0"/>
        <v>-2.74</v>
      </c>
      <c r="P64" s="21">
        <f t="shared" si="1"/>
        <v>9.3466383676122835E-3</v>
      </c>
      <c r="Q64" s="21">
        <f t="shared" si="2"/>
        <v>9.3466383676122835E-3</v>
      </c>
    </row>
    <row r="65" spans="14:17" x14ac:dyDescent="0.25">
      <c r="N65" s="21">
        <v>-2.72</v>
      </c>
      <c r="O65" s="21">
        <f t="shared" si="0"/>
        <v>-2.72</v>
      </c>
      <c r="P65" s="21">
        <f t="shared" si="1"/>
        <v>9.8711537947511301E-3</v>
      </c>
      <c r="Q65" s="21">
        <f t="shared" si="2"/>
        <v>9.8711537947511301E-3</v>
      </c>
    </row>
    <row r="66" spans="14:17" x14ac:dyDescent="0.25">
      <c r="N66" s="21">
        <v>-2.7</v>
      </c>
      <c r="O66" s="21">
        <f t="shared" ref="O66:O129" si="4">N66</f>
        <v>-2.7</v>
      </c>
      <c r="P66" s="21">
        <f t="shared" ref="P66:P129" si="5">NORMDIST(O66,0,1,FALSE)</f>
        <v>1.0420934814422592E-2</v>
      </c>
      <c r="Q66" s="21">
        <f t="shared" ref="Q66:Q129" si="6">CHOOSE($T$5,IF(O66&lt;IF($U$3=1,$R$1,$E$5),P66,NA()),IF(O66&gt;IF($U$3=1,$R$1,$E$5),P66,NA()),IF(O66&gt;MIN(IF($U$3=1,$R$1,$E$5),$S$1),IF(O66&lt;MAX(IF($U$3=1,$R$1,$E$5),$S$1),P66,NA()),NA()),IF(OR(O66&lt;MIN(IF($U$3=1,$R$1,$E$5),$S$1),O66&gt;MAX(IF($U$3=1,$R$1,$E$5),$S$1)),P66,NA()))</f>
        <v>1.0420934814422592E-2</v>
      </c>
    </row>
    <row r="67" spans="14:17" x14ac:dyDescent="0.25">
      <c r="N67" s="21">
        <v>-2.68</v>
      </c>
      <c r="O67" s="21">
        <f t="shared" si="4"/>
        <v>-2.68</v>
      </c>
      <c r="P67" s="21">
        <f t="shared" si="5"/>
        <v>1.0996936629405572E-2</v>
      </c>
      <c r="Q67" s="21">
        <f t="shared" si="6"/>
        <v>1.0996936629405572E-2</v>
      </c>
    </row>
    <row r="68" spans="14:17" x14ac:dyDescent="0.25">
      <c r="N68" s="21">
        <v>-2.66</v>
      </c>
      <c r="O68" s="21">
        <f t="shared" si="4"/>
        <v>-2.66</v>
      </c>
      <c r="P68" s="21">
        <f t="shared" si="5"/>
        <v>1.1600135113702561E-2</v>
      </c>
      <c r="Q68" s="21">
        <f t="shared" si="6"/>
        <v>1.1600135113702561E-2</v>
      </c>
    </row>
    <row r="69" spans="14:17" x14ac:dyDescent="0.25">
      <c r="N69" s="21">
        <v>-2.64</v>
      </c>
      <c r="O69" s="21">
        <f t="shared" si="4"/>
        <v>-2.64</v>
      </c>
      <c r="P69" s="21">
        <f t="shared" si="5"/>
        <v>1.2231526351277971E-2</v>
      </c>
      <c r="Q69" s="21">
        <f t="shared" si="6"/>
        <v>1.2231526351277971E-2</v>
      </c>
    </row>
    <row r="70" spans="14:17" x14ac:dyDescent="0.25">
      <c r="N70" s="21">
        <v>-2.62</v>
      </c>
      <c r="O70" s="21">
        <f t="shared" si="4"/>
        <v>-2.62</v>
      </c>
      <c r="P70" s="21">
        <f t="shared" si="5"/>
        <v>1.2892126107895304E-2</v>
      </c>
      <c r="Q70" s="21">
        <f t="shared" si="6"/>
        <v>1.2892126107895304E-2</v>
      </c>
    </row>
    <row r="71" spans="14:17" x14ac:dyDescent="0.25">
      <c r="N71" s="21">
        <v>-2.6</v>
      </c>
      <c r="O71" s="21">
        <f t="shared" si="4"/>
        <v>-2.6</v>
      </c>
      <c r="P71" s="21">
        <f t="shared" si="5"/>
        <v>1.3582969233685613E-2</v>
      </c>
      <c r="Q71" s="21">
        <f t="shared" si="6"/>
        <v>1.3582969233685613E-2</v>
      </c>
    </row>
    <row r="72" spans="14:17" x14ac:dyDescent="0.25">
      <c r="N72" s="21">
        <v>-2.58</v>
      </c>
      <c r="O72" s="21">
        <f t="shared" si="4"/>
        <v>-2.58</v>
      </c>
      <c r="P72" s="21">
        <f t="shared" si="5"/>
        <v>1.430510899414969E-2</v>
      </c>
      <c r="Q72" s="21">
        <f t="shared" si="6"/>
        <v>1.430510899414969E-2</v>
      </c>
    </row>
    <row r="73" spans="14:17" x14ac:dyDescent="0.25">
      <c r="N73" s="21">
        <v>-2.56</v>
      </c>
      <c r="O73" s="21">
        <f t="shared" si="4"/>
        <v>-2.56</v>
      </c>
      <c r="P73" s="21">
        <f t="shared" si="5"/>
        <v>1.5059616327377449E-2</v>
      </c>
      <c r="Q73" s="21">
        <f t="shared" si="6"/>
        <v>1.5059616327377449E-2</v>
      </c>
    </row>
    <row r="74" spans="14:17" x14ac:dyDescent="0.25">
      <c r="N74" s="21">
        <v>-2.54</v>
      </c>
      <c r="O74" s="21">
        <f t="shared" si="4"/>
        <v>-2.54</v>
      </c>
      <c r="P74" s="21">
        <f t="shared" si="5"/>
        <v>1.5847579025360818E-2</v>
      </c>
      <c r="Q74" s="21">
        <f t="shared" si="6"/>
        <v>1.5847579025360818E-2</v>
      </c>
    </row>
    <row r="75" spans="14:17" x14ac:dyDescent="0.25">
      <c r="N75" s="21">
        <v>-2.52</v>
      </c>
      <c r="O75" s="21">
        <f t="shared" si="4"/>
        <v>-2.52</v>
      </c>
      <c r="P75" s="21">
        <f t="shared" si="5"/>
        <v>1.6670100837381057E-2</v>
      </c>
      <c r="Q75" s="21">
        <f t="shared" si="6"/>
        <v>1.6670100837381057E-2</v>
      </c>
    </row>
    <row r="76" spans="14:17" x14ac:dyDescent="0.25">
      <c r="N76" s="21">
        <v>-2.5</v>
      </c>
      <c r="O76" s="21">
        <f t="shared" si="4"/>
        <v>-2.5</v>
      </c>
      <c r="P76" s="21">
        <f t="shared" si="5"/>
        <v>1.752830049356854E-2</v>
      </c>
      <c r="Q76" s="21">
        <f t="shared" si="6"/>
        <v>1.752830049356854E-2</v>
      </c>
    </row>
    <row r="77" spans="14:17" x14ac:dyDescent="0.25">
      <c r="N77" s="21">
        <v>-2.48</v>
      </c>
      <c r="O77" s="21">
        <f t="shared" si="4"/>
        <v>-2.48</v>
      </c>
      <c r="P77" s="21">
        <f t="shared" si="5"/>
        <v>1.8423310646862048E-2</v>
      </c>
      <c r="Q77" s="21">
        <f t="shared" si="6"/>
        <v>1.8423310646862048E-2</v>
      </c>
    </row>
    <row r="78" spans="14:17" x14ac:dyDescent="0.25">
      <c r="N78" s="21">
        <v>-2.46</v>
      </c>
      <c r="O78" s="21">
        <f t="shared" si="4"/>
        <v>-2.46</v>
      </c>
      <c r="P78" s="21">
        <f t="shared" si="5"/>
        <v>1.9356276731736961E-2</v>
      </c>
      <c r="Q78" s="21">
        <f t="shared" si="6"/>
        <v>1.9356276731736961E-2</v>
      </c>
    </row>
    <row r="79" spans="14:17" x14ac:dyDescent="0.25">
      <c r="N79" s="21">
        <v>-2.44</v>
      </c>
      <c r="O79" s="21">
        <f t="shared" si="4"/>
        <v>-2.44</v>
      </c>
      <c r="P79" s="21">
        <f t="shared" si="5"/>
        <v>2.0328355738225837E-2</v>
      </c>
      <c r="Q79" s="21">
        <f t="shared" si="6"/>
        <v>2.0328355738225837E-2</v>
      </c>
    </row>
    <row r="80" spans="14:17" x14ac:dyDescent="0.25">
      <c r="N80" s="21">
        <v>-2.42</v>
      </c>
      <c r="O80" s="21">
        <f t="shared" si="4"/>
        <v>-2.42</v>
      </c>
      <c r="P80" s="21">
        <f t="shared" si="5"/>
        <v>2.1340714899922782E-2</v>
      </c>
      <c r="Q80" s="21">
        <f t="shared" si="6"/>
        <v>2.1340714899922782E-2</v>
      </c>
    </row>
    <row r="81" spans="14:17" x14ac:dyDescent="0.25">
      <c r="N81" s="21">
        <v>-2.4</v>
      </c>
      <c r="O81" s="21">
        <f t="shared" si="4"/>
        <v>-2.4</v>
      </c>
      <c r="P81" s="21">
        <f t="shared" si="5"/>
        <v>2.2394530294842899E-2</v>
      </c>
      <c r="Q81" s="21">
        <f t="shared" si="6"/>
        <v>2.2394530294842899E-2</v>
      </c>
    </row>
    <row r="82" spans="14:17" x14ac:dyDescent="0.25">
      <c r="N82" s="21">
        <v>-2.38</v>
      </c>
      <c r="O82" s="21">
        <f t="shared" si="4"/>
        <v>-2.38</v>
      </c>
      <c r="P82" s="21">
        <f t="shared" si="5"/>
        <v>2.3490985358201363E-2</v>
      </c>
      <c r="Q82" s="21">
        <f t="shared" si="6"/>
        <v>2.3490985358201363E-2</v>
      </c>
    </row>
    <row r="83" spans="14:17" x14ac:dyDescent="0.25">
      <c r="N83" s="21">
        <v>-2.36</v>
      </c>
      <c r="O83" s="21">
        <f t="shared" si="4"/>
        <v>-2.36</v>
      </c>
      <c r="P83" s="21">
        <f t="shared" si="5"/>
        <v>2.4631269306382507E-2</v>
      </c>
      <c r="Q83" s="21">
        <f t="shared" si="6"/>
        <v>2.4631269306382507E-2</v>
      </c>
    </row>
    <row r="84" spans="14:17" x14ac:dyDescent="0.25">
      <c r="N84" s="21">
        <v>-2.34</v>
      </c>
      <c r="O84" s="21">
        <f t="shared" si="4"/>
        <v>-2.34</v>
      </c>
      <c r="P84" s="21">
        <f t="shared" si="5"/>
        <v>2.581657547158769E-2</v>
      </c>
      <c r="Q84" s="21">
        <f t="shared" si="6"/>
        <v>2.581657547158769E-2</v>
      </c>
    </row>
    <row r="85" spans="14:17" x14ac:dyDescent="0.25">
      <c r="N85" s="21">
        <v>-2.3199999999999998</v>
      </c>
      <c r="O85" s="21">
        <f t="shared" si="4"/>
        <v>-2.3199999999999998</v>
      </c>
      <c r="P85" s="21">
        <f t="shared" si="5"/>
        <v>2.7048099546881785E-2</v>
      </c>
      <c r="Q85" s="21">
        <f t="shared" si="6"/>
        <v>2.7048099546881785E-2</v>
      </c>
    </row>
    <row r="86" spans="14:17" x14ac:dyDescent="0.25">
      <c r="N86" s="21">
        <v>-2.2999999999999998</v>
      </c>
      <c r="O86" s="21">
        <f t="shared" si="4"/>
        <v>-2.2999999999999998</v>
      </c>
      <c r="P86" s="21">
        <f t="shared" si="5"/>
        <v>2.8327037741601186E-2</v>
      </c>
      <c r="Q86" s="21">
        <f t="shared" si="6"/>
        <v>2.8327037741601186E-2</v>
      </c>
    </row>
    <row r="87" spans="14:17" x14ac:dyDescent="0.25">
      <c r="N87" s="21">
        <v>-2.2799999999999998</v>
      </c>
      <c r="O87" s="21">
        <f t="shared" si="4"/>
        <v>-2.2799999999999998</v>
      </c>
      <c r="P87" s="21">
        <f t="shared" si="5"/>
        <v>2.9654584847341278E-2</v>
      </c>
      <c r="Q87" s="21">
        <f t="shared" si="6"/>
        <v>2.9654584847341278E-2</v>
      </c>
    </row>
    <row r="88" spans="14:17" x14ac:dyDescent="0.25">
      <c r="N88" s="21">
        <v>-2.2599999999999998</v>
      </c>
      <c r="O88" s="21">
        <f t="shared" si="4"/>
        <v>-2.2599999999999998</v>
      </c>
      <c r="P88" s="21">
        <f t="shared" si="5"/>
        <v>3.103193221500827E-2</v>
      </c>
      <c r="Q88" s="21">
        <f t="shared" si="6"/>
        <v>3.103193221500827E-2</v>
      </c>
    </row>
    <row r="89" spans="14:17" x14ac:dyDescent="0.25">
      <c r="N89" s="21">
        <v>-2.2400000000000002</v>
      </c>
      <c r="O89" s="21">
        <f t="shared" si="4"/>
        <v>-2.2400000000000002</v>
      </c>
      <c r="P89" s="21">
        <f t="shared" si="5"/>
        <v>3.2460265643697445E-2</v>
      </c>
      <c r="Q89" s="21">
        <f t="shared" si="6"/>
        <v>3.2460265643697445E-2</v>
      </c>
    </row>
    <row r="90" spans="14:17" x14ac:dyDescent="0.25">
      <c r="N90" s="21">
        <v>-2.2200000000000002</v>
      </c>
      <c r="O90" s="21">
        <f t="shared" si="4"/>
        <v>-2.2200000000000002</v>
      </c>
      <c r="P90" s="21">
        <f t="shared" si="5"/>
        <v>3.3940763182449186E-2</v>
      </c>
      <c r="Q90" s="21">
        <f t="shared" si="6"/>
        <v>3.3940763182449186E-2</v>
      </c>
    </row>
    <row r="91" spans="14:17" x14ac:dyDescent="0.25">
      <c r="N91" s="21">
        <v>-2.2000000000000002</v>
      </c>
      <c r="O91" s="21">
        <f t="shared" si="4"/>
        <v>-2.2000000000000002</v>
      </c>
      <c r="P91" s="21">
        <f t="shared" si="5"/>
        <v>3.5474592846231424E-2</v>
      </c>
      <c r="Q91" s="21">
        <f t="shared" si="6"/>
        <v>3.5474592846231424E-2</v>
      </c>
    </row>
    <row r="92" spans="14:17" x14ac:dyDescent="0.25">
      <c r="N92" s="21">
        <v>-2.1800000000000002</v>
      </c>
      <c r="O92" s="21">
        <f t="shared" si="4"/>
        <v>-2.1800000000000002</v>
      </c>
      <c r="P92" s="21">
        <f t="shared" si="5"/>
        <v>3.7062910247806474E-2</v>
      </c>
      <c r="Q92" s="21">
        <f t="shared" si="6"/>
        <v>3.7062910247806474E-2</v>
      </c>
    </row>
    <row r="93" spans="14:17" x14ac:dyDescent="0.25">
      <c r="N93" s="21">
        <v>-2.16</v>
      </c>
      <c r="O93" s="21">
        <f t="shared" si="4"/>
        <v>-2.16</v>
      </c>
      <c r="P93" s="21">
        <f t="shared" si="5"/>
        <v>3.8706856147455608E-2</v>
      </c>
      <c r="Q93" s="21">
        <f t="shared" si="6"/>
        <v>3.8706856147455608E-2</v>
      </c>
    </row>
    <row r="94" spans="14:17" x14ac:dyDescent="0.25">
      <c r="N94" s="21">
        <v>-2.14</v>
      </c>
      <c r="O94" s="21">
        <f t="shared" si="4"/>
        <v>-2.14</v>
      </c>
      <c r="P94" s="21">
        <f t="shared" si="5"/>
        <v>4.0407553922860308E-2</v>
      </c>
      <c r="Q94" s="21">
        <f t="shared" si="6"/>
        <v>4.0407553922860308E-2</v>
      </c>
    </row>
    <row r="95" spans="14:17" x14ac:dyDescent="0.25">
      <c r="N95" s="21">
        <v>-2.12</v>
      </c>
      <c r="O95" s="21">
        <f t="shared" si="4"/>
        <v>-2.12</v>
      </c>
      <c r="P95" s="21">
        <f t="shared" si="5"/>
        <v>4.2166106961770311E-2</v>
      </c>
      <c r="Q95" s="21">
        <f t="shared" si="6"/>
        <v>4.2166106961770311E-2</v>
      </c>
    </row>
    <row r="96" spans="14:17" x14ac:dyDescent="0.25">
      <c r="N96" s="21">
        <v>-2.1</v>
      </c>
      <c r="O96" s="21">
        <f t="shared" si="4"/>
        <v>-2.1</v>
      </c>
      <c r="P96" s="21">
        <f t="shared" si="5"/>
        <v>4.3983595980427191E-2</v>
      </c>
      <c r="Q96" s="21">
        <f t="shared" si="6"/>
        <v>4.3983595980427191E-2</v>
      </c>
    </row>
    <row r="97" spans="14:17" x14ac:dyDescent="0.25">
      <c r="N97" s="21">
        <v>-2.08</v>
      </c>
      <c r="O97" s="21">
        <f t="shared" si="4"/>
        <v>-2.08</v>
      </c>
      <c r="P97" s="21">
        <f t="shared" si="5"/>
        <v>4.5861076271054887E-2</v>
      </c>
      <c r="Q97" s="21">
        <f t="shared" si="6"/>
        <v>4.5861076271054887E-2</v>
      </c>
    </row>
    <row r="98" spans="14:17" x14ac:dyDescent="0.25">
      <c r="N98" s="21">
        <v>-2.06</v>
      </c>
      <c r="O98" s="21">
        <f t="shared" si="4"/>
        <v>-2.06</v>
      </c>
      <c r="P98" s="21">
        <f t="shared" si="5"/>
        <v>4.7799574882077034E-2</v>
      </c>
      <c r="Q98" s="21">
        <f t="shared" si="6"/>
        <v>4.7799574882077034E-2</v>
      </c>
    </row>
    <row r="99" spans="14:17" x14ac:dyDescent="0.25">
      <c r="N99" s="21">
        <v>-2.04</v>
      </c>
      <c r="O99" s="21">
        <f t="shared" si="4"/>
        <v>-2.04</v>
      </c>
      <c r="P99" s="21">
        <f t="shared" si="5"/>
        <v>4.9800087735070775E-2</v>
      </c>
      <c r="Q99" s="21">
        <f t="shared" si="6"/>
        <v>4.9800087735070775E-2</v>
      </c>
    </row>
    <row r="100" spans="14:17" x14ac:dyDescent="0.25">
      <c r="N100" s="21">
        <v>-2.02</v>
      </c>
      <c r="O100" s="21">
        <f t="shared" si="4"/>
        <v>-2.02</v>
      </c>
      <c r="P100" s="21">
        <f t="shared" si="5"/>
        <v>5.1863576682820565E-2</v>
      </c>
      <c r="Q100" s="21">
        <f t="shared" si="6"/>
        <v>5.1863576682820565E-2</v>
      </c>
    </row>
    <row r="101" spans="14:17" x14ac:dyDescent="0.25">
      <c r="N101" s="21">
        <v>-2</v>
      </c>
      <c r="O101" s="21">
        <f t="shared" si="4"/>
        <v>-2</v>
      </c>
      <c r="P101" s="21">
        <f t="shared" si="5"/>
        <v>5.3990966513188063E-2</v>
      </c>
      <c r="Q101" s="21">
        <f t="shared" si="6"/>
        <v>5.3990966513188063E-2</v>
      </c>
    </row>
    <row r="102" spans="14:17" x14ac:dyDescent="0.25">
      <c r="N102" s="21">
        <v>-1.98</v>
      </c>
      <c r="O102" s="21">
        <f t="shared" si="4"/>
        <v>-1.98</v>
      </c>
      <c r="P102" s="21">
        <f t="shared" si="5"/>
        <v>5.6183141903868049E-2</v>
      </c>
      <c r="Q102" s="21">
        <f t="shared" si="6"/>
        <v>5.6183141903868049E-2</v>
      </c>
    </row>
    <row r="103" spans="14:17" x14ac:dyDescent="0.25">
      <c r="N103" s="21">
        <v>-1.96</v>
      </c>
      <c r="O103" s="21">
        <f t="shared" si="4"/>
        <v>-1.96</v>
      </c>
      <c r="P103" s="21">
        <f t="shared" si="5"/>
        <v>5.8440944333451469E-2</v>
      </c>
      <c r="Q103" s="21">
        <f t="shared" si="6"/>
        <v>5.8440944333451469E-2</v>
      </c>
    </row>
    <row r="104" spans="14:17" x14ac:dyDescent="0.25">
      <c r="N104" s="21">
        <v>-1.94</v>
      </c>
      <c r="O104" s="21">
        <f t="shared" si="4"/>
        <v>-1.94</v>
      </c>
      <c r="P104" s="21">
        <f t="shared" si="5"/>
        <v>6.0765168954564776E-2</v>
      </c>
      <c r="Q104" s="21">
        <f t="shared" si="6"/>
        <v>6.0765168954564776E-2</v>
      </c>
    </row>
    <row r="105" spans="14:17" x14ac:dyDescent="0.25">
      <c r="N105" s="21">
        <v>-1.92</v>
      </c>
      <c r="O105" s="21">
        <f t="shared" si="4"/>
        <v>-1.92</v>
      </c>
      <c r="P105" s="21">
        <f t="shared" si="5"/>
        <v>6.3156561435198655E-2</v>
      </c>
      <c r="Q105" s="21">
        <f t="shared" si="6"/>
        <v>6.3156561435198655E-2</v>
      </c>
    </row>
    <row r="106" spans="14:17" x14ac:dyDescent="0.25">
      <c r="N106" s="21">
        <v>-1.9</v>
      </c>
      <c r="O106" s="21">
        <f t="shared" si="4"/>
        <v>-1.9</v>
      </c>
      <c r="P106" s="21">
        <f t="shared" si="5"/>
        <v>6.5615814774676595E-2</v>
      </c>
      <c r="Q106" s="21">
        <f t="shared" si="6"/>
        <v>6.5615814774676595E-2</v>
      </c>
    </row>
    <row r="107" spans="14:17" x14ac:dyDescent="0.25">
      <c r="N107" s="21">
        <v>-1.88</v>
      </c>
      <c r="O107" s="21">
        <f t="shared" si="4"/>
        <v>-1.88</v>
      </c>
      <c r="P107" s="21">
        <f t="shared" si="5"/>
        <v>6.8143566101044578E-2</v>
      </c>
      <c r="Q107" s="21">
        <f t="shared" si="6"/>
        <v>6.8143566101044578E-2</v>
      </c>
    </row>
    <row r="108" spans="14:17" x14ac:dyDescent="0.25">
      <c r="N108" s="21">
        <v>-1.86</v>
      </c>
      <c r="O108" s="21">
        <f t="shared" si="4"/>
        <v>-1.86</v>
      </c>
      <c r="P108" s="21">
        <f t="shared" si="5"/>
        <v>7.074039345698338E-2</v>
      </c>
      <c r="Q108" s="21">
        <f t="shared" si="6"/>
        <v>7.074039345698338E-2</v>
      </c>
    </row>
    <row r="109" spans="14:17" x14ac:dyDescent="0.25">
      <c r="N109" s="21">
        <v>-1.84</v>
      </c>
      <c r="O109" s="21">
        <f t="shared" si="4"/>
        <v>-1.84</v>
      </c>
      <c r="P109" s="21">
        <f t="shared" si="5"/>
        <v>7.3406812581656891E-2</v>
      </c>
      <c r="Q109" s="21">
        <f t="shared" si="6"/>
        <v>7.3406812581656891E-2</v>
      </c>
    </row>
    <row r="110" spans="14:17" x14ac:dyDescent="0.25">
      <c r="N110" s="21">
        <v>-1.82</v>
      </c>
      <c r="O110" s="21">
        <f t="shared" si="4"/>
        <v>-1.82</v>
      </c>
      <c r="P110" s="21">
        <f t="shared" si="5"/>
        <v>7.6143273696207311E-2</v>
      </c>
      <c r="Q110" s="21">
        <f t="shared" si="6"/>
        <v>7.6143273696207311E-2</v>
      </c>
    </row>
    <row r="111" spans="14:17" x14ac:dyDescent="0.25">
      <c r="N111" s="21">
        <v>-1.8</v>
      </c>
      <c r="O111" s="21">
        <f t="shared" si="4"/>
        <v>-1.8</v>
      </c>
      <c r="P111" s="21">
        <f t="shared" si="5"/>
        <v>7.8950158300894149E-2</v>
      </c>
      <c r="Q111" s="21">
        <f t="shared" si="6"/>
        <v>7.8950158300894149E-2</v>
      </c>
    </row>
    <row r="112" spans="14:17" x14ac:dyDescent="0.25">
      <c r="N112" s="21">
        <v>-1.78</v>
      </c>
      <c r="O112" s="21">
        <f t="shared" si="4"/>
        <v>-1.78</v>
      </c>
      <c r="P112" s="21">
        <f t="shared" si="5"/>
        <v>8.1827775992142804E-2</v>
      </c>
      <c r="Q112" s="21">
        <f t="shared" si="6"/>
        <v>8.1827775992142804E-2</v>
      </c>
    </row>
    <row r="113" spans="14:17" x14ac:dyDescent="0.25">
      <c r="N113" s="21">
        <v>-1.76</v>
      </c>
      <c r="O113" s="21">
        <f t="shared" si="4"/>
        <v>-1.76</v>
      </c>
      <c r="P113" s="21">
        <f t="shared" si="5"/>
        <v>8.4776361308022227E-2</v>
      </c>
      <c r="Q113" s="21">
        <f t="shared" si="6"/>
        <v>8.4776361308022227E-2</v>
      </c>
    </row>
    <row r="114" spans="14:17" x14ac:dyDescent="0.25">
      <c r="N114" s="21">
        <v>-1.74</v>
      </c>
      <c r="O114" s="21">
        <f t="shared" si="4"/>
        <v>-1.74</v>
      </c>
      <c r="P114" s="21">
        <f t="shared" si="5"/>
        <v>8.7796070610905622E-2</v>
      </c>
      <c r="Q114" s="21">
        <f t="shared" si="6"/>
        <v>8.7796070610905622E-2</v>
      </c>
    </row>
    <row r="115" spans="14:17" x14ac:dyDescent="0.25">
      <c r="N115" s="21">
        <v>-1.72</v>
      </c>
      <c r="O115" s="21">
        <f t="shared" si="4"/>
        <v>-1.72</v>
      </c>
      <c r="P115" s="21">
        <f t="shared" si="5"/>
        <v>9.0886979016282871E-2</v>
      </c>
      <c r="Q115" s="21">
        <f t="shared" si="6"/>
        <v>9.0886979016282871E-2</v>
      </c>
    </row>
    <row r="116" spans="14:17" x14ac:dyDescent="0.25">
      <c r="N116" s="21">
        <v>-1.7</v>
      </c>
      <c r="O116" s="21">
        <f t="shared" si="4"/>
        <v>-1.7</v>
      </c>
      <c r="P116" s="21">
        <f t="shared" si="5"/>
        <v>9.4049077376886947E-2</v>
      </c>
      <c r="Q116" s="21">
        <f t="shared" si="6"/>
        <v>9.4049077376886947E-2</v>
      </c>
    </row>
    <row r="117" spans="14:17" x14ac:dyDescent="0.25">
      <c r="N117" s="21">
        <v>-1.68</v>
      </c>
      <c r="O117" s="21">
        <f t="shared" si="4"/>
        <v>-1.68</v>
      </c>
      <c r="P117" s="21">
        <f t="shared" si="5"/>
        <v>9.7282269331467511E-2</v>
      </c>
      <c r="Q117" s="21">
        <f t="shared" si="6"/>
        <v>9.7282269331467511E-2</v>
      </c>
    </row>
    <row r="118" spans="14:17" x14ac:dyDescent="0.25">
      <c r="N118" s="21">
        <v>-1.66</v>
      </c>
      <c r="O118" s="21">
        <f t="shared" si="4"/>
        <v>-1.66</v>
      </c>
      <c r="P118" s="21">
        <f t="shared" si="5"/>
        <v>0.10058636842769057</v>
      </c>
      <c r="Q118" s="21">
        <f t="shared" si="6"/>
        <v>0.10058636842769057</v>
      </c>
    </row>
    <row r="119" spans="14:17" x14ac:dyDescent="0.25">
      <c r="N119" s="21">
        <v>-1.64</v>
      </c>
      <c r="O119" s="21">
        <f t="shared" si="4"/>
        <v>-1.64</v>
      </c>
      <c r="P119" s="21">
        <f t="shared" si="5"/>
        <v>0.10396109532876423</v>
      </c>
      <c r="Q119" s="21">
        <f t="shared" si="6"/>
        <v>0.10396109532876423</v>
      </c>
    </row>
    <row r="120" spans="14:17" x14ac:dyDescent="0.25">
      <c r="N120" s="21">
        <v>-1.62</v>
      </c>
      <c r="O120" s="21">
        <f t="shared" si="4"/>
        <v>-1.62</v>
      </c>
      <c r="P120" s="21">
        <f t="shared" si="5"/>
        <v>0.1074060751134838</v>
      </c>
      <c r="Q120" s="21">
        <f t="shared" si="6"/>
        <v>0.1074060751134838</v>
      </c>
    </row>
    <row r="121" spans="14:17" x14ac:dyDescent="0.25">
      <c r="N121" s="21">
        <v>-1.6</v>
      </c>
      <c r="O121" s="21">
        <f t="shared" si="4"/>
        <v>-1.6</v>
      </c>
      <c r="P121" s="21">
        <f t="shared" si="5"/>
        <v>0.11092083467945554</v>
      </c>
      <c r="Q121" s="21">
        <f t="shared" si="6"/>
        <v>0.11092083467945554</v>
      </c>
    </row>
    <row r="122" spans="14:17" x14ac:dyDescent="0.25">
      <c r="N122" s="21">
        <v>-1.58</v>
      </c>
      <c r="O122" s="21">
        <f t="shared" si="4"/>
        <v>-1.58</v>
      </c>
      <c r="P122" s="21">
        <f t="shared" si="5"/>
        <v>0.11450480025929236</v>
      </c>
      <c r="Q122" s="21">
        <f t="shared" si="6"/>
        <v>0.11450480025929236</v>
      </c>
    </row>
    <row r="123" spans="14:17" x14ac:dyDescent="0.25">
      <c r="N123" s="21">
        <v>-1.56</v>
      </c>
      <c r="O123" s="21">
        <f t="shared" si="4"/>
        <v>-1.56</v>
      </c>
      <c r="P123" s="21">
        <f t="shared" si="5"/>
        <v>0.11815729505958227</v>
      </c>
      <c r="Q123" s="21">
        <f t="shared" si="6"/>
        <v>0.11815729505958227</v>
      </c>
    </row>
    <row r="124" spans="14:17" x14ac:dyDescent="0.25">
      <c r="N124" s="21">
        <v>-1.54</v>
      </c>
      <c r="O124" s="21">
        <f t="shared" si="4"/>
        <v>-1.54</v>
      </c>
      <c r="P124" s="21">
        <f t="shared" si="5"/>
        <v>0.12187753703240178</v>
      </c>
      <c r="Q124" s="21">
        <f t="shared" si="6"/>
        <v>0.12187753703240178</v>
      </c>
    </row>
    <row r="125" spans="14:17" x14ac:dyDescent="0.25">
      <c r="N125" s="21">
        <v>-1.52</v>
      </c>
      <c r="O125" s="21">
        <f t="shared" si="4"/>
        <v>-1.52</v>
      </c>
      <c r="P125" s="21">
        <f t="shared" si="5"/>
        <v>0.12566463678908815</v>
      </c>
      <c r="Q125" s="21">
        <f t="shared" si="6"/>
        <v>0.12566463678908815</v>
      </c>
    </row>
    <row r="126" spans="14:17" x14ac:dyDescent="0.25">
      <c r="N126" s="21">
        <v>-1.5</v>
      </c>
      <c r="O126" s="21">
        <f t="shared" si="4"/>
        <v>-1.5</v>
      </c>
      <c r="P126" s="21">
        <f t="shared" si="5"/>
        <v>0.12951759566589174</v>
      </c>
      <c r="Q126" s="21">
        <f t="shared" si="6"/>
        <v>0.12951759566589174</v>
      </c>
    </row>
    <row r="127" spans="14:17" x14ac:dyDescent="0.25">
      <c r="N127" s="21">
        <v>-1.48</v>
      </c>
      <c r="O127" s="21">
        <f t="shared" si="4"/>
        <v>-1.48</v>
      </c>
      <c r="P127" s="21">
        <f t="shared" si="5"/>
        <v>0.13343530395100231</v>
      </c>
      <c r="Q127" s="21">
        <f t="shared" si="6"/>
        <v>0.13343530395100231</v>
      </c>
    </row>
    <row r="128" spans="14:17" x14ac:dyDescent="0.25">
      <c r="N128" s="21">
        <v>-1.46</v>
      </c>
      <c r="O128" s="21">
        <f t="shared" si="4"/>
        <v>-1.46</v>
      </c>
      <c r="P128" s="21">
        <f t="shared" si="5"/>
        <v>0.13741653928228179</v>
      </c>
      <c r="Q128" s="21">
        <f t="shared" si="6"/>
        <v>0.13741653928228179</v>
      </c>
    </row>
    <row r="129" spans="14:17" x14ac:dyDescent="0.25">
      <c r="N129" s="21">
        <v>-1.44</v>
      </c>
      <c r="O129" s="21">
        <f t="shared" si="4"/>
        <v>-1.44</v>
      </c>
      <c r="P129" s="21">
        <f t="shared" si="5"/>
        <v>0.14145996522483878</v>
      </c>
      <c r="Q129" s="21">
        <f t="shared" si="6"/>
        <v>0.14145996522483878</v>
      </c>
    </row>
    <row r="130" spans="14:17" x14ac:dyDescent="0.25">
      <c r="N130" s="21">
        <v>-1.42</v>
      </c>
      <c r="O130" s="21">
        <f t="shared" ref="O130:O193" si="7">N130</f>
        <v>-1.42</v>
      </c>
      <c r="P130" s="21">
        <f t="shared" ref="P130:P193" si="8">NORMDIST(O130,0,1,FALSE)</f>
        <v>0.14556413003734761</v>
      </c>
      <c r="Q130" s="21">
        <f t="shared" ref="Q130:Q193" si="9">CHOOSE($T$5,IF(O130&lt;IF($U$3=1,$R$1,$E$5),P130,NA()),IF(O130&gt;IF($U$3=1,$R$1,$E$5),P130,NA()),IF(O130&gt;MIN(IF($U$3=1,$R$1,$E$5),$S$1),IF(O130&lt;MAX(IF($U$3=1,$R$1,$E$5),$S$1),P130,NA()),NA()),IF(OR(O130&lt;MIN(IF($U$3=1,$R$1,$E$5),$S$1),O130&gt;MAX(IF($U$3=1,$R$1,$E$5),$S$1)),P130,NA()))</f>
        <v>0.14556413003734761</v>
      </c>
    </row>
    <row r="131" spans="14:17" x14ac:dyDescent="0.25">
      <c r="N131" s="21">
        <v>-1.4</v>
      </c>
      <c r="O131" s="21">
        <f t="shared" si="7"/>
        <v>-1.4</v>
      </c>
      <c r="P131" s="21">
        <f t="shared" si="8"/>
        <v>0.14972746563574488</v>
      </c>
      <c r="Q131" s="21">
        <f t="shared" si="9"/>
        <v>0.14972746563574488</v>
      </c>
    </row>
    <row r="132" spans="14:17" x14ac:dyDescent="0.25">
      <c r="N132" s="21">
        <v>-1.38</v>
      </c>
      <c r="O132" s="21">
        <f t="shared" si="7"/>
        <v>-1.38</v>
      </c>
      <c r="P132" s="21">
        <f t="shared" si="8"/>
        <v>0.15394828676263372</v>
      </c>
      <c r="Q132" s="21">
        <f t="shared" si="9"/>
        <v>0.15394828676263372</v>
      </c>
    </row>
    <row r="133" spans="14:17" x14ac:dyDescent="0.25">
      <c r="N133" s="21">
        <v>-1.36</v>
      </c>
      <c r="O133" s="21">
        <f t="shared" si="7"/>
        <v>-1.36</v>
      </c>
      <c r="P133" s="21">
        <f t="shared" si="8"/>
        <v>0.15822479037038303</v>
      </c>
      <c r="Q133" s="21">
        <f t="shared" si="9"/>
        <v>0.15822479037038303</v>
      </c>
    </row>
    <row r="134" spans="14:17" x14ac:dyDescent="0.25">
      <c r="N134" s="21">
        <v>-1.34</v>
      </c>
      <c r="O134" s="21">
        <f t="shared" si="7"/>
        <v>-1.34</v>
      </c>
      <c r="P134" s="21">
        <f t="shared" si="8"/>
        <v>0.16255505522553412</v>
      </c>
      <c r="Q134" s="21">
        <f t="shared" si="9"/>
        <v>0.16255505522553412</v>
      </c>
    </row>
    <row r="135" spans="14:17" x14ac:dyDescent="0.25">
      <c r="N135" s="21">
        <v>-1.32</v>
      </c>
      <c r="O135" s="21">
        <f t="shared" si="7"/>
        <v>-1.32</v>
      </c>
      <c r="P135" s="21">
        <f t="shared" si="8"/>
        <v>0.16693704174171381</v>
      </c>
      <c r="Q135" s="21">
        <f t="shared" si="9"/>
        <v>0.16693704174171381</v>
      </c>
    </row>
    <row r="136" spans="14:17" x14ac:dyDescent="0.25">
      <c r="N136" s="21">
        <v>-1.3</v>
      </c>
      <c r="O136" s="21">
        <f t="shared" si="7"/>
        <v>-1.3</v>
      </c>
      <c r="P136" s="21">
        <f t="shared" si="8"/>
        <v>0.17136859204780736</v>
      </c>
      <c r="Q136" s="21">
        <f t="shared" si="9"/>
        <v>0.17136859204780736</v>
      </c>
    </row>
    <row r="137" spans="14:17" x14ac:dyDescent="0.25">
      <c r="N137" s="21">
        <v>-1.28</v>
      </c>
      <c r="O137" s="21">
        <f t="shared" si="7"/>
        <v>-1.28</v>
      </c>
      <c r="P137" s="21">
        <f t="shared" si="8"/>
        <v>0.17584743029766237</v>
      </c>
      <c r="Q137" s="21">
        <f t="shared" si="9"/>
        <v>0.17584743029766237</v>
      </c>
    </row>
    <row r="138" spans="14:17" x14ac:dyDescent="0.25">
      <c r="N138" s="21">
        <v>-1.26</v>
      </c>
      <c r="O138" s="21">
        <f t="shared" si="7"/>
        <v>-1.26</v>
      </c>
      <c r="P138" s="21">
        <f t="shared" si="8"/>
        <v>0.18037116322708033</v>
      </c>
      <c r="Q138" s="21">
        <f t="shared" si="9"/>
        <v>0.18037116322708033</v>
      </c>
    </row>
    <row r="139" spans="14:17" x14ac:dyDescent="0.25">
      <c r="N139" s="21">
        <v>-1.24</v>
      </c>
      <c r="O139" s="21">
        <f t="shared" si="7"/>
        <v>-1.24</v>
      </c>
      <c r="P139" s="21">
        <f t="shared" si="8"/>
        <v>0.18493728096330531</v>
      </c>
      <c r="Q139" s="21">
        <f t="shared" si="9"/>
        <v>0.18493728096330531</v>
      </c>
    </row>
    <row r="140" spans="14:17" x14ac:dyDescent="0.25">
      <c r="N140" s="21">
        <v>-1.22</v>
      </c>
      <c r="O140" s="21">
        <f t="shared" si="7"/>
        <v>-1.22</v>
      </c>
      <c r="P140" s="21">
        <f t="shared" si="8"/>
        <v>0.18954315809164024</v>
      </c>
      <c r="Q140" s="21">
        <f t="shared" si="9"/>
        <v>0.18954315809164024</v>
      </c>
    </row>
    <row r="141" spans="14:17" x14ac:dyDescent="0.25">
      <c r="N141" s="21">
        <v>-1.2</v>
      </c>
      <c r="O141" s="21">
        <f t="shared" si="7"/>
        <v>-1.2</v>
      </c>
      <c r="P141" s="21">
        <f t="shared" si="8"/>
        <v>0.19418605498321295</v>
      </c>
      <c r="Q141" s="21">
        <f t="shared" si="9"/>
        <v>0.19418605498321295</v>
      </c>
    </row>
    <row r="142" spans="14:17" x14ac:dyDescent="0.25">
      <c r="N142" s="21">
        <v>-1.18</v>
      </c>
      <c r="O142" s="21">
        <f t="shared" si="7"/>
        <v>-1.18</v>
      </c>
      <c r="P142" s="21">
        <f t="shared" si="8"/>
        <v>0.19886311938727591</v>
      </c>
      <c r="Q142" s="21">
        <f t="shared" si="9"/>
        <v>0.19886311938727591</v>
      </c>
    </row>
    <row r="143" spans="14:17" x14ac:dyDescent="0.25">
      <c r="N143" s="21">
        <v>-1.1599999999999999</v>
      </c>
      <c r="O143" s="21">
        <f t="shared" si="7"/>
        <v>-1.1599999999999999</v>
      </c>
      <c r="P143" s="21">
        <f t="shared" si="8"/>
        <v>0.20357138829075944</v>
      </c>
      <c r="Q143" s="21">
        <f t="shared" si="9"/>
        <v>0.20357138829075944</v>
      </c>
    </row>
    <row r="144" spans="14:17" x14ac:dyDescent="0.25">
      <c r="N144" s="21">
        <v>-1.1399999999999999</v>
      </c>
      <c r="O144" s="21">
        <f t="shared" si="7"/>
        <v>-1.1399999999999999</v>
      </c>
      <c r="P144" s="21">
        <f t="shared" si="8"/>
        <v>0.20830779004710837</v>
      </c>
      <c r="Q144" s="21">
        <f t="shared" si="9"/>
        <v>0.20830779004710837</v>
      </c>
    </row>
    <row r="145" spans="14:17" x14ac:dyDescent="0.25">
      <c r="N145" s="21">
        <v>-1.1200000000000001</v>
      </c>
      <c r="O145" s="21">
        <f t="shared" si="7"/>
        <v>-1.1200000000000001</v>
      </c>
      <c r="P145" s="21">
        <f t="shared" si="8"/>
        <v>0.21306914677571784</v>
      </c>
      <c r="Q145" s="21">
        <f t="shared" si="9"/>
        <v>0.21306914677571784</v>
      </c>
    </row>
    <row r="146" spans="14:17" x14ac:dyDescent="0.25">
      <c r="N146" s="21">
        <v>-1.1000000000000001</v>
      </c>
      <c r="O146" s="21">
        <f t="shared" si="7"/>
        <v>-1.1000000000000001</v>
      </c>
      <c r="P146" s="21">
        <f t="shared" si="8"/>
        <v>0.21785217703255053</v>
      </c>
      <c r="Q146" s="21">
        <f t="shared" si="9"/>
        <v>0.21785217703255053</v>
      </c>
    </row>
    <row r="147" spans="14:17" x14ac:dyDescent="0.25">
      <c r="N147" s="21">
        <v>-1.08</v>
      </c>
      <c r="O147" s="21">
        <f t="shared" si="7"/>
        <v>-1.08</v>
      </c>
      <c r="P147" s="21">
        <f t="shared" si="8"/>
        <v>0.22265349875176113</v>
      </c>
      <c r="Q147" s="21">
        <f t="shared" si="9"/>
        <v>0.22265349875176113</v>
      </c>
    </row>
    <row r="148" spans="14:17" x14ac:dyDescent="0.25">
      <c r="N148" s="21">
        <v>-1.06</v>
      </c>
      <c r="O148" s="21">
        <f t="shared" si="7"/>
        <v>-1.06</v>
      </c>
      <c r="P148" s="21">
        <f t="shared" si="8"/>
        <v>0.22746963245738591</v>
      </c>
      <c r="Q148" s="21">
        <f t="shared" si="9"/>
        <v>0.22746963245738591</v>
      </c>
    </row>
    <row r="149" spans="14:17" x14ac:dyDescent="0.25">
      <c r="N149" s="21">
        <v>-1.04</v>
      </c>
      <c r="O149" s="21">
        <f t="shared" si="7"/>
        <v>-1.04</v>
      </c>
      <c r="P149" s="21">
        <f t="shared" si="8"/>
        <v>0.2322970047433662</v>
      </c>
      <c r="Q149" s="21">
        <f t="shared" si="9"/>
        <v>0.2322970047433662</v>
      </c>
    </row>
    <row r="150" spans="14:17" x14ac:dyDescent="0.25">
      <c r="N150" s="21">
        <v>-1.02</v>
      </c>
      <c r="O150" s="21">
        <f t="shared" si="7"/>
        <v>-1.02</v>
      </c>
      <c r="P150" s="21">
        <f t="shared" si="8"/>
        <v>0.23713195201937959</v>
      </c>
      <c r="Q150" s="21">
        <f t="shared" si="9"/>
        <v>0.23713195201937959</v>
      </c>
    </row>
    <row r="151" spans="14:17" x14ac:dyDescent="0.25">
      <c r="N151" s="21">
        <v>-1</v>
      </c>
      <c r="O151" s="21">
        <f t="shared" si="7"/>
        <v>-1</v>
      </c>
      <c r="P151" s="21">
        <f t="shared" si="8"/>
        <v>0.24197072451914337</v>
      </c>
      <c r="Q151" s="21">
        <f t="shared" si="9"/>
        <v>0.24197072451914337</v>
      </c>
    </row>
    <row r="152" spans="14:17" x14ac:dyDescent="0.25">
      <c r="N152" s="21">
        <v>-0.98</v>
      </c>
      <c r="O152" s="21">
        <f t="shared" si="7"/>
        <v>-0.98</v>
      </c>
      <c r="P152" s="21">
        <f t="shared" si="8"/>
        <v>0.24680949056704274</v>
      </c>
      <c r="Q152" s="21">
        <f t="shared" si="9"/>
        <v>0.24680949056704274</v>
      </c>
    </row>
    <row r="153" spans="14:17" x14ac:dyDescent="0.25">
      <c r="N153" s="21">
        <v>-0.96</v>
      </c>
      <c r="O153" s="21">
        <f t="shared" si="7"/>
        <v>-0.96</v>
      </c>
      <c r="P153" s="21">
        <f t="shared" si="8"/>
        <v>0.25164434109811712</v>
      </c>
      <c r="Q153" s="21">
        <f t="shared" si="9"/>
        <v>0.25164434109811712</v>
      </c>
    </row>
    <row r="154" spans="14:17" x14ac:dyDescent="0.25">
      <c r="N154" s="21">
        <v>-0.94</v>
      </c>
      <c r="O154" s="21">
        <f t="shared" si="7"/>
        <v>-0.94</v>
      </c>
      <c r="P154" s="21">
        <f t="shared" si="8"/>
        <v>0.25647129442562033</v>
      </c>
      <c r="Q154" s="21">
        <f t="shared" si="9"/>
        <v>0.25647129442562033</v>
      </c>
    </row>
    <row r="155" spans="14:17" x14ac:dyDescent="0.25">
      <c r="N155" s="21">
        <v>-0.92</v>
      </c>
      <c r="O155" s="21">
        <f t="shared" si="7"/>
        <v>-0.92</v>
      </c>
      <c r="P155" s="21">
        <f t="shared" si="8"/>
        <v>0.26128630124955315</v>
      </c>
      <c r="Q155" s="21">
        <f t="shared" si="9"/>
        <v>0.26128630124955315</v>
      </c>
    </row>
    <row r="156" spans="14:17" x14ac:dyDescent="0.25">
      <c r="N156" s="21">
        <v>-0.9</v>
      </c>
      <c r="O156" s="21">
        <f t="shared" si="7"/>
        <v>-0.9</v>
      </c>
      <c r="P156" s="21">
        <f t="shared" si="8"/>
        <v>0.26608524989875482</v>
      </c>
      <c r="Q156" s="21">
        <f t="shared" si="9"/>
        <v>0.26608524989875482</v>
      </c>
    </row>
    <row r="157" spans="14:17" x14ac:dyDescent="0.25">
      <c r="N157" s="21">
        <v>-0.88</v>
      </c>
      <c r="O157" s="21">
        <f t="shared" si="7"/>
        <v>-0.88</v>
      </c>
      <c r="P157" s="21">
        <f t="shared" si="8"/>
        <v>0.27086397179833799</v>
      </c>
      <c r="Q157" s="21">
        <f t="shared" si="9"/>
        <v>0.27086397179833799</v>
      </c>
    </row>
    <row r="158" spans="14:17" x14ac:dyDescent="0.25">
      <c r="N158" s="21">
        <v>-0.86</v>
      </c>
      <c r="O158" s="21">
        <f t="shared" si="7"/>
        <v>-0.86</v>
      </c>
      <c r="P158" s="21">
        <f t="shared" si="8"/>
        <v>0.27561824715345667</v>
      </c>
      <c r="Q158" s="21">
        <f t="shared" si="9"/>
        <v>0.27561824715345667</v>
      </c>
    </row>
    <row r="159" spans="14:17" x14ac:dyDescent="0.25">
      <c r="N159" s="21">
        <v>-0.84</v>
      </c>
      <c r="O159" s="21">
        <f t="shared" si="7"/>
        <v>-0.84</v>
      </c>
      <c r="P159" s="21">
        <f t="shared" si="8"/>
        <v>0.28034381083962062</v>
      </c>
      <c r="Q159" s="21">
        <f t="shared" si="9"/>
        <v>0.28034381083962062</v>
      </c>
    </row>
    <row r="160" spans="14:17" x14ac:dyDescent="0.25">
      <c r="N160" s="21">
        <v>-0.82</v>
      </c>
      <c r="O160" s="21">
        <f t="shared" si="7"/>
        <v>-0.82</v>
      </c>
      <c r="P160" s="21">
        <f t="shared" si="8"/>
        <v>0.28503635848900727</v>
      </c>
      <c r="Q160" s="21">
        <f t="shared" si="9"/>
        <v>0.28503635848900727</v>
      </c>
    </row>
    <row r="161" spans="14:17" x14ac:dyDescent="0.25">
      <c r="N161" s="21">
        <v>-0.8</v>
      </c>
      <c r="O161" s="21">
        <f t="shared" si="7"/>
        <v>-0.8</v>
      </c>
      <c r="P161" s="21">
        <f t="shared" si="8"/>
        <v>0.28969155276148273</v>
      </c>
      <c r="Q161" s="21">
        <f t="shared" si="9"/>
        <v>0.28969155276148273</v>
      </c>
    </row>
    <row r="162" spans="14:17" x14ac:dyDescent="0.25">
      <c r="N162" s="21">
        <v>-0.78</v>
      </c>
      <c r="O162" s="21">
        <f t="shared" si="7"/>
        <v>-0.78</v>
      </c>
      <c r="P162" s="21">
        <f t="shared" si="8"/>
        <v>0.29430502978832512</v>
      </c>
      <c r="Q162" s="21">
        <f t="shared" si="9"/>
        <v>0.29430502978832512</v>
      </c>
    </row>
    <row r="163" spans="14:17" x14ac:dyDescent="0.25">
      <c r="N163" s="21">
        <v>-0.76</v>
      </c>
      <c r="O163" s="21">
        <f t="shared" si="7"/>
        <v>-0.76</v>
      </c>
      <c r="P163" s="21">
        <f t="shared" si="8"/>
        <v>0.29887240577595275</v>
      </c>
      <c r="Q163" s="21">
        <f t="shared" si="9"/>
        <v>0.29887240577595275</v>
      </c>
    </row>
    <row r="164" spans="14:17" x14ac:dyDescent="0.25">
      <c r="N164" s="21">
        <v>-0.74</v>
      </c>
      <c r="O164" s="21">
        <f t="shared" si="7"/>
        <v>-0.74</v>
      </c>
      <c r="P164" s="21">
        <f t="shared" si="8"/>
        <v>0.30338928375630014</v>
      </c>
      <c r="Q164" s="21">
        <f t="shared" si="9"/>
        <v>0.30338928375630014</v>
      </c>
    </row>
    <row r="165" spans="14:17" x14ac:dyDescent="0.25">
      <c r="N165" s="21">
        <v>-0.72</v>
      </c>
      <c r="O165" s="21">
        <f t="shared" si="7"/>
        <v>-0.72</v>
      </c>
      <c r="P165" s="21">
        <f t="shared" si="8"/>
        <v>0.30785126046985295</v>
      </c>
      <c r="Q165" s="21">
        <f t="shared" si="9"/>
        <v>0.30785126046985295</v>
      </c>
    </row>
    <row r="166" spans="14:17" x14ac:dyDescent="0.25">
      <c r="N166" s="21">
        <v>-0.7</v>
      </c>
      <c r="O166" s="21">
        <f t="shared" si="7"/>
        <v>-0.7</v>
      </c>
      <c r="P166" s="21">
        <f t="shared" si="8"/>
        <v>0.31225393336676127</v>
      </c>
      <c r="Q166" s="21">
        <f t="shared" si="9"/>
        <v>0.31225393336676127</v>
      </c>
    </row>
    <row r="167" spans="14:17" x14ac:dyDescent="0.25">
      <c r="N167" s="21">
        <v>-0.68</v>
      </c>
      <c r="O167" s="21">
        <f t="shared" si="7"/>
        <v>-0.68</v>
      </c>
      <c r="P167" s="21">
        <f t="shared" si="8"/>
        <v>0.31659290771089277</v>
      </c>
      <c r="Q167" s="21">
        <f t="shared" si="9"/>
        <v>0.31659290771089277</v>
      </c>
    </row>
    <row r="168" spans="14:17" x14ac:dyDescent="0.25">
      <c r="N168" s="21">
        <v>-0.66</v>
      </c>
      <c r="O168" s="21">
        <f t="shared" si="7"/>
        <v>-0.66</v>
      </c>
      <c r="P168" s="21">
        <f t="shared" si="8"/>
        <v>0.32086380377117252</v>
      </c>
      <c r="Q168" s="21" t="e">
        <f t="shared" si="9"/>
        <v>#N/A</v>
      </c>
    </row>
    <row r="169" spans="14:17" x14ac:dyDescent="0.25">
      <c r="N169" s="21">
        <v>-0.64</v>
      </c>
      <c r="O169" s="21">
        <f t="shared" si="7"/>
        <v>-0.64</v>
      </c>
      <c r="P169" s="21">
        <f t="shared" si="8"/>
        <v>0.32506226408408218</v>
      </c>
      <c r="Q169" s="21" t="e">
        <f t="shared" si="9"/>
        <v>#N/A</v>
      </c>
    </row>
    <row r="170" spans="14:17" x14ac:dyDescent="0.25">
      <c r="N170" s="21">
        <v>-0.62</v>
      </c>
      <c r="O170" s="21">
        <f t="shared" si="7"/>
        <v>-0.62</v>
      </c>
      <c r="P170" s="21">
        <f t="shared" si="8"/>
        <v>0.32918396077076478</v>
      </c>
      <c r="Q170" s="21" t="e">
        <f t="shared" si="9"/>
        <v>#N/A</v>
      </c>
    </row>
    <row r="171" spans="14:17" x14ac:dyDescent="0.25">
      <c r="N171" s="21">
        <v>-0.6</v>
      </c>
      <c r="O171" s="21">
        <f t="shared" si="7"/>
        <v>-0.6</v>
      </c>
      <c r="P171" s="21">
        <f t="shared" si="8"/>
        <v>0.33322460289179967</v>
      </c>
      <c r="Q171" s="21" t="e">
        <f t="shared" si="9"/>
        <v>#N/A</v>
      </c>
    </row>
    <row r="172" spans="14:17" x14ac:dyDescent="0.25">
      <c r="N172" s="21">
        <v>-0.57999999999999996</v>
      </c>
      <c r="O172" s="21">
        <f t="shared" si="7"/>
        <v>-0.57999999999999996</v>
      </c>
      <c r="P172" s="21">
        <f t="shared" si="8"/>
        <v>0.33717994382238059</v>
      </c>
      <c r="Q172" s="21" t="e">
        <f t="shared" si="9"/>
        <v>#N/A</v>
      </c>
    </row>
    <row r="173" spans="14:17" x14ac:dyDescent="0.25">
      <c r="N173" s="21">
        <v>-0.56000000000000005</v>
      </c>
      <c r="O173" s="21">
        <f t="shared" si="7"/>
        <v>-0.56000000000000005</v>
      </c>
      <c r="P173" s="21">
        <f t="shared" si="8"/>
        <v>0.34104578863035256</v>
      </c>
      <c r="Q173" s="21" t="e">
        <f t="shared" si="9"/>
        <v>#N/A</v>
      </c>
    </row>
    <row r="174" spans="14:17" x14ac:dyDescent="0.25">
      <c r="N174" s="21">
        <v>-0.54</v>
      </c>
      <c r="O174" s="21">
        <f t="shared" si="7"/>
        <v>-0.54</v>
      </c>
      <c r="P174" s="21">
        <f t="shared" si="8"/>
        <v>0.34481800143933333</v>
      </c>
      <c r="Q174" s="21" t="e">
        <f t="shared" si="9"/>
        <v>#N/A</v>
      </c>
    </row>
    <row r="175" spans="14:17" x14ac:dyDescent="0.25">
      <c r="N175" s="21">
        <v>-0.52</v>
      </c>
      <c r="O175" s="21">
        <f t="shared" si="7"/>
        <v>-0.52</v>
      </c>
      <c r="P175" s="21">
        <f t="shared" si="8"/>
        <v>0.34849251275897447</v>
      </c>
      <c r="Q175" s="21" t="e">
        <f t="shared" si="9"/>
        <v>#N/A</v>
      </c>
    </row>
    <row r="176" spans="14:17" x14ac:dyDescent="0.25">
      <c r="N176" s="21">
        <v>-0.5</v>
      </c>
      <c r="O176" s="21">
        <f t="shared" si="7"/>
        <v>-0.5</v>
      </c>
      <c r="P176" s="21">
        <f t="shared" si="8"/>
        <v>0.35206532676429952</v>
      </c>
      <c r="Q176" s="21" t="e">
        <f t="shared" si="9"/>
        <v>#N/A</v>
      </c>
    </row>
    <row r="177" spans="14:17" x14ac:dyDescent="0.25">
      <c r="N177" s="21">
        <v>-0.48</v>
      </c>
      <c r="O177" s="21">
        <f t="shared" si="7"/>
        <v>-0.48</v>
      </c>
      <c r="P177" s="21">
        <f t="shared" si="8"/>
        <v>0.35553252850599709</v>
      </c>
      <c r="Q177" s="21" t="e">
        <f t="shared" si="9"/>
        <v>#N/A</v>
      </c>
    </row>
    <row r="178" spans="14:17" x14ac:dyDescent="0.25">
      <c r="N178" s="21">
        <v>-0.46</v>
      </c>
      <c r="O178" s="21">
        <f t="shared" si="7"/>
        <v>-0.46</v>
      </c>
      <c r="P178" s="21">
        <f t="shared" si="8"/>
        <v>0.35889029103354464</v>
      </c>
      <c r="Q178" s="21" t="e">
        <f t="shared" si="9"/>
        <v>#N/A</v>
      </c>
    </row>
    <row r="179" spans="14:17" x14ac:dyDescent="0.25">
      <c r="N179" s="21">
        <v>-0.44</v>
      </c>
      <c r="O179" s="21">
        <f t="shared" si="7"/>
        <v>-0.44</v>
      </c>
      <c r="P179" s="21">
        <f t="shared" si="8"/>
        <v>0.36213488241309222</v>
      </c>
      <c r="Q179" s="21" t="e">
        <f t="shared" si="9"/>
        <v>#N/A</v>
      </c>
    </row>
    <row r="180" spans="14:17" x14ac:dyDescent="0.25">
      <c r="N180" s="21">
        <v>-0.42</v>
      </c>
      <c r="O180" s="21">
        <f t="shared" si="7"/>
        <v>-0.42</v>
      </c>
      <c r="P180" s="21">
        <f t="shared" si="8"/>
        <v>0.36526267262215389</v>
      </c>
      <c r="Q180" s="21" t="e">
        <f t="shared" si="9"/>
        <v>#N/A</v>
      </c>
    </row>
    <row r="181" spans="14:17" x14ac:dyDescent="0.25">
      <c r="N181" s="21">
        <v>-0.4</v>
      </c>
      <c r="O181" s="21">
        <f t="shared" si="7"/>
        <v>-0.4</v>
      </c>
      <c r="P181" s="21">
        <f t="shared" si="8"/>
        <v>0.36827014030332333</v>
      </c>
      <c r="Q181" s="21" t="e">
        <f t="shared" si="9"/>
        <v>#N/A</v>
      </c>
    </row>
    <row r="182" spans="14:17" x14ac:dyDescent="0.25">
      <c r="N182" s="21">
        <v>-0.38</v>
      </c>
      <c r="O182" s="21">
        <f t="shared" si="7"/>
        <v>-0.38</v>
      </c>
      <c r="P182" s="21">
        <f t="shared" si="8"/>
        <v>0.37115387935946603</v>
      </c>
      <c r="Q182" s="21" t="e">
        <f t="shared" si="9"/>
        <v>#N/A</v>
      </c>
    </row>
    <row r="183" spans="14:17" x14ac:dyDescent="0.25">
      <c r="N183" s="21">
        <v>-0.36</v>
      </c>
      <c r="O183" s="21">
        <f t="shared" si="7"/>
        <v>-0.36</v>
      </c>
      <c r="P183" s="21">
        <f t="shared" si="8"/>
        <v>0.37391060537312842</v>
      </c>
      <c r="Q183" s="21" t="e">
        <f t="shared" si="9"/>
        <v>#N/A</v>
      </c>
    </row>
    <row r="184" spans="14:17" x14ac:dyDescent="0.25">
      <c r="N184" s="21">
        <v>-0.34</v>
      </c>
      <c r="O184" s="21">
        <f t="shared" si="7"/>
        <v>-0.34</v>
      </c>
      <c r="P184" s="21">
        <f t="shared" si="8"/>
        <v>0.37653716183325392</v>
      </c>
      <c r="Q184" s="21" t="e">
        <f t="shared" si="9"/>
        <v>#N/A</v>
      </c>
    </row>
    <row r="185" spans="14:17" x14ac:dyDescent="0.25">
      <c r="N185" s="21">
        <v>-0.32</v>
      </c>
      <c r="O185" s="21">
        <f t="shared" si="7"/>
        <v>-0.32</v>
      </c>
      <c r="P185" s="21">
        <f t="shared" si="8"/>
        <v>0.37903052615270166</v>
      </c>
      <c r="Q185" s="21" t="e">
        <f t="shared" si="9"/>
        <v>#N/A</v>
      </c>
    </row>
    <row r="186" spans="14:17" x14ac:dyDescent="0.25">
      <c r="N186" s="21">
        <v>-0.3</v>
      </c>
      <c r="O186" s="21">
        <f t="shared" si="7"/>
        <v>-0.3</v>
      </c>
      <c r="P186" s="21">
        <f t="shared" si="8"/>
        <v>0.38138781546052414</v>
      </c>
      <c r="Q186" s="21" t="e">
        <f t="shared" si="9"/>
        <v>#N/A</v>
      </c>
    </row>
    <row r="187" spans="14:17" x14ac:dyDescent="0.25">
      <c r="N187" s="21">
        <v>-0.28000000000000003</v>
      </c>
      <c r="O187" s="21">
        <f t="shared" si="7"/>
        <v>-0.28000000000000003</v>
      </c>
      <c r="P187" s="21">
        <f t="shared" si="8"/>
        <v>0.38360629215347858</v>
      </c>
      <c r="Q187" s="21" t="e">
        <f t="shared" si="9"/>
        <v>#N/A</v>
      </c>
    </row>
    <row r="188" spans="14:17" x14ac:dyDescent="0.25">
      <c r="N188" s="21">
        <v>-0.26</v>
      </c>
      <c r="O188" s="21">
        <f t="shared" si="7"/>
        <v>-0.26</v>
      </c>
      <c r="P188" s="21">
        <f t="shared" si="8"/>
        <v>0.38568336919181612</v>
      </c>
      <c r="Q188" s="21" t="e">
        <f t="shared" si="9"/>
        <v>#N/A</v>
      </c>
    </row>
    <row r="189" spans="14:17" x14ac:dyDescent="0.25">
      <c r="N189" s="21">
        <v>-0.24</v>
      </c>
      <c r="O189" s="21">
        <f t="shared" si="7"/>
        <v>-0.24</v>
      </c>
      <c r="P189" s="21">
        <f t="shared" si="8"/>
        <v>0.38761661512501416</v>
      </c>
      <c r="Q189" s="21" t="e">
        <f t="shared" si="9"/>
        <v>#N/A</v>
      </c>
    </row>
    <row r="190" spans="14:17" x14ac:dyDescent="0.25">
      <c r="N190" s="21">
        <v>-0.22</v>
      </c>
      <c r="O190" s="21">
        <f t="shared" si="7"/>
        <v>-0.22</v>
      </c>
      <c r="P190" s="21">
        <f t="shared" si="8"/>
        <v>0.38940375883379041</v>
      </c>
      <c r="Q190" s="21" t="e">
        <f t="shared" si="9"/>
        <v>#N/A</v>
      </c>
    </row>
    <row r="191" spans="14:17" x14ac:dyDescent="0.25">
      <c r="N191" s="21">
        <v>-0.2</v>
      </c>
      <c r="O191" s="21">
        <f t="shared" si="7"/>
        <v>-0.2</v>
      </c>
      <c r="P191" s="21">
        <f t="shared" si="8"/>
        <v>0.39104269397545588</v>
      </c>
      <c r="Q191" s="21" t="e">
        <f t="shared" si="9"/>
        <v>#N/A</v>
      </c>
    </row>
    <row r="192" spans="14:17" x14ac:dyDescent="0.25">
      <c r="N192" s="21">
        <v>-0.18</v>
      </c>
      <c r="O192" s="21">
        <f t="shared" si="7"/>
        <v>-0.18</v>
      </c>
      <c r="P192" s="21">
        <f t="shared" si="8"/>
        <v>0.3925314831204289</v>
      </c>
      <c r="Q192" s="21" t="e">
        <f t="shared" si="9"/>
        <v>#N/A</v>
      </c>
    </row>
    <row r="193" spans="14:17" x14ac:dyDescent="0.25">
      <c r="N193" s="21">
        <v>-0.16</v>
      </c>
      <c r="O193" s="21">
        <f t="shared" si="7"/>
        <v>-0.16</v>
      </c>
      <c r="P193" s="21">
        <f t="shared" si="8"/>
        <v>0.39386836156854083</v>
      </c>
      <c r="Q193" s="21" t="e">
        <f t="shared" si="9"/>
        <v>#N/A</v>
      </c>
    </row>
    <row r="194" spans="14:17" x14ac:dyDescent="0.25">
      <c r="N194" s="21">
        <v>-0.14000000000000001</v>
      </c>
      <c r="O194" s="21">
        <f t="shared" ref="O194:O257" si="10">N194</f>
        <v>-0.14000000000000001</v>
      </c>
      <c r="P194" s="21">
        <f t="shared" ref="P194:P257" si="11">NORMDIST(O194,0,1,FALSE)</f>
        <v>0.39505174083461125</v>
      </c>
      <c r="Q194" s="21" t="e">
        <f t="shared" ref="Q194:Q257" si="12">CHOOSE($T$5,IF(O194&lt;IF($U$3=1,$R$1,$E$5),P194,NA()),IF(O194&gt;IF($U$3=1,$R$1,$E$5),P194,NA()),IF(O194&gt;MIN(IF($U$3=1,$R$1,$E$5),$S$1),IF(O194&lt;MAX(IF($U$3=1,$R$1,$E$5),$S$1),P194,NA()),NA()),IF(OR(O194&lt;MIN(IF($U$3=1,$R$1,$E$5),$S$1),O194&gt;MAX(IF($U$3=1,$R$1,$E$5),$S$1)),P194,NA()))</f>
        <v>#N/A</v>
      </c>
    </row>
    <row r="195" spans="14:17" x14ac:dyDescent="0.25">
      <c r="N195" s="21">
        <v>-0.12</v>
      </c>
      <c r="O195" s="21">
        <f t="shared" si="10"/>
        <v>-0.12</v>
      </c>
      <c r="P195" s="21">
        <f t="shared" si="11"/>
        <v>0.3960802117936561</v>
      </c>
      <c r="Q195" s="21" t="e">
        <f t="shared" si="12"/>
        <v>#N/A</v>
      </c>
    </row>
    <row r="196" spans="14:17" x14ac:dyDescent="0.25">
      <c r="N196" s="21">
        <v>-0.1</v>
      </c>
      <c r="O196" s="21">
        <f t="shared" si="10"/>
        <v>-0.1</v>
      </c>
      <c r="P196" s="21">
        <f t="shared" si="11"/>
        <v>0.39695254747701181</v>
      </c>
      <c r="Q196" s="21" t="e">
        <f t="shared" si="12"/>
        <v>#N/A</v>
      </c>
    </row>
    <row r="197" spans="14:17" x14ac:dyDescent="0.25">
      <c r="N197" s="21">
        <v>-8.0000000000000099E-2</v>
      </c>
      <c r="O197" s="21">
        <f t="shared" si="10"/>
        <v>-8.0000000000000099E-2</v>
      </c>
      <c r="P197" s="21">
        <f t="shared" si="11"/>
        <v>0.39766770551160885</v>
      </c>
      <c r="Q197" s="21" t="e">
        <f t="shared" si="12"/>
        <v>#N/A</v>
      </c>
    </row>
    <row r="198" spans="14:17" x14ac:dyDescent="0.25">
      <c r="N198" s="21">
        <v>-6.0000000000000102E-2</v>
      </c>
      <c r="O198" s="21">
        <f t="shared" si="10"/>
        <v>-6.0000000000000102E-2</v>
      </c>
      <c r="P198" s="21">
        <f t="shared" si="11"/>
        <v>0.39822483019560689</v>
      </c>
      <c r="Q198" s="21" t="e">
        <f t="shared" si="12"/>
        <v>#N/A</v>
      </c>
    </row>
    <row r="199" spans="14:17" x14ac:dyDescent="0.25">
      <c r="N199" s="21">
        <v>-0.04</v>
      </c>
      <c r="O199" s="21">
        <f t="shared" si="10"/>
        <v>-0.04</v>
      </c>
      <c r="P199" s="21">
        <f t="shared" si="11"/>
        <v>0.39862325420460504</v>
      </c>
      <c r="Q199" s="21" t="e">
        <f t="shared" si="12"/>
        <v>#N/A</v>
      </c>
    </row>
    <row r="200" spans="14:17" x14ac:dyDescent="0.25">
      <c r="N200" s="21">
        <v>-0.02</v>
      </c>
      <c r="O200" s="21">
        <f t="shared" si="10"/>
        <v>-0.02</v>
      </c>
      <c r="P200" s="21">
        <f t="shared" si="11"/>
        <v>0.39886249992366613</v>
      </c>
      <c r="Q200" s="21" t="e">
        <f t="shared" si="12"/>
        <v>#N/A</v>
      </c>
    </row>
    <row r="201" spans="14:17" x14ac:dyDescent="0.25">
      <c r="N201" s="21">
        <v>0</v>
      </c>
      <c r="O201" s="21">
        <f t="shared" si="10"/>
        <v>0</v>
      </c>
      <c r="P201" s="21">
        <f t="shared" si="11"/>
        <v>0.3989422804014327</v>
      </c>
      <c r="Q201" s="21" t="e">
        <f t="shared" si="12"/>
        <v>#N/A</v>
      </c>
    </row>
    <row r="202" spans="14:17" x14ac:dyDescent="0.25">
      <c r="N202" s="21">
        <v>1.9999999999999601E-2</v>
      </c>
      <c r="O202" s="21">
        <f t="shared" si="10"/>
        <v>1.9999999999999601E-2</v>
      </c>
      <c r="P202" s="21">
        <f t="shared" si="11"/>
        <v>0.39886249992366613</v>
      </c>
      <c r="Q202" s="21" t="e">
        <f t="shared" si="12"/>
        <v>#N/A</v>
      </c>
    </row>
    <row r="203" spans="14:17" x14ac:dyDescent="0.25">
      <c r="N203" s="21">
        <v>0.04</v>
      </c>
      <c r="O203" s="21">
        <f t="shared" si="10"/>
        <v>0.04</v>
      </c>
      <c r="P203" s="21">
        <f t="shared" si="11"/>
        <v>0.39862325420460504</v>
      </c>
      <c r="Q203" s="21" t="e">
        <f t="shared" si="12"/>
        <v>#N/A</v>
      </c>
    </row>
    <row r="204" spans="14:17" x14ac:dyDescent="0.25">
      <c r="N204" s="21">
        <v>5.9999999999999602E-2</v>
      </c>
      <c r="O204" s="21">
        <f t="shared" si="10"/>
        <v>5.9999999999999602E-2</v>
      </c>
      <c r="P204" s="21">
        <f t="shared" si="11"/>
        <v>0.39822483019560695</v>
      </c>
      <c r="Q204" s="21" t="e">
        <f t="shared" si="12"/>
        <v>#N/A</v>
      </c>
    </row>
    <row r="205" spans="14:17" x14ac:dyDescent="0.25">
      <c r="N205" s="21">
        <v>8.0000000000000099E-2</v>
      </c>
      <c r="O205" s="21">
        <f t="shared" si="10"/>
        <v>8.0000000000000099E-2</v>
      </c>
      <c r="P205" s="21">
        <f t="shared" si="11"/>
        <v>0.39766770551160885</v>
      </c>
      <c r="Q205" s="21" t="e">
        <f t="shared" si="12"/>
        <v>#N/A</v>
      </c>
    </row>
    <row r="206" spans="14:17" x14ac:dyDescent="0.25">
      <c r="N206" s="21">
        <v>9.9999999999999603E-2</v>
      </c>
      <c r="O206" s="21">
        <f t="shared" si="10"/>
        <v>9.9999999999999603E-2</v>
      </c>
      <c r="P206" s="21">
        <f t="shared" si="11"/>
        <v>0.39695254747701181</v>
      </c>
      <c r="Q206" s="21" t="e">
        <f t="shared" si="12"/>
        <v>#N/A</v>
      </c>
    </row>
    <row r="207" spans="14:17" x14ac:dyDescent="0.25">
      <c r="N207" s="21">
        <v>0.12</v>
      </c>
      <c r="O207" s="21">
        <f t="shared" si="10"/>
        <v>0.12</v>
      </c>
      <c r="P207" s="21">
        <f t="shared" si="11"/>
        <v>0.3960802117936561</v>
      </c>
      <c r="Q207" s="21" t="e">
        <f t="shared" si="12"/>
        <v>#N/A</v>
      </c>
    </row>
    <row r="208" spans="14:17" x14ac:dyDescent="0.25">
      <c r="N208" s="21">
        <v>0.14000000000000001</v>
      </c>
      <c r="O208" s="21">
        <f t="shared" si="10"/>
        <v>0.14000000000000001</v>
      </c>
      <c r="P208" s="21">
        <f t="shared" si="11"/>
        <v>0.39505174083461125</v>
      </c>
      <c r="Q208" s="21" t="e">
        <f t="shared" si="12"/>
        <v>#N/A</v>
      </c>
    </row>
    <row r="209" spans="14:17" x14ac:dyDescent="0.25">
      <c r="N209" s="21">
        <v>0.16</v>
      </c>
      <c r="O209" s="21">
        <f t="shared" si="10"/>
        <v>0.16</v>
      </c>
      <c r="P209" s="21">
        <f t="shared" si="11"/>
        <v>0.39386836156854083</v>
      </c>
      <c r="Q209" s="21" t="e">
        <f t="shared" si="12"/>
        <v>#N/A</v>
      </c>
    </row>
    <row r="210" spans="14:17" x14ac:dyDescent="0.25">
      <c r="N210" s="21">
        <v>0.18</v>
      </c>
      <c r="O210" s="21">
        <f t="shared" si="10"/>
        <v>0.18</v>
      </c>
      <c r="P210" s="21">
        <f t="shared" si="11"/>
        <v>0.3925314831204289</v>
      </c>
      <c r="Q210" s="21" t="e">
        <f t="shared" si="12"/>
        <v>#N/A</v>
      </c>
    </row>
    <row r="211" spans="14:17" x14ac:dyDescent="0.25">
      <c r="N211" s="21">
        <v>0.2</v>
      </c>
      <c r="O211" s="21">
        <f t="shared" si="10"/>
        <v>0.2</v>
      </c>
      <c r="P211" s="21">
        <f t="shared" si="11"/>
        <v>0.39104269397545588</v>
      </c>
      <c r="Q211" s="21" t="e">
        <f t="shared" si="12"/>
        <v>#N/A</v>
      </c>
    </row>
    <row r="212" spans="14:17" x14ac:dyDescent="0.25">
      <c r="N212" s="21">
        <v>0.22</v>
      </c>
      <c r="O212" s="21">
        <f t="shared" si="10"/>
        <v>0.22</v>
      </c>
      <c r="P212" s="21">
        <f t="shared" si="11"/>
        <v>0.38940375883379041</v>
      </c>
      <c r="Q212" s="21" t="e">
        <f t="shared" si="12"/>
        <v>#N/A</v>
      </c>
    </row>
    <row r="213" spans="14:17" x14ac:dyDescent="0.25">
      <c r="N213" s="21">
        <v>0.24</v>
      </c>
      <c r="O213" s="21">
        <f t="shared" si="10"/>
        <v>0.24</v>
      </c>
      <c r="P213" s="21">
        <f t="shared" si="11"/>
        <v>0.38761661512501416</v>
      </c>
      <c r="Q213" s="21" t="e">
        <f t="shared" si="12"/>
        <v>#N/A</v>
      </c>
    </row>
    <row r="214" spans="14:17" x14ac:dyDescent="0.25">
      <c r="N214" s="21">
        <v>0.26</v>
      </c>
      <c r="O214" s="21">
        <f t="shared" si="10"/>
        <v>0.26</v>
      </c>
      <c r="P214" s="21">
        <f t="shared" si="11"/>
        <v>0.38568336919181612</v>
      </c>
      <c r="Q214" s="21" t="e">
        <f t="shared" si="12"/>
        <v>#N/A</v>
      </c>
    </row>
    <row r="215" spans="14:17" x14ac:dyDescent="0.25">
      <c r="N215" s="21">
        <v>0.28000000000000003</v>
      </c>
      <c r="O215" s="21">
        <f t="shared" si="10"/>
        <v>0.28000000000000003</v>
      </c>
      <c r="P215" s="21">
        <f t="shared" si="11"/>
        <v>0.38360629215347858</v>
      </c>
      <c r="Q215" s="21" t="e">
        <f t="shared" si="12"/>
        <v>#N/A</v>
      </c>
    </row>
    <row r="216" spans="14:17" x14ac:dyDescent="0.25">
      <c r="N216" s="21">
        <v>0.3</v>
      </c>
      <c r="O216" s="21">
        <f t="shared" si="10"/>
        <v>0.3</v>
      </c>
      <c r="P216" s="21">
        <f t="shared" si="11"/>
        <v>0.38138781546052414</v>
      </c>
      <c r="Q216" s="21" t="e">
        <f t="shared" si="12"/>
        <v>#N/A</v>
      </c>
    </row>
    <row r="217" spans="14:17" x14ac:dyDescent="0.25">
      <c r="N217" s="21">
        <v>0.32</v>
      </c>
      <c r="O217" s="21">
        <f t="shared" si="10"/>
        <v>0.32</v>
      </c>
      <c r="P217" s="21">
        <f t="shared" si="11"/>
        <v>0.37903052615270166</v>
      </c>
      <c r="Q217" s="21" t="e">
        <f t="shared" si="12"/>
        <v>#N/A</v>
      </c>
    </row>
    <row r="218" spans="14:17" x14ac:dyDescent="0.25">
      <c r="N218" s="21">
        <v>0.34</v>
      </c>
      <c r="O218" s="21">
        <f t="shared" si="10"/>
        <v>0.34</v>
      </c>
      <c r="P218" s="21">
        <f t="shared" si="11"/>
        <v>0.37653716183325392</v>
      </c>
      <c r="Q218" s="21" t="e">
        <f t="shared" si="12"/>
        <v>#N/A</v>
      </c>
    </row>
    <row r="219" spans="14:17" x14ac:dyDescent="0.25">
      <c r="N219" s="21">
        <v>0.36</v>
      </c>
      <c r="O219" s="21">
        <f t="shared" si="10"/>
        <v>0.36</v>
      </c>
      <c r="P219" s="21">
        <f t="shared" si="11"/>
        <v>0.37391060537312842</v>
      </c>
      <c r="Q219" s="21" t="e">
        <f t="shared" si="12"/>
        <v>#N/A</v>
      </c>
    </row>
    <row r="220" spans="14:17" x14ac:dyDescent="0.25">
      <c r="N220" s="21">
        <v>0.38</v>
      </c>
      <c r="O220" s="21">
        <f t="shared" si="10"/>
        <v>0.38</v>
      </c>
      <c r="P220" s="21">
        <f t="shared" si="11"/>
        <v>0.37115387935946603</v>
      </c>
      <c r="Q220" s="21" t="e">
        <f t="shared" si="12"/>
        <v>#N/A</v>
      </c>
    </row>
    <row r="221" spans="14:17" x14ac:dyDescent="0.25">
      <c r="N221" s="21">
        <v>0.4</v>
      </c>
      <c r="O221" s="21">
        <f t="shared" si="10"/>
        <v>0.4</v>
      </c>
      <c r="P221" s="21">
        <f t="shared" si="11"/>
        <v>0.36827014030332333</v>
      </c>
      <c r="Q221" s="21" t="e">
        <f t="shared" si="12"/>
        <v>#N/A</v>
      </c>
    </row>
    <row r="222" spans="14:17" x14ac:dyDescent="0.25">
      <c r="N222" s="21">
        <v>0.42</v>
      </c>
      <c r="O222" s="21">
        <f t="shared" si="10"/>
        <v>0.42</v>
      </c>
      <c r="P222" s="21">
        <f t="shared" si="11"/>
        <v>0.36526267262215389</v>
      </c>
      <c r="Q222" s="21" t="e">
        <f t="shared" si="12"/>
        <v>#N/A</v>
      </c>
    </row>
    <row r="223" spans="14:17" x14ac:dyDescent="0.25">
      <c r="N223" s="21">
        <v>0.44</v>
      </c>
      <c r="O223" s="21">
        <f t="shared" si="10"/>
        <v>0.44</v>
      </c>
      <c r="P223" s="21">
        <f t="shared" si="11"/>
        <v>0.36213488241309222</v>
      </c>
      <c r="Q223" s="21" t="e">
        <f t="shared" si="12"/>
        <v>#N/A</v>
      </c>
    </row>
    <row r="224" spans="14:17" x14ac:dyDescent="0.25">
      <c r="N224" s="21">
        <v>0.46</v>
      </c>
      <c r="O224" s="21">
        <f t="shared" si="10"/>
        <v>0.46</v>
      </c>
      <c r="P224" s="21">
        <f t="shared" si="11"/>
        <v>0.35889029103354464</v>
      </c>
      <c r="Q224" s="21" t="e">
        <f t="shared" si="12"/>
        <v>#N/A</v>
      </c>
    </row>
    <row r="225" spans="14:17" x14ac:dyDescent="0.25">
      <c r="N225" s="21">
        <v>0.48</v>
      </c>
      <c r="O225" s="21">
        <f t="shared" si="10"/>
        <v>0.48</v>
      </c>
      <c r="P225" s="21">
        <f t="shared" si="11"/>
        <v>0.35553252850599709</v>
      </c>
      <c r="Q225" s="21" t="e">
        <f t="shared" si="12"/>
        <v>#N/A</v>
      </c>
    </row>
    <row r="226" spans="14:17" x14ac:dyDescent="0.25">
      <c r="N226" s="21">
        <v>0.5</v>
      </c>
      <c r="O226" s="21">
        <f t="shared" si="10"/>
        <v>0.5</v>
      </c>
      <c r="P226" s="21">
        <f t="shared" si="11"/>
        <v>0.35206532676429952</v>
      </c>
      <c r="Q226" s="21" t="e">
        <f t="shared" si="12"/>
        <v>#N/A</v>
      </c>
    </row>
    <row r="227" spans="14:17" x14ac:dyDescent="0.25">
      <c r="N227" s="21">
        <v>0.52</v>
      </c>
      <c r="O227" s="21">
        <f t="shared" si="10"/>
        <v>0.52</v>
      </c>
      <c r="P227" s="21">
        <f t="shared" si="11"/>
        <v>0.34849251275897447</v>
      </c>
      <c r="Q227" s="21" t="e">
        <f t="shared" si="12"/>
        <v>#N/A</v>
      </c>
    </row>
    <row r="228" spans="14:17" x14ac:dyDescent="0.25">
      <c r="N228" s="21">
        <v>0.54</v>
      </c>
      <c r="O228" s="21">
        <f t="shared" si="10"/>
        <v>0.54</v>
      </c>
      <c r="P228" s="21">
        <f t="shared" si="11"/>
        <v>0.34481800143933333</v>
      </c>
      <c r="Q228" s="21" t="e">
        <f t="shared" si="12"/>
        <v>#N/A</v>
      </c>
    </row>
    <row r="229" spans="14:17" x14ac:dyDescent="0.25">
      <c r="N229" s="21">
        <v>0.56000000000000005</v>
      </c>
      <c r="O229" s="21">
        <f t="shared" si="10"/>
        <v>0.56000000000000005</v>
      </c>
      <c r="P229" s="21">
        <f t="shared" si="11"/>
        <v>0.34104578863035256</v>
      </c>
      <c r="Q229" s="21" t="e">
        <f t="shared" si="12"/>
        <v>#N/A</v>
      </c>
    </row>
    <row r="230" spans="14:17" x14ac:dyDescent="0.25">
      <c r="N230" s="21">
        <v>0.57999999999999996</v>
      </c>
      <c r="O230" s="21">
        <f t="shared" si="10"/>
        <v>0.57999999999999996</v>
      </c>
      <c r="P230" s="21">
        <f t="shared" si="11"/>
        <v>0.33717994382238059</v>
      </c>
      <c r="Q230" s="21" t="e">
        <f t="shared" si="12"/>
        <v>#N/A</v>
      </c>
    </row>
    <row r="231" spans="14:17" x14ac:dyDescent="0.25">
      <c r="N231" s="21">
        <v>0.6</v>
      </c>
      <c r="O231" s="21">
        <f t="shared" si="10"/>
        <v>0.6</v>
      </c>
      <c r="P231" s="21">
        <f t="shared" si="11"/>
        <v>0.33322460289179967</v>
      </c>
      <c r="Q231" s="21" t="e">
        <f t="shared" si="12"/>
        <v>#N/A</v>
      </c>
    </row>
    <row r="232" spans="14:17" x14ac:dyDescent="0.25">
      <c r="N232" s="21">
        <v>0.62</v>
      </c>
      <c r="O232" s="21">
        <f t="shared" si="10"/>
        <v>0.62</v>
      </c>
      <c r="P232" s="21">
        <f t="shared" si="11"/>
        <v>0.32918396077076478</v>
      </c>
      <c r="Q232" s="21" t="e">
        <f t="shared" si="12"/>
        <v>#N/A</v>
      </c>
    </row>
    <row r="233" spans="14:17" x14ac:dyDescent="0.25">
      <c r="N233" s="21">
        <v>0.64</v>
      </c>
      <c r="O233" s="21">
        <f t="shared" si="10"/>
        <v>0.64</v>
      </c>
      <c r="P233" s="21">
        <f t="shared" si="11"/>
        <v>0.32506226408408218</v>
      </c>
      <c r="Q233" s="21" t="e">
        <f t="shared" si="12"/>
        <v>#N/A</v>
      </c>
    </row>
    <row r="234" spans="14:17" x14ac:dyDescent="0.25">
      <c r="N234" s="21">
        <v>0.66</v>
      </c>
      <c r="O234" s="21">
        <f t="shared" si="10"/>
        <v>0.66</v>
      </c>
      <c r="P234" s="21">
        <f t="shared" si="11"/>
        <v>0.32086380377117252</v>
      </c>
      <c r="Q234" s="21" t="e">
        <f t="shared" si="12"/>
        <v>#N/A</v>
      </c>
    </row>
    <row r="235" spans="14:17" x14ac:dyDescent="0.25">
      <c r="N235" s="21">
        <v>0.68</v>
      </c>
      <c r="O235" s="21">
        <f t="shared" si="10"/>
        <v>0.68</v>
      </c>
      <c r="P235" s="21">
        <f t="shared" si="11"/>
        <v>0.31659290771089277</v>
      </c>
      <c r="Q235" s="21" t="e">
        <f t="shared" si="12"/>
        <v>#N/A</v>
      </c>
    </row>
    <row r="236" spans="14:17" x14ac:dyDescent="0.25">
      <c r="N236" s="21">
        <v>0.7</v>
      </c>
      <c r="O236" s="21">
        <f t="shared" si="10"/>
        <v>0.7</v>
      </c>
      <c r="P236" s="21">
        <f t="shared" si="11"/>
        <v>0.31225393336676127</v>
      </c>
      <c r="Q236" s="21" t="e">
        <f t="shared" si="12"/>
        <v>#N/A</v>
      </c>
    </row>
    <row r="237" spans="14:17" x14ac:dyDescent="0.25">
      <c r="N237" s="21">
        <v>0.72</v>
      </c>
      <c r="O237" s="21">
        <f t="shared" si="10"/>
        <v>0.72</v>
      </c>
      <c r="P237" s="21">
        <f t="shared" si="11"/>
        <v>0.30785126046985295</v>
      </c>
      <c r="Q237" s="21" t="e">
        <f t="shared" si="12"/>
        <v>#N/A</v>
      </c>
    </row>
    <row r="238" spans="14:17" x14ac:dyDescent="0.25">
      <c r="N238" s="21">
        <v>0.74</v>
      </c>
      <c r="O238" s="21">
        <f t="shared" si="10"/>
        <v>0.74</v>
      </c>
      <c r="P238" s="21">
        <f t="shared" si="11"/>
        <v>0.30338928375630014</v>
      </c>
      <c r="Q238" s="21" t="e">
        <f t="shared" si="12"/>
        <v>#N/A</v>
      </c>
    </row>
    <row r="239" spans="14:17" x14ac:dyDescent="0.25">
      <c r="N239" s="21">
        <v>0.76</v>
      </c>
      <c r="O239" s="21">
        <f t="shared" si="10"/>
        <v>0.76</v>
      </c>
      <c r="P239" s="21">
        <f t="shared" si="11"/>
        <v>0.29887240577595275</v>
      </c>
      <c r="Q239" s="21" t="e">
        <f t="shared" si="12"/>
        <v>#N/A</v>
      </c>
    </row>
    <row r="240" spans="14:17" x14ac:dyDescent="0.25">
      <c r="N240" s="21">
        <v>0.78</v>
      </c>
      <c r="O240" s="21">
        <f t="shared" si="10"/>
        <v>0.78</v>
      </c>
      <c r="P240" s="21">
        <f t="shared" si="11"/>
        <v>0.29430502978832512</v>
      </c>
      <c r="Q240" s="21" t="e">
        <f t="shared" si="12"/>
        <v>#N/A</v>
      </c>
    </row>
    <row r="241" spans="14:17" x14ac:dyDescent="0.25">
      <c r="N241" s="21">
        <v>0.8</v>
      </c>
      <c r="O241" s="21">
        <f t="shared" si="10"/>
        <v>0.8</v>
      </c>
      <c r="P241" s="21">
        <f t="shared" si="11"/>
        <v>0.28969155276148273</v>
      </c>
      <c r="Q241" s="21" t="e">
        <f t="shared" si="12"/>
        <v>#N/A</v>
      </c>
    </row>
    <row r="242" spans="14:17" x14ac:dyDescent="0.25">
      <c r="N242" s="21">
        <v>0.82</v>
      </c>
      <c r="O242" s="21">
        <f t="shared" si="10"/>
        <v>0.82</v>
      </c>
      <c r="P242" s="21">
        <f t="shared" si="11"/>
        <v>0.28503635848900727</v>
      </c>
      <c r="Q242" s="21" t="e">
        <f t="shared" si="12"/>
        <v>#N/A</v>
      </c>
    </row>
    <row r="243" spans="14:17" x14ac:dyDescent="0.25">
      <c r="N243" s="21">
        <v>0.84</v>
      </c>
      <c r="O243" s="21">
        <f t="shared" si="10"/>
        <v>0.84</v>
      </c>
      <c r="P243" s="21">
        <f t="shared" si="11"/>
        <v>0.28034381083962062</v>
      </c>
      <c r="Q243" s="21" t="e">
        <f t="shared" si="12"/>
        <v>#N/A</v>
      </c>
    </row>
    <row r="244" spans="14:17" x14ac:dyDescent="0.25">
      <c r="N244" s="21">
        <v>0.86</v>
      </c>
      <c r="O244" s="21">
        <f t="shared" si="10"/>
        <v>0.86</v>
      </c>
      <c r="P244" s="21">
        <f t="shared" si="11"/>
        <v>0.27561824715345667</v>
      </c>
      <c r="Q244" s="21" t="e">
        <f t="shared" si="12"/>
        <v>#N/A</v>
      </c>
    </row>
    <row r="245" spans="14:17" x14ac:dyDescent="0.25">
      <c r="N245" s="21">
        <v>0.88</v>
      </c>
      <c r="O245" s="21">
        <f t="shared" si="10"/>
        <v>0.88</v>
      </c>
      <c r="P245" s="21">
        <f t="shared" si="11"/>
        <v>0.27086397179833799</v>
      </c>
      <c r="Q245" s="21" t="e">
        <f t="shared" si="12"/>
        <v>#N/A</v>
      </c>
    </row>
    <row r="246" spans="14:17" x14ac:dyDescent="0.25">
      <c r="N246" s="21">
        <v>0.9</v>
      </c>
      <c r="O246" s="21">
        <f t="shared" si="10"/>
        <v>0.9</v>
      </c>
      <c r="P246" s="21">
        <f t="shared" si="11"/>
        <v>0.26608524989875482</v>
      </c>
      <c r="Q246" s="21" t="e">
        <f t="shared" si="12"/>
        <v>#N/A</v>
      </c>
    </row>
    <row r="247" spans="14:17" x14ac:dyDescent="0.25">
      <c r="N247" s="21">
        <v>0.92</v>
      </c>
      <c r="O247" s="21">
        <f t="shared" si="10"/>
        <v>0.92</v>
      </c>
      <c r="P247" s="21">
        <f t="shared" si="11"/>
        <v>0.26128630124955315</v>
      </c>
      <c r="Q247" s="21" t="e">
        <f t="shared" si="12"/>
        <v>#N/A</v>
      </c>
    </row>
    <row r="248" spans="14:17" x14ac:dyDescent="0.25">
      <c r="N248" s="21">
        <v>0.94</v>
      </c>
      <c r="O248" s="21">
        <f t="shared" si="10"/>
        <v>0.94</v>
      </c>
      <c r="P248" s="21">
        <f t="shared" si="11"/>
        <v>0.25647129442562033</v>
      </c>
      <c r="Q248" s="21" t="e">
        <f t="shared" si="12"/>
        <v>#N/A</v>
      </c>
    </row>
    <row r="249" spans="14:17" x14ac:dyDescent="0.25">
      <c r="N249" s="21">
        <v>0.96</v>
      </c>
      <c r="O249" s="21">
        <f t="shared" si="10"/>
        <v>0.96</v>
      </c>
      <c r="P249" s="21">
        <f t="shared" si="11"/>
        <v>0.25164434109811712</v>
      </c>
      <c r="Q249" s="21" t="e">
        <f t="shared" si="12"/>
        <v>#N/A</v>
      </c>
    </row>
    <row r="250" spans="14:17" x14ac:dyDescent="0.25">
      <c r="N250" s="21">
        <v>0.98</v>
      </c>
      <c r="O250" s="21">
        <f t="shared" si="10"/>
        <v>0.98</v>
      </c>
      <c r="P250" s="21">
        <f t="shared" si="11"/>
        <v>0.24680949056704274</v>
      </c>
      <c r="Q250" s="21" t="e">
        <f t="shared" si="12"/>
        <v>#N/A</v>
      </c>
    </row>
    <row r="251" spans="14:17" x14ac:dyDescent="0.25">
      <c r="N251" s="21">
        <v>1</v>
      </c>
      <c r="O251" s="21">
        <f t="shared" si="10"/>
        <v>1</v>
      </c>
      <c r="P251" s="21">
        <f t="shared" si="11"/>
        <v>0.24197072451914337</v>
      </c>
      <c r="Q251" s="21" t="e">
        <f t="shared" si="12"/>
        <v>#N/A</v>
      </c>
    </row>
    <row r="252" spans="14:17" x14ac:dyDescent="0.25">
      <c r="N252" s="21">
        <v>1.02</v>
      </c>
      <c r="O252" s="21">
        <f t="shared" si="10"/>
        <v>1.02</v>
      </c>
      <c r="P252" s="21">
        <f t="shared" si="11"/>
        <v>0.23713195201937959</v>
      </c>
      <c r="Q252" s="21" t="e">
        <f t="shared" si="12"/>
        <v>#N/A</v>
      </c>
    </row>
    <row r="253" spans="14:17" x14ac:dyDescent="0.25">
      <c r="N253" s="21">
        <v>1.04</v>
      </c>
      <c r="O253" s="21">
        <f t="shared" si="10"/>
        <v>1.04</v>
      </c>
      <c r="P253" s="21">
        <f t="shared" si="11"/>
        <v>0.2322970047433662</v>
      </c>
      <c r="Q253" s="21" t="e">
        <f t="shared" si="12"/>
        <v>#N/A</v>
      </c>
    </row>
    <row r="254" spans="14:17" x14ac:dyDescent="0.25">
      <c r="N254" s="21">
        <v>1.06</v>
      </c>
      <c r="O254" s="21">
        <f t="shared" si="10"/>
        <v>1.06</v>
      </c>
      <c r="P254" s="21">
        <f t="shared" si="11"/>
        <v>0.22746963245738591</v>
      </c>
      <c r="Q254" s="21" t="e">
        <f t="shared" si="12"/>
        <v>#N/A</v>
      </c>
    </row>
    <row r="255" spans="14:17" x14ac:dyDescent="0.25">
      <c r="N255" s="21">
        <v>1.08</v>
      </c>
      <c r="O255" s="21">
        <f t="shared" si="10"/>
        <v>1.08</v>
      </c>
      <c r="P255" s="21">
        <f t="shared" si="11"/>
        <v>0.22265349875176113</v>
      </c>
      <c r="Q255" s="21" t="e">
        <f t="shared" si="12"/>
        <v>#N/A</v>
      </c>
    </row>
    <row r="256" spans="14:17" x14ac:dyDescent="0.25">
      <c r="N256" s="21">
        <v>1.1000000000000001</v>
      </c>
      <c r="O256" s="21">
        <f t="shared" si="10"/>
        <v>1.1000000000000001</v>
      </c>
      <c r="P256" s="21">
        <f t="shared" si="11"/>
        <v>0.21785217703255053</v>
      </c>
      <c r="Q256" s="21" t="e">
        <f t="shared" si="12"/>
        <v>#N/A</v>
      </c>
    </row>
    <row r="257" spans="14:17" x14ac:dyDescent="0.25">
      <c r="N257" s="21">
        <v>1.1200000000000001</v>
      </c>
      <c r="O257" s="21">
        <f t="shared" si="10"/>
        <v>1.1200000000000001</v>
      </c>
      <c r="P257" s="21">
        <f t="shared" si="11"/>
        <v>0.21306914677571784</v>
      </c>
      <c r="Q257" s="21" t="e">
        <f t="shared" si="12"/>
        <v>#N/A</v>
      </c>
    </row>
    <row r="258" spans="14:17" x14ac:dyDescent="0.25">
      <c r="N258" s="21">
        <v>1.1399999999999999</v>
      </c>
      <c r="O258" s="21">
        <f t="shared" ref="O258:O321" si="13">N258</f>
        <v>1.1399999999999999</v>
      </c>
      <c r="P258" s="21">
        <f t="shared" ref="P258:P321" si="14">NORMDIST(O258,0,1,FALSE)</f>
        <v>0.20830779004710837</v>
      </c>
      <c r="Q258" s="21" t="e">
        <f t="shared" ref="Q258:Q321" si="15">CHOOSE($T$5,IF(O258&lt;IF($U$3=1,$R$1,$E$5),P258,NA()),IF(O258&gt;IF($U$3=1,$R$1,$E$5),P258,NA()),IF(O258&gt;MIN(IF($U$3=1,$R$1,$E$5),$S$1),IF(O258&lt;MAX(IF($U$3=1,$R$1,$E$5),$S$1),P258,NA()),NA()),IF(OR(O258&lt;MIN(IF($U$3=1,$R$1,$E$5),$S$1),O258&gt;MAX(IF($U$3=1,$R$1,$E$5),$S$1)),P258,NA()))</f>
        <v>#N/A</v>
      </c>
    </row>
    <row r="259" spans="14:17" x14ac:dyDescent="0.25">
      <c r="N259" s="21">
        <v>1.1599999999999999</v>
      </c>
      <c r="O259" s="21">
        <f t="shared" si="13"/>
        <v>1.1599999999999999</v>
      </c>
      <c r="P259" s="21">
        <f t="shared" si="14"/>
        <v>0.20357138829075944</v>
      </c>
      <c r="Q259" s="21" t="e">
        <f t="shared" si="15"/>
        <v>#N/A</v>
      </c>
    </row>
    <row r="260" spans="14:17" x14ac:dyDescent="0.25">
      <c r="N260" s="21">
        <v>1.1800000000000099</v>
      </c>
      <c r="O260" s="21">
        <f t="shared" si="13"/>
        <v>1.1800000000000099</v>
      </c>
      <c r="P260" s="21">
        <f t="shared" si="14"/>
        <v>0.19886311938727358</v>
      </c>
      <c r="Q260" s="21" t="e">
        <f t="shared" si="15"/>
        <v>#N/A</v>
      </c>
    </row>
    <row r="261" spans="14:17" x14ac:dyDescent="0.25">
      <c r="N261" s="21">
        <v>1.2</v>
      </c>
      <c r="O261" s="21">
        <f t="shared" si="13"/>
        <v>1.2</v>
      </c>
      <c r="P261" s="21">
        <f t="shared" si="14"/>
        <v>0.19418605498321295</v>
      </c>
      <c r="Q261" s="21" t="e">
        <f t="shared" si="15"/>
        <v>#N/A</v>
      </c>
    </row>
    <row r="262" spans="14:17" x14ac:dyDescent="0.25">
      <c r="N262" s="21">
        <v>1.22</v>
      </c>
      <c r="O262" s="21">
        <f t="shared" si="13"/>
        <v>1.22</v>
      </c>
      <c r="P262" s="21">
        <f t="shared" si="14"/>
        <v>0.18954315809164024</v>
      </c>
      <c r="Q262" s="21" t="e">
        <f t="shared" si="15"/>
        <v>#N/A</v>
      </c>
    </row>
    <row r="263" spans="14:17" x14ac:dyDescent="0.25">
      <c r="N263" s="21">
        <v>1.24</v>
      </c>
      <c r="O263" s="21">
        <f t="shared" si="13"/>
        <v>1.24</v>
      </c>
      <c r="P263" s="21">
        <f t="shared" si="14"/>
        <v>0.18493728096330531</v>
      </c>
      <c r="Q263" s="21" t="e">
        <f t="shared" si="15"/>
        <v>#N/A</v>
      </c>
    </row>
    <row r="264" spans="14:17" x14ac:dyDescent="0.25">
      <c r="N264" s="21">
        <v>1.26000000000001</v>
      </c>
      <c r="O264" s="21">
        <f t="shared" si="13"/>
        <v>1.26000000000001</v>
      </c>
      <c r="P264" s="21">
        <f t="shared" si="14"/>
        <v>0.18037116322707805</v>
      </c>
      <c r="Q264" s="21" t="e">
        <f t="shared" si="15"/>
        <v>#N/A</v>
      </c>
    </row>
    <row r="265" spans="14:17" x14ac:dyDescent="0.25">
      <c r="N265" s="21">
        <v>1.28</v>
      </c>
      <c r="O265" s="21">
        <f t="shared" si="13"/>
        <v>1.28</v>
      </c>
      <c r="P265" s="21">
        <f t="shared" si="14"/>
        <v>0.17584743029766237</v>
      </c>
      <c r="Q265" s="21" t="e">
        <f t="shared" si="15"/>
        <v>#N/A</v>
      </c>
    </row>
    <row r="266" spans="14:17" x14ac:dyDescent="0.25">
      <c r="N266" s="21">
        <v>1.3</v>
      </c>
      <c r="O266" s="21">
        <f t="shared" si="13"/>
        <v>1.3</v>
      </c>
      <c r="P266" s="21">
        <f t="shared" si="14"/>
        <v>0.17136859204780736</v>
      </c>
      <c r="Q266" s="21" t="e">
        <f t="shared" si="15"/>
        <v>#N/A</v>
      </c>
    </row>
    <row r="267" spans="14:17" x14ac:dyDescent="0.25">
      <c r="N267" s="21">
        <v>1.32</v>
      </c>
      <c r="O267" s="21">
        <f t="shared" si="13"/>
        <v>1.32</v>
      </c>
      <c r="P267" s="21">
        <f t="shared" si="14"/>
        <v>0.16693704174171381</v>
      </c>
      <c r="Q267" s="21" t="e">
        <f t="shared" si="15"/>
        <v>#N/A</v>
      </c>
    </row>
    <row r="268" spans="14:17" x14ac:dyDescent="0.25">
      <c r="N268" s="21">
        <v>1.3400000000000101</v>
      </c>
      <c r="O268" s="21">
        <f t="shared" si="13"/>
        <v>1.3400000000000101</v>
      </c>
      <c r="P268" s="21">
        <f t="shared" si="14"/>
        <v>0.16255505522553196</v>
      </c>
      <c r="Q268" s="21" t="e">
        <f t="shared" si="15"/>
        <v>#N/A</v>
      </c>
    </row>
    <row r="269" spans="14:17" x14ac:dyDescent="0.25">
      <c r="N269" s="21">
        <v>1.36</v>
      </c>
      <c r="O269" s="21">
        <f t="shared" si="13"/>
        <v>1.36</v>
      </c>
      <c r="P269" s="21">
        <f t="shared" si="14"/>
        <v>0.15822479037038303</v>
      </c>
      <c r="Q269" s="21" t="e">
        <f t="shared" si="15"/>
        <v>#N/A</v>
      </c>
    </row>
    <row r="270" spans="14:17" x14ac:dyDescent="0.25">
      <c r="N270" s="21">
        <v>1.38</v>
      </c>
      <c r="O270" s="21">
        <f t="shared" si="13"/>
        <v>1.38</v>
      </c>
      <c r="P270" s="21">
        <f t="shared" si="14"/>
        <v>0.15394828676263372</v>
      </c>
      <c r="Q270" s="21" t="e">
        <f t="shared" si="15"/>
        <v>#N/A</v>
      </c>
    </row>
    <row r="271" spans="14:17" x14ac:dyDescent="0.25">
      <c r="N271" s="21">
        <v>1.4</v>
      </c>
      <c r="O271" s="21">
        <f t="shared" si="13"/>
        <v>1.4</v>
      </c>
      <c r="P271" s="21">
        <f t="shared" si="14"/>
        <v>0.14972746563574488</v>
      </c>
      <c r="Q271" s="21" t="e">
        <f>CHOOSE($T$5,IF(O271&lt;IF($U$3=1,$R$1,$E$5),P271,NA()),IF(O271&gt;IF($U$3=1,$R$1,$E$5),P271,NA()),IF(O271&gt;MIN(IF($U$3=1,$R$1,$E$5),$S$1),IF(O271&lt;MAX(IF($U$3=1,$R$1,$E$5),$S$1),P271,NA()),NA()),IF(OR(O271&lt;MIN(IF($U$3=1,$R$1,$E$5),$S$1),O271&gt;MAX(IF($U$3=1,$R$1,$E$5),$S$1)),P271,NA()))</f>
        <v>#N/A</v>
      </c>
    </row>
    <row r="272" spans="14:17" x14ac:dyDescent="0.25">
      <c r="N272" s="21">
        <v>1.4200000000000099</v>
      </c>
      <c r="O272" s="21">
        <f t="shared" si="13"/>
        <v>1.4200000000000099</v>
      </c>
      <c r="P272" s="21">
        <f t="shared" si="14"/>
        <v>0.14556413003734553</v>
      </c>
      <c r="Q272" s="21" t="e">
        <f t="shared" si="15"/>
        <v>#N/A</v>
      </c>
    </row>
    <row r="273" spans="14:17" x14ac:dyDescent="0.25">
      <c r="N273" s="21">
        <v>1.44</v>
      </c>
      <c r="O273" s="21">
        <f t="shared" si="13"/>
        <v>1.44</v>
      </c>
      <c r="P273" s="21">
        <f t="shared" si="14"/>
        <v>0.14145996522483878</v>
      </c>
      <c r="Q273" s="21" t="e">
        <f t="shared" si="15"/>
        <v>#N/A</v>
      </c>
    </row>
    <row r="274" spans="14:17" x14ac:dyDescent="0.25">
      <c r="N274" s="21">
        <v>1.46</v>
      </c>
      <c r="O274" s="21">
        <f t="shared" si="13"/>
        <v>1.46</v>
      </c>
      <c r="P274" s="21">
        <f t="shared" si="14"/>
        <v>0.13741653928228179</v>
      </c>
      <c r="Q274" s="21" t="e">
        <f t="shared" si="15"/>
        <v>#N/A</v>
      </c>
    </row>
    <row r="275" spans="14:17" x14ac:dyDescent="0.25">
      <c r="N275" s="21">
        <v>1.48</v>
      </c>
      <c r="O275" s="21">
        <f t="shared" si="13"/>
        <v>1.48</v>
      </c>
      <c r="P275" s="21">
        <f t="shared" si="14"/>
        <v>0.13343530395100231</v>
      </c>
      <c r="Q275" s="21" t="e">
        <f t="shared" si="15"/>
        <v>#N/A</v>
      </c>
    </row>
    <row r="276" spans="14:17" x14ac:dyDescent="0.25">
      <c r="N276" s="21">
        <v>1.50000000000001</v>
      </c>
      <c r="O276" s="21">
        <f t="shared" si="13"/>
        <v>1.50000000000001</v>
      </c>
      <c r="P276" s="21">
        <f t="shared" si="14"/>
        <v>0.1295175956658898</v>
      </c>
      <c r="Q276" s="21" t="e">
        <f t="shared" si="15"/>
        <v>#N/A</v>
      </c>
    </row>
    <row r="277" spans="14:17" x14ac:dyDescent="0.25">
      <c r="N277" s="21">
        <v>1.52</v>
      </c>
      <c r="O277" s="21">
        <f t="shared" si="13"/>
        <v>1.52</v>
      </c>
      <c r="P277" s="21">
        <f t="shared" si="14"/>
        <v>0.12566463678908815</v>
      </c>
      <c r="Q277" s="21" t="e">
        <f t="shared" si="15"/>
        <v>#N/A</v>
      </c>
    </row>
    <row r="278" spans="14:17" x14ac:dyDescent="0.25">
      <c r="N278" s="21">
        <v>1.54</v>
      </c>
      <c r="O278" s="21">
        <f t="shared" si="13"/>
        <v>1.54</v>
      </c>
      <c r="P278" s="21">
        <f t="shared" si="14"/>
        <v>0.12187753703240178</v>
      </c>
      <c r="Q278" s="21" t="e">
        <f t="shared" si="15"/>
        <v>#N/A</v>
      </c>
    </row>
    <row r="279" spans="14:17" x14ac:dyDescent="0.25">
      <c r="N279" s="21">
        <v>1.56</v>
      </c>
      <c r="O279" s="21">
        <f t="shared" si="13"/>
        <v>1.56</v>
      </c>
      <c r="P279" s="21">
        <f t="shared" si="14"/>
        <v>0.11815729505958227</v>
      </c>
      <c r="Q279" s="21" t="e">
        <f t="shared" si="15"/>
        <v>#N/A</v>
      </c>
    </row>
    <row r="280" spans="14:17" x14ac:dyDescent="0.25">
      <c r="N280" s="21">
        <v>1.5800000000000101</v>
      </c>
      <c r="O280" s="21">
        <f t="shared" si="13"/>
        <v>1.5800000000000101</v>
      </c>
      <c r="P280" s="21">
        <f t="shared" si="14"/>
        <v>0.11450480025929055</v>
      </c>
      <c r="Q280" s="21" t="e">
        <f t="shared" si="15"/>
        <v>#N/A</v>
      </c>
    </row>
    <row r="281" spans="14:17" x14ac:dyDescent="0.25">
      <c r="N281" s="21">
        <v>1.6</v>
      </c>
      <c r="O281" s="21">
        <f t="shared" si="13"/>
        <v>1.6</v>
      </c>
      <c r="P281" s="21">
        <f t="shared" si="14"/>
        <v>0.11092083467945554</v>
      </c>
      <c r="Q281" s="21" t="e">
        <f t="shared" si="15"/>
        <v>#N/A</v>
      </c>
    </row>
    <row r="282" spans="14:17" x14ac:dyDescent="0.25">
      <c r="N282" s="21">
        <v>1.62</v>
      </c>
      <c r="O282" s="21">
        <f t="shared" si="13"/>
        <v>1.62</v>
      </c>
      <c r="P282" s="21">
        <f t="shared" si="14"/>
        <v>0.1074060751134838</v>
      </c>
      <c r="Q282" s="21" t="e">
        <f t="shared" si="15"/>
        <v>#N/A</v>
      </c>
    </row>
    <row r="283" spans="14:17" x14ac:dyDescent="0.25">
      <c r="N283" s="21">
        <v>1.6400000000000099</v>
      </c>
      <c r="O283" s="21">
        <f t="shared" si="13"/>
        <v>1.6400000000000099</v>
      </c>
      <c r="P283" s="21">
        <f t="shared" si="14"/>
        <v>0.10396109532876253</v>
      </c>
      <c r="Q283" s="21" t="e">
        <f t="shared" si="15"/>
        <v>#N/A</v>
      </c>
    </row>
    <row r="284" spans="14:17" x14ac:dyDescent="0.25">
      <c r="N284" s="21">
        <v>1.6600000000000099</v>
      </c>
      <c r="O284" s="21">
        <f t="shared" si="13"/>
        <v>1.6600000000000099</v>
      </c>
      <c r="P284" s="21">
        <f t="shared" si="14"/>
        <v>0.10058636842768891</v>
      </c>
      <c r="Q284" s="21" t="e">
        <f t="shared" si="15"/>
        <v>#N/A</v>
      </c>
    </row>
    <row r="285" spans="14:17" x14ac:dyDescent="0.25">
      <c r="N285" s="21">
        <v>1.6800000000000099</v>
      </c>
      <c r="O285" s="21">
        <f t="shared" si="13"/>
        <v>1.6800000000000099</v>
      </c>
      <c r="P285" s="21">
        <f t="shared" si="14"/>
        <v>9.7282269331465873E-2</v>
      </c>
      <c r="Q285" s="21" t="e">
        <f t="shared" si="15"/>
        <v>#N/A</v>
      </c>
    </row>
    <row r="286" spans="14:17" x14ac:dyDescent="0.25">
      <c r="N286" s="21">
        <v>1.7</v>
      </c>
      <c r="O286" s="21">
        <f t="shared" si="13"/>
        <v>1.7</v>
      </c>
      <c r="P286" s="21">
        <f t="shared" si="14"/>
        <v>9.4049077376886947E-2</v>
      </c>
      <c r="Q286" s="21" t="e">
        <f t="shared" si="15"/>
        <v>#N/A</v>
      </c>
    </row>
    <row r="287" spans="14:17" x14ac:dyDescent="0.25">
      <c r="N287" s="21">
        <v>1.72000000000001</v>
      </c>
      <c r="O287" s="21">
        <f t="shared" si="13"/>
        <v>1.72000000000001</v>
      </c>
      <c r="P287" s="21">
        <f t="shared" si="14"/>
        <v>9.0886979016281302E-2</v>
      </c>
      <c r="Q287" s="21" t="e">
        <f t="shared" si="15"/>
        <v>#N/A</v>
      </c>
    </row>
    <row r="288" spans="14:17" x14ac:dyDescent="0.25">
      <c r="N288" s="21">
        <v>1.74000000000001</v>
      </c>
      <c r="O288" s="21">
        <f t="shared" si="13"/>
        <v>1.74000000000001</v>
      </c>
      <c r="P288" s="21">
        <f t="shared" si="14"/>
        <v>8.7796070610904109E-2</v>
      </c>
      <c r="Q288" s="21" t="e">
        <f t="shared" si="15"/>
        <v>#N/A</v>
      </c>
    </row>
    <row r="289" spans="14:17" x14ac:dyDescent="0.25">
      <c r="N289" s="21">
        <v>1.76000000000001</v>
      </c>
      <c r="O289" s="21">
        <f t="shared" si="13"/>
        <v>1.76000000000001</v>
      </c>
      <c r="P289" s="21">
        <f t="shared" si="14"/>
        <v>8.4776361308020756E-2</v>
      </c>
      <c r="Q289" s="21" t="e">
        <f t="shared" si="15"/>
        <v>#N/A</v>
      </c>
    </row>
    <row r="290" spans="14:17" x14ac:dyDescent="0.25">
      <c r="N290" s="21">
        <v>1.78</v>
      </c>
      <c r="O290" s="21">
        <f t="shared" si="13"/>
        <v>1.78</v>
      </c>
      <c r="P290" s="21">
        <f t="shared" si="14"/>
        <v>8.1827775992142804E-2</v>
      </c>
      <c r="Q290" s="21" t="e">
        <f t="shared" si="15"/>
        <v>#N/A</v>
      </c>
    </row>
    <row r="291" spans="14:17" x14ac:dyDescent="0.25">
      <c r="N291" s="21">
        <v>1.80000000000001</v>
      </c>
      <c r="O291" s="21">
        <f t="shared" si="13"/>
        <v>1.80000000000001</v>
      </c>
      <c r="P291" s="21">
        <f t="shared" si="14"/>
        <v>7.8950158300892734E-2</v>
      </c>
      <c r="Q291" s="21" t="e">
        <f t="shared" si="15"/>
        <v>#N/A</v>
      </c>
    </row>
    <row r="292" spans="14:17" x14ac:dyDescent="0.25">
      <c r="N292" s="21">
        <v>1.8200000000000101</v>
      </c>
      <c r="O292" s="21">
        <f t="shared" si="13"/>
        <v>1.8200000000000101</v>
      </c>
      <c r="P292" s="21">
        <f t="shared" si="14"/>
        <v>7.6143273696205924E-2</v>
      </c>
      <c r="Q292" s="21" t="e">
        <f t="shared" si="15"/>
        <v>#N/A</v>
      </c>
    </row>
    <row r="293" spans="14:17" x14ac:dyDescent="0.25">
      <c r="N293" s="21">
        <v>1.8400000000000101</v>
      </c>
      <c r="O293" s="21">
        <f t="shared" si="13"/>
        <v>1.8400000000000101</v>
      </c>
      <c r="P293" s="21">
        <f t="shared" si="14"/>
        <v>7.3406812581655531E-2</v>
      </c>
      <c r="Q293" s="21" t="e">
        <f t="shared" si="15"/>
        <v>#N/A</v>
      </c>
    </row>
    <row r="294" spans="14:17" x14ac:dyDescent="0.25">
      <c r="N294" s="21">
        <v>1.86</v>
      </c>
      <c r="O294" s="21">
        <f t="shared" si="13"/>
        <v>1.86</v>
      </c>
      <c r="P294" s="21">
        <f t="shared" si="14"/>
        <v>7.074039345698338E-2</v>
      </c>
      <c r="Q294" s="21" t="e">
        <f t="shared" si="15"/>
        <v>#N/A</v>
      </c>
    </row>
    <row r="295" spans="14:17" x14ac:dyDescent="0.25">
      <c r="N295" s="21">
        <v>1.8800000000000101</v>
      </c>
      <c r="O295" s="21">
        <f t="shared" si="13"/>
        <v>1.8800000000000101</v>
      </c>
      <c r="P295" s="21">
        <f t="shared" si="14"/>
        <v>6.8143566101043274E-2</v>
      </c>
      <c r="Q295" s="21" t="e">
        <f t="shared" si="15"/>
        <v>#N/A</v>
      </c>
    </row>
    <row r="296" spans="14:17" x14ac:dyDescent="0.25">
      <c r="N296" s="21">
        <v>1.9000000000000099</v>
      </c>
      <c r="O296" s="21">
        <f t="shared" si="13"/>
        <v>1.9000000000000099</v>
      </c>
      <c r="P296" s="21">
        <f t="shared" si="14"/>
        <v>6.561581477467536E-2</v>
      </c>
      <c r="Q296" s="21" t="e">
        <f t="shared" si="15"/>
        <v>#N/A</v>
      </c>
    </row>
    <row r="297" spans="14:17" x14ac:dyDescent="0.25">
      <c r="N297" s="21">
        <v>1.9200000000000099</v>
      </c>
      <c r="O297" s="21">
        <f t="shared" si="13"/>
        <v>1.9200000000000099</v>
      </c>
      <c r="P297" s="21">
        <f t="shared" si="14"/>
        <v>6.3156561435197447E-2</v>
      </c>
      <c r="Q297" s="21" t="e">
        <f t="shared" si="15"/>
        <v>#N/A</v>
      </c>
    </row>
    <row r="298" spans="14:17" x14ac:dyDescent="0.25">
      <c r="N298" s="21">
        <v>1.94</v>
      </c>
      <c r="O298" s="21">
        <f t="shared" si="13"/>
        <v>1.94</v>
      </c>
      <c r="P298" s="21">
        <f t="shared" si="14"/>
        <v>6.0765168954564776E-2</v>
      </c>
      <c r="Q298" s="21" t="e">
        <f t="shared" si="15"/>
        <v>#N/A</v>
      </c>
    </row>
    <row r="299" spans="14:17" x14ac:dyDescent="0.25">
      <c r="N299" s="21">
        <v>1.96000000000001</v>
      </c>
      <c r="O299" s="21">
        <f t="shared" si="13"/>
        <v>1.96000000000001</v>
      </c>
      <c r="P299" s="21">
        <f t="shared" si="14"/>
        <v>5.8440944333450318E-2</v>
      </c>
      <c r="Q299" s="21" t="e">
        <f t="shared" si="15"/>
        <v>#N/A</v>
      </c>
    </row>
    <row r="300" spans="14:17" x14ac:dyDescent="0.25">
      <c r="N300" s="21">
        <v>1.98000000000001</v>
      </c>
      <c r="O300" s="21">
        <f t="shared" si="13"/>
        <v>1.98000000000001</v>
      </c>
      <c r="P300" s="21">
        <f t="shared" si="14"/>
        <v>5.6183141903866932E-2</v>
      </c>
      <c r="Q300" s="21" t="e">
        <f t="shared" si="15"/>
        <v>#N/A</v>
      </c>
    </row>
    <row r="301" spans="14:17" x14ac:dyDescent="0.25">
      <c r="N301" s="21">
        <v>2.0000000000000102</v>
      </c>
      <c r="O301" s="21">
        <f t="shared" si="13"/>
        <v>2.0000000000000102</v>
      </c>
      <c r="P301" s="21">
        <f t="shared" si="14"/>
        <v>5.3990966513186953E-2</v>
      </c>
      <c r="Q301" s="21" t="e">
        <f t="shared" si="15"/>
        <v>#N/A</v>
      </c>
    </row>
    <row r="302" spans="14:17" x14ac:dyDescent="0.25">
      <c r="N302" s="21">
        <v>2.02</v>
      </c>
      <c r="O302" s="21">
        <f t="shared" si="13"/>
        <v>2.02</v>
      </c>
      <c r="P302" s="21">
        <f t="shared" si="14"/>
        <v>5.1863576682820565E-2</v>
      </c>
      <c r="Q302" s="21" t="e">
        <f t="shared" si="15"/>
        <v>#N/A</v>
      </c>
    </row>
    <row r="303" spans="14:17" x14ac:dyDescent="0.25">
      <c r="N303" s="21">
        <v>2.0400000000000098</v>
      </c>
      <c r="O303" s="21">
        <f t="shared" si="13"/>
        <v>2.0400000000000098</v>
      </c>
      <c r="P303" s="21">
        <f t="shared" si="14"/>
        <v>4.9800087735069776E-2</v>
      </c>
      <c r="Q303" s="21" t="e">
        <f t="shared" si="15"/>
        <v>#N/A</v>
      </c>
    </row>
    <row r="304" spans="14:17" x14ac:dyDescent="0.25">
      <c r="N304" s="21">
        <v>2.0600000000000098</v>
      </c>
      <c r="O304" s="21">
        <f t="shared" si="13"/>
        <v>2.0600000000000098</v>
      </c>
      <c r="P304" s="21">
        <f t="shared" si="14"/>
        <v>4.7799574882076055E-2</v>
      </c>
      <c r="Q304" s="21" t="e">
        <f t="shared" si="15"/>
        <v>#N/A</v>
      </c>
    </row>
    <row r="305" spans="14:17" x14ac:dyDescent="0.25">
      <c r="N305" s="21">
        <v>2.0800000000000098</v>
      </c>
      <c r="O305" s="21">
        <f t="shared" si="13"/>
        <v>2.0800000000000098</v>
      </c>
      <c r="P305" s="21">
        <f t="shared" si="14"/>
        <v>4.5861076271053951E-2</v>
      </c>
      <c r="Q305" s="21" t="e">
        <f t="shared" si="15"/>
        <v>#N/A</v>
      </c>
    </row>
    <row r="306" spans="14:17" x14ac:dyDescent="0.25">
      <c r="N306" s="21">
        <v>2.1</v>
      </c>
      <c r="O306" s="21">
        <f t="shared" si="13"/>
        <v>2.1</v>
      </c>
      <c r="P306" s="21">
        <f t="shared" si="14"/>
        <v>4.3983595980427191E-2</v>
      </c>
      <c r="Q306" s="21" t="e">
        <f t="shared" si="15"/>
        <v>#N/A</v>
      </c>
    </row>
    <row r="307" spans="14:17" x14ac:dyDescent="0.25">
      <c r="N307" s="21">
        <v>2.1200000000000099</v>
      </c>
      <c r="O307" s="21">
        <f t="shared" si="13"/>
        <v>2.1200000000000099</v>
      </c>
      <c r="P307" s="21">
        <f t="shared" si="14"/>
        <v>4.2166106961769451E-2</v>
      </c>
      <c r="Q307" s="21" t="e">
        <f t="shared" si="15"/>
        <v>#N/A</v>
      </c>
    </row>
    <row r="308" spans="14:17" x14ac:dyDescent="0.25">
      <c r="N308" s="21">
        <v>2.1400000000000099</v>
      </c>
      <c r="O308" s="21">
        <f t="shared" si="13"/>
        <v>2.1400000000000099</v>
      </c>
      <c r="P308" s="21">
        <f t="shared" si="14"/>
        <v>4.0407553922859447E-2</v>
      </c>
      <c r="Q308" s="21" t="e">
        <f t="shared" si="15"/>
        <v>#N/A</v>
      </c>
    </row>
    <row r="309" spans="14:17" x14ac:dyDescent="0.25">
      <c r="N309" s="21">
        <v>2.1600000000000099</v>
      </c>
      <c r="O309" s="21">
        <f t="shared" si="13"/>
        <v>2.1600000000000099</v>
      </c>
      <c r="P309" s="21">
        <f t="shared" si="14"/>
        <v>3.8706856147454782E-2</v>
      </c>
      <c r="Q309" s="21" t="e">
        <f t="shared" si="15"/>
        <v>#N/A</v>
      </c>
    </row>
    <row r="310" spans="14:17" x14ac:dyDescent="0.25">
      <c r="N310" s="21">
        <v>2.1800000000000099</v>
      </c>
      <c r="O310" s="21">
        <f t="shared" si="13"/>
        <v>2.1800000000000099</v>
      </c>
      <c r="P310" s="21">
        <f t="shared" si="14"/>
        <v>3.7062910247805683E-2</v>
      </c>
      <c r="Q310" s="21" t="e">
        <f t="shared" si="15"/>
        <v>#N/A</v>
      </c>
    </row>
    <row r="311" spans="14:17" x14ac:dyDescent="0.25">
      <c r="N311" s="21">
        <v>2.2000000000000099</v>
      </c>
      <c r="O311" s="21">
        <f t="shared" si="13"/>
        <v>2.2000000000000099</v>
      </c>
      <c r="P311" s="21">
        <f t="shared" si="14"/>
        <v>3.5474592846230668E-2</v>
      </c>
      <c r="Q311" s="21" t="e">
        <f t="shared" si="15"/>
        <v>#N/A</v>
      </c>
    </row>
    <row r="312" spans="14:17" x14ac:dyDescent="0.25">
      <c r="N312" s="21">
        <v>2.22000000000001</v>
      </c>
      <c r="O312" s="21">
        <f t="shared" si="13"/>
        <v>2.22000000000001</v>
      </c>
      <c r="P312" s="21">
        <f t="shared" si="14"/>
        <v>3.3940763182448444E-2</v>
      </c>
      <c r="Q312" s="21" t="e">
        <f t="shared" si="15"/>
        <v>#N/A</v>
      </c>
    </row>
    <row r="313" spans="14:17" x14ac:dyDescent="0.25">
      <c r="N313" s="21">
        <v>2.24000000000001</v>
      </c>
      <c r="O313" s="21">
        <f t="shared" si="13"/>
        <v>2.24000000000001</v>
      </c>
      <c r="P313" s="21">
        <f t="shared" si="14"/>
        <v>3.2460265643696723E-2</v>
      </c>
      <c r="Q313" s="21" t="e">
        <f t="shared" si="15"/>
        <v>#N/A</v>
      </c>
    </row>
    <row r="314" spans="14:17" x14ac:dyDescent="0.25">
      <c r="N314" s="21">
        <v>2.26000000000001</v>
      </c>
      <c r="O314" s="21">
        <f t="shared" si="13"/>
        <v>2.26000000000001</v>
      </c>
      <c r="P314" s="21">
        <f t="shared" si="14"/>
        <v>3.1031932215007559E-2</v>
      </c>
      <c r="Q314" s="21" t="e">
        <f t="shared" si="15"/>
        <v>#N/A</v>
      </c>
    </row>
    <row r="315" spans="14:17" x14ac:dyDescent="0.25">
      <c r="N315" s="21">
        <v>2.28000000000001</v>
      </c>
      <c r="O315" s="21">
        <f t="shared" si="13"/>
        <v>2.28000000000001</v>
      </c>
      <c r="P315" s="21">
        <f t="shared" si="14"/>
        <v>2.9654584847340591E-2</v>
      </c>
      <c r="Q315" s="21" t="e">
        <f t="shared" si="15"/>
        <v>#N/A</v>
      </c>
    </row>
    <row r="316" spans="14:17" x14ac:dyDescent="0.25">
      <c r="N316" s="21">
        <v>2.30000000000001</v>
      </c>
      <c r="O316" s="21">
        <f t="shared" si="13"/>
        <v>2.30000000000001</v>
      </c>
      <c r="P316" s="21">
        <f t="shared" si="14"/>
        <v>2.8327037741600516E-2</v>
      </c>
      <c r="Q316" s="21" t="e">
        <f t="shared" si="15"/>
        <v>#N/A</v>
      </c>
    </row>
    <row r="317" spans="14:17" x14ac:dyDescent="0.25">
      <c r="N317" s="21">
        <v>2.3200000000000101</v>
      </c>
      <c r="O317" s="21">
        <f t="shared" si="13"/>
        <v>2.3200000000000101</v>
      </c>
      <c r="P317" s="21">
        <f t="shared" si="14"/>
        <v>2.7048099546881147E-2</v>
      </c>
      <c r="Q317" s="21" t="e">
        <f t="shared" si="15"/>
        <v>#N/A</v>
      </c>
    </row>
    <row r="318" spans="14:17" x14ac:dyDescent="0.25">
      <c r="N318" s="21">
        <v>2.3400000000000101</v>
      </c>
      <c r="O318" s="21">
        <f t="shared" si="13"/>
        <v>2.3400000000000101</v>
      </c>
      <c r="P318" s="21">
        <f t="shared" si="14"/>
        <v>2.5816575471587076E-2</v>
      </c>
      <c r="Q318" s="21" t="e">
        <f t="shared" si="15"/>
        <v>#N/A</v>
      </c>
    </row>
    <row r="319" spans="14:17" x14ac:dyDescent="0.25">
      <c r="N319" s="21">
        <v>2.3600000000000101</v>
      </c>
      <c r="O319" s="21">
        <f t="shared" si="13"/>
        <v>2.3600000000000101</v>
      </c>
      <c r="P319" s="21">
        <f t="shared" si="14"/>
        <v>2.4631269306381917E-2</v>
      </c>
      <c r="Q319" s="21" t="e">
        <f t="shared" si="15"/>
        <v>#N/A</v>
      </c>
    </row>
    <row r="320" spans="14:17" x14ac:dyDescent="0.25">
      <c r="N320" s="21">
        <v>2.3800000000000101</v>
      </c>
      <c r="O320" s="21">
        <f t="shared" si="13"/>
        <v>2.3800000000000101</v>
      </c>
      <c r="P320" s="21">
        <f t="shared" si="14"/>
        <v>2.3490985358200791E-2</v>
      </c>
      <c r="Q320" s="21" t="e">
        <f t="shared" si="15"/>
        <v>#N/A</v>
      </c>
    </row>
    <row r="321" spans="14:17" x14ac:dyDescent="0.25">
      <c r="N321" s="21">
        <v>2.4000000000000101</v>
      </c>
      <c r="O321" s="21">
        <f t="shared" si="13"/>
        <v>2.4000000000000101</v>
      </c>
      <c r="P321" s="21">
        <f t="shared" si="14"/>
        <v>2.2394530294842355E-2</v>
      </c>
      <c r="Q321" s="21" t="e">
        <f t="shared" si="15"/>
        <v>#N/A</v>
      </c>
    </row>
    <row r="322" spans="14:17" x14ac:dyDescent="0.25">
      <c r="N322" s="21">
        <v>2.4200000000000101</v>
      </c>
      <c r="O322" s="21">
        <f t="shared" ref="O322:O385" si="16">N322</f>
        <v>2.4200000000000101</v>
      </c>
      <c r="P322" s="21">
        <f t="shared" ref="P322:P385" si="17">NORMDIST(O322,0,1,FALSE)</f>
        <v>2.1340714899922262E-2</v>
      </c>
      <c r="Q322" s="21" t="e">
        <f t="shared" ref="Q322:Q385" si="18">CHOOSE($T$5,IF(O322&lt;IF($U$3=1,$R$1,$E$5),P322,NA()),IF(O322&gt;IF($U$3=1,$R$1,$E$5),P322,NA()),IF(O322&gt;MIN(IF($U$3=1,$R$1,$E$5),$S$1),IF(O322&lt;MAX(IF($U$3=1,$R$1,$E$5),$S$1),P322,NA()),NA()),IF(OR(O322&lt;MIN(IF($U$3=1,$R$1,$E$5),$S$1),O322&gt;MAX(IF($U$3=1,$R$1,$E$5),$S$1)),P322,NA()))</f>
        <v>#N/A</v>
      </c>
    </row>
    <row r="323" spans="14:17" x14ac:dyDescent="0.25">
      <c r="N323" s="21">
        <v>2.4400000000000102</v>
      </c>
      <c r="O323" s="21">
        <f t="shared" si="16"/>
        <v>2.4400000000000102</v>
      </c>
      <c r="P323" s="21">
        <f t="shared" si="17"/>
        <v>2.0328355738225331E-2</v>
      </c>
      <c r="Q323" s="21" t="e">
        <f t="shared" si="18"/>
        <v>#N/A</v>
      </c>
    </row>
    <row r="324" spans="14:17" x14ac:dyDescent="0.25">
      <c r="N324" s="21">
        <v>2.4600000000000102</v>
      </c>
      <c r="O324" s="21">
        <f t="shared" si="16"/>
        <v>2.4600000000000102</v>
      </c>
      <c r="P324" s="21">
        <f t="shared" si="17"/>
        <v>1.9356276731736472E-2</v>
      </c>
      <c r="Q324" s="21" t="e">
        <f t="shared" si="18"/>
        <v>#N/A</v>
      </c>
    </row>
    <row r="325" spans="14:17" x14ac:dyDescent="0.25">
      <c r="N325" s="21">
        <v>2.4800000000000102</v>
      </c>
      <c r="O325" s="21">
        <f t="shared" si="16"/>
        <v>2.4800000000000102</v>
      </c>
      <c r="P325" s="21">
        <f t="shared" si="17"/>
        <v>1.842331064686158E-2</v>
      </c>
      <c r="Q325" s="21" t="e">
        <f t="shared" si="18"/>
        <v>#N/A</v>
      </c>
    </row>
    <row r="326" spans="14:17" x14ac:dyDescent="0.25">
      <c r="N326" s="21">
        <v>2.5000000000000102</v>
      </c>
      <c r="O326" s="21">
        <f t="shared" si="16"/>
        <v>2.5000000000000102</v>
      </c>
      <c r="P326" s="21">
        <f t="shared" si="17"/>
        <v>1.7528300493568086E-2</v>
      </c>
      <c r="Q326" s="21" t="e">
        <f t="shared" si="18"/>
        <v>#N/A</v>
      </c>
    </row>
    <row r="327" spans="14:17" x14ac:dyDescent="0.25">
      <c r="N327" s="21">
        <v>2.5200000000000098</v>
      </c>
      <c r="O327" s="21">
        <f t="shared" si="16"/>
        <v>2.5200000000000098</v>
      </c>
      <c r="P327" s="21">
        <f t="shared" si="17"/>
        <v>1.6670100837380651E-2</v>
      </c>
      <c r="Q327" s="21" t="e">
        <f t="shared" si="18"/>
        <v>#N/A</v>
      </c>
    </row>
    <row r="328" spans="14:17" x14ac:dyDescent="0.25">
      <c r="N328" s="21">
        <v>2.5400000000000098</v>
      </c>
      <c r="O328" s="21">
        <f t="shared" si="16"/>
        <v>2.5400000000000098</v>
      </c>
      <c r="P328" s="21">
        <f t="shared" si="17"/>
        <v>1.5847579025360423E-2</v>
      </c>
      <c r="Q328" s="21" t="e">
        <f t="shared" si="18"/>
        <v>#N/A</v>
      </c>
    </row>
    <row r="329" spans="14:17" x14ac:dyDescent="0.25">
      <c r="N329" s="21">
        <v>2.5600000000000098</v>
      </c>
      <c r="O329" s="21">
        <f t="shared" si="16"/>
        <v>2.5600000000000098</v>
      </c>
      <c r="P329" s="21">
        <f t="shared" si="17"/>
        <v>1.5059616327377075E-2</v>
      </c>
      <c r="Q329" s="21" t="e">
        <f t="shared" si="18"/>
        <v>#N/A</v>
      </c>
    </row>
    <row r="330" spans="14:17" x14ac:dyDescent="0.25">
      <c r="N330" s="21">
        <v>2.5800000000000098</v>
      </c>
      <c r="O330" s="21">
        <f t="shared" si="16"/>
        <v>2.5800000000000098</v>
      </c>
      <c r="P330" s="21">
        <f t="shared" si="17"/>
        <v>1.4305108994149328E-2</v>
      </c>
      <c r="Q330" s="21" t="e">
        <f t="shared" si="18"/>
        <v>#N/A</v>
      </c>
    </row>
    <row r="331" spans="14:17" x14ac:dyDescent="0.25">
      <c r="N331" s="21">
        <v>2.6000000000000099</v>
      </c>
      <c r="O331" s="21">
        <f t="shared" si="16"/>
        <v>2.6000000000000099</v>
      </c>
      <c r="P331" s="21">
        <f t="shared" si="17"/>
        <v>1.3582969233685271E-2</v>
      </c>
      <c r="Q331" s="21" t="e">
        <f t="shared" si="18"/>
        <v>#N/A</v>
      </c>
    </row>
    <row r="332" spans="14:17" x14ac:dyDescent="0.25">
      <c r="N332" s="21">
        <v>2.6200000000000099</v>
      </c>
      <c r="O332" s="21">
        <f t="shared" si="16"/>
        <v>2.6200000000000099</v>
      </c>
      <c r="P332" s="21">
        <f t="shared" si="17"/>
        <v>1.2892126107894976E-2</v>
      </c>
      <c r="Q332" s="21" t="e">
        <f t="shared" si="18"/>
        <v>#N/A</v>
      </c>
    </row>
    <row r="333" spans="14:17" x14ac:dyDescent="0.25">
      <c r="N333" s="21">
        <v>2.6400000000000099</v>
      </c>
      <c r="O333" s="21">
        <f t="shared" si="16"/>
        <v>2.6400000000000099</v>
      </c>
      <c r="P333" s="21">
        <f t="shared" si="17"/>
        <v>1.2231526351277656E-2</v>
      </c>
      <c r="Q333" s="21" t="e">
        <f t="shared" si="18"/>
        <v>#N/A</v>
      </c>
    </row>
    <row r="334" spans="14:17" x14ac:dyDescent="0.25">
      <c r="N334" s="21">
        <v>2.6600000000000099</v>
      </c>
      <c r="O334" s="21">
        <f t="shared" si="16"/>
        <v>2.6600000000000099</v>
      </c>
      <c r="P334" s="21">
        <f t="shared" si="17"/>
        <v>1.1600135113702259E-2</v>
      </c>
      <c r="Q334" s="21" t="e">
        <f t="shared" si="18"/>
        <v>#N/A</v>
      </c>
    </row>
    <row r="335" spans="14:17" x14ac:dyDescent="0.25">
      <c r="N335" s="21">
        <v>2.6800000000000099</v>
      </c>
      <c r="O335" s="21">
        <f t="shared" si="16"/>
        <v>2.6800000000000099</v>
      </c>
      <c r="P335" s="21">
        <f t="shared" si="17"/>
        <v>1.0996936629405284E-2</v>
      </c>
      <c r="Q335" s="21" t="e">
        <f t="shared" si="18"/>
        <v>#N/A</v>
      </c>
    </row>
    <row r="336" spans="14:17" x14ac:dyDescent="0.25">
      <c r="N336" s="21">
        <v>2.7000000000000099</v>
      </c>
      <c r="O336" s="21">
        <f t="shared" si="16"/>
        <v>2.7000000000000099</v>
      </c>
      <c r="P336" s="21">
        <f t="shared" si="17"/>
        <v>1.0420934814422318E-2</v>
      </c>
      <c r="Q336" s="21" t="e">
        <f t="shared" si="18"/>
        <v>#N/A</v>
      </c>
    </row>
    <row r="337" spans="14:17" x14ac:dyDescent="0.25">
      <c r="N337" s="21">
        <v>2.72000000000001</v>
      </c>
      <c r="O337" s="21">
        <f t="shared" si="16"/>
        <v>2.72000000000001</v>
      </c>
      <c r="P337" s="21">
        <f t="shared" si="17"/>
        <v>9.8711537947508716E-3</v>
      </c>
      <c r="Q337" s="21" t="e">
        <f t="shared" si="18"/>
        <v>#N/A</v>
      </c>
    </row>
    <row r="338" spans="14:17" x14ac:dyDescent="0.25">
      <c r="N338" s="21">
        <v>2.74000000000001</v>
      </c>
      <c r="O338" s="21">
        <f t="shared" si="16"/>
        <v>2.74000000000001</v>
      </c>
      <c r="P338" s="21">
        <f t="shared" si="17"/>
        <v>9.3466383676120302E-3</v>
      </c>
      <c r="Q338" s="21" t="e">
        <f t="shared" si="18"/>
        <v>#N/A</v>
      </c>
    </row>
    <row r="339" spans="14:17" x14ac:dyDescent="0.25">
      <c r="N339" s="21">
        <v>2.76000000000001</v>
      </c>
      <c r="O339" s="21">
        <f t="shared" si="16"/>
        <v>2.76000000000001</v>
      </c>
      <c r="P339" s="21">
        <f t="shared" si="17"/>
        <v>8.84645439823698E-3</v>
      </c>
      <c r="Q339" s="21" t="e">
        <f t="shared" si="18"/>
        <v>#N/A</v>
      </c>
    </row>
    <row r="340" spans="14:17" x14ac:dyDescent="0.25">
      <c r="N340" s="21">
        <v>2.78000000000001</v>
      </c>
      <c r="O340" s="21">
        <f t="shared" si="16"/>
        <v>2.78000000000001</v>
      </c>
      <c r="P340" s="21">
        <f t="shared" si="17"/>
        <v>8.3696891546527954E-3</v>
      </c>
      <c r="Q340" s="21" t="e">
        <f t="shared" si="18"/>
        <v>#N/A</v>
      </c>
    </row>
    <row r="341" spans="14:17" x14ac:dyDescent="0.25">
      <c r="N341" s="21">
        <v>2.80000000000001</v>
      </c>
      <c r="O341" s="21">
        <f t="shared" si="16"/>
        <v>2.80000000000001</v>
      </c>
      <c r="P341" s="21">
        <f t="shared" si="17"/>
        <v>7.915451582979743E-3</v>
      </c>
      <c r="Q341" s="21" t="e">
        <f t="shared" si="18"/>
        <v>#N/A</v>
      </c>
    </row>
    <row r="342" spans="14:17" x14ac:dyDescent="0.25">
      <c r="N342" s="21">
        <v>2.8200000000000101</v>
      </c>
      <c r="O342" s="21">
        <f t="shared" si="16"/>
        <v>2.8200000000000101</v>
      </c>
      <c r="P342" s="21">
        <f t="shared" si="17"/>
        <v>7.4828725257803479E-3</v>
      </c>
      <c r="Q342" s="21" t="e">
        <f t="shared" si="18"/>
        <v>#N/A</v>
      </c>
    </row>
    <row r="343" spans="14:17" x14ac:dyDescent="0.25">
      <c r="N343" s="21">
        <v>2.8400000000000101</v>
      </c>
      <c r="O343" s="21">
        <f t="shared" si="16"/>
        <v>2.8400000000000101</v>
      </c>
      <c r="P343" s="21">
        <f t="shared" si="17"/>
        <v>7.0711048860192484E-3</v>
      </c>
      <c r="Q343" s="21" t="e">
        <f t="shared" si="18"/>
        <v>#N/A</v>
      </c>
    </row>
    <row r="344" spans="14:17" x14ac:dyDescent="0.25">
      <c r="N344" s="21">
        <v>2.8600000000000101</v>
      </c>
      <c r="O344" s="21">
        <f t="shared" si="16"/>
        <v>2.8600000000000101</v>
      </c>
      <c r="P344" s="21">
        <f t="shared" si="17"/>
        <v>6.679323739202425E-3</v>
      </c>
      <c r="Q344" s="21" t="e">
        <f t="shared" si="18"/>
        <v>#N/A</v>
      </c>
    </row>
    <row r="345" spans="14:17" x14ac:dyDescent="0.25">
      <c r="N345" s="21">
        <v>2.8800000000000101</v>
      </c>
      <c r="O345" s="21">
        <f t="shared" si="16"/>
        <v>2.8800000000000101</v>
      </c>
      <c r="P345" s="21">
        <f t="shared" si="17"/>
        <v>6.3067263962657428E-3</v>
      </c>
      <c r="Q345" s="21" t="e">
        <f t="shared" si="18"/>
        <v>#N/A</v>
      </c>
    </row>
    <row r="346" spans="14:17" x14ac:dyDescent="0.25">
      <c r="N346" s="21">
        <v>2.9000000000000101</v>
      </c>
      <c r="O346" s="21">
        <f t="shared" si="16"/>
        <v>2.9000000000000101</v>
      </c>
      <c r="P346" s="21">
        <f t="shared" si="17"/>
        <v>5.9525324197756795E-3</v>
      </c>
      <c r="Q346" s="21" t="e">
        <f t="shared" si="18"/>
        <v>#N/A</v>
      </c>
    </row>
    <row r="347" spans="14:17" x14ac:dyDescent="0.25">
      <c r="N347" s="21">
        <v>2.9200000000000101</v>
      </c>
      <c r="O347" s="21">
        <f t="shared" si="16"/>
        <v>2.9200000000000101</v>
      </c>
      <c r="P347" s="21">
        <f t="shared" si="17"/>
        <v>5.615983595990799E-3</v>
      </c>
      <c r="Q347" s="21" t="e">
        <f t="shared" si="18"/>
        <v>#N/A</v>
      </c>
    </row>
    <row r="348" spans="14:17" x14ac:dyDescent="0.25">
      <c r="N348" s="21">
        <v>2.9400000000000102</v>
      </c>
      <c r="O348" s="21">
        <f t="shared" si="16"/>
        <v>2.9400000000000102</v>
      </c>
      <c r="P348" s="21">
        <f t="shared" si="17"/>
        <v>5.2963438653108597E-3</v>
      </c>
      <c r="Q348" s="21" t="e">
        <f t="shared" si="18"/>
        <v>#N/A</v>
      </c>
    </row>
    <row r="349" spans="14:17" x14ac:dyDescent="0.25">
      <c r="N349" s="21">
        <v>2.9600000000000102</v>
      </c>
      <c r="O349" s="21">
        <f t="shared" si="16"/>
        <v>2.9600000000000102</v>
      </c>
      <c r="P349" s="21">
        <f t="shared" si="17"/>
        <v>4.9928992136122254E-3</v>
      </c>
      <c r="Q349" s="21" t="e">
        <f t="shared" si="18"/>
        <v>#N/A</v>
      </c>
    </row>
    <row r="350" spans="14:17" x14ac:dyDescent="0.25">
      <c r="N350" s="21">
        <v>2.9800000000000102</v>
      </c>
      <c r="O350" s="21">
        <f t="shared" si="16"/>
        <v>2.9800000000000102</v>
      </c>
      <c r="P350" s="21">
        <f t="shared" si="17"/>
        <v>4.7049575269338378E-3</v>
      </c>
      <c r="Q350" s="21" t="e">
        <f t="shared" si="18"/>
        <v>#N/A</v>
      </c>
    </row>
    <row r="351" spans="14:17" x14ac:dyDescent="0.25">
      <c r="N351" s="21">
        <v>3.0000000000000102</v>
      </c>
      <c r="O351" s="21">
        <f t="shared" si="16"/>
        <v>3.0000000000000102</v>
      </c>
      <c r="P351" s="21">
        <f t="shared" si="17"/>
        <v>4.431848411937874E-3</v>
      </c>
      <c r="Q351" s="21" t="e">
        <f t="shared" si="18"/>
        <v>#N/A</v>
      </c>
    </row>
    <row r="352" spans="14:17" x14ac:dyDescent="0.25">
      <c r="N352" s="21">
        <v>3.0200000000000098</v>
      </c>
      <c r="O352" s="21">
        <f t="shared" si="16"/>
        <v>3.0200000000000098</v>
      </c>
      <c r="P352" s="21">
        <f t="shared" si="17"/>
        <v>4.17292298452384E-3</v>
      </c>
      <c r="Q352" s="21" t="e">
        <f t="shared" si="18"/>
        <v>#N/A</v>
      </c>
    </row>
    <row r="353" spans="14:17" x14ac:dyDescent="0.25">
      <c r="N353" s="21">
        <v>3.0400000000000098</v>
      </c>
      <c r="O353" s="21">
        <f t="shared" si="16"/>
        <v>3.0400000000000098</v>
      </c>
      <c r="P353" s="21">
        <f t="shared" si="17"/>
        <v>3.9275536289246609E-3</v>
      </c>
      <c r="Q353" s="21" t="e">
        <f t="shared" si="18"/>
        <v>#N/A</v>
      </c>
    </row>
    <row r="354" spans="14:17" x14ac:dyDescent="0.25">
      <c r="N354" s="21">
        <v>3.0600000000000098</v>
      </c>
      <c r="O354" s="21">
        <f t="shared" si="16"/>
        <v>3.0600000000000098</v>
      </c>
      <c r="P354" s="21">
        <f t="shared" si="17"/>
        <v>3.6951337295589234E-3</v>
      </c>
      <c r="Q354" s="21" t="e">
        <f t="shared" si="18"/>
        <v>#N/A</v>
      </c>
    </row>
    <row r="355" spans="14:17" x14ac:dyDescent="0.25">
      <c r="N355" s="21">
        <v>3.0800000000000098</v>
      </c>
      <c r="O355" s="21">
        <f t="shared" si="16"/>
        <v>3.0800000000000098</v>
      </c>
      <c r="P355" s="21">
        <f t="shared" si="17"/>
        <v>3.475077377854833E-3</v>
      </c>
      <c r="Q355" s="21" t="e">
        <f t="shared" si="18"/>
        <v>#N/A</v>
      </c>
    </row>
    <row r="356" spans="14:17" x14ac:dyDescent="0.25">
      <c r="N356" s="21">
        <v>3.1000000000000099</v>
      </c>
      <c r="O356" s="21">
        <f t="shared" si="16"/>
        <v>3.1000000000000099</v>
      </c>
      <c r="P356" s="21">
        <f t="shared" si="17"/>
        <v>3.2668190561998202E-3</v>
      </c>
      <c r="Q356" s="21" t="e">
        <f t="shared" si="18"/>
        <v>#N/A</v>
      </c>
    </row>
    <row r="357" spans="14:17" x14ac:dyDescent="0.25">
      <c r="N357" s="21">
        <v>3.1200000000000099</v>
      </c>
      <c r="O357" s="21">
        <f t="shared" si="16"/>
        <v>3.1200000000000099</v>
      </c>
      <c r="P357" s="21">
        <f t="shared" si="17"/>
        <v>3.0698133011046475E-3</v>
      </c>
      <c r="Q357" s="21" t="e">
        <f t="shared" si="18"/>
        <v>#N/A</v>
      </c>
    </row>
    <row r="358" spans="14:17" x14ac:dyDescent="0.25">
      <c r="N358" s="21">
        <v>3.1400000000000099</v>
      </c>
      <c r="O358" s="21">
        <f t="shared" si="16"/>
        <v>3.1400000000000099</v>
      </c>
      <c r="P358" s="21">
        <f t="shared" si="17"/>
        <v>2.8835343476033494E-3</v>
      </c>
      <c r="Q358" s="21" t="e">
        <f t="shared" si="18"/>
        <v>#N/A</v>
      </c>
    </row>
    <row r="359" spans="14:17" x14ac:dyDescent="0.25">
      <c r="N359" s="21">
        <v>3.1600000000000099</v>
      </c>
      <c r="O359" s="21">
        <f t="shared" si="16"/>
        <v>3.1600000000000099</v>
      </c>
      <c r="P359" s="21">
        <f t="shared" si="17"/>
        <v>2.7074757568406179E-3</v>
      </c>
      <c r="Q359" s="21" t="e">
        <f t="shared" si="18"/>
        <v>#N/A</v>
      </c>
    </row>
    <row r="360" spans="14:17" x14ac:dyDescent="0.25">
      <c r="N360" s="21">
        <v>3.1800000000000099</v>
      </c>
      <c r="O360" s="21">
        <f t="shared" si="16"/>
        <v>3.1800000000000099</v>
      </c>
      <c r="P360" s="21">
        <f t="shared" si="17"/>
        <v>2.5411500287264425E-3</v>
      </c>
      <c r="Q360" s="21" t="e">
        <f t="shared" si="18"/>
        <v>#N/A</v>
      </c>
    </row>
    <row r="361" spans="14:17" x14ac:dyDescent="0.25">
      <c r="N361" s="21">
        <v>3.2000000000000099</v>
      </c>
      <c r="O361" s="21">
        <f t="shared" si="16"/>
        <v>3.2000000000000099</v>
      </c>
      <c r="P361" s="21">
        <f t="shared" si="17"/>
        <v>2.3840882014647662E-3</v>
      </c>
      <c r="Q361" s="21" t="e">
        <f t="shared" si="18"/>
        <v>#N/A</v>
      </c>
    </row>
    <row r="362" spans="14:17" x14ac:dyDescent="0.25">
      <c r="N362" s="21">
        <v>3.22000000000001</v>
      </c>
      <c r="O362" s="21">
        <f t="shared" si="16"/>
        <v>3.22000000000001</v>
      </c>
      <c r="P362" s="21">
        <f t="shared" si="17"/>
        <v>2.2358394396884687E-3</v>
      </c>
      <c r="Q362" s="21" t="e">
        <f t="shared" si="18"/>
        <v>#N/A</v>
      </c>
    </row>
    <row r="363" spans="14:17" x14ac:dyDescent="0.25">
      <c r="N363" s="21">
        <v>3.24000000000001</v>
      </c>
      <c r="O363" s="21">
        <f t="shared" si="16"/>
        <v>3.24000000000001</v>
      </c>
      <c r="P363" s="21">
        <f t="shared" si="17"/>
        <v>2.0959706128578768E-3</v>
      </c>
      <c r="Q363" s="21" t="e">
        <f t="shared" si="18"/>
        <v>#N/A</v>
      </c>
    </row>
    <row r="364" spans="14:17" x14ac:dyDescent="0.25">
      <c r="N364" s="21">
        <v>3.26000000000001</v>
      </c>
      <c r="O364" s="21">
        <f t="shared" si="16"/>
        <v>3.26000000000001</v>
      </c>
      <c r="P364" s="21">
        <f t="shared" si="17"/>
        <v>1.9640658655043111E-3</v>
      </c>
      <c r="Q364" s="21" t="e">
        <f t="shared" si="18"/>
        <v>#N/A</v>
      </c>
    </row>
    <row r="365" spans="14:17" x14ac:dyDescent="0.25">
      <c r="N365" s="21">
        <v>3.28000000000001</v>
      </c>
      <c r="O365" s="21">
        <f t="shared" si="16"/>
        <v>3.28000000000001</v>
      </c>
      <c r="P365" s="21">
        <f t="shared" si="17"/>
        <v>1.8397261808242187E-3</v>
      </c>
      <c r="Q365" s="21" t="e">
        <f t="shared" si="18"/>
        <v>#N/A</v>
      </c>
    </row>
    <row r="366" spans="14:17" x14ac:dyDescent="0.25">
      <c r="N366" s="21">
        <v>3.30000000000001</v>
      </c>
      <c r="O366" s="21">
        <f t="shared" si="16"/>
        <v>3.30000000000001</v>
      </c>
      <c r="P366" s="21">
        <f t="shared" si="17"/>
        <v>1.7225689390536229E-3</v>
      </c>
      <c r="Q366" s="21" t="e">
        <f t="shared" si="18"/>
        <v>#N/A</v>
      </c>
    </row>
    <row r="367" spans="14:17" x14ac:dyDescent="0.25">
      <c r="N367" s="21">
        <v>3.3200000000000101</v>
      </c>
      <c r="O367" s="21">
        <f t="shared" si="16"/>
        <v>3.3200000000000101</v>
      </c>
      <c r="P367" s="21">
        <f t="shared" si="17"/>
        <v>1.61222747197707E-3</v>
      </c>
      <c r="Q367" s="21" t="e">
        <f t="shared" si="18"/>
        <v>#N/A</v>
      </c>
    </row>
    <row r="368" spans="14:17" x14ac:dyDescent="0.25">
      <c r="N368" s="21">
        <v>3.3400000000000101</v>
      </c>
      <c r="O368" s="21">
        <f t="shared" si="16"/>
        <v>3.3400000000000101</v>
      </c>
      <c r="P368" s="21">
        <f t="shared" si="17"/>
        <v>1.5083506148502565E-3</v>
      </c>
      <c r="Q368" s="21" t="e">
        <f t="shared" si="18"/>
        <v>#N/A</v>
      </c>
    </row>
    <row r="369" spans="14:17" x14ac:dyDescent="0.25">
      <c r="N369" s="21">
        <v>3.3600000000000101</v>
      </c>
      <c r="O369" s="21">
        <f t="shared" si="16"/>
        <v>3.3600000000000101</v>
      </c>
      <c r="P369" s="21">
        <f t="shared" si="17"/>
        <v>1.410602256941336E-3</v>
      </c>
      <c r="Q369" s="21" t="e">
        <f t="shared" si="18"/>
        <v>#N/A</v>
      </c>
    </row>
    <row r="370" spans="14:17" x14ac:dyDescent="0.25">
      <c r="N370" s="21">
        <v>3.3800000000000101</v>
      </c>
      <c r="O370" s="21">
        <f t="shared" si="16"/>
        <v>3.3800000000000101</v>
      </c>
      <c r="P370" s="21">
        <f t="shared" si="17"/>
        <v>1.3186608918226966E-3</v>
      </c>
      <c r="Q370" s="21" t="e">
        <f t="shared" si="18"/>
        <v>#N/A</v>
      </c>
    </row>
    <row r="371" spans="14:17" x14ac:dyDescent="0.25">
      <c r="N371" s="21">
        <v>3.4000000000000101</v>
      </c>
      <c r="O371" s="21">
        <f t="shared" si="16"/>
        <v>3.4000000000000101</v>
      </c>
      <c r="P371" s="21">
        <f t="shared" si="17"/>
        <v>1.2322191684729772E-3</v>
      </c>
      <c r="Q371" s="21" t="e">
        <f t="shared" si="18"/>
        <v>#N/A</v>
      </c>
    </row>
    <row r="372" spans="14:17" x14ac:dyDescent="0.25">
      <c r="N372" s="21">
        <v>3.4200000000000101</v>
      </c>
      <c r="O372" s="21">
        <f t="shared" si="16"/>
        <v>3.4200000000000101</v>
      </c>
      <c r="P372" s="21">
        <f t="shared" si="17"/>
        <v>1.1509834441784435E-3</v>
      </c>
      <c r="Q372" s="21" t="e">
        <f t="shared" si="18"/>
        <v>#N/A</v>
      </c>
    </row>
    <row r="373" spans="14:17" x14ac:dyDescent="0.25">
      <c r="N373" s="21">
        <v>3.4400000000000102</v>
      </c>
      <c r="O373" s="21">
        <f t="shared" si="16"/>
        <v>3.4400000000000102</v>
      </c>
      <c r="P373" s="21">
        <f t="shared" si="17"/>
        <v>1.0746733401536977E-3</v>
      </c>
      <c r="Q373" s="21" t="e">
        <f t="shared" si="18"/>
        <v>#N/A</v>
      </c>
    </row>
    <row r="374" spans="14:17" x14ac:dyDescent="0.25">
      <c r="N374" s="21">
        <v>3.4600000000000102</v>
      </c>
      <c r="O374" s="21">
        <f t="shared" si="16"/>
        <v>3.4600000000000102</v>
      </c>
      <c r="P374" s="21">
        <f t="shared" si="17"/>
        <v>1.0030213007342029E-3</v>
      </c>
      <c r="Q374" s="21" t="e">
        <f t="shared" si="18"/>
        <v>#N/A</v>
      </c>
    </row>
    <row r="375" spans="14:17" x14ac:dyDescent="0.25">
      <c r="N375" s="21">
        <v>3.4800000000000102</v>
      </c>
      <c r="O375" s="21">
        <f t="shared" si="16"/>
        <v>3.4800000000000102</v>
      </c>
      <c r="P375" s="21">
        <f t="shared" si="17"/>
        <v>9.3577215692744649E-4</v>
      </c>
      <c r="Q375" s="21" t="e">
        <f t="shared" si="18"/>
        <v>#N/A</v>
      </c>
    </row>
    <row r="376" spans="14:17" x14ac:dyDescent="0.25">
      <c r="N376" s="21">
        <v>3.5000000000000102</v>
      </c>
      <c r="O376" s="21">
        <f t="shared" si="16"/>
        <v>3.5000000000000102</v>
      </c>
      <c r="P376" s="21">
        <f t="shared" si="17"/>
        <v>8.7268269504572915E-4</v>
      </c>
      <c r="Q376" s="21" t="e">
        <f t="shared" si="18"/>
        <v>#N/A</v>
      </c>
    </row>
    <row r="377" spans="14:17" x14ac:dyDescent="0.25">
      <c r="N377" s="21">
        <v>3.5200000000000098</v>
      </c>
      <c r="O377" s="21">
        <f t="shared" si="16"/>
        <v>3.5200000000000098</v>
      </c>
      <c r="P377" s="21">
        <f t="shared" si="17"/>
        <v>8.1352123108178022E-4</v>
      </c>
      <c r="Q377" s="21" t="e">
        <f t="shared" si="18"/>
        <v>#N/A</v>
      </c>
    </row>
    <row r="378" spans="14:17" x14ac:dyDescent="0.25">
      <c r="N378" s="21">
        <v>3.5400000000000098</v>
      </c>
      <c r="O378" s="21">
        <f t="shared" si="16"/>
        <v>3.5400000000000098</v>
      </c>
      <c r="P378" s="21">
        <f t="shared" si="17"/>
        <v>7.5806719142868396E-4</v>
      </c>
      <c r="Q378" s="21" t="e">
        <f t="shared" si="18"/>
        <v>#N/A</v>
      </c>
    </row>
    <row r="379" spans="14:17" x14ac:dyDescent="0.25">
      <c r="N379" s="21">
        <v>3.5600000000000098</v>
      </c>
      <c r="O379" s="21">
        <f t="shared" si="16"/>
        <v>3.5600000000000098</v>
      </c>
      <c r="P379" s="21">
        <f t="shared" si="17"/>
        <v>7.061107004880117E-4</v>
      </c>
      <c r="Q379" s="21" t="e">
        <f t="shared" si="18"/>
        <v>#N/A</v>
      </c>
    </row>
    <row r="380" spans="14:17" x14ac:dyDescent="0.25">
      <c r="N380" s="21">
        <v>3.5800000000000098</v>
      </c>
      <c r="O380" s="21">
        <f t="shared" si="16"/>
        <v>3.5800000000000098</v>
      </c>
      <c r="P380" s="21">
        <f t="shared" si="17"/>
        <v>6.5745217565465314E-4</v>
      </c>
      <c r="Q380" s="21" t="e">
        <f t="shared" si="18"/>
        <v>#N/A</v>
      </c>
    </row>
    <row r="381" spans="14:17" x14ac:dyDescent="0.25">
      <c r="N381" s="21">
        <v>3.6000000000000099</v>
      </c>
      <c r="O381" s="21">
        <f t="shared" si="16"/>
        <v>3.6000000000000099</v>
      </c>
      <c r="P381" s="21">
        <f t="shared" si="17"/>
        <v>6.1190193011375076E-4</v>
      </c>
      <c r="Q381" s="21" t="e">
        <f t="shared" si="18"/>
        <v>#N/A</v>
      </c>
    </row>
    <row r="382" spans="14:17" x14ac:dyDescent="0.25">
      <c r="N382" s="21">
        <v>3.6200000000000099</v>
      </c>
      <c r="O382" s="21">
        <f t="shared" si="16"/>
        <v>3.6200000000000099</v>
      </c>
      <c r="P382" s="21">
        <f t="shared" si="17"/>
        <v>5.6927978383423234E-4</v>
      </c>
      <c r="Q382" s="21" t="e">
        <f t="shared" si="18"/>
        <v>#N/A</v>
      </c>
    </row>
    <row r="383" spans="14:17" x14ac:dyDescent="0.25">
      <c r="N383" s="21">
        <v>3.6400000000000099</v>
      </c>
      <c r="O383" s="21">
        <f t="shared" si="16"/>
        <v>3.6400000000000099</v>
      </c>
      <c r="P383" s="21">
        <f t="shared" si="17"/>
        <v>5.2941468309491589E-4</v>
      </c>
      <c r="Q383" s="21" t="e">
        <f t="shared" si="18"/>
        <v>#N/A</v>
      </c>
    </row>
    <row r="384" spans="14:17" x14ac:dyDescent="0.25">
      <c r="N384" s="21">
        <v>3.6600000000000099</v>
      </c>
      <c r="O384" s="21">
        <f t="shared" si="16"/>
        <v>3.6600000000000099</v>
      </c>
      <c r="P384" s="21">
        <f t="shared" si="17"/>
        <v>4.9214432883287567E-4</v>
      </c>
      <c r="Q384" s="21" t="e">
        <f t="shared" si="18"/>
        <v>#N/A</v>
      </c>
    </row>
    <row r="385" spans="14:17" x14ac:dyDescent="0.25">
      <c r="N385" s="21">
        <v>3.6800000000000099</v>
      </c>
      <c r="O385" s="21">
        <f t="shared" si="16"/>
        <v>3.6800000000000099</v>
      </c>
      <c r="P385" s="21">
        <f t="shared" si="17"/>
        <v>4.5731481405984016E-4</v>
      </c>
      <c r="Q385" s="21" t="e">
        <f t="shared" si="18"/>
        <v>#N/A</v>
      </c>
    </row>
    <row r="386" spans="14:17" x14ac:dyDescent="0.25">
      <c r="N386" s="21">
        <v>3.7000000000000099</v>
      </c>
      <c r="O386" s="21">
        <f t="shared" ref="O386:O401" si="19">N386</f>
        <v>3.7000000000000099</v>
      </c>
      <c r="P386" s="21">
        <f t="shared" ref="P386:P401" si="20">NORMDIST(O386,0,1,FALSE)</f>
        <v>4.2478027055073593E-4</v>
      </c>
      <c r="Q386" s="21" t="e">
        <f t="shared" ref="Q386:Q401" si="21">CHOOSE($T$5,IF(O386&lt;IF($U$3=1,$R$1,$E$5),P386,NA()),IF(O386&gt;IF($U$3=1,$R$1,$E$5),P386,NA()),IF(O386&gt;MIN(IF($U$3=1,$R$1,$E$5),$S$1),IF(O386&lt;MAX(IF($U$3=1,$R$1,$E$5),$S$1),P386,NA()),NA()),IF(OR(O386&lt;MIN(IF($U$3=1,$R$1,$E$5),$S$1),O386&gt;MAX(IF($U$3=1,$R$1,$E$5),$S$1)),P386,NA()))</f>
        <v>#N/A</v>
      </c>
    </row>
    <row r="387" spans="14:17" x14ac:dyDescent="0.25">
      <c r="N387" s="21">
        <v>3.72000000000001</v>
      </c>
      <c r="O387" s="21">
        <f t="shared" si="19"/>
        <v>3.72000000000001</v>
      </c>
      <c r="P387" s="21">
        <f t="shared" si="20"/>
        <v>3.9440252496914186E-4</v>
      </c>
      <c r="Q387" s="21" t="e">
        <f t="shared" si="21"/>
        <v>#N/A</v>
      </c>
    </row>
    <row r="388" spans="14:17" x14ac:dyDescent="0.25">
      <c r="N388" s="21">
        <v>3.74000000000001</v>
      </c>
      <c r="O388" s="21">
        <f t="shared" si="19"/>
        <v>3.74000000000001</v>
      </c>
      <c r="P388" s="21">
        <f t="shared" si="20"/>
        <v>3.6605076455732168E-4</v>
      </c>
      <c r="Q388" s="21" t="e">
        <f t="shared" si="21"/>
        <v>#N/A</v>
      </c>
    </row>
    <row r="389" spans="14:17" x14ac:dyDescent="0.25">
      <c r="N389" s="21">
        <v>3.76000000000001</v>
      </c>
      <c r="O389" s="21">
        <f t="shared" si="19"/>
        <v>3.76000000000001</v>
      </c>
      <c r="P389" s="21">
        <f t="shared" si="20"/>
        <v>3.3960121248364182E-4</v>
      </c>
      <c r="Q389" s="21" t="e">
        <f t="shared" si="21"/>
        <v>#N/A</v>
      </c>
    </row>
    <row r="390" spans="14:17" x14ac:dyDescent="0.25">
      <c r="N390" s="21">
        <v>3.78000000000001</v>
      </c>
      <c r="O390" s="21">
        <f t="shared" si="19"/>
        <v>3.78000000000001</v>
      </c>
      <c r="P390" s="21">
        <f t="shared" si="20"/>
        <v>3.1493681290750979E-4</v>
      </c>
      <c r="Q390" s="21" t="e">
        <f t="shared" si="21"/>
        <v>#N/A</v>
      </c>
    </row>
    <row r="391" spans="14:17" x14ac:dyDescent="0.25">
      <c r="N391" s="21">
        <v>3.80000000000001</v>
      </c>
      <c r="O391" s="21">
        <f t="shared" si="19"/>
        <v>3.80000000000001</v>
      </c>
      <c r="P391" s="21">
        <f t="shared" si="20"/>
        <v>2.919469257914491E-4</v>
      </c>
      <c r="Q391" s="21" t="e">
        <f t="shared" si="21"/>
        <v>#N/A</v>
      </c>
    </row>
    <row r="392" spans="14:17" x14ac:dyDescent="0.25">
      <c r="N392" s="21">
        <v>3.8200000000000101</v>
      </c>
      <c r="O392" s="21">
        <f t="shared" si="19"/>
        <v>3.8200000000000101</v>
      </c>
      <c r="P392" s="21">
        <f t="shared" si="20"/>
        <v>2.7052703146151065E-4</v>
      </c>
      <c r="Q392" s="21" t="e">
        <f t="shared" si="21"/>
        <v>#N/A</v>
      </c>
    </row>
    <row r="393" spans="14:17" x14ac:dyDescent="0.25">
      <c r="N393" s="21">
        <v>3.8400000000000101</v>
      </c>
      <c r="O393" s="21">
        <f t="shared" si="19"/>
        <v>3.8400000000000101</v>
      </c>
      <c r="P393" s="21">
        <f t="shared" si="20"/>
        <v>2.5057844489085099E-4</v>
      </c>
      <c r="Q393" s="21" t="e">
        <f t="shared" si="21"/>
        <v>#N/A</v>
      </c>
    </row>
    <row r="394" spans="14:17" x14ac:dyDescent="0.25">
      <c r="N394" s="21">
        <v>3.8600000000000101</v>
      </c>
      <c r="O394" s="21">
        <f t="shared" si="19"/>
        <v>3.8600000000000101</v>
      </c>
      <c r="P394" s="21">
        <f t="shared" si="20"/>
        <v>2.3200803965693327E-4</v>
      </c>
      <c r="Q394" s="21" t="e">
        <f t="shared" si="21"/>
        <v>#N/A</v>
      </c>
    </row>
    <row r="395" spans="14:17" x14ac:dyDescent="0.25">
      <c r="N395" s="21">
        <v>3.8800000000000101</v>
      </c>
      <c r="O395" s="21">
        <f t="shared" si="19"/>
        <v>3.8800000000000101</v>
      </c>
      <c r="P395" s="21">
        <f t="shared" si="20"/>
        <v>2.1472798150035842E-4</v>
      </c>
      <c r="Q395" s="21" t="e">
        <f t="shared" si="21"/>
        <v>#N/A</v>
      </c>
    </row>
    <row r="396" spans="14:17" x14ac:dyDescent="0.25">
      <c r="N396" s="21">
        <v>3.9000000000000101</v>
      </c>
      <c r="O396" s="21">
        <f t="shared" si="19"/>
        <v>3.9000000000000101</v>
      </c>
      <c r="P396" s="21">
        <f t="shared" si="20"/>
        <v>1.9865547139276475E-4</v>
      </c>
      <c r="Q396" s="21" t="e">
        <f t="shared" si="21"/>
        <v>#N/A</v>
      </c>
    </row>
    <row r="397" spans="14:17" x14ac:dyDescent="0.25">
      <c r="N397" s="21">
        <v>3.9200000000000101</v>
      </c>
      <c r="O397" s="21">
        <f t="shared" si="19"/>
        <v>3.9200000000000101</v>
      </c>
      <c r="P397" s="21">
        <f t="shared" si="20"/>
        <v>1.8371249800244976E-4</v>
      </c>
      <c r="Q397" s="21" t="e">
        <f t="shared" si="21"/>
        <v>#N/A</v>
      </c>
    </row>
    <row r="398" spans="14:17" x14ac:dyDescent="0.25">
      <c r="N398" s="21">
        <v>3.9400000000000102</v>
      </c>
      <c r="O398" s="21">
        <f t="shared" si="19"/>
        <v>3.9400000000000102</v>
      </c>
      <c r="P398" s="21">
        <f t="shared" si="20"/>
        <v>1.6982559942933678E-4</v>
      </c>
      <c r="Q398" s="21" t="e">
        <f t="shared" si="21"/>
        <v>#N/A</v>
      </c>
    </row>
    <row r="399" spans="14:17" x14ac:dyDescent="0.25">
      <c r="N399" s="21">
        <v>3.9600000000000102</v>
      </c>
      <c r="O399" s="21">
        <f t="shared" si="19"/>
        <v>3.9600000000000102</v>
      </c>
      <c r="P399" s="21">
        <f t="shared" si="20"/>
        <v>1.5692563406552587E-4</v>
      </c>
      <c r="Q399" s="21" t="e">
        <f t="shared" si="21"/>
        <v>#N/A</v>
      </c>
    </row>
    <row r="400" spans="14:17" x14ac:dyDescent="0.25">
      <c r="N400" s="21">
        <v>3.9800000000000102</v>
      </c>
      <c r="O400" s="21">
        <f t="shared" si="19"/>
        <v>3.9800000000000102</v>
      </c>
      <c r="P400" s="21">
        <f t="shared" si="20"/>
        <v>1.4494756042388526E-4</v>
      </c>
      <c r="Q400" s="21" t="e">
        <f t="shared" si="21"/>
        <v>#N/A</v>
      </c>
    </row>
    <row r="401" spans="14:17" x14ac:dyDescent="0.25">
      <c r="N401" s="21">
        <v>4.0000000000000098</v>
      </c>
      <c r="O401" s="21">
        <f t="shared" si="19"/>
        <v>4.0000000000000098</v>
      </c>
      <c r="P401" s="21">
        <f t="shared" si="20"/>
        <v>1.3383022576488014E-4</v>
      </c>
      <c r="Q401" s="21" t="e">
        <f t="shared" si="21"/>
        <v>#N/A</v>
      </c>
    </row>
  </sheetData>
  <sheetProtection sheet="1" objects="1" scenarios="1"/>
  <mergeCells count="2">
    <mergeCell ref="A38:B38"/>
    <mergeCell ref="A41:I41"/>
  </mergeCells>
  <phoneticPr fontId="1" type="noConversion"/>
  <conditionalFormatting sqref="F4">
    <cfRule type="expression" dxfId="3" priority="1" stopIfTrue="1">
      <formula>$T$5&gt;2</formula>
    </cfRule>
  </conditionalFormatting>
  <conditionalFormatting sqref="F5">
    <cfRule type="expression" dxfId="2" priority="2" stopIfTrue="1">
      <formula>$T$5&gt;2</formula>
    </cfRule>
  </conditionalFormatting>
  <conditionalFormatting sqref="G2">
    <cfRule type="expression" dxfId="1" priority="3" stopIfTrue="1">
      <formula>V3=2</formula>
    </cfRule>
  </conditionalFormatting>
  <conditionalFormatting sqref="D2">
    <cfRule type="expression" dxfId="0" priority="4" stopIfTrue="1">
      <formula>V3=2</formula>
    </cfRule>
  </conditionalFormatting>
  <dataValidations count="2">
    <dataValidation type="whole" allowBlank="1" showInputMessage="1" showErrorMessage="1" sqref="I7" xr:uid="{00000000-0002-0000-0000-000000000000}">
      <formula1>2</formula1>
      <formula2>8</formula2>
    </dataValidation>
    <dataValidation type="whole" operator="greaterThan" allowBlank="1" showInputMessage="1" showErrorMessage="1" sqref="D2" xr:uid="{00000000-0002-0000-0000-000001000000}">
      <formula1>0</formula1>
    </dataValidation>
  </dataValidations>
  <hyperlinks>
    <hyperlink ref="A38" r:id="rId1" xr:uid="{00000000-0004-0000-0000-000000000000}"/>
    <hyperlink ref="A41" r:id="rId2" xr:uid="{00000000-0004-0000-0000-000001000000}"/>
  </hyperlinks>
  <pageMargins left="0.75" right="0.75" top="1" bottom="1" header="0.5" footer="0.5"/>
  <pageSetup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List Box 2">
              <controlPr defaultSize="0" autoLine="0" autoPict="0">
                <anchor moveWithCells="1">
                  <from>
                    <xdr:col>6</xdr:col>
                    <xdr:colOff>600075</xdr:colOff>
                    <xdr:row>2</xdr:row>
                    <xdr:rowOff>66675</xdr:rowOff>
                  </from>
                  <to>
                    <xdr:col>9</xdr:col>
                    <xdr:colOff>104775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List Box 3">
              <controlPr defaultSize="0" autoLine="0" autoPict="0">
                <anchor moveWithCells="1">
                  <from>
                    <xdr:col>6</xdr:col>
                    <xdr:colOff>609600</xdr:colOff>
                    <xdr:row>0</xdr:row>
                    <xdr:rowOff>152400</xdr:rowOff>
                  </from>
                  <to>
                    <xdr:col>9</xdr:col>
                    <xdr:colOff>95250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autoPict="0">
                <anchor moveWithCells="1" sizeWithCells="1">
                  <from>
                    <xdr:col>9</xdr:col>
                    <xdr:colOff>95250</xdr:colOff>
                    <xdr:row>5</xdr:row>
                    <xdr:rowOff>152400</xdr:rowOff>
                  </from>
                  <to>
                    <xdr:col>9</xdr:col>
                    <xdr:colOff>361950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List Box 6">
              <controlPr defaultSize="0" autoLine="0" autoPict="0">
                <anchor moveWithCells="1">
                  <from>
                    <xdr:col>1</xdr:col>
                    <xdr:colOff>57150</xdr:colOff>
                    <xdr:row>0</xdr:row>
                    <xdr:rowOff>152400</xdr:rowOff>
                  </from>
                  <to>
                    <xdr:col>2</xdr:col>
                    <xdr:colOff>581025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Illinois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Joel Schneider</dc:creator>
  <cp:lastModifiedBy>Joel Schneider</cp:lastModifiedBy>
  <dcterms:created xsi:type="dcterms:W3CDTF">2007-09-11T00:00:18Z</dcterms:created>
  <dcterms:modified xsi:type="dcterms:W3CDTF">2021-10-09T06:19:37Z</dcterms:modified>
</cp:coreProperties>
</file>