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nee\Dropbox\Psychometrics\"/>
    </mc:Choice>
  </mc:AlternateContent>
  <xr:revisionPtr revIDLastSave="0" documentId="13_ncr:1_{210468F2-0BA5-4D6C-AC27-61F60D978D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PI" sheetId="1" r:id="rId1"/>
    <sheet name="Pictures" sheetId="2" r:id="rId2"/>
  </sheets>
  <definedNames>
    <definedName name="Peer">Pictures!$A$1</definedName>
    <definedName name="ShowPicture">INDIRECT(GRPI!$O$8)</definedName>
    <definedName name="Student">Pictures!$A$2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E6" i="1"/>
  <c r="K7" i="1" s="1"/>
  <c r="O8" i="1" a="1"/>
  <c r="O8" i="1" s="1"/>
  <c r="K8" i="1" l="1"/>
  <c r="T7" i="1"/>
  <c r="L8" i="1" l="1"/>
  <c r="M8" i="1" s="1"/>
  <c r="L7" i="1"/>
  <c r="U7" i="1" s="1"/>
  <c r="P8" i="1" l="1"/>
  <c r="U8" i="1"/>
  <c r="B10" i="1" s="1"/>
  <c r="P7" i="1"/>
  <c r="M7" i="1"/>
  <c r="B8" i="1" s="1" a="1"/>
  <c r="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<sst xmlns="http://schemas.openxmlformats.org/spreadsheetml/2006/main" count="18" uniqueCount="18">
  <si>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RefW</t>
  </si>
  <si>
    <t>WDiff</t>
  </si>
  <si>
    <t>p</t>
  </si>
  <si>
    <t>digits</t>
  </si>
  <si>
    <t>GRPI</t>
  </si>
  <si>
    <t>Generalized Relative Proficiency Index (GRPI)</t>
  </si>
  <si>
    <t>Peer</t>
  </si>
  <si>
    <t>Student</t>
  </si>
  <si>
    <r>
      <t xml:space="preserve">Criterion </t>
    </r>
    <r>
      <rPr>
        <i/>
        <sz val="14"/>
        <rFont val="Calibri"/>
        <family val="2"/>
        <scheme val="minor"/>
      </rPr>
      <t>(p)</t>
    </r>
  </si>
  <si>
    <t>Criterion (p) refers to an average peer's proficiency.</t>
  </si>
  <si>
    <t>Criterion (p) refers to the student's proficiency.</t>
  </si>
  <si>
    <r>
      <t xml:space="preserve">For the traditional Relative Proficiency Index (RPI), set </t>
    </r>
    <r>
      <rPr>
        <i/>
        <sz val="12"/>
        <rFont val="Calibri"/>
        <family val="2"/>
        <scheme val="minor"/>
      </rPr>
      <t>p</t>
    </r>
    <r>
      <rPr>
        <sz val="12"/>
        <rFont val="Calibri"/>
        <family val="2"/>
        <scheme val="minor"/>
      </rPr>
      <t xml:space="preserve"> to 90%, and click the list box so that </t>
    </r>
    <r>
      <rPr>
        <i/>
        <sz val="12"/>
        <rFont val="Calibri"/>
        <family val="2"/>
        <scheme val="minor"/>
      </rPr>
      <t>p</t>
    </r>
    <r>
      <rPr>
        <sz val="12"/>
        <rFont val="Calibri"/>
        <family val="2"/>
        <scheme val="minor"/>
      </rPr>
      <t xml:space="preserve"> refers to an average peer's proficiency.</t>
    </r>
  </si>
  <si>
    <t>Formula:</t>
  </si>
  <si>
    <t>W &amp; RefW</t>
  </si>
  <si>
    <t>Wdiff</t>
  </si>
  <si>
    <t>Criterion Type</t>
  </si>
  <si>
    <t>Input</t>
  </si>
  <si>
    <t>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</si>
</sst>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%"/>
  </numFmts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b/>
      <sz val="24"/>
      <name val="Calibri"/>
      <family val="2"/>
      <scheme val="minor"/>
    </font>
    <font>
      <i/>
      <sz val="14"/>
      <name val="Calibri"/>
      <family val="2"/>
      <scheme val="minor"/>
    </font>
    <font>
      <i/>
      <sz val="1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2" applyNumberFormat="0" applyFill="0" applyAlignment="0" applyProtection="0"/>
  </cellStyleXfs>
  <cellXfs count="2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10" fontId="3" fillId="2" borderId="0" xfId="0" applyNumberFormat="1" applyFont="1" applyFill="1"/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indent="1"/>
    </xf>
    <xf numFmtId="0" fontId="3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>
      <alignment horizontal="left" vertical="top" wrapText="1"/>
    </xf>
    <xf numFmtId="0" fontId="7" fillId="2" borderId="2" xfId="1" applyFill="1" applyAlignment="1">
      <alignment horizontal="left"/>
    </xf>
  </cellXfs>
  <cellStyles count="2">
    <cellStyle name="Heading 1" xfId="1" builtinId="16"/>
    <cellStyle name="Normal" xfId="0" builtinId="0"/>
  </cellStyles>
  <dxfs count="4">
    <dxf>
      <border>
        <right style="thin">
          <color auto="1"/>
        </right>
        <vertical/>
        <horizontal/>
      </border>
    </dxf>
    <dxf>
      <font>
        <color theme="0" tint="-0.14996795556505021"/>
      </font>
      <fill>
        <patternFill>
          <bgColor theme="0" tint="-0.14996795556505021"/>
        </patternFill>
      </fill>
      <border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0.14996795556505021"/>
      </font>
    </dxf>
    <dxf>
      <font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List" dx="22" fmlaLink="$O$7" fmlaRange="$N$7:$N$8" sel="1" val="0"/>
</file>

<file path=xl/ctrlProps/ctrlProp2.xml><?xml version="1.0" encoding="utf-8"?>
<formControlPr xmlns="http://schemas.microsoft.com/office/spreadsheetml/2009/9/main" objectType="List" dx="22" fmlaLink="$S$7" fmlaRange="$R$7:$R$8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5</xdr:row>
          <xdr:rowOff>9525</xdr:rowOff>
        </xdr:from>
        <xdr:to>
          <xdr:col>8</xdr:col>
          <xdr:colOff>0</xdr:colOff>
          <xdr:row>6</xdr:row>
          <xdr:rowOff>57150</xdr:rowOff>
        </xdr:to>
        <xdr:sp macro="" textlink="">
          <xdr:nvSpPr>
            <xdr:cNvPr id="1025" name="List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11</xdr:row>
          <xdr:rowOff>19050</xdr:rowOff>
        </xdr:from>
        <xdr:to>
          <xdr:col>9</xdr:col>
          <xdr:colOff>657225</xdr:colOff>
          <xdr:row>16</xdr:row>
          <xdr:rowOff>152400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owPicture" spid="_x0000_s104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33400" y="2324100"/>
              <a:ext cx="8096250" cy="132397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</xdr:row>
          <xdr:rowOff>9526</xdr:rowOff>
        </xdr:from>
        <xdr:to>
          <xdr:col>9</xdr:col>
          <xdr:colOff>390525</xdr:colOff>
          <xdr:row>6</xdr:row>
          <xdr:rowOff>76201</xdr:rowOff>
        </xdr:to>
        <xdr:sp macro="" textlink="">
          <xdr:nvSpPr>
            <xdr:cNvPr id="1038" name="List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171450</xdr:rowOff>
    </xdr:from>
    <xdr:to>
      <xdr:col>0</xdr:col>
      <xdr:colOff>8191500</xdr:colOff>
      <xdr:row>0</xdr:row>
      <xdr:rowOff>1147742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95250" y="171450"/>
          <a:ext cx="8096250" cy="9762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266701</xdr:colOff>
      <xdr:row>1</xdr:row>
      <xdr:rowOff>161925</xdr:rowOff>
    </xdr:from>
    <xdr:to>
      <xdr:col>0</xdr:col>
      <xdr:colOff>8001001</xdr:colOff>
      <xdr:row>1</xdr:row>
      <xdr:rowOff>1134154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1" y="1466850"/>
          <a:ext cx="7734300" cy="972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Y16"/>
  <sheetViews>
    <sheetView tabSelected="1" workbookViewId="0">
      <selection activeCell="K12" sqref="K12"/>
    </sheetView>
  </sheetViews>
  <sheetFormatPr defaultRowHeight="18.75" x14ac:dyDescent="0.3"/>
  <cols>
    <col min="1" max="1" width="5.140625" style="1" customWidth="1"/>
    <col min="2" max="2" width="15.140625" style="2" customWidth="1"/>
    <col min="3" max="6" width="15.140625" style="1" customWidth="1"/>
    <col min="7" max="7" width="9.140625" style="4" customWidth="1"/>
    <col min="8" max="8" width="20.42578125" style="4" bestFit="1" customWidth="1"/>
    <col min="9" max="9" width="9.140625" style="14"/>
    <col min="10" max="10" width="28.85546875" style="1" bestFit="1" customWidth="1"/>
    <col min="11" max="11" width="11.28515625" style="4" bestFit="1" customWidth="1"/>
    <col min="12" max="12" width="9.5703125" style="4" bestFit="1" customWidth="1"/>
    <col min="13" max="13" width="9.28515625" style="4" bestFit="1" customWidth="1"/>
    <col min="14" max="14" width="9.140625" style="4"/>
    <col min="15" max="15" width="9.5703125" style="4" bestFit="1" customWidth="1"/>
    <col min="16" max="16" width="9.28515625" style="4" bestFit="1" customWidth="1"/>
    <col min="17" max="18" width="9.140625" style="4"/>
    <col min="19" max="19" width="9.28515625" style="4" bestFit="1" customWidth="1"/>
    <col min="20" max="20" width="31.28515625" style="4" bestFit="1" customWidth="1"/>
    <col min="21" max="21" width="10.7109375" style="4" bestFit="1" customWidth="1"/>
    <col min="22" max="25" width="9.140625" style="4"/>
    <col min="26" max="16384" width="9.140625" style="1"/>
  </cols>
  <sheetData>
    <row r="2" spans="2:25" ht="31.5" x14ac:dyDescent="0.5">
      <c r="B2" s="10" t="s">
        <v>5</v>
      </c>
    </row>
    <row r="3" spans="2:25" x14ac:dyDescent="0.3">
      <c r="B3" s="11" t="s">
        <v>11</v>
      </c>
      <c r="G3" s="5"/>
      <c r="J3" s="2"/>
    </row>
    <row r="4" spans="2:25" x14ac:dyDescent="0.3">
      <c r="B4" s="11"/>
      <c r="G4" s="5"/>
      <c r="J4" s="2"/>
    </row>
    <row r="5" spans="2:25" x14ac:dyDescent="0.3">
      <c r="B5" s="2" t="s">
        <v>8</v>
      </c>
      <c r="C5" s="12" t="str">
        <f>IF(S7=1,"W","WDiff")</f>
        <v>WDiff</v>
      </c>
      <c r="D5" s="12" t="s">
        <v>0</v>
      </c>
      <c r="E5" s="12" t="s">
        <v>1</v>
      </c>
      <c r="F5" s="19" t="s">
        <v>15</v>
      </c>
      <c r="G5" s="5"/>
      <c r="I5" s="19" t="s">
        <v>16</v>
      </c>
      <c r="J5" s="2"/>
    </row>
    <row r="6" spans="2:25" x14ac:dyDescent="0.3">
      <c r="B6" s="16">
        <v>0.9</v>
      </c>
      <c r="C6" s="17">
        <v>40</v>
      </c>
      <c r="D6" s="17">
        <v>500</v>
      </c>
      <c r="E6" s="5">
        <f>IF(S7=1,C6-D6,C6)</f>
        <v>40</v>
      </c>
      <c r="G6" s="5"/>
      <c r="J6" s="2"/>
      <c r="K6" s="5" t="s">
        <v>2</v>
      </c>
      <c r="L6" s="5" t="s">
        <v>3</v>
      </c>
    </row>
    <row r="7" spans="2:25" s="2" customFormat="1" x14ac:dyDescent="0.3">
      <c r="B7" s="12" t="s">
        <v>4</v>
      </c>
      <c r="G7" s="5"/>
      <c r="H7" s="5"/>
      <c r="I7" s="15"/>
      <c r="K7" s="7">
        <f>(1+EXP(-1*(LN(B6/(1-B6))+(E6)/9.1024)))^(-1)</f>
        <v>0.99863013187866179</v>
      </c>
      <c r="L7" s="5">
        <f>MIN(IF(AND(K7&lt;0.99,K7&gt;0.01),2,-1*FLOOR(LOG10(IF(K7&lt;0.5,K7,1-K7)),1)),5)</f>
        <v>3</v>
      </c>
      <c r="M7" s="5" t="str">
        <f>ROUND(K7,L7)*100&amp;"/"&amp;B6*100</f>
        <v>99.9/90</v>
      </c>
      <c r="N7" s="8" t="s">
        <v>9</v>
      </c>
      <c r="O7" s="20">
        <v>1</v>
      </c>
      <c r="P7" s="8" t="str">
        <f>"An item that a same-age peer of average ability has a "&amp;B6*100&amp;"% chance of answering correctly, this student has a "&amp;ROUND(K7,L7)*100&amp;"% chance of answering correctly."</f>
        <v>An item that a same-age peer of average ability has a 90% chance of answering correctly, this student has a 99.9% chance of answering correctly.</v>
      </c>
      <c r="Q7" s="5" t="s">
        <v>6</v>
      </c>
      <c r="R7" s="5" t="s">
        <v>13</v>
      </c>
      <c r="S7" s="20">
        <v>2</v>
      </c>
      <c r="T7" s="6">
        <f>LN(B6/(1-B6))+(E6)/9.1024</f>
        <v>6.5916699983240914</v>
      </c>
      <c r="U7" s="8" t="str">
        <f>"When peers of average ability encounter items with a difficulty level such that they can answer them correctly "&amp;ROUND(B6*100,1)&amp;"% of the time, this student has a "&amp;ROUND(K7*100,L7-2)&amp;"% chance of answering them correctly."</f>
        <v>When peers of average ability encounter items with a difficulty level such that they can answer them correctly 90% of the time, this student has a 99.9% chance of answering them correctly.</v>
      </c>
      <c r="V7" s="5"/>
      <c r="W7" s="5"/>
      <c r="X7" s="5"/>
      <c r="Y7" s="5"/>
    </row>
    <row r="8" spans="2:25" ht="21.75" customHeight="1" x14ac:dyDescent="0.3">
      <c r="B8" s="18" t="str" cm="1">
        <f t="array" ref="B8">IFERROR(INDEX(M7:M8,O7),"")</f>
        <v>99.9/90</v>
      </c>
      <c r="K8" s="9">
        <f>(1+EXP(LN(1/B6-1)+(E6)/9.1024))^-1</f>
        <v>0.1000003360321129</v>
      </c>
      <c r="L8" s="5">
        <f>MIN(IF(AND(K8&lt;0.99,K8&gt;0.01),2,-1*FLOOR(LOG10(IF(K8&lt;0.5,K8,1-K8)),1)),5)</f>
        <v>2</v>
      </c>
      <c r="M8" s="5" t="str">
        <f>B6*100&amp;"/"&amp;ROUND(K8,L8)*100</f>
        <v>90/10</v>
      </c>
      <c r="N8" s="8" t="s">
        <v>10</v>
      </c>
      <c r="O8" s="4" t="str" cm="1">
        <f t="array" ref="O8">INDEX(Q7:Q8,O7)</f>
        <v>Peer</v>
      </c>
      <c r="P8" s="8" t="str">
        <f>"For an item that this student has a "&amp;B6*100&amp;"% chance of answering correctly, a same-age peer of average ability has a "&amp;ROUND(K8,L8)*100&amp;"% chance of answering correctly."</f>
        <v>For an item that this student has a 90% chance of answering correctly, a same-age peer of average ability has a 10% chance of answering correctly.</v>
      </c>
      <c r="Q8" s="4" t="s">
        <v>7</v>
      </c>
      <c r="R8" s="4" t="s">
        <v>14</v>
      </c>
      <c r="U8" s="8" t="str">
        <f>"When this student encounters items with a difficulty level such that the student can answer them correctly "&amp;ROUND(B6*100,1)&amp;"% of the time, peers with average ability have a "&amp;ROUND(K8*100,L8-2)&amp;"% chance of answering them correctly."</f>
        <v>When this student encounters items with a difficulty level such that the student can answer them correctly 90% of the time, peers with average ability have a 10% chance of answering them correctly.</v>
      </c>
    </row>
    <row r="9" spans="2:25" ht="20.25" thickBot="1" x14ac:dyDescent="0.35">
      <c r="B9" s="22" t="s">
        <v>17</v>
      </c>
      <c r="C9" s="22"/>
      <c r="D9" s="22"/>
      <c r="E9" s="22"/>
      <c r="F9" s="22"/>
      <c r="G9" s="22"/>
      <c r="H9" s="22"/>
      <c r="I9" s="22"/>
    </row>
    <row r="10" spans="2:25" ht="78" customHeight="1" thickTop="1" x14ac:dyDescent="0.3">
      <c r="B10" s="21" t="str">
        <f>IFERROR(IF(O7=1,U7,U8),"")</f>
        <v>When peers of average ability encounter items with a difficulty level such that they can answer them correctly 90% of the time, this student has a 99.9% chance of answering them correctly.</v>
      </c>
      <c r="C10" s="21"/>
      <c r="D10" s="21"/>
      <c r="E10" s="21"/>
      <c r="F10" s="21"/>
      <c r="G10" s="21"/>
      <c r="H10" s="21"/>
      <c r="I10" s="21"/>
    </row>
    <row r="11" spans="2:25" x14ac:dyDescent="0.3">
      <c r="B11" s="3" t="s">
        <v>12</v>
      </c>
    </row>
    <row r="12" spans="2:25" x14ac:dyDescent="0.3">
      <c r="B12" s="13"/>
      <c r="C12" s="13"/>
      <c r="D12" s="13"/>
      <c r="E12" s="13"/>
      <c r="F12" s="13"/>
      <c r="G12" s="13"/>
      <c r="H12" s="13"/>
      <c r="I12" s="13"/>
      <c r="J12" s="13"/>
    </row>
    <row r="13" spans="2:25" x14ac:dyDescent="0.3">
      <c r="B13" s="13"/>
      <c r="C13" s="13"/>
      <c r="D13" s="13"/>
      <c r="E13" s="13"/>
      <c r="F13" s="13"/>
      <c r="G13" s="13"/>
      <c r="H13" s="13"/>
      <c r="I13" s="13"/>
      <c r="J13" s="13"/>
    </row>
    <row r="14" spans="2:25" x14ac:dyDescent="0.3">
      <c r="B14" s="13"/>
      <c r="C14" s="13"/>
      <c r="D14" s="13"/>
      <c r="E14" s="13"/>
      <c r="F14" s="13"/>
      <c r="G14" s="13"/>
      <c r="H14" s="13"/>
      <c r="I14" s="13"/>
      <c r="J14" s="13"/>
    </row>
    <row r="15" spans="2:25" x14ac:dyDescent="0.3">
      <c r="B15" s="13"/>
      <c r="C15" s="13"/>
      <c r="D15" s="13"/>
      <c r="E15" s="13"/>
      <c r="F15" s="13"/>
      <c r="G15" s="13"/>
      <c r="H15" s="13"/>
      <c r="I15" s="13"/>
      <c r="J15" s="13"/>
    </row>
    <row r="16" spans="2:25" x14ac:dyDescent="0.3">
      <c r="B16" s="13"/>
      <c r="C16" s="13"/>
      <c r="D16" s="13"/>
      <c r="E16" s="13"/>
      <c r="F16" s="13"/>
      <c r="G16" s="13"/>
      <c r="H16" s="13"/>
      <c r="I16" s="13"/>
      <c r="J16" s="13"/>
    </row>
  </sheetData>
  <sheetProtection sheet="1" objects="1" scenarios="1"/>
  <mergeCells count="3">
    <mergeCell ref="B12:J16"/>
    <mergeCell ref="B10:I10"/>
    <mergeCell ref="B9:I9"/>
  </mergeCells>
  <conditionalFormatting sqref="E6">
    <cfRule type="expression" dxfId="3" priority="4">
      <formula>$S$7=1</formula>
    </cfRule>
  </conditionalFormatting>
  <conditionalFormatting sqref="E5">
    <cfRule type="expression" dxfId="2" priority="3">
      <formula>$S$7=2</formula>
    </cfRule>
  </conditionalFormatting>
  <conditionalFormatting sqref="D5:D6">
    <cfRule type="expression" dxfId="1" priority="2">
      <formula>$S$7=2</formula>
    </cfRule>
  </conditionalFormatting>
  <conditionalFormatting sqref="C6">
    <cfRule type="expression" dxfId="0" priority="1">
      <formula>$S$7=2</formula>
    </cfRule>
  </conditionalFormatting>
  <dataValidations count="1">
    <dataValidation allowBlank="1" showErrorMessage="1" promptTitle="Select" prompt="Select" sqref="H3:H6" xr:uid="{07E4F51F-BF80-4738-8CDA-E55BDDCBACE3}"/>
  </dataValidations>
  <pageMargins left="0.7" right="0.7" top="0.75" bottom="0.75" header="0.3" footer="0.3"/>
  <pageSetup orientation="portrait" horizontalDpi="1200" verticalDpi="1200" r:id="rId1"/>
  <ignoredErrors>
    <ignoredError sqref="L8:M8 P8" evalError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List Box 1">
              <controlPr defaultSize="0" autoLine="0" autoPict="0">
                <anchor moveWithCells="1">
                  <from>
                    <xdr:col>5</xdr:col>
                    <xdr:colOff>66675</xdr:colOff>
                    <xdr:row>5</xdr:row>
                    <xdr:rowOff>9525</xdr:rowOff>
                  </from>
                  <to>
                    <xdr:col>8</xdr:col>
                    <xdr:colOff>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List Box 14">
              <controlPr defaultSize="0" autoLine="0" autoPict="0">
                <anchor moveWithCells="1">
                  <from>
                    <xdr:col>8</xdr:col>
                    <xdr:colOff>85725</xdr:colOff>
                    <xdr:row>5</xdr:row>
                    <xdr:rowOff>9525</xdr:rowOff>
                  </from>
                  <to>
                    <xdr:col>9</xdr:col>
                    <xdr:colOff>390525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7B9F-A60A-4664-AFB3-3A657484B881}">
  <dimension ref="A1:A2"/>
  <sheetViews>
    <sheetView workbookViewId="0">
      <selection activeCell="A13" sqref="A13"/>
    </sheetView>
  </sheetViews>
  <sheetFormatPr defaultRowHeight="15" x14ac:dyDescent="0.25"/>
  <cols>
    <col min="1" max="1" width="124.42578125" customWidth="1"/>
  </cols>
  <sheetData>
    <row r="1" ht="102.75" customHeight="1" x14ac:dyDescent="0.25"/>
    <row r="2" ht="102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GRPI</vt:lpstr>
      <vt:lpstr>Pictures</vt:lpstr>
      <vt:lpstr>Peer</vt:lpstr>
      <vt:lpstr>Student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W. Joel Schneider</cp:lastModifiedBy>
  <dcterms:created xsi:type="dcterms:W3CDTF">2013-01-07T01:28:00Z</dcterms:created>
  <dcterms:modified xsi:type="dcterms:W3CDTF">2024-02-18T19:44:46Z</dcterms:modified>
</cp:coreProperties>
</file>