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6.xml" ContentType="application/vnd.openxmlformats-officedocument.drawing+xml"/>
  <Override PartName="/xl/slicers/slicer1.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7.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9.xml" ContentType="application/vnd.openxmlformats-officedocument.spreadsheetml.pivotTable+xml"/>
  <Override PartName="/xl/drawings/drawing8.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0.xml" ContentType="application/vnd.openxmlformats-officedocument.spreadsheetml.pivotTable+xml"/>
  <Override PartName="/xl/drawings/drawing9.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0.xml" ContentType="application/vnd.openxmlformats-officedocument.drawing+xml"/>
  <Override PartName="/xl/tables/table1.xml" ContentType="application/vnd.openxmlformats-officedocument.spreadsheetml.tab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1.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12.xml" ContentType="application/vnd.openxmlformats-officedocument.drawing+xml"/>
  <Override PartName="/xl/tables/table11.xml" ContentType="application/vnd.openxmlformats-officedocument.spreadsheetml.tab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13.xml" ContentType="application/vnd.openxmlformats-officedocument.drawing+xml"/>
  <Override PartName="/xl/tables/table12.xml" ContentType="application/vnd.openxmlformats-officedocument.spreadsheetml.tab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14.xml" ContentType="application/vnd.openxmlformats-officedocument.drawing+xml"/>
  <Override PartName="/xl/tables/table13.xml" ContentType="application/vnd.openxmlformats-officedocument.spreadsheetml.tabl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15.xml" ContentType="application/vnd.openxmlformats-officedocument.drawing+xml"/>
  <Override PartName="/xl/tables/table14.xml" ContentType="application/vnd.openxmlformats-officedocument.spreadsheetml.table+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16.xml" ContentType="application/vnd.openxmlformats-officedocument.drawing+xml"/>
  <Override PartName="/xl/tables/table15.xml" ContentType="application/vnd.openxmlformats-officedocument.spreadsheetml.table+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17.xml" ContentType="application/vnd.openxmlformats-officedocument.drawing+xml"/>
  <Override PartName="/xl/tables/table16.xml" ContentType="application/vnd.openxmlformats-officedocument.spreadsheetml.table+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18.xml" ContentType="application/vnd.openxmlformats-officedocument.drawing+xml"/>
  <Override PartName="/xl/tables/table17.xml" ContentType="application/vnd.openxmlformats-officedocument.spreadsheetml.table+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19.xml" ContentType="application/vnd.openxmlformats-officedocument.drawing+xml"/>
  <Override PartName="/xl/tables/table18.xml" ContentType="application/vnd.openxmlformats-officedocument.spreadsheetml.table+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0.xml" ContentType="application/vnd.openxmlformats-officedocument.drawing+xml"/>
  <Override PartName="/xl/tables/table19.xml" ContentType="application/vnd.openxmlformats-officedocument.spreadsheetml.table+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tables/table20.xml" ContentType="application/vnd.openxmlformats-officedocument.spreadsheetml.table+xml"/>
  <Override PartName="/xl/tables/table21.xml" ContentType="application/vnd.openxmlformats-officedocument.spreadsheetml.table+xml"/>
  <Override PartName="/xl/drawings/drawing21.xml" ContentType="application/vnd.openxmlformats-officedocument.drawing+xml"/>
  <Override PartName="/xl/tables/table22.xml" ContentType="application/vnd.openxmlformats-officedocument.spreadsheetml.table+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22.xml" ContentType="application/vnd.openxmlformats-officedocument.drawing+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23.xml" ContentType="application/vnd.openxmlformats-officedocument.drawing+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24.xml" ContentType="application/vnd.openxmlformats-officedocument.drawing+xml"/>
  <Override PartName="/xl/tables/table33.xml" ContentType="application/vnd.openxmlformats-officedocument.spreadsheetml.table+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25.xml" ContentType="application/vnd.openxmlformats-officedocument.drawing+xml"/>
  <Override PartName="/xl/tables/table34.xml" ContentType="application/vnd.openxmlformats-officedocument.spreadsheetml.table+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26.xml" ContentType="application/vnd.openxmlformats-officedocument.drawing+xml"/>
  <Override PartName="/xl/tables/table35.xml" ContentType="application/vnd.openxmlformats-officedocument.spreadsheetml.table+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27.xml" ContentType="application/vnd.openxmlformats-officedocument.drawing+xml"/>
  <Override PartName="/xl/tables/table36.xml" ContentType="application/vnd.openxmlformats-officedocument.spreadsheetml.table+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28.xml" ContentType="application/vnd.openxmlformats-officedocument.drawing+xml"/>
  <Override PartName="/xl/tables/table37.xml" ContentType="application/vnd.openxmlformats-officedocument.spreadsheetml.table+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29.xml" ContentType="application/vnd.openxmlformats-officedocument.drawing+xml"/>
  <Override PartName="/xl/tables/table38.xml" ContentType="application/vnd.openxmlformats-officedocument.spreadsheetml.table+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30.xml" ContentType="application/vnd.openxmlformats-officedocument.drawing+xml"/>
  <Override PartName="/xl/tables/table39.xml" ContentType="application/vnd.openxmlformats-officedocument.spreadsheetml.table+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31.xml" ContentType="application/vnd.openxmlformats-officedocument.drawing+xml"/>
  <Override PartName="/xl/tables/table40.xml" ContentType="application/vnd.openxmlformats-officedocument.spreadsheetml.table+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32.xml" ContentType="application/vnd.openxmlformats-officedocument.drawing+xml"/>
  <Override PartName="/xl/tables/table41.xml" ContentType="application/vnd.openxmlformats-officedocument.spreadsheetml.table+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customXml/itemProps22.xml" ContentType="application/vnd.openxmlformats-officedocument.customXmlProperties+xml"/>
  <Override PartName="/customXml/itemProps2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hidePivotFieldList="1" defaultThemeVersion="202300"/>
  <mc:AlternateContent xmlns:mc="http://schemas.openxmlformats.org/markup-compatibility/2006">
    <mc:Choice Requires="x15">
      <x15ac:absPath xmlns:x15ac="http://schemas.microsoft.com/office/spreadsheetml/2010/11/ac" url="https://d.docs.live.net/7feb28b27e4e7902/Desktop/"/>
    </mc:Choice>
  </mc:AlternateContent>
  <xr:revisionPtr revIDLastSave="27" documentId="8_{213D2965-87E7-4C54-99BA-95F581A51342}" xr6:coauthVersionLast="47" xr6:coauthVersionMax="47" xr10:uidLastSave="{A7538BB2-87A9-4E92-AAD4-BA232A32E96F}"/>
  <bookViews>
    <workbookView xWindow="7812" yWindow="0" windowWidth="15324" windowHeight="12336" xr2:uid="{F6B8B662-AB81-4A8B-AE58-79E605B38CD2}"/>
  </bookViews>
  <sheets>
    <sheet name="Demographic_Summary_Age" sheetId="6" r:id="rId1"/>
    <sheet name="Ethnicity_vs_FamilyType_Distrn" sheetId="7" r:id="rId2"/>
    <sheet name="FoodParcels" sheetId="11" r:id="rId3"/>
    <sheet name="Referrals" sheetId="12" r:id="rId4"/>
    <sheet name="Demographic_Dashboard" sheetId="13" r:id="rId5"/>
    <sheet name="Validation" sheetId="9" state="hidden" r:id="rId6"/>
    <sheet name="Pivot_Age_vs_Ethnicity" sheetId="19" r:id="rId7"/>
    <sheet name="Pivot_Household_Size" sheetId="28" r:id="rId8"/>
    <sheet name="Referral_Lookup" sheetId="20" state="hidden" r:id="rId9"/>
    <sheet name="Monthly_Parcel_Demand" sheetId="31" r:id="rId10"/>
    <sheet name="Parcel_Size_by_Ethnicity" sheetId="32" r:id="rId11"/>
    <sheet name="Monthly_Visits_Forecast" sheetId="29" r:id="rId12"/>
    <sheet name="Monthly_Visits" sheetId="14" state="hidden" r:id="rId13"/>
    <sheet name="Sheet19" sheetId="37" state="hidden" r:id="rId14"/>
    <sheet name="Sheet23" sheetId="41" state="hidden" r:id="rId15"/>
    <sheet name="Sheet24" sheetId="42" state="hidden" r:id="rId16"/>
    <sheet name="Sheet25" sheetId="43" state="hidden" r:id="rId17"/>
    <sheet name="Sheet26" sheetId="44" state="hidden" r:id="rId18"/>
    <sheet name="Sheet27" sheetId="45" state="hidden" r:id="rId19"/>
    <sheet name="Sheet28" sheetId="46" state="hidden" r:id="rId20"/>
    <sheet name="Sheet29" sheetId="47" state="hidden" r:id="rId21"/>
    <sheet name="Sheet30" sheetId="48" state="hidden" r:id="rId22"/>
    <sheet name="Sheet31" sheetId="49" state="hidden" r:id="rId23"/>
    <sheet name="Households" sheetId="1" state="hidden" r:id="rId24"/>
    <sheet name="Staff_Forecast_Results" sheetId="61" r:id="rId25"/>
    <sheet name="Staff_Forecast" sheetId="33" state="hidden" r:id="rId26"/>
    <sheet name="Donation_Strategy_Forecast" sheetId="63" r:id="rId27"/>
    <sheet name="Cost_Analysis" sheetId="65" r:id="rId28"/>
    <sheet name="Executive_Summary" sheetId="64" r:id="rId29"/>
    <sheet name="Donation_Strategy" sheetId="30" state="hidden" r:id="rId30"/>
    <sheet name="Sheet34" sheetId="52" state="hidden" r:id="rId31"/>
    <sheet name="Sheet35" sheetId="53" state="hidden" r:id="rId32"/>
    <sheet name="Sheet36" sheetId="54" state="hidden" r:id="rId33"/>
    <sheet name="Sheet37" sheetId="55" state="hidden" r:id="rId34"/>
    <sheet name="Sheet38" sheetId="56" state="hidden" r:id="rId35"/>
    <sheet name="Sheet39" sheetId="57" state="hidden" r:id="rId36"/>
    <sheet name="Sheet40" sheetId="58" state="hidden" r:id="rId37"/>
    <sheet name="Sheet41" sheetId="59" state="hidden" r:id="rId38"/>
    <sheet name="Sheet42" sheetId="60" state="hidden" r:id="rId39"/>
  </sheets>
  <definedNames>
    <definedName name="_xlnm._FilterDatabase" localSheetId="23" hidden="1">Households!#REF!</definedName>
    <definedName name="_xlcn.WorksheetConnection_SalvationArmy_FoodAssistance_AnalysisCHECKINGTHIS.xlsxTable121" hidden="1">Table12[]</definedName>
    <definedName name="_xlnm.Print_Area" localSheetId="11">Table13[#All]</definedName>
    <definedName name="_xlnm.Print_Area" localSheetId="3">Referrals!$D$3:$E$6</definedName>
    <definedName name="Slicer_Family_Type">#N/A</definedName>
    <definedName name="Slicer_Income_Source">#N/A</definedName>
  </definedNames>
  <calcPr calcId="191029"/>
  <pivotCaches>
    <pivotCache cacheId="0" r:id="rId40"/>
    <pivotCache cacheId="1" r:id="rId41"/>
    <pivotCache cacheId="2" r:id="rId42"/>
    <pivotCache cacheId="3" r:id="rId43"/>
    <pivotCache cacheId="4" r:id="rId44"/>
  </pivotCaches>
  <extLst>
    <ext xmlns:x14="http://schemas.microsoft.com/office/spreadsheetml/2009/9/main" uri="{BBE1A952-AA13-448e-AADC-164F8A28A991}">
      <x14:slicerCaches>
        <x14:slicerCache r:id="rId45"/>
        <x14:slicerCache r:id="rId4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12" name="tbl_Households" connection="WorksheetConnection_SalvationArmy_FoodAssistance_Analysis CHECKINGTHIS.xlsx!Table12"/>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8" i="63" l="1"/>
  <c r="D8" i="63"/>
  <c r="E8" i="63"/>
  <c r="J8" i="63"/>
  <c r="K8" i="63"/>
  <c r="L8" i="63"/>
  <c r="C9" i="63"/>
  <c r="D9" i="63"/>
  <c r="E9" i="63"/>
  <c r="J9" i="63"/>
  <c r="K9" i="63"/>
  <c r="L9" i="63"/>
  <c r="C10" i="63"/>
  <c r="D10" i="63"/>
  <c r="E10" i="63"/>
  <c r="J10" i="63"/>
  <c r="K10" i="63"/>
  <c r="L10" i="63"/>
  <c r="C11" i="63"/>
  <c r="D11" i="63"/>
  <c r="E11" i="63"/>
  <c r="J11" i="63"/>
  <c r="K11" i="63"/>
  <c r="L11" i="63"/>
  <c r="C12" i="63"/>
  <c r="D12" i="63"/>
  <c r="E12" i="63"/>
  <c r="J12" i="63"/>
  <c r="K12" i="63"/>
  <c r="L12" i="63"/>
  <c r="C13" i="63"/>
  <c r="D13" i="63"/>
  <c r="E13" i="63"/>
  <c r="J13" i="63"/>
  <c r="K13" i="63"/>
  <c r="L13" i="63"/>
  <c r="C45" i="63"/>
  <c r="D45" i="63"/>
  <c r="E45" i="63"/>
  <c r="J45" i="63"/>
  <c r="K45" i="63"/>
  <c r="L45" i="63"/>
  <c r="C46" i="63"/>
  <c r="D46" i="63"/>
  <c r="E46" i="63"/>
  <c r="J46" i="63"/>
  <c r="K46" i="63"/>
  <c r="L46" i="63"/>
  <c r="C47" i="63"/>
  <c r="D47" i="63"/>
  <c r="E47" i="63"/>
  <c r="J47" i="63"/>
  <c r="K47" i="63"/>
  <c r="L47" i="63"/>
  <c r="C48" i="63"/>
  <c r="D48" i="63"/>
  <c r="E48" i="63"/>
  <c r="J48" i="63"/>
  <c r="K48" i="63"/>
  <c r="L48" i="63"/>
  <c r="C49" i="63"/>
  <c r="D49" i="63"/>
  <c r="E49" i="63"/>
  <c r="J49" i="63"/>
  <c r="K49" i="63"/>
  <c r="L49" i="63"/>
  <c r="C50" i="63"/>
  <c r="D50" i="63"/>
  <c r="E50" i="63"/>
  <c r="J50" i="63"/>
  <c r="K50" i="63"/>
  <c r="L50" i="63"/>
  <c r="C81" i="63"/>
  <c r="D81" i="63"/>
  <c r="E81" i="63"/>
  <c r="J81" i="63"/>
  <c r="K81" i="63"/>
  <c r="L81" i="63"/>
  <c r="C82" i="63"/>
  <c r="D82" i="63"/>
  <c r="E82" i="63"/>
  <c r="J82" i="63"/>
  <c r="K82" i="63"/>
  <c r="L82" i="63"/>
  <c r="C83" i="63"/>
  <c r="D83" i="63"/>
  <c r="E83" i="63"/>
  <c r="J83" i="63"/>
  <c r="K83" i="63"/>
  <c r="L83" i="63"/>
  <c r="C84" i="63"/>
  <c r="D84" i="63"/>
  <c r="E84" i="63"/>
  <c r="J84" i="63"/>
  <c r="K84" i="63"/>
  <c r="L84" i="63"/>
  <c r="C85" i="63"/>
  <c r="D85" i="63"/>
  <c r="E85" i="63"/>
  <c r="J85" i="63"/>
  <c r="K85" i="63"/>
  <c r="L85" i="63"/>
  <c r="C86" i="63"/>
  <c r="D86" i="63"/>
  <c r="E86" i="63"/>
  <c r="J86" i="63"/>
  <c r="K86" i="63"/>
  <c r="L86" i="63"/>
  <c r="C117" i="63"/>
  <c r="D117" i="63"/>
  <c r="E117" i="63"/>
  <c r="J117" i="63"/>
  <c r="K117" i="63"/>
  <c r="L117" i="63"/>
  <c r="C118" i="63"/>
  <c r="D118" i="63"/>
  <c r="E118" i="63"/>
  <c r="J118" i="63"/>
  <c r="K118" i="63"/>
  <c r="L118" i="63"/>
  <c r="C119" i="63"/>
  <c r="D119" i="63"/>
  <c r="E119" i="63"/>
  <c r="J119" i="63"/>
  <c r="K119" i="63"/>
  <c r="L119" i="63"/>
  <c r="C120" i="63"/>
  <c r="D120" i="63"/>
  <c r="E120" i="63"/>
  <c r="J120" i="63"/>
  <c r="K120" i="63"/>
  <c r="L120" i="63"/>
  <c r="C121" i="63"/>
  <c r="D121" i="63"/>
  <c r="E121" i="63"/>
  <c r="J121" i="63"/>
  <c r="K121" i="63"/>
  <c r="L121" i="63"/>
  <c r="C122" i="63"/>
  <c r="D122" i="63"/>
  <c r="E122" i="63"/>
  <c r="J122" i="63"/>
  <c r="K122" i="63"/>
  <c r="L122" i="63"/>
  <c r="C153" i="63"/>
  <c r="D153" i="63"/>
  <c r="E153" i="63"/>
  <c r="J153" i="63"/>
  <c r="K153" i="63"/>
  <c r="L153" i="63"/>
  <c r="C154" i="63"/>
  <c r="D154" i="63"/>
  <c r="E154" i="63"/>
  <c r="J154" i="63"/>
  <c r="K154" i="63"/>
  <c r="L154" i="63"/>
  <c r="C155" i="63"/>
  <c r="D155" i="63"/>
  <c r="E155" i="63"/>
  <c r="J155" i="63"/>
  <c r="K155" i="63"/>
  <c r="L155" i="63"/>
  <c r="C156" i="63"/>
  <c r="D156" i="63"/>
  <c r="E156" i="63"/>
  <c r="J156" i="63"/>
  <c r="K156" i="63"/>
  <c r="L156" i="63"/>
  <c r="C157" i="63"/>
  <c r="D157" i="63"/>
  <c r="E157" i="63"/>
  <c r="J157" i="63"/>
  <c r="K157" i="63"/>
  <c r="L157" i="63"/>
  <c r="C158" i="63"/>
  <c r="D158" i="63"/>
  <c r="E158" i="63"/>
  <c r="J158" i="63"/>
  <c r="K158" i="63"/>
  <c r="L158" i="63"/>
  <c r="B3" i="33"/>
  <c r="B4" i="33"/>
  <c r="B5" i="33"/>
  <c r="B6" i="33"/>
  <c r="B7" i="33"/>
  <c r="B2" i="33"/>
  <c r="C8" i="61"/>
  <c r="C9" i="61"/>
  <c r="C10" i="61"/>
  <c r="C11" i="61"/>
  <c r="C12" i="61"/>
  <c r="C13" i="61"/>
  <c r="C9" i="60"/>
  <c r="C11" i="60"/>
  <c r="C13" i="60"/>
  <c r="C10" i="60"/>
  <c r="C12" i="60"/>
  <c r="C8" i="60"/>
  <c r="C8" i="59"/>
  <c r="C9" i="59"/>
  <c r="C10" i="59"/>
  <c r="C13" i="59"/>
  <c r="C11" i="59"/>
  <c r="C12" i="59"/>
  <c r="C9" i="58"/>
  <c r="C10" i="58"/>
  <c r="C11" i="58"/>
  <c r="C12" i="58"/>
  <c r="C8" i="58"/>
  <c r="C13" i="58"/>
  <c r="C9" i="57"/>
  <c r="C10" i="57"/>
  <c r="C11" i="57"/>
  <c r="C12" i="57"/>
  <c r="C13" i="57"/>
  <c r="C8" i="57"/>
  <c r="C8" i="56"/>
  <c r="C9" i="56"/>
  <c r="C13" i="56"/>
  <c r="C10" i="56"/>
  <c r="C11" i="56"/>
  <c r="C12" i="56"/>
  <c r="B3" i="14" l="1" a="1"/>
  <c r="B3" i="14" s="1"/>
  <c r="B4" i="14" a="1"/>
  <c r="B4" i="14" s="1"/>
  <c r="B5" i="14" a="1"/>
  <c r="B5" i="14" s="1"/>
  <c r="B6" i="14" a="1"/>
  <c r="B6" i="14" s="1"/>
  <c r="B7" i="14" a="1"/>
  <c r="B7" i="14" s="1"/>
  <c r="B2" i="14" a="1"/>
  <c r="B2" i="14" s="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L260" i="1"/>
  <c r="L261" i="1"/>
  <c r="L262" i="1"/>
  <c r="L263" i="1"/>
  <c r="L264" i="1"/>
  <c r="L265" i="1"/>
  <c r="L266" i="1"/>
  <c r="L267" i="1"/>
  <c r="L268" i="1"/>
  <c r="L269" i="1"/>
  <c r="L270" i="1"/>
  <c r="L271" i="1"/>
  <c r="L272" i="1"/>
  <c r="L273" i="1"/>
  <c r="L274" i="1"/>
  <c r="L275" i="1"/>
  <c r="L276" i="1"/>
  <c r="L277" i="1"/>
  <c r="L278" i="1"/>
  <c r="L279" i="1"/>
  <c r="L280" i="1"/>
  <c r="L281" i="1"/>
  <c r="L282" i="1"/>
  <c r="L283" i="1"/>
  <c r="L284" i="1"/>
  <c r="L285" i="1"/>
  <c r="L286" i="1"/>
  <c r="L287" i="1"/>
  <c r="L288" i="1"/>
  <c r="L289" i="1"/>
  <c r="L290" i="1"/>
  <c r="L291" i="1"/>
  <c r="L292" i="1"/>
  <c r="L293" i="1"/>
  <c r="L294" i="1"/>
  <c r="L295" i="1"/>
  <c r="L296" i="1"/>
  <c r="L297" i="1"/>
  <c r="L298" i="1"/>
  <c r="L299" i="1"/>
  <c r="L300" i="1"/>
  <c r="L301" i="1"/>
  <c r="L302" i="1"/>
  <c r="L303" i="1"/>
  <c r="L304" i="1"/>
  <c r="L305" i="1"/>
  <c r="L306" i="1"/>
  <c r="L307" i="1"/>
  <c r="L308" i="1"/>
  <c r="L309" i="1"/>
  <c r="L310" i="1"/>
  <c r="L311" i="1"/>
  <c r="L312" i="1"/>
  <c r="L313" i="1"/>
  <c r="L314" i="1"/>
  <c r="L315" i="1"/>
  <c r="L316" i="1"/>
  <c r="L317" i="1"/>
  <c r="L318" i="1"/>
  <c r="L319" i="1"/>
  <c r="L320" i="1"/>
  <c r="L321" i="1"/>
  <c r="L322" i="1"/>
  <c r="L323" i="1"/>
  <c r="L324" i="1"/>
  <c r="L325" i="1"/>
  <c r="L326" i="1"/>
  <c r="L327" i="1"/>
  <c r="L328" i="1"/>
  <c r="L329" i="1"/>
  <c r="L330" i="1"/>
  <c r="L331" i="1"/>
  <c r="L332" i="1"/>
  <c r="L333" i="1"/>
  <c r="L334" i="1"/>
  <c r="L335" i="1"/>
  <c r="L336" i="1"/>
  <c r="L337" i="1"/>
  <c r="L338" i="1"/>
  <c r="L339" i="1"/>
  <c r="L340" i="1"/>
  <c r="L341" i="1"/>
  <c r="L342" i="1"/>
  <c r="L343" i="1"/>
  <c r="L344" i="1"/>
  <c r="L345" i="1"/>
  <c r="L346" i="1"/>
  <c r="L347" i="1"/>
  <c r="L348" i="1"/>
  <c r="L349" i="1"/>
  <c r="L350" i="1"/>
  <c r="L351" i="1"/>
  <c r="L352" i="1"/>
  <c r="L353" i="1"/>
  <c r="L354" i="1"/>
  <c r="L355" i="1"/>
  <c r="L356" i="1"/>
  <c r="L357" i="1"/>
  <c r="L358" i="1"/>
  <c r="L359" i="1"/>
  <c r="L360" i="1"/>
  <c r="L361" i="1"/>
  <c r="L362" i="1"/>
  <c r="L363" i="1"/>
  <c r="L364" i="1"/>
  <c r="L365" i="1"/>
  <c r="L366" i="1"/>
  <c r="L367" i="1"/>
  <c r="L368" i="1"/>
  <c r="L369" i="1"/>
  <c r="L370" i="1"/>
  <c r="L371" i="1"/>
  <c r="L372" i="1"/>
  <c r="L373" i="1"/>
  <c r="L374" i="1"/>
  <c r="L375" i="1"/>
  <c r="L376" i="1"/>
  <c r="L377" i="1"/>
  <c r="L378" i="1"/>
  <c r="L379" i="1"/>
  <c r="L380" i="1"/>
  <c r="L381" i="1"/>
  <c r="L382" i="1"/>
  <c r="L383" i="1"/>
  <c r="L384" i="1"/>
  <c r="L385" i="1"/>
  <c r="L386" i="1"/>
  <c r="L387" i="1"/>
  <c r="L388" i="1"/>
  <c r="L389" i="1"/>
  <c r="L390" i="1"/>
  <c r="L391" i="1"/>
  <c r="L392" i="1"/>
  <c r="L393" i="1"/>
  <c r="L394" i="1"/>
  <c r="L395" i="1"/>
  <c r="L396" i="1"/>
  <c r="L397" i="1"/>
  <c r="L398" i="1"/>
  <c r="L399" i="1"/>
  <c r="L400" i="1"/>
  <c r="L401" i="1"/>
  <c r="L402" i="1"/>
  <c r="L403" i="1"/>
  <c r="L404" i="1"/>
  <c r="L405" i="1"/>
  <c r="L406" i="1"/>
  <c r="L407" i="1"/>
  <c r="L408" i="1"/>
  <c r="L409" i="1"/>
  <c r="L410" i="1"/>
  <c r="L411" i="1"/>
  <c r="L412" i="1"/>
  <c r="L413" i="1"/>
  <c r="L414" i="1"/>
  <c r="L415" i="1"/>
  <c r="L416" i="1"/>
  <c r="L417" i="1"/>
  <c r="L418" i="1"/>
  <c r="L419" i="1"/>
  <c r="L420" i="1"/>
  <c r="L421" i="1"/>
  <c r="L422" i="1"/>
  <c r="L423" i="1"/>
  <c r="L424" i="1"/>
  <c r="L425" i="1"/>
  <c r="L426" i="1"/>
  <c r="L427" i="1"/>
  <c r="L428" i="1"/>
  <c r="L429" i="1"/>
  <c r="L430" i="1"/>
  <c r="L431" i="1"/>
  <c r="L432" i="1"/>
  <c r="L433" i="1"/>
  <c r="L434" i="1"/>
  <c r="L435" i="1"/>
  <c r="L436" i="1"/>
  <c r="L437" i="1"/>
  <c r="L438" i="1"/>
  <c r="L439" i="1"/>
  <c r="L440" i="1"/>
  <c r="L441" i="1"/>
  <c r="L442" i="1"/>
  <c r="L443" i="1"/>
  <c r="L444" i="1"/>
  <c r="L445" i="1"/>
  <c r="L446" i="1"/>
  <c r="L447" i="1"/>
  <c r="L448" i="1"/>
  <c r="L449" i="1"/>
  <c r="L450" i="1"/>
  <c r="L451" i="1"/>
  <c r="L452" i="1"/>
  <c r="L453" i="1"/>
  <c r="L454" i="1"/>
  <c r="L455" i="1"/>
  <c r="L456" i="1"/>
  <c r="L457" i="1"/>
  <c r="L458" i="1"/>
  <c r="L459" i="1"/>
  <c r="L460" i="1"/>
  <c r="L461" i="1"/>
  <c r="L462" i="1"/>
  <c r="L463" i="1"/>
  <c r="L464" i="1"/>
  <c r="L465" i="1"/>
  <c r="L466" i="1"/>
  <c r="L467" i="1"/>
  <c r="L468" i="1"/>
  <c r="L469" i="1"/>
  <c r="L470" i="1"/>
  <c r="L471" i="1"/>
  <c r="L472" i="1"/>
  <c r="L473" i="1"/>
  <c r="L474" i="1"/>
  <c r="L475" i="1"/>
  <c r="L476" i="1"/>
  <c r="L477" i="1"/>
  <c r="L478" i="1"/>
  <c r="L479" i="1"/>
  <c r="L480" i="1"/>
  <c r="L481" i="1"/>
  <c r="L482" i="1"/>
  <c r="L483" i="1"/>
  <c r="L484" i="1"/>
  <c r="L485" i="1"/>
  <c r="L486" i="1"/>
  <c r="L487" i="1"/>
  <c r="L488" i="1"/>
  <c r="L489" i="1"/>
  <c r="L490" i="1"/>
  <c r="L491" i="1"/>
  <c r="L492" i="1"/>
  <c r="L493" i="1"/>
  <c r="L494" i="1"/>
  <c r="L495" i="1"/>
  <c r="L496" i="1"/>
  <c r="L497" i="1"/>
  <c r="L498" i="1"/>
  <c r="L499" i="1"/>
  <c r="L500" i="1"/>
  <c r="L501" i="1"/>
  <c r="L502" i="1"/>
  <c r="L503" i="1"/>
  <c r="L504" i="1"/>
  <c r="L505" i="1"/>
  <c r="L506" i="1"/>
  <c r="L507" i="1"/>
  <c r="L508" i="1"/>
  <c r="L509" i="1"/>
  <c r="L510" i="1"/>
  <c r="L511" i="1"/>
  <c r="L512" i="1"/>
  <c r="L513" i="1"/>
  <c r="L514" i="1"/>
  <c r="L515" i="1"/>
  <c r="L516" i="1"/>
  <c r="L517" i="1"/>
  <c r="L518" i="1"/>
  <c r="L519" i="1"/>
  <c r="L520" i="1"/>
  <c r="L521" i="1"/>
  <c r="L522" i="1"/>
  <c r="L523" i="1"/>
  <c r="L524" i="1"/>
  <c r="L525" i="1"/>
  <c r="L526" i="1"/>
  <c r="L527" i="1"/>
  <c r="L528" i="1"/>
  <c r="L529" i="1"/>
  <c r="L530" i="1"/>
  <c r="L531" i="1"/>
  <c r="L532" i="1"/>
  <c r="L533" i="1"/>
  <c r="L534" i="1"/>
  <c r="L535" i="1"/>
  <c r="L536" i="1"/>
  <c r="L537" i="1"/>
  <c r="L538" i="1"/>
  <c r="L539" i="1"/>
  <c r="L540" i="1"/>
  <c r="L541" i="1"/>
  <c r="L542" i="1"/>
  <c r="L543" i="1"/>
  <c r="L544" i="1"/>
  <c r="L545" i="1"/>
  <c r="L546" i="1"/>
  <c r="L547" i="1"/>
  <c r="L548" i="1"/>
  <c r="L549" i="1"/>
  <c r="L550" i="1"/>
  <c r="L551" i="1"/>
  <c r="L552" i="1"/>
  <c r="L553" i="1"/>
  <c r="L554" i="1"/>
  <c r="L555" i="1"/>
  <c r="L556" i="1"/>
  <c r="L557" i="1"/>
  <c r="L558" i="1"/>
  <c r="L559" i="1"/>
  <c r="L560" i="1"/>
  <c r="L561" i="1"/>
  <c r="L562" i="1"/>
  <c r="L563" i="1"/>
  <c r="L564" i="1"/>
  <c r="L565" i="1"/>
  <c r="L566" i="1"/>
  <c r="L567" i="1"/>
  <c r="L568" i="1"/>
  <c r="L569" i="1"/>
  <c r="L570" i="1"/>
  <c r="L571" i="1"/>
  <c r="L572" i="1"/>
  <c r="L573" i="1"/>
  <c r="L574" i="1"/>
  <c r="L575" i="1"/>
  <c r="L576" i="1"/>
  <c r="L577" i="1"/>
  <c r="L578" i="1"/>
  <c r="L579" i="1"/>
  <c r="L580" i="1"/>
  <c r="L581" i="1"/>
  <c r="L582" i="1"/>
  <c r="L583" i="1"/>
  <c r="L584" i="1"/>
  <c r="L585" i="1"/>
  <c r="L586" i="1"/>
  <c r="L587" i="1"/>
  <c r="L588" i="1"/>
  <c r="L589" i="1"/>
  <c r="L590" i="1"/>
  <c r="L591" i="1"/>
  <c r="L592" i="1"/>
  <c r="L593" i="1"/>
  <c r="L594" i="1"/>
  <c r="L595" i="1"/>
  <c r="L596" i="1"/>
  <c r="L597" i="1"/>
  <c r="L598" i="1"/>
  <c r="L599" i="1"/>
  <c r="L600" i="1"/>
  <c r="L601" i="1"/>
  <c r="L602" i="1"/>
  <c r="L603" i="1"/>
  <c r="L604" i="1"/>
  <c r="L605" i="1"/>
  <c r="L606" i="1"/>
  <c r="L607" i="1"/>
  <c r="L608" i="1"/>
  <c r="L609" i="1"/>
  <c r="L610" i="1"/>
  <c r="L611" i="1"/>
  <c r="L612" i="1"/>
  <c r="L613" i="1"/>
  <c r="L614" i="1"/>
  <c r="L615" i="1"/>
  <c r="L616" i="1"/>
  <c r="L617" i="1"/>
  <c r="L618" i="1"/>
  <c r="L619" i="1"/>
  <c r="L620" i="1"/>
  <c r="L621" i="1"/>
  <c r="L622" i="1"/>
  <c r="L623" i="1"/>
  <c r="L624" i="1"/>
  <c r="L625" i="1"/>
  <c r="L626" i="1"/>
  <c r="L627" i="1"/>
  <c r="L628" i="1"/>
  <c r="L629" i="1"/>
  <c r="L630" i="1"/>
  <c r="L631" i="1"/>
  <c r="L632" i="1"/>
  <c r="L633" i="1"/>
  <c r="L634" i="1"/>
  <c r="L635" i="1"/>
  <c r="L636" i="1"/>
  <c r="L637" i="1"/>
  <c r="L638" i="1"/>
  <c r="L639" i="1"/>
  <c r="L640" i="1"/>
  <c r="L641" i="1"/>
  <c r="L642" i="1"/>
  <c r="L643" i="1"/>
  <c r="L644" i="1"/>
  <c r="L645" i="1"/>
  <c r="L646" i="1"/>
  <c r="L647" i="1"/>
  <c r="L648" i="1"/>
  <c r="L649" i="1"/>
  <c r="L650" i="1"/>
  <c r="L651" i="1"/>
  <c r="L652" i="1"/>
  <c r="L653" i="1"/>
  <c r="L654" i="1"/>
  <c r="L655" i="1"/>
  <c r="L656" i="1"/>
  <c r="L657" i="1"/>
  <c r="L658" i="1"/>
  <c r="L659" i="1"/>
  <c r="L660" i="1"/>
  <c r="L661" i="1"/>
  <c r="L662" i="1"/>
  <c r="L663" i="1"/>
  <c r="L664" i="1"/>
  <c r="L665" i="1"/>
  <c r="L666" i="1"/>
  <c r="L667" i="1"/>
  <c r="L668" i="1"/>
  <c r="L669" i="1"/>
  <c r="L670" i="1"/>
  <c r="L671" i="1"/>
  <c r="L672" i="1"/>
  <c r="L673" i="1"/>
  <c r="L674" i="1"/>
  <c r="L675" i="1"/>
  <c r="L676" i="1"/>
  <c r="L677" i="1"/>
  <c r="L678" i="1"/>
  <c r="L679" i="1"/>
  <c r="L680" i="1"/>
  <c r="L681" i="1"/>
  <c r="L682" i="1"/>
  <c r="L683" i="1"/>
  <c r="L684" i="1"/>
  <c r="L685" i="1"/>
  <c r="L686" i="1"/>
  <c r="L687" i="1"/>
  <c r="L688" i="1"/>
  <c r="L689" i="1"/>
  <c r="L690" i="1"/>
  <c r="L691" i="1"/>
  <c r="L692" i="1"/>
  <c r="L693" i="1"/>
  <c r="L694" i="1"/>
  <c r="L695" i="1"/>
  <c r="L696" i="1"/>
  <c r="L697" i="1"/>
  <c r="L698" i="1"/>
  <c r="L699" i="1"/>
  <c r="L700" i="1"/>
  <c r="L701" i="1"/>
  <c r="L702" i="1"/>
  <c r="L703" i="1"/>
  <c r="L704" i="1"/>
  <c r="L705" i="1"/>
  <c r="L706" i="1"/>
  <c r="L707" i="1"/>
  <c r="L708" i="1"/>
  <c r="L709" i="1"/>
  <c r="L710" i="1"/>
  <c r="L711" i="1"/>
  <c r="L712" i="1"/>
  <c r="L713" i="1"/>
  <c r="L714" i="1"/>
  <c r="L715" i="1"/>
  <c r="L716" i="1"/>
  <c r="L717" i="1"/>
  <c r="L718" i="1"/>
  <c r="L719" i="1"/>
  <c r="L720" i="1"/>
  <c r="L721" i="1"/>
  <c r="L722" i="1"/>
  <c r="L723" i="1"/>
  <c r="L724" i="1"/>
  <c r="L725" i="1"/>
  <c r="L726" i="1"/>
  <c r="L727" i="1"/>
  <c r="L728" i="1"/>
  <c r="L729" i="1"/>
  <c r="L730" i="1"/>
  <c r="L731" i="1"/>
  <c r="L732" i="1"/>
  <c r="L733" i="1"/>
  <c r="L734" i="1"/>
  <c r="L735" i="1"/>
  <c r="L736" i="1"/>
  <c r="L737" i="1"/>
  <c r="L738" i="1"/>
  <c r="L739" i="1"/>
  <c r="L740" i="1"/>
  <c r="L741" i="1"/>
  <c r="L742" i="1"/>
  <c r="L743" i="1"/>
  <c r="L744" i="1"/>
  <c r="L745" i="1"/>
  <c r="L746" i="1"/>
  <c r="L747" i="1"/>
  <c r="L748" i="1"/>
  <c r="L749" i="1"/>
  <c r="L750" i="1"/>
  <c r="L751" i="1"/>
  <c r="L752" i="1"/>
  <c r="L753" i="1"/>
  <c r="L754" i="1"/>
  <c r="L755" i="1"/>
  <c r="L756" i="1"/>
  <c r="L757" i="1"/>
  <c r="L758" i="1"/>
  <c r="L759" i="1"/>
  <c r="L760" i="1"/>
  <c r="L761" i="1"/>
  <c r="L762" i="1"/>
  <c r="L763" i="1"/>
  <c r="L764" i="1"/>
  <c r="L765" i="1"/>
  <c r="L766" i="1"/>
  <c r="L767" i="1"/>
  <c r="L768" i="1"/>
  <c r="L769" i="1"/>
  <c r="L770" i="1"/>
  <c r="L771" i="1"/>
  <c r="L772" i="1"/>
  <c r="L773" i="1"/>
  <c r="L774" i="1"/>
  <c r="L775" i="1"/>
  <c r="L776" i="1"/>
  <c r="L777" i="1"/>
  <c r="L778" i="1"/>
  <c r="L779" i="1"/>
  <c r="L780" i="1"/>
  <c r="L781" i="1"/>
  <c r="L782" i="1"/>
  <c r="L783" i="1"/>
  <c r="L784" i="1"/>
  <c r="L785" i="1"/>
  <c r="L786" i="1"/>
  <c r="L787" i="1"/>
  <c r="L788" i="1"/>
  <c r="L789" i="1"/>
  <c r="L790" i="1"/>
  <c r="L791" i="1"/>
  <c r="L792" i="1"/>
  <c r="L793" i="1"/>
  <c r="L794" i="1"/>
  <c r="L795" i="1"/>
  <c r="L796" i="1"/>
  <c r="L797" i="1"/>
  <c r="L798" i="1"/>
  <c r="L799" i="1"/>
  <c r="L800" i="1"/>
  <c r="L801" i="1"/>
  <c r="L802" i="1"/>
  <c r="L803" i="1"/>
  <c r="L804" i="1"/>
  <c r="L805" i="1"/>
  <c r="L806" i="1"/>
  <c r="L807" i="1"/>
  <c r="L808" i="1"/>
  <c r="L809" i="1"/>
  <c r="L810" i="1"/>
  <c r="L811" i="1"/>
  <c r="L812" i="1"/>
  <c r="L813" i="1"/>
  <c r="L814" i="1"/>
  <c r="L815" i="1"/>
  <c r="L816" i="1"/>
  <c r="L817" i="1"/>
  <c r="L818" i="1"/>
  <c r="L819" i="1"/>
  <c r="L820" i="1"/>
  <c r="L821" i="1"/>
  <c r="L822" i="1"/>
  <c r="L823" i="1"/>
  <c r="L824" i="1"/>
  <c r="L825" i="1"/>
  <c r="L826" i="1"/>
  <c r="L827" i="1"/>
  <c r="L828" i="1"/>
  <c r="L829" i="1"/>
  <c r="L830" i="1"/>
  <c r="L831" i="1"/>
  <c r="L832" i="1"/>
  <c r="L833" i="1"/>
  <c r="L834" i="1"/>
  <c r="L835" i="1"/>
  <c r="L836" i="1"/>
  <c r="L837" i="1"/>
  <c r="L838" i="1"/>
  <c r="L839" i="1"/>
  <c r="L840" i="1"/>
  <c r="L841" i="1"/>
  <c r="L842" i="1"/>
  <c r="L843" i="1"/>
  <c r="L844" i="1"/>
  <c r="L845" i="1"/>
  <c r="L846" i="1"/>
  <c r="L847" i="1"/>
  <c r="L848" i="1"/>
  <c r="L849" i="1"/>
  <c r="L850" i="1"/>
  <c r="L851" i="1"/>
  <c r="L852" i="1"/>
  <c r="L853" i="1"/>
  <c r="L854" i="1"/>
  <c r="L855" i="1"/>
  <c r="L856" i="1"/>
  <c r="L857" i="1"/>
  <c r="L858" i="1"/>
  <c r="L859" i="1"/>
  <c r="L860" i="1"/>
  <c r="L861" i="1"/>
  <c r="L862" i="1"/>
  <c r="L863" i="1"/>
  <c r="L864" i="1"/>
  <c r="L865" i="1"/>
  <c r="L866" i="1"/>
  <c r="L867" i="1"/>
  <c r="L868" i="1"/>
  <c r="L869" i="1"/>
  <c r="L870" i="1"/>
  <c r="L871" i="1"/>
  <c r="L872" i="1"/>
  <c r="L873" i="1"/>
  <c r="L874" i="1"/>
  <c r="L875" i="1"/>
  <c r="L876" i="1"/>
  <c r="L877" i="1"/>
  <c r="L878" i="1"/>
  <c r="L879" i="1"/>
  <c r="L880" i="1"/>
  <c r="L881" i="1"/>
  <c r="L882" i="1"/>
  <c r="L883" i="1"/>
  <c r="L884" i="1"/>
  <c r="L885" i="1"/>
  <c r="L886" i="1"/>
  <c r="L887" i="1"/>
  <c r="L888" i="1"/>
  <c r="L889" i="1"/>
  <c r="L890" i="1"/>
  <c r="L891" i="1"/>
  <c r="L892" i="1"/>
  <c r="L893" i="1"/>
  <c r="L894" i="1"/>
  <c r="L895" i="1"/>
  <c r="L896" i="1"/>
  <c r="L897" i="1"/>
  <c r="L898" i="1"/>
  <c r="L899" i="1"/>
  <c r="L10" i="1"/>
  <c r="E5" i="12"/>
  <c r="E4" i="12"/>
  <c r="A13" i="9"/>
  <c r="A12" i="9"/>
  <c r="A11" i="9"/>
  <c r="A10" i="9"/>
  <c r="A9" i="9"/>
  <c r="A8" i="9"/>
  <c r="A7" i="9"/>
  <c r="A6" i="9"/>
  <c r="A5" i="9"/>
  <c r="A2" i="9"/>
  <c r="A3" i="9"/>
  <c r="A11" i="1"/>
  <c r="A12" i="1"/>
  <c r="A13"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A79" i="1"/>
  <c r="A80" i="1"/>
  <c r="A81" i="1"/>
  <c r="A82" i="1"/>
  <c r="A83" i="1"/>
  <c r="A84" i="1"/>
  <c r="A85" i="1"/>
  <c r="A86" i="1"/>
  <c r="A87" i="1"/>
  <c r="A88" i="1"/>
  <c r="A89" i="1"/>
  <c r="A90" i="1"/>
  <c r="A91" i="1"/>
  <c r="A92" i="1"/>
  <c r="A93" i="1"/>
  <c r="A94" i="1"/>
  <c r="A95" i="1"/>
  <c r="A96" i="1"/>
  <c r="A97" i="1"/>
  <c r="A98" i="1"/>
  <c r="A99" i="1"/>
  <c r="A100" i="1"/>
  <c r="A101" i="1"/>
  <c r="A102" i="1"/>
  <c r="A103" i="1"/>
  <c r="A104" i="1"/>
  <c r="A105" i="1"/>
  <c r="A106" i="1"/>
  <c r="A107" i="1"/>
  <c r="A108" i="1"/>
  <c r="A109" i="1"/>
  <c r="A110" i="1"/>
  <c r="A111" i="1"/>
  <c r="A112" i="1"/>
  <c r="A113" i="1"/>
  <c r="A114" i="1"/>
  <c r="A115" i="1"/>
  <c r="A116" i="1"/>
  <c r="A117" i="1"/>
  <c r="A118" i="1"/>
  <c r="A119" i="1"/>
  <c r="A120" i="1"/>
  <c r="A121" i="1"/>
  <c r="A122" i="1"/>
  <c r="A123" i="1"/>
  <c r="A124" i="1"/>
  <c r="A125" i="1"/>
  <c r="A126" i="1"/>
  <c r="A127" i="1"/>
  <c r="A128" i="1"/>
  <c r="A129" i="1"/>
  <c r="A130" i="1"/>
  <c r="A131" i="1"/>
  <c r="A132" i="1"/>
  <c r="A133" i="1"/>
  <c r="A134" i="1"/>
  <c r="A135" i="1"/>
  <c r="A136" i="1"/>
  <c r="A137" i="1"/>
  <c r="A138" i="1"/>
  <c r="A139" i="1"/>
  <c r="A140" i="1"/>
  <c r="A141" i="1"/>
  <c r="A142" i="1"/>
  <c r="A143" i="1"/>
  <c r="A144" i="1"/>
  <c r="A145" i="1"/>
  <c r="A146" i="1"/>
  <c r="A147" i="1"/>
  <c r="A148" i="1"/>
  <c r="A149" i="1"/>
  <c r="A150" i="1"/>
  <c r="A151" i="1"/>
  <c r="A152" i="1"/>
  <c r="A153" i="1"/>
  <c r="A154" i="1"/>
  <c r="A155" i="1"/>
  <c r="A156" i="1"/>
  <c r="A157" i="1"/>
  <c r="A158" i="1"/>
  <c r="A159" i="1"/>
  <c r="A160" i="1"/>
  <c r="A161" i="1"/>
  <c r="A162" i="1"/>
  <c r="A163" i="1"/>
  <c r="A164" i="1"/>
  <c r="A165" i="1"/>
  <c r="A166" i="1"/>
  <c r="A167" i="1"/>
  <c r="A168" i="1"/>
  <c r="A169" i="1"/>
  <c r="A170" i="1"/>
  <c r="A171" i="1"/>
  <c r="A172" i="1"/>
  <c r="A173" i="1"/>
  <c r="A174" i="1"/>
  <c r="A175" i="1"/>
  <c r="A176" i="1"/>
  <c r="A177" i="1"/>
  <c r="A178" i="1"/>
  <c r="A179" i="1"/>
  <c r="A180" i="1"/>
  <c r="A181" i="1"/>
  <c r="A182" i="1"/>
  <c r="A183" i="1"/>
  <c r="A184" i="1"/>
  <c r="A185" i="1"/>
  <c r="A186" i="1"/>
  <c r="A187" i="1"/>
  <c r="A188" i="1"/>
  <c r="A189" i="1"/>
  <c r="A190" i="1"/>
  <c r="A191" i="1"/>
  <c r="A192" i="1"/>
  <c r="A193" i="1"/>
  <c r="A194" i="1"/>
  <c r="A195" i="1"/>
  <c r="A196" i="1"/>
  <c r="A197" i="1"/>
  <c r="A198" i="1"/>
  <c r="A199" i="1"/>
  <c r="A200" i="1"/>
  <c r="A201" i="1"/>
  <c r="A202" i="1"/>
  <c r="A203" i="1"/>
  <c r="A204" i="1"/>
  <c r="A205" i="1"/>
  <c r="A206" i="1"/>
  <c r="A207" i="1"/>
  <c r="A208" i="1"/>
  <c r="A209" i="1"/>
  <c r="A210" i="1"/>
  <c r="A211" i="1"/>
  <c r="A212" i="1"/>
  <c r="A213" i="1"/>
  <c r="A214" i="1"/>
  <c r="A215" i="1"/>
  <c r="A216" i="1"/>
  <c r="A217" i="1"/>
  <c r="A218" i="1"/>
  <c r="A219" i="1"/>
  <c r="A220" i="1"/>
  <c r="A221" i="1"/>
  <c r="A222" i="1"/>
  <c r="A223" i="1"/>
  <c r="A224" i="1"/>
  <c r="A225" i="1"/>
  <c r="A226" i="1"/>
  <c r="A227" i="1"/>
  <c r="A228" i="1"/>
  <c r="A229" i="1"/>
  <c r="A230" i="1"/>
  <c r="A231" i="1"/>
  <c r="A232" i="1"/>
  <c r="A233" i="1"/>
  <c r="A234" i="1"/>
  <c r="A235" i="1"/>
  <c r="A236" i="1"/>
  <c r="A237" i="1"/>
  <c r="A238" i="1"/>
  <c r="A239" i="1"/>
  <c r="A240" i="1"/>
  <c r="A241" i="1"/>
  <c r="A242" i="1"/>
  <c r="A243" i="1"/>
  <c r="A244" i="1"/>
  <c r="A245" i="1"/>
  <c r="A246" i="1"/>
  <c r="A247" i="1"/>
  <c r="A248" i="1"/>
  <c r="A249" i="1"/>
  <c r="A250" i="1"/>
  <c r="A251" i="1"/>
  <c r="A252" i="1"/>
  <c r="A253" i="1"/>
  <c r="A254" i="1"/>
  <c r="A255" i="1"/>
  <c r="A256" i="1"/>
  <c r="A257" i="1"/>
  <c r="A258" i="1"/>
  <c r="A259" i="1"/>
  <c r="A260" i="1"/>
  <c r="A261" i="1"/>
  <c r="A262" i="1"/>
  <c r="A263" i="1"/>
  <c r="A264" i="1"/>
  <c r="A265" i="1"/>
  <c r="A266" i="1"/>
  <c r="A267" i="1"/>
  <c r="A268" i="1"/>
  <c r="A269" i="1"/>
  <c r="A270" i="1"/>
  <c r="A271" i="1"/>
  <c r="A272" i="1"/>
  <c r="A273" i="1"/>
  <c r="A274" i="1"/>
  <c r="A275" i="1"/>
  <c r="A276" i="1"/>
  <c r="A277" i="1"/>
  <c r="A278" i="1"/>
  <c r="A279" i="1"/>
  <c r="A280" i="1"/>
  <c r="A281" i="1"/>
  <c r="A282" i="1"/>
  <c r="A283" i="1"/>
  <c r="A284" i="1"/>
  <c r="A285" i="1"/>
  <c r="A286" i="1"/>
  <c r="A287" i="1"/>
  <c r="A288" i="1"/>
  <c r="A289" i="1"/>
  <c r="A290" i="1"/>
  <c r="A291" i="1"/>
  <c r="A292" i="1"/>
  <c r="A293" i="1"/>
  <c r="A294" i="1"/>
  <c r="A295" i="1"/>
  <c r="A296" i="1"/>
  <c r="A297" i="1"/>
  <c r="A298" i="1"/>
  <c r="A299" i="1"/>
  <c r="A300" i="1"/>
  <c r="A301" i="1"/>
  <c r="A302" i="1"/>
  <c r="A303" i="1"/>
  <c r="A304" i="1"/>
  <c r="A305" i="1"/>
  <c r="A306" i="1"/>
  <c r="A307" i="1"/>
  <c r="A308" i="1"/>
  <c r="A309" i="1"/>
  <c r="A310" i="1"/>
  <c r="A311" i="1"/>
  <c r="A312" i="1"/>
  <c r="A313" i="1"/>
  <c r="A314" i="1"/>
  <c r="A315" i="1"/>
  <c r="A316" i="1"/>
  <c r="A317" i="1"/>
  <c r="A318" i="1"/>
  <c r="A319" i="1"/>
  <c r="A320" i="1"/>
  <c r="A321" i="1"/>
  <c r="A322" i="1"/>
  <c r="A323" i="1"/>
  <c r="A324" i="1"/>
  <c r="A325" i="1"/>
  <c r="A326" i="1"/>
  <c r="A327" i="1"/>
  <c r="A328" i="1"/>
  <c r="A329" i="1"/>
  <c r="A330" i="1"/>
  <c r="A331" i="1"/>
  <c r="A332" i="1"/>
  <c r="A333" i="1"/>
  <c r="A334" i="1"/>
  <c r="A335" i="1"/>
  <c r="A336" i="1"/>
  <c r="A337" i="1"/>
  <c r="A338" i="1"/>
  <c r="A339" i="1"/>
  <c r="A340" i="1"/>
  <c r="A341" i="1"/>
  <c r="A342" i="1"/>
  <c r="A343" i="1"/>
  <c r="A344" i="1"/>
  <c r="A345" i="1"/>
  <c r="A346" i="1"/>
  <c r="A347" i="1"/>
  <c r="A348" i="1"/>
  <c r="A349" i="1"/>
  <c r="A350" i="1"/>
  <c r="A351" i="1"/>
  <c r="A352" i="1"/>
  <c r="A353" i="1"/>
  <c r="A354" i="1"/>
  <c r="A355" i="1"/>
  <c r="A356" i="1"/>
  <c r="A357" i="1"/>
  <c r="A358" i="1"/>
  <c r="A359" i="1"/>
  <c r="A360" i="1"/>
  <c r="A361" i="1"/>
  <c r="A362" i="1"/>
  <c r="A363" i="1"/>
  <c r="A364" i="1"/>
  <c r="A365" i="1"/>
  <c r="A366" i="1"/>
  <c r="A367" i="1"/>
  <c r="A368" i="1"/>
  <c r="A369" i="1"/>
  <c r="A370" i="1"/>
  <c r="A371" i="1"/>
  <c r="A372" i="1"/>
  <c r="A373" i="1"/>
  <c r="A374" i="1"/>
  <c r="A375" i="1"/>
  <c r="A376" i="1"/>
  <c r="A377" i="1"/>
  <c r="A378" i="1"/>
  <c r="A379" i="1"/>
  <c r="A380" i="1"/>
  <c r="A381" i="1"/>
  <c r="A382" i="1"/>
  <c r="A383" i="1"/>
  <c r="A384" i="1"/>
  <c r="A385" i="1"/>
  <c r="A386" i="1"/>
  <c r="A387" i="1"/>
  <c r="A388" i="1"/>
  <c r="A389" i="1"/>
  <c r="A390" i="1"/>
  <c r="A391" i="1"/>
  <c r="A392" i="1"/>
  <c r="A393" i="1"/>
  <c r="A394" i="1"/>
  <c r="A395" i="1"/>
  <c r="A396" i="1"/>
  <c r="A397" i="1"/>
  <c r="A398" i="1"/>
  <c r="A399" i="1"/>
  <c r="A400" i="1"/>
  <c r="A401" i="1"/>
  <c r="A402" i="1"/>
  <c r="A403" i="1"/>
  <c r="A404" i="1"/>
  <c r="A405" i="1"/>
  <c r="A406" i="1"/>
  <c r="A407" i="1"/>
  <c r="A408" i="1"/>
  <c r="A409" i="1"/>
  <c r="A410" i="1"/>
  <c r="A411" i="1"/>
  <c r="A412" i="1"/>
  <c r="A413" i="1"/>
  <c r="A414" i="1"/>
  <c r="A415" i="1"/>
  <c r="A416" i="1"/>
  <c r="A417" i="1"/>
  <c r="A418" i="1"/>
  <c r="A419" i="1"/>
  <c r="A420" i="1"/>
  <c r="A421" i="1"/>
  <c r="A422" i="1"/>
  <c r="A423" i="1"/>
  <c r="A424" i="1"/>
  <c r="A425" i="1"/>
  <c r="A426" i="1"/>
  <c r="A427" i="1"/>
  <c r="A428" i="1"/>
  <c r="A429" i="1"/>
  <c r="A430" i="1"/>
  <c r="A431" i="1"/>
  <c r="A432" i="1"/>
  <c r="A433" i="1"/>
  <c r="A434" i="1"/>
  <c r="A435" i="1"/>
  <c r="A436" i="1"/>
  <c r="A437" i="1"/>
  <c r="A438" i="1"/>
  <c r="A439" i="1"/>
  <c r="A440" i="1"/>
  <c r="A441" i="1"/>
  <c r="A442" i="1"/>
  <c r="A443" i="1"/>
  <c r="A444" i="1"/>
  <c r="A445" i="1"/>
  <c r="A446" i="1"/>
  <c r="A447" i="1"/>
  <c r="A448" i="1"/>
  <c r="A449" i="1"/>
  <c r="A450" i="1"/>
  <c r="A451" i="1"/>
  <c r="A452" i="1"/>
  <c r="A453" i="1"/>
  <c r="A454" i="1"/>
  <c r="A455" i="1"/>
  <c r="A456" i="1"/>
  <c r="A457" i="1"/>
  <c r="A458" i="1"/>
  <c r="A459" i="1"/>
  <c r="A460" i="1"/>
  <c r="A461" i="1"/>
  <c r="A462" i="1"/>
  <c r="A463" i="1"/>
  <c r="A464" i="1"/>
  <c r="A465" i="1"/>
  <c r="A466" i="1"/>
  <c r="A467" i="1"/>
  <c r="A468" i="1"/>
  <c r="A469" i="1"/>
  <c r="A470" i="1"/>
  <c r="A471" i="1"/>
  <c r="A472" i="1"/>
  <c r="A473" i="1"/>
  <c r="A474" i="1"/>
  <c r="A475" i="1"/>
  <c r="A476" i="1"/>
  <c r="A477" i="1"/>
  <c r="A478" i="1"/>
  <c r="A479" i="1"/>
  <c r="A480" i="1"/>
  <c r="A481" i="1"/>
  <c r="A482" i="1"/>
  <c r="A483" i="1"/>
  <c r="A484" i="1"/>
  <c r="A485" i="1"/>
  <c r="A486" i="1"/>
  <c r="A487" i="1"/>
  <c r="A488" i="1"/>
  <c r="A489" i="1"/>
  <c r="A490" i="1"/>
  <c r="A491" i="1"/>
  <c r="A492" i="1"/>
  <c r="A493" i="1"/>
  <c r="A494" i="1"/>
  <c r="A495" i="1"/>
  <c r="A496" i="1"/>
  <c r="A497" i="1"/>
  <c r="A498" i="1"/>
  <c r="A499" i="1"/>
  <c r="A500" i="1"/>
  <c r="A501" i="1"/>
  <c r="A502" i="1"/>
  <c r="A503" i="1"/>
  <c r="A504" i="1"/>
  <c r="A505" i="1"/>
  <c r="A506" i="1"/>
  <c r="A507" i="1"/>
  <c r="A508" i="1"/>
  <c r="A509" i="1"/>
  <c r="A510" i="1"/>
  <c r="A511" i="1"/>
  <c r="A512" i="1"/>
  <c r="A513" i="1"/>
  <c r="A514" i="1"/>
  <c r="A515" i="1"/>
  <c r="A516" i="1"/>
  <c r="A517" i="1"/>
  <c r="A518" i="1"/>
  <c r="A519" i="1"/>
  <c r="A520" i="1"/>
  <c r="A521" i="1"/>
  <c r="A522" i="1"/>
  <c r="A523" i="1"/>
  <c r="A524" i="1"/>
  <c r="A525" i="1"/>
  <c r="A526" i="1"/>
  <c r="A527" i="1"/>
  <c r="A528" i="1"/>
  <c r="A529" i="1"/>
  <c r="A530" i="1"/>
  <c r="A531" i="1"/>
  <c r="A532" i="1"/>
  <c r="A533" i="1"/>
  <c r="A534" i="1"/>
  <c r="A535" i="1"/>
  <c r="A536" i="1"/>
  <c r="A537" i="1"/>
  <c r="A538" i="1"/>
  <c r="A539" i="1"/>
  <c r="A540" i="1"/>
  <c r="A541" i="1"/>
  <c r="A542" i="1"/>
  <c r="A543" i="1"/>
  <c r="A544" i="1"/>
  <c r="A545" i="1"/>
  <c r="A546" i="1"/>
  <c r="A547" i="1"/>
  <c r="A548" i="1"/>
  <c r="A549" i="1"/>
  <c r="A550" i="1"/>
  <c r="A551" i="1"/>
  <c r="A552" i="1"/>
  <c r="A553" i="1"/>
  <c r="A554" i="1"/>
  <c r="A555" i="1"/>
  <c r="A556" i="1"/>
  <c r="A557" i="1"/>
  <c r="A558" i="1"/>
  <c r="A559" i="1"/>
  <c r="A560" i="1"/>
  <c r="A561" i="1"/>
  <c r="A562" i="1"/>
  <c r="A563" i="1"/>
  <c r="A564" i="1"/>
  <c r="A565" i="1"/>
  <c r="A566" i="1"/>
  <c r="A567" i="1"/>
  <c r="A568" i="1"/>
  <c r="A569" i="1"/>
  <c r="A570" i="1"/>
  <c r="A571" i="1"/>
  <c r="A572" i="1"/>
  <c r="A573" i="1"/>
  <c r="A574" i="1"/>
  <c r="A575" i="1"/>
  <c r="A576" i="1"/>
  <c r="A577" i="1"/>
  <c r="A578" i="1"/>
  <c r="A579" i="1"/>
  <c r="A580" i="1"/>
  <c r="A581" i="1"/>
  <c r="A582" i="1"/>
  <c r="A583" i="1"/>
  <c r="A584" i="1"/>
  <c r="A585" i="1"/>
  <c r="A586" i="1"/>
  <c r="A587" i="1"/>
  <c r="A588" i="1"/>
  <c r="A589" i="1"/>
  <c r="A590" i="1"/>
  <c r="A591" i="1"/>
  <c r="A592" i="1"/>
  <c r="A593" i="1"/>
  <c r="A594" i="1"/>
  <c r="A595" i="1"/>
  <c r="A596" i="1"/>
  <c r="A597" i="1"/>
  <c r="A598" i="1"/>
  <c r="A599" i="1"/>
  <c r="A600" i="1"/>
  <c r="A601" i="1"/>
  <c r="A602" i="1"/>
  <c r="A603" i="1"/>
  <c r="A604" i="1"/>
  <c r="A605" i="1"/>
  <c r="A606" i="1"/>
  <c r="A607" i="1"/>
  <c r="A608" i="1"/>
  <c r="A609" i="1"/>
  <c r="A610" i="1"/>
  <c r="A611" i="1"/>
  <c r="A612" i="1"/>
  <c r="A613" i="1"/>
  <c r="A614" i="1"/>
  <c r="A615" i="1"/>
  <c r="A616" i="1"/>
  <c r="A617" i="1"/>
  <c r="A618" i="1"/>
  <c r="A619" i="1"/>
  <c r="A620" i="1"/>
  <c r="A621" i="1"/>
  <c r="A622" i="1"/>
  <c r="A623" i="1"/>
  <c r="A624" i="1"/>
  <c r="A625" i="1"/>
  <c r="A626" i="1"/>
  <c r="A627" i="1"/>
  <c r="A628" i="1"/>
  <c r="A629" i="1"/>
  <c r="A630" i="1"/>
  <c r="A631" i="1"/>
  <c r="A632" i="1"/>
  <c r="A633" i="1"/>
  <c r="A634" i="1"/>
  <c r="A635" i="1"/>
  <c r="A636" i="1"/>
  <c r="A637" i="1"/>
  <c r="A638" i="1"/>
  <c r="A639" i="1"/>
  <c r="A640" i="1"/>
  <c r="A641" i="1"/>
  <c r="A642" i="1"/>
  <c r="A643" i="1"/>
  <c r="A644" i="1"/>
  <c r="A645" i="1"/>
  <c r="A646" i="1"/>
  <c r="A647" i="1"/>
  <c r="A648" i="1"/>
  <c r="A649" i="1"/>
  <c r="A650" i="1"/>
  <c r="A651" i="1"/>
  <c r="A652" i="1"/>
  <c r="A653" i="1"/>
  <c r="A654" i="1"/>
  <c r="A655" i="1"/>
  <c r="A656" i="1"/>
  <c r="A657" i="1"/>
  <c r="A658" i="1"/>
  <c r="A659" i="1"/>
  <c r="A660" i="1"/>
  <c r="A661" i="1"/>
  <c r="A662" i="1"/>
  <c r="A663" i="1"/>
  <c r="A664" i="1"/>
  <c r="A665" i="1"/>
  <c r="A666" i="1"/>
  <c r="A667" i="1"/>
  <c r="A668" i="1"/>
  <c r="A669" i="1"/>
  <c r="A670" i="1"/>
  <c r="A671" i="1"/>
  <c r="A672" i="1"/>
  <c r="A673" i="1"/>
  <c r="A674" i="1"/>
  <c r="A675" i="1"/>
  <c r="A676" i="1"/>
  <c r="A677" i="1"/>
  <c r="A678" i="1"/>
  <c r="A679" i="1"/>
  <c r="A680" i="1"/>
  <c r="A681" i="1"/>
  <c r="A682" i="1"/>
  <c r="A683" i="1"/>
  <c r="A684" i="1"/>
  <c r="A685" i="1"/>
  <c r="A686" i="1"/>
  <c r="A687" i="1"/>
  <c r="A688" i="1"/>
  <c r="A689" i="1"/>
  <c r="A690" i="1"/>
  <c r="A691" i="1"/>
  <c r="A692" i="1"/>
  <c r="A693" i="1"/>
  <c r="A694" i="1"/>
  <c r="A695" i="1"/>
  <c r="A696" i="1"/>
  <c r="A697" i="1"/>
  <c r="A698" i="1"/>
  <c r="A699" i="1"/>
  <c r="A700" i="1"/>
  <c r="A701" i="1"/>
  <c r="A702" i="1"/>
  <c r="A703" i="1"/>
  <c r="A704" i="1"/>
  <c r="A705" i="1"/>
  <c r="A706" i="1"/>
  <c r="A707" i="1"/>
  <c r="A708" i="1"/>
  <c r="A709" i="1"/>
  <c r="A710" i="1"/>
  <c r="A711" i="1"/>
  <c r="A712" i="1"/>
  <c r="A713" i="1"/>
  <c r="A714" i="1"/>
  <c r="A715" i="1"/>
  <c r="A716" i="1"/>
  <c r="A717" i="1"/>
  <c r="A718" i="1"/>
  <c r="A719" i="1"/>
  <c r="A720" i="1"/>
  <c r="A721" i="1"/>
  <c r="A722" i="1"/>
  <c r="A723" i="1"/>
  <c r="A724" i="1"/>
  <c r="A725" i="1"/>
  <c r="A726" i="1"/>
  <c r="A727" i="1"/>
  <c r="A728" i="1"/>
  <c r="A729" i="1"/>
  <c r="A730" i="1"/>
  <c r="A731" i="1"/>
  <c r="A732" i="1"/>
  <c r="A733" i="1"/>
  <c r="A734" i="1"/>
  <c r="A735" i="1"/>
  <c r="A736" i="1"/>
  <c r="A737" i="1"/>
  <c r="A738" i="1"/>
  <c r="A739" i="1"/>
  <c r="A740" i="1"/>
  <c r="A741" i="1"/>
  <c r="A742" i="1"/>
  <c r="A743" i="1"/>
  <c r="A744" i="1"/>
  <c r="A745" i="1"/>
  <c r="A746" i="1"/>
  <c r="A747" i="1"/>
  <c r="A748" i="1"/>
  <c r="A749" i="1"/>
  <c r="A750" i="1"/>
  <c r="A751" i="1"/>
  <c r="A752" i="1"/>
  <c r="A753" i="1"/>
  <c r="A754" i="1"/>
  <c r="A755" i="1"/>
  <c r="A756" i="1"/>
  <c r="A757" i="1"/>
  <c r="A758" i="1"/>
  <c r="A759" i="1"/>
  <c r="A760" i="1"/>
  <c r="A761" i="1"/>
  <c r="A762" i="1"/>
  <c r="A763" i="1"/>
  <c r="A764" i="1"/>
  <c r="A765" i="1"/>
  <c r="A766" i="1"/>
  <c r="A767" i="1"/>
  <c r="A768" i="1"/>
  <c r="A769" i="1"/>
  <c r="A770" i="1"/>
  <c r="A771" i="1"/>
  <c r="A772" i="1"/>
  <c r="A773" i="1"/>
  <c r="A774" i="1"/>
  <c r="A775" i="1"/>
  <c r="A776" i="1"/>
  <c r="A777" i="1"/>
  <c r="A778" i="1"/>
  <c r="A779" i="1"/>
  <c r="A780" i="1"/>
  <c r="A781" i="1"/>
  <c r="A782" i="1"/>
  <c r="A783" i="1"/>
  <c r="A784" i="1"/>
  <c r="A785" i="1"/>
  <c r="A786" i="1"/>
  <c r="A787" i="1"/>
  <c r="A788" i="1"/>
  <c r="A789" i="1"/>
  <c r="A790" i="1"/>
  <c r="A791" i="1"/>
  <c r="A792" i="1"/>
  <c r="A793" i="1"/>
  <c r="A794" i="1"/>
  <c r="A795" i="1"/>
  <c r="A796" i="1"/>
  <c r="A797" i="1"/>
  <c r="A798" i="1"/>
  <c r="A799" i="1"/>
  <c r="A800" i="1"/>
  <c r="A801" i="1"/>
  <c r="A802" i="1"/>
  <c r="A803" i="1"/>
  <c r="A804" i="1"/>
  <c r="A805" i="1"/>
  <c r="A806" i="1"/>
  <c r="A807" i="1"/>
  <c r="A808" i="1"/>
  <c r="A809" i="1"/>
  <c r="A810" i="1"/>
  <c r="A811" i="1"/>
  <c r="A812" i="1"/>
  <c r="A813" i="1"/>
  <c r="A814" i="1"/>
  <c r="A815" i="1"/>
  <c r="A816" i="1"/>
  <c r="A817" i="1"/>
  <c r="A818" i="1"/>
  <c r="A819" i="1"/>
  <c r="A820" i="1"/>
  <c r="A821" i="1"/>
  <c r="A822" i="1"/>
  <c r="A823" i="1"/>
  <c r="A824" i="1"/>
  <c r="A825" i="1"/>
  <c r="A826" i="1"/>
  <c r="A827" i="1"/>
  <c r="A828" i="1"/>
  <c r="A829" i="1"/>
  <c r="A830" i="1"/>
  <c r="A831" i="1"/>
  <c r="A832" i="1"/>
  <c r="A833" i="1"/>
  <c r="A834" i="1"/>
  <c r="A835" i="1"/>
  <c r="A836" i="1"/>
  <c r="A837" i="1"/>
  <c r="A838" i="1"/>
  <c r="A839" i="1"/>
  <c r="A840" i="1"/>
  <c r="A841" i="1"/>
  <c r="A842" i="1"/>
  <c r="A843" i="1"/>
  <c r="A844" i="1"/>
  <c r="A845" i="1"/>
  <c r="A846" i="1"/>
  <c r="A847" i="1"/>
  <c r="A848" i="1"/>
  <c r="A849" i="1"/>
  <c r="A850" i="1"/>
  <c r="A851" i="1"/>
  <c r="A852" i="1"/>
  <c r="A853" i="1"/>
  <c r="A854" i="1"/>
  <c r="A855" i="1"/>
  <c r="A856" i="1"/>
  <c r="A857" i="1"/>
  <c r="A858" i="1"/>
  <c r="A859" i="1"/>
  <c r="A860" i="1"/>
  <c r="A861" i="1"/>
  <c r="A862" i="1"/>
  <c r="A863" i="1"/>
  <c r="A864" i="1"/>
  <c r="A865" i="1"/>
  <c r="A866" i="1"/>
  <c r="A867" i="1"/>
  <c r="A868" i="1"/>
  <c r="A869" i="1"/>
  <c r="A870" i="1"/>
  <c r="A871" i="1"/>
  <c r="A872" i="1"/>
  <c r="A873" i="1"/>
  <c r="A874" i="1"/>
  <c r="A875" i="1"/>
  <c r="A876" i="1"/>
  <c r="A877" i="1"/>
  <c r="A878" i="1"/>
  <c r="A879" i="1"/>
  <c r="A880" i="1"/>
  <c r="A881" i="1"/>
  <c r="A882" i="1"/>
  <c r="A883" i="1"/>
  <c r="A884" i="1"/>
  <c r="A885" i="1"/>
  <c r="A886" i="1"/>
  <c r="A887" i="1"/>
  <c r="A888" i="1"/>
  <c r="A889" i="1"/>
  <c r="A890" i="1"/>
  <c r="A891" i="1"/>
  <c r="A892" i="1"/>
  <c r="A893" i="1"/>
  <c r="A894" i="1"/>
  <c r="A895" i="1"/>
  <c r="A896" i="1"/>
  <c r="A897" i="1"/>
  <c r="A898" i="1"/>
  <c r="A899" i="1"/>
  <c r="A10" i="1"/>
  <c r="E13" i="61"/>
  <c r="E9" i="61"/>
  <c r="D13" i="61"/>
  <c r="D9" i="61"/>
  <c r="E12" i="61"/>
  <c r="E8" i="61"/>
  <c r="D12" i="61"/>
  <c r="D8" i="61"/>
  <c r="E10" i="61"/>
  <c r="D11" i="61"/>
  <c r="E11" i="61"/>
  <c r="D10" i="61"/>
  <c r="E8" i="60"/>
  <c r="D11" i="60"/>
  <c r="D8" i="60"/>
  <c r="E11" i="60"/>
  <c r="D12" i="60"/>
  <c r="E9" i="60"/>
  <c r="E12" i="60"/>
  <c r="D9" i="60"/>
  <c r="E10" i="60"/>
  <c r="D10" i="60"/>
  <c r="E13" i="60"/>
  <c r="D13" i="60"/>
  <c r="E12" i="59"/>
  <c r="E9" i="59"/>
  <c r="D12" i="59"/>
  <c r="D9" i="59"/>
  <c r="D11" i="59"/>
  <c r="D8" i="59"/>
  <c r="E11" i="59"/>
  <c r="E8" i="59"/>
  <c r="E13" i="59"/>
  <c r="D13" i="59"/>
  <c r="D10" i="59"/>
  <c r="E10" i="59"/>
  <c r="E13" i="58"/>
  <c r="D10" i="58"/>
  <c r="D13" i="58"/>
  <c r="E10" i="58"/>
  <c r="E8" i="58"/>
  <c r="D9" i="58"/>
  <c r="D8" i="58"/>
  <c r="E9" i="58"/>
  <c r="E12" i="58"/>
  <c r="D12" i="58"/>
  <c r="E11" i="58"/>
  <c r="D11" i="58"/>
  <c r="E8" i="57"/>
  <c r="E10" i="57"/>
  <c r="D8" i="57"/>
  <c r="D10" i="57"/>
  <c r="E12" i="57"/>
  <c r="E13" i="57"/>
  <c r="D9" i="57"/>
  <c r="D13" i="57"/>
  <c r="E9" i="57"/>
  <c r="D12" i="57"/>
  <c r="D11" i="57"/>
  <c r="E11" i="57"/>
  <c r="D12" i="56"/>
  <c r="E9" i="56"/>
  <c r="E12" i="56"/>
  <c r="D9" i="56"/>
  <c r="D8" i="56"/>
  <c r="E11" i="56"/>
  <c r="E8" i="56"/>
  <c r="D11" i="56"/>
  <c r="E10" i="56"/>
  <c r="D10" i="56"/>
  <c r="D13" i="56"/>
  <c r="E13" i="56"/>
  <c r="C8" i="55"/>
  <c r="C9" i="55"/>
  <c r="C10" i="55"/>
  <c r="C11" i="55"/>
  <c r="C12" i="55"/>
  <c r="C13" i="55"/>
  <c r="C8" i="54"/>
  <c r="C9" i="54"/>
  <c r="C10" i="54"/>
  <c r="C11" i="54"/>
  <c r="C12" i="54"/>
  <c r="C13" i="54"/>
  <c r="C8" i="53"/>
  <c r="C9" i="53"/>
  <c r="C10" i="53"/>
  <c r="C11" i="53"/>
  <c r="C12" i="53"/>
  <c r="C13" i="53"/>
  <c r="C8" i="52"/>
  <c r="C9" i="52"/>
  <c r="C10" i="52"/>
  <c r="C11" i="52"/>
  <c r="C12" i="52"/>
  <c r="C13" i="52"/>
  <c r="C8" i="49"/>
  <c r="C9" i="49"/>
  <c r="C10" i="49"/>
  <c r="C11" i="49"/>
  <c r="C146" i="37"/>
  <c r="C145" i="37"/>
  <c r="C8" i="48"/>
  <c r="C9" i="48"/>
  <c r="K111" i="37"/>
  <c r="K113" i="37"/>
  <c r="K110" i="37"/>
  <c r="K112" i="37"/>
  <c r="C8" i="47"/>
  <c r="C9" i="47"/>
  <c r="C10" i="47"/>
  <c r="C11" i="47"/>
  <c r="C111" i="37"/>
  <c r="C110" i="37"/>
  <c r="C8" i="46"/>
  <c r="C9" i="46"/>
  <c r="K78" i="37"/>
  <c r="K77" i="37"/>
  <c r="C8" i="45"/>
  <c r="C9" i="45"/>
  <c r="C78" i="37"/>
  <c r="C77" i="37"/>
  <c r="C8" i="44"/>
  <c r="C9" i="44"/>
  <c r="K43" i="37"/>
  <c r="K42" i="37"/>
  <c r="C8" i="43"/>
  <c r="C9" i="43"/>
  <c r="C43" i="37"/>
  <c r="C45" i="37"/>
  <c r="C42" i="37"/>
  <c r="C44" i="37"/>
  <c r="C8" i="42"/>
  <c r="C9" i="42"/>
  <c r="C10" i="42"/>
  <c r="C11" i="42"/>
  <c r="K9" i="37"/>
  <c r="K11" i="37"/>
  <c r="K10" i="37"/>
  <c r="K8" i="37"/>
  <c r="C8" i="41"/>
  <c r="C9" i="41"/>
  <c r="C10" i="41"/>
  <c r="C11" i="41"/>
  <c r="C8" i="37"/>
  <c r="C9" i="37"/>
  <c r="C10" i="37"/>
  <c r="C11" i="37"/>
  <c r="C8" i="29"/>
  <c r="C16" i="29"/>
  <c r="C9" i="29"/>
  <c r="C17" i="29"/>
  <c r="C10" i="29"/>
  <c r="C11" i="29"/>
  <c r="C12" i="29"/>
  <c r="C13" i="29"/>
  <c r="C14" i="29"/>
  <c r="C15" i="29"/>
  <c r="D15" i="29"/>
  <c r="E11" i="29"/>
  <c r="D16" i="29"/>
  <c r="E16" i="29"/>
  <c r="E12" i="29"/>
  <c r="E9" i="29"/>
  <c r="E15" i="29"/>
  <c r="D11" i="29"/>
  <c r="E17" i="29"/>
  <c r="D14" i="29"/>
  <c r="D10" i="29"/>
  <c r="D8" i="29"/>
  <c r="D17" i="29"/>
  <c r="D9" i="29"/>
  <c r="E14" i="29"/>
  <c r="E10" i="29"/>
  <c r="E8" i="29"/>
  <c r="E13" i="29"/>
  <c r="D13" i="29"/>
  <c r="D12" i="29"/>
  <c r="D11" i="37"/>
  <c r="E10" i="37"/>
  <c r="D10" i="37"/>
  <c r="E9" i="37"/>
  <c r="D9" i="37"/>
  <c r="E11" i="37"/>
  <c r="E8" i="37"/>
  <c r="D8" i="37"/>
  <c r="D11" i="41"/>
  <c r="E10" i="41"/>
  <c r="D10" i="41"/>
  <c r="E9" i="41"/>
  <c r="E8" i="41"/>
  <c r="D8" i="41"/>
  <c r="E11" i="41"/>
  <c r="D9" i="41"/>
  <c r="M8" i="37"/>
  <c r="M11" i="37"/>
  <c r="M9" i="37"/>
  <c r="L8" i="37"/>
  <c r="L9" i="37"/>
  <c r="L10" i="37"/>
  <c r="L11" i="37"/>
  <c r="M10" i="37"/>
  <c r="D11" i="42"/>
  <c r="E9" i="42"/>
  <c r="D9" i="42"/>
  <c r="E11" i="42"/>
  <c r="E10" i="42"/>
  <c r="D10" i="42"/>
  <c r="E8" i="42"/>
  <c r="D8" i="42"/>
  <c r="E45" i="37"/>
  <c r="E44" i="37"/>
  <c r="D42" i="37"/>
  <c r="D45" i="37"/>
  <c r="D44" i="37"/>
  <c r="E43" i="37"/>
  <c r="D43" i="37"/>
  <c r="E42" i="37"/>
  <c r="D9" i="43"/>
  <c r="E9" i="43"/>
  <c r="E8" i="43"/>
  <c r="D8" i="43"/>
  <c r="L43" i="37"/>
  <c r="M42" i="37"/>
  <c r="L42" i="37"/>
  <c r="M43" i="37"/>
  <c r="E9" i="44"/>
  <c r="E8" i="44"/>
  <c r="D8" i="44"/>
  <c r="D9" i="44"/>
  <c r="D78" i="37"/>
  <c r="D77" i="37"/>
  <c r="E77" i="37"/>
  <c r="E78" i="37"/>
  <c r="E9" i="45"/>
  <c r="D8" i="45"/>
  <c r="E8" i="45"/>
  <c r="D9" i="45"/>
  <c r="L78" i="37"/>
  <c r="L77" i="37"/>
  <c r="M77" i="37"/>
  <c r="M78" i="37"/>
  <c r="E9" i="46"/>
  <c r="D8" i="46"/>
  <c r="E8" i="46"/>
  <c r="D9" i="46"/>
  <c r="D110" i="37"/>
  <c r="E111" i="37"/>
  <c r="E110" i="37"/>
  <c r="D111" i="37"/>
  <c r="D11" i="47"/>
  <c r="E10" i="47"/>
  <c r="D10" i="47"/>
  <c r="E11" i="47"/>
  <c r="E9" i="47"/>
  <c r="D8" i="47"/>
  <c r="D9" i="47"/>
  <c r="E8" i="47"/>
  <c r="M112" i="37"/>
  <c r="L112" i="37"/>
  <c r="M110" i="37"/>
  <c r="L110" i="37"/>
  <c r="M113" i="37"/>
  <c r="L113" i="37"/>
  <c r="M111" i="37"/>
  <c r="L111" i="37"/>
  <c r="D8" i="48"/>
  <c r="E9" i="48"/>
  <c r="E8" i="48"/>
  <c r="D9" i="48"/>
  <c r="E145" i="37"/>
  <c r="D145" i="37"/>
  <c r="E146" i="37"/>
  <c r="D146" i="37"/>
  <c r="D11" i="49"/>
  <c r="E10" i="49"/>
  <c r="D10" i="49"/>
  <c r="E9" i="49"/>
  <c r="D9" i="49"/>
  <c r="E8" i="49"/>
  <c r="D8" i="49"/>
  <c r="E11" i="49"/>
  <c r="E13" i="52"/>
  <c r="D9" i="52"/>
  <c r="D8" i="52"/>
  <c r="D13" i="52"/>
  <c r="E9" i="52"/>
  <c r="E8" i="52"/>
  <c r="E12" i="52"/>
  <c r="D12" i="52"/>
  <c r="D11" i="52"/>
  <c r="E11" i="52"/>
  <c r="E10" i="52"/>
  <c r="D10" i="52"/>
  <c r="E13" i="53"/>
  <c r="E9" i="53"/>
  <c r="E10" i="53"/>
  <c r="D13" i="53"/>
  <c r="D9" i="53"/>
  <c r="D8" i="53"/>
  <c r="E12" i="53"/>
  <c r="E8" i="53"/>
  <c r="D12" i="53"/>
  <c r="D11" i="53"/>
  <c r="E11" i="53"/>
  <c r="D10" i="53"/>
  <c r="E13" i="54"/>
  <c r="E9" i="54"/>
  <c r="D13" i="54"/>
  <c r="D9" i="54"/>
  <c r="E8" i="54"/>
  <c r="D12" i="54"/>
  <c r="D11" i="54"/>
  <c r="D10" i="54"/>
  <c r="E12" i="54"/>
  <c r="D8" i="54"/>
  <c r="E11" i="54"/>
  <c r="E10" i="54"/>
  <c r="E13" i="55"/>
  <c r="E9" i="55"/>
  <c r="D9" i="55"/>
  <c r="E8" i="55"/>
  <c r="D8" i="55"/>
  <c r="D11" i="55"/>
  <c r="D10" i="55"/>
  <c r="D13" i="55"/>
  <c r="E11" i="55"/>
  <c r="E12" i="55"/>
  <c r="D12" i="55"/>
  <c r="E10" i="55"/>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7FC5484-E366-42EA-B05A-202324C1257D}" keepAlive="1" name="Query - Table4" description="Connection to the 'Table4' query in the workbook." type="5" refreshedVersion="0" background="1" saveData="1">
    <dbPr connection="Provider=Microsoft.Mashup.OleDb.1;Data Source=$Workbook$;Location=Table4;Extended Properties=&quot;&quot;" command="SELECT * FROM [Table4]"/>
  </connection>
  <connection id="2" xr16:uid="{111A8091-AA30-403A-98AD-3C2736A8FB55}" keepAlive="1" name="ThisWorkbookDataModel" description="Data Model" type="5" refreshedVersion="8" minRefreshableVersion="5">
    <dbPr connection="Data Model Connection" command="Model" commandType="1"/>
    <olapPr sendLocale="1" rowDrillCount="1000"/>
    <extLst>
      <ext xmlns:x15="http://schemas.microsoft.com/office/spreadsheetml/2010/11/main" uri="{DE250136-89BD-433C-8126-D09CA5730AF9}">
        <x15:connection id="" model="1"/>
      </ext>
    </extLst>
  </connection>
  <connection id="3" xr16:uid="{FA793C2B-C81C-4E8E-ACBF-1D3AC8653C81}" name="WorksheetConnection_SalvationArmy_FoodAssistance_Analysis CHECKINGTHIS.xlsx!Table12" type="102" refreshedVersion="8" minRefreshableVersion="5">
    <extLst>
      <ext xmlns:x15="http://schemas.microsoft.com/office/spreadsheetml/2010/11/main" uri="{DE250136-89BD-433C-8126-D09CA5730AF9}">
        <x15:connection id="Table12">
          <x15:rangePr sourceName="_xlcn.WorksheetConnection_SalvationArmy_FoodAssistance_AnalysisCHECKINGTHIS.xlsxTable12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<sst xmlns="http://schemas.openxmlformats.org/spreadsheetml/2006/main" count="5721" uniqueCount="149">
  <si>
    <t>Household_ID</t>
  </si>
  <si>
    <t>Age_Group</t>
  </si>
  <si>
    <t>Ethnicity</t>
  </si>
  <si>
    <t>Column</t>
  </si>
  <si>
    <t>Income_Source</t>
  </si>
  <si>
    <t>Family_Type</t>
  </si>
  <si>
    <t>Visit_Frequency</t>
  </si>
  <si>
    <t>35-49</t>
  </si>
  <si>
    <t>19-34</t>
  </si>
  <si>
    <t>50-64</t>
  </si>
  <si>
    <t>65+</t>
  </si>
  <si>
    <t>&lt;18</t>
  </si>
  <si>
    <t>NZ European</t>
  </si>
  <si>
    <t>Māori</t>
  </si>
  <si>
    <t>East Asian</t>
  </si>
  <si>
    <t>Other</t>
  </si>
  <si>
    <t>Pasifika</t>
  </si>
  <si>
    <t>Govt Support</t>
  </si>
  <si>
    <t>No Income</t>
  </si>
  <si>
    <t>Personal/Private</t>
  </si>
  <si>
    <t>Female and Children</t>
  </si>
  <si>
    <t>Single Female</t>
  </si>
  <si>
    <t>Single Male</t>
  </si>
  <si>
    <t>Partners with Children</t>
  </si>
  <si>
    <t>Male and Children</t>
  </si>
  <si>
    <t>1-2</t>
  </si>
  <si>
    <t>3-6</t>
  </si>
  <si>
    <t>7-12</t>
  </si>
  <si>
    <t>13-24</t>
  </si>
  <si>
    <t>Family Support</t>
  </si>
  <si>
    <t>25+</t>
  </si>
  <si>
    <t>Row Labels</t>
  </si>
  <si>
    <t>Grand Total</t>
  </si>
  <si>
    <t>Column Labels</t>
  </si>
  <si>
    <t>Count of Household_ID</t>
  </si>
  <si>
    <t>(All)</t>
  </si>
  <si>
    <t>Household_Size</t>
  </si>
  <si>
    <t>Parcel_Size</t>
  </si>
  <si>
    <t>Referred_to_Service</t>
  </si>
  <si>
    <t>None</t>
  </si>
  <si>
    <t>Financial Mentoring</t>
  </si>
  <si>
    <t>Total Referrals</t>
  </si>
  <si>
    <t>Referral Rate</t>
  </si>
  <si>
    <t>Key Referral Metrics</t>
  </si>
  <si>
    <t>Visit Frequency Data</t>
  </si>
  <si>
    <t>Income Source Data</t>
  </si>
  <si>
    <t>Month</t>
  </si>
  <si>
    <t>Date_Assigned</t>
  </si>
  <si>
    <t>Monthly Visits (Age 35–49, 3–6 Visits)</t>
  </si>
  <si>
    <t>Date</t>
  </si>
  <si>
    <t>Referred_Status</t>
  </si>
  <si>
    <t>Service_Type</t>
  </si>
  <si>
    <t>No Referral</t>
  </si>
  <si>
    <t>Column1</t>
  </si>
  <si>
    <t>Avg Household Size</t>
  </si>
  <si>
    <t>Forecast(Monthly Visits (Age 35–49, 3–6 Visits))</t>
  </si>
  <si>
    <t>Lower Confidence Bound(Monthly Visits (Age 35–49, 3–6 Visits))</t>
  </si>
  <si>
    <t>Upper Confidence Bound(Monthly Visits (Age 35–49, 3–6 Visits))</t>
  </si>
  <si>
    <t>Jan</t>
  </si>
  <si>
    <t>Feb</t>
  </si>
  <si>
    <t>Mar</t>
  </si>
  <si>
    <t>Oct</t>
  </si>
  <si>
    <t>Nov</t>
  </si>
  <si>
    <t>Dec</t>
  </si>
  <si>
    <t>High-Need Visits (7-12)</t>
  </si>
  <si>
    <t>Parcel Size 2</t>
  </si>
  <si>
    <t>Parcel Size 4</t>
  </si>
  <si>
    <t>Parcel Size 6</t>
  </si>
  <si>
    <t>Parcel Size 8</t>
  </si>
  <si>
    <t>Parcel Size 10</t>
  </si>
  <si>
    <t>Parcel Size 12</t>
  </si>
  <si>
    <t>Parcel Size 14</t>
  </si>
  <si>
    <t>Parcel Size 16</t>
  </si>
  <si>
    <t>Parcel Size 18</t>
  </si>
  <si>
    <t>Parcel Size 20</t>
  </si>
  <si>
    <t>Forecast(Parcel Size 10)</t>
  </si>
  <si>
    <t>Lower Confidence Bound(Parcel Size 10)</t>
  </si>
  <si>
    <t>Upper Confidence Bound(Parcel Size 10)</t>
  </si>
  <si>
    <t>Forecast(Parcel Size 12)</t>
  </si>
  <si>
    <t>Lower Confidence Bound(Parcel Size 12)</t>
  </si>
  <si>
    <t>Upper Confidence Bound(Parcel Size 12)</t>
  </si>
  <si>
    <t>Forecast(Parcel Size 2)</t>
  </si>
  <si>
    <t>Lower Confidence Bound(Parcel Size 2)</t>
  </si>
  <si>
    <t>Upper Confidence Bound(Parcel Size 2)</t>
  </si>
  <si>
    <t>Forecast(Parcel Size 4)</t>
  </si>
  <si>
    <t>Lower Confidence Bound(Parcel Size 4)</t>
  </si>
  <si>
    <t>Upper Confidence Bound(Parcel Size 4)</t>
  </si>
  <si>
    <t>Forecast(Parcel Size 6)</t>
  </si>
  <si>
    <t>Lower Confidence Bound(Parcel Size 6)</t>
  </si>
  <si>
    <t>Upper Confidence Bound(Parcel Size 6)</t>
  </si>
  <si>
    <t>Forecast(Parcel Size 8)</t>
  </si>
  <si>
    <t>Lower Confidence Bound(Parcel Size 8)</t>
  </si>
  <si>
    <t>Upper Confidence Bound(Parcel Size 8)</t>
  </si>
  <si>
    <t>Forecast(Parcel Size 14)</t>
  </si>
  <si>
    <t>Lower Confidence Bound(Parcel Size 14)</t>
  </si>
  <si>
    <t>Upper Confidence Bound(Parcel Size 14)</t>
  </si>
  <si>
    <t>Forecast(Parcel Size 16)</t>
  </si>
  <si>
    <t>Lower Confidence Bound(Parcel Size 16)</t>
  </si>
  <si>
    <t>Upper Confidence Bound(Parcel Size 16)</t>
  </si>
  <si>
    <t>Forecast(Parcel Size 18)</t>
  </si>
  <si>
    <t>Lower Confidence Bound(Parcel Size 18)</t>
  </si>
  <si>
    <t>Upper Confidence Bound(Parcel Size 18)</t>
  </si>
  <si>
    <t>Forecast(Parcel Size 20)</t>
  </si>
  <si>
    <t>Lower Confidence Bound(Parcel Size 20)</t>
  </si>
  <si>
    <t>Upper Confidence Bound(Parcel Size 20)</t>
  </si>
  <si>
    <t>Forecast(High-Need Visits (7-12))</t>
  </si>
  <si>
    <t>Lower Confidence Bound(High-Need Visits (7-12))</t>
  </si>
  <si>
    <t>Upper Confidence Bound(High-Need Visits (7-12))</t>
  </si>
  <si>
    <r>
      <t xml:space="preserve">
3. Visit Frequency &amp; Demand Patterns
• 45.73% of households visit 3–6 times/year, while 16.63% are high-need (7–12 visits/year).
• Peak Demand Months: November (166 parcels) and March (153 parcels) require increased inventory.
</t>
    </r>
    <r>
      <rPr>
        <u/>
        <sz val="11"/>
        <color theme="1"/>
        <rFont val="Aptos Narrow"/>
        <family val="2"/>
        <scheme val="minor"/>
      </rPr>
      <t>Strategic Impact:</t>
    </r>
    <r>
      <rPr>
        <sz val="11"/>
        <color theme="1"/>
        <rFont val="Aptos Narrow"/>
        <family val="2"/>
        <scheme val="minor"/>
      </rPr>
      <t xml:space="preserve">
• Adjust stock levels seasonally and prioritize frequent visitors for additional support services.
4. Parcel Size &amp; Ethnicity Trends
• Pasifika households more frequently require larger parcels (size 20: 13.79%), while East Asian households use smaller parcels (size 2: 17.44%).
• Forecasts indicate declining demand for Māori parcel size 2 (negative trend by Aug 2025), suggesting a reallocation to sizes 10/20.
</t>
    </r>
    <r>
      <rPr>
        <u/>
        <sz val="11"/>
        <color theme="1"/>
        <rFont val="Aptos Narrow"/>
        <family val="2"/>
        <scheme val="minor"/>
      </rPr>
      <t>Strategic Impact:</t>
    </r>
    <r>
      <rPr>
        <sz val="11"/>
        <color theme="1"/>
        <rFont val="Aptos Narrow"/>
        <family val="2"/>
        <scheme val="minor"/>
      </rPr>
      <t xml:space="preserve">
•  Culturally tailored parcel distribution improves efficiency and reduces waste; reallocate donations to sizes 10/20 and reduce size-2 stock by 20%.
5. Household Composition &amp; Parcel Sizing
• Average household size: 5.4 people (peaks at 5.7 for under-18 households).
• Households with 5+ members (e.g., Pasifika/NZ European) frequently require sizes 12-20.
</t>
    </r>
    <r>
      <rPr>
        <u/>
        <sz val="11"/>
        <color theme="1"/>
        <rFont val="Aptos Narrow"/>
        <family val="2"/>
        <scheme val="minor"/>
      </rPr>
      <t xml:space="preserve">Strategic Impact: 
</t>
    </r>
    <r>
      <rPr>
        <sz val="11"/>
        <color theme="1"/>
        <rFont val="Aptos Narrow"/>
        <family val="2"/>
        <scheme val="minor"/>
      </rPr>
      <t xml:space="preserve">• Match parcel sizes to household density (e.g., prioritize size 18 for Pasifika families).
</t>
    </r>
    <r>
      <rPr>
        <b/>
        <sz val="11"/>
        <color theme="1"/>
        <rFont val="Aptos Narrow"/>
        <family val="2"/>
        <scheme val="minor"/>
      </rPr>
      <t>Strategic Recommendations</t>
    </r>
    <r>
      <rPr>
        <sz val="11"/>
        <color theme="1"/>
        <rFont val="Aptos Narrow"/>
        <family val="2"/>
        <scheme val="minor"/>
      </rPr>
      <t xml:space="preserve">
1. Inventory Optimization
•  Reduce size-2 stock by 20% (forecasted Māori decline) and boost size 10/20 for Pasifika communities.
•  Prepare +15% stock for November/March peaks.
2. Referral Program Expansion
•  Target 100% of no-income households (10.56%) for financial mentoring.
•  Pilot referrals for high-frequency visitors (7–12 visits/year).
</t>
    </r>
  </si>
  <si>
    <t>Parcel Size</t>
  </si>
  <si>
    <t>2023 Cost</t>
  </si>
  <si>
    <t>2024 Cost</t>
  </si>
  <si>
    <t>Inflation Rate</t>
  </si>
  <si>
    <t>Small (size 2)</t>
  </si>
  <si>
    <t>+25% (100→125)</t>
  </si>
  <si>
    <t>Medium (Size 10)</t>
  </si>
  <si>
    <t>+25% (160→200)</t>
  </si>
  <si>
    <t>Large (Size 20)</t>
  </si>
  <si>
    <t>+25% (220→275)</t>
  </si>
  <si>
    <t>Metric</t>
  </si>
  <si>
    <t>Small (Size 2)</t>
  </si>
  <si>
    <t>Total</t>
  </si>
  <si>
    <t>% of Parcels</t>
  </si>
  <si>
    <t>Reduction Target</t>
  </si>
  <si>
    <t>Parcels Reduced/Month</t>
  </si>
  <si>
    <t>Cost Avoided/Unit</t>
  </si>
  <si>
    <t>Monthly Savings</t>
  </si>
  <si>
    <t xml:space="preserve">	10.56% (94)</t>
  </si>
  <si>
    <t>11.01% (98)</t>
  </si>
  <si>
    <t>9.78% (87)</t>
  </si>
  <si>
    <t xml:space="preserve">	10%</t>
  </si>
  <si>
    <t>-</t>
  </si>
  <si>
    <t>Q3 2025 Projected Cost</t>
  </si>
  <si>
    <t xml:space="preserve">$1,400	</t>
  </si>
  <si>
    <t>Q3 Savings (Aug Only)</t>
  </si>
  <si>
    <t>Table 2: Q3 2025 Savings Projection Actionable for Salvation Army NZ in August 2025 (Q3)</t>
  </si>
  <si>
    <t xml:space="preserve">	$1,400</t>
  </si>
  <si>
    <t>Q3 Savings (Jul-Aug)</t>
  </si>
  <si>
    <t xml:space="preserve">	$3,610</t>
  </si>
  <si>
    <t xml:space="preserve">	$2,800</t>
  </si>
  <si>
    <t xml:space="preserve">	$1,480</t>
  </si>
  <si>
    <t xml:space="preserve">	$7,890</t>
  </si>
  <si>
    <t>Assumes consistent 25% annual inflation from 2024. Actual 2025 costs may vary.</t>
  </si>
  <si>
    <t>Table 1: Parcel Cost Inflation (2023–2025) 
For Salvation Army NZ to apply in Q3 2025</t>
  </si>
  <si>
    <t xml:space="preserve">Jul-Aug Savings	</t>
  </si>
  <si>
    <t>% of Total</t>
  </si>
  <si>
    <t xml:space="preserve">
Prepared by:
Juliana Binondo
julianabinondo04@gmail.com</t>
  </si>
  <si>
    <r>
      <t xml:space="preserve">
3. Culturally Tailored Outreach
•  Partner with Māori/Pasifika community leaders for parcel drives emphasizing sizes 10/20.
</t>
    </r>
    <r>
      <rPr>
        <b/>
        <sz val="11"/>
        <color theme="1"/>
        <rFont val="Aptos Narrow"/>
        <family val="2"/>
        <scheme val="minor"/>
      </rPr>
      <t>Conclusion</t>
    </r>
    <r>
      <rPr>
        <sz val="11"/>
        <color theme="1"/>
        <rFont val="Aptos Narrow"/>
        <family val="2"/>
        <scheme val="minor"/>
      </rPr>
      <t xml:space="preserve">
This analysis demonstrates how data-driven optimization of The Salvation Army NZ’s food parcel program can mitigate rising costs while expanding community support. By implementing these strategies in Q3 2025 (July–August), the organization could achieve $7,890 in direct savings—equivalent to funding 65+ additional food parcels (based on current cost projections). These savings are derived from reducing overstocked parcel sizes (e.g., 19 fewer small parcels monthly) and avoiding inflated supply-chain expenses (e.g., $95 per small parcel under projected 2025 costs). When scaled year-round, these adjustments could yield ~$47K in annual savings, enabling more sustainable service delivery amid economic pressures. The insights further highlight opportunities to strengthen financial mentoring for high-need households and culturally tailor outreach to Māori and Pasifika communities. By acting on these recommendations, The Salvation Army can transform inflationary challenges into measurable social impact.
</t>
    </r>
    <r>
      <rPr>
        <b/>
        <sz val="11"/>
        <color theme="1"/>
        <rFont val="Aptos Narrow"/>
        <family val="2"/>
        <scheme val="minor"/>
      </rPr>
      <t>Next Steps for Project Advancement</t>
    </r>
    <r>
      <rPr>
        <sz val="11"/>
        <color theme="1"/>
        <rFont val="Aptos Narrow"/>
        <family val="2"/>
        <scheme val="minor"/>
      </rPr>
      <t xml:space="preserve">
To deepen insights and scalability, I will leverage additional tools in the next project phase:
1. SQL
•  Migrate data to a relational database for complex queries (e.g., joining referral success with visit frequency).
•  Calculate cross-tab metrics (e.g., avg parcel size by income source × ethnicity).
2. Python
•  Build predictive models (ARIMA/Prophet) for parcel demand.
•  Automate data cleaning and report generation.
3. Power BI
•  Develop interactive dashboards tracking:
•  Real-time referral rates by region
•  Seasonal demand heatmaps
•  Cost-saving impact of parcel optimization
Prepared by:
Juliana Binondo
julianabinondo04@gmail.com</t>
    </r>
  </si>
  <si>
    <r>
      <rPr>
        <b/>
        <sz val="14"/>
        <color theme="1"/>
        <rFont val="Aptos Narrow"/>
        <family val="2"/>
        <scheme val="minor"/>
      </rPr>
      <t xml:space="preserve">Executive Summary: Data Analytics Insights for Salvation Army Food Parcel Program Optimization
</t>
    </r>
    <r>
      <rPr>
        <sz val="11"/>
        <color theme="1"/>
        <rFont val="Aptos Narrow"/>
        <family val="2"/>
        <scheme val="minor"/>
      </rPr>
      <t xml:space="preserve">Prepared for: The Salvation Army New Zealand
Prepared by: Juliana Binondo
Date: 19 August 2025
</t>
    </r>
    <r>
      <rPr>
        <b/>
        <u/>
        <sz val="11"/>
        <color theme="1"/>
        <rFont val="Aptos Narrow"/>
        <family val="2"/>
        <scheme val="minor"/>
      </rPr>
      <t>Objective</t>
    </r>
    <r>
      <rPr>
        <sz val="11"/>
        <color theme="1"/>
        <rFont val="Aptos Narrow"/>
        <family val="2"/>
        <scheme val="minor"/>
      </rPr>
      <t xml:space="preserve">
This analysis utilizes a dataset of 890 Salvation Army household records to optimize food parcel distribution, improve referral program efficiency, and forecast demand - ensuring resource allocation aligns with community needs. By identifying key trends in demographics, visit frequency, and parcel demand, this project provides actionable insights to enhance service delivery while reducing operational costs.
</t>
    </r>
    <r>
      <rPr>
        <b/>
        <u/>
        <sz val="11"/>
        <color theme="1"/>
        <rFont val="Aptos Narrow"/>
        <family val="2"/>
        <scheme val="minor"/>
      </rPr>
      <t>Key Findings</t>
    </r>
    <r>
      <rPr>
        <sz val="11"/>
        <color theme="1"/>
        <rFont val="Aptos Narrow"/>
        <family val="2"/>
        <scheme val="minor"/>
      </rPr>
      <t xml:space="preserve">
1. Demographic Insights
• Primary Beneficiaries:
   -  72% of households served are aged 19–49 </t>
    </r>
    <r>
      <rPr>
        <i/>
        <sz val="11"/>
        <color theme="1"/>
        <rFont val="Aptos Narrow"/>
        <family val="2"/>
        <scheme val="minor"/>
      </rPr>
      <t>(35–49: 43.71%, 19–34: 28.43%),</t>
    </r>
    <r>
      <rPr>
        <sz val="11"/>
        <color theme="1"/>
        <rFont val="Aptos Narrow"/>
        <family val="2"/>
        <scheme val="minor"/>
      </rPr>
      <t xml:space="preserve"> with the largest segment being 35–49 </t>
    </r>
    <r>
      <rPr>
        <i/>
        <sz val="11"/>
        <color theme="1"/>
        <rFont val="Aptos Narrow"/>
        <family val="2"/>
        <scheme val="minor"/>
      </rPr>
      <t>(43.71%)</t>
    </r>
    <r>
      <rPr>
        <sz val="11"/>
        <color theme="1"/>
        <rFont val="Aptos Narrow"/>
        <family val="2"/>
        <scheme val="minor"/>
      </rPr>
      <t xml:space="preserve">.
   - Ethnic Distribution: NZ European (37.53%) and Māori (33.15%) households are the most frequent service users.
• Family Structures: Māori single-parent households (e.g., 95.58% of single-male households) and families with children are highly represented.
</t>
    </r>
    <r>
      <rPr>
        <u/>
        <sz val="11"/>
        <color theme="1"/>
        <rFont val="Aptos Narrow"/>
        <family val="2"/>
        <scheme val="minor"/>
      </rPr>
      <t>Strategic Impact:</t>
    </r>
    <r>
      <rPr>
        <sz val="11"/>
        <color theme="1"/>
        <rFont val="Aptos Narrow"/>
        <family val="2"/>
        <scheme val="minor"/>
      </rPr>
      <t xml:space="preserve">
• Focus outreach on working-age adults and Māori communities.
2. Income &amp; Financial Vulnerability
• 81.35% of households rely on government support, while 10.56% report no income.
• Only 32.36% of households receive financial mentoring referrals, indicating a gap in support services.
</t>
    </r>
    <r>
      <rPr>
        <u/>
        <sz val="11"/>
        <color theme="1"/>
        <rFont val="Aptos Narrow"/>
        <family val="2"/>
        <scheme val="minor"/>
      </rPr>
      <t xml:space="preserve">Strategic Impact:
</t>
    </r>
    <r>
      <rPr>
        <sz val="11"/>
        <color theme="1"/>
        <rFont val="Aptos Narrow"/>
        <family val="2"/>
        <scheme val="minor"/>
      </rPr>
      <t xml:space="preserve">• Expanding financial mentoring referrals could reduce long-term dependency by addressing root causes of food insecurity; Scale referrals for the 10.56% no-income group to reduce long-term dependency.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</si>
</sst>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uot;#,##0;[Red]\-&quot;$&quot;#,##0"/>
    <numFmt numFmtId="164" formatCode="d/mm/yyyy;@"/>
    <numFmt numFmtId="165" formatCode="0.0"/>
    <numFmt numFmtId="166" formatCode="0.0%"/>
    <numFmt numFmtId="167" formatCode="#,##0_ ;[Red]\-#,##0\ "/>
  </numFmts>
  <fonts count="13" x14ac:knownFonts="1">
    <font>
      <sz val="11"/>
      <color theme="1"/>
      <name val="Aptos Narrow"/>
      <family val="2"/>
      <scheme val="minor"/>
    </font>
    <font>
      <b/>
      <sz val="11"/>
      <color theme="1"/>
      <name val="Aptos Narrow"/>
      <family val="2"/>
      <scheme val="minor"/>
    </font>
    <font>
      <sz val="11"/>
      <name val="Aptos Narrow"/>
      <family val="2"/>
      <scheme val="minor"/>
    </font>
    <font>
      <sz val="11"/>
      <name val="Aptos Narrow"/>
      <family val="2"/>
      <scheme val="minor"/>
    </font>
    <font>
      <b/>
      <sz val="12"/>
      <color theme="1"/>
      <name val="Aptos Narrow"/>
      <family val="2"/>
      <scheme val="minor"/>
    </font>
    <font>
      <b/>
      <sz val="11"/>
      <color theme="0"/>
      <name val="Aptos Narrow"/>
      <family val="2"/>
      <scheme val="minor"/>
    </font>
    <font>
      <i/>
      <sz val="11"/>
      <color theme="1"/>
      <name val="Aptos Narrow"/>
      <family val="2"/>
      <scheme val="minor"/>
    </font>
    <font>
      <sz val="8"/>
      <name val="Aptos Narrow"/>
      <family val="2"/>
      <scheme val="minor"/>
    </font>
    <font>
      <b/>
      <sz val="11"/>
      <name val="Aptos Narrow"/>
      <family val="2"/>
      <scheme val="minor"/>
    </font>
    <font>
      <b/>
      <sz val="14"/>
      <color theme="1"/>
      <name val="Aptos Narrow"/>
      <family val="2"/>
      <scheme val="minor"/>
    </font>
    <font>
      <b/>
      <u/>
      <sz val="11"/>
      <color theme="1"/>
      <name val="Aptos Narrow"/>
      <family val="2"/>
      <scheme val="minor"/>
    </font>
    <font>
      <u/>
      <sz val="11"/>
      <color theme="1"/>
      <name val="Aptos Narrow"/>
      <family val="2"/>
      <scheme val="minor"/>
    </font>
    <font>
      <sz val="11"/>
      <name val="Aptos Narrow"/>
      <family val="2"/>
      <scheme val="minor"/>
    </font>
  </fonts>
  <fills count="2">
    <fill>
      <patternFill patternType="none"/>
    </fill>
    <fill>
      <patternFill patternType="gray125"/>
    </fill>
  </fills>
  <borders count="12">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theme="1"/>
      </bottom>
      <diagonal/>
    </border>
    <border>
      <left/>
      <right style="thin">
        <color indexed="64"/>
      </right>
      <top/>
      <bottom style="thin">
        <color theme="1"/>
      </bottom>
      <diagonal/>
    </border>
    <border>
      <left/>
      <right style="thin">
        <color theme="1"/>
      </right>
      <top/>
      <bottom/>
      <diagonal/>
    </border>
    <border>
      <left/>
      <right/>
      <top/>
      <bottom style="thin">
        <color theme="1"/>
      </bottom>
      <diagonal/>
    </border>
    <border>
      <left/>
      <right style="thin">
        <color theme="1"/>
      </right>
      <top/>
      <bottom style="thin">
        <color theme="1"/>
      </bottom>
      <diagonal/>
    </border>
  </borders>
  <cellStyleXfs count="1">
    <xf numFmtId="0" fontId="0" fillId="0" borderId="0"/>
  </cellStyleXfs>
  <cellXfs count="48">
    <xf numFmtId="0" fontId="0" fillId="0" borderId="0" xfId="0"/>
    <xf numFmtId="0" fontId="1" fillId="0" borderId="0" xfId="0" applyFont="1"/>
    <xf numFmtId="0" fontId="0" fillId="0" borderId="0" xfId="0" pivotButton="1"/>
    <xf numFmtId="0" fontId="0" fillId="0" borderId="0" xfId="0" applyAlignment="1">
      <alignment horizontal="left"/>
    </xf>
    <xf numFmtId="10" fontId="0" fillId="0" borderId="0" xfId="0" applyNumberFormat="1"/>
    <xf numFmtId="0" fontId="0" fillId="0" borderId="2" xfId="0" applyBorder="1"/>
    <xf numFmtId="0" fontId="0" fillId="0" borderId="4" xfId="0" applyBorder="1"/>
    <xf numFmtId="0" fontId="0" fillId="0" borderId="5" xfId="0" applyBorder="1"/>
    <xf numFmtId="0" fontId="4" fillId="0" borderId="1" xfId="0" applyFont="1" applyBorder="1"/>
    <xf numFmtId="0" fontId="0" fillId="0" borderId="6" xfId="0" applyBorder="1"/>
    <xf numFmtId="1" fontId="0" fillId="0" borderId="0" xfId="0" applyNumberFormat="1"/>
    <xf numFmtId="10" fontId="0" fillId="0" borderId="3" xfId="0" applyNumberFormat="1" applyBorder="1"/>
    <xf numFmtId="14" fontId="0" fillId="0" borderId="0" xfId="0" applyNumberFormat="1"/>
    <xf numFmtId="14" fontId="1" fillId="0" borderId="0" xfId="0" applyNumberFormat="1" applyFont="1"/>
    <xf numFmtId="14" fontId="1" fillId="0" borderId="3" xfId="0" applyNumberFormat="1" applyFont="1" applyBorder="1"/>
    <xf numFmtId="14" fontId="0" fillId="0" borderId="2" xfId="0" applyNumberFormat="1" applyBorder="1"/>
    <xf numFmtId="0" fontId="6" fillId="0" borderId="0" xfId="0" applyFont="1" applyAlignment="1">
      <alignment horizontal="left" vertical="center" indent="2"/>
    </xf>
    <xf numFmtId="0" fontId="1" fillId="0" borderId="5" xfId="0" applyFont="1" applyBorder="1" applyAlignment="1">
      <alignment horizontal="left"/>
    </xf>
    <xf numFmtId="1" fontId="0" fillId="0" borderId="4" xfId="0" applyNumberFormat="1" applyBorder="1" applyAlignment="1">
      <alignment horizontal="left"/>
    </xf>
    <xf numFmtId="14" fontId="0" fillId="0" borderId="0" xfId="0" applyNumberFormat="1" applyAlignment="1">
      <alignment horizontal="left"/>
    </xf>
    <xf numFmtId="0" fontId="3" fillId="0" borderId="0" xfId="0" applyFont="1" applyAlignment="1">
      <alignment horizontal="left"/>
    </xf>
    <xf numFmtId="0" fontId="2" fillId="0" borderId="0" xfId="0" applyFont="1" applyAlignment="1">
      <alignment horizontal="left"/>
    </xf>
    <xf numFmtId="0" fontId="1" fillId="0" borderId="0" xfId="0" applyFont="1" applyAlignment="1">
      <alignment horizontal="left"/>
    </xf>
    <xf numFmtId="14" fontId="1" fillId="0" borderId="0" xfId="0" applyNumberFormat="1" applyFont="1" applyAlignment="1">
      <alignment horizontal="left"/>
    </xf>
    <xf numFmtId="165" fontId="0" fillId="0" borderId="0" xfId="0" applyNumberFormat="1"/>
    <xf numFmtId="0" fontId="5" fillId="0" borderId="0" xfId="0" applyFont="1" applyAlignment="1">
      <alignment horizontal="left"/>
    </xf>
    <xf numFmtId="1" fontId="0" fillId="0" borderId="7" xfId="0" applyNumberFormat="1" applyBorder="1" applyAlignment="1">
      <alignment horizontal="left"/>
    </xf>
    <xf numFmtId="14" fontId="0" fillId="0" borderId="8" xfId="0" applyNumberFormat="1" applyBorder="1"/>
    <xf numFmtId="14" fontId="0" fillId="0" borderId="10" xfId="0" applyNumberFormat="1" applyBorder="1"/>
    <xf numFmtId="166" fontId="0" fillId="0" borderId="0" xfId="0" applyNumberFormat="1"/>
    <xf numFmtId="0" fontId="1" fillId="0" borderId="11" xfId="0" applyFont="1" applyBorder="1"/>
    <xf numFmtId="14" fontId="1" fillId="0" borderId="11" xfId="0" applyNumberFormat="1" applyFont="1" applyBorder="1"/>
    <xf numFmtId="0" fontId="0" fillId="0" borderId="9" xfId="0" applyBorder="1"/>
    <xf numFmtId="0" fontId="0" fillId="0" borderId="10" xfId="0" applyBorder="1"/>
    <xf numFmtId="0" fontId="0" fillId="0" borderId="11" xfId="0" applyBorder="1"/>
    <xf numFmtId="2" fontId="0" fillId="0" borderId="0" xfId="0" applyNumberFormat="1"/>
    <xf numFmtId="0" fontId="1" fillId="0" borderId="10" xfId="0" applyFont="1" applyBorder="1"/>
    <xf numFmtId="0" fontId="0" fillId="0" borderId="0" xfId="0" applyAlignment="1">
      <alignment wrapText="1"/>
    </xf>
    <xf numFmtId="9" fontId="0" fillId="0" borderId="0" xfId="0" applyNumberFormat="1"/>
    <xf numFmtId="6" fontId="0" fillId="0" borderId="0" xfId="0" applyNumberFormat="1" applyAlignment="1">
      <alignment horizontal="left"/>
    </xf>
    <xf numFmtId="0" fontId="0" fillId="0" borderId="0" xfId="0" quotePrefix="1" applyAlignment="1">
      <alignment horizontal="left"/>
    </xf>
    <xf numFmtId="9" fontId="0" fillId="0" borderId="0" xfId="0" applyNumberFormat="1" applyAlignment="1">
      <alignment horizontal="left"/>
    </xf>
    <xf numFmtId="6" fontId="0" fillId="0" borderId="0" xfId="0" quotePrefix="1" applyNumberFormat="1" applyAlignment="1">
      <alignment horizontal="left"/>
    </xf>
    <xf numFmtId="0" fontId="8" fillId="0" borderId="0" xfId="0" applyFont="1"/>
    <xf numFmtId="0" fontId="12" fillId="0" borderId="0" xfId="0" applyFont="1"/>
    <xf numFmtId="0" fontId="6" fillId="0" borderId="0" xfId="0" applyFont="1" applyAlignment="1">
      <alignment wrapText="1"/>
    </xf>
    <xf numFmtId="6" fontId="1" fillId="0" borderId="0" xfId="0" applyNumberFormat="1" applyFont="1" applyAlignment="1">
      <alignment horizontal="left"/>
    </xf>
    <xf numFmtId="167" fontId="0" fillId="0" borderId="0" xfId="0" quotePrefix="1" applyNumberFormat="1" applyAlignment="1">
      <alignment horizontal="left"/>
    </xf>
  </cellXfs>
  <cellStyles count="1">
    <cellStyle name="Normal" xfId="0" builtinId="0"/>
  </cellStyles>
  <dxfs count="171">
    <dxf>
      <numFmt numFmtId="1" formatCode="0"/>
    </dxf>
    <dxf>
      <numFmt numFmtId="1" formatCode="0"/>
    </dxf>
    <dxf>
      <numFmt numFmtId="1" formatCode="0"/>
    </dxf>
    <dxf>
      <numFmt numFmtId="19" formatCode="d/mm/yyyy"/>
    </dxf>
    <dxf>
      <numFmt numFmtId="1" formatCode="0"/>
    </dxf>
    <dxf>
      <numFmt numFmtId="1" formatCode="0"/>
    </dxf>
    <dxf>
      <numFmt numFmtId="1" formatCode="0"/>
    </dxf>
    <dxf>
      <numFmt numFmtId="19" formatCode="d/mm/yyyy"/>
    </dxf>
    <dxf>
      <numFmt numFmtId="1" formatCode="0"/>
    </dxf>
    <dxf>
      <numFmt numFmtId="1" formatCode="0"/>
    </dxf>
    <dxf>
      <numFmt numFmtId="1" formatCode="0"/>
    </dxf>
    <dxf>
      <numFmt numFmtId="19" formatCode="d/mm/yyyy"/>
    </dxf>
    <dxf>
      <numFmt numFmtId="1" formatCode="0"/>
    </dxf>
    <dxf>
      <numFmt numFmtId="1" formatCode="0"/>
    </dxf>
    <dxf>
      <numFmt numFmtId="1" formatCode="0"/>
    </dxf>
    <dxf>
      <numFmt numFmtId="19" formatCode="d/mm/yyyy"/>
    </dxf>
    <dxf>
      <numFmt numFmtId="1" formatCode="0"/>
    </dxf>
    <dxf>
      <numFmt numFmtId="1" formatCode="0"/>
    </dxf>
    <dxf>
      <numFmt numFmtId="1" formatCode="0"/>
    </dxf>
    <dxf>
      <numFmt numFmtId="19" formatCode="d/mm/yyyy"/>
    </dxf>
    <dxf>
      <numFmt numFmtId="1" formatCode="0"/>
    </dxf>
    <dxf>
      <numFmt numFmtId="1" formatCode="0"/>
    </dxf>
    <dxf>
      <numFmt numFmtId="1" formatCode="0"/>
    </dxf>
    <dxf>
      <numFmt numFmtId="19" formatCode="d/mm/yyyy"/>
    </dxf>
    <dxf>
      <numFmt numFmtId="1" formatCode="0"/>
    </dxf>
    <dxf>
      <numFmt numFmtId="1" formatCode="0"/>
    </dxf>
    <dxf>
      <numFmt numFmtId="1" formatCode="0"/>
    </dxf>
    <dxf>
      <numFmt numFmtId="19" formatCode="d/mm/yyyy"/>
    </dxf>
    <dxf>
      <numFmt numFmtId="1" formatCode="0"/>
    </dxf>
    <dxf>
      <numFmt numFmtId="1" formatCode="0"/>
    </dxf>
    <dxf>
      <numFmt numFmtId="1" formatCode="0"/>
    </dxf>
    <dxf>
      <numFmt numFmtId="19" formatCode="d/mm/yyyy"/>
    </dxf>
    <dxf>
      <numFmt numFmtId="1" formatCode="0"/>
    </dxf>
    <dxf>
      <numFmt numFmtId="1" formatCode="0"/>
    </dxf>
    <dxf>
      <numFmt numFmtId="1" formatCode="0"/>
    </dxf>
    <dxf>
      <numFmt numFmtId="19" formatCode="d/mm/yyyy"/>
    </dxf>
    <dxf>
      <numFmt numFmtId="1" formatCode="0"/>
    </dxf>
    <dxf>
      <numFmt numFmtId="1" formatCode="0"/>
    </dxf>
    <dxf>
      <numFmt numFmtId="1" formatCode="0"/>
    </dxf>
    <dxf>
      <numFmt numFmtId="19" formatCode="d/mm/yyyy"/>
    </dxf>
    <dxf>
      <numFmt numFmtId="1" formatCode="0"/>
    </dxf>
    <dxf>
      <numFmt numFmtId="1" formatCode="0"/>
    </dxf>
    <dxf>
      <numFmt numFmtId="1" formatCode="0"/>
    </dxf>
    <dxf>
      <numFmt numFmtId="19" formatCode="d/mm/yyyy"/>
    </dxf>
    <dxf>
      <numFmt numFmtId="1" formatCode="0"/>
    </dxf>
    <dxf>
      <numFmt numFmtId="1" formatCode="0"/>
    </dxf>
    <dxf>
      <numFmt numFmtId="1" formatCode="0"/>
    </dxf>
    <dxf>
      <numFmt numFmtId="19" formatCode="d/mm/yyyy"/>
    </dxf>
    <dxf>
      <numFmt numFmtId="1" formatCode="0"/>
    </dxf>
    <dxf>
      <numFmt numFmtId="1" formatCode="0"/>
    </dxf>
    <dxf>
      <numFmt numFmtId="1" formatCode="0"/>
    </dxf>
    <dxf>
      <numFmt numFmtId="19" formatCode="d/mm/yyyy"/>
    </dxf>
    <dxf>
      <numFmt numFmtId="1" formatCode="0"/>
    </dxf>
    <dxf>
      <numFmt numFmtId="1" formatCode="0"/>
    </dxf>
    <dxf>
      <numFmt numFmtId="1" formatCode="0"/>
    </dxf>
    <dxf>
      <numFmt numFmtId="19" formatCode="d/mm/yyyy"/>
    </dxf>
    <dxf>
      <numFmt numFmtId="1" formatCode="0"/>
    </dxf>
    <dxf>
      <numFmt numFmtId="1" formatCode="0"/>
    </dxf>
    <dxf>
      <numFmt numFmtId="1" formatCode="0"/>
    </dxf>
    <dxf>
      <numFmt numFmtId="19" formatCode="d/mm/yyyy"/>
    </dxf>
    <dxf>
      <numFmt numFmtId="1" formatCode="0"/>
    </dxf>
    <dxf>
      <numFmt numFmtId="1" formatCode="0"/>
    </dxf>
    <dxf>
      <numFmt numFmtId="1" formatCode="0"/>
    </dxf>
    <dxf>
      <numFmt numFmtId="19" formatCode="d/mm/yyyy"/>
    </dxf>
    <dxf>
      <numFmt numFmtId="1" formatCode="0"/>
    </dxf>
    <dxf>
      <numFmt numFmtId="1" formatCode="0"/>
    </dxf>
    <dxf>
      <numFmt numFmtId="1" formatCode="0"/>
    </dxf>
    <dxf>
      <numFmt numFmtId="19" formatCode="d/mm/yyyy"/>
    </dxf>
    <dxf>
      <numFmt numFmtId="1" formatCode="0"/>
    </dxf>
    <dxf>
      <numFmt numFmtId="1" formatCode="0"/>
    </dxf>
    <dxf>
      <numFmt numFmtId="1" formatCode="0"/>
    </dxf>
    <dxf>
      <numFmt numFmtId="19" formatCode="d/mm/yyyy"/>
    </dxf>
    <dxf>
      <numFmt numFmtId="1" formatCode="0"/>
    </dxf>
    <dxf>
      <numFmt numFmtId="1" formatCode="0"/>
    </dxf>
    <dxf>
      <numFmt numFmtId="1" formatCode="0"/>
    </dxf>
    <dxf>
      <numFmt numFmtId="19" formatCode="d/mm/yyyy"/>
    </dxf>
    <dxf>
      <numFmt numFmtId="2" formatCode="0.00"/>
    </dxf>
    <dxf>
      <numFmt numFmtId="2" formatCode="0.00"/>
    </dxf>
    <dxf>
      <numFmt numFmtId="19" formatCode="d/mm/yyyy"/>
    </dxf>
    <dxf>
      <numFmt numFmtId="19" formatCode="d/mm/yyyy"/>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auto="1"/>
        <name val="Aptos Narrow"/>
        <family val="2"/>
        <scheme val="minor"/>
      </font>
      <alignment horizontal="left" vertical="bottom" textRotation="0" wrapText="0" indent="0" justifyLastLine="0" shrinkToFit="0" readingOrder="0"/>
    </dxf>
    <dxf>
      <font>
        <b/>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dxf>
    <dxf>
      <numFmt numFmtId="1" formatCode="0"/>
    </dxf>
    <dxf>
      <numFmt numFmtId="1" formatCode="0"/>
    </dxf>
    <dxf>
      <numFmt numFmtId="1" formatCode="0"/>
    </dxf>
    <dxf>
      <numFmt numFmtId="19" formatCode="d/mm/yyyy"/>
    </dxf>
    <dxf>
      <numFmt numFmtId="1" formatCode="0"/>
    </dxf>
    <dxf>
      <numFmt numFmtId="1" formatCode="0"/>
    </dxf>
    <dxf>
      <numFmt numFmtId="1" formatCode="0"/>
    </dxf>
    <dxf>
      <numFmt numFmtId="1" formatCode="0"/>
    </dxf>
    <dxf>
      <numFmt numFmtId="19" formatCode="d/mm/yyyy"/>
    </dxf>
    <dxf>
      <numFmt numFmtId="1" formatCode="0"/>
    </dxf>
    <dxf>
      <numFmt numFmtId="1" formatCode="0"/>
    </dxf>
    <dxf>
      <numFmt numFmtId="1" formatCode="0"/>
    </dxf>
    <dxf>
      <numFmt numFmtId="19" formatCode="d/mm/yyyy"/>
    </dxf>
    <dxf>
      <numFmt numFmtId="1" formatCode="0"/>
    </dxf>
    <dxf>
      <numFmt numFmtId="1" formatCode="0"/>
    </dxf>
    <dxf>
      <numFmt numFmtId="1" formatCode="0"/>
    </dxf>
    <dxf>
      <numFmt numFmtId="1" formatCode="0"/>
    </dxf>
    <dxf>
      <numFmt numFmtId="19" formatCode="d/mm/yyyy"/>
    </dxf>
    <dxf>
      <numFmt numFmtId="1" formatCode="0"/>
    </dxf>
    <dxf>
      <numFmt numFmtId="1" formatCode="0"/>
    </dxf>
    <dxf>
      <numFmt numFmtId="1" formatCode="0"/>
    </dxf>
    <dxf>
      <numFmt numFmtId="1" formatCode="0"/>
    </dxf>
    <dxf>
      <numFmt numFmtId="19" formatCode="d/mm/yyyy"/>
    </dxf>
    <dxf>
      <numFmt numFmtId="1" formatCode="0"/>
    </dxf>
    <dxf>
      <numFmt numFmtId="1" formatCode="0"/>
    </dxf>
    <dxf>
      <numFmt numFmtId="1" formatCode="0"/>
    </dxf>
    <dxf>
      <numFmt numFmtId="1" formatCode="0"/>
    </dxf>
    <dxf>
      <numFmt numFmtId="19" formatCode="d/mm/yyyy"/>
    </dxf>
    <dxf>
      <numFmt numFmtId="1" formatCode="0"/>
    </dxf>
    <dxf>
      <numFmt numFmtId="1" formatCode="0"/>
    </dxf>
    <dxf>
      <numFmt numFmtId="1" formatCode="0"/>
    </dxf>
    <dxf>
      <numFmt numFmtId="1" formatCode="0"/>
    </dxf>
    <dxf>
      <numFmt numFmtId="19" formatCode="d/mm/yyyy"/>
    </dxf>
    <dxf>
      <numFmt numFmtId="1" formatCode="0"/>
    </dxf>
    <dxf>
      <numFmt numFmtId="1" formatCode="0"/>
    </dxf>
    <dxf>
      <numFmt numFmtId="1" formatCode="0"/>
    </dxf>
    <dxf>
      <numFmt numFmtId="19" formatCode="d/mm/yyyy"/>
    </dxf>
    <dxf>
      <numFmt numFmtId="2" formatCode="0.00"/>
    </dxf>
    <dxf>
      <numFmt numFmtId="2" formatCode="0.00"/>
    </dxf>
    <dxf>
      <numFmt numFmtId="19" formatCode="d/mm/yyyy"/>
    </dxf>
    <dxf>
      <numFmt numFmtId="1" formatCode="0"/>
    </dxf>
    <dxf>
      <numFmt numFmtId="1" formatCode="0"/>
    </dxf>
    <dxf>
      <numFmt numFmtId="1" formatCode="0"/>
    </dxf>
    <dxf>
      <numFmt numFmtId="1" formatCode="0"/>
    </dxf>
    <dxf>
      <numFmt numFmtId="19" formatCode="d/mm/yyyy"/>
    </dxf>
    <dxf>
      <numFmt numFmtId="1" formatCode="0"/>
    </dxf>
    <dxf>
      <numFmt numFmtId="1" formatCode="0"/>
    </dxf>
    <dxf>
      <numFmt numFmtId="1" formatCode="0"/>
    </dxf>
    <dxf>
      <numFmt numFmtId="19" formatCode="d/mm/yyyy"/>
    </dxf>
    <dxf>
      <numFmt numFmtId="1" formatCode="0"/>
    </dxf>
    <dxf>
      <numFmt numFmtId="1" formatCode="0"/>
    </dxf>
    <dxf>
      <numFmt numFmtId="1" formatCode="0"/>
    </dxf>
    <dxf>
      <numFmt numFmtId="1" formatCode="0"/>
    </dxf>
    <dxf>
      <numFmt numFmtId="19" formatCode="d/mm/yyyy"/>
    </dxf>
    <dxf>
      <numFmt numFmtId="1" formatCode="0"/>
    </dxf>
    <dxf>
      <numFmt numFmtId="1" formatCode="0"/>
    </dxf>
    <dxf>
      <numFmt numFmtId="1" formatCode="0"/>
    </dxf>
    <dxf>
      <numFmt numFmtId="1" formatCode="0"/>
    </dxf>
    <dxf>
      <numFmt numFmtId="19" formatCode="d/mm/yyyy"/>
    </dxf>
    <dxf>
      <numFmt numFmtId="1" formatCode="0"/>
    </dxf>
    <dxf>
      <numFmt numFmtId="1" formatCode="0"/>
    </dxf>
    <dxf>
      <numFmt numFmtId="1" formatCode="0"/>
    </dxf>
    <dxf>
      <numFmt numFmtId="1" formatCode="0"/>
    </dxf>
    <dxf>
      <numFmt numFmtId="19" formatCode="d/mm/yyyy"/>
    </dxf>
    <dxf>
      <numFmt numFmtId="1" formatCode="0"/>
    </dxf>
    <dxf>
      <numFmt numFmtId="1" formatCode="0"/>
    </dxf>
    <dxf>
      <numFmt numFmtId="1" formatCode="0"/>
    </dxf>
    <dxf>
      <numFmt numFmtId="1" formatCode="0"/>
    </dxf>
    <dxf>
      <numFmt numFmtId="19" formatCode="d/mm/yyyy"/>
    </dxf>
    <dxf>
      <numFmt numFmtId="1" formatCode="0"/>
    </dxf>
    <dxf>
      <numFmt numFmtId="1" formatCode="0"/>
    </dxf>
    <dxf>
      <numFmt numFmtId="1" formatCode="0"/>
    </dxf>
    <dxf>
      <numFmt numFmtId="19" formatCode="d/mm/yyyy"/>
    </dxf>
    <dxf>
      <numFmt numFmtId="2" formatCode="0.00"/>
    </dxf>
    <dxf>
      <numFmt numFmtId="2" formatCode="0.00"/>
    </dxf>
    <dxf>
      <numFmt numFmtId="19" formatCode="d/mm/yyyy"/>
    </dxf>
    <dxf>
      <numFmt numFmtId="1" formatCode="0"/>
    </dxf>
    <dxf>
      <numFmt numFmtId="1" formatCode="0"/>
    </dxf>
    <dxf>
      <numFmt numFmtId="1" formatCode="0"/>
    </dxf>
    <dxf>
      <numFmt numFmtId="19" formatCode="d/mm/yyyy"/>
    </dxf>
    <dxf>
      <numFmt numFmtId="1" formatCode="0"/>
    </dxf>
    <dxf>
      <numFmt numFmtId="1" formatCode="0"/>
    </dxf>
    <dxf>
      <numFmt numFmtId="1" formatCode="0"/>
    </dxf>
    <dxf>
      <numFmt numFmtId="19" formatCode="d/mm/yyyy"/>
    </dxf>
    <dxf>
      <border>
        <right/>
      </border>
    </dxf>
    <dxf>
      <border>
        <right/>
      </border>
    </dxf>
    <dxf>
      <border>
        <right/>
      </border>
    </dxf>
  </dxfs>
  <tableStyles count="0" defaultTableStyle="TableStyleMedium2" defaultPivotStyle="PivotStyleLight16"/>
  <colors>
    <mruColors>
      <color rgb="FFACE2FA"/>
      <color rgb="FF7030A0"/>
      <color rgb="FF70AD47"/>
      <color rgb="FFED7D31"/>
      <color rgb="FF4472C4"/>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pivotCacheDefinition" Target="pivotCache/pivotCacheDefinition3.xml"/><Relationship Id="rId47" Type="http://schemas.openxmlformats.org/officeDocument/2006/relationships/theme" Target="theme/theme1.xml"/><Relationship Id="rId63" Type="http://schemas.openxmlformats.org/officeDocument/2006/relationships/customXml" Target="../customXml/item9.xml"/><Relationship Id="rId68" Type="http://schemas.openxmlformats.org/officeDocument/2006/relationships/customXml" Target="../customXml/item14.xml"/><Relationship Id="rId16" Type="http://schemas.openxmlformats.org/officeDocument/2006/relationships/worksheet" Target="worksheets/sheet1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pivotCacheDefinition" Target="pivotCache/pivotCacheDefinition1.xml"/><Relationship Id="rId45" Type="http://schemas.microsoft.com/office/2007/relationships/slicerCache" Target="slicerCaches/slicerCache1.xml"/><Relationship Id="rId53" Type="http://schemas.microsoft.com/office/2017/10/relationships/person" Target="persons/person.xml"/><Relationship Id="rId58" Type="http://schemas.openxmlformats.org/officeDocument/2006/relationships/customXml" Target="../customXml/item4.xml"/><Relationship Id="rId66" Type="http://schemas.openxmlformats.org/officeDocument/2006/relationships/customXml" Target="../customXml/item12.xml"/><Relationship Id="rId74" Type="http://schemas.openxmlformats.org/officeDocument/2006/relationships/customXml" Target="../customXml/item20.xml"/><Relationship Id="rId5" Type="http://schemas.openxmlformats.org/officeDocument/2006/relationships/worksheet" Target="worksheets/sheet5.xml"/><Relationship Id="rId61" Type="http://schemas.openxmlformats.org/officeDocument/2006/relationships/customXml" Target="../customXml/item7.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pivotCacheDefinition" Target="pivotCache/pivotCacheDefinition4.xml"/><Relationship Id="rId48" Type="http://schemas.openxmlformats.org/officeDocument/2006/relationships/connections" Target="connections.xml"/><Relationship Id="rId56" Type="http://schemas.openxmlformats.org/officeDocument/2006/relationships/customXml" Target="../customXml/item2.xml"/><Relationship Id="rId64" Type="http://schemas.openxmlformats.org/officeDocument/2006/relationships/customXml" Target="../customXml/item10.xml"/><Relationship Id="rId69" Type="http://schemas.openxmlformats.org/officeDocument/2006/relationships/customXml" Target="../customXml/item15.xml"/><Relationship Id="rId77" Type="http://schemas.openxmlformats.org/officeDocument/2006/relationships/customXml" Target="../customXml/item23.xml"/><Relationship Id="rId8" Type="http://schemas.openxmlformats.org/officeDocument/2006/relationships/worksheet" Target="worksheets/sheet8.xml"/><Relationship Id="rId51" Type="http://schemas.openxmlformats.org/officeDocument/2006/relationships/sheetMetadata" Target="metadata.xml"/><Relationship Id="rId72" Type="http://schemas.openxmlformats.org/officeDocument/2006/relationships/customXml" Target="../customXml/item1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microsoft.com/office/2007/relationships/slicerCache" Target="slicerCaches/slicerCache2.xml"/><Relationship Id="rId59" Type="http://schemas.openxmlformats.org/officeDocument/2006/relationships/customXml" Target="../customXml/item5.xml"/><Relationship Id="rId67" Type="http://schemas.openxmlformats.org/officeDocument/2006/relationships/customXml" Target="../customXml/item13.xml"/><Relationship Id="rId20" Type="http://schemas.openxmlformats.org/officeDocument/2006/relationships/worksheet" Target="worksheets/sheet20.xml"/><Relationship Id="rId41" Type="http://schemas.openxmlformats.org/officeDocument/2006/relationships/pivotCacheDefinition" Target="pivotCache/pivotCacheDefinition2.xml"/><Relationship Id="rId54" Type="http://schemas.openxmlformats.org/officeDocument/2006/relationships/calcChain" Target="calcChain.xml"/><Relationship Id="rId62" Type="http://schemas.openxmlformats.org/officeDocument/2006/relationships/customXml" Target="../customXml/item8.xml"/><Relationship Id="rId70" Type="http://schemas.openxmlformats.org/officeDocument/2006/relationships/customXml" Target="../customXml/item16.xml"/><Relationship Id="rId75" Type="http://schemas.openxmlformats.org/officeDocument/2006/relationships/customXml" Target="../customXml/item2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tyles" Target="styles.xml"/><Relationship Id="rId57" Type="http://schemas.openxmlformats.org/officeDocument/2006/relationships/customXml" Target="../customXml/item3.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pivotCacheDefinition" Target="pivotCache/pivotCacheDefinition5.xml"/><Relationship Id="rId52" Type="http://schemas.openxmlformats.org/officeDocument/2006/relationships/powerPivotData" Target="model/item.data"/><Relationship Id="rId60" Type="http://schemas.openxmlformats.org/officeDocument/2006/relationships/customXml" Target="../customXml/item6.xml"/><Relationship Id="rId65" Type="http://schemas.openxmlformats.org/officeDocument/2006/relationships/customXml" Target="../customXml/item11.xml"/><Relationship Id="rId73" Type="http://schemas.openxmlformats.org/officeDocument/2006/relationships/customXml" Target="../customXml/item19.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sharedStrings" Target="sharedStrings.xml"/><Relationship Id="rId55" Type="http://schemas.openxmlformats.org/officeDocument/2006/relationships/customXml" Target="../customXml/item1.xml"/><Relationship Id="rId76" Type="http://schemas.openxmlformats.org/officeDocument/2006/relationships/customXml" Target="../customXml/item22.xml"/><Relationship Id="rId7" Type="http://schemas.openxmlformats.org/officeDocument/2006/relationships/worksheet" Target="worksheets/sheet7.xml"/><Relationship Id="rId71" Type="http://schemas.openxmlformats.org/officeDocument/2006/relationships/customXml" Target="../customXml/item17.xml"/><Relationship Id="rId2" Type="http://schemas.openxmlformats.org/officeDocument/2006/relationships/worksheet" Target="worksheets/sheet2.xml"/><Relationship Id="rId29" Type="http://schemas.openxmlformats.org/officeDocument/2006/relationships/worksheet" Target="worksheets/sheet29.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[SalvationArmy_FoodAssistance_Analysis.xlsx]Demographic_Summary_Age!PivotTable2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Age Distribution of Households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Demographic_Summary_Age!$B$3</c:f>
              <c:strCache>
                <c:ptCount val="1"/>
                <c:pt idx="0">
                  <c:v>Total</c:v>
                </c:pt>
              </c:strCache>
            </c:strRef>
          </c:tx>
          <c:spPr>
            <a:solidFill>
              <a:schemeClr val="accent1"/>
            </a:solidFill>
            <a:ln>
              <a:noFill/>
            </a:ln>
            <a:effectLst/>
          </c:spPr>
          <c:invertIfNegative val="0"/>
          <c:cat>
            <c:strRef>
              <c:f>Demographic_Summary_Age!$A$4:$A$9</c:f>
              <c:strCache>
                <c:ptCount val="5"/>
                <c:pt idx="0">
                  <c:v>&lt;18</c:v>
                </c:pt>
                <c:pt idx="1">
                  <c:v>19-34</c:v>
                </c:pt>
                <c:pt idx="2">
                  <c:v>35-49</c:v>
                </c:pt>
                <c:pt idx="3">
                  <c:v>50-64</c:v>
                </c:pt>
                <c:pt idx="4">
                  <c:v>65+</c:v>
                </c:pt>
              </c:strCache>
            </c:strRef>
          </c:cat>
          <c:val>
            <c:numRef>
              <c:f>Demographic_Summary_Age!$B$4:$B$9</c:f>
              <c:numCache>
                <c:formatCode>0.00%</c:formatCode>
                <c:ptCount val="5"/>
                <c:pt idx="0">
                  <c:v>3.3707865168539327E-3</c:v>
                </c:pt>
                <c:pt idx="1">
                  <c:v>0.28426966292134831</c:v>
                </c:pt>
                <c:pt idx="2">
                  <c:v>0.43707865168539328</c:v>
                </c:pt>
                <c:pt idx="3">
                  <c:v>0.22359550561797753</c:v>
                </c:pt>
                <c:pt idx="4">
                  <c:v>5.1685393258426963E-2</c:v>
                </c:pt>
              </c:numCache>
            </c:numRef>
          </c:val>
          <c:extLst>
            <c:ext xmlns:c16="http://schemas.microsoft.com/office/drawing/2014/chart" uri="{C3380CC4-5D6E-409C-BE32-E72D297353CC}">
              <c16:uniqueId val="{00000000-9F33-45D9-A504-2483E13CF370}"/>
            </c:ext>
          </c:extLst>
        </c:ser>
        <c:dLbls>
          <c:showLegendKey val="0"/>
          <c:showVal val="0"/>
          <c:showCatName val="0"/>
          <c:showSerName val="0"/>
          <c:showPercent val="0"/>
          <c:showBubbleSize val="0"/>
        </c:dLbls>
        <c:gapWidth val="219"/>
        <c:overlap val="-27"/>
        <c:axId val="899223983"/>
        <c:axId val="899221583"/>
      </c:barChart>
      <c:catAx>
        <c:axId val="89922398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NZ"/>
                  <a:t>Age Group</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9221583"/>
        <c:crosses val="autoZero"/>
        <c:auto val="1"/>
        <c:lblAlgn val="ctr"/>
        <c:lblOffset val="100"/>
        <c:noMultiLvlLbl val="0"/>
      </c:catAx>
      <c:valAx>
        <c:axId val="89922158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NZ"/>
                  <a:t>Percentage of</a:t>
                </a:r>
                <a:r>
                  <a:rPr lang="en-NZ" baseline="0"/>
                  <a:t> Households (%)</a:t>
                </a:r>
                <a:endParaRPr lang="en-NZ"/>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Z"/>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92239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[SalvationArmy_FoodAssistance_Analysis.xlsx]Ethnicity_vs_FamilyType_Distrn!PivotTable28</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Ethnicity_vs_FamilyType_Distrn!$B$1:$B$2</c:f>
              <c:strCache>
                <c:ptCount val="1"/>
                <c:pt idx="0">
                  <c:v>East Asian</c:v>
                </c:pt>
              </c:strCache>
            </c:strRef>
          </c:tx>
          <c:spPr>
            <a:solidFill>
              <a:schemeClr val="accent1"/>
            </a:solidFill>
            <a:ln>
              <a:noFill/>
            </a:ln>
            <a:effectLst/>
          </c:spPr>
          <c:invertIfNegative val="0"/>
          <c:cat>
            <c:strRef>
              <c:f>Ethnicity_vs_FamilyType_Distrn!$A$3:$A$8</c:f>
              <c:strCache>
                <c:ptCount val="5"/>
                <c:pt idx="0">
                  <c:v>Female and Children</c:v>
                </c:pt>
                <c:pt idx="1">
                  <c:v>Male and Children</c:v>
                </c:pt>
                <c:pt idx="2">
                  <c:v>Partners with Children</c:v>
                </c:pt>
                <c:pt idx="3">
                  <c:v>Single Female</c:v>
                </c:pt>
                <c:pt idx="4">
                  <c:v>Single Male</c:v>
                </c:pt>
              </c:strCache>
            </c:strRef>
          </c:cat>
          <c:val>
            <c:numRef>
              <c:f>Ethnicity_vs_FamilyType_Distrn!$B$3:$B$8</c:f>
              <c:numCache>
                <c:formatCode>0.00%</c:formatCode>
                <c:ptCount val="5"/>
                <c:pt idx="0">
                  <c:v>0</c:v>
                </c:pt>
                <c:pt idx="1">
                  <c:v>0</c:v>
                </c:pt>
                <c:pt idx="2">
                  <c:v>0.54777070063694266</c:v>
                </c:pt>
                <c:pt idx="3">
                  <c:v>0</c:v>
                </c:pt>
                <c:pt idx="4">
                  <c:v>0</c:v>
                </c:pt>
              </c:numCache>
            </c:numRef>
          </c:val>
          <c:extLst>
            <c:ext xmlns:c16="http://schemas.microsoft.com/office/drawing/2014/chart" uri="{C3380CC4-5D6E-409C-BE32-E72D297353CC}">
              <c16:uniqueId val="{00000000-9E43-412F-B60F-C7BC0CA7117B}"/>
            </c:ext>
          </c:extLst>
        </c:ser>
        <c:ser>
          <c:idx val="1"/>
          <c:order val="1"/>
          <c:tx>
            <c:strRef>
              <c:f>Ethnicity_vs_FamilyType_Distrn!$C$1:$C$2</c:f>
              <c:strCache>
                <c:ptCount val="1"/>
                <c:pt idx="0">
                  <c:v>Māori</c:v>
                </c:pt>
              </c:strCache>
            </c:strRef>
          </c:tx>
          <c:spPr>
            <a:solidFill>
              <a:schemeClr val="accent2"/>
            </a:solidFill>
            <a:ln>
              <a:noFill/>
            </a:ln>
            <a:effectLst/>
          </c:spPr>
          <c:invertIfNegative val="0"/>
          <c:cat>
            <c:strRef>
              <c:f>Ethnicity_vs_FamilyType_Distrn!$A$3:$A$8</c:f>
              <c:strCache>
                <c:ptCount val="5"/>
                <c:pt idx="0">
                  <c:v>Female and Children</c:v>
                </c:pt>
                <c:pt idx="1">
                  <c:v>Male and Children</c:v>
                </c:pt>
                <c:pt idx="2">
                  <c:v>Partners with Children</c:v>
                </c:pt>
                <c:pt idx="3">
                  <c:v>Single Female</c:v>
                </c:pt>
                <c:pt idx="4">
                  <c:v>Single Male</c:v>
                </c:pt>
              </c:strCache>
            </c:strRef>
          </c:cat>
          <c:val>
            <c:numRef>
              <c:f>Ethnicity_vs_FamilyType_Distrn!$C$3:$C$8</c:f>
              <c:numCache>
                <c:formatCode>0.00%</c:formatCode>
                <c:ptCount val="5"/>
                <c:pt idx="0">
                  <c:v>0</c:v>
                </c:pt>
                <c:pt idx="1">
                  <c:v>0</c:v>
                </c:pt>
                <c:pt idx="2">
                  <c:v>0</c:v>
                </c:pt>
                <c:pt idx="3">
                  <c:v>0.53378378378378377</c:v>
                </c:pt>
                <c:pt idx="4">
                  <c:v>0.95575221238938057</c:v>
                </c:pt>
              </c:numCache>
            </c:numRef>
          </c:val>
          <c:extLst>
            <c:ext xmlns:c16="http://schemas.microsoft.com/office/drawing/2014/chart" uri="{C3380CC4-5D6E-409C-BE32-E72D297353CC}">
              <c16:uniqueId val="{00000001-9E43-412F-B60F-C7BC0CA7117B}"/>
            </c:ext>
          </c:extLst>
        </c:ser>
        <c:ser>
          <c:idx val="2"/>
          <c:order val="2"/>
          <c:tx>
            <c:strRef>
              <c:f>Ethnicity_vs_FamilyType_Distrn!$D$1:$D$2</c:f>
              <c:strCache>
                <c:ptCount val="1"/>
                <c:pt idx="0">
                  <c:v>NZ European</c:v>
                </c:pt>
              </c:strCache>
            </c:strRef>
          </c:tx>
          <c:spPr>
            <a:solidFill>
              <a:schemeClr val="accent3"/>
            </a:solidFill>
            <a:ln>
              <a:noFill/>
            </a:ln>
            <a:effectLst/>
          </c:spPr>
          <c:invertIfNegative val="0"/>
          <c:cat>
            <c:strRef>
              <c:f>Ethnicity_vs_FamilyType_Distrn!$A$3:$A$8</c:f>
              <c:strCache>
                <c:ptCount val="5"/>
                <c:pt idx="0">
                  <c:v>Female and Children</c:v>
                </c:pt>
                <c:pt idx="1">
                  <c:v>Male and Children</c:v>
                </c:pt>
                <c:pt idx="2">
                  <c:v>Partners with Children</c:v>
                </c:pt>
                <c:pt idx="3">
                  <c:v>Single Female</c:v>
                </c:pt>
                <c:pt idx="4">
                  <c:v>Single Male</c:v>
                </c:pt>
              </c:strCache>
            </c:strRef>
          </c:cat>
          <c:val>
            <c:numRef>
              <c:f>Ethnicity_vs_FamilyType_Distrn!$D$3:$D$8</c:f>
              <c:numCache>
                <c:formatCode>0.00%</c:formatCode>
                <c:ptCount val="5"/>
                <c:pt idx="0">
                  <c:v>1</c:v>
                </c:pt>
                <c:pt idx="1">
                  <c:v>0</c:v>
                </c:pt>
                <c:pt idx="2">
                  <c:v>0</c:v>
                </c:pt>
                <c:pt idx="3">
                  <c:v>0</c:v>
                </c:pt>
                <c:pt idx="4">
                  <c:v>4.4247787610619468E-2</c:v>
                </c:pt>
              </c:numCache>
            </c:numRef>
          </c:val>
          <c:extLst>
            <c:ext xmlns:c16="http://schemas.microsoft.com/office/drawing/2014/chart" uri="{C3380CC4-5D6E-409C-BE32-E72D297353CC}">
              <c16:uniqueId val="{00000002-9E43-412F-B60F-C7BC0CA7117B}"/>
            </c:ext>
          </c:extLst>
        </c:ser>
        <c:ser>
          <c:idx val="3"/>
          <c:order val="3"/>
          <c:tx>
            <c:strRef>
              <c:f>Ethnicity_vs_FamilyType_Distrn!$E$1:$E$2</c:f>
              <c:strCache>
                <c:ptCount val="1"/>
                <c:pt idx="0">
                  <c:v>Other</c:v>
                </c:pt>
              </c:strCache>
            </c:strRef>
          </c:tx>
          <c:spPr>
            <a:solidFill>
              <a:schemeClr val="accent4"/>
            </a:solidFill>
            <a:ln>
              <a:noFill/>
            </a:ln>
            <a:effectLst/>
          </c:spPr>
          <c:invertIfNegative val="0"/>
          <c:cat>
            <c:strRef>
              <c:f>Ethnicity_vs_FamilyType_Distrn!$A$3:$A$8</c:f>
              <c:strCache>
                <c:ptCount val="5"/>
                <c:pt idx="0">
                  <c:v>Female and Children</c:v>
                </c:pt>
                <c:pt idx="1">
                  <c:v>Male and Children</c:v>
                </c:pt>
                <c:pt idx="2">
                  <c:v>Partners with Children</c:v>
                </c:pt>
                <c:pt idx="3">
                  <c:v>Single Female</c:v>
                </c:pt>
                <c:pt idx="4">
                  <c:v>Single Male</c:v>
                </c:pt>
              </c:strCache>
            </c:strRef>
          </c:cat>
          <c:val>
            <c:numRef>
              <c:f>Ethnicity_vs_FamilyType_Distrn!$E$3:$E$8</c:f>
              <c:numCache>
                <c:formatCode>0.00%</c:formatCode>
                <c:ptCount val="5"/>
                <c:pt idx="0">
                  <c:v>0</c:v>
                </c:pt>
                <c:pt idx="1">
                  <c:v>1</c:v>
                </c:pt>
                <c:pt idx="2">
                  <c:v>0.33757961783439489</c:v>
                </c:pt>
                <c:pt idx="3">
                  <c:v>0</c:v>
                </c:pt>
                <c:pt idx="4">
                  <c:v>0</c:v>
                </c:pt>
              </c:numCache>
            </c:numRef>
          </c:val>
          <c:extLst>
            <c:ext xmlns:c16="http://schemas.microsoft.com/office/drawing/2014/chart" uri="{C3380CC4-5D6E-409C-BE32-E72D297353CC}">
              <c16:uniqueId val="{00000003-9E43-412F-B60F-C7BC0CA7117B}"/>
            </c:ext>
          </c:extLst>
        </c:ser>
        <c:ser>
          <c:idx val="4"/>
          <c:order val="4"/>
          <c:tx>
            <c:strRef>
              <c:f>Ethnicity_vs_FamilyType_Distrn!$F$1:$F$2</c:f>
              <c:strCache>
                <c:ptCount val="1"/>
                <c:pt idx="0">
                  <c:v>Pasifika</c:v>
                </c:pt>
              </c:strCache>
            </c:strRef>
          </c:tx>
          <c:spPr>
            <a:solidFill>
              <a:schemeClr val="accent5"/>
            </a:solidFill>
            <a:ln>
              <a:noFill/>
            </a:ln>
            <a:effectLst/>
          </c:spPr>
          <c:invertIfNegative val="0"/>
          <c:cat>
            <c:strRef>
              <c:f>Ethnicity_vs_FamilyType_Distrn!$A$3:$A$8</c:f>
              <c:strCache>
                <c:ptCount val="5"/>
                <c:pt idx="0">
                  <c:v>Female and Children</c:v>
                </c:pt>
                <c:pt idx="1">
                  <c:v>Male and Children</c:v>
                </c:pt>
                <c:pt idx="2">
                  <c:v>Partners with Children</c:v>
                </c:pt>
                <c:pt idx="3">
                  <c:v>Single Female</c:v>
                </c:pt>
                <c:pt idx="4">
                  <c:v>Single Male</c:v>
                </c:pt>
              </c:strCache>
            </c:strRef>
          </c:cat>
          <c:val>
            <c:numRef>
              <c:f>Ethnicity_vs_FamilyType_Distrn!$F$3:$F$8</c:f>
              <c:numCache>
                <c:formatCode>0.00%</c:formatCode>
                <c:ptCount val="5"/>
                <c:pt idx="0">
                  <c:v>0</c:v>
                </c:pt>
                <c:pt idx="1">
                  <c:v>0</c:v>
                </c:pt>
                <c:pt idx="2">
                  <c:v>0.11464968152866242</c:v>
                </c:pt>
                <c:pt idx="3">
                  <c:v>0.46621621621621623</c:v>
                </c:pt>
                <c:pt idx="4">
                  <c:v>0</c:v>
                </c:pt>
              </c:numCache>
            </c:numRef>
          </c:val>
          <c:extLst>
            <c:ext xmlns:c16="http://schemas.microsoft.com/office/drawing/2014/chart" uri="{C3380CC4-5D6E-409C-BE32-E72D297353CC}">
              <c16:uniqueId val="{00000004-9E43-412F-B60F-C7BC0CA7117B}"/>
            </c:ext>
          </c:extLst>
        </c:ser>
        <c:dLbls>
          <c:showLegendKey val="0"/>
          <c:showVal val="0"/>
          <c:showCatName val="0"/>
          <c:showSerName val="0"/>
          <c:showPercent val="0"/>
          <c:showBubbleSize val="0"/>
        </c:dLbls>
        <c:gapWidth val="219"/>
        <c:overlap val="-27"/>
        <c:axId val="79319263"/>
        <c:axId val="79320703"/>
      </c:barChart>
      <c:catAx>
        <c:axId val="793192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320703"/>
        <c:crosses val="autoZero"/>
        <c:auto val="1"/>
        <c:lblAlgn val="ctr"/>
        <c:lblOffset val="100"/>
        <c:noMultiLvlLbl val="0"/>
      </c:catAx>
      <c:valAx>
        <c:axId val="7932070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3192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[SalvationArmy_FoodAssistance_Analysis.xlsx]FoodParcels!PivotTable4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NZ" sz="1400" b="0" i="0" u="none" strike="noStrike" baseline="0">
                <a:effectLst/>
              </a:rPr>
              <a:t>Food Parcel Visit Frequency Distribution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FoodParcels!$B$3</c:f>
              <c:strCache>
                <c:ptCount val="1"/>
                <c:pt idx="0">
                  <c:v>Total</c:v>
                </c:pt>
              </c:strCache>
            </c:strRef>
          </c:tx>
          <c:spPr>
            <a:solidFill>
              <a:schemeClr val="accent1"/>
            </a:solidFill>
            <a:ln>
              <a:noFill/>
            </a:ln>
            <a:effectLst/>
          </c:spPr>
          <c:invertIfNegative val="0"/>
          <c:cat>
            <c:strRef>
              <c:f>FoodParcels!$A$4:$A$14</c:f>
              <c:strCache>
                <c:ptCount val="10"/>
                <c:pt idx="0">
                  <c:v>2</c:v>
                </c:pt>
                <c:pt idx="1">
                  <c:v>4</c:v>
                </c:pt>
                <c:pt idx="2">
                  <c:v>6</c:v>
                </c:pt>
                <c:pt idx="3">
                  <c:v>8</c:v>
                </c:pt>
                <c:pt idx="4">
                  <c:v>10</c:v>
                </c:pt>
                <c:pt idx="5">
                  <c:v>12</c:v>
                </c:pt>
                <c:pt idx="6">
                  <c:v>14</c:v>
                </c:pt>
                <c:pt idx="7">
                  <c:v>16</c:v>
                </c:pt>
                <c:pt idx="8">
                  <c:v>18</c:v>
                </c:pt>
                <c:pt idx="9">
                  <c:v>20</c:v>
                </c:pt>
              </c:strCache>
            </c:strRef>
          </c:cat>
          <c:val>
            <c:numRef>
              <c:f>FoodParcels!$B$4:$B$14</c:f>
              <c:numCache>
                <c:formatCode>0.00%</c:formatCode>
                <c:ptCount val="10"/>
                <c:pt idx="0">
                  <c:v>0.10561797752808989</c:v>
                </c:pt>
                <c:pt idx="1">
                  <c:v>0.1</c:v>
                </c:pt>
                <c:pt idx="2">
                  <c:v>9.8876404494382023E-2</c:v>
                </c:pt>
                <c:pt idx="3">
                  <c:v>0.10561797752808989</c:v>
                </c:pt>
                <c:pt idx="4">
                  <c:v>0.1101123595505618</c:v>
                </c:pt>
                <c:pt idx="5">
                  <c:v>0.10224719101123596</c:v>
                </c:pt>
                <c:pt idx="6">
                  <c:v>0.10112359550561797</c:v>
                </c:pt>
                <c:pt idx="7">
                  <c:v>8.6516853932584264E-2</c:v>
                </c:pt>
                <c:pt idx="8">
                  <c:v>9.2134831460674152E-2</c:v>
                </c:pt>
                <c:pt idx="9">
                  <c:v>9.7752808988764039E-2</c:v>
                </c:pt>
              </c:numCache>
            </c:numRef>
          </c:val>
          <c:extLst>
            <c:ext xmlns:c16="http://schemas.microsoft.com/office/drawing/2014/chart" uri="{C3380CC4-5D6E-409C-BE32-E72D297353CC}">
              <c16:uniqueId val="{00000000-162D-492A-800F-80E60942C410}"/>
            </c:ext>
          </c:extLst>
        </c:ser>
        <c:dLbls>
          <c:showLegendKey val="0"/>
          <c:showVal val="0"/>
          <c:showCatName val="0"/>
          <c:showSerName val="0"/>
          <c:showPercent val="0"/>
          <c:showBubbleSize val="0"/>
        </c:dLbls>
        <c:gapWidth val="219"/>
        <c:overlap val="-27"/>
        <c:axId val="839990607"/>
        <c:axId val="839991567"/>
      </c:barChart>
      <c:catAx>
        <c:axId val="83999060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NZ"/>
                  <a:t>Number of Visits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9991567"/>
        <c:crosses val="autoZero"/>
        <c:auto val="1"/>
        <c:lblAlgn val="ctr"/>
        <c:lblOffset val="100"/>
        <c:noMultiLvlLbl val="0"/>
      </c:catAx>
      <c:valAx>
        <c:axId val="83999156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NZ"/>
                  <a:t>Percentage of Households (%)</a:t>
                </a:r>
              </a:p>
            </c:rich>
          </c:tx>
          <c:layout>
            <c:manualLayout>
              <c:xMode val="edge"/>
              <c:yMode val="edge"/>
              <c:x val="3.0555555555555555E-2"/>
              <c:y val="0.23911599591717703"/>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99906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[SalvationArmy_FoodAssistance_Analysis.xlsx]Referrals!PivotTable5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Referral Analysis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Referrals!$B$3</c:f>
              <c:strCache>
                <c:ptCount val="1"/>
                <c:pt idx="0">
                  <c:v>Total</c:v>
                </c:pt>
              </c:strCache>
            </c:strRef>
          </c:tx>
          <c:spPr>
            <a:solidFill>
              <a:schemeClr val="accent1"/>
            </a:solidFill>
            <a:ln>
              <a:noFill/>
            </a:ln>
            <a:effectLst/>
          </c:spPr>
          <c:invertIfNegative val="0"/>
          <c:cat>
            <c:strRef>
              <c:f>Referrals!$A$4:$A$6</c:f>
              <c:strCache>
                <c:ptCount val="2"/>
                <c:pt idx="0">
                  <c:v>Financial Mentoring</c:v>
                </c:pt>
                <c:pt idx="1">
                  <c:v>None</c:v>
                </c:pt>
              </c:strCache>
            </c:strRef>
          </c:cat>
          <c:val>
            <c:numRef>
              <c:f>Referrals!$B$4:$B$6</c:f>
              <c:numCache>
                <c:formatCode>General</c:formatCode>
                <c:ptCount val="2"/>
                <c:pt idx="0">
                  <c:v>288</c:v>
                </c:pt>
                <c:pt idx="1">
                  <c:v>602</c:v>
                </c:pt>
              </c:numCache>
            </c:numRef>
          </c:val>
          <c:extLst>
            <c:ext xmlns:c16="http://schemas.microsoft.com/office/drawing/2014/chart" uri="{C3380CC4-5D6E-409C-BE32-E72D297353CC}">
              <c16:uniqueId val="{00000000-BC29-4448-B0B2-A21CA269690F}"/>
            </c:ext>
          </c:extLst>
        </c:ser>
        <c:dLbls>
          <c:showLegendKey val="0"/>
          <c:showVal val="0"/>
          <c:showCatName val="0"/>
          <c:showSerName val="0"/>
          <c:showPercent val="0"/>
          <c:showBubbleSize val="0"/>
        </c:dLbls>
        <c:gapWidth val="219"/>
        <c:overlap val="-27"/>
        <c:axId val="1920256655"/>
        <c:axId val="904202975"/>
      </c:barChart>
      <c:catAx>
        <c:axId val="192025665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NZ"/>
                  <a:t>Metric Type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4202975"/>
        <c:crosses val="autoZero"/>
        <c:auto val="1"/>
        <c:lblAlgn val="ctr"/>
        <c:lblOffset val="100"/>
        <c:noMultiLvlLbl val="0"/>
      </c:catAx>
      <c:valAx>
        <c:axId val="90420297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NZ"/>
                  <a:t>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02566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[SalvationArmy_FoodAssistance_Analysis.xlsx]Demographic_Dashboard!PivotTable6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NZ" sz="1400" b="0" i="0" u="none" strike="noStrike" baseline="0">
                <a:effectLst/>
              </a:rPr>
              <a:t>Income Source Distribution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Demographic_Dashboard!$B$3</c:f>
              <c:strCache>
                <c:ptCount val="1"/>
                <c:pt idx="0">
                  <c:v>Total</c:v>
                </c:pt>
              </c:strCache>
            </c:strRef>
          </c:tx>
          <c:spPr>
            <a:solidFill>
              <a:schemeClr val="accent1"/>
            </a:solidFill>
            <a:ln>
              <a:noFill/>
            </a:ln>
            <a:effectLst/>
          </c:spPr>
          <c:invertIfNegative val="0"/>
          <c:cat>
            <c:strRef>
              <c:f>Demographic_Dashboard!$A$4:$A$8</c:f>
              <c:strCache>
                <c:ptCount val="4"/>
                <c:pt idx="0">
                  <c:v>Family Support</c:v>
                </c:pt>
                <c:pt idx="1">
                  <c:v>Govt Support</c:v>
                </c:pt>
                <c:pt idx="2">
                  <c:v>No Income</c:v>
                </c:pt>
                <c:pt idx="3">
                  <c:v>Personal/Private</c:v>
                </c:pt>
              </c:strCache>
            </c:strRef>
          </c:cat>
          <c:val>
            <c:numRef>
              <c:f>Demographic_Dashboard!$B$4:$B$8</c:f>
              <c:numCache>
                <c:formatCode>0.00%</c:formatCode>
                <c:ptCount val="4"/>
                <c:pt idx="0">
                  <c:v>1.1235955056179776E-3</c:v>
                </c:pt>
                <c:pt idx="1">
                  <c:v>0.81348314606741579</c:v>
                </c:pt>
                <c:pt idx="2">
                  <c:v>0.10561797752808989</c:v>
                </c:pt>
                <c:pt idx="3">
                  <c:v>7.9775280898876408E-2</c:v>
                </c:pt>
              </c:numCache>
            </c:numRef>
          </c:val>
          <c:extLst>
            <c:ext xmlns:c16="http://schemas.microsoft.com/office/drawing/2014/chart" uri="{C3380CC4-5D6E-409C-BE32-E72D297353CC}">
              <c16:uniqueId val="{00000000-51AA-44AC-B301-2C9B6EBB2765}"/>
            </c:ext>
          </c:extLst>
        </c:ser>
        <c:dLbls>
          <c:showLegendKey val="0"/>
          <c:showVal val="0"/>
          <c:showCatName val="0"/>
          <c:showSerName val="0"/>
          <c:showPercent val="0"/>
          <c:showBubbleSize val="0"/>
        </c:dLbls>
        <c:gapWidth val="219"/>
        <c:overlap val="-27"/>
        <c:axId val="839987247"/>
        <c:axId val="839998287"/>
      </c:barChart>
      <c:catAx>
        <c:axId val="83998724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NZ"/>
                  <a:t>Percentage of</a:t>
                </a:r>
                <a:r>
                  <a:rPr lang="en-NZ" baseline="0"/>
                  <a:t> Households (%)</a:t>
                </a:r>
                <a:endParaRPr lang="en-NZ"/>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Z"/>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9998287"/>
        <c:crosses val="autoZero"/>
        <c:auto val="1"/>
        <c:lblAlgn val="ctr"/>
        <c:lblOffset val="100"/>
        <c:noMultiLvlLbl val="0"/>
      </c:catAx>
      <c:valAx>
        <c:axId val="83999828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NZ"/>
                  <a:t>Income Source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99872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[SalvationArmy_FoodAssistance_Analysis.xlsx]Demographic_Dashboard!PivotTable7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Visit Frequency Distribution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Demographic_Dashboard!$I$3</c:f>
              <c:strCache>
                <c:ptCount val="1"/>
                <c:pt idx="0">
                  <c:v>Total</c:v>
                </c:pt>
              </c:strCache>
            </c:strRef>
          </c:tx>
          <c:spPr>
            <a:solidFill>
              <a:schemeClr val="accent1"/>
            </a:solidFill>
            <a:ln>
              <a:noFill/>
            </a:ln>
            <a:effectLst/>
          </c:spPr>
          <c:invertIfNegative val="0"/>
          <c:cat>
            <c:strRef>
              <c:f>Demographic_Dashboard!$H$4:$H$9</c:f>
              <c:strCache>
                <c:ptCount val="5"/>
                <c:pt idx="0">
                  <c:v>1-2</c:v>
                </c:pt>
                <c:pt idx="1">
                  <c:v>13-24</c:v>
                </c:pt>
                <c:pt idx="2">
                  <c:v>25+</c:v>
                </c:pt>
                <c:pt idx="3">
                  <c:v>3-6</c:v>
                </c:pt>
                <c:pt idx="4">
                  <c:v>7-12</c:v>
                </c:pt>
              </c:strCache>
            </c:strRef>
          </c:cat>
          <c:val>
            <c:numRef>
              <c:f>Demographic_Dashboard!$I$4:$I$9</c:f>
              <c:numCache>
                <c:formatCode>0.00%</c:formatCode>
                <c:ptCount val="5"/>
                <c:pt idx="0">
                  <c:v>0.3539325842696629</c:v>
                </c:pt>
                <c:pt idx="1">
                  <c:v>2.0224719101123594E-2</c:v>
                </c:pt>
                <c:pt idx="2">
                  <c:v>2.2471910112359553E-3</c:v>
                </c:pt>
                <c:pt idx="3">
                  <c:v>0.45730337078651684</c:v>
                </c:pt>
                <c:pt idx="4">
                  <c:v>0.16629213483146069</c:v>
                </c:pt>
              </c:numCache>
            </c:numRef>
          </c:val>
          <c:extLst>
            <c:ext xmlns:c16="http://schemas.microsoft.com/office/drawing/2014/chart" uri="{C3380CC4-5D6E-409C-BE32-E72D297353CC}">
              <c16:uniqueId val="{00000000-CEE0-4DD3-AB83-3ACDE177BB64}"/>
            </c:ext>
          </c:extLst>
        </c:ser>
        <c:dLbls>
          <c:showLegendKey val="0"/>
          <c:showVal val="0"/>
          <c:showCatName val="0"/>
          <c:showSerName val="0"/>
          <c:showPercent val="0"/>
          <c:showBubbleSize val="0"/>
        </c:dLbls>
        <c:gapWidth val="219"/>
        <c:overlap val="-27"/>
        <c:axId val="670365871"/>
        <c:axId val="670378351"/>
      </c:barChart>
      <c:catAx>
        <c:axId val="67036587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NZ"/>
                  <a:t>Visit Frequency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0378351"/>
        <c:crosses val="autoZero"/>
        <c:auto val="1"/>
        <c:lblAlgn val="ctr"/>
        <c:lblOffset val="100"/>
        <c:noMultiLvlLbl val="0"/>
      </c:catAx>
      <c:valAx>
        <c:axId val="67037835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NZ"/>
                  <a:t>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03658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[SalvationArmy_FoodAssistance_Analysis.xlsx]Pivot_Age_vs_Ethnicity!PivotTable29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NZ" sz="1400" b="1" i="0" u="none" strike="noStrike" baseline="0">
                <a:effectLst/>
              </a:rPr>
              <a:t>Households by Age Group &amp; Ethnicity</a:t>
            </a:r>
            <a:r>
              <a:rPr lang="en-NZ" sz="1400" b="0" i="0" u="none" strike="noStrike" baseline="0">
                <a:effectLst/>
              </a:rPr>
              <a:t>.</a:t>
            </a:r>
            <a:endParaRPr lang="en-NZ"/>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Z"/>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Pivot_Age_vs_Ethnicity!$B$3:$B$4</c:f>
              <c:strCache>
                <c:ptCount val="1"/>
                <c:pt idx="0">
                  <c:v>East Asian</c:v>
                </c:pt>
              </c:strCache>
            </c:strRef>
          </c:tx>
          <c:spPr>
            <a:solidFill>
              <a:schemeClr val="accent1"/>
            </a:solidFill>
            <a:ln>
              <a:noFill/>
            </a:ln>
            <a:effectLst/>
          </c:spPr>
          <c:invertIfNegative val="0"/>
          <c:cat>
            <c:strRef>
              <c:f>Pivot_Age_vs_Ethnicity!$A$5:$A$10</c:f>
              <c:strCache>
                <c:ptCount val="5"/>
                <c:pt idx="0">
                  <c:v>&lt;18</c:v>
                </c:pt>
                <c:pt idx="1">
                  <c:v>19-34</c:v>
                </c:pt>
                <c:pt idx="2">
                  <c:v>35-49</c:v>
                </c:pt>
                <c:pt idx="3">
                  <c:v>50-64</c:v>
                </c:pt>
                <c:pt idx="4">
                  <c:v>65+</c:v>
                </c:pt>
              </c:strCache>
            </c:strRef>
          </c:cat>
          <c:val>
            <c:numRef>
              <c:f>Pivot_Age_vs_Ethnicity!$B$5:$B$10</c:f>
              <c:numCache>
                <c:formatCode>General</c:formatCode>
                <c:ptCount val="5"/>
                <c:pt idx="3">
                  <c:v>86</c:v>
                </c:pt>
              </c:numCache>
            </c:numRef>
          </c:val>
          <c:extLst>
            <c:ext xmlns:c16="http://schemas.microsoft.com/office/drawing/2014/chart" uri="{C3380CC4-5D6E-409C-BE32-E72D297353CC}">
              <c16:uniqueId val="{00000000-326C-4093-8031-DB985584D853}"/>
            </c:ext>
          </c:extLst>
        </c:ser>
        <c:ser>
          <c:idx val="1"/>
          <c:order val="1"/>
          <c:tx>
            <c:strRef>
              <c:f>Pivot_Age_vs_Ethnicity!$C$3:$C$4</c:f>
              <c:strCache>
                <c:ptCount val="1"/>
                <c:pt idx="0">
                  <c:v>Māori</c:v>
                </c:pt>
              </c:strCache>
            </c:strRef>
          </c:tx>
          <c:spPr>
            <a:solidFill>
              <a:schemeClr val="accent2"/>
            </a:solidFill>
            <a:ln>
              <a:noFill/>
            </a:ln>
            <a:effectLst/>
          </c:spPr>
          <c:invertIfNegative val="0"/>
          <c:cat>
            <c:strRef>
              <c:f>Pivot_Age_vs_Ethnicity!$A$5:$A$10</c:f>
              <c:strCache>
                <c:ptCount val="5"/>
                <c:pt idx="0">
                  <c:v>&lt;18</c:v>
                </c:pt>
                <c:pt idx="1">
                  <c:v>19-34</c:v>
                </c:pt>
                <c:pt idx="2">
                  <c:v>35-49</c:v>
                </c:pt>
                <c:pt idx="3">
                  <c:v>50-64</c:v>
                </c:pt>
                <c:pt idx="4">
                  <c:v>65+</c:v>
                </c:pt>
              </c:strCache>
            </c:strRef>
          </c:cat>
          <c:val>
            <c:numRef>
              <c:f>Pivot_Age_vs_Ethnicity!$C$5:$C$10</c:f>
              <c:numCache>
                <c:formatCode>General</c:formatCode>
                <c:ptCount val="5"/>
                <c:pt idx="2">
                  <c:v>295</c:v>
                </c:pt>
              </c:numCache>
            </c:numRef>
          </c:val>
          <c:extLst>
            <c:ext xmlns:c16="http://schemas.microsoft.com/office/drawing/2014/chart" uri="{C3380CC4-5D6E-409C-BE32-E72D297353CC}">
              <c16:uniqueId val="{00000001-326C-4093-8031-DB985584D853}"/>
            </c:ext>
          </c:extLst>
        </c:ser>
        <c:ser>
          <c:idx val="2"/>
          <c:order val="2"/>
          <c:tx>
            <c:strRef>
              <c:f>Pivot_Age_vs_Ethnicity!$D$3:$D$4</c:f>
              <c:strCache>
                <c:ptCount val="1"/>
                <c:pt idx="0">
                  <c:v>NZ European</c:v>
                </c:pt>
              </c:strCache>
            </c:strRef>
          </c:tx>
          <c:spPr>
            <a:solidFill>
              <a:schemeClr val="accent3"/>
            </a:solidFill>
            <a:ln>
              <a:noFill/>
            </a:ln>
            <a:effectLst/>
          </c:spPr>
          <c:invertIfNegative val="0"/>
          <c:cat>
            <c:strRef>
              <c:f>Pivot_Age_vs_Ethnicity!$A$5:$A$10</c:f>
              <c:strCache>
                <c:ptCount val="5"/>
                <c:pt idx="0">
                  <c:v>&lt;18</c:v>
                </c:pt>
                <c:pt idx="1">
                  <c:v>19-34</c:v>
                </c:pt>
                <c:pt idx="2">
                  <c:v>35-49</c:v>
                </c:pt>
                <c:pt idx="3">
                  <c:v>50-64</c:v>
                </c:pt>
                <c:pt idx="4">
                  <c:v>65+</c:v>
                </c:pt>
              </c:strCache>
            </c:strRef>
          </c:cat>
          <c:val>
            <c:numRef>
              <c:f>Pivot_Age_vs_Ethnicity!$D$5:$D$10</c:f>
              <c:numCache>
                <c:formatCode>General</c:formatCode>
                <c:ptCount val="5"/>
                <c:pt idx="0">
                  <c:v>3</c:v>
                </c:pt>
                <c:pt idx="1">
                  <c:v>253</c:v>
                </c:pt>
                <c:pt idx="2">
                  <c:v>78</c:v>
                </c:pt>
              </c:numCache>
            </c:numRef>
          </c:val>
          <c:extLst>
            <c:ext xmlns:c16="http://schemas.microsoft.com/office/drawing/2014/chart" uri="{C3380CC4-5D6E-409C-BE32-E72D297353CC}">
              <c16:uniqueId val="{00000002-326C-4093-8031-DB985584D853}"/>
            </c:ext>
          </c:extLst>
        </c:ser>
        <c:ser>
          <c:idx val="3"/>
          <c:order val="3"/>
          <c:tx>
            <c:strRef>
              <c:f>Pivot_Age_vs_Ethnicity!$E$3:$E$4</c:f>
              <c:strCache>
                <c:ptCount val="1"/>
                <c:pt idx="0">
                  <c:v>Other</c:v>
                </c:pt>
              </c:strCache>
            </c:strRef>
          </c:tx>
          <c:spPr>
            <a:solidFill>
              <a:schemeClr val="accent4"/>
            </a:solidFill>
            <a:ln>
              <a:noFill/>
            </a:ln>
            <a:effectLst/>
          </c:spPr>
          <c:invertIfNegative val="0"/>
          <c:cat>
            <c:strRef>
              <c:f>Pivot_Age_vs_Ethnicity!$A$5:$A$10</c:f>
              <c:strCache>
                <c:ptCount val="5"/>
                <c:pt idx="0">
                  <c:v>&lt;18</c:v>
                </c:pt>
                <c:pt idx="1">
                  <c:v>19-34</c:v>
                </c:pt>
                <c:pt idx="2">
                  <c:v>35-49</c:v>
                </c:pt>
                <c:pt idx="3">
                  <c:v>50-64</c:v>
                </c:pt>
                <c:pt idx="4">
                  <c:v>65+</c:v>
                </c:pt>
              </c:strCache>
            </c:strRef>
          </c:cat>
          <c:val>
            <c:numRef>
              <c:f>Pivot_Age_vs_Ethnicity!$E$5:$E$10</c:f>
              <c:numCache>
                <c:formatCode>General</c:formatCode>
                <c:ptCount val="5"/>
                <c:pt idx="3">
                  <c:v>42</c:v>
                </c:pt>
                <c:pt idx="4">
                  <c:v>46</c:v>
                </c:pt>
              </c:numCache>
            </c:numRef>
          </c:val>
          <c:extLst>
            <c:ext xmlns:c16="http://schemas.microsoft.com/office/drawing/2014/chart" uri="{C3380CC4-5D6E-409C-BE32-E72D297353CC}">
              <c16:uniqueId val="{00000003-326C-4093-8031-DB985584D853}"/>
            </c:ext>
          </c:extLst>
        </c:ser>
        <c:ser>
          <c:idx val="4"/>
          <c:order val="4"/>
          <c:tx>
            <c:strRef>
              <c:f>Pivot_Age_vs_Ethnicity!$F$3:$F$4</c:f>
              <c:strCache>
                <c:ptCount val="1"/>
                <c:pt idx="0">
                  <c:v>Pasifika</c:v>
                </c:pt>
              </c:strCache>
            </c:strRef>
          </c:tx>
          <c:spPr>
            <a:solidFill>
              <a:schemeClr val="accent5"/>
            </a:solidFill>
            <a:ln>
              <a:noFill/>
            </a:ln>
            <a:effectLst/>
          </c:spPr>
          <c:invertIfNegative val="0"/>
          <c:cat>
            <c:strRef>
              <c:f>Pivot_Age_vs_Ethnicity!$A$5:$A$10</c:f>
              <c:strCache>
                <c:ptCount val="5"/>
                <c:pt idx="0">
                  <c:v>&lt;18</c:v>
                </c:pt>
                <c:pt idx="1">
                  <c:v>19-34</c:v>
                </c:pt>
                <c:pt idx="2">
                  <c:v>35-49</c:v>
                </c:pt>
                <c:pt idx="3">
                  <c:v>50-64</c:v>
                </c:pt>
                <c:pt idx="4">
                  <c:v>65+</c:v>
                </c:pt>
              </c:strCache>
            </c:strRef>
          </c:cat>
          <c:val>
            <c:numRef>
              <c:f>Pivot_Age_vs_Ethnicity!$F$5:$F$10</c:f>
              <c:numCache>
                <c:formatCode>General</c:formatCode>
                <c:ptCount val="5"/>
                <c:pt idx="2">
                  <c:v>16</c:v>
                </c:pt>
                <c:pt idx="3">
                  <c:v>71</c:v>
                </c:pt>
              </c:numCache>
            </c:numRef>
          </c:val>
          <c:extLst>
            <c:ext xmlns:c16="http://schemas.microsoft.com/office/drawing/2014/chart" uri="{C3380CC4-5D6E-409C-BE32-E72D297353CC}">
              <c16:uniqueId val="{00000004-326C-4093-8031-DB985584D853}"/>
            </c:ext>
          </c:extLst>
        </c:ser>
        <c:dLbls>
          <c:showLegendKey val="0"/>
          <c:showVal val="0"/>
          <c:showCatName val="0"/>
          <c:showSerName val="0"/>
          <c:showPercent val="0"/>
          <c:showBubbleSize val="0"/>
        </c:dLbls>
        <c:gapWidth val="219"/>
        <c:overlap val="-27"/>
        <c:axId val="143381935"/>
        <c:axId val="143382415"/>
      </c:barChart>
      <c:catAx>
        <c:axId val="14338193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NZ"/>
                  <a:t>Age Groups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382415"/>
        <c:crosses val="autoZero"/>
        <c:auto val="1"/>
        <c:lblAlgn val="ctr"/>
        <c:lblOffset val="100"/>
        <c:noMultiLvlLbl val="0"/>
      </c:catAx>
      <c:valAx>
        <c:axId val="14338241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NZ"/>
                  <a:t>Number</a:t>
                </a:r>
                <a:r>
                  <a:rPr lang="en-NZ" baseline="0"/>
                  <a:t> of Households</a:t>
                </a:r>
                <a:endParaRPr lang="en-NZ"/>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Z"/>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3819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[SalvationArmy_FoodAssistance_Analysis.xlsx]Pivot_Household_Size!PivotTable39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NZ" sz="1400" b="0" i="0" u="none" strike="noStrike" baseline="0"/>
              <a:t>Average Household Size by Age Group</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Pivot_Household_Size!$B$3</c:f>
              <c:strCache>
                <c:ptCount val="1"/>
                <c:pt idx="0">
                  <c:v>Total</c:v>
                </c:pt>
              </c:strCache>
            </c:strRef>
          </c:tx>
          <c:spPr>
            <a:solidFill>
              <a:schemeClr val="accent1"/>
            </a:solidFill>
            <a:ln>
              <a:noFill/>
            </a:ln>
            <a:effectLst/>
          </c:spPr>
          <c:invertIfNegative val="0"/>
          <c:cat>
            <c:strRef>
              <c:f>Pivot_Household_Size!$A$4:$A$9</c:f>
              <c:strCache>
                <c:ptCount val="5"/>
                <c:pt idx="0">
                  <c:v>&lt;18</c:v>
                </c:pt>
                <c:pt idx="1">
                  <c:v>19-34</c:v>
                </c:pt>
                <c:pt idx="2">
                  <c:v>35-49</c:v>
                </c:pt>
                <c:pt idx="3">
                  <c:v>50-64</c:v>
                </c:pt>
                <c:pt idx="4">
                  <c:v>65+</c:v>
                </c:pt>
              </c:strCache>
            </c:strRef>
          </c:cat>
          <c:val>
            <c:numRef>
              <c:f>Pivot_Household_Size!$B$4:$B$9</c:f>
              <c:numCache>
                <c:formatCode>0.0</c:formatCode>
                <c:ptCount val="5"/>
                <c:pt idx="0">
                  <c:v>5.666666666666667</c:v>
                </c:pt>
                <c:pt idx="1">
                  <c:v>5.5454545454545459</c:v>
                </c:pt>
                <c:pt idx="2">
                  <c:v>5.3907455012853474</c:v>
                </c:pt>
                <c:pt idx="3">
                  <c:v>5.4170854271356781</c:v>
                </c:pt>
                <c:pt idx="4">
                  <c:v>4.5</c:v>
                </c:pt>
              </c:numCache>
            </c:numRef>
          </c:val>
          <c:extLst>
            <c:ext xmlns:c16="http://schemas.microsoft.com/office/drawing/2014/chart" uri="{C3380CC4-5D6E-409C-BE32-E72D297353CC}">
              <c16:uniqueId val="{00000000-4D6F-4749-B328-E2F98982D7FB}"/>
            </c:ext>
          </c:extLst>
        </c:ser>
        <c:dLbls>
          <c:showLegendKey val="0"/>
          <c:showVal val="0"/>
          <c:showCatName val="0"/>
          <c:showSerName val="0"/>
          <c:showPercent val="0"/>
          <c:showBubbleSize val="0"/>
        </c:dLbls>
        <c:gapWidth val="219"/>
        <c:overlap val="-27"/>
        <c:axId val="1028790592"/>
        <c:axId val="1028798272"/>
      </c:barChart>
      <c:catAx>
        <c:axId val="102879059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NZ" sz="1000" b="0" i="0" u="none" strike="noStrike" baseline="0"/>
                  <a:t>Age_Group</a:t>
                </a:r>
                <a:endParaRPr lang="en-NZ"/>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Z"/>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8798272"/>
        <c:crosses val="autoZero"/>
        <c:auto val="1"/>
        <c:lblAlgn val="ctr"/>
        <c:lblOffset val="100"/>
        <c:noMultiLvlLbl val="0"/>
      </c:catAx>
      <c:valAx>
        <c:axId val="10287982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NZ" sz="1000" b="0" i="0" u="none" strike="noStrike" baseline="0"/>
                  <a:t>Average Household Size</a:t>
                </a:r>
                <a:endParaRPr lang="en-NZ"/>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Z"/>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87905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[SalvationArmy_FoodAssistance_Analysis.xlsx]Monthly_Parcel_Demand!PivotTable40</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NZ" sz="1400" b="0" i="0" u="none" strike="noStrike" baseline="0">
                <a:effectLst/>
              </a:rPr>
              <a:t>Monthly Parcel Size Demand</a:t>
            </a:r>
            <a:endParaRPr lang="en-NZ"/>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Z"/>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Monthly_Parcel_Demand!$B$3:$B$4</c:f>
              <c:strCache>
                <c:ptCount val="1"/>
                <c:pt idx="0">
                  <c:v>2</c:v>
                </c:pt>
              </c:strCache>
            </c:strRef>
          </c:tx>
          <c:spPr>
            <a:solidFill>
              <a:schemeClr val="accent1"/>
            </a:solidFill>
            <a:ln>
              <a:noFill/>
            </a:ln>
            <a:effectLst/>
          </c:spPr>
          <c:invertIfNegative val="0"/>
          <c:cat>
            <c:strRef>
              <c:f>Monthly_Parcel_Demand!$A$5:$A$11</c:f>
              <c:strCache>
                <c:ptCount val="6"/>
                <c:pt idx="0">
                  <c:v>Jan</c:v>
                </c:pt>
                <c:pt idx="1">
                  <c:v>Feb</c:v>
                </c:pt>
                <c:pt idx="2">
                  <c:v>Mar</c:v>
                </c:pt>
                <c:pt idx="3">
                  <c:v>Oct</c:v>
                </c:pt>
                <c:pt idx="4">
                  <c:v>Nov</c:v>
                </c:pt>
                <c:pt idx="5">
                  <c:v>Dec</c:v>
                </c:pt>
              </c:strCache>
            </c:strRef>
          </c:cat>
          <c:val>
            <c:numRef>
              <c:f>Monthly_Parcel_Demand!$B$5:$B$11</c:f>
              <c:numCache>
                <c:formatCode>General</c:formatCode>
                <c:ptCount val="6"/>
                <c:pt idx="0">
                  <c:v>11</c:v>
                </c:pt>
                <c:pt idx="1">
                  <c:v>12</c:v>
                </c:pt>
                <c:pt idx="2">
                  <c:v>16</c:v>
                </c:pt>
                <c:pt idx="3">
                  <c:v>9</c:v>
                </c:pt>
                <c:pt idx="4">
                  <c:v>29</c:v>
                </c:pt>
                <c:pt idx="5">
                  <c:v>17</c:v>
                </c:pt>
              </c:numCache>
            </c:numRef>
          </c:val>
          <c:extLst>
            <c:ext xmlns:c16="http://schemas.microsoft.com/office/drawing/2014/chart" uri="{C3380CC4-5D6E-409C-BE32-E72D297353CC}">
              <c16:uniqueId val="{00000000-60D9-4339-A69E-364CD467BAA2}"/>
            </c:ext>
          </c:extLst>
        </c:ser>
        <c:ser>
          <c:idx val="1"/>
          <c:order val="1"/>
          <c:tx>
            <c:strRef>
              <c:f>Monthly_Parcel_Demand!$C$3:$C$4</c:f>
              <c:strCache>
                <c:ptCount val="1"/>
                <c:pt idx="0">
                  <c:v>4</c:v>
                </c:pt>
              </c:strCache>
            </c:strRef>
          </c:tx>
          <c:spPr>
            <a:solidFill>
              <a:schemeClr val="accent2"/>
            </a:solidFill>
            <a:ln>
              <a:noFill/>
            </a:ln>
            <a:effectLst/>
          </c:spPr>
          <c:invertIfNegative val="0"/>
          <c:cat>
            <c:strRef>
              <c:f>Monthly_Parcel_Demand!$A$5:$A$11</c:f>
              <c:strCache>
                <c:ptCount val="6"/>
                <c:pt idx="0">
                  <c:v>Jan</c:v>
                </c:pt>
                <c:pt idx="1">
                  <c:v>Feb</c:v>
                </c:pt>
                <c:pt idx="2">
                  <c:v>Mar</c:v>
                </c:pt>
                <c:pt idx="3">
                  <c:v>Oct</c:v>
                </c:pt>
                <c:pt idx="4">
                  <c:v>Nov</c:v>
                </c:pt>
                <c:pt idx="5">
                  <c:v>Dec</c:v>
                </c:pt>
              </c:strCache>
            </c:strRef>
          </c:cat>
          <c:val>
            <c:numRef>
              <c:f>Monthly_Parcel_Demand!$C$5:$C$11</c:f>
              <c:numCache>
                <c:formatCode>General</c:formatCode>
                <c:ptCount val="6"/>
                <c:pt idx="0">
                  <c:v>16</c:v>
                </c:pt>
                <c:pt idx="1">
                  <c:v>8</c:v>
                </c:pt>
                <c:pt idx="2">
                  <c:v>15</c:v>
                </c:pt>
                <c:pt idx="3">
                  <c:v>16</c:v>
                </c:pt>
                <c:pt idx="4">
                  <c:v>19</c:v>
                </c:pt>
                <c:pt idx="5">
                  <c:v>15</c:v>
                </c:pt>
              </c:numCache>
            </c:numRef>
          </c:val>
          <c:extLst>
            <c:ext xmlns:c16="http://schemas.microsoft.com/office/drawing/2014/chart" uri="{C3380CC4-5D6E-409C-BE32-E72D297353CC}">
              <c16:uniqueId val="{00000001-60D9-4339-A69E-364CD467BAA2}"/>
            </c:ext>
          </c:extLst>
        </c:ser>
        <c:ser>
          <c:idx val="2"/>
          <c:order val="2"/>
          <c:tx>
            <c:strRef>
              <c:f>Monthly_Parcel_Demand!$D$3:$D$4</c:f>
              <c:strCache>
                <c:ptCount val="1"/>
                <c:pt idx="0">
                  <c:v>6</c:v>
                </c:pt>
              </c:strCache>
            </c:strRef>
          </c:tx>
          <c:spPr>
            <a:solidFill>
              <a:schemeClr val="accent3"/>
            </a:solidFill>
            <a:ln>
              <a:noFill/>
            </a:ln>
            <a:effectLst/>
          </c:spPr>
          <c:invertIfNegative val="0"/>
          <c:cat>
            <c:strRef>
              <c:f>Monthly_Parcel_Demand!$A$5:$A$11</c:f>
              <c:strCache>
                <c:ptCount val="6"/>
                <c:pt idx="0">
                  <c:v>Jan</c:v>
                </c:pt>
                <c:pt idx="1">
                  <c:v>Feb</c:v>
                </c:pt>
                <c:pt idx="2">
                  <c:v>Mar</c:v>
                </c:pt>
                <c:pt idx="3">
                  <c:v>Oct</c:v>
                </c:pt>
                <c:pt idx="4">
                  <c:v>Nov</c:v>
                </c:pt>
                <c:pt idx="5">
                  <c:v>Dec</c:v>
                </c:pt>
              </c:strCache>
            </c:strRef>
          </c:cat>
          <c:val>
            <c:numRef>
              <c:f>Monthly_Parcel_Demand!$D$5:$D$11</c:f>
              <c:numCache>
                <c:formatCode>General</c:formatCode>
                <c:ptCount val="6"/>
                <c:pt idx="0">
                  <c:v>15</c:v>
                </c:pt>
                <c:pt idx="1">
                  <c:v>16</c:v>
                </c:pt>
                <c:pt idx="2">
                  <c:v>11</c:v>
                </c:pt>
                <c:pt idx="3">
                  <c:v>19</c:v>
                </c:pt>
                <c:pt idx="4">
                  <c:v>13</c:v>
                </c:pt>
                <c:pt idx="5">
                  <c:v>14</c:v>
                </c:pt>
              </c:numCache>
            </c:numRef>
          </c:val>
          <c:extLst>
            <c:ext xmlns:c16="http://schemas.microsoft.com/office/drawing/2014/chart" uri="{C3380CC4-5D6E-409C-BE32-E72D297353CC}">
              <c16:uniqueId val="{00000002-60D9-4339-A69E-364CD467BAA2}"/>
            </c:ext>
          </c:extLst>
        </c:ser>
        <c:ser>
          <c:idx val="3"/>
          <c:order val="3"/>
          <c:tx>
            <c:strRef>
              <c:f>Monthly_Parcel_Demand!$E$3:$E$4</c:f>
              <c:strCache>
                <c:ptCount val="1"/>
                <c:pt idx="0">
                  <c:v>8</c:v>
                </c:pt>
              </c:strCache>
            </c:strRef>
          </c:tx>
          <c:spPr>
            <a:solidFill>
              <a:schemeClr val="accent4"/>
            </a:solidFill>
            <a:ln>
              <a:noFill/>
            </a:ln>
            <a:effectLst/>
          </c:spPr>
          <c:invertIfNegative val="0"/>
          <c:cat>
            <c:strRef>
              <c:f>Monthly_Parcel_Demand!$A$5:$A$11</c:f>
              <c:strCache>
                <c:ptCount val="6"/>
                <c:pt idx="0">
                  <c:v>Jan</c:v>
                </c:pt>
                <c:pt idx="1">
                  <c:v>Feb</c:v>
                </c:pt>
                <c:pt idx="2">
                  <c:v>Mar</c:v>
                </c:pt>
                <c:pt idx="3">
                  <c:v>Oct</c:v>
                </c:pt>
                <c:pt idx="4">
                  <c:v>Nov</c:v>
                </c:pt>
                <c:pt idx="5">
                  <c:v>Dec</c:v>
                </c:pt>
              </c:strCache>
            </c:strRef>
          </c:cat>
          <c:val>
            <c:numRef>
              <c:f>Monthly_Parcel_Demand!$E$5:$E$11</c:f>
              <c:numCache>
                <c:formatCode>General</c:formatCode>
                <c:ptCount val="6"/>
                <c:pt idx="0">
                  <c:v>18</c:v>
                </c:pt>
                <c:pt idx="1">
                  <c:v>15</c:v>
                </c:pt>
                <c:pt idx="2">
                  <c:v>9</c:v>
                </c:pt>
                <c:pt idx="3">
                  <c:v>14</c:v>
                </c:pt>
                <c:pt idx="4">
                  <c:v>22</c:v>
                </c:pt>
                <c:pt idx="5">
                  <c:v>16</c:v>
                </c:pt>
              </c:numCache>
            </c:numRef>
          </c:val>
          <c:extLst>
            <c:ext xmlns:c16="http://schemas.microsoft.com/office/drawing/2014/chart" uri="{C3380CC4-5D6E-409C-BE32-E72D297353CC}">
              <c16:uniqueId val="{00000003-60D9-4339-A69E-364CD467BAA2}"/>
            </c:ext>
          </c:extLst>
        </c:ser>
        <c:ser>
          <c:idx val="4"/>
          <c:order val="4"/>
          <c:tx>
            <c:strRef>
              <c:f>Monthly_Parcel_Demand!$F$3:$F$4</c:f>
              <c:strCache>
                <c:ptCount val="1"/>
                <c:pt idx="0">
                  <c:v>10</c:v>
                </c:pt>
              </c:strCache>
            </c:strRef>
          </c:tx>
          <c:spPr>
            <a:solidFill>
              <a:schemeClr val="accent5"/>
            </a:solidFill>
            <a:ln>
              <a:noFill/>
            </a:ln>
            <a:effectLst/>
          </c:spPr>
          <c:invertIfNegative val="0"/>
          <c:cat>
            <c:strRef>
              <c:f>Monthly_Parcel_Demand!$A$5:$A$11</c:f>
              <c:strCache>
                <c:ptCount val="6"/>
                <c:pt idx="0">
                  <c:v>Jan</c:v>
                </c:pt>
                <c:pt idx="1">
                  <c:v>Feb</c:v>
                </c:pt>
                <c:pt idx="2">
                  <c:v>Mar</c:v>
                </c:pt>
                <c:pt idx="3">
                  <c:v>Oct</c:v>
                </c:pt>
                <c:pt idx="4">
                  <c:v>Nov</c:v>
                </c:pt>
                <c:pt idx="5">
                  <c:v>Dec</c:v>
                </c:pt>
              </c:strCache>
            </c:strRef>
          </c:cat>
          <c:val>
            <c:numRef>
              <c:f>Monthly_Parcel_Demand!$F$5:$F$11</c:f>
              <c:numCache>
                <c:formatCode>General</c:formatCode>
                <c:ptCount val="6"/>
                <c:pt idx="0">
                  <c:v>18</c:v>
                </c:pt>
                <c:pt idx="1">
                  <c:v>15</c:v>
                </c:pt>
                <c:pt idx="2">
                  <c:v>17</c:v>
                </c:pt>
                <c:pt idx="3">
                  <c:v>16</c:v>
                </c:pt>
                <c:pt idx="4">
                  <c:v>11</c:v>
                </c:pt>
                <c:pt idx="5">
                  <c:v>21</c:v>
                </c:pt>
              </c:numCache>
            </c:numRef>
          </c:val>
          <c:extLst>
            <c:ext xmlns:c16="http://schemas.microsoft.com/office/drawing/2014/chart" uri="{C3380CC4-5D6E-409C-BE32-E72D297353CC}">
              <c16:uniqueId val="{00000004-60D9-4339-A69E-364CD467BAA2}"/>
            </c:ext>
          </c:extLst>
        </c:ser>
        <c:ser>
          <c:idx val="5"/>
          <c:order val="5"/>
          <c:tx>
            <c:strRef>
              <c:f>Monthly_Parcel_Demand!$G$3:$G$4</c:f>
              <c:strCache>
                <c:ptCount val="1"/>
                <c:pt idx="0">
                  <c:v>12</c:v>
                </c:pt>
              </c:strCache>
            </c:strRef>
          </c:tx>
          <c:spPr>
            <a:solidFill>
              <a:schemeClr val="accent6"/>
            </a:solidFill>
            <a:ln>
              <a:noFill/>
            </a:ln>
            <a:effectLst/>
          </c:spPr>
          <c:invertIfNegative val="0"/>
          <c:cat>
            <c:strRef>
              <c:f>Monthly_Parcel_Demand!$A$5:$A$11</c:f>
              <c:strCache>
                <c:ptCount val="6"/>
                <c:pt idx="0">
                  <c:v>Jan</c:v>
                </c:pt>
                <c:pt idx="1">
                  <c:v>Feb</c:v>
                </c:pt>
                <c:pt idx="2">
                  <c:v>Mar</c:v>
                </c:pt>
                <c:pt idx="3">
                  <c:v>Oct</c:v>
                </c:pt>
                <c:pt idx="4">
                  <c:v>Nov</c:v>
                </c:pt>
                <c:pt idx="5">
                  <c:v>Dec</c:v>
                </c:pt>
              </c:strCache>
            </c:strRef>
          </c:cat>
          <c:val>
            <c:numRef>
              <c:f>Monthly_Parcel_Demand!$G$5:$G$11</c:f>
              <c:numCache>
                <c:formatCode>General</c:formatCode>
                <c:ptCount val="6"/>
                <c:pt idx="0">
                  <c:v>14</c:v>
                </c:pt>
                <c:pt idx="1">
                  <c:v>9</c:v>
                </c:pt>
                <c:pt idx="2">
                  <c:v>15</c:v>
                </c:pt>
                <c:pt idx="3">
                  <c:v>23</c:v>
                </c:pt>
                <c:pt idx="4">
                  <c:v>15</c:v>
                </c:pt>
                <c:pt idx="5">
                  <c:v>15</c:v>
                </c:pt>
              </c:numCache>
            </c:numRef>
          </c:val>
          <c:extLst>
            <c:ext xmlns:c16="http://schemas.microsoft.com/office/drawing/2014/chart" uri="{C3380CC4-5D6E-409C-BE32-E72D297353CC}">
              <c16:uniqueId val="{00000005-60D9-4339-A69E-364CD467BAA2}"/>
            </c:ext>
          </c:extLst>
        </c:ser>
        <c:ser>
          <c:idx val="6"/>
          <c:order val="6"/>
          <c:tx>
            <c:strRef>
              <c:f>Monthly_Parcel_Demand!$H$3:$H$4</c:f>
              <c:strCache>
                <c:ptCount val="1"/>
                <c:pt idx="0">
                  <c:v>14</c:v>
                </c:pt>
              </c:strCache>
            </c:strRef>
          </c:tx>
          <c:spPr>
            <a:solidFill>
              <a:schemeClr val="accent1">
                <a:lumMod val="60000"/>
              </a:schemeClr>
            </a:solidFill>
            <a:ln>
              <a:noFill/>
            </a:ln>
            <a:effectLst/>
          </c:spPr>
          <c:invertIfNegative val="0"/>
          <c:cat>
            <c:strRef>
              <c:f>Monthly_Parcel_Demand!$A$5:$A$11</c:f>
              <c:strCache>
                <c:ptCount val="6"/>
                <c:pt idx="0">
                  <c:v>Jan</c:v>
                </c:pt>
                <c:pt idx="1">
                  <c:v>Feb</c:v>
                </c:pt>
                <c:pt idx="2">
                  <c:v>Mar</c:v>
                </c:pt>
                <c:pt idx="3">
                  <c:v>Oct</c:v>
                </c:pt>
                <c:pt idx="4">
                  <c:v>Nov</c:v>
                </c:pt>
                <c:pt idx="5">
                  <c:v>Dec</c:v>
                </c:pt>
              </c:strCache>
            </c:strRef>
          </c:cat>
          <c:val>
            <c:numRef>
              <c:f>Monthly_Parcel_Demand!$H$5:$H$11</c:f>
              <c:numCache>
                <c:formatCode>General</c:formatCode>
                <c:ptCount val="6"/>
                <c:pt idx="0">
                  <c:v>16</c:v>
                </c:pt>
                <c:pt idx="1">
                  <c:v>18</c:v>
                </c:pt>
                <c:pt idx="2">
                  <c:v>19</c:v>
                </c:pt>
                <c:pt idx="3">
                  <c:v>10</c:v>
                </c:pt>
                <c:pt idx="4">
                  <c:v>14</c:v>
                </c:pt>
                <c:pt idx="5">
                  <c:v>13</c:v>
                </c:pt>
              </c:numCache>
            </c:numRef>
          </c:val>
          <c:extLst>
            <c:ext xmlns:c16="http://schemas.microsoft.com/office/drawing/2014/chart" uri="{C3380CC4-5D6E-409C-BE32-E72D297353CC}">
              <c16:uniqueId val="{00000006-60D9-4339-A69E-364CD467BAA2}"/>
            </c:ext>
          </c:extLst>
        </c:ser>
        <c:ser>
          <c:idx val="7"/>
          <c:order val="7"/>
          <c:tx>
            <c:strRef>
              <c:f>Monthly_Parcel_Demand!$I$3:$I$4</c:f>
              <c:strCache>
                <c:ptCount val="1"/>
                <c:pt idx="0">
                  <c:v>16</c:v>
                </c:pt>
              </c:strCache>
            </c:strRef>
          </c:tx>
          <c:spPr>
            <a:solidFill>
              <a:schemeClr val="accent2">
                <a:lumMod val="60000"/>
              </a:schemeClr>
            </a:solidFill>
            <a:ln>
              <a:noFill/>
            </a:ln>
            <a:effectLst/>
          </c:spPr>
          <c:invertIfNegative val="0"/>
          <c:cat>
            <c:strRef>
              <c:f>Monthly_Parcel_Demand!$A$5:$A$11</c:f>
              <c:strCache>
                <c:ptCount val="6"/>
                <c:pt idx="0">
                  <c:v>Jan</c:v>
                </c:pt>
                <c:pt idx="1">
                  <c:v>Feb</c:v>
                </c:pt>
                <c:pt idx="2">
                  <c:v>Mar</c:v>
                </c:pt>
                <c:pt idx="3">
                  <c:v>Oct</c:v>
                </c:pt>
                <c:pt idx="4">
                  <c:v>Nov</c:v>
                </c:pt>
                <c:pt idx="5">
                  <c:v>Dec</c:v>
                </c:pt>
              </c:strCache>
            </c:strRef>
          </c:cat>
          <c:val>
            <c:numRef>
              <c:f>Monthly_Parcel_Demand!$I$5:$I$11</c:f>
              <c:numCache>
                <c:formatCode>General</c:formatCode>
                <c:ptCount val="6"/>
                <c:pt idx="0">
                  <c:v>10</c:v>
                </c:pt>
                <c:pt idx="1">
                  <c:v>17</c:v>
                </c:pt>
                <c:pt idx="2">
                  <c:v>12</c:v>
                </c:pt>
                <c:pt idx="3">
                  <c:v>13</c:v>
                </c:pt>
                <c:pt idx="4">
                  <c:v>11</c:v>
                </c:pt>
                <c:pt idx="5">
                  <c:v>14</c:v>
                </c:pt>
              </c:numCache>
            </c:numRef>
          </c:val>
          <c:extLst>
            <c:ext xmlns:c16="http://schemas.microsoft.com/office/drawing/2014/chart" uri="{C3380CC4-5D6E-409C-BE32-E72D297353CC}">
              <c16:uniqueId val="{00000007-60D9-4339-A69E-364CD467BAA2}"/>
            </c:ext>
          </c:extLst>
        </c:ser>
        <c:ser>
          <c:idx val="8"/>
          <c:order val="8"/>
          <c:tx>
            <c:strRef>
              <c:f>Monthly_Parcel_Demand!$J$3:$J$4</c:f>
              <c:strCache>
                <c:ptCount val="1"/>
                <c:pt idx="0">
                  <c:v>18</c:v>
                </c:pt>
              </c:strCache>
            </c:strRef>
          </c:tx>
          <c:spPr>
            <a:solidFill>
              <a:schemeClr val="accent3">
                <a:lumMod val="60000"/>
              </a:schemeClr>
            </a:solidFill>
            <a:ln>
              <a:noFill/>
            </a:ln>
            <a:effectLst/>
          </c:spPr>
          <c:invertIfNegative val="0"/>
          <c:cat>
            <c:strRef>
              <c:f>Monthly_Parcel_Demand!$A$5:$A$11</c:f>
              <c:strCache>
                <c:ptCount val="6"/>
                <c:pt idx="0">
                  <c:v>Jan</c:v>
                </c:pt>
                <c:pt idx="1">
                  <c:v>Feb</c:v>
                </c:pt>
                <c:pt idx="2">
                  <c:v>Mar</c:v>
                </c:pt>
                <c:pt idx="3">
                  <c:v>Oct</c:v>
                </c:pt>
                <c:pt idx="4">
                  <c:v>Nov</c:v>
                </c:pt>
                <c:pt idx="5">
                  <c:v>Dec</c:v>
                </c:pt>
              </c:strCache>
            </c:strRef>
          </c:cat>
          <c:val>
            <c:numRef>
              <c:f>Monthly_Parcel_Demand!$J$5:$J$11</c:f>
              <c:numCache>
                <c:formatCode>General</c:formatCode>
                <c:ptCount val="6"/>
                <c:pt idx="0">
                  <c:v>11</c:v>
                </c:pt>
                <c:pt idx="1">
                  <c:v>11</c:v>
                </c:pt>
                <c:pt idx="2">
                  <c:v>15</c:v>
                </c:pt>
                <c:pt idx="3">
                  <c:v>10</c:v>
                </c:pt>
                <c:pt idx="4">
                  <c:v>16</c:v>
                </c:pt>
                <c:pt idx="5">
                  <c:v>19</c:v>
                </c:pt>
              </c:numCache>
            </c:numRef>
          </c:val>
          <c:extLst>
            <c:ext xmlns:c16="http://schemas.microsoft.com/office/drawing/2014/chart" uri="{C3380CC4-5D6E-409C-BE32-E72D297353CC}">
              <c16:uniqueId val="{00000008-60D9-4339-A69E-364CD467BAA2}"/>
            </c:ext>
          </c:extLst>
        </c:ser>
        <c:ser>
          <c:idx val="9"/>
          <c:order val="9"/>
          <c:tx>
            <c:strRef>
              <c:f>Monthly_Parcel_Demand!$K$3:$K$4</c:f>
              <c:strCache>
                <c:ptCount val="1"/>
                <c:pt idx="0">
                  <c:v>20</c:v>
                </c:pt>
              </c:strCache>
            </c:strRef>
          </c:tx>
          <c:spPr>
            <a:solidFill>
              <a:schemeClr val="accent4">
                <a:lumMod val="60000"/>
              </a:schemeClr>
            </a:solidFill>
            <a:ln>
              <a:noFill/>
            </a:ln>
            <a:effectLst/>
          </c:spPr>
          <c:invertIfNegative val="0"/>
          <c:cat>
            <c:strRef>
              <c:f>Monthly_Parcel_Demand!$A$5:$A$11</c:f>
              <c:strCache>
                <c:ptCount val="6"/>
                <c:pt idx="0">
                  <c:v>Jan</c:v>
                </c:pt>
                <c:pt idx="1">
                  <c:v>Feb</c:v>
                </c:pt>
                <c:pt idx="2">
                  <c:v>Mar</c:v>
                </c:pt>
                <c:pt idx="3">
                  <c:v>Oct</c:v>
                </c:pt>
                <c:pt idx="4">
                  <c:v>Nov</c:v>
                </c:pt>
                <c:pt idx="5">
                  <c:v>Dec</c:v>
                </c:pt>
              </c:strCache>
            </c:strRef>
          </c:cat>
          <c:val>
            <c:numRef>
              <c:f>Monthly_Parcel_Demand!$K$5:$K$11</c:f>
              <c:numCache>
                <c:formatCode>General</c:formatCode>
                <c:ptCount val="6"/>
                <c:pt idx="0">
                  <c:v>10</c:v>
                </c:pt>
                <c:pt idx="1">
                  <c:v>12</c:v>
                </c:pt>
                <c:pt idx="2">
                  <c:v>24</c:v>
                </c:pt>
                <c:pt idx="3">
                  <c:v>8</c:v>
                </c:pt>
                <c:pt idx="4">
                  <c:v>16</c:v>
                </c:pt>
                <c:pt idx="5">
                  <c:v>17</c:v>
                </c:pt>
              </c:numCache>
            </c:numRef>
          </c:val>
          <c:extLst>
            <c:ext xmlns:c16="http://schemas.microsoft.com/office/drawing/2014/chart" uri="{C3380CC4-5D6E-409C-BE32-E72D297353CC}">
              <c16:uniqueId val="{00000009-60D9-4339-A69E-364CD467BAA2}"/>
            </c:ext>
          </c:extLst>
        </c:ser>
        <c:dLbls>
          <c:showLegendKey val="0"/>
          <c:showVal val="0"/>
          <c:showCatName val="0"/>
          <c:showSerName val="0"/>
          <c:showPercent val="0"/>
          <c:showBubbleSize val="0"/>
        </c:dLbls>
        <c:gapWidth val="219"/>
        <c:overlap val="-27"/>
        <c:axId val="153087327"/>
        <c:axId val="1034918160"/>
      </c:barChart>
      <c:catAx>
        <c:axId val="15308732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NZ"/>
                  <a:t>Months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4918160"/>
        <c:crosses val="autoZero"/>
        <c:auto val="1"/>
        <c:lblAlgn val="ctr"/>
        <c:lblOffset val="100"/>
        <c:noMultiLvlLbl val="0"/>
      </c:catAx>
      <c:valAx>
        <c:axId val="103491816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NZ"/>
                  <a:t>Count</a:t>
                </a:r>
                <a:r>
                  <a:rPr lang="en-NZ" baseline="0"/>
                  <a:t> of Parcels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0873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[SalvationArmy_FoodAssistance_Analysis.xlsx]Parcel_Size_by_Ethnicity!PivotTable41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NZ" sz="1400" b="0" i="0" u="none" strike="noStrike" baseline="0">
                <a:effectLst/>
              </a:rPr>
              <a:t>Parcel Size Distribution by Ethnicity</a:t>
            </a:r>
            <a:endParaRPr lang="en-NZ"/>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Z"/>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Parcel_Size_by_Ethnicity!$B$3:$B$4</c:f>
              <c:strCache>
                <c:ptCount val="1"/>
                <c:pt idx="0">
                  <c:v>2</c:v>
                </c:pt>
              </c:strCache>
            </c:strRef>
          </c:tx>
          <c:spPr>
            <a:solidFill>
              <a:schemeClr val="accent1"/>
            </a:solidFill>
            <a:ln>
              <a:noFill/>
            </a:ln>
            <a:effectLst/>
          </c:spPr>
          <c:invertIfNegative val="0"/>
          <c:cat>
            <c:strRef>
              <c:f>Parcel_Size_by_Ethnicity!$A$5:$A$10</c:f>
              <c:strCache>
                <c:ptCount val="5"/>
                <c:pt idx="0">
                  <c:v>East Asian</c:v>
                </c:pt>
                <c:pt idx="1">
                  <c:v>Māori</c:v>
                </c:pt>
                <c:pt idx="2">
                  <c:v>NZ European</c:v>
                </c:pt>
                <c:pt idx="3">
                  <c:v>Other</c:v>
                </c:pt>
                <c:pt idx="4">
                  <c:v>Pasifika</c:v>
                </c:pt>
              </c:strCache>
            </c:strRef>
          </c:cat>
          <c:val>
            <c:numRef>
              <c:f>Parcel_Size_by_Ethnicity!$B$5:$B$10</c:f>
              <c:numCache>
                <c:formatCode>0.00%</c:formatCode>
                <c:ptCount val="5"/>
                <c:pt idx="0">
                  <c:v>0.1744186046511628</c:v>
                </c:pt>
                <c:pt idx="1">
                  <c:v>0.11525423728813559</c:v>
                </c:pt>
                <c:pt idx="2">
                  <c:v>8.3832335329341312E-2</c:v>
                </c:pt>
                <c:pt idx="3">
                  <c:v>0.11363636363636363</c:v>
                </c:pt>
                <c:pt idx="4">
                  <c:v>8.0459770114942528E-2</c:v>
                </c:pt>
              </c:numCache>
            </c:numRef>
          </c:val>
          <c:extLst>
            <c:ext xmlns:c16="http://schemas.microsoft.com/office/drawing/2014/chart" uri="{C3380CC4-5D6E-409C-BE32-E72D297353CC}">
              <c16:uniqueId val="{00000000-42CA-4928-85CD-7D377A7593BE}"/>
            </c:ext>
          </c:extLst>
        </c:ser>
        <c:ser>
          <c:idx val="1"/>
          <c:order val="1"/>
          <c:tx>
            <c:strRef>
              <c:f>Parcel_Size_by_Ethnicity!$C$3:$C$4</c:f>
              <c:strCache>
                <c:ptCount val="1"/>
                <c:pt idx="0">
                  <c:v>4</c:v>
                </c:pt>
              </c:strCache>
            </c:strRef>
          </c:tx>
          <c:spPr>
            <a:solidFill>
              <a:schemeClr val="accent2"/>
            </a:solidFill>
            <a:ln>
              <a:noFill/>
            </a:ln>
            <a:effectLst/>
          </c:spPr>
          <c:invertIfNegative val="0"/>
          <c:cat>
            <c:strRef>
              <c:f>Parcel_Size_by_Ethnicity!$A$5:$A$10</c:f>
              <c:strCache>
                <c:ptCount val="5"/>
                <c:pt idx="0">
                  <c:v>East Asian</c:v>
                </c:pt>
                <c:pt idx="1">
                  <c:v>Māori</c:v>
                </c:pt>
                <c:pt idx="2">
                  <c:v>NZ European</c:v>
                </c:pt>
                <c:pt idx="3">
                  <c:v>Other</c:v>
                </c:pt>
                <c:pt idx="4">
                  <c:v>Pasifika</c:v>
                </c:pt>
              </c:strCache>
            </c:strRef>
          </c:cat>
          <c:val>
            <c:numRef>
              <c:f>Parcel_Size_by_Ethnicity!$C$5:$C$10</c:f>
              <c:numCache>
                <c:formatCode>0.00%</c:formatCode>
                <c:ptCount val="5"/>
                <c:pt idx="0">
                  <c:v>0.11627906976744186</c:v>
                </c:pt>
                <c:pt idx="1">
                  <c:v>8.1355932203389825E-2</c:v>
                </c:pt>
                <c:pt idx="2">
                  <c:v>9.880239520958084E-2</c:v>
                </c:pt>
                <c:pt idx="3">
                  <c:v>0.17045454545454544</c:v>
                </c:pt>
                <c:pt idx="4">
                  <c:v>8.0459770114942528E-2</c:v>
                </c:pt>
              </c:numCache>
            </c:numRef>
          </c:val>
          <c:extLst>
            <c:ext xmlns:c16="http://schemas.microsoft.com/office/drawing/2014/chart" uri="{C3380CC4-5D6E-409C-BE32-E72D297353CC}">
              <c16:uniqueId val="{00000001-42CA-4928-85CD-7D377A7593BE}"/>
            </c:ext>
          </c:extLst>
        </c:ser>
        <c:ser>
          <c:idx val="2"/>
          <c:order val="2"/>
          <c:tx>
            <c:strRef>
              <c:f>Parcel_Size_by_Ethnicity!$D$3:$D$4</c:f>
              <c:strCache>
                <c:ptCount val="1"/>
                <c:pt idx="0">
                  <c:v>6</c:v>
                </c:pt>
              </c:strCache>
            </c:strRef>
          </c:tx>
          <c:spPr>
            <a:solidFill>
              <a:schemeClr val="accent3"/>
            </a:solidFill>
            <a:ln>
              <a:noFill/>
            </a:ln>
            <a:effectLst/>
          </c:spPr>
          <c:invertIfNegative val="0"/>
          <c:cat>
            <c:strRef>
              <c:f>Parcel_Size_by_Ethnicity!$A$5:$A$10</c:f>
              <c:strCache>
                <c:ptCount val="5"/>
                <c:pt idx="0">
                  <c:v>East Asian</c:v>
                </c:pt>
                <c:pt idx="1">
                  <c:v>Māori</c:v>
                </c:pt>
                <c:pt idx="2">
                  <c:v>NZ European</c:v>
                </c:pt>
                <c:pt idx="3">
                  <c:v>Other</c:v>
                </c:pt>
                <c:pt idx="4">
                  <c:v>Pasifika</c:v>
                </c:pt>
              </c:strCache>
            </c:strRef>
          </c:cat>
          <c:val>
            <c:numRef>
              <c:f>Parcel_Size_by_Ethnicity!$D$5:$D$10</c:f>
              <c:numCache>
                <c:formatCode>0.00%</c:formatCode>
                <c:ptCount val="5"/>
                <c:pt idx="0">
                  <c:v>8.1395348837209308E-2</c:v>
                </c:pt>
                <c:pt idx="1">
                  <c:v>0.10847457627118644</c:v>
                </c:pt>
                <c:pt idx="2">
                  <c:v>9.880239520958084E-2</c:v>
                </c:pt>
                <c:pt idx="3">
                  <c:v>0.11363636363636363</c:v>
                </c:pt>
                <c:pt idx="4">
                  <c:v>6.8965517241379309E-2</c:v>
                </c:pt>
              </c:numCache>
            </c:numRef>
          </c:val>
          <c:extLst>
            <c:ext xmlns:c16="http://schemas.microsoft.com/office/drawing/2014/chart" uri="{C3380CC4-5D6E-409C-BE32-E72D297353CC}">
              <c16:uniqueId val="{00000002-42CA-4928-85CD-7D377A7593BE}"/>
            </c:ext>
          </c:extLst>
        </c:ser>
        <c:ser>
          <c:idx val="3"/>
          <c:order val="3"/>
          <c:tx>
            <c:strRef>
              <c:f>Parcel_Size_by_Ethnicity!$E$3:$E$4</c:f>
              <c:strCache>
                <c:ptCount val="1"/>
                <c:pt idx="0">
                  <c:v>8</c:v>
                </c:pt>
              </c:strCache>
            </c:strRef>
          </c:tx>
          <c:spPr>
            <a:solidFill>
              <a:schemeClr val="accent4"/>
            </a:solidFill>
            <a:ln>
              <a:noFill/>
            </a:ln>
            <a:effectLst/>
          </c:spPr>
          <c:invertIfNegative val="0"/>
          <c:cat>
            <c:strRef>
              <c:f>Parcel_Size_by_Ethnicity!$A$5:$A$10</c:f>
              <c:strCache>
                <c:ptCount val="5"/>
                <c:pt idx="0">
                  <c:v>East Asian</c:v>
                </c:pt>
                <c:pt idx="1">
                  <c:v>Māori</c:v>
                </c:pt>
                <c:pt idx="2">
                  <c:v>NZ European</c:v>
                </c:pt>
                <c:pt idx="3">
                  <c:v>Other</c:v>
                </c:pt>
                <c:pt idx="4">
                  <c:v>Pasifika</c:v>
                </c:pt>
              </c:strCache>
            </c:strRef>
          </c:cat>
          <c:val>
            <c:numRef>
              <c:f>Parcel_Size_by_Ethnicity!$E$5:$E$10</c:f>
              <c:numCache>
                <c:formatCode>0.00%</c:formatCode>
                <c:ptCount val="5"/>
                <c:pt idx="0">
                  <c:v>6.9767441860465115E-2</c:v>
                </c:pt>
                <c:pt idx="1">
                  <c:v>0.12542372881355932</c:v>
                </c:pt>
                <c:pt idx="2">
                  <c:v>0.10778443113772455</c:v>
                </c:pt>
                <c:pt idx="3">
                  <c:v>9.0909090909090912E-2</c:v>
                </c:pt>
                <c:pt idx="4">
                  <c:v>8.0459770114942528E-2</c:v>
                </c:pt>
              </c:numCache>
            </c:numRef>
          </c:val>
          <c:extLst>
            <c:ext xmlns:c16="http://schemas.microsoft.com/office/drawing/2014/chart" uri="{C3380CC4-5D6E-409C-BE32-E72D297353CC}">
              <c16:uniqueId val="{00000003-42CA-4928-85CD-7D377A7593BE}"/>
            </c:ext>
          </c:extLst>
        </c:ser>
        <c:ser>
          <c:idx val="4"/>
          <c:order val="4"/>
          <c:tx>
            <c:strRef>
              <c:f>Parcel_Size_by_Ethnicity!$F$3:$F$4</c:f>
              <c:strCache>
                <c:ptCount val="1"/>
                <c:pt idx="0">
                  <c:v>10</c:v>
                </c:pt>
              </c:strCache>
            </c:strRef>
          </c:tx>
          <c:spPr>
            <a:solidFill>
              <a:schemeClr val="accent5"/>
            </a:solidFill>
            <a:ln>
              <a:noFill/>
            </a:ln>
            <a:effectLst/>
          </c:spPr>
          <c:invertIfNegative val="0"/>
          <c:cat>
            <c:strRef>
              <c:f>Parcel_Size_by_Ethnicity!$A$5:$A$10</c:f>
              <c:strCache>
                <c:ptCount val="5"/>
                <c:pt idx="0">
                  <c:v>East Asian</c:v>
                </c:pt>
                <c:pt idx="1">
                  <c:v>Māori</c:v>
                </c:pt>
                <c:pt idx="2">
                  <c:v>NZ European</c:v>
                </c:pt>
                <c:pt idx="3">
                  <c:v>Other</c:v>
                </c:pt>
                <c:pt idx="4">
                  <c:v>Pasifika</c:v>
                </c:pt>
              </c:strCache>
            </c:strRef>
          </c:cat>
          <c:val>
            <c:numRef>
              <c:f>Parcel_Size_by_Ethnicity!$F$5:$F$10</c:f>
              <c:numCache>
                <c:formatCode>0.00%</c:formatCode>
                <c:ptCount val="5"/>
                <c:pt idx="0">
                  <c:v>0.10465116279069768</c:v>
                </c:pt>
                <c:pt idx="1">
                  <c:v>9.4915254237288138E-2</c:v>
                </c:pt>
                <c:pt idx="2">
                  <c:v>0.11976047904191617</c:v>
                </c:pt>
                <c:pt idx="3">
                  <c:v>9.0909090909090912E-2</c:v>
                </c:pt>
                <c:pt idx="4">
                  <c:v>0.14942528735632185</c:v>
                </c:pt>
              </c:numCache>
            </c:numRef>
          </c:val>
          <c:extLst>
            <c:ext xmlns:c16="http://schemas.microsoft.com/office/drawing/2014/chart" uri="{C3380CC4-5D6E-409C-BE32-E72D297353CC}">
              <c16:uniqueId val="{00000004-42CA-4928-85CD-7D377A7593BE}"/>
            </c:ext>
          </c:extLst>
        </c:ser>
        <c:ser>
          <c:idx val="5"/>
          <c:order val="5"/>
          <c:tx>
            <c:strRef>
              <c:f>Parcel_Size_by_Ethnicity!$G$3:$G$4</c:f>
              <c:strCache>
                <c:ptCount val="1"/>
                <c:pt idx="0">
                  <c:v>12</c:v>
                </c:pt>
              </c:strCache>
            </c:strRef>
          </c:tx>
          <c:spPr>
            <a:solidFill>
              <a:schemeClr val="accent6"/>
            </a:solidFill>
            <a:ln>
              <a:noFill/>
            </a:ln>
            <a:effectLst/>
          </c:spPr>
          <c:invertIfNegative val="0"/>
          <c:cat>
            <c:strRef>
              <c:f>Parcel_Size_by_Ethnicity!$A$5:$A$10</c:f>
              <c:strCache>
                <c:ptCount val="5"/>
                <c:pt idx="0">
                  <c:v>East Asian</c:v>
                </c:pt>
                <c:pt idx="1">
                  <c:v>Māori</c:v>
                </c:pt>
                <c:pt idx="2">
                  <c:v>NZ European</c:v>
                </c:pt>
                <c:pt idx="3">
                  <c:v>Other</c:v>
                </c:pt>
                <c:pt idx="4">
                  <c:v>Pasifika</c:v>
                </c:pt>
              </c:strCache>
            </c:strRef>
          </c:cat>
          <c:val>
            <c:numRef>
              <c:f>Parcel_Size_by_Ethnicity!$G$5:$G$10</c:f>
              <c:numCache>
                <c:formatCode>0.00%</c:formatCode>
                <c:ptCount val="5"/>
                <c:pt idx="0">
                  <c:v>8.1395348837209308E-2</c:v>
                </c:pt>
                <c:pt idx="1">
                  <c:v>9.152542372881356E-2</c:v>
                </c:pt>
                <c:pt idx="2">
                  <c:v>0.10778443113772455</c:v>
                </c:pt>
                <c:pt idx="3">
                  <c:v>0.10227272727272728</c:v>
                </c:pt>
                <c:pt idx="4">
                  <c:v>0.13793103448275862</c:v>
                </c:pt>
              </c:numCache>
            </c:numRef>
          </c:val>
          <c:extLst>
            <c:ext xmlns:c16="http://schemas.microsoft.com/office/drawing/2014/chart" uri="{C3380CC4-5D6E-409C-BE32-E72D297353CC}">
              <c16:uniqueId val="{00000005-42CA-4928-85CD-7D377A7593BE}"/>
            </c:ext>
          </c:extLst>
        </c:ser>
        <c:ser>
          <c:idx val="6"/>
          <c:order val="6"/>
          <c:tx>
            <c:strRef>
              <c:f>Parcel_Size_by_Ethnicity!$H$3:$H$4</c:f>
              <c:strCache>
                <c:ptCount val="1"/>
                <c:pt idx="0">
                  <c:v>14</c:v>
                </c:pt>
              </c:strCache>
            </c:strRef>
          </c:tx>
          <c:spPr>
            <a:solidFill>
              <a:schemeClr val="accent1">
                <a:lumMod val="60000"/>
              </a:schemeClr>
            </a:solidFill>
            <a:ln>
              <a:noFill/>
            </a:ln>
            <a:effectLst/>
          </c:spPr>
          <c:invertIfNegative val="0"/>
          <c:cat>
            <c:strRef>
              <c:f>Parcel_Size_by_Ethnicity!$A$5:$A$10</c:f>
              <c:strCache>
                <c:ptCount val="5"/>
                <c:pt idx="0">
                  <c:v>East Asian</c:v>
                </c:pt>
                <c:pt idx="1">
                  <c:v>Māori</c:v>
                </c:pt>
                <c:pt idx="2">
                  <c:v>NZ European</c:v>
                </c:pt>
                <c:pt idx="3">
                  <c:v>Other</c:v>
                </c:pt>
                <c:pt idx="4">
                  <c:v>Pasifika</c:v>
                </c:pt>
              </c:strCache>
            </c:strRef>
          </c:cat>
          <c:val>
            <c:numRef>
              <c:f>Parcel_Size_by_Ethnicity!$H$5:$H$10</c:f>
              <c:numCache>
                <c:formatCode>0.00%</c:formatCode>
                <c:ptCount val="5"/>
                <c:pt idx="0">
                  <c:v>4.6511627906976744E-2</c:v>
                </c:pt>
                <c:pt idx="1">
                  <c:v>9.4915254237288138E-2</c:v>
                </c:pt>
                <c:pt idx="2">
                  <c:v>0.10778443113772455</c:v>
                </c:pt>
                <c:pt idx="3">
                  <c:v>0.14772727272727273</c:v>
                </c:pt>
                <c:pt idx="4">
                  <c:v>0.10344827586206896</c:v>
                </c:pt>
              </c:numCache>
            </c:numRef>
          </c:val>
          <c:extLst>
            <c:ext xmlns:c16="http://schemas.microsoft.com/office/drawing/2014/chart" uri="{C3380CC4-5D6E-409C-BE32-E72D297353CC}">
              <c16:uniqueId val="{00000006-42CA-4928-85CD-7D377A7593BE}"/>
            </c:ext>
          </c:extLst>
        </c:ser>
        <c:ser>
          <c:idx val="7"/>
          <c:order val="7"/>
          <c:tx>
            <c:strRef>
              <c:f>Parcel_Size_by_Ethnicity!$I$3:$I$4</c:f>
              <c:strCache>
                <c:ptCount val="1"/>
                <c:pt idx="0">
                  <c:v>16</c:v>
                </c:pt>
              </c:strCache>
            </c:strRef>
          </c:tx>
          <c:spPr>
            <a:solidFill>
              <a:schemeClr val="accent2">
                <a:lumMod val="60000"/>
              </a:schemeClr>
            </a:solidFill>
            <a:ln>
              <a:noFill/>
            </a:ln>
            <a:effectLst/>
          </c:spPr>
          <c:invertIfNegative val="0"/>
          <c:cat>
            <c:strRef>
              <c:f>Parcel_Size_by_Ethnicity!$A$5:$A$10</c:f>
              <c:strCache>
                <c:ptCount val="5"/>
                <c:pt idx="0">
                  <c:v>East Asian</c:v>
                </c:pt>
                <c:pt idx="1">
                  <c:v>Māori</c:v>
                </c:pt>
                <c:pt idx="2">
                  <c:v>NZ European</c:v>
                </c:pt>
                <c:pt idx="3">
                  <c:v>Other</c:v>
                </c:pt>
                <c:pt idx="4">
                  <c:v>Pasifika</c:v>
                </c:pt>
              </c:strCache>
            </c:strRef>
          </c:cat>
          <c:val>
            <c:numRef>
              <c:f>Parcel_Size_by_Ethnicity!$I$5:$I$10</c:f>
              <c:numCache>
                <c:formatCode>0.00%</c:formatCode>
                <c:ptCount val="5"/>
                <c:pt idx="0">
                  <c:v>8.1395348837209308E-2</c:v>
                </c:pt>
                <c:pt idx="1">
                  <c:v>8.4745762711864403E-2</c:v>
                </c:pt>
                <c:pt idx="2">
                  <c:v>9.580838323353294E-2</c:v>
                </c:pt>
                <c:pt idx="3">
                  <c:v>6.8181818181818177E-2</c:v>
                </c:pt>
                <c:pt idx="4">
                  <c:v>8.0459770114942528E-2</c:v>
                </c:pt>
              </c:numCache>
            </c:numRef>
          </c:val>
          <c:extLst>
            <c:ext xmlns:c16="http://schemas.microsoft.com/office/drawing/2014/chart" uri="{C3380CC4-5D6E-409C-BE32-E72D297353CC}">
              <c16:uniqueId val="{00000007-42CA-4928-85CD-7D377A7593BE}"/>
            </c:ext>
          </c:extLst>
        </c:ser>
        <c:ser>
          <c:idx val="8"/>
          <c:order val="8"/>
          <c:tx>
            <c:strRef>
              <c:f>Parcel_Size_by_Ethnicity!$J$3:$J$4</c:f>
              <c:strCache>
                <c:ptCount val="1"/>
                <c:pt idx="0">
                  <c:v>18</c:v>
                </c:pt>
              </c:strCache>
            </c:strRef>
          </c:tx>
          <c:spPr>
            <a:solidFill>
              <a:schemeClr val="accent3">
                <a:lumMod val="60000"/>
              </a:schemeClr>
            </a:solidFill>
            <a:ln>
              <a:noFill/>
            </a:ln>
            <a:effectLst/>
          </c:spPr>
          <c:invertIfNegative val="0"/>
          <c:cat>
            <c:strRef>
              <c:f>Parcel_Size_by_Ethnicity!$A$5:$A$10</c:f>
              <c:strCache>
                <c:ptCount val="5"/>
                <c:pt idx="0">
                  <c:v>East Asian</c:v>
                </c:pt>
                <c:pt idx="1">
                  <c:v>Māori</c:v>
                </c:pt>
                <c:pt idx="2">
                  <c:v>NZ European</c:v>
                </c:pt>
                <c:pt idx="3">
                  <c:v>Other</c:v>
                </c:pt>
                <c:pt idx="4">
                  <c:v>Pasifika</c:v>
                </c:pt>
              </c:strCache>
            </c:strRef>
          </c:cat>
          <c:val>
            <c:numRef>
              <c:f>Parcel_Size_by_Ethnicity!$J$5:$J$10</c:f>
              <c:numCache>
                <c:formatCode>0.00%</c:formatCode>
                <c:ptCount val="5"/>
                <c:pt idx="0">
                  <c:v>0.12790697674418605</c:v>
                </c:pt>
                <c:pt idx="1">
                  <c:v>0.11186440677966102</c:v>
                </c:pt>
                <c:pt idx="2">
                  <c:v>8.3832335329341312E-2</c:v>
                </c:pt>
                <c:pt idx="3">
                  <c:v>3.4090909090909088E-2</c:v>
                </c:pt>
                <c:pt idx="4">
                  <c:v>8.0459770114942528E-2</c:v>
                </c:pt>
              </c:numCache>
            </c:numRef>
          </c:val>
          <c:extLst>
            <c:ext xmlns:c16="http://schemas.microsoft.com/office/drawing/2014/chart" uri="{C3380CC4-5D6E-409C-BE32-E72D297353CC}">
              <c16:uniqueId val="{00000008-42CA-4928-85CD-7D377A7593BE}"/>
            </c:ext>
          </c:extLst>
        </c:ser>
        <c:ser>
          <c:idx val="9"/>
          <c:order val="9"/>
          <c:tx>
            <c:strRef>
              <c:f>Parcel_Size_by_Ethnicity!$K$3:$K$4</c:f>
              <c:strCache>
                <c:ptCount val="1"/>
                <c:pt idx="0">
                  <c:v>20</c:v>
                </c:pt>
              </c:strCache>
            </c:strRef>
          </c:tx>
          <c:spPr>
            <a:solidFill>
              <a:schemeClr val="accent4">
                <a:lumMod val="60000"/>
              </a:schemeClr>
            </a:solidFill>
            <a:ln>
              <a:noFill/>
            </a:ln>
            <a:effectLst/>
          </c:spPr>
          <c:invertIfNegative val="0"/>
          <c:cat>
            <c:strRef>
              <c:f>Parcel_Size_by_Ethnicity!$A$5:$A$10</c:f>
              <c:strCache>
                <c:ptCount val="5"/>
                <c:pt idx="0">
                  <c:v>East Asian</c:v>
                </c:pt>
                <c:pt idx="1">
                  <c:v>Māori</c:v>
                </c:pt>
                <c:pt idx="2">
                  <c:v>NZ European</c:v>
                </c:pt>
                <c:pt idx="3">
                  <c:v>Other</c:v>
                </c:pt>
                <c:pt idx="4">
                  <c:v>Pasifika</c:v>
                </c:pt>
              </c:strCache>
            </c:strRef>
          </c:cat>
          <c:val>
            <c:numRef>
              <c:f>Parcel_Size_by_Ethnicity!$K$5:$K$10</c:f>
              <c:numCache>
                <c:formatCode>0.00%</c:formatCode>
                <c:ptCount val="5"/>
                <c:pt idx="0">
                  <c:v>0.11627906976744186</c:v>
                </c:pt>
                <c:pt idx="1">
                  <c:v>9.152542372881356E-2</c:v>
                </c:pt>
                <c:pt idx="2">
                  <c:v>9.580838323353294E-2</c:v>
                </c:pt>
                <c:pt idx="3">
                  <c:v>6.8181818181818177E-2</c:v>
                </c:pt>
                <c:pt idx="4">
                  <c:v>0.13793103448275862</c:v>
                </c:pt>
              </c:numCache>
            </c:numRef>
          </c:val>
          <c:extLst>
            <c:ext xmlns:c16="http://schemas.microsoft.com/office/drawing/2014/chart" uri="{C3380CC4-5D6E-409C-BE32-E72D297353CC}">
              <c16:uniqueId val="{00000009-42CA-4928-85CD-7D377A7593BE}"/>
            </c:ext>
          </c:extLst>
        </c:ser>
        <c:dLbls>
          <c:showLegendKey val="0"/>
          <c:showVal val="0"/>
          <c:showCatName val="0"/>
          <c:showSerName val="0"/>
          <c:showPercent val="0"/>
          <c:showBubbleSize val="0"/>
        </c:dLbls>
        <c:gapWidth val="219"/>
        <c:overlap val="-27"/>
        <c:axId val="163320383"/>
        <c:axId val="163318943"/>
      </c:barChart>
      <c:catAx>
        <c:axId val="16332038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NZ"/>
                  <a:t>Ethnicity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318943"/>
        <c:crosses val="autoZero"/>
        <c:auto val="1"/>
        <c:lblAlgn val="ctr"/>
        <c:lblOffset val="100"/>
        <c:noMultiLvlLbl val="0"/>
      </c:catAx>
      <c:valAx>
        <c:axId val="16331894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NZ"/>
                  <a:t>% of Parcels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3203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NZ" sz="1400" b="0" i="0" u="none" strike="noStrike" baseline="0"/>
              <a:t>Monthly Visits Forecast for Age 35–49 with 3–6 Visit Frequency</a:t>
            </a:r>
            <a:endParaRPr lang="en-NZ"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Z"/>
        </a:p>
      </c:txPr>
    </c:title>
    <c:autoTitleDeleted val="0"/>
    <c:plotArea>
      <c:layout/>
      <c:lineChart>
        <c:grouping val="standard"/>
        <c:varyColors val="0"/>
        <c:ser>
          <c:idx val="0"/>
          <c:order val="0"/>
          <c:tx>
            <c:strRef>
              <c:f>Monthly_Visits_Forecast!$B$1</c:f>
              <c:strCache>
                <c:ptCount val="1"/>
                <c:pt idx="0">
                  <c:v>Monthly Visits (Age 35–49, 3–6 Visits)</c:v>
                </c:pt>
              </c:strCache>
            </c:strRef>
          </c:tx>
          <c:spPr>
            <a:ln w="28575" cap="rnd">
              <a:solidFill>
                <a:schemeClr val="accent1"/>
              </a:solidFill>
              <a:round/>
            </a:ln>
            <a:effectLst/>
          </c:spPr>
          <c:marker>
            <c:symbol val="none"/>
          </c:marker>
          <c:val>
            <c:numRef>
              <c:f>Monthly_Visits_Forecast!$B$2:$B$17</c:f>
              <c:numCache>
                <c:formatCode>0</c:formatCode>
                <c:ptCount val="16"/>
                <c:pt idx="0">
                  <c:v>54</c:v>
                </c:pt>
                <c:pt idx="1">
                  <c:v>64</c:v>
                </c:pt>
                <c:pt idx="2">
                  <c:v>44</c:v>
                </c:pt>
                <c:pt idx="3">
                  <c:v>58</c:v>
                </c:pt>
                <c:pt idx="4">
                  <c:v>51</c:v>
                </c:pt>
                <c:pt idx="5">
                  <c:v>59</c:v>
                </c:pt>
              </c:numCache>
            </c:numRef>
          </c:val>
          <c:smooth val="0"/>
          <c:extLst>
            <c:ext xmlns:c16="http://schemas.microsoft.com/office/drawing/2014/chart" uri="{C3380CC4-5D6E-409C-BE32-E72D297353CC}">
              <c16:uniqueId val="{00000000-CC5F-45F2-ABC5-33C8B54CD89F}"/>
            </c:ext>
          </c:extLst>
        </c:ser>
        <c:ser>
          <c:idx val="1"/>
          <c:order val="1"/>
          <c:tx>
            <c:strRef>
              <c:f>Monthly_Visits_Forecast!$C$1</c:f>
              <c:strCache>
                <c:ptCount val="1"/>
                <c:pt idx="0">
                  <c:v>Forecast(Monthly Visits (Age 35–49, 3–6 Visits))</c:v>
                </c:pt>
              </c:strCache>
            </c:strRef>
          </c:tx>
          <c:spPr>
            <a:ln w="25400" cap="rnd">
              <a:solidFill>
                <a:schemeClr val="accent2"/>
              </a:solidFill>
              <a:round/>
            </a:ln>
            <a:effectLst/>
          </c:spPr>
          <c:marker>
            <c:symbol val="none"/>
          </c:marker>
          <c:cat>
            <c:numRef>
              <c:f>Monthly_Visits_Forecast!$A$2:$A$17</c:f>
              <c:numCache>
                <c:formatCode>m/d/yyyy</c:formatCode>
                <c:ptCount val="16"/>
                <c:pt idx="0">
                  <c:v>45566</c:v>
                </c:pt>
                <c:pt idx="1">
                  <c:v>45597</c:v>
                </c:pt>
                <c:pt idx="2">
                  <c:v>45627</c:v>
                </c:pt>
                <c:pt idx="3">
                  <c:v>45658</c:v>
                </c:pt>
                <c:pt idx="4">
                  <c:v>45689</c:v>
                </c:pt>
                <c:pt idx="5">
                  <c:v>45717</c:v>
                </c:pt>
                <c:pt idx="6">
                  <c:v>45748</c:v>
                </c:pt>
                <c:pt idx="7">
                  <c:v>45778</c:v>
                </c:pt>
                <c:pt idx="8">
                  <c:v>45809</c:v>
                </c:pt>
                <c:pt idx="9">
                  <c:v>45839</c:v>
                </c:pt>
                <c:pt idx="10">
                  <c:v>45870</c:v>
                </c:pt>
                <c:pt idx="11">
                  <c:v>45901</c:v>
                </c:pt>
                <c:pt idx="12">
                  <c:v>45931</c:v>
                </c:pt>
                <c:pt idx="13">
                  <c:v>45962</c:v>
                </c:pt>
                <c:pt idx="14">
                  <c:v>45992</c:v>
                </c:pt>
                <c:pt idx="15">
                  <c:v>46022</c:v>
                </c:pt>
              </c:numCache>
            </c:numRef>
          </c:cat>
          <c:val>
            <c:numRef>
              <c:f>Monthly_Visits_Forecast!$C$2:$C$17</c:f>
              <c:numCache>
                <c:formatCode>General</c:formatCode>
                <c:ptCount val="16"/>
                <c:pt idx="5" formatCode="0">
                  <c:v>59</c:v>
                </c:pt>
                <c:pt idx="6" formatCode="0">
                  <c:v>44.768688452487872</c:v>
                </c:pt>
                <c:pt idx="7" formatCode="0">
                  <c:v>58.749146618879742</c:v>
                </c:pt>
                <c:pt idx="8" formatCode="0">
                  <c:v>43.249976470943743</c:v>
                </c:pt>
                <c:pt idx="9" formatCode="0">
                  <c:v>57.230434637335613</c:v>
                </c:pt>
                <c:pt idx="10" formatCode="0">
                  <c:v>41.731264489399614</c:v>
                </c:pt>
                <c:pt idx="11" formatCode="0">
                  <c:v>55.711722655791483</c:v>
                </c:pt>
                <c:pt idx="12" formatCode="0">
                  <c:v>40.212552507855484</c:v>
                </c:pt>
                <c:pt idx="13" formatCode="0">
                  <c:v>54.193010674247361</c:v>
                </c:pt>
                <c:pt idx="14" formatCode="0">
                  <c:v>38.693840526311362</c:v>
                </c:pt>
                <c:pt idx="15" formatCode="0">
                  <c:v>52.223316171206733</c:v>
                </c:pt>
              </c:numCache>
            </c:numRef>
          </c:val>
          <c:smooth val="0"/>
          <c:extLst>
            <c:ext xmlns:c16="http://schemas.microsoft.com/office/drawing/2014/chart" uri="{C3380CC4-5D6E-409C-BE32-E72D297353CC}">
              <c16:uniqueId val="{00000001-CC5F-45F2-ABC5-33C8B54CD89F}"/>
            </c:ext>
          </c:extLst>
        </c:ser>
        <c:ser>
          <c:idx val="2"/>
          <c:order val="2"/>
          <c:tx>
            <c:strRef>
              <c:f>Monthly_Visits_Forecast!$D$1</c:f>
              <c:strCache>
                <c:ptCount val="1"/>
                <c:pt idx="0">
                  <c:v>Lower Confidence Bound(Monthly Visits (Age 35–49, 3–6 Visits))</c:v>
                </c:pt>
              </c:strCache>
            </c:strRef>
          </c:tx>
          <c:spPr>
            <a:ln w="12700" cap="rnd">
              <a:solidFill>
                <a:srgbClr val="E97132"/>
              </a:solidFill>
              <a:prstDash val="solid"/>
              <a:round/>
            </a:ln>
            <a:effectLst/>
          </c:spPr>
          <c:marker>
            <c:symbol val="none"/>
          </c:marker>
          <c:cat>
            <c:numRef>
              <c:f>Monthly_Visits_Forecast!$A$2:$A$17</c:f>
              <c:numCache>
                <c:formatCode>m/d/yyyy</c:formatCode>
                <c:ptCount val="16"/>
                <c:pt idx="0">
                  <c:v>45566</c:v>
                </c:pt>
                <c:pt idx="1">
                  <c:v>45597</c:v>
                </c:pt>
                <c:pt idx="2">
                  <c:v>45627</c:v>
                </c:pt>
                <c:pt idx="3">
                  <c:v>45658</c:v>
                </c:pt>
                <c:pt idx="4">
                  <c:v>45689</c:v>
                </c:pt>
                <c:pt idx="5">
                  <c:v>45717</c:v>
                </c:pt>
                <c:pt idx="6">
                  <c:v>45748</c:v>
                </c:pt>
                <c:pt idx="7">
                  <c:v>45778</c:v>
                </c:pt>
                <c:pt idx="8">
                  <c:v>45809</c:v>
                </c:pt>
                <c:pt idx="9">
                  <c:v>45839</c:v>
                </c:pt>
                <c:pt idx="10">
                  <c:v>45870</c:v>
                </c:pt>
                <c:pt idx="11">
                  <c:v>45901</c:v>
                </c:pt>
                <c:pt idx="12">
                  <c:v>45931</c:v>
                </c:pt>
                <c:pt idx="13">
                  <c:v>45962</c:v>
                </c:pt>
                <c:pt idx="14">
                  <c:v>45992</c:v>
                </c:pt>
                <c:pt idx="15">
                  <c:v>46022</c:v>
                </c:pt>
              </c:numCache>
            </c:numRef>
          </c:cat>
          <c:val>
            <c:numRef>
              <c:f>Monthly_Visits_Forecast!$D$2:$D$17</c:f>
              <c:numCache>
                <c:formatCode>General</c:formatCode>
                <c:ptCount val="16"/>
                <c:pt idx="5" formatCode="0">
                  <c:v>59</c:v>
                </c:pt>
                <c:pt idx="6" formatCode="0">
                  <c:v>35.904173769810754</c:v>
                </c:pt>
                <c:pt idx="7" formatCode="0">
                  <c:v>48.830376571194961</c:v>
                </c:pt>
                <c:pt idx="8" formatCode="0">
                  <c:v>32.371443474493127</c:v>
                </c:pt>
                <c:pt idx="9" formatCode="0">
                  <c:v>45.47020670370776</c:v>
                </c:pt>
                <c:pt idx="10" formatCode="0">
                  <c:v>29.144677470655139</c:v>
                </c:pt>
                <c:pt idx="11" formatCode="0">
                  <c:v>42.349784753302451</c:v>
                </c:pt>
                <c:pt idx="12" formatCode="0">
                  <c:v>26.112199472912934</c:v>
                </c:pt>
                <c:pt idx="13" formatCode="0">
                  <c:v>39.391033545834617</c:v>
                </c:pt>
                <c:pt idx="14" formatCode="0">
                  <c:v>23.216854830848774</c:v>
                </c:pt>
                <c:pt idx="15" formatCode="0">
                  <c:v>36.120014113544926</c:v>
                </c:pt>
              </c:numCache>
            </c:numRef>
          </c:val>
          <c:smooth val="0"/>
          <c:extLst>
            <c:ext xmlns:c16="http://schemas.microsoft.com/office/drawing/2014/chart" uri="{C3380CC4-5D6E-409C-BE32-E72D297353CC}">
              <c16:uniqueId val="{00000002-CC5F-45F2-ABC5-33C8B54CD89F}"/>
            </c:ext>
          </c:extLst>
        </c:ser>
        <c:ser>
          <c:idx val="3"/>
          <c:order val="3"/>
          <c:tx>
            <c:strRef>
              <c:f>Monthly_Visits_Forecast!$E$1</c:f>
              <c:strCache>
                <c:ptCount val="1"/>
                <c:pt idx="0">
                  <c:v>Upper Confidence Bound(Monthly Visits (Age 35–49, 3–6 Visits))</c:v>
                </c:pt>
              </c:strCache>
            </c:strRef>
          </c:tx>
          <c:spPr>
            <a:ln w="12700" cap="rnd">
              <a:solidFill>
                <a:srgbClr val="E97132"/>
              </a:solidFill>
              <a:prstDash val="solid"/>
              <a:round/>
            </a:ln>
            <a:effectLst/>
          </c:spPr>
          <c:marker>
            <c:symbol val="none"/>
          </c:marker>
          <c:cat>
            <c:numRef>
              <c:f>Monthly_Visits_Forecast!$A$2:$A$17</c:f>
              <c:numCache>
                <c:formatCode>m/d/yyyy</c:formatCode>
                <c:ptCount val="16"/>
                <c:pt idx="0">
                  <c:v>45566</c:v>
                </c:pt>
                <c:pt idx="1">
                  <c:v>45597</c:v>
                </c:pt>
                <c:pt idx="2">
                  <c:v>45627</c:v>
                </c:pt>
                <c:pt idx="3">
                  <c:v>45658</c:v>
                </c:pt>
                <c:pt idx="4">
                  <c:v>45689</c:v>
                </c:pt>
                <c:pt idx="5">
                  <c:v>45717</c:v>
                </c:pt>
                <c:pt idx="6">
                  <c:v>45748</c:v>
                </c:pt>
                <c:pt idx="7">
                  <c:v>45778</c:v>
                </c:pt>
                <c:pt idx="8">
                  <c:v>45809</c:v>
                </c:pt>
                <c:pt idx="9">
                  <c:v>45839</c:v>
                </c:pt>
                <c:pt idx="10">
                  <c:v>45870</c:v>
                </c:pt>
                <c:pt idx="11">
                  <c:v>45901</c:v>
                </c:pt>
                <c:pt idx="12">
                  <c:v>45931</c:v>
                </c:pt>
                <c:pt idx="13">
                  <c:v>45962</c:v>
                </c:pt>
                <c:pt idx="14">
                  <c:v>45992</c:v>
                </c:pt>
                <c:pt idx="15">
                  <c:v>46022</c:v>
                </c:pt>
              </c:numCache>
            </c:numRef>
          </c:cat>
          <c:val>
            <c:numRef>
              <c:f>Monthly_Visits_Forecast!$E$2:$E$17</c:f>
              <c:numCache>
                <c:formatCode>General</c:formatCode>
                <c:ptCount val="16"/>
                <c:pt idx="5" formatCode="0">
                  <c:v>59</c:v>
                </c:pt>
                <c:pt idx="6" formatCode="0">
                  <c:v>53.63320313516499</c:v>
                </c:pt>
                <c:pt idx="7" formatCode="0">
                  <c:v>68.667916666564523</c:v>
                </c:pt>
                <c:pt idx="8" formatCode="0">
                  <c:v>54.128509467394359</c:v>
                </c:pt>
                <c:pt idx="9" formatCode="0">
                  <c:v>68.990662570963465</c:v>
                </c:pt>
                <c:pt idx="10" formatCode="0">
                  <c:v>54.317851508144088</c:v>
                </c:pt>
                <c:pt idx="11" formatCode="0">
                  <c:v>69.073660558280523</c:v>
                </c:pt>
                <c:pt idx="12" formatCode="0">
                  <c:v>54.312905542798035</c:v>
                </c:pt>
                <c:pt idx="13" formatCode="0">
                  <c:v>68.994987802660106</c:v>
                </c:pt>
                <c:pt idx="14" formatCode="0">
                  <c:v>54.17082622177395</c:v>
                </c:pt>
                <c:pt idx="15" formatCode="0">
                  <c:v>68.32661822886854</c:v>
                </c:pt>
              </c:numCache>
            </c:numRef>
          </c:val>
          <c:smooth val="0"/>
          <c:extLst>
            <c:ext xmlns:c16="http://schemas.microsoft.com/office/drawing/2014/chart" uri="{C3380CC4-5D6E-409C-BE32-E72D297353CC}">
              <c16:uniqueId val="{00000003-CC5F-45F2-ABC5-33C8B54CD89F}"/>
            </c:ext>
          </c:extLst>
        </c:ser>
        <c:dLbls>
          <c:showLegendKey val="0"/>
          <c:showVal val="0"/>
          <c:showCatName val="0"/>
          <c:showSerName val="0"/>
          <c:showPercent val="0"/>
          <c:showBubbleSize val="0"/>
        </c:dLbls>
        <c:smooth val="0"/>
        <c:axId val="1028792032"/>
        <c:axId val="1028792512"/>
      </c:lineChart>
      <c:catAx>
        <c:axId val="102879203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NZ"/>
                  <a:t>Date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8792512"/>
        <c:crosses val="autoZero"/>
        <c:auto val="1"/>
        <c:lblAlgn val="ctr"/>
        <c:lblOffset val="100"/>
        <c:noMultiLvlLbl val="0"/>
      </c:catAx>
      <c:valAx>
        <c:axId val="10287925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NZ" sz="1000" b="0" i="0" u="none" strike="noStrike" baseline="0"/>
                  <a:t>Monthly Visit Count</a:t>
                </a:r>
                <a:endParaRPr lang="en-NZ"/>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Z"/>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87920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Sheet19!$B$1</c:f>
              <c:strCache>
                <c:ptCount val="1"/>
                <c:pt idx="0">
                  <c:v>Parcel Size 2</c:v>
                </c:pt>
              </c:strCache>
            </c:strRef>
          </c:tx>
          <c:spPr>
            <a:ln w="28575" cap="rnd">
              <a:solidFill>
                <a:schemeClr val="accent1"/>
              </a:solidFill>
              <a:round/>
            </a:ln>
            <a:effectLst/>
          </c:spPr>
          <c:marker>
            <c:symbol val="none"/>
          </c:marker>
          <c:val>
            <c:numRef>
              <c:f>Sheet19!$B$2:$B$11</c:f>
              <c:numCache>
                <c:formatCode>0</c:formatCode>
                <c:ptCount val="10"/>
                <c:pt idx="0">
                  <c:v>4</c:v>
                </c:pt>
                <c:pt idx="1">
                  <c:v>13</c:v>
                </c:pt>
                <c:pt idx="2">
                  <c:v>4</c:v>
                </c:pt>
                <c:pt idx="3">
                  <c:v>4</c:v>
                </c:pt>
                <c:pt idx="4">
                  <c:v>2</c:v>
                </c:pt>
                <c:pt idx="5">
                  <c:v>7</c:v>
                </c:pt>
              </c:numCache>
            </c:numRef>
          </c:val>
          <c:smooth val="0"/>
          <c:extLst>
            <c:ext xmlns:c16="http://schemas.microsoft.com/office/drawing/2014/chart" uri="{C3380CC4-5D6E-409C-BE32-E72D297353CC}">
              <c16:uniqueId val="{00000000-A37D-424F-87D5-3D274972FE31}"/>
            </c:ext>
          </c:extLst>
        </c:ser>
        <c:ser>
          <c:idx val="1"/>
          <c:order val="1"/>
          <c:tx>
            <c:strRef>
              <c:f>Sheet19!$C$1</c:f>
              <c:strCache>
                <c:ptCount val="1"/>
                <c:pt idx="0">
                  <c:v>Forecast(Parcel Size 2)</c:v>
                </c:pt>
              </c:strCache>
            </c:strRef>
          </c:tx>
          <c:spPr>
            <a:ln w="25400" cap="rnd">
              <a:solidFill>
                <a:schemeClr val="accent2"/>
              </a:solidFill>
              <a:round/>
            </a:ln>
            <a:effectLst/>
          </c:spPr>
          <c:marker>
            <c:symbol val="none"/>
          </c:marker>
          <c:cat>
            <c:numRef>
              <c:f>Sheet19!$A$2:$A$11</c:f>
              <c:numCache>
                <c:formatCode>m/d/yyyy</c:formatCode>
                <c:ptCount val="10"/>
                <c:pt idx="0">
                  <c:v>45566</c:v>
                </c:pt>
                <c:pt idx="1">
                  <c:v>45597</c:v>
                </c:pt>
                <c:pt idx="2">
                  <c:v>45627</c:v>
                </c:pt>
                <c:pt idx="3">
                  <c:v>45658</c:v>
                </c:pt>
                <c:pt idx="4">
                  <c:v>45689</c:v>
                </c:pt>
                <c:pt idx="5">
                  <c:v>45717</c:v>
                </c:pt>
                <c:pt idx="6">
                  <c:v>45748</c:v>
                </c:pt>
                <c:pt idx="7">
                  <c:v>45778</c:v>
                </c:pt>
                <c:pt idx="8">
                  <c:v>45809</c:v>
                </c:pt>
                <c:pt idx="9">
                  <c:v>45839</c:v>
                </c:pt>
              </c:numCache>
            </c:numRef>
          </c:cat>
          <c:val>
            <c:numRef>
              <c:f>Sheet19!$C$2:$C$11</c:f>
              <c:numCache>
                <c:formatCode>General</c:formatCode>
                <c:ptCount val="10"/>
                <c:pt idx="5" formatCode="0">
                  <c:v>7</c:v>
                </c:pt>
                <c:pt idx="6" formatCode="0">
                  <c:v>-2.2765737851444583</c:v>
                </c:pt>
                <c:pt idx="7" formatCode="0">
                  <c:v>4.1384327583298797</c:v>
                </c:pt>
                <c:pt idx="8" formatCode="0">
                  <c:v>-4.5591249598004779</c:v>
                </c:pt>
                <c:pt idx="9" formatCode="0">
                  <c:v>1.8558815836738596</c:v>
                </c:pt>
              </c:numCache>
            </c:numRef>
          </c:val>
          <c:smooth val="0"/>
          <c:extLst>
            <c:ext xmlns:c16="http://schemas.microsoft.com/office/drawing/2014/chart" uri="{C3380CC4-5D6E-409C-BE32-E72D297353CC}">
              <c16:uniqueId val="{00000001-A37D-424F-87D5-3D274972FE31}"/>
            </c:ext>
          </c:extLst>
        </c:ser>
        <c:ser>
          <c:idx val="2"/>
          <c:order val="2"/>
          <c:tx>
            <c:strRef>
              <c:f>Sheet19!$D$1</c:f>
              <c:strCache>
                <c:ptCount val="1"/>
                <c:pt idx="0">
                  <c:v>Lower Confidence Bound(Parcel Size 2)</c:v>
                </c:pt>
              </c:strCache>
            </c:strRef>
          </c:tx>
          <c:spPr>
            <a:ln w="12700" cap="rnd">
              <a:solidFill>
                <a:srgbClr val="E97132"/>
              </a:solidFill>
              <a:prstDash val="solid"/>
              <a:round/>
            </a:ln>
            <a:effectLst/>
          </c:spPr>
          <c:marker>
            <c:symbol val="none"/>
          </c:marker>
          <c:cat>
            <c:numRef>
              <c:f>Sheet19!$A$2:$A$11</c:f>
              <c:numCache>
                <c:formatCode>m/d/yyyy</c:formatCode>
                <c:ptCount val="10"/>
                <c:pt idx="0">
                  <c:v>45566</c:v>
                </c:pt>
                <c:pt idx="1">
                  <c:v>45597</c:v>
                </c:pt>
                <c:pt idx="2">
                  <c:v>45627</c:v>
                </c:pt>
                <c:pt idx="3">
                  <c:v>45658</c:v>
                </c:pt>
                <c:pt idx="4">
                  <c:v>45689</c:v>
                </c:pt>
                <c:pt idx="5">
                  <c:v>45717</c:v>
                </c:pt>
                <c:pt idx="6">
                  <c:v>45748</c:v>
                </c:pt>
                <c:pt idx="7">
                  <c:v>45778</c:v>
                </c:pt>
                <c:pt idx="8">
                  <c:v>45809</c:v>
                </c:pt>
                <c:pt idx="9">
                  <c:v>45839</c:v>
                </c:pt>
              </c:numCache>
            </c:numRef>
          </c:cat>
          <c:val>
            <c:numRef>
              <c:f>Sheet19!$D$2:$D$11</c:f>
              <c:numCache>
                <c:formatCode>General</c:formatCode>
                <c:ptCount val="10"/>
                <c:pt idx="5" formatCode="0">
                  <c:v>7</c:v>
                </c:pt>
                <c:pt idx="6" formatCode="0">
                  <c:v>-7.4341520032194701</c:v>
                </c:pt>
                <c:pt idx="7" formatCode="0">
                  <c:v>-1.0191686687948929</c:v>
                </c:pt>
                <c:pt idx="8" formatCode="0">
                  <c:v>-9.7594627645271963</c:v>
                </c:pt>
                <c:pt idx="9" formatCode="0">
                  <c:v>-3.3445201602875452</c:v>
                </c:pt>
              </c:numCache>
            </c:numRef>
          </c:val>
          <c:smooth val="0"/>
          <c:extLst>
            <c:ext xmlns:c16="http://schemas.microsoft.com/office/drawing/2014/chart" uri="{C3380CC4-5D6E-409C-BE32-E72D297353CC}">
              <c16:uniqueId val="{00000002-A37D-424F-87D5-3D274972FE31}"/>
            </c:ext>
          </c:extLst>
        </c:ser>
        <c:ser>
          <c:idx val="3"/>
          <c:order val="3"/>
          <c:tx>
            <c:strRef>
              <c:f>Sheet19!$E$1</c:f>
              <c:strCache>
                <c:ptCount val="1"/>
                <c:pt idx="0">
                  <c:v>Upper Confidence Bound(Parcel Size 2)</c:v>
                </c:pt>
              </c:strCache>
            </c:strRef>
          </c:tx>
          <c:spPr>
            <a:ln w="12700" cap="rnd">
              <a:solidFill>
                <a:srgbClr val="E97132"/>
              </a:solidFill>
              <a:prstDash val="solid"/>
              <a:round/>
            </a:ln>
            <a:effectLst/>
          </c:spPr>
          <c:marker>
            <c:symbol val="none"/>
          </c:marker>
          <c:cat>
            <c:numRef>
              <c:f>Sheet19!$A$2:$A$11</c:f>
              <c:numCache>
                <c:formatCode>m/d/yyyy</c:formatCode>
                <c:ptCount val="10"/>
                <c:pt idx="0">
                  <c:v>45566</c:v>
                </c:pt>
                <c:pt idx="1">
                  <c:v>45597</c:v>
                </c:pt>
                <c:pt idx="2">
                  <c:v>45627</c:v>
                </c:pt>
                <c:pt idx="3">
                  <c:v>45658</c:v>
                </c:pt>
                <c:pt idx="4">
                  <c:v>45689</c:v>
                </c:pt>
                <c:pt idx="5">
                  <c:v>45717</c:v>
                </c:pt>
                <c:pt idx="6">
                  <c:v>45748</c:v>
                </c:pt>
                <c:pt idx="7">
                  <c:v>45778</c:v>
                </c:pt>
                <c:pt idx="8">
                  <c:v>45809</c:v>
                </c:pt>
                <c:pt idx="9">
                  <c:v>45839</c:v>
                </c:pt>
              </c:numCache>
            </c:numRef>
          </c:cat>
          <c:val>
            <c:numRef>
              <c:f>Sheet19!$E$2:$E$11</c:f>
              <c:numCache>
                <c:formatCode>General</c:formatCode>
                <c:ptCount val="10"/>
                <c:pt idx="5" formatCode="0">
                  <c:v>7</c:v>
                </c:pt>
                <c:pt idx="6" formatCode="0">
                  <c:v>2.881004432930554</c:v>
                </c:pt>
                <c:pt idx="7" formatCode="0">
                  <c:v>9.2960341854546513</c:v>
                </c:pt>
                <c:pt idx="8" formatCode="0">
                  <c:v>0.64121284492624131</c:v>
                </c:pt>
                <c:pt idx="9" formatCode="0">
                  <c:v>7.0562833276352643</c:v>
                </c:pt>
              </c:numCache>
            </c:numRef>
          </c:val>
          <c:smooth val="0"/>
          <c:extLst>
            <c:ext xmlns:c16="http://schemas.microsoft.com/office/drawing/2014/chart" uri="{C3380CC4-5D6E-409C-BE32-E72D297353CC}">
              <c16:uniqueId val="{00000003-A37D-424F-87D5-3D274972FE31}"/>
            </c:ext>
          </c:extLst>
        </c:ser>
        <c:dLbls>
          <c:showLegendKey val="0"/>
          <c:showVal val="0"/>
          <c:showCatName val="0"/>
          <c:showSerName val="0"/>
          <c:showPercent val="0"/>
          <c:showBubbleSize val="0"/>
        </c:dLbls>
        <c:smooth val="0"/>
        <c:axId val="1034913840"/>
        <c:axId val="1034918640"/>
      </c:lineChart>
      <c:catAx>
        <c:axId val="1034913840"/>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4918640"/>
        <c:crosses val="autoZero"/>
        <c:auto val="1"/>
        <c:lblAlgn val="ctr"/>
        <c:lblOffset val="100"/>
        <c:noMultiLvlLbl val="0"/>
      </c:catAx>
      <c:valAx>
        <c:axId val="1034918640"/>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491384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Sheet23!$B$1</c:f>
              <c:strCache>
                <c:ptCount val="1"/>
                <c:pt idx="0">
                  <c:v>Parcel Size 4</c:v>
                </c:pt>
              </c:strCache>
            </c:strRef>
          </c:tx>
          <c:spPr>
            <a:ln w="28575" cap="rnd">
              <a:solidFill>
                <a:schemeClr val="accent1"/>
              </a:solidFill>
              <a:round/>
            </a:ln>
            <a:effectLst/>
          </c:spPr>
          <c:marker>
            <c:symbol val="none"/>
          </c:marker>
          <c:val>
            <c:numRef>
              <c:f>Sheet23!$B$2:$B$11</c:f>
              <c:numCache>
                <c:formatCode>General</c:formatCode>
                <c:ptCount val="10"/>
                <c:pt idx="0">
                  <c:v>4</c:v>
                </c:pt>
                <c:pt idx="1">
                  <c:v>5</c:v>
                </c:pt>
                <c:pt idx="2">
                  <c:v>2</c:v>
                </c:pt>
                <c:pt idx="3">
                  <c:v>7</c:v>
                </c:pt>
                <c:pt idx="4">
                  <c:v>1</c:v>
                </c:pt>
                <c:pt idx="5">
                  <c:v>5</c:v>
                </c:pt>
              </c:numCache>
            </c:numRef>
          </c:val>
          <c:smooth val="0"/>
          <c:extLst>
            <c:ext xmlns:c16="http://schemas.microsoft.com/office/drawing/2014/chart" uri="{C3380CC4-5D6E-409C-BE32-E72D297353CC}">
              <c16:uniqueId val="{00000000-9907-463A-8183-221EA0B3A904}"/>
            </c:ext>
          </c:extLst>
        </c:ser>
        <c:ser>
          <c:idx val="1"/>
          <c:order val="1"/>
          <c:tx>
            <c:strRef>
              <c:f>Sheet23!$C$1</c:f>
              <c:strCache>
                <c:ptCount val="1"/>
                <c:pt idx="0">
                  <c:v>Forecast(Parcel Size 4)</c:v>
                </c:pt>
              </c:strCache>
            </c:strRef>
          </c:tx>
          <c:spPr>
            <a:ln w="25400" cap="rnd">
              <a:solidFill>
                <a:schemeClr val="accent2"/>
              </a:solidFill>
              <a:round/>
            </a:ln>
            <a:effectLst/>
          </c:spPr>
          <c:marker>
            <c:symbol val="none"/>
          </c:marker>
          <c:cat>
            <c:numRef>
              <c:f>Sheet23!$A$2:$A$11</c:f>
              <c:numCache>
                <c:formatCode>m/d/yyyy</c:formatCode>
                <c:ptCount val="10"/>
                <c:pt idx="0">
                  <c:v>45566</c:v>
                </c:pt>
                <c:pt idx="1">
                  <c:v>45597</c:v>
                </c:pt>
                <c:pt idx="2">
                  <c:v>45627</c:v>
                </c:pt>
                <c:pt idx="3">
                  <c:v>45658</c:v>
                </c:pt>
                <c:pt idx="4">
                  <c:v>45689</c:v>
                </c:pt>
                <c:pt idx="5">
                  <c:v>45717</c:v>
                </c:pt>
                <c:pt idx="6">
                  <c:v>45748</c:v>
                </c:pt>
                <c:pt idx="7">
                  <c:v>45778</c:v>
                </c:pt>
                <c:pt idx="8">
                  <c:v>45809</c:v>
                </c:pt>
                <c:pt idx="9">
                  <c:v>45839</c:v>
                </c:pt>
              </c:numCache>
            </c:numRef>
          </c:cat>
          <c:val>
            <c:numRef>
              <c:f>Sheet23!$C$2:$C$11</c:f>
              <c:numCache>
                <c:formatCode>General</c:formatCode>
                <c:ptCount val="10"/>
                <c:pt idx="5">
                  <c:v>5</c:v>
                </c:pt>
                <c:pt idx="6">
                  <c:v>1.5828192587073928</c:v>
                </c:pt>
                <c:pt idx="7">
                  <c:v>4.5460227979884493</c:v>
                </c:pt>
                <c:pt idx="8">
                  <c:v>1.0243108525505902</c:v>
                </c:pt>
                <c:pt idx="9">
                  <c:v>3.9875143918316462</c:v>
                </c:pt>
              </c:numCache>
            </c:numRef>
          </c:val>
          <c:smooth val="0"/>
          <c:extLst>
            <c:ext xmlns:c16="http://schemas.microsoft.com/office/drawing/2014/chart" uri="{C3380CC4-5D6E-409C-BE32-E72D297353CC}">
              <c16:uniqueId val="{00000001-9907-463A-8183-221EA0B3A904}"/>
            </c:ext>
          </c:extLst>
        </c:ser>
        <c:ser>
          <c:idx val="2"/>
          <c:order val="2"/>
          <c:tx>
            <c:strRef>
              <c:f>Sheet23!$D$1</c:f>
              <c:strCache>
                <c:ptCount val="1"/>
                <c:pt idx="0">
                  <c:v>Lower Confidence Bound(Parcel Size 4)</c:v>
                </c:pt>
              </c:strCache>
            </c:strRef>
          </c:tx>
          <c:spPr>
            <a:ln w="12700" cap="rnd">
              <a:solidFill>
                <a:srgbClr val="E97132"/>
              </a:solidFill>
              <a:prstDash val="solid"/>
              <a:round/>
            </a:ln>
            <a:effectLst/>
          </c:spPr>
          <c:marker>
            <c:symbol val="none"/>
          </c:marker>
          <c:cat>
            <c:numRef>
              <c:f>Sheet23!$A$2:$A$11</c:f>
              <c:numCache>
                <c:formatCode>m/d/yyyy</c:formatCode>
                <c:ptCount val="10"/>
                <c:pt idx="0">
                  <c:v>45566</c:v>
                </c:pt>
                <c:pt idx="1">
                  <c:v>45597</c:v>
                </c:pt>
                <c:pt idx="2">
                  <c:v>45627</c:v>
                </c:pt>
                <c:pt idx="3">
                  <c:v>45658</c:v>
                </c:pt>
                <c:pt idx="4">
                  <c:v>45689</c:v>
                </c:pt>
                <c:pt idx="5">
                  <c:v>45717</c:v>
                </c:pt>
                <c:pt idx="6">
                  <c:v>45748</c:v>
                </c:pt>
                <c:pt idx="7">
                  <c:v>45778</c:v>
                </c:pt>
                <c:pt idx="8">
                  <c:v>45809</c:v>
                </c:pt>
                <c:pt idx="9">
                  <c:v>45839</c:v>
                </c:pt>
              </c:numCache>
            </c:numRef>
          </c:cat>
          <c:val>
            <c:numRef>
              <c:f>Sheet23!$D$2:$D$11</c:f>
              <c:numCache>
                <c:formatCode>General</c:formatCode>
                <c:ptCount val="10"/>
                <c:pt idx="5" formatCode="0.00">
                  <c:v>5</c:v>
                </c:pt>
                <c:pt idx="6" formatCode="0.00">
                  <c:v>-0.77183628316883168</c:v>
                </c:pt>
                <c:pt idx="7" formatCode="0.00">
                  <c:v>2.1913566601861274</c:v>
                </c:pt>
                <c:pt idx="8" formatCode="0.00">
                  <c:v>-1.4051243300492133</c:v>
                </c:pt>
                <c:pt idx="9" formatCode="0.00">
                  <c:v>1.5580506821784716</c:v>
                </c:pt>
              </c:numCache>
            </c:numRef>
          </c:val>
          <c:smooth val="0"/>
          <c:extLst>
            <c:ext xmlns:c16="http://schemas.microsoft.com/office/drawing/2014/chart" uri="{C3380CC4-5D6E-409C-BE32-E72D297353CC}">
              <c16:uniqueId val="{00000002-9907-463A-8183-221EA0B3A904}"/>
            </c:ext>
          </c:extLst>
        </c:ser>
        <c:ser>
          <c:idx val="3"/>
          <c:order val="3"/>
          <c:tx>
            <c:strRef>
              <c:f>Sheet23!$E$1</c:f>
              <c:strCache>
                <c:ptCount val="1"/>
                <c:pt idx="0">
                  <c:v>Upper Confidence Bound(Parcel Size 4)</c:v>
                </c:pt>
              </c:strCache>
            </c:strRef>
          </c:tx>
          <c:spPr>
            <a:ln w="12700" cap="rnd">
              <a:solidFill>
                <a:srgbClr val="E97132"/>
              </a:solidFill>
              <a:prstDash val="solid"/>
              <a:round/>
            </a:ln>
            <a:effectLst/>
          </c:spPr>
          <c:marker>
            <c:symbol val="none"/>
          </c:marker>
          <c:cat>
            <c:numRef>
              <c:f>Sheet23!$A$2:$A$11</c:f>
              <c:numCache>
                <c:formatCode>m/d/yyyy</c:formatCode>
                <c:ptCount val="10"/>
                <c:pt idx="0">
                  <c:v>45566</c:v>
                </c:pt>
                <c:pt idx="1">
                  <c:v>45597</c:v>
                </c:pt>
                <c:pt idx="2">
                  <c:v>45627</c:v>
                </c:pt>
                <c:pt idx="3">
                  <c:v>45658</c:v>
                </c:pt>
                <c:pt idx="4">
                  <c:v>45689</c:v>
                </c:pt>
                <c:pt idx="5">
                  <c:v>45717</c:v>
                </c:pt>
                <c:pt idx="6">
                  <c:v>45748</c:v>
                </c:pt>
                <c:pt idx="7">
                  <c:v>45778</c:v>
                </c:pt>
                <c:pt idx="8">
                  <c:v>45809</c:v>
                </c:pt>
                <c:pt idx="9">
                  <c:v>45839</c:v>
                </c:pt>
              </c:numCache>
            </c:numRef>
          </c:cat>
          <c:val>
            <c:numRef>
              <c:f>Sheet23!$E$2:$E$11</c:f>
              <c:numCache>
                <c:formatCode>General</c:formatCode>
                <c:ptCount val="10"/>
                <c:pt idx="5" formatCode="0.00">
                  <c:v>5</c:v>
                </c:pt>
                <c:pt idx="6" formatCode="0.00">
                  <c:v>3.9374748005836171</c:v>
                </c:pt>
                <c:pt idx="7" formatCode="0.00">
                  <c:v>6.9006889357907717</c:v>
                </c:pt>
                <c:pt idx="8" formatCode="0.00">
                  <c:v>3.4537460351503935</c:v>
                </c:pt>
                <c:pt idx="9" formatCode="0.00">
                  <c:v>6.4169781014848208</c:v>
                </c:pt>
              </c:numCache>
            </c:numRef>
          </c:val>
          <c:smooth val="0"/>
          <c:extLst>
            <c:ext xmlns:c16="http://schemas.microsoft.com/office/drawing/2014/chart" uri="{C3380CC4-5D6E-409C-BE32-E72D297353CC}">
              <c16:uniqueId val="{00000003-9907-463A-8183-221EA0B3A904}"/>
            </c:ext>
          </c:extLst>
        </c:ser>
        <c:dLbls>
          <c:showLegendKey val="0"/>
          <c:showVal val="0"/>
          <c:showCatName val="0"/>
          <c:showSerName val="0"/>
          <c:showPercent val="0"/>
          <c:showBubbleSize val="0"/>
        </c:dLbls>
        <c:smooth val="0"/>
        <c:axId val="728520528"/>
        <c:axId val="728526288"/>
      </c:lineChart>
      <c:catAx>
        <c:axId val="728520528"/>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8526288"/>
        <c:crosses val="autoZero"/>
        <c:auto val="1"/>
        <c:lblAlgn val="ctr"/>
        <c:lblOffset val="100"/>
        <c:noMultiLvlLbl val="0"/>
      </c:catAx>
      <c:valAx>
        <c:axId val="728526288"/>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852052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Sheet24!$B$1</c:f>
              <c:strCache>
                <c:ptCount val="1"/>
                <c:pt idx="0">
                  <c:v>Parcel Size 6</c:v>
                </c:pt>
              </c:strCache>
            </c:strRef>
          </c:tx>
          <c:spPr>
            <a:ln w="28575" cap="rnd">
              <a:solidFill>
                <a:schemeClr val="accent1"/>
              </a:solidFill>
              <a:round/>
            </a:ln>
            <a:effectLst/>
          </c:spPr>
          <c:marker>
            <c:symbol val="none"/>
          </c:marker>
          <c:val>
            <c:numRef>
              <c:f>Sheet24!$B$2:$B$11</c:f>
              <c:numCache>
                <c:formatCode>0</c:formatCode>
                <c:ptCount val="10"/>
                <c:pt idx="0">
                  <c:v>6</c:v>
                </c:pt>
                <c:pt idx="1">
                  <c:v>6</c:v>
                </c:pt>
                <c:pt idx="2">
                  <c:v>6</c:v>
                </c:pt>
                <c:pt idx="3">
                  <c:v>7</c:v>
                </c:pt>
                <c:pt idx="4">
                  <c:v>3</c:v>
                </c:pt>
                <c:pt idx="5">
                  <c:v>4</c:v>
                </c:pt>
              </c:numCache>
            </c:numRef>
          </c:val>
          <c:smooth val="0"/>
          <c:extLst>
            <c:ext xmlns:c16="http://schemas.microsoft.com/office/drawing/2014/chart" uri="{C3380CC4-5D6E-409C-BE32-E72D297353CC}">
              <c16:uniqueId val="{00000000-E69C-4C29-9949-C030FFFB9A3E}"/>
            </c:ext>
          </c:extLst>
        </c:ser>
        <c:ser>
          <c:idx val="1"/>
          <c:order val="1"/>
          <c:tx>
            <c:strRef>
              <c:f>Sheet24!$C$1</c:f>
              <c:strCache>
                <c:ptCount val="1"/>
                <c:pt idx="0">
                  <c:v>Forecast(Parcel Size 6)</c:v>
                </c:pt>
              </c:strCache>
            </c:strRef>
          </c:tx>
          <c:spPr>
            <a:ln w="25400" cap="rnd">
              <a:solidFill>
                <a:schemeClr val="accent2"/>
              </a:solidFill>
              <a:round/>
            </a:ln>
            <a:effectLst/>
          </c:spPr>
          <c:marker>
            <c:symbol val="none"/>
          </c:marker>
          <c:cat>
            <c:numRef>
              <c:f>Sheet24!$A$2:$A$11</c:f>
              <c:numCache>
                <c:formatCode>m/d/yyyy</c:formatCode>
                <c:ptCount val="10"/>
                <c:pt idx="0">
                  <c:v>45566</c:v>
                </c:pt>
                <c:pt idx="1">
                  <c:v>45597</c:v>
                </c:pt>
                <c:pt idx="2">
                  <c:v>45627</c:v>
                </c:pt>
                <c:pt idx="3">
                  <c:v>45658</c:v>
                </c:pt>
                <c:pt idx="4">
                  <c:v>45689</c:v>
                </c:pt>
                <c:pt idx="5">
                  <c:v>45717</c:v>
                </c:pt>
                <c:pt idx="6">
                  <c:v>45748</c:v>
                </c:pt>
                <c:pt idx="7">
                  <c:v>45778</c:v>
                </c:pt>
                <c:pt idx="8">
                  <c:v>45809</c:v>
                </c:pt>
                <c:pt idx="9">
                  <c:v>45839</c:v>
                </c:pt>
              </c:numCache>
            </c:numRef>
          </c:cat>
          <c:val>
            <c:numRef>
              <c:f>Sheet24!$C$2:$C$11</c:f>
              <c:numCache>
                <c:formatCode>General</c:formatCode>
                <c:ptCount val="10"/>
                <c:pt idx="5" formatCode="0">
                  <c:v>4</c:v>
                </c:pt>
                <c:pt idx="6" formatCode="0">
                  <c:v>2.5063224764480521</c:v>
                </c:pt>
                <c:pt idx="7" formatCode="0">
                  <c:v>2.7736324082801502</c:v>
                </c:pt>
                <c:pt idx="8" formatCode="0">
                  <c:v>1.2070191909919621</c:v>
                </c:pt>
                <c:pt idx="9" formatCode="0">
                  <c:v>1.4743291228240598</c:v>
                </c:pt>
              </c:numCache>
            </c:numRef>
          </c:val>
          <c:smooth val="0"/>
          <c:extLst>
            <c:ext xmlns:c16="http://schemas.microsoft.com/office/drawing/2014/chart" uri="{C3380CC4-5D6E-409C-BE32-E72D297353CC}">
              <c16:uniqueId val="{00000001-E69C-4C29-9949-C030FFFB9A3E}"/>
            </c:ext>
          </c:extLst>
        </c:ser>
        <c:ser>
          <c:idx val="2"/>
          <c:order val="2"/>
          <c:tx>
            <c:strRef>
              <c:f>Sheet24!$D$1</c:f>
              <c:strCache>
                <c:ptCount val="1"/>
                <c:pt idx="0">
                  <c:v>Lower Confidence Bound(Parcel Size 6)</c:v>
                </c:pt>
              </c:strCache>
            </c:strRef>
          </c:tx>
          <c:spPr>
            <a:ln w="12700" cap="rnd">
              <a:solidFill>
                <a:srgbClr val="E97132"/>
              </a:solidFill>
              <a:prstDash val="solid"/>
              <a:round/>
            </a:ln>
            <a:effectLst/>
          </c:spPr>
          <c:marker>
            <c:symbol val="none"/>
          </c:marker>
          <c:cat>
            <c:numRef>
              <c:f>Sheet24!$A$2:$A$11</c:f>
              <c:numCache>
                <c:formatCode>m/d/yyyy</c:formatCode>
                <c:ptCount val="10"/>
                <c:pt idx="0">
                  <c:v>45566</c:v>
                </c:pt>
                <c:pt idx="1">
                  <c:v>45597</c:v>
                </c:pt>
                <c:pt idx="2">
                  <c:v>45627</c:v>
                </c:pt>
                <c:pt idx="3">
                  <c:v>45658</c:v>
                </c:pt>
                <c:pt idx="4">
                  <c:v>45689</c:v>
                </c:pt>
                <c:pt idx="5">
                  <c:v>45717</c:v>
                </c:pt>
                <c:pt idx="6">
                  <c:v>45748</c:v>
                </c:pt>
                <c:pt idx="7">
                  <c:v>45778</c:v>
                </c:pt>
                <c:pt idx="8">
                  <c:v>45809</c:v>
                </c:pt>
                <c:pt idx="9">
                  <c:v>45839</c:v>
                </c:pt>
              </c:numCache>
            </c:numRef>
          </c:cat>
          <c:val>
            <c:numRef>
              <c:f>Sheet24!$D$2:$D$11</c:f>
              <c:numCache>
                <c:formatCode>General</c:formatCode>
                <c:ptCount val="10"/>
                <c:pt idx="5" formatCode="0">
                  <c:v>4</c:v>
                </c:pt>
                <c:pt idx="6" formatCode="0">
                  <c:v>1.7800964017446574E-2</c:v>
                </c:pt>
                <c:pt idx="7" formatCode="0">
                  <c:v>0.20731149392252091</c:v>
                </c:pt>
                <c:pt idx="8" formatCode="0">
                  <c:v>-1.6482954707457256</c:v>
                </c:pt>
                <c:pt idx="9" formatCode="0">
                  <c:v>-1.4501114369007091</c:v>
                </c:pt>
              </c:numCache>
            </c:numRef>
          </c:val>
          <c:smooth val="0"/>
          <c:extLst>
            <c:ext xmlns:c16="http://schemas.microsoft.com/office/drawing/2014/chart" uri="{C3380CC4-5D6E-409C-BE32-E72D297353CC}">
              <c16:uniqueId val="{00000002-E69C-4C29-9949-C030FFFB9A3E}"/>
            </c:ext>
          </c:extLst>
        </c:ser>
        <c:ser>
          <c:idx val="3"/>
          <c:order val="3"/>
          <c:tx>
            <c:strRef>
              <c:f>Sheet24!$E$1</c:f>
              <c:strCache>
                <c:ptCount val="1"/>
                <c:pt idx="0">
                  <c:v>Upper Confidence Bound(Parcel Size 6)</c:v>
                </c:pt>
              </c:strCache>
            </c:strRef>
          </c:tx>
          <c:spPr>
            <a:ln w="12700" cap="rnd">
              <a:solidFill>
                <a:srgbClr val="E97132"/>
              </a:solidFill>
              <a:prstDash val="solid"/>
              <a:round/>
            </a:ln>
            <a:effectLst/>
          </c:spPr>
          <c:marker>
            <c:symbol val="none"/>
          </c:marker>
          <c:cat>
            <c:numRef>
              <c:f>Sheet24!$A$2:$A$11</c:f>
              <c:numCache>
                <c:formatCode>m/d/yyyy</c:formatCode>
                <c:ptCount val="10"/>
                <c:pt idx="0">
                  <c:v>45566</c:v>
                </c:pt>
                <c:pt idx="1">
                  <c:v>45597</c:v>
                </c:pt>
                <c:pt idx="2">
                  <c:v>45627</c:v>
                </c:pt>
                <c:pt idx="3">
                  <c:v>45658</c:v>
                </c:pt>
                <c:pt idx="4">
                  <c:v>45689</c:v>
                </c:pt>
                <c:pt idx="5">
                  <c:v>45717</c:v>
                </c:pt>
                <c:pt idx="6">
                  <c:v>45748</c:v>
                </c:pt>
                <c:pt idx="7">
                  <c:v>45778</c:v>
                </c:pt>
                <c:pt idx="8">
                  <c:v>45809</c:v>
                </c:pt>
                <c:pt idx="9">
                  <c:v>45839</c:v>
                </c:pt>
              </c:numCache>
            </c:numRef>
          </c:cat>
          <c:val>
            <c:numRef>
              <c:f>Sheet24!$E$2:$E$11</c:f>
              <c:numCache>
                <c:formatCode>General</c:formatCode>
                <c:ptCount val="10"/>
                <c:pt idx="5" formatCode="0">
                  <c:v>4</c:v>
                </c:pt>
                <c:pt idx="6" formatCode="0">
                  <c:v>4.9948439888786575</c:v>
                </c:pt>
                <c:pt idx="7" formatCode="0">
                  <c:v>5.3399533226377791</c:v>
                </c:pt>
                <c:pt idx="8" formatCode="0">
                  <c:v>4.0623338527296493</c:v>
                </c:pt>
                <c:pt idx="9" formatCode="0">
                  <c:v>4.3987696825488287</c:v>
                </c:pt>
              </c:numCache>
            </c:numRef>
          </c:val>
          <c:smooth val="0"/>
          <c:extLst>
            <c:ext xmlns:c16="http://schemas.microsoft.com/office/drawing/2014/chart" uri="{C3380CC4-5D6E-409C-BE32-E72D297353CC}">
              <c16:uniqueId val="{00000003-E69C-4C29-9949-C030FFFB9A3E}"/>
            </c:ext>
          </c:extLst>
        </c:ser>
        <c:dLbls>
          <c:showLegendKey val="0"/>
          <c:showVal val="0"/>
          <c:showCatName val="0"/>
          <c:showSerName val="0"/>
          <c:showPercent val="0"/>
          <c:showBubbleSize val="0"/>
        </c:dLbls>
        <c:smooth val="0"/>
        <c:axId val="1133415744"/>
        <c:axId val="1133417664"/>
      </c:lineChart>
      <c:catAx>
        <c:axId val="1133415744"/>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3417664"/>
        <c:crosses val="autoZero"/>
        <c:auto val="1"/>
        <c:lblAlgn val="ctr"/>
        <c:lblOffset val="100"/>
        <c:noMultiLvlLbl val="0"/>
      </c:catAx>
      <c:valAx>
        <c:axId val="1133417664"/>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341574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Sheet25!$B$1</c:f>
              <c:strCache>
                <c:ptCount val="1"/>
                <c:pt idx="0">
                  <c:v>Parcel Size 8</c:v>
                </c:pt>
              </c:strCache>
            </c:strRef>
          </c:tx>
          <c:spPr>
            <a:ln w="28575" cap="rnd">
              <a:solidFill>
                <a:schemeClr val="accent1"/>
              </a:solidFill>
              <a:round/>
            </a:ln>
            <a:effectLst/>
          </c:spPr>
          <c:marker>
            <c:symbol val="none"/>
          </c:marker>
          <c:val>
            <c:numRef>
              <c:f>Sheet25!$B$2:$B$9</c:f>
              <c:numCache>
                <c:formatCode>0</c:formatCode>
                <c:ptCount val="8"/>
                <c:pt idx="0">
                  <c:v>9</c:v>
                </c:pt>
                <c:pt idx="1">
                  <c:v>5</c:v>
                </c:pt>
                <c:pt idx="2">
                  <c:v>6</c:v>
                </c:pt>
                <c:pt idx="3">
                  <c:v>8</c:v>
                </c:pt>
                <c:pt idx="4">
                  <c:v>8</c:v>
                </c:pt>
                <c:pt idx="5">
                  <c:v>1</c:v>
                </c:pt>
              </c:numCache>
            </c:numRef>
          </c:val>
          <c:smooth val="0"/>
          <c:extLst>
            <c:ext xmlns:c16="http://schemas.microsoft.com/office/drawing/2014/chart" uri="{C3380CC4-5D6E-409C-BE32-E72D297353CC}">
              <c16:uniqueId val="{00000000-E672-42EF-9BAC-54E8D5E337A4}"/>
            </c:ext>
          </c:extLst>
        </c:ser>
        <c:ser>
          <c:idx val="1"/>
          <c:order val="1"/>
          <c:tx>
            <c:strRef>
              <c:f>Sheet25!$C$1</c:f>
              <c:strCache>
                <c:ptCount val="1"/>
                <c:pt idx="0">
                  <c:v>Forecast(Parcel Size 8)</c:v>
                </c:pt>
              </c:strCache>
            </c:strRef>
          </c:tx>
          <c:spPr>
            <a:ln w="25400" cap="rnd">
              <a:solidFill>
                <a:schemeClr val="accent2"/>
              </a:solidFill>
              <a:round/>
            </a:ln>
            <a:effectLst/>
          </c:spPr>
          <c:marker>
            <c:symbol val="none"/>
          </c:marker>
          <c:cat>
            <c:numRef>
              <c:f>Sheet25!$A$2:$A$9</c:f>
              <c:numCache>
                <c:formatCode>m/d/yyyy</c:formatCode>
                <c:ptCount val="8"/>
                <c:pt idx="0">
                  <c:v>45566</c:v>
                </c:pt>
                <c:pt idx="1">
                  <c:v>45597</c:v>
                </c:pt>
                <c:pt idx="2">
                  <c:v>45627</c:v>
                </c:pt>
                <c:pt idx="3">
                  <c:v>45658</c:v>
                </c:pt>
                <c:pt idx="4">
                  <c:v>45689</c:v>
                </c:pt>
                <c:pt idx="5">
                  <c:v>45717</c:v>
                </c:pt>
                <c:pt idx="6">
                  <c:v>45748</c:v>
                </c:pt>
                <c:pt idx="7">
                  <c:v>45778</c:v>
                </c:pt>
              </c:numCache>
            </c:numRef>
          </c:cat>
          <c:val>
            <c:numRef>
              <c:f>Sheet25!$C$2:$C$9</c:f>
              <c:numCache>
                <c:formatCode>General</c:formatCode>
                <c:ptCount val="8"/>
                <c:pt idx="5" formatCode="0">
                  <c:v>1</c:v>
                </c:pt>
                <c:pt idx="6" formatCode="0">
                  <c:v>4.4881861770081581</c:v>
                </c:pt>
                <c:pt idx="7" formatCode="0">
                  <c:v>3.7355131676754763</c:v>
                </c:pt>
              </c:numCache>
            </c:numRef>
          </c:val>
          <c:smooth val="0"/>
          <c:extLst>
            <c:ext xmlns:c16="http://schemas.microsoft.com/office/drawing/2014/chart" uri="{C3380CC4-5D6E-409C-BE32-E72D297353CC}">
              <c16:uniqueId val="{00000001-E672-42EF-9BAC-54E8D5E337A4}"/>
            </c:ext>
          </c:extLst>
        </c:ser>
        <c:ser>
          <c:idx val="2"/>
          <c:order val="2"/>
          <c:tx>
            <c:strRef>
              <c:f>Sheet25!$D$1</c:f>
              <c:strCache>
                <c:ptCount val="1"/>
                <c:pt idx="0">
                  <c:v>Lower Confidence Bound(Parcel Size 8)</c:v>
                </c:pt>
              </c:strCache>
            </c:strRef>
          </c:tx>
          <c:spPr>
            <a:ln w="12700" cap="rnd">
              <a:solidFill>
                <a:srgbClr val="E97132"/>
              </a:solidFill>
              <a:prstDash val="solid"/>
              <a:round/>
            </a:ln>
            <a:effectLst/>
          </c:spPr>
          <c:marker>
            <c:symbol val="none"/>
          </c:marker>
          <c:cat>
            <c:numRef>
              <c:f>Sheet25!$A$2:$A$9</c:f>
              <c:numCache>
                <c:formatCode>m/d/yyyy</c:formatCode>
                <c:ptCount val="8"/>
                <c:pt idx="0">
                  <c:v>45566</c:v>
                </c:pt>
                <c:pt idx="1">
                  <c:v>45597</c:v>
                </c:pt>
                <c:pt idx="2">
                  <c:v>45627</c:v>
                </c:pt>
                <c:pt idx="3">
                  <c:v>45658</c:v>
                </c:pt>
                <c:pt idx="4">
                  <c:v>45689</c:v>
                </c:pt>
                <c:pt idx="5">
                  <c:v>45717</c:v>
                </c:pt>
                <c:pt idx="6">
                  <c:v>45748</c:v>
                </c:pt>
                <c:pt idx="7">
                  <c:v>45778</c:v>
                </c:pt>
              </c:numCache>
            </c:numRef>
          </c:cat>
          <c:val>
            <c:numRef>
              <c:f>Sheet25!$D$2:$D$9</c:f>
              <c:numCache>
                <c:formatCode>General</c:formatCode>
                <c:ptCount val="8"/>
                <c:pt idx="5" formatCode="0">
                  <c:v>1</c:v>
                </c:pt>
                <c:pt idx="6" formatCode="0">
                  <c:v>-0.34508121546221293</c:v>
                </c:pt>
                <c:pt idx="7" formatCode="0">
                  <c:v>-1.0977759744492239</c:v>
                </c:pt>
              </c:numCache>
            </c:numRef>
          </c:val>
          <c:smooth val="0"/>
          <c:extLst>
            <c:ext xmlns:c16="http://schemas.microsoft.com/office/drawing/2014/chart" uri="{C3380CC4-5D6E-409C-BE32-E72D297353CC}">
              <c16:uniqueId val="{00000002-E672-42EF-9BAC-54E8D5E337A4}"/>
            </c:ext>
          </c:extLst>
        </c:ser>
        <c:ser>
          <c:idx val="3"/>
          <c:order val="3"/>
          <c:tx>
            <c:strRef>
              <c:f>Sheet25!$E$1</c:f>
              <c:strCache>
                <c:ptCount val="1"/>
                <c:pt idx="0">
                  <c:v>Upper Confidence Bound(Parcel Size 8)</c:v>
                </c:pt>
              </c:strCache>
            </c:strRef>
          </c:tx>
          <c:spPr>
            <a:ln w="12700" cap="rnd">
              <a:solidFill>
                <a:srgbClr val="E97132"/>
              </a:solidFill>
              <a:prstDash val="solid"/>
              <a:round/>
            </a:ln>
            <a:effectLst/>
          </c:spPr>
          <c:marker>
            <c:symbol val="none"/>
          </c:marker>
          <c:cat>
            <c:numRef>
              <c:f>Sheet25!$A$2:$A$9</c:f>
              <c:numCache>
                <c:formatCode>m/d/yyyy</c:formatCode>
                <c:ptCount val="8"/>
                <c:pt idx="0">
                  <c:v>45566</c:v>
                </c:pt>
                <c:pt idx="1">
                  <c:v>45597</c:v>
                </c:pt>
                <c:pt idx="2">
                  <c:v>45627</c:v>
                </c:pt>
                <c:pt idx="3">
                  <c:v>45658</c:v>
                </c:pt>
                <c:pt idx="4">
                  <c:v>45689</c:v>
                </c:pt>
                <c:pt idx="5">
                  <c:v>45717</c:v>
                </c:pt>
                <c:pt idx="6">
                  <c:v>45748</c:v>
                </c:pt>
                <c:pt idx="7">
                  <c:v>45778</c:v>
                </c:pt>
              </c:numCache>
            </c:numRef>
          </c:cat>
          <c:val>
            <c:numRef>
              <c:f>Sheet25!$E$2:$E$9</c:f>
              <c:numCache>
                <c:formatCode>General</c:formatCode>
                <c:ptCount val="8"/>
                <c:pt idx="5" formatCode="0">
                  <c:v>1</c:v>
                </c:pt>
                <c:pt idx="6" formatCode="0">
                  <c:v>9.3214535694785283</c:v>
                </c:pt>
                <c:pt idx="7" formatCode="0">
                  <c:v>8.5688023098001764</c:v>
                </c:pt>
              </c:numCache>
            </c:numRef>
          </c:val>
          <c:smooth val="0"/>
          <c:extLst>
            <c:ext xmlns:c16="http://schemas.microsoft.com/office/drawing/2014/chart" uri="{C3380CC4-5D6E-409C-BE32-E72D297353CC}">
              <c16:uniqueId val="{00000003-E672-42EF-9BAC-54E8D5E337A4}"/>
            </c:ext>
          </c:extLst>
        </c:ser>
        <c:dLbls>
          <c:showLegendKey val="0"/>
          <c:showVal val="0"/>
          <c:showCatName val="0"/>
          <c:showSerName val="0"/>
          <c:showPercent val="0"/>
          <c:showBubbleSize val="0"/>
        </c:dLbls>
        <c:smooth val="0"/>
        <c:axId val="1032529456"/>
        <c:axId val="1032542416"/>
      </c:lineChart>
      <c:catAx>
        <c:axId val="1032529456"/>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2542416"/>
        <c:crosses val="autoZero"/>
        <c:auto val="1"/>
        <c:lblAlgn val="ctr"/>
        <c:lblOffset val="100"/>
        <c:noMultiLvlLbl val="0"/>
      </c:catAx>
      <c:valAx>
        <c:axId val="1032542416"/>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252945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Sheet26!$B$1</c:f>
              <c:strCache>
                <c:ptCount val="1"/>
                <c:pt idx="0">
                  <c:v>Parcel Size 10</c:v>
                </c:pt>
              </c:strCache>
            </c:strRef>
          </c:tx>
          <c:spPr>
            <a:ln w="28575" cap="rnd">
              <a:solidFill>
                <a:schemeClr val="accent1"/>
              </a:solidFill>
              <a:round/>
            </a:ln>
            <a:effectLst/>
          </c:spPr>
          <c:marker>
            <c:symbol val="none"/>
          </c:marker>
          <c:val>
            <c:numRef>
              <c:f>Sheet26!$B$2:$B$9</c:f>
              <c:numCache>
                <c:formatCode>0</c:formatCode>
                <c:ptCount val="8"/>
                <c:pt idx="0">
                  <c:v>7</c:v>
                </c:pt>
                <c:pt idx="1">
                  <c:v>4</c:v>
                </c:pt>
                <c:pt idx="2">
                  <c:v>1</c:v>
                </c:pt>
                <c:pt idx="3">
                  <c:v>5</c:v>
                </c:pt>
                <c:pt idx="4">
                  <c:v>7</c:v>
                </c:pt>
                <c:pt idx="5">
                  <c:v>4</c:v>
                </c:pt>
              </c:numCache>
            </c:numRef>
          </c:val>
          <c:smooth val="0"/>
          <c:extLst>
            <c:ext xmlns:c16="http://schemas.microsoft.com/office/drawing/2014/chart" uri="{C3380CC4-5D6E-409C-BE32-E72D297353CC}">
              <c16:uniqueId val="{00000000-DEDB-49CC-B055-E3FD2918E731}"/>
            </c:ext>
          </c:extLst>
        </c:ser>
        <c:ser>
          <c:idx val="1"/>
          <c:order val="1"/>
          <c:tx>
            <c:strRef>
              <c:f>Sheet26!$C$1</c:f>
              <c:strCache>
                <c:ptCount val="1"/>
                <c:pt idx="0">
                  <c:v>Forecast(Parcel Size 10)</c:v>
                </c:pt>
              </c:strCache>
            </c:strRef>
          </c:tx>
          <c:spPr>
            <a:ln w="25400" cap="rnd">
              <a:solidFill>
                <a:schemeClr val="accent2"/>
              </a:solidFill>
              <a:round/>
            </a:ln>
            <a:effectLst/>
          </c:spPr>
          <c:marker>
            <c:symbol val="none"/>
          </c:marker>
          <c:cat>
            <c:numRef>
              <c:f>Sheet26!$A$2:$A$9</c:f>
              <c:numCache>
                <c:formatCode>m/d/yyyy</c:formatCode>
                <c:ptCount val="8"/>
                <c:pt idx="0">
                  <c:v>45566</c:v>
                </c:pt>
                <c:pt idx="1">
                  <c:v>45597</c:v>
                </c:pt>
                <c:pt idx="2">
                  <c:v>45627</c:v>
                </c:pt>
                <c:pt idx="3">
                  <c:v>45658</c:v>
                </c:pt>
                <c:pt idx="4">
                  <c:v>45689</c:v>
                </c:pt>
                <c:pt idx="5">
                  <c:v>45717</c:v>
                </c:pt>
                <c:pt idx="6">
                  <c:v>45748</c:v>
                </c:pt>
                <c:pt idx="7">
                  <c:v>45778</c:v>
                </c:pt>
              </c:numCache>
            </c:numRef>
          </c:cat>
          <c:val>
            <c:numRef>
              <c:f>Sheet26!$C$2:$C$9</c:f>
              <c:numCache>
                <c:formatCode>General</c:formatCode>
                <c:ptCount val="8"/>
                <c:pt idx="5" formatCode="0">
                  <c:v>4</c:v>
                </c:pt>
                <c:pt idx="6" formatCode="0">
                  <c:v>5.1201846730064791</c:v>
                </c:pt>
                <c:pt idx="7" formatCode="0">
                  <c:v>5.2919002188093307</c:v>
                </c:pt>
              </c:numCache>
            </c:numRef>
          </c:val>
          <c:smooth val="0"/>
          <c:extLst>
            <c:ext xmlns:c16="http://schemas.microsoft.com/office/drawing/2014/chart" uri="{C3380CC4-5D6E-409C-BE32-E72D297353CC}">
              <c16:uniqueId val="{00000001-DEDB-49CC-B055-E3FD2918E731}"/>
            </c:ext>
          </c:extLst>
        </c:ser>
        <c:ser>
          <c:idx val="2"/>
          <c:order val="2"/>
          <c:tx>
            <c:strRef>
              <c:f>Sheet26!$D$1</c:f>
              <c:strCache>
                <c:ptCount val="1"/>
                <c:pt idx="0">
                  <c:v>Lower Confidence Bound(Parcel Size 10)</c:v>
                </c:pt>
              </c:strCache>
            </c:strRef>
          </c:tx>
          <c:spPr>
            <a:ln w="12700" cap="rnd">
              <a:solidFill>
                <a:srgbClr val="E97132"/>
              </a:solidFill>
              <a:prstDash val="solid"/>
              <a:round/>
            </a:ln>
            <a:effectLst/>
          </c:spPr>
          <c:marker>
            <c:symbol val="none"/>
          </c:marker>
          <c:cat>
            <c:numRef>
              <c:f>Sheet26!$A$2:$A$9</c:f>
              <c:numCache>
                <c:formatCode>m/d/yyyy</c:formatCode>
                <c:ptCount val="8"/>
                <c:pt idx="0">
                  <c:v>45566</c:v>
                </c:pt>
                <c:pt idx="1">
                  <c:v>45597</c:v>
                </c:pt>
                <c:pt idx="2">
                  <c:v>45627</c:v>
                </c:pt>
                <c:pt idx="3">
                  <c:v>45658</c:v>
                </c:pt>
                <c:pt idx="4">
                  <c:v>45689</c:v>
                </c:pt>
                <c:pt idx="5">
                  <c:v>45717</c:v>
                </c:pt>
                <c:pt idx="6">
                  <c:v>45748</c:v>
                </c:pt>
                <c:pt idx="7">
                  <c:v>45778</c:v>
                </c:pt>
              </c:numCache>
            </c:numRef>
          </c:cat>
          <c:val>
            <c:numRef>
              <c:f>Sheet26!$D$2:$D$9</c:f>
              <c:numCache>
                <c:formatCode>General</c:formatCode>
                <c:ptCount val="8"/>
                <c:pt idx="5" formatCode="0">
                  <c:v>4</c:v>
                </c:pt>
                <c:pt idx="6" formatCode="0">
                  <c:v>-0.24748407049713084</c:v>
                </c:pt>
                <c:pt idx="7" formatCode="0">
                  <c:v>-0.71173829084377438</c:v>
                </c:pt>
              </c:numCache>
            </c:numRef>
          </c:val>
          <c:smooth val="0"/>
          <c:extLst>
            <c:ext xmlns:c16="http://schemas.microsoft.com/office/drawing/2014/chart" uri="{C3380CC4-5D6E-409C-BE32-E72D297353CC}">
              <c16:uniqueId val="{00000002-DEDB-49CC-B055-E3FD2918E731}"/>
            </c:ext>
          </c:extLst>
        </c:ser>
        <c:ser>
          <c:idx val="3"/>
          <c:order val="3"/>
          <c:tx>
            <c:strRef>
              <c:f>Sheet26!$E$1</c:f>
              <c:strCache>
                <c:ptCount val="1"/>
                <c:pt idx="0">
                  <c:v>Upper Confidence Bound(Parcel Size 10)</c:v>
                </c:pt>
              </c:strCache>
            </c:strRef>
          </c:tx>
          <c:spPr>
            <a:ln w="12700" cap="rnd">
              <a:solidFill>
                <a:srgbClr val="E97132"/>
              </a:solidFill>
              <a:prstDash val="solid"/>
              <a:round/>
            </a:ln>
            <a:effectLst/>
          </c:spPr>
          <c:marker>
            <c:symbol val="none"/>
          </c:marker>
          <c:cat>
            <c:numRef>
              <c:f>Sheet26!$A$2:$A$9</c:f>
              <c:numCache>
                <c:formatCode>m/d/yyyy</c:formatCode>
                <c:ptCount val="8"/>
                <c:pt idx="0">
                  <c:v>45566</c:v>
                </c:pt>
                <c:pt idx="1">
                  <c:v>45597</c:v>
                </c:pt>
                <c:pt idx="2">
                  <c:v>45627</c:v>
                </c:pt>
                <c:pt idx="3">
                  <c:v>45658</c:v>
                </c:pt>
                <c:pt idx="4">
                  <c:v>45689</c:v>
                </c:pt>
                <c:pt idx="5">
                  <c:v>45717</c:v>
                </c:pt>
                <c:pt idx="6">
                  <c:v>45748</c:v>
                </c:pt>
                <c:pt idx="7">
                  <c:v>45778</c:v>
                </c:pt>
              </c:numCache>
            </c:numRef>
          </c:cat>
          <c:val>
            <c:numRef>
              <c:f>Sheet26!$E$2:$E$9</c:f>
              <c:numCache>
                <c:formatCode>General</c:formatCode>
                <c:ptCount val="8"/>
                <c:pt idx="5" formatCode="0">
                  <c:v>4</c:v>
                </c:pt>
                <c:pt idx="6" formatCode="0">
                  <c:v>10.487853416510088</c:v>
                </c:pt>
                <c:pt idx="7" formatCode="0">
                  <c:v>11.295538728462436</c:v>
                </c:pt>
              </c:numCache>
            </c:numRef>
          </c:val>
          <c:smooth val="0"/>
          <c:extLst>
            <c:ext xmlns:c16="http://schemas.microsoft.com/office/drawing/2014/chart" uri="{C3380CC4-5D6E-409C-BE32-E72D297353CC}">
              <c16:uniqueId val="{00000003-DEDB-49CC-B055-E3FD2918E731}"/>
            </c:ext>
          </c:extLst>
        </c:ser>
        <c:dLbls>
          <c:showLegendKey val="0"/>
          <c:showVal val="0"/>
          <c:showCatName val="0"/>
          <c:showSerName val="0"/>
          <c:showPercent val="0"/>
          <c:showBubbleSize val="0"/>
        </c:dLbls>
        <c:smooth val="0"/>
        <c:axId val="1133441184"/>
        <c:axId val="1133447904"/>
      </c:lineChart>
      <c:catAx>
        <c:axId val="1133441184"/>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3447904"/>
        <c:crosses val="autoZero"/>
        <c:auto val="1"/>
        <c:lblAlgn val="ctr"/>
        <c:lblOffset val="100"/>
        <c:noMultiLvlLbl val="0"/>
      </c:catAx>
      <c:valAx>
        <c:axId val="1133447904"/>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344118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Sheet27!$B$1</c:f>
              <c:strCache>
                <c:ptCount val="1"/>
                <c:pt idx="0">
                  <c:v>Parcel Size 12</c:v>
                </c:pt>
              </c:strCache>
            </c:strRef>
          </c:tx>
          <c:spPr>
            <a:ln w="28575" cap="rnd">
              <a:solidFill>
                <a:schemeClr val="accent1"/>
              </a:solidFill>
              <a:round/>
            </a:ln>
            <a:effectLst/>
          </c:spPr>
          <c:marker>
            <c:symbol val="none"/>
          </c:marker>
          <c:val>
            <c:numRef>
              <c:f>Sheet27!$B$2:$B$9</c:f>
              <c:numCache>
                <c:formatCode>0</c:formatCode>
                <c:ptCount val="8"/>
                <c:pt idx="0">
                  <c:v>5</c:v>
                </c:pt>
                <c:pt idx="1">
                  <c:v>8</c:v>
                </c:pt>
                <c:pt idx="2">
                  <c:v>5</c:v>
                </c:pt>
                <c:pt idx="3">
                  <c:v>2</c:v>
                </c:pt>
                <c:pt idx="4">
                  <c:v>2</c:v>
                </c:pt>
                <c:pt idx="5">
                  <c:v>5</c:v>
                </c:pt>
              </c:numCache>
            </c:numRef>
          </c:val>
          <c:smooth val="0"/>
          <c:extLst>
            <c:ext xmlns:c16="http://schemas.microsoft.com/office/drawing/2014/chart" uri="{C3380CC4-5D6E-409C-BE32-E72D297353CC}">
              <c16:uniqueId val="{00000000-F761-452A-8277-8D80EB2ED12E}"/>
            </c:ext>
          </c:extLst>
        </c:ser>
        <c:ser>
          <c:idx val="1"/>
          <c:order val="1"/>
          <c:tx>
            <c:strRef>
              <c:f>Sheet27!$C$1</c:f>
              <c:strCache>
                <c:ptCount val="1"/>
                <c:pt idx="0">
                  <c:v>Forecast(Parcel Size 12)</c:v>
                </c:pt>
              </c:strCache>
            </c:strRef>
          </c:tx>
          <c:spPr>
            <a:ln w="25400" cap="rnd">
              <a:solidFill>
                <a:schemeClr val="accent2"/>
              </a:solidFill>
              <a:round/>
            </a:ln>
            <a:effectLst/>
          </c:spPr>
          <c:marker>
            <c:symbol val="none"/>
          </c:marker>
          <c:cat>
            <c:numRef>
              <c:f>Sheet27!$A$2:$A$9</c:f>
              <c:numCache>
                <c:formatCode>m/d/yyyy</c:formatCode>
                <c:ptCount val="8"/>
                <c:pt idx="0">
                  <c:v>45566</c:v>
                </c:pt>
                <c:pt idx="1">
                  <c:v>45597</c:v>
                </c:pt>
                <c:pt idx="2">
                  <c:v>45627</c:v>
                </c:pt>
                <c:pt idx="3">
                  <c:v>45658</c:v>
                </c:pt>
                <c:pt idx="4">
                  <c:v>45689</c:v>
                </c:pt>
                <c:pt idx="5">
                  <c:v>45717</c:v>
                </c:pt>
                <c:pt idx="6">
                  <c:v>45748</c:v>
                </c:pt>
                <c:pt idx="7">
                  <c:v>45778</c:v>
                </c:pt>
              </c:numCache>
            </c:numRef>
          </c:cat>
          <c:val>
            <c:numRef>
              <c:f>Sheet27!$C$2:$C$9</c:f>
              <c:numCache>
                <c:formatCode>General</c:formatCode>
                <c:ptCount val="8"/>
                <c:pt idx="5" formatCode="0">
                  <c:v>5</c:v>
                </c:pt>
                <c:pt idx="6" formatCode="0">
                  <c:v>1.5064824599212894</c:v>
                </c:pt>
                <c:pt idx="7" formatCode="0">
                  <c:v>0.80512865605896022</c:v>
                </c:pt>
              </c:numCache>
            </c:numRef>
          </c:val>
          <c:smooth val="0"/>
          <c:extLst>
            <c:ext xmlns:c16="http://schemas.microsoft.com/office/drawing/2014/chart" uri="{C3380CC4-5D6E-409C-BE32-E72D297353CC}">
              <c16:uniqueId val="{00000001-F761-452A-8277-8D80EB2ED12E}"/>
            </c:ext>
          </c:extLst>
        </c:ser>
        <c:ser>
          <c:idx val="2"/>
          <c:order val="2"/>
          <c:tx>
            <c:strRef>
              <c:f>Sheet27!$D$1</c:f>
              <c:strCache>
                <c:ptCount val="1"/>
                <c:pt idx="0">
                  <c:v>Lower Confidence Bound(Parcel Size 12)</c:v>
                </c:pt>
              </c:strCache>
            </c:strRef>
          </c:tx>
          <c:spPr>
            <a:ln w="12700" cap="rnd">
              <a:solidFill>
                <a:srgbClr val="E97132"/>
              </a:solidFill>
              <a:prstDash val="solid"/>
              <a:round/>
            </a:ln>
            <a:effectLst/>
          </c:spPr>
          <c:marker>
            <c:symbol val="none"/>
          </c:marker>
          <c:cat>
            <c:numRef>
              <c:f>Sheet27!$A$2:$A$9</c:f>
              <c:numCache>
                <c:formatCode>m/d/yyyy</c:formatCode>
                <c:ptCount val="8"/>
                <c:pt idx="0">
                  <c:v>45566</c:v>
                </c:pt>
                <c:pt idx="1">
                  <c:v>45597</c:v>
                </c:pt>
                <c:pt idx="2">
                  <c:v>45627</c:v>
                </c:pt>
                <c:pt idx="3">
                  <c:v>45658</c:v>
                </c:pt>
                <c:pt idx="4">
                  <c:v>45689</c:v>
                </c:pt>
                <c:pt idx="5">
                  <c:v>45717</c:v>
                </c:pt>
                <c:pt idx="6">
                  <c:v>45748</c:v>
                </c:pt>
                <c:pt idx="7">
                  <c:v>45778</c:v>
                </c:pt>
              </c:numCache>
            </c:numRef>
          </c:cat>
          <c:val>
            <c:numRef>
              <c:f>Sheet27!$D$2:$D$9</c:f>
              <c:numCache>
                <c:formatCode>General</c:formatCode>
                <c:ptCount val="8"/>
                <c:pt idx="5" formatCode="0">
                  <c:v>5</c:v>
                </c:pt>
                <c:pt idx="6" formatCode="0">
                  <c:v>-2.6780061502904742</c:v>
                </c:pt>
                <c:pt idx="7" formatCode="0">
                  <c:v>-3.4129707774242868</c:v>
                </c:pt>
              </c:numCache>
            </c:numRef>
          </c:val>
          <c:smooth val="0"/>
          <c:extLst>
            <c:ext xmlns:c16="http://schemas.microsoft.com/office/drawing/2014/chart" uri="{C3380CC4-5D6E-409C-BE32-E72D297353CC}">
              <c16:uniqueId val="{00000002-F761-452A-8277-8D80EB2ED12E}"/>
            </c:ext>
          </c:extLst>
        </c:ser>
        <c:ser>
          <c:idx val="3"/>
          <c:order val="3"/>
          <c:tx>
            <c:strRef>
              <c:f>Sheet27!$E$1</c:f>
              <c:strCache>
                <c:ptCount val="1"/>
                <c:pt idx="0">
                  <c:v>Upper Confidence Bound(Parcel Size 12)</c:v>
                </c:pt>
              </c:strCache>
            </c:strRef>
          </c:tx>
          <c:spPr>
            <a:ln w="12700" cap="rnd">
              <a:solidFill>
                <a:srgbClr val="E97132"/>
              </a:solidFill>
              <a:prstDash val="solid"/>
              <a:round/>
            </a:ln>
            <a:effectLst/>
          </c:spPr>
          <c:marker>
            <c:symbol val="none"/>
          </c:marker>
          <c:cat>
            <c:numRef>
              <c:f>Sheet27!$A$2:$A$9</c:f>
              <c:numCache>
                <c:formatCode>m/d/yyyy</c:formatCode>
                <c:ptCount val="8"/>
                <c:pt idx="0">
                  <c:v>45566</c:v>
                </c:pt>
                <c:pt idx="1">
                  <c:v>45597</c:v>
                </c:pt>
                <c:pt idx="2">
                  <c:v>45627</c:v>
                </c:pt>
                <c:pt idx="3">
                  <c:v>45658</c:v>
                </c:pt>
                <c:pt idx="4">
                  <c:v>45689</c:v>
                </c:pt>
                <c:pt idx="5">
                  <c:v>45717</c:v>
                </c:pt>
                <c:pt idx="6">
                  <c:v>45748</c:v>
                </c:pt>
                <c:pt idx="7">
                  <c:v>45778</c:v>
                </c:pt>
              </c:numCache>
            </c:numRef>
          </c:cat>
          <c:val>
            <c:numRef>
              <c:f>Sheet27!$E$2:$E$9</c:f>
              <c:numCache>
                <c:formatCode>General</c:formatCode>
                <c:ptCount val="8"/>
                <c:pt idx="5" formatCode="0">
                  <c:v>5</c:v>
                </c:pt>
                <c:pt idx="6" formatCode="0">
                  <c:v>5.6909710701330534</c:v>
                </c:pt>
                <c:pt idx="7" formatCode="0">
                  <c:v>5.023228089542207</c:v>
                </c:pt>
              </c:numCache>
            </c:numRef>
          </c:val>
          <c:smooth val="0"/>
          <c:extLst>
            <c:ext xmlns:c16="http://schemas.microsoft.com/office/drawing/2014/chart" uri="{C3380CC4-5D6E-409C-BE32-E72D297353CC}">
              <c16:uniqueId val="{00000003-F761-452A-8277-8D80EB2ED12E}"/>
            </c:ext>
          </c:extLst>
        </c:ser>
        <c:dLbls>
          <c:showLegendKey val="0"/>
          <c:showVal val="0"/>
          <c:showCatName val="0"/>
          <c:showSerName val="0"/>
          <c:showPercent val="0"/>
          <c:showBubbleSize val="0"/>
        </c:dLbls>
        <c:smooth val="0"/>
        <c:axId val="1094412432"/>
        <c:axId val="1028792992"/>
      </c:lineChart>
      <c:catAx>
        <c:axId val="1094412432"/>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8792992"/>
        <c:crosses val="autoZero"/>
        <c:auto val="1"/>
        <c:lblAlgn val="ctr"/>
        <c:lblOffset val="100"/>
        <c:noMultiLvlLbl val="0"/>
      </c:catAx>
      <c:valAx>
        <c:axId val="1028792992"/>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44124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Sheet28!$B$1</c:f>
              <c:strCache>
                <c:ptCount val="1"/>
                <c:pt idx="0">
                  <c:v>Parcel Size 14</c:v>
                </c:pt>
              </c:strCache>
            </c:strRef>
          </c:tx>
          <c:spPr>
            <a:ln w="28575" cap="rnd">
              <a:solidFill>
                <a:schemeClr val="accent1"/>
              </a:solidFill>
              <a:round/>
            </a:ln>
            <a:effectLst/>
          </c:spPr>
          <c:marker>
            <c:symbol val="none"/>
          </c:marker>
          <c:val>
            <c:numRef>
              <c:f>Sheet28!$B$2:$B$9</c:f>
              <c:numCache>
                <c:formatCode>0</c:formatCode>
                <c:ptCount val="8"/>
                <c:pt idx="0">
                  <c:v>3</c:v>
                </c:pt>
                <c:pt idx="1">
                  <c:v>3</c:v>
                </c:pt>
                <c:pt idx="2">
                  <c:v>1</c:v>
                </c:pt>
                <c:pt idx="3">
                  <c:v>5</c:v>
                </c:pt>
                <c:pt idx="4">
                  <c:v>6</c:v>
                </c:pt>
                <c:pt idx="5">
                  <c:v>10</c:v>
                </c:pt>
              </c:numCache>
            </c:numRef>
          </c:val>
          <c:smooth val="0"/>
          <c:extLst>
            <c:ext xmlns:c16="http://schemas.microsoft.com/office/drawing/2014/chart" uri="{C3380CC4-5D6E-409C-BE32-E72D297353CC}">
              <c16:uniqueId val="{00000000-1522-48D5-94E8-EC8E3B15E63F}"/>
            </c:ext>
          </c:extLst>
        </c:ser>
        <c:ser>
          <c:idx val="1"/>
          <c:order val="1"/>
          <c:tx>
            <c:strRef>
              <c:f>Sheet28!$C$1</c:f>
              <c:strCache>
                <c:ptCount val="1"/>
                <c:pt idx="0">
                  <c:v>Forecast(Parcel Size 14)</c:v>
                </c:pt>
              </c:strCache>
            </c:strRef>
          </c:tx>
          <c:spPr>
            <a:ln w="25400" cap="rnd">
              <a:solidFill>
                <a:schemeClr val="accent2"/>
              </a:solidFill>
              <a:round/>
            </a:ln>
            <a:effectLst/>
          </c:spPr>
          <c:marker>
            <c:symbol val="none"/>
          </c:marker>
          <c:cat>
            <c:numRef>
              <c:f>Sheet28!$A$2:$A$9</c:f>
              <c:numCache>
                <c:formatCode>m/d/yyyy</c:formatCode>
                <c:ptCount val="8"/>
                <c:pt idx="0">
                  <c:v>45566</c:v>
                </c:pt>
                <c:pt idx="1">
                  <c:v>45597</c:v>
                </c:pt>
                <c:pt idx="2">
                  <c:v>45627</c:v>
                </c:pt>
                <c:pt idx="3">
                  <c:v>45658</c:v>
                </c:pt>
                <c:pt idx="4">
                  <c:v>45689</c:v>
                </c:pt>
                <c:pt idx="5">
                  <c:v>45717</c:v>
                </c:pt>
                <c:pt idx="6">
                  <c:v>45748</c:v>
                </c:pt>
                <c:pt idx="7">
                  <c:v>45778</c:v>
                </c:pt>
              </c:numCache>
            </c:numRef>
          </c:cat>
          <c:val>
            <c:numRef>
              <c:f>Sheet28!$C$2:$C$9</c:f>
              <c:numCache>
                <c:formatCode>General</c:formatCode>
                <c:ptCount val="8"/>
                <c:pt idx="5" formatCode="0">
                  <c:v>10</c:v>
                </c:pt>
                <c:pt idx="6" formatCode="0">
                  <c:v>10.959324533461622</c:v>
                </c:pt>
                <c:pt idx="7" formatCode="0">
                  <c:v>12.51768235983867</c:v>
                </c:pt>
              </c:numCache>
            </c:numRef>
          </c:val>
          <c:smooth val="0"/>
          <c:extLst>
            <c:ext xmlns:c16="http://schemas.microsoft.com/office/drawing/2014/chart" uri="{C3380CC4-5D6E-409C-BE32-E72D297353CC}">
              <c16:uniqueId val="{00000001-1522-48D5-94E8-EC8E3B15E63F}"/>
            </c:ext>
          </c:extLst>
        </c:ser>
        <c:ser>
          <c:idx val="2"/>
          <c:order val="2"/>
          <c:tx>
            <c:strRef>
              <c:f>Sheet28!$D$1</c:f>
              <c:strCache>
                <c:ptCount val="1"/>
                <c:pt idx="0">
                  <c:v>Lower Confidence Bound(Parcel Size 14)</c:v>
                </c:pt>
              </c:strCache>
            </c:strRef>
          </c:tx>
          <c:spPr>
            <a:ln w="12700" cap="rnd">
              <a:solidFill>
                <a:srgbClr val="E97132"/>
              </a:solidFill>
              <a:prstDash val="solid"/>
              <a:round/>
            </a:ln>
            <a:effectLst/>
          </c:spPr>
          <c:marker>
            <c:symbol val="none"/>
          </c:marker>
          <c:cat>
            <c:numRef>
              <c:f>Sheet28!$A$2:$A$9</c:f>
              <c:numCache>
                <c:formatCode>m/d/yyyy</c:formatCode>
                <c:ptCount val="8"/>
                <c:pt idx="0">
                  <c:v>45566</c:v>
                </c:pt>
                <c:pt idx="1">
                  <c:v>45597</c:v>
                </c:pt>
                <c:pt idx="2">
                  <c:v>45627</c:v>
                </c:pt>
                <c:pt idx="3">
                  <c:v>45658</c:v>
                </c:pt>
                <c:pt idx="4">
                  <c:v>45689</c:v>
                </c:pt>
                <c:pt idx="5">
                  <c:v>45717</c:v>
                </c:pt>
                <c:pt idx="6">
                  <c:v>45748</c:v>
                </c:pt>
                <c:pt idx="7">
                  <c:v>45778</c:v>
                </c:pt>
              </c:numCache>
            </c:numRef>
          </c:cat>
          <c:val>
            <c:numRef>
              <c:f>Sheet28!$D$2:$D$9</c:f>
              <c:numCache>
                <c:formatCode>General</c:formatCode>
                <c:ptCount val="8"/>
                <c:pt idx="5" formatCode="0">
                  <c:v>10</c:v>
                </c:pt>
                <c:pt idx="6" formatCode="0">
                  <c:v>6.8847714487373661</c:v>
                </c:pt>
                <c:pt idx="7" formatCode="0">
                  <c:v>7.4220452294974733</c:v>
                </c:pt>
              </c:numCache>
            </c:numRef>
          </c:val>
          <c:smooth val="0"/>
          <c:extLst>
            <c:ext xmlns:c16="http://schemas.microsoft.com/office/drawing/2014/chart" uri="{C3380CC4-5D6E-409C-BE32-E72D297353CC}">
              <c16:uniqueId val="{00000002-1522-48D5-94E8-EC8E3B15E63F}"/>
            </c:ext>
          </c:extLst>
        </c:ser>
        <c:ser>
          <c:idx val="3"/>
          <c:order val="3"/>
          <c:tx>
            <c:strRef>
              <c:f>Sheet28!$E$1</c:f>
              <c:strCache>
                <c:ptCount val="1"/>
                <c:pt idx="0">
                  <c:v>Upper Confidence Bound(Parcel Size 14)</c:v>
                </c:pt>
              </c:strCache>
            </c:strRef>
          </c:tx>
          <c:spPr>
            <a:ln w="12700" cap="rnd">
              <a:solidFill>
                <a:srgbClr val="E97132"/>
              </a:solidFill>
              <a:prstDash val="solid"/>
              <a:round/>
            </a:ln>
            <a:effectLst/>
          </c:spPr>
          <c:marker>
            <c:symbol val="none"/>
          </c:marker>
          <c:cat>
            <c:numRef>
              <c:f>Sheet28!$A$2:$A$9</c:f>
              <c:numCache>
                <c:formatCode>m/d/yyyy</c:formatCode>
                <c:ptCount val="8"/>
                <c:pt idx="0">
                  <c:v>45566</c:v>
                </c:pt>
                <c:pt idx="1">
                  <c:v>45597</c:v>
                </c:pt>
                <c:pt idx="2">
                  <c:v>45627</c:v>
                </c:pt>
                <c:pt idx="3">
                  <c:v>45658</c:v>
                </c:pt>
                <c:pt idx="4">
                  <c:v>45689</c:v>
                </c:pt>
                <c:pt idx="5">
                  <c:v>45717</c:v>
                </c:pt>
                <c:pt idx="6">
                  <c:v>45748</c:v>
                </c:pt>
                <c:pt idx="7">
                  <c:v>45778</c:v>
                </c:pt>
              </c:numCache>
            </c:numRef>
          </c:cat>
          <c:val>
            <c:numRef>
              <c:f>Sheet28!$E$2:$E$9</c:f>
              <c:numCache>
                <c:formatCode>General</c:formatCode>
                <c:ptCount val="8"/>
                <c:pt idx="5" formatCode="0">
                  <c:v>10</c:v>
                </c:pt>
                <c:pt idx="6" formatCode="0">
                  <c:v>15.033877618185878</c:v>
                </c:pt>
                <c:pt idx="7" formatCode="0">
                  <c:v>17.613319490179865</c:v>
                </c:pt>
              </c:numCache>
            </c:numRef>
          </c:val>
          <c:smooth val="0"/>
          <c:extLst>
            <c:ext xmlns:c16="http://schemas.microsoft.com/office/drawing/2014/chart" uri="{C3380CC4-5D6E-409C-BE32-E72D297353CC}">
              <c16:uniqueId val="{00000003-1522-48D5-94E8-EC8E3B15E63F}"/>
            </c:ext>
          </c:extLst>
        </c:ser>
        <c:dLbls>
          <c:showLegendKey val="0"/>
          <c:showVal val="0"/>
          <c:showCatName val="0"/>
          <c:showSerName val="0"/>
          <c:showPercent val="0"/>
          <c:showBubbleSize val="0"/>
        </c:dLbls>
        <c:smooth val="0"/>
        <c:axId val="1133409024"/>
        <c:axId val="1133409504"/>
      </c:lineChart>
      <c:catAx>
        <c:axId val="1133409024"/>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3409504"/>
        <c:crosses val="autoZero"/>
        <c:auto val="1"/>
        <c:lblAlgn val="ctr"/>
        <c:lblOffset val="100"/>
        <c:noMultiLvlLbl val="0"/>
      </c:catAx>
      <c:valAx>
        <c:axId val="1133409504"/>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34090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Sheet29!$B$1</c:f>
              <c:strCache>
                <c:ptCount val="1"/>
                <c:pt idx="0">
                  <c:v>Parcel Size 16</c:v>
                </c:pt>
              </c:strCache>
            </c:strRef>
          </c:tx>
          <c:spPr>
            <a:ln w="28575" cap="rnd">
              <a:solidFill>
                <a:schemeClr val="accent1"/>
              </a:solidFill>
              <a:round/>
            </a:ln>
            <a:effectLst/>
          </c:spPr>
          <c:marker>
            <c:symbol val="none"/>
          </c:marker>
          <c:val>
            <c:numRef>
              <c:f>Sheet29!$B$2:$B$11</c:f>
              <c:numCache>
                <c:formatCode>0</c:formatCode>
                <c:ptCount val="10"/>
                <c:pt idx="0">
                  <c:v>3</c:v>
                </c:pt>
                <c:pt idx="1">
                  <c:v>3</c:v>
                </c:pt>
                <c:pt idx="2">
                  <c:v>6</c:v>
                </c:pt>
                <c:pt idx="3">
                  <c:v>3</c:v>
                </c:pt>
                <c:pt idx="4">
                  <c:v>7</c:v>
                </c:pt>
                <c:pt idx="5">
                  <c:v>3</c:v>
                </c:pt>
              </c:numCache>
            </c:numRef>
          </c:val>
          <c:smooth val="0"/>
          <c:extLst>
            <c:ext xmlns:c16="http://schemas.microsoft.com/office/drawing/2014/chart" uri="{C3380CC4-5D6E-409C-BE32-E72D297353CC}">
              <c16:uniqueId val="{00000000-E455-44AE-868F-0F8C0836A2EB}"/>
            </c:ext>
          </c:extLst>
        </c:ser>
        <c:ser>
          <c:idx val="1"/>
          <c:order val="1"/>
          <c:tx>
            <c:strRef>
              <c:f>Sheet29!$C$1</c:f>
              <c:strCache>
                <c:ptCount val="1"/>
                <c:pt idx="0">
                  <c:v>Forecast(Parcel Size 16)</c:v>
                </c:pt>
              </c:strCache>
            </c:strRef>
          </c:tx>
          <c:spPr>
            <a:ln w="25400" cap="rnd">
              <a:solidFill>
                <a:schemeClr val="accent2"/>
              </a:solidFill>
              <a:round/>
            </a:ln>
            <a:effectLst/>
          </c:spPr>
          <c:marker>
            <c:symbol val="none"/>
          </c:marker>
          <c:cat>
            <c:numRef>
              <c:f>Sheet29!$A$2:$A$11</c:f>
              <c:numCache>
                <c:formatCode>m/d/yyyy</c:formatCode>
                <c:ptCount val="10"/>
                <c:pt idx="0">
                  <c:v>45566</c:v>
                </c:pt>
                <c:pt idx="1">
                  <c:v>45597</c:v>
                </c:pt>
                <c:pt idx="2">
                  <c:v>45627</c:v>
                </c:pt>
                <c:pt idx="3">
                  <c:v>45658</c:v>
                </c:pt>
                <c:pt idx="4">
                  <c:v>45689</c:v>
                </c:pt>
                <c:pt idx="5">
                  <c:v>45717</c:v>
                </c:pt>
                <c:pt idx="6">
                  <c:v>45748</c:v>
                </c:pt>
                <c:pt idx="7">
                  <c:v>45778</c:v>
                </c:pt>
                <c:pt idx="8">
                  <c:v>45809</c:v>
                </c:pt>
                <c:pt idx="9">
                  <c:v>45839</c:v>
                </c:pt>
              </c:numCache>
            </c:numRef>
          </c:cat>
          <c:val>
            <c:numRef>
              <c:f>Sheet29!$C$2:$C$11</c:f>
              <c:numCache>
                <c:formatCode>General</c:formatCode>
                <c:ptCount val="10"/>
                <c:pt idx="5" formatCode="0">
                  <c:v>3</c:v>
                </c:pt>
                <c:pt idx="6" formatCode="0">
                  <c:v>6.2090278801046237</c:v>
                </c:pt>
                <c:pt idx="7" formatCode="0">
                  <c:v>4.5647919011058189</c:v>
                </c:pt>
                <c:pt idx="8" formatCode="0">
                  <c:v>6.9275063093652474</c:v>
                </c:pt>
                <c:pt idx="9" formatCode="0">
                  <c:v>5.2832703303664434</c:v>
                </c:pt>
              </c:numCache>
            </c:numRef>
          </c:val>
          <c:smooth val="0"/>
          <c:extLst>
            <c:ext xmlns:c16="http://schemas.microsoft.com/office/drawing/2014/chart" uri="{C3380CC4-5D6E-409C-BE32-E72D297353CC}">
              <c16:uniqueId val="{00000001-E455-44AE-868F-0F8C0836A2EB}"/>
            </c:ext>
          </c:extLst>
        </c:ser>
        <c:ser>
          <c:idx val="2"/>
          <c:order val="2"/>
          <c:tx>
            <c:strRef>
              <c:f>Sheet29!$D$1</c:f>
              <c:strCache>
                <c:ptCount val="1"/>
                <c:pt idx="0">
                  <c:v>Lower Confidence Bound(Parcel Size 16)</c:v>
                </c:pt>
              </c:strCache>
            </c:strRef>
          </c:tx>
          <c:spPr>
            <a:ln w="12700" cap="rnd">
              <a:solidFill>
                <a:srgbClr val="E97132"/>
              </a:solidFill>
              <a:prstDash val="solid"/>
              <a:round/>
            </a:ln>
            <a:effectLst/>
          </c:spPr>
          <c:marker>
            <c:symbol val="none"/>
          </c:marker>
          <c:cat>
            <c:numRef>
              <c:f>Sheet29!$A$2:$A$11</c:f>
              <c:numCache>
                <c:formatCode>m/d/yyyy</c:formatCode>
                <c:ptCount val="10"/>
                <c:pt idx="0">
                  <c:v>45566</c:v>
                </c:pt>
                <c:pt idx="1">
                  <c:v>45597</c:v>
                </c:pt>
                <c:pt idx="2">
                  <c:v>45627</c:v>
                </c:pt>
                <c:pt idx="3">
                  <c:v>45658</c:v>
                </c:pt>
                <c:pt idx="4">
                  <c:v>45689</c:v>
                </c:pt>
                <c:pt idx="5">
                  <c:v>45717</c:v>
                </c:pt>
                <c:pt idx="6">
                  <c:v>45748</c:v>
                </c:pt>
                <c:pt idx="7">
                  <c:v>45778</c:v>
                </c:pt>
                <c:pt idx="8">
                  <c:v>45809</c:v>
                </c:pt>
                <c:pt idx="9">
                  <c:v>45839</c:v>
                </c:pt>
              </c:numCache>
            </c:numRef>
          </c:cat>
          <c:val>
            <c:numRef>
              <c:f>Sheet29!$D$2:$D$11</c:f>
              <c:numCache>
                <c:formatCode>General</c:formatCode>
                <c:ptCount val="10"/>
                <c:pt idx="5" formatCode="0">
                  <c:v>3</c:v>
                </c:pt>
                <c:pt idx="6" formatCode="0">
                  <c:v>3.6943252390820458</c:v>
                </c:pt>
                <c:pt idx="7" formatCode="0">
                  <c:v>1.7510160625535658</c:v>
                </c:pt>
                <c:pt idx="8" formatCode="0">
                  <c:v>3.8414630643712719</c:v>
                </c:pt>
                <c:pt idx="9" formatCode="0">
                  <c:v>1.9471061631939923</c:v>
                </c:pt>
              </c:numCache>
            </c:numRef>
          </c:val>
          <c:smooth val="0"/>
          <c:extLst>
            <c:ext xmlns:c16="http://schemas.microsoft.com/office/drawing/2014/chart" uri="{C3380CC4-5D6E-409C-BE32-E72D297353CC}">
              <c16:uniqueId val="{00000002-E455-44AE-868F-0F8C0836A2EB}"/>
            </c:ext>
          </c:extLst>
        </c:ser>
        <c:ser>
          <c:idx val="3"/>
          <c:order val="3"/>
          <c:tx>
            <c:strRef>
              <c:f>Sheet29!$E$1</c:f>
              <c:strCache>
                <c:ptCount val="1"/>
                <c:pt idx="0">
                  <c:v>Upper Confidence Bound(Parcel Size 16)</c:v>
                </c:pt>
              </c:strCache>
            </c:strRef>
          </c:tx>
          <c:spPr>
            <a:ln w="12700" cap="rnd">
              <a:solidFill>
                <a:srgbClr val="E97132"/>
              </a:solidFill>
              <a:prstDash val="solid"/>
              <a:round/>
            </a:ln>
            <a:effectLst/>
          </c:spPr>
          <c:marker>
            <c:symbol val="none"/>
          </c:marker>
          <c:cat>
            <c:numRef>
              <c:f>Sheet29!$A$2:$A$11</c:f>
              <c:numCache>
                <c:formatCode>m/d/yyyy</c:formatCode>
                <c:ptCount val="10"/>
                <c:pt idx="0">
                  <c:v>45566</c:v>
                </c:pt>
                <c:pt idx="1">
                  <c:v>45597</c:v>
                </c:pt>
                <c:pt idx="2">
                  <c:v>45627</c:v>
                </c:pt>
                <c:pt idx="3">
                  <c:v>45658</c:v>
                </c:pt>
                <c:pt idx="4">
                  <c:v>45689</c:v>
                </c:pt>
                <c:pt idx="5">
                  <c:v>45717</c:v>
                </c:pt>
                <c:pt idx="6">
                  <c:v>45748</c:v>
                </c:pt>
                <c:pt idx="7">
                  <c:v>45778</c:v>
                </c:pt>
                <c:pt idx="8">
                  <c:v>45809</c:v>
                </c:pt>
                <c:pt idx="9">
                  <c:v>45839</c:v>
                </c:pt>
              </c:numCache>
            </c:numRef>
          </c:cat>
          <c:val>
            <c:numRef>
              <c:f>Sheet29!$E$2:$E$11</c:f>
              <c:numCache>
                <c:formatCode>General</c:formatCode>
                <c:ptCount val="10"/>
                <c:pt idx="5" formatCode="0">
                  <c:v>3</c:v>
                </c:pt>
                <c:pt idx="6" formatCode="0">
                  <c:v>8.7237305211272016</c:v>
                </c:pt>
                <c:pt idx="7" formatCode="0">
                  <c:v>7.378567739658072</c:v>
                </c:pt>
                <c:pt idx="8" formatCode="0">
                  <c:v>10.013549554359223</c:v>
                </c:pt>
                <c:pt idx="9" formatCode="0">
                  <c:v>8.6194344975388937</c:v>
                </c:pt>
              </c:numCache>
            </c:numRef>
          </c:val>
          <c:smooth val="0"/>
          <c:extLst>
            <c:ext xmlns:c16="http://schemas.microsoft.com/office/drawing/2014/chart" uri="{C3380CC4-5D6E-409C-BE32-E72D297353CC}">
              <c16:uniqueId val="{00000003-E455-44AE-868F-0F8C0836A2EB}"/>
            </c:ext>
          </c:extLst>
        </c:ser>
        <c:dLbls>
          <c:showLegendKey val="0"/>
          <c:showVal val="0"/>
          <c:showCatName val="0"/>
          <c:showSerName val="0"/>
          <c:showPercent val="0"/>
          <c:showBubbleSize val="0"/>
        </c:dLbls>
        <c:smooth val="0"/>
        <c:axId val="1027341552"/>
        <c:axId val="1027334352"/>
      </c:lineChart>
      <c:catAx>
        <c:axId val="1027341552"/>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7334352"/>
        <c:crosses val="autoZero"/>
        <c:auto val="1"/>
        <c:lblAlgn val="ctr"/>
        <c:lblOffset val="100"/>
        <c:noMultiLvlLbl val="0"/>
      </c:catAx>
      <c:valAx>
        <c:axId val="1027334352"/>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734155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Sheet30!$B$1</c:f>
              <c:strCache>
                <c:ptCount val="1"/>
                <c:pt idx="0">
                  <c:v>Parcel Size 18</c:v>
                </c:pt>
              </c:strCache>
            </c:strRef>
          </c:tx>
          <c:spPr>
            <a:ln w="28575" cap="rnd">
              <a:solidFill>
                <a:schemeClr val="accent1"/>
              </a:solidFill>
              <a:round/>
            </a:ln>
            <a:effectLst/>
          </c:spPr>
          <c:marker>
            <c:symbol val="none"/>
          </c:marker>
          <c:val>
            <c:numRef>
              <c:f>Sheet30!$B$2:$B$9</c:f>
              <c:numCache>
                <c:formatCode>0</c:formatCode>
                <c:ptCount val="8"/>
                <c:pt idx="0">
                  <c:v>5</c:v>
                </c:pt>
                <c:pt idx="1">
                  <c:v>6</c:v>
                </c:pt>
                <c:pt idx="2">
                  <c:v>8</c:v>
                </c:pt>
                <c:pt idx="3">
                  <c:v>4</c:v>
                </c:pt>
                <c:pt idx="4">
                  <c:v>4</c:v>
                </c:pt>
                <c:pt idx="5">
                  <c:v>6</c:v>
                </c:pt>
              </c:numCache>
            </c:numRef>
          </c:val>
          <c:smooth val="0"/>
          <c:extLst>
            <c:ext xmlns:c16="http://schemas.microsoft.com/office/drawing/2014/chart" uri="{C3380CC4-5D6E-409C-BE32-E72D297353CC}">
              <c16:uniqueId val="{00000000-A917-4787-94F7-B4752DB4FBF8}"/>
            </c:ext>
          </c:extLst>
        </c:ser>
        <c:ser>
          <c:idx val="1"/>
          <c:order val="1"/>
          <c:tx>
            <c:strRef>
              <c:f>Sheet30!$C$1</c:f>
              <c:strCache>
                <c:ptCount val="1"/>
                <c:pt idx="0">
                  <c:v>Forecast(Parcel Size 18)</c:v>
                </c:pt>
              </c:strCache>
            </c:strRef>
          </c:tx>
          <c:spPr>
            <a:ln w="25400" cap="rnd">
              <a:solidFill>
                <a:schemeClr val="accent2"/>
              </a:solidFill>
              <a:round/>
            </a:ln>
            <a:effectLst/>
          </c:spPr>
          <c:marker>
            <c:symbol val="none"/>
          </c:marker>
          <c:cat>
            <c:numRef>
              <c:f>Sheet30!$A$2:$A$9</c:f>
              <c:numCache>
                <c:formatCode>m/d/yyyy</c:formatCode>
                <c:ptCount val="8"/>
                <c:pt idx="0">
                  <c:v>45566</c:v>
                </c:pt>
                <c:pt idx="1">
                  <c:v>45597</c:v>
                </c:pt>
                <c:pt idx="2">
                  <c:v>45627</c:v>
                </c:pt>
                <c:pt idx="3">
                  <c:v>45658</c:v>
                </c:pt>
                <c:pt idx="4">
                  <c:v>45689</c:v>
                </c:pt>
                <c:pt idx="5">
                  <c:v>45717</c:v>
                </c:pt>
                <c:pt idx="6">
                  <c:v>45748</c:v>
                </c:pt>
                <c:pt idx="7">
                  <c:v>45778</c:v>
                </c:pt>
              </c:numCache>
            </c:numRef>
          </c:cat>
          <c:val>
            <c:numRef>
              <c:f>Sheet30!$C$2:$C$9</c:f>
              <c:numCache>
                <c:formatCode>General</c:formatCode>
                <c:ptCount val="8"/>
                <c:pt idx="5" formatCode="0">
                  <c:v>6</c:v>
                </c:pt>
                <c:pt idx="6" formatCode="0">
                  <c:v>4.2273054657259417</c:v>
                </c:pt>
                <c:pt idx="7" formatCode="0">
                  <c:v>3.9975161153696415</c:v>
                </c:pt>
              </c:numCache>
            </c:numRef>
          </c:val>
          <c:smooth val="0"/>
          <c:extLst>
            <c:ext xmlns:c16="http://schemas.microsoft.com/office/drawing/2014/chart" uri="{C3380CC4-5D6E-409C-BE32-E72D297353CC}">
              <c16:uniqueId val="{00000001-A917-4787-94F7-B4752DB4FBF8}"/>
            </c:ext>
          </c:extLst>
        </c:ser>
        <c:ser>
          <c:idx val="2"/>
          <c:order val="2"/>
          <c:tx>
            <c:strRef>
              <c:f>Sheet30!$D$1</c:f>
              <c:strCache>
                <c:ptCount val="1"/>
                <c:pt idx="0">
                  <c:v>Lower Confidence Bound(Parcel Size 18)</c:v>
                </c:pt>
              </c:strCache>
            </c:strRef>
          </c:tx>
          <c:spPr>
            <a:ln w="12700" cap="rnd">
              <a:solidFill>
                <a:srgbClr val="E97132"/>
              </a:solidFill>
              <a:prstDash val="solid"/>
              <a:round/>
            </a:ln>
            <a:effectLst/>
          </c:spPr>
          <c:marker>
            <c:symbol val="none"/>
          </c:marker>
          <c:cat>
            <c:numRef>
              <c:f>Sheet30!$A$2:$A$9</c:f>
              <c:numCache>
                <c:formatCode>m/d/yyyy</c:formatCode>
                <c:ptCount val="8"/>
                <c:pt idx="0">
                  <c:v>45566</c:v>
                </c:pt>
                <c:pt idx="1">
                  <c:v>45597</c:v>
                </c:pt>
                <c:pt idx="2">
                  <c:v>45627</c:v>
                </c:pt>
                <c:pt idx="3">
                  <c:v>45658</c:v>
                </c:pt>
                <c:pt idx="4">
                  <c:v>45689</c:v>
                </c:pt>
                <c:pt idx="5">
                  <c:v>45717</c:v>
                </c:pt>
                <c:pt idx="6">
                  <c:v>45748</c:v>
                </c:pt>
                <c:pt idx="7">
                  <c:v>45778</c:v>
                </c:pt>
              </c:numCache>
            </c:numRef>
          </c:cat>
          <c:val>
            <c:numRef>
              <c:f>Sheet30!$D$2:$D$9</c:f>
              <c:numCache>
                <c:formatCode>General</c:formatCode>
                <c:ptCount val="8"/>
                <c:pt idx="5" formatCode="0">
                  <c:v>6</c:v>
                </c:pt>
                <c:pt idx="6" formatCode="0">
                  <c:v>0.9609939921633579</c:v>
                </c:pt>
                <c:pt idx="7" formatCode="0">
                  <c:v>0.70496883908086128</c:v>
                </c:pt>
              </c:numCache>
            </c:numRef>
          </c:val>
          <c:smooth val="0"/>
          <c:extLst>
            <c:ext xmlns:c16="http://schemas.microsoft.com/office/drawing/2014/chart" uri="{C3380CC4-5D6E-409C-BE32-E72D297353CC}">
              <c16:uniqueId val="{00000002-A917-4787-94F7-B4752DB4FBF8}"/>
            </c:ext>
          </c:extLst>
        </c:ser>
        <c:ser>
          <c:idx val="3"/>
          <c:order val="3"/>
          <c:tx>
            <c:strRef>
              <c:f>Sheet30!$E$1</c:f>
              <c:strCache>
                <c:ptCount val="1"/>
                <c:pt idx="0">
                  <c:v>Upper Confidence Bound(Parcel Size 18)</c:v>
                </c:pt>
              </c:strCache>
            </c:strRef>
          </c:tx>
          <c:spPr>
            <a:ln w="12700" cap="rnd">
              <a:solidFill>
                <a:srgbClr val="E97132"/>
              </a:solidFill>
              <a:prstDash val="solid"/>
              <a:round/>
            </a:ln>
            <a:effectLst/>
          </c:spPr>
          <c:marker>
            <c:symbol val="none"/>
          </c:marker>
          <c:cat>
            <c:numRef>
              <c:f>Sheet30!$A$2:$A$9</c:f>
              <c:numCache>
                <c:formatCode>m/d/yyyy</c:formatCode>
                <c:ptCount val="8"/>
                <c:pt idx="0">
                  <c:v>45566</c:v>
                </c:pt>
                <c:pt idx="1">
                  <c:v>45597</c:v>
                </c:pt>
                <c:pt idx="2">
                  <c:v>45627</c:v>
                </c:pt>
                <c:pt idx="3">
                  <c:v>45658</c:v>
                </c:pt>
                <c:pt idx="4">
                  <c:v>45689</c:v>
                </c:pt>
                <c:pt idx="5">
                  <c:v>45717</c:v>
                </c:pt>
                <c:pt idx="6">
                  <c:v>45748</c:v>
                </c:pt>
                <c:pt idx="7">
                  <c:v>45778</c:v>
                </c:pt>
              </c:numCache>
            </c:numRef>
          </c:cat>
          <c:val>
            <c:numRef>
              <c:f>Sheet30!$E$2:$E$9</c:f>
              <c:numCache>
                <c:formatCode>General</c:formatCode>
                <c:ptCount val="8"/>
                <c:pt idx="5" formatCode="0">
                  <c:v>6</c:v>
                </c:pt>
                <c:pt idx="6" formatCode="0">
                  <c:v>7.4936169392885255</c:v>
                </c:pt>
                <c:pt idx="7" formatCode="0">
                  <c:v>7.2900633916584212</c:v>
                </c:pt>
              </c:numCache>
            </c:numRef>
          </c:val>
          <c:smooth val="0"/>
          <c:extLst>
            <c:ext xmlns:c16="http://schemas.microsoft.com/office/drawing/2014/chart" uri="{C3380CC4-5D6E-409C-BE32-E72D297353CC}">
              <c16:uniqueId val="{00000003-A917-4787-94F7-B4752DB4FBF8}"/>
            </c:ext>
          </c:extLst>
        </c:ser>
        <c:dLbls>
          <c:showLegendKey val="0"/>
          <c:showVal val="0"/>
          <c:showCatName val="0"/>
          <c:showSerName val="0"/>
          <c:showPercent val="0"/>
          <c:showBubbleSize val="0"/>
        </c:dLbls>
        <c:smooth val="0"/>
        <c:axId val="1195823664"/>
        <c:axId val="1195829424"/>
      </c:lineChart>
      <c:catAx>
        <c:axId val="1195823664"/>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5829424"/>
        <c:crosses val="autoZero"/>
        <c:auto val="1"/>
        <c:lblAlgn val="ctr"/>
        <c:lblOffset val="100"/>
        <c:noMultiLvlLbl val="0"/>
      </c:catAx>
      <c:valAx>
        <c:axId val="1195829424"/>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5823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Sheet23!$B$1</c:f>
              <c:strCache>
                <c:ptCount val="1"/>
                <c:pt idx="0">
                  <c:v>Parcel Size 4</c:v>
                </c:pt>
              </c:strCache>
            </c:strRef>
          </c:tx>
          <c:spPr>
            <a:ln w="28575" cap="rnd">
              <a:solidFill>
                <a:schemeClr val="accent1"/>
              </a:solidFill>
              <a:round/>
            </a:ln>
            <a:effectLst/>
          </c:spPr>
          <c:marker>
            <c:symbol val="none"/>
          </c:marker>
          <c:val>
            <c:numRef>
              <c:f>Sheet23!$B$2:$B$11</c:f>
              <c:numCache>
                <c:formatCode>General</c:formatCode>
                <c:ptCount val="10"/>
                <c:pt idx="0">
                  <c:v>4</c:v>
                </c:pt>
                <c:pt idx="1">
                  <c:v>5</c:v>
                </c:pt>
                <c:pt idx="2">
                  <c:v>2</c:v>
                </c:pt>
                <c:pt idx="3">
                  <c:v>7</c:v>
                </c:pt>
                <c:pt idx="4">
                  <c:v>1</c:v>
                </c:pt>
                <c:pt idx="5">
                  <c:v>5</c:v>
                </c:pt>
              </c:numCache>
            </c:numRef>
          </c:val>
          <c:smooth val="0"/>
          <c:extLst>
            <c:ext xmlns:c16="http://schemas.microsoft.com/office/drawing/2014/chart" uri="{C3380CC4-5D6E-409C-BE32-E72D297353CC}">
              <c16:uniqueId val="{00000000-31E0-480F-BDB1-2576BC932346}"/>
            </c:ext>
          </c:extLst>
        </c:ser>
        <c:ser>
          <c:idx val="1"/>
          <c:order val="1"/>
          <c:tx>
            <c:strRef>
              <c:f>Sheet23!$C$1</c:f>
              <c:strCache>
                <c:ptCount val="1"/>
                <c:pt idx="0">
                  <c:v>Forecast(Parcel Size 4)</c:v>
                </c:pt>
              </c:strCache>
            </c:strRef>
          </c:tx>
          <c:spPr>
            <a:ln w="25400" cap="rnd">
              <a:solidFill>
                <a:schemeClr val="accent2"/>
              </a:solidFill>
              <a:round/>
            </a:ln>
            <a:effectLst/>
          </c:spPr>
          <c:marker>
            <c:symbol val="none"/>
          </c:marker>
          <c:cat>
            <c:numRef>
              <c:f>Sheet23!$A$2:$A$11</c:f>
              <c:numCache>
                <c:formatCode>m/d/yyyy</c:formatCode>
                <c:ptCount val="10"/>
                <c:pt idx="0">
                  <c:v>45566</c:v>
                </c:pt>
                <c:pt idx="1">
                  <c:v>45597</c:v>
                </c:pt>
                <c:pt idx="2">
                  <c:v>45627</c:v>
                </c:pt>
                <c:pt idx="3">
                  <c:v>45658</c:v>
                </c:pt>
                <c:pt idx="4">
                  <c:v>45689</c:v>
                </c:pt>
                <c:pt idx="5">
                  <c:v>45717</c:v>
                </c:pt>
                <c:pt idx="6">
                  <c:v>45748</c:v>
                </c:pt>
                <c:pt idx="7">
                  <c:v>45778</c:v>
                </c:pt>
                <c:pt idx="8">
                  <c:v>45809</c:v>
                </c:pt>
                <c:pt idx="9">
                  <c:v>45839</c:v>
                </c:pt>
              </c:numCache>
            </c:numRef>
          </c:cat>
          <c:val>
            <c:numRef>
              <c:f>Sheet23!$C$2:$C$11</c:f>
              <c:numCache>
                <c:formatCode>General</c:formatCode>
                <c:ptCount val="10"/>
                <c:pt idx="5">
                  <c:v>5</c:v>
                </c:pt>
                <c:pt idx="6">
                  <c:v>1.5828192587073928</c:v>
                </c:pt>
                <c:pt idx="7">
                  <c:v>4.5460227979884493</c:v>
                </c:pt>
                <c:pt idx="8">
                  <c:v>1.0243108525505902</c:v>
                </c:pt>
                <c:pt idx="9">
                  <c:v>3.9875143918316462</c:v>
                </c:pt>
              </c:numCache>
            </c:numRef>
          </c:val>
          <c:smooth val="0"/>
          <c:extLst>
            <c:ext xmlns:c16="http://schemas.microsoft.com/office/drawing/2014/chart" uri="{C3380CC4-5D6E-409C-BE32-E72D297353CC}">
              <c16:uniqueId val="{00000001-31E0-480F-BDB1-2576BC932346}"/>
            </c:ext>
          </c:extLst>
        </c:ser>
        <c:ser>
          <c:idx val="2"/>
          <c:order val="2"/>
          <c:tx>
            <c:strRef>
              <c:f>Sheet23!$D$1</c:f>
              <c:strCache>
                <c:ptCount val="1"/>
                <c:pt idx="0">
                  <c:v>Lower Confidence Bound(Parcel Size 4)</c:v>
                </c:pt>
              </c:strCache>
            </c:strRef>
          </c:tx>
          <c:spPr>
            <a:ln w="12700" cap="rnd">
              <a:solidFill>
                <a:srgbClr val="E97132"/>
              </a:solidFill>
              <a:prstDash val="solid"/>
              <a:round/>
            </a:ln>
            <a:effectLst/>
          </c:spPr>
          <c:marker>
            <c:symbol val="none"/>
          </c:marker>
          <c:cat>
            <c:numRef>
              <c:f>Sheet23!$A$2:$A$11</c:f>
              <c:numCache>
                <c:formatCode>m/d/yyyy</c:formatCode>
                <c:ptCount val="10"/>
                <c:pt idx="0">
                  <c:v>45566</c:v>
                </c:pt>
                <c:pt idx="1">
                  <c:v>45597</c:v>
                </c:pt>
                <c:pt idx="2">
                  <c:v>45627</c:v>
                </c:pt>
                <c:pt idx="3">
                  <c:v>45658</c:v>
                </c:pt>
                <c:pt idx="4">
                  <c:v>45689</c:v>
                </c:pt>
                <c:pt idx="5">
                  <c:v>45717</c:v>
                </c:pt>
                <c:pt idx="6">
                  <c:v>45748</c:v>
                </c:pt>
                <c:pt idx="7">
                  <c:v>45778</c:v>
                </c:pt>
                <c:pt idx="8">
                  <c:v>45809</c:v>
                </c:pt>
                <c:pt idx="9">
                  <c:v>45839</c:v>
                </c:pt>
              </c:numCache>
            </c:numRef>
          </c:cat>
          <c:val>
            <c:numRef>
              <c:f>Sheet23!$D$2:$D$11</c:f>
              <c:numCache>
                <c:formatCode>General</c:formatCode>
                <c:ptCount val="10"/>
                <c:pt idx="5" formatCode="0.00">
                  <c:v>5</c:v>
                </c:pt>
                <c:pt idx="6" formatCode="0.00">
                  <c:v>-0.77183628316883168</c:v>
                </c:pt>
                <c:pt idx="7" formatCode="0.00">
                  <c:v>2.1913566601861274</c:v>
                </c:pt>
                <c:pt idx="8" formatCode="0.00">
                  <c:v>-1.4051243300492133</c:v>
                </c:pt>
                <c:pt idx="9" formatCode="0.00">
                  <c:v>1.5580506821784716</c:v>
                </c:pt>
              </c:numCache>
            </c:numRef>
          </c:val>
          <c:smooth val="0"/>
          <c:extLst>
            <c:ext xmlns:c16="http://schemas.microsoft.com/office/drawing/2014/chart" uri="{C3380CC4-5D6E-409C-BE32-E72D297353CC}">
              <c16:uniqueId val="{00000002-31E0-480F-BDB1-2576BC932346}"/>
            </c:ext>
          </c:extLst>
        </c:ser>
        <c:ser>
          <c:idx val="3"/>
          <c:order val="3"/>
          <c:tx>
            <c:strRef>
              <c:f>Sheet23!$E$1</c:f>
              <c:strCache>
                <c:ptCount val="1"/>
                <c:pt idx="0">
                  <c:v>Upper Confidence Bound(Parcel Size 4)</c:v>
                </c:pt>
              </c:strCache>
            </c:strRef>
          </c:tx>
          <c:spPr>
            <a:ln w="12700" cap="rnd">
              <a:solidFill>
                <a:srgbClr val="E97132"/>
              </a:solidFill>
              <a:prstDash val="solid"/>
              <a:round/>
            </a:ln>
            <a:effectLst/>
          </c:spPr>
          <c:marker>
            <c:symbol val="none"/>
          </c:marker>
          <c:cat>
            <c:numRef>
              <c:f>Sheet23!$A$2:$A$11</c:f>
              <c:numCache>
                <c:formatCode>m/d/yyyy</c:formatCode>
                <c:ptCount val="10"/>
                <c:pt idx="0">
                  <c:v>45566</c:v>
                </c:pt>
                <c:pt idx="1">
                  <c:v>45597</c:v>
                </c:pt>
                <c:pt idx="2">
                  <c:v>45627</c:v>
                </c:pt>
                <c:pt idx="3">
                  <c:v>45658</c:v>
                </c:pt>
                <c:pt idx="4">
                  <c:v>45689</c:v>
                </c:pt>
                <c:pt idx="5">
                  <c:v>45717</c:v>
                </c:pt>
                <c:pt idx="6">
                  <c:v>45748</c:v>
                </c:pt>
                <c:pt idx="7">
                  <c:v>45778</c:v>
                </c:pt>
                <c:pt idx="8">
                  <c:v>45809</c:v>
                </c:pt>
                <c:pt idx="9">
                  <c:v>45839</c:v>
                </c:pt>
              </c:numCache>
            </c:numRef>
          </c:cat>
          <c:val>
            <c:numRef>
              <c:f>Sheet23!$E$2:$E$11</c:f>
              <c:numCache>
                <c:formatCode>General</c:formatCode>
                <c:ptCount val="10"/>
                <c:pt idx="5" formatCode="0.00">
                  <c:v>5</c:v>
                </c:pt>
                <c:pt idx="6" formatCode="0.00">
                  <c:v>3.9374748005836171</c:v>
                </c:pt>
                <c:pt idx="7" formatCode="0.00">
                  <c:v>6.9006889357907717</c:v>
                </c:pt>
                <c:pt idx="8" formatCode="0.00">
                  <c:v>3.4537460351503935</c:v>
                </c:pt>
                <c:pt idx="9" formatCode="0.00">
                  <c:v>6.4169781014848208</c:v>
                </c:pt>
              </c:numCache>
            </c:numRef>
          </c:val>
          <c:smooth val="0"/>
          <c:extLst>
            <c:ext xmlns:c16="http://schemas.microsoft.com/office/drawing/2014/chart" uri="{C3380CC4-5D6E-409C-BE32-E72D297353CC}">
              <c16:uniqueId val="{00000003-31E0-480F-BDB1-2576BC932346}"/>
            </c:ext>
          </c:extLst>
        </c:ser>
        <c:dLbls>
          <c:showLegendKey val="0"/>
          <c:showVal val="0"/>
          <c:showCatName val="0"/>
          <c:showSerName val="0"/>
          <c:showPercent val="0"/>
          <c:showBubbleSize val="0"/>
        </c:dLbls>
        <c:smooth val="0"/>
        <c:axId val="728520528"/>
        <c:axId val="728526288"/>
      </c:lineChart>
      <c:catAx>
        <c:axId val="728520528"/>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8526288"/>
        <c:crosses val="autoZero"/>
        <c:auto val="1"/>
        <c:lblAlgn val="ctr"/>
        <c:lblOffset val="100"/>
        <c:noMultiLvlLbl val="0"/>
      </c:catAx>
      <c:valAx>
        <c:axId val="7285262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852052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Sheet24!$B$1</c:f>
              <c:strCache>
                <c:ptCount val="1"/>
                <c:pt idx="0">
                  <c:v>Parcel Size 6</c:v>
                </c:pt>
              </c:strCache>
            </c:strRef>
          </c:tx>
          <c:spPr>
            <a:ln w="28575" cap="rnd">
              <a:solidFill>
                <a:schemeClr val="accent1"/>
              </a:solidFill>
              <a:round/>
            </a:ln>
            <a:effectLst/>
          </c:spPr>
          <c:marker>
            <c:symbol val="none"/>
          </c:marker>
          <c:val>
            <c:numRef>
              <c:f>Sheet24!$B$2:$B$11</c:f>
              <c:numCache>
                <c:formatCode>0</c:formatCode>
                <c:ptCount val="10"/>
                <c:pt idx="0">
                  <c:v>6</c:v>
                </c:pt>
                <c:pt idx="1">
                  <c:v>6</c:v>
                </c:pt>
                <c:pt idx="2">
                  <c:v>6</c:v>
                </c:pt>
                <c:pt idx="3">
                  <c:v>7</c:v>
                </c:pt>
                <c:pt idx="4">
                  <c:v>3</c:v>
                </c:pt>
                <c:pt idx="5">
                  <c:v>4</c:v>
                </c:pt>
              </c:numCache>
            </c:numRef>
          </c:val>
          <c:smooth val="0"/>
          <c:extLst>
            <c:ext xmlns:c16="http://schemas.microsoft.com/office/drawing/2014/chart" uri="{C3380CC4-5D6E-409C-BE32-E72D297353CC}">
              <c16:uniqueId val="{00000000-1EC0-4370-AB84-591E75E3C23C}"/>
            </c:ext>
          </c:extLst>
        </c:ser>
        <c:ser>
          <c:idx val="1"/>
          <c:order val="1"/>
          <c:tx>
            <c:strRef>
              <c:f>Sheet24!$C$1</c:f>
              <c:strCache>
                <c:ptCount val="1"/>
                <c:pt idx="0">
                  <c:v>Forecast(Parcel Size 6)</c:v>
                </c:pt>
              </c:strCache>
            </c:strRef>
          </c:tx>
          <c:spPr>
            <a:ln w="25400" cap="rnd">
              <a:solidFill>
                <a:schemeClr val="accent2"/>
              </a:solidFill>
              <a:round/>
            </a:ln>
            <a:effectLst/>
          </c:spPr>
          <c:marker>
            <c:symbol val="none"/>
          </c:marker>
          <c:cat>
            <c:numRef>
              <c:f>Sheet24!$A$2:$A$11</c:f>
              <c:numCache>
                <c:formatCode>m/d/yyyy</c:formatCode>
                <c:ptCount val="10"/>
                <c:pt idx="0">
                  <c:v>45566</c:v>
                </c:pt>
                <c:pt idx="1">
                  <c:v>45597</c:v>
                </c:pt>
                <c:pt idx="2">
                  <c:v>45627</c:v>
                </c:pt>
                <c:pt idx="3">
                  <c:v>45658</c:v>
                </c:pt>
                <c:pt idx="4">
                  <c:v>45689</c:v>
                </c:pt>
                <c:pt idx="5">
                  <c:v>45717</c:v>
                </c:pt>
                <c:pt idx="6">
                  <c:v>45748</c:v>
                </c:pt>
                <c:pt idx="7">
                  <c:v>45778</c:v>
                </c:pt>
                <c:pt idx="8">
                  <c:v>45809</c:v>
                </c:pt>
                <c:pt idx="9">
                  <c:v>45839</c:v>
                </c:pt>
              </c:numCache>
            </c:numRef>
          </c:cat>
          <c:val>
            <c:numRef>
              <c:f>Sheet24!$C$2:$C$11</c:f>
              <c:numCache>
                <c:formatCode>General</c:formatCode>
                <c:ptCount val="10"/>
                <c:pt idx="5" formatCode="0">
                  <c:v>4</c:v>
                </c:pt>
                <c:pt idx="6" formatCode="0">
                  <c:v>2.5063224764480521</c:v>
                </c:pt>
                <c:pt idx="7" formatCode="0">
                  <c:v>2.7736324082801502</c:v>
                </c:pt>
                <c:pt idx="8" formatCode="0">
                  <c:v>1.2070191909919621</c:v>
                </c:pt>
                <c:pt idx="9" formatCode="0">
                  <c:v>1.4743291228240598</c:v>
                </c:pt>
              </c:numCache>
            </c:numRef>
          </c:val>
          <c:smooth val="0"/>
          <c:extLst>
            <c:ext xmlns:c16="http://schemas.microsoft.com/office/drawing/2014/chart" uri="{C3380CC4-5D6E-409C-BE32-E72D297353CC}">
              <c16:uniqueId val="{00000001-1EC0-4370-AB84-591E75E3C23C}"/>
            </c:ext>
          </c:extLst>
        </c:ser>
        <c:ser>
          <c:idx val="2"/>
          <c:order val="2"/>
          <c:tx>
            <c:strRef>
              <c:f>Sheet24!$D$1</c:f>
              <c:strCache>
                <c:ptCount val="1"/>
                <c:pt idx="0">
                  <c:v>Lower Confidence Bound(Parcel Size 6)</c:v>
                </c:pt>
              </c:strCache>
            </c:strRef>
          </c:tx>
          <c:spPr>
            <a:ln w="12700" cap="rnd">
              <a:solidFill>
                <a:srgbClr val="E97132"/>
              </a:solidFill>
              <a:prstDash val="solid"/>
              <a:round/>
            </a:ln>
            <a:effectLst/>
          </c:spPr>
          <c:marker>
            <c:symbol val="none"/>
          </c:marker>
          <c:cat>
            <c:numRef>
              <c:f>Sheet24!$A$2:$A$11</c:f>
              <c:numCache>
                <c:formatCode>m/d/yyyy</c:formatCode>
                <c:ptCount val="10"/>
                <c:pt idx="0">
                  <c:v>45566</c:v>
                </c:pt>
                <c:pt idx="1">
                  <c:v>45597</c:v>
                </c:pt>
                <c:pt idx="2">
                  <c:v>45627</c:v>
                </c:pt>
                <c:pt idx="3">
                  <c:v>45658</c:v>
                </c:pt>
                <c:pt idx="4">
                  <c:v>45689</c:v>
                </c:pt>
                <c:pt idx="5">
                  <c:v>45717</c:v>
                </c:pt>
                <c:pt idx="6">
                  <c:v>45748</c:v>
                </c:pt>
                <c:pt idx="7">
                  <c:v>45778</c:v>
                </c:pt>
                <c:pt idx="8">
                  <c:v>45809</c:v>
                </c:pt>
                <c:pt idx="9">
                  <c:v>45839</c:v>
                </c:pt>
              </c:numCache>
            </c:numRef>
          </c:cat>
          <c:val>
            <c:numRef>
              <c:f>Sheet24!$D$2:$D$11</c:f>
              <c:numCache>
                <c:formatCode>General</c:formatCode>
                <c:ptCount val="10"/>
                <c:pt idx="5" formatCode="0">
                  <c:v>4</c:v>
                </c:pt>
                <c:pt idx="6" formatCode="0">
                  <c:v>1.7800964017446574E-2</c:v>
                </c:pt>
                <c:pt idx="7" formatCode="0">
                  <c:v>0.20731149392252091</c:v>
                </c:pt>
                <c:pt idx="8" formatCode="0">
                  <c:v>-1.6482954707457256</c:v>
                </c:pt>
                <c:pt idx="9" formatCode="0">
                  <c:v>-1.4501114369007091</c:v>
                </c:pt>
              </c:numCache>
            </c:numRef>
          </c:val>
          <c:smooth val="0"/>
          <c:extLst>
            <c:ext xmlns:c16="http://schemas.microsoft.com/office/drawing/2014/chart" uri="{C3380CC4-5D6E-409C-BE32-E72D297353CC}">
              <c16:uniqueId val="{00000002-1EC0-4370-AB84-591E75E3C23C}"/>
            </c:ext>
          </c:extLst>
        </c:ser>
        <c:ser>
          <c:idx val="3"/>
          <c:order val="3"/>
          <c:tx>
            <c:strRef>
              <c:f>Sheet24!$E$1</c:f>
              <c:strCache>
                <c:ptCount val="1"/>
                <c:pt idx="0">
                  <c:v>Upper Confidence Bound(Parcel Size 6)</c:v>
                </c:pt>
              </c:strCache>
            </c:strRef>
          </c:tx>
          <c:spPr>
            <a:ln w="12700" cap="rnd">
              <a:solidFill>
                <a:srgbClr val="E97132"/>
              </a:solidFill>
              <a:prstDash val="solid"/>
              <a:round/>
            </a:ln>
            <a:effectLst/>
          </c:spPr>
          <c:marker>
            <c:symbol val="none"/>
          </c:marker>
          <c:cat>
            <c:numRef>
              <c:f>Sheet24!$A$2:$A$11</c:f>
              <c:numCache>
                <c:formatCode>m/d/yyyy</c:formatCode>
                <c:ptCount val="10"/>
                <c:pt idx="0">
                  <c:v>45566</c:v>
                </c:pt>
                <c:pt idx="1">
                  <c:v>45597</c:v>
                </c:pt>
                <c:pt idx="2">
                  <c:v>45627</c:v>
                </c:pt>
                <c:pt idx="3">
                  <c:v>45658</c:v>
                </c:pt>
                <c:pt idx="4">
                  <c:v>45689</c:v>
                </c:pt>
                <c:pt idx="5">
                  <c:v>45717</c:v>
                </c:pt>
                <c:pt idx="6">
                  <c:v>45748</c:v>
                </c:pt>
                <c:pt idx="7">
                  <c:v>45778</c:v>
                </c:pt>
                <c:pt idx="8">
                  <c:v>45809</c:v>
                </c:pt>
                <c:pt idx="9">
                  <c:v>45839</c:v>
                </c:pt>
              </c:numCache>
            </c:numRef>
          </c:cat>
          <c:val>
            <c:numRef>
              <c:f>Sheet24!$E$2:$E$11</c:f>
              <c:numCache>
                <c:formatCode>General</c:formatCode>
                <c:ptCount val="10"/>
                <c:pt idx="5" formatCode="0">
                  <c:v>4</c:v>
                </c:pt>
                <c:pt idx="6" formatCode="0">
                  <c:v>4.9948439888786575</c:v>
                </c:pt>
                <c:pt idx="7" formatCode="0">
                  <c:v>5.3399533226377791</c:v>
                </c:pt>
                <c:pt idx="8" formatCode="0">
                  <c:v>4.0623338527296493</c:v>
                </c:pt>
                <c:pt idx="9" formatCode="0">
                  <c:v>4.3987696825488287</c:v>
                </c:pt>
              </c:numCache>
            </c:numRef>
          </c:val>
          <c:smooth val="0"/>
          <c:extLst>
            <c:ext xmlns:c16="http://schemas.microsoft.com/office/drawing/2014/chart" uri="{C3380CC4-5D6E-409C-BE32-E72D297353CC}">
              <c16:uniqueId val="{00000003-1EC0-4370-AB84-591E75E3C23C}"/>
            </c:ext>
          </c:extLst>
        </c:ser>
        <c:dLbls>
          <c:showLegendKey val="0"/>
          <c:showVal val="0"/>
          <c:showCatName val="0"/>
          <c:showSerName val="0"/>
          <c:showPercent val="0"/>
          <c:showBubbleSize val="0"/>
        </c:dLbls>
        <c:smooth val="0"/>
        <c:axId val="1133415744"/>
        <c:axId val="1133417664"/>
      </c:lineChart>
      <c:catAx>
        <c:axId val="1133415744"/>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3417664"/>
        <c:crosses val="autoZero"/>
        <c:auto val="1"/>
        <c:lblAlgn val="ctr"/>
        <c:lblOffset val="100"/>
        <c:noMultiLvlLbl val="0"/>
      </c:catAx>
      <c:valAx>
        <c:axId val="113341766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341574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Sheet25!$B$1</c:f>
              <c:strCache>
                <c:ptCount val="1"/>
                <c:pt idx="0">
                  <c:v>Parcel Size 8</c:v>
                </c:pt>
              </c:strCache>
            </c:strRef>
          </c:tx>
          <c:spPr>
            <a:ln w="28575" cap="rnd">
              <a:solidFill>
                <a:schemeClr val="accent1"/>
              </a:solidFill>
              <a:round/>
            </a:ln>
            <a:effectLst/>
          </c:spPr>
          <c:marker>
            <c:symbol val="none"/>
          </c:marker>
          <c:val>
            <c:numRef>
              <c:f>Sheet25!$B$2:$B$9</c:f>
              <c:numCache>
                <c:formatCode>0</c:formatCode>
                <c:ptCount val="8"/>
                <c:pt idx="0">
                  <c:v>9</c:v>
                </c:pt>
                <c:pt idx="1">
                  <c:v>5</c:v>
                </c:pt>
                <c:pt idx="2">
                  <c:v>6</c:v>
                </c:pt>
                <c:pt idx="3">
                  <c:v>8</c:v>
                </c:pt>
                <c:pt idx="4">
                  <c:v>8</c:v>
                </c:pt>
                <c:pt idx="5">
                  <c:v>1</c:v>
                </c:pt>
              </c:numCache>
            </c:numRef>
          </c:val>
          <c:smooth val="0"/>
          <c:extLst>
            <c:ext xmlns:c16="http://schemas.microsoft.com/office/drawing/2014/chart" uri="{C3380CC4-5D6E-409C-BE32-E72D297353CC}">
              <c16:uniqueId val="{00000000-1A8E-4F90-81CB-057F43DA36E8}"/>
            </c:ext>
          </c:extLst>
        </c:ser>
        <c:ser>
          <c:idx val="1"/>
          <c:order val="1"/>
          <c:tx>
            <c:strRef>
              <c:f>Sheet25!$C$1</c:f>
              <c:strCache>
                <c:ptCount val="1"/>
                <c:pt idx="0">
                  <c:v>Forecast(Parcel Size 8)</c:v>
                </c:pt>
              </c:strCache>
            </c:strRef>
          </c:tx>
          <c:spPr>
            <a:ln w="25400" cap="rnd">
              <a:solidFill>
                <a:schemeClr val="accent2"/>
              </a:solidFill>
              <a:round/>
            </a:ln>
            <a:effectLst/>
          </c:spPr>
          <c:marker>
            <c:symbol val="none"/>
          </c:marker>
          <c:cat>
            <c:numRef>
              <c:f>Sheet25!$A$2:$A$9</c:f>
              <c:numCache>
                <c:formatCode>m/d/yyyy</c:formatCode>
                <c:ptCount val="8"/>
                <c:pt idx="0">
                  <c:v>45566</c:v>
                </c:pt>
                <c:pt idx="1">
                  <c:v>45597</c:v>
                </c:pt>
                <c:pt idx="2">
                  <c:v>45627</c:v>
                </c:pt>
                <c:pt idx="3">
                  <c:v>45658</c:v>
                </c:pt>
                <c:pt idx="4">
                  <c:v>45689</c:v>
                </c:pt>
                <c:pt idx="5">
                  <c:v>45717</c:v>
                </c:pt>
                <c:pt idx="6">
                  <c:v>45748</c:v>
                </c:pt>
                <c:pt idx="7">
                  <c:v>45778</c:v>
                </c:pt>
              </c:numCache>
            </c:numRef>
          </c:cat>
          <c:val>
            <c:numRef>
              <c:f>Sheet25!$C$2:$C$9</c:f>
              <c:numCache>
                <c:formatCode>General</c:formatCode>
                <c:ptCount val="8"/>
                <c:pt idx="5" formatCode="0">
                  <c:v>1</c:v>
                </c:pt>
                <c:pt idx="6" formatCode="0">
                  <c:v>4.4881861770081581</c:v>
                </c:pt>
                <c:pt idx="7" formatCode="0">
                  <c:v>3.7355131676754763</c:v>
                </c:pt>
              </c:numCache>
            </c:numRef>
          </c:val>
          <c:smooth val="0"/>
          <c:extLst>
            <c:ext xmlns:c16="http://schemas.microsoft.com/office/drawing/2014/chart" uri="{C3380CC4-5D6E-409C-BE32-E72D297353CC}">
              <c16:uniqueId val="{00000001-1A8E-4F90-81CB-057F43DA36E8}"/>
            </c:ext>
          </c:extLst>
        </c:ser>
        <c:ser>
          <c:idx val="2"/>
          <c:order val="2"/>
          <c:tx>
            <c:strRef>
              <c:f>Sheet25!$D$1</c:f>
              <c:strCache>
                <c:ptCount val="1"/>
                <c:pt idx="0">
                  <c:v>Lower Confidence Bound(Parcel Size 8)</c:v>
                </c:pt>
              </c:strCache>
            </c:strRef>
          </c:tx>
          <c:spPr>
            <a:ln w="12700" cap="rnd">
              <a:solidFill>
                <a:srgbClr val="E97132"/>
              </a:solidFill>
              <a:prstDash val="solid"/>
              <a:round/>
            </a:ln>
            <a:effectLst/>
          </c:spPr>
          <c:marker>
            <c:symbol val="none"/>
          </c:marker>
          <c:cat>
            <c:numRef>
              <c:f>Sheet25!$A$2:$A$9</c:f>
              <c:numCache>
                <c:formatCode>m/d/yyyy</c:formatCode>
                <c:ptCount val="8"/>
                <c:pt idx="0">
                  <c:v>45566</c:v>
                </c:pt>
                <c:pt idx="1">
                  <c:v>45597</c:v>
                </c:pt>
                <c:pt idx="2">
                  <c:v>45627</c:v>
                </c:pt>
                <c:pt idx="3">
                  <c:v>45658</c:v>
                </c:pt>
                <c:pt idx="4">
                  <c:v>45689</c:v>
                </c:pt>
                <c:pt idx="5">
                  <c:v>45717</c:v>
                </c:pt>
                <c:pt idx="6">
                  <c:v>45748</c:v>
                </c:pt>
                <c:pt idx="7">
                  <c:v>45778</c:v>
                </c:pt>
              </c:numCache>
            </c:numRef>
          </c:cat>
          <c:val>
            <c:numRef>
              <c:f>Sheet25!$D$2:$D$9</c:f>
              <c:numCache>
                <c:formatCode>General</c:formatCode>
                <c:ptCount val="8"/>
                <c:pt idx="5" formatCode="0">
                  <c:v>1</c:v>
                </c:pt>
                <c:pt idx="6" formatCode="0">
                  <c:v>-0.34508121546221293</c:v>
                </c:pt>
                <c:pt idx="7" formatCode="0">
                  <c:v>-1.0977759744492239</c:v>
                </c:pt>
              </c:numCache>
            </c:numRef>
          </c:val>
          <c:smooth val="0"/>
          <c:extLst>
            <c:ext xmlns:c16="http://schemas.microsoft.com/office/drawing/2014/chart" uri="{C3380CC4-5D6E-409C-BE32-E72D297353CC}">
              <c16:uniqueId val="{00000002-1A8E-4F90-81CB-057F43DA36E8}"/>
            </c:ext>
          </c:extLst>
        </c:ser>
        <c:ser>
          <c:idx val="3"/>
          <c:order val="3"/>
          <c:tx>
            <c:strRef>
              <c:f>Sheet25!$E$1</c:f>
              <c:strCache>
                <c:ptCount val="1"/>
                <c:pt idx="0">
                  <c:v>Upper Confidence Bound(Parcel Size 8)</c:v>
                </c:pt>
              </c:strCache>
            </c:strRef>
          </c:tx>
          <c:spPr>
            <a:ln w="12700" cap="rnd">
              <a:solidFill>
                <a:srgbClr val="E97132"/>
              </a:solidFill>
              <a:prstDash val="solid"/>
              <a:round/>
            </a:ln>
            <a:effectLst/>
          </c:spPr>
          <c:marker>
            <c:symbol val="none"/>
          </c:marker>
          <c:cat>
            <c:numRef>
              <c:f>Sheet25!$A$2:$A$9</c:f>
              <c:numCache>
                <c:formatCode>m/d/yyyy</c:formatCode>
                <c:ptCount val="8"/>
                <c:pt idx="0">
                  <c:v>45566</c:v>
                </c:pt>
                <c:pt idx="1">
                  <c:v>45597</c:v>
                </c:pt>
                <c:pt idx="2">
                  <c:v>45627</c:v>
                </c:pt>
                <c:pt idx="3">
                  <c:v>45658</c:v>
                </c:pt>
                <c:pt idx="4">
                  <c:v>45689</c:v>
                </c:pt>
                <c:pt idx="5">
                  <c:v>45717</c:v>
                </c:pt>
                <c:pt idx="6">
                  <c:v>45748</c:v>
                </c:pt>
                <c:pt idx="7">
                  <c:v>45778</c:v>
                </c:pt>
              </c:numCache>
            </c:numRef>
          </c:cat>
          <c:val>
            <c:numRef>
              <c:f>Sheet25!$E$2:$E$9</c:f>
              <c:numCache>
                <c:formatCode>General</c:formatCode>
                <c:ptCount val="8"/>
                <c:pt idx="5" formatCode="0">
                  <c:v>1</c:v>
                </c:pt>
                <c:pt idx="6" formatCode="0">
                  <c:v>9.3214535694785283</c:v>
                </c:pt>
                <c:pt idx="7" formatCode="0">
                  <c:v>8.5688023098001764</c:v>
                </c:pt>
              </c:numCache>
            </c:numRef>
          </c:val>
          <c:smooth val="0"/>
          <c:extLst>
            <c:ext xmlns:c16="http://schemas.microsoft.com/office/drawing/2014/chart" uri="{C3380CC4-5D6E-409C-BE32-E72D297353CC}">
              <c16:uniqueId val="{00000003-1A8E-4F90-81CB-057F43DA36E8}"/>
            </c:ext>
          </c:extLst>
        </c:ser>
        <c:dLbls>
          <c:showLegendKey val="0"/>
          <c:showVal val="0"/>
          <c:showCatName val="0"/>
          <c:showSerName val="0"/>
          <c:showPercent val="0"/>
          <c:showBubbleSize val="0"/>
        </c:dLbls>
        <c:smooth val="0"/>
        <c:axId val="1032529456"/>
        <c:axId val="1032542416"/>
      </c:lineChart>
      <c:catAx>
        <c:axId val="1032529456"/>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2542416"/>
        <c:crosses val="autoZero"/>
        <c:auto val="1"/>
        <c:lblAlgn val="ctr"/>
        <c:lblOffset val="100"/>
        <c:noMultiLvlLbl val="0"/>
      </c:catAx>
      <c:valAx>
        <c:axId val="103254241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252945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Sheet26!$B$1</c:f>
              <c:strCache>
                <c:ptCount val="1"/>
                <c:pt idx="0">
                  <c:v>Parcel Size 10</c:v>
                </c:pt>
              </c:strCache>
            </c:strRef>
          </c:tx>
          <c:spPr>
            <a:ln w="28575" cap="rnd">
              <a:solidFill>
                <a:schemeClr val="accent1"/>
              </a:solidFill>
              <a:round/>
            </a:ln>
            <a:effectLst/>
          </c:spPr>
          <c:marker>
            <c:symbol val="none"/>
          </c:marker>
          <c:val>
            <c:numRef>
              <c:f>Sheet26!$B$2:$B$9</c:f>
              <c:numCache>
                <c:formatCode>0</c:formatCode>
                <c:ptCount val="8"/>
                <c:pt idx="0">
                  <c:v>7</c:v>
                </c:pt>
                <c:pt idx="1">
                  <c:v>4</c:v>
                </c:pt>
                <c:pt idx="2">
                  <c:v>1</c:v>
                </c:pt>
                <c:pt idx="3">
                  <c:v>5</c:v>
                </c:pt>
                <c:pt idx="4">
                  <c:v>7</c:v>
                </c:pt>
                <c:pt idx="5">
                  <c:v>4</c:v>
                </c:pt>
              </c:numCache>
            </c:numRef>
          </c:val>
          <c:smooth val="0"/>
          <c:extLst>
            <c:ext xmlns:c16="http://schemas.microsoft.com/office/drawing/2014/chart" uri="{C3380CC4-5D6E-409C-BE32-E72D297353CC}">
              <c16:uniqueId val="{00000000-0C3B-4AA4-93D4-4170025BE397}"/>
            </c:ext>
          </c:extLst>
        </c:ser>
        <c:ser>
          <c:idx val="1"/>
          <c:order val="1"/>
          <c:tx>
            <c:strRef>
              <c:f>Sheet26!$C$1</c:f>
              <c:strCache>
                <c:ptCount val="1"/>
                <c:pt idx="0">
                  <c:v>Forecast(Parcel Size 10)</c:v>
                </c:pt>
              </c:strCache>
            </c:strRef>
          </c:tx>
          <c:spPr>
            <a:ln w="25400" cap="rnd">
              <a:solidFill>
                <a:schemeClr val="accent2"/>
              </a:solidFill>
              <a:round/>
            </a:ln>
            <a:effectLst/>
          </c:spPr>
          <c:marker>
            <c:symbol val="none"/>
          </c:marker>
          <c:cat>
            <c:numRef>
              <c:f>Sheet26!$A$2:$A$9</c:f>
              <c:numCache>
                <c:formatCode>m/d/yyyy</c:formatCode>
                <c:ptCount val="8"/>
                <c:pt idx="0">
                  <c:v>45566</c:v>
                </c:pt>
                <c:pt idx="1">
                  <c:v>45597</c:v>
                </c:pt>
                <c:pt idx="2">
                  <c:v>45627</c:v>
                </c:pt>
                <c:pt idx="3">
                  <c:v>45658</c:v>
                </c:pt>
                <c:pt idx="4">
                  <c:v>45689</c:v>
                </c:pt>
                <c:pt idx="5">
                  <c:v>45717</c:v>
                </c:pt>
                <c:pt idx="6">
                  <c:v>45748</c:v>
                </c:pt>
                <c:pt idx="7">
                  <c:v>45778</c:v>
                </c:pt>
              </c:numCache>
            </c:numRef>
          </c:cat>
          <c:val>
            <c:numRef>
              <c:f>Sheet26!$C$2:$C$9</c:f>
              <c:numCache>
                <c:formatCode>General</c:formatCode>
                <c:ptCount val="8"/>
                <c:pt idx="5" formatCode="0">
                  <c:v>4</c:v>
                </c:pt>
                <c:pt idx="6" formatCode="0">
                  <c:v>5.1201846730064791</c:v>
                </c:pt>
                <c:pt idx="7" formatCode="0">
                  <c:v>5.2919002188093307</c:v>
                </c:pt>
              </c:numCache>
            </c:numRef>
          </c:val>
          <c:smooth val="0"/>
          <c:extLst>
            <c:ext xmlns:c16="http://schemas.microsoft.com/office/drawing/2014/chart" uri="{C3380CC4-5D6E-409C-BE32-E72D297353CC}">
              <c16:uniqueId val="{00000001-0C3B-4AA4-93D4-4170025BE397}"/>
            </c:ext>
          </c:extLst>
        </c:ser>
        <c:ser>
          <c:idx val="2"/>
          <c:order val="2"/>
          <c:tx>
            <c:strRef>
              <c:f>Sheet26!$D$1</c:f>
              <c:strCache>
                <c:ptCount val="1"/>
                <c:pt idx="0">
                  <c:v>Lower Confidence Bound(Parcel Size 10)</c:v>
                </c:pt>
              </c:strCache>
            </c:strRef>
          </c:tx>
          <c:spPr>
            <a:ln w="12700" cap="rnd">
              <a:solidFill>
                <a:srgbClr val="E97132"/>
              </a:solidFill>
              <a:prstDash val="solid"/>
              <a:round/>
            </a:ln>
            <a:effectLst/>
          </c:spPr>
          <c:marker>
            <c:symbol val="none"/>
          </c:marker>
          <c:cat>
            <c:numRef>
              <c:f>Sheet26!$A$2:$A$9</c:f>
              <c:numCache>
                <c:formatCode>m/d/yyyy</c:formatCode>
                <c:ptCount val="8"/>
                <c:pt idx="0">
                  <c:v>45566</c:v>
                </c:pt>
                <c:pt idx="1">
                  <c:v>45597</c:v>
                </c:pt>
                <c:pt idx="2">
                  <c:v>45627</c:v>
                </c:pt>
                <c:pt idx="3">
                  <c:v>45658</c:v>
                </c:pt>
                <c:pt idx="4">
                  <c:v>45689</c:v>
                </c:pt>
                <c:pt idx="5">
                  <c:v>45717</c:v>
                </c:pt>
                <c:pt idx="6">
                  <c:v>45748</c:v>
                </c:pt>
                <c:pt idx="7">
                  <c:v>45778</c:v>
                </c:pt>
              </c:numCache>
            </c:numRef>
          </c:cat>
          <c:val>
            <c:numRef>
              <c:f>Sheet26!$D$2:$D$9</c:f>
              <c:numCache>
                <c:formatCode>General</c:formatCode>
                <c:ptCount val="8"/>
                <c:pt idx="5" formatCode="0">
                  <c:v>4</c:v>
                </c:pt>
                <c:pt idx="6" formatCode="0">
                  <c:v>-0.24748407049713084</c:v>
                </c:pt>
                <c:pt idx="7" formatCode="0">
                  <c:v>-0.71173829084377438</c:v>
                </c:pt>
              </c:numCache>
            </c:numRef>
          </c:val>
          <c:smooth val="0"/>
          <c:extLst>
            <c:ext xmlns:c16="http://schemas.microsoft.com/office/drawing/2014/chart" uri="{C3380CC4-5D6E-409C-BE32-E72D297353CC}">
              <c16:uniqueId val="{00000002-0C3B-4AA4-93D4-4170025BE397}"/>
            </c:ext>
          </c:extLst>
        </c:ser>
        <c:ser>
          <c:idx val="3"/>
          <c:order val="3"/>
          <c:tx>
            <c:strRef>
              <c:f>Sheet26!$E$1</c:f>
              <c:strCache>
                <c:ptCount val="1"/>
                <c:pt idx="0">
                  <c:v>Upper Confidence Bound(Parcel Size 10)</c:v>
                </c:pt>
              </c:strCache>
            </c:strRef>
          </c:tx>
          <c:spPr>
            <a:ln w="12700" cap="rnd">
              <a:solidFill>
                <a:srgbClr val="E97132"/>
              </a:solidFill>
              <a:prstDash val="solid"/>
              <a:round/>
            </a:ln>
            <a:effectLst/>
          </c:spPr>
          <c:marker>
            <c:symbol val="none"/>
          </c:marker>
          <c:cat>
            <c:numRef>
              <c:f>Sheet26!$A$2:$A$9</c:f>
              <c:numCache>
                <c:formatCode>m/d/yyyy</c:formatCode>
                <c:ptCount val="8"/>
                <c:pt idx="0">
                  <c:v>45566</c:v>
                </c:pt>
                <c:pt idx="1">
                  <c:v>45597</c:v>
                </c:pt>
                <c:pt idx="2">
                  <c:v>45627</c:v>
                </c:pt>
                <c:pt idx="3">
                  <c:v>45658</c:v>
                </c:pt>
                <c:pt idx="4">
                  <c:v>45689</c:v>
                </c:pt>
                <c:pt idx="5">
                  <c:v>45717</c:v>
                </c:pt>
                <c:pt idx="6">
                  <c:v>45748</c:v>
                </c:pt>
                <c:pt idx="7">
                  <c:v>45778</c:v>
                </c:pt>
              </c:numCache>
            </c:numRef>
          </c:cat>
          <c:val>
            <c:numRef>
              <c:f>Sheet26!$E$2:$E$9</c:f>
              <c:numCache>
                <c:formatCode>General</c:formatCode>
                <c:ptCount val="8"/>
                <c:pt idx="5" formatCode="0">
                  <c:v>4</c:v>
                </c:pt>
                <c:pt idx="6" formatCode="0">
                  <c:v>10.487853416510088</c:v>
                </c:pt>
                <c:pt idx="7" formatCode="0">
                  <c:v>11.295538728462436</c:v>
                </c:pt>
              </c:numCache>
            </c:numRef>
          </c:val>
          <c:smooth val="0"/>
          <c:extLst>
            <c:ext xmlns:c16="http://schemas.microsoft.com/office/drawing/2014/chart" uri="{C3380CC4-5D6E-409C-BE32-E72D297353CC}">
              <c16:uniqueId val="{00000003-0C3B-4AA4-93D4-4170025BE397}"/>
            </c:ext>
          </c:extLst>
        </c:ser>
        <c:dLbls>
          <c:showLegendKey val="0"/>
          <c:showVal val="0"/>
          <c:showCatName val="0"/>
          <c:showSerName val="0"/>
          <c:showPercent val="0"/>
          <c:showBubbleSize val="0"/>
        </c:dLbls>
        <c:smooth val="0"/>
        <c:axId val="1133441184"/>
        <c:axId val="1133447904"/>
      </c:lineChart>
      <c:catAx>
        <c:axId val="1133441184"/>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3447904"/>
        <c:crosses val="autoZero"/>
        <c:auto val="1"/>
        <c:lblAlgn val="ctr"/>
        <c:lblOffset val="100"/>
        <c:noMultiLvlLbl val="0"/>
      </c:catAx>
      <c:valAx>
        <c:axId val="11334479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344118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Sheet27!$B$1</c:f>
              <c:strCache>
                <c:ptCount val="1"/>
                <c:pt idx="0">
                  <c:v>Parcel Size 12</c:v>
                </c:pt>
              </c:strCache>
            </c:strRef>
          </c:tx>
          <c:spPr>
            <a:ln w="28575" cap="rnd">
              <a:solidFill>
                <a:schemeClr val="accent1"/>
              </a:solidFill>
              <a:round/>
            </a:ln>
            <a:effectLst/>
          </c:spPr>
          <c:marker>
            <c:symbol val="none"/>
          </c:marker>
          <c:val>
            <c:numRef>
              <c:f>Sheet27!$B$2:$B$9</c:f>
              <c:numCache>
                <c:formatCode>0</c:formatCode>
                <c:ptCount val="8"/>
                <c:pt idx="0">
                  <c:v>5</c:v>
                </c:pt>
                <c:pt idx="1">
                  <c:v>8</c:v>
                </c:pt>
                <c:pt idx="2">
                  <c:v>5</c:v>
                </c:pt>
                <c:pt idx="3">
                  <c:v>2</c:v>
                </c:pt>
                <c:pt idx="4">
                  <c:v>2</c:v>
                </c:pt>
                <c:pt idx="5">
                  <c:v>5</c:v>
                </c:pt>
              </c:numCache>
            </c:numRef>
          </c:val>
          <c:smooth val="0"/>
          <c:extLst>
            <c:ext xmlns:c16="http://schemas.microsoft.com/office/drawing/2014/chart" uri="{C3380CC4-5D6E-409C-BE32-E72D297353CC}">
              <c16:uniqueId val="{00000000-0188-46DE-80CB-49DCCEA7B629}"/>
            </c:ext>
          </c:extLst>
        </c:ser>
        <c:ser>
          <c:idx val="1"/>
          <c:order val="1"/>
          <c:tx>
            <c:strRef>
              <c:f>Sheet27!$C$1</c:f>
              <c:strCache>
                <c:ptCount val="1"/>
                <c:pt idx="0">
                  <c:v>Forecast(Parcel Size 12)</c:v>
                </c:pt>
              </c:strCache>
            </c:strRef>
          </c:tx>
          <c:spPr>
            <a:ln w="25400" cap="rnd">
              <a:solidFill>
                <a:schemeClr val="accent2"/>
              </a:solidFill>
              <a:round/>
            </a:ln>
            <a:effectLst/>
          </c:spPr>
          <c:marker>
            <c:symbol val="none"/>
          </c:marker>
          <c:cat>
            <c:numRef>
              <c:f>Sheet27!$A$2:$A$9</c:f>
              <c:numCache>
                <c:formatCode>m/d/yyyy</c:formatCode>
                <c:ptCount val="8"/>
                <c:pt idx="0">
                  <c:v>45566</c:v>
                </c:pt>
                <c:pt idx="1">
                  <c:v>45597</c:v>
                </c:pt>
                <c:pt idx="2">
                  <c:v>45627</c:v>
                </c:pt>
                <c:pt idx="3">
                  <c:v>45658</c:v>
                </c:pt>
                <c:pt idx="4">
                  <c:v>45689</c:v>
                </c:pt>
                <c:pt idx="5">
                  <c:v>45717</c:v>
                </c:pt>
                <c:pt idx="6">
                  <c:v>45748</c:v>
                </c:pt>
                <c:pt idx="7">
                  <c:v>45778</c:v>
                </c:pt>
              </c:numCache>
            </c:numRef>
          </c:cat>
          <c:val>
            <c:numRef>
              <c:f>Sheet27!$C$2:$C$9</c:f>
              <c:numCache>
                <c:formatCode>General</c:formatCode>
                <c:ptCount val="8"/>
                <c:pt idx="5" formatCode="0">
                  <c:v>5</c:v>
                </c:pt>
                <c:pt idx="6" formatCode="0">
                  <c:v>1.5064824599212894</c:v>
                </c:pt>
                <c:pt idx="7" formatCode="0">
                  <c:v>0.80512865605896022</c:v>
                </c:pt>
              </c:numCache>
            </c:numRef>
          </c:val>
          <c:smooth val="0"/>
          <c:extLst>
            <c:ext xmlns:c16="http://schemas.microsoft.com/office/drawing/2014/chart" uri="{C3380CC4-5D6E-409C-BE32-E72D297353CC}">
              <c16:uniqueId val="{00000001-0188-46DE-80CB-49DCCEA7B629}"/>
            </c:ext>
          </c:extLst>
        </c:ser>
        <c:ser>
          <c:idx val="2"/>
          <c:order val="2"/>
          <c:tx>
            <c:strRef>
              <c:f>Sheet27!$D$1</c:f>
              <c:strCache>
                <c:ptCount val="1"/>
                <c:pt idx="0">
                  <c:v>Lower Confidence Bound(Parcel Size 12)</c:v>
                </c:pt>
              </c:strCache>
            </c:strRef>
          </c:tx>
          <c:spPr>
            <a:ln w="12700" cap="rnd">
              <a:solidFill>
                <a:srgbClr val="E97132"/>
              </a:solidFill>
              <a:prstDash val="solid"/>
              <a:round/>
            </a:ln>
            <a:effectLst/>
          </c:spPr>
          <c:marker>
            <c:symbol val="none"/>
          </c:marker>
          <c:cat>
            <c:numRef>
              <c:f>Sheet27!$A$2:$A$9</c:f>
              <c:numCache>
                <c:formatCode>m/d/yyyy</c:formatCode>
                <c:ptCount val="8"/>
                <c:pt idx="0">
                  <c:v>45566</c:v>
                </c:pt>
                <c:pt idx="1">
                  <c:v>45597</c:v>
                </c:pt>
                <c:pt idx="2">
                  <c:v>45627</c:v>
                </c:pt>
                <c:pt idx="3">
                  <c:v>45658</c:v>
                </c:pt>
                <c:pt idx="4">
                  <c:v>45689</c:v>
                </c:pt>
                <c:pt idx="5">
                  <c:v>45717</c:v>
                </c:pt>
                <c:pt idx="6">
                  <c:v>45748</c:v>
                </c:pt>
                <c:pt idx="7">
                  <c:v>45778</c:v>
                </c:pt>
              </c:numCache>
            </c:numRef>
          </c:cat>
          <c:val>
            <c:numRef>
              <c:f>Sheet27!$D$2:$D$9</c:f>
              <c:numCache>
                <c:formatCode>General</c:formatCode>
                <c:ptCount val="8"/>
                <c:pt idx="5" formatCode="0">
                  <c:v>5</c:v>
                </c:pt>
                <c:pt idx="6" formatCode="0">
                  <c:v>-2.6780061502904742</c:v>
                </c:pt>
                <c:pt idx="7" formatCode="0">
                  <c:v>-3.4129707774242868</c:v>
                </c:pt>
              </c:numCache>
            </c:numRef>
          </c:val>
          <c:smooth val="0"/>
          <c:extLst>
            <c:ext xmlns:c16="http://schemas.microsoft.com/office/drawing/2014/chart" uri="{C3380CC4-5D6E-409C-BE32-E72D297353CC}">
              <c16:uniqueId val="{00000002-0188-46DE-80CB-49DCCEA7B629}"/>
            </c:ext>
          </c:extLst>
        </c:ser>
        <c:ser>
          <c:idx val="3"/>
          <c:order val="3"/>
          <c:tx>
            <c:strRef>
              <c:f>Sheet27!$E$1</c:f>
              <c:strCache>
                <c:ptCount val="1"/>
                <c:pt idx="0">
                  <c:v>Upper Confidence Bound(Parcel Size 12)</c:v>
                </c:pt>
              </c:strCache>
            </c:strRef>
          </c:tx>
          <c:spPr>
            <a:ln w="12700" cap="rnd">
              <a:solidFill>
                <a:srgbClr val="E97132"/>
              </a:solidFill>
              <a:prstDash val="solid"/>
              <a:round/>
            </a:ln>
            <a:effectLst/>
          </c:spPr>
          <c:marker>
            <c:symbol val="none"/>
          </c:marker>
          <c:cat>
            <c:numRef>
              <c:f>Sheet27!$A$2:$A$9</c:f>
              <c:numCache>
                <c:formatCode>m/d/yyyy</c:formatCode>
                <c:ptCount val="8"/>
                <c:pt idx="0">
                  <c:v>45566</c:v>
                </c:pt>
                <c:pt idx="1">
                  <c:v>45597</c:v>
                </c:pt>
                <c:pt idx="2">
                  <c:v>45627</c:v>
                </c:pt>
                <c:pt idx="3">
                  <c:v>45658</c:v>
                </c:pt>
                <c:pt idx="4">
                  <c:v>45689</c:v>
                </c:pt>
                <c:pt idx="5">
                  <c:v>45717</c:v>
                </c:pt>
                <c:pt idx="6">
                  <c:v>45748</c:v>
                </c:pt>
                <c:pt idx="7">
                  <c:v>45778</c:v>
                </c:pt>
              </c:numCache>
            </c:numRef>
          </c:cat>
          <c:val>
            <c:numRef>
              <c:f>Sheet27!$E$2:$E$9</c:f>
              <c:numCache>
                <c:formatCode>General</c:formatCode>
                <c:ptCount val="8"/>
                <c:pt idx="5" formatCode="0">
                  <c:v>5</c:v>
                </c:pt>
                <c:pt idx="6" formatCode="0">
                  <c:v>5.6909710701330534</c:v>
                </c:pt>
                <c:pt idx="7" formatCode="0">
                  <c:v>5.023228089542207</c:v>
                </c:pt>
              </c:numCache>
            </c:numRef>
          </c:val>
          <c:smooth val="0"/>
          <c:extLst>
            <c:ext xmlns:c16="http://schemas.microsoft.com/office/drawing/2014/chart" uri="{C3380CC4-5D6E-409C-BE32-E72D297353CC}">
              <c16:uniqueId val="{00000003-0188-46DE-80CB-49DCCEA7B629}"/>
            </c:ext>
          </c:extLst>
        </c:ser>
        <c:dLbls>
          <c:showLegendKey val="0"/>
          <c:showVal val="0"/>
          <c:showCatName val="0"/>
          <c:showSerName val="0"/>
          <c:showPercent val="0"/>
          <c:showBubbleSize val="0"/>
        </c:dLbls>
        <c:smooth val="0"/>
        <c:axId val="1094412432"/>
        <c:axId val="1028792992"/>
      </c:lineChart>
      <c:catAx>
        <c:axId val="1094412432"/>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8792992"/>
        <c:crosses val="autoZero"/>
        <c:auto val="1"/>
        <c:lblAlgn val="ctr"/>
        <c:lblOffset val="100"/>
        <c:noMultiLvlLbl val="0"/>
      </c:catAx>
      <c:valAx>
        <c:axId val="10287929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44124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Sheet28!$B$1</c:f>
              <c:strCache>
                <c:ptCount val="1"/>
                <c:pt idx="0">
                  <c:v>Parcel Size 14</c:v>
                </c:pt>
              </c:strCache>
            </c:strRef>
          </c:tx>
          <c:spPr>
            <a:ln w="28575" cap="rnd">
              <a:solidFill>
                <a:schemeClr val="accent1"/>
              </a:solidFill>
              <a:round/>
            </a:ln>
            <a:effectLst/>
          </c:spPr>
          <c:marker>
            <c:symbol val="none"/>
          </c:marker>
          <c:val>
            <c:numRef>
              <c:f>Sheet28!$B$2:$B$9</c:f>
              <c:numCache>
                <c:formatCode>0</c:formatCode>
                <c:ptCount val="8"/>
                <c:pt idx="0">
                  <c:v>3</c:v>
                </c:pt>
                <c:pt idx="1">
                  <c:v>3</c:v>
                </c:pt>
                <c:pt idx="2">
                  <c:v>1</c:v>
                </c:pt>
                <c:pt idx="3">
                  <c:v>5</c:v>
                </c:pt>
                <c:pt idx="4">
                  <c:v>6</c:v>
                </c:pt>
                <c:pt idx="5">
                  <c:v>10</c:v>
                </c:pt>
              </c:numCache>
            </c:numRef>
          </c:val>
          <c:smooth val="0"/>
          <c:extLst>
            <c:ext xmlns:c16="http://schemas.microsoft.com/office/drawing/2014/chart" uri="{C3380CC4-5D6E-409C-BE32-E72D297353CC}">
              <c16:uniqueId val="{00000000-60C3-42F6-822A-FC8B4ED4C26E}"/>
            </c:ext>
          </c:extLst>
        </c:ser>
        <c:ser>
          <c:idx val="1"/>
          <c:order val="1"/>
          <c:tx>
            <c:strRef>
              <c:f>Sheet28!$C$1</c:f>
              <c:strCache>
                <c:ptCount val="1"/>
                <c:pt idx="0">
                  <c:v>Forecast(Parcel Size 14)</c:v>
                </c:pt>
              </c:strCache>
            </c:strRef>
          </c:tx>
          <c:spPr>
            <a:ln w="25400" cap="rnd">
              <a:solidFill>
                <a:schemeClr val="accent2"/>
              </a:solidFill>
              <a:round/>
            </a:ln>
            <a:effectLst/>
          </c:spPr>
          <c:marker>
            <c:symbol val="none"/>
          </c:marker>
          <c:cat>
            <c:numRef>
              <c:f>Sheet28!$A$2:$A$9</c:f>
              <c:numCache>
                <c:formatCode>m/d/yyyy</c:formatCode>
                <c:ptCount val="8"/>
                <c:pt idx="0">
                  <c:v>45566</c:v>
                </c:pt>
                <c:pt idx="1">
                  <c:v>45597</c:v>
                </c:pt>
                <c:pt idx="2">
                  <c:v>45627</c:v>
                </c:pt>
                <c:pt idx="3">
                  <c:v>45658</c:v>
                </c:pt>
                <c:pt idx="4">
                  <c:v>45689</c:v>
                </c:pt>
                <c:pt idx="5">
                  <c:v>45717</c:v>
                </c:pt>
                <c:pt idx="6">
                  <c:v>45748</c:v>
                </c:pt>
                <c:pt idx="7">
                  <c:v>45778</c:v>
                </c:pt>
              </c:numCache>
            </c:numRef>
          </c:cat>
          <c:val>
            <c:numRef>
              <c:f>Sheet28!$C$2:$C$9</c:f>
              <c:numCache>
                <c:formatCode>General</c:formatCode>
                <c:ptCount val="8"/>
                <c:pt idx="5" formatCode="0">
                  <c:v>10</c:v>
                </c:pt>
                <c:pt idx="6" formatCode="0">
                  <c:v>10.959324533461622</c:v>
                </c:pt>
                <c:pt idx="7" formatCode="0">
                  <c:v>12.51768235983867</c:v>
                </c:pt>
              </c:numCache>
            </c:numRef>
          </c:val>
          <c:smooth val="0"/>
          <c:extLst>
            <c:ext xmlns:c16="http://schemas.microsoft.com/office/drawing/2014/chart" uri="{C3380CC4-5D6E-409C-BE32-E72D297353CC}">
              <c16:uniqueId val="{00000001-60C3-42F6-822A-FC8B4ED4C26E}"/>
            </c:ext>
          </c:extLst>
        </c:ser>
        <c:ser>
          <c:idx val="2"/>
          <c:order val="2"/>
          <c:tx>
            <c:strRef>
              <c:f>Sheet28!$D$1</c:f>
              <c:strCache>
                <c:ptCount val="1"/>
                <c:pt idx="0">
                  <c:v>Lower Confidence Bound(Parcel Size 14)</c:v>
                </c:pt>
              </c:strCache>
            </c:strRef>
          </c:tx>
          <c:spPr>
            <a:ln w="12700" cap="rnd">
              <a:solidFill>
                <a:srgbClr val="E97132"/>
              </a:solidFill>
              <a:prstDash val="solid"/>
              <a:round/>
            </a:ln>
            <a:effectLst/>
          </c:spPr>
          <c:marker>
            <c:symbol val="none"/>
          </c:marker>
          <c:cat>
            <c:numRef>
              <c:f>Sheet28!$A$2:$A$9</c:f>
              <c:numCache>
                <c:formatCode>m/d/yyyy</c:formatCode>
                <c:ptCount val="8"/>
                <c:pt idx="0">
                  <c:v>45566</c:v>
                </c:pt>
                <c:pt idx="1">
                  <c:v>45597</c:v>
                </c:pt>
                <c:pt idx="2">
                  <c:v>45627</c:v>
                </c:pt>
                <c:pt idx="3">
                  <c:v>45658</c:v>
                </c:pt>
                <c:pt idx="4">
                  <c:v>45689</c:v>
                </c:pt>
                <c:pt idx="5">
                  <c:v>45717</c:v>
                </c:pt>
                <c:pt idx="6">
                  <c:v>45748</c:v>
                </c:pt>
                <c:pt idx="7">
                  <c:v>45778</c:v>
                </c:pt>
              </c:numCache>
            </c:numRef>
          </c:cat>
          <c:val>
            <c:numRef>
              <c:f>Sheet28!$D$2:$D$9</c:f>
              <c:numCache>
                <c:formatCode>General</c:formatCode>
                <c:ptCount val="8"/>
                <c:pt idx="5" formatCode="0">
                  <c:v>10</c:v>
                </c:pt>
                <c:pt idx="6" formatCode="0">
                  <c:v>6.8847714487373661</c:v>
                </c:pt>
                <c:pt idx="7" formatCode="0">
                  <c:v>7.4220452294974733</c:v>
                </c:pt>
              </c:numCache>
            </c:numRef>
          </c:val>
          <c:smooth val="0"/>
          <c:extLst>
            <c:ext xmlns:c16="http://schemas.microsoft.com/office/drawing/2014/chart" uri="{C3380CC4-5D6E-409C-BE32-E72D297353CC}">
              <c16:uniqueId val="{00000002-60C3-42F6-822A-FC8B4ED4C26E}"/>
            </c:ext>
          </c:extLst>
        </c:ser>
        <c:ser>
          <c:idx val="3"/>
          <c:order val="3"/>
          <c:tx>
            <c:strRef>
              <c:f>Sheet28!$E$1</c:f>
              <c:strCache>
                <c:ptCount val="1"/>
                <c:pt idx="0">
                  <c:v>Upper Confidence Bound(Parcel Size 14)</c:v>
                </c:pt>
              </c:strCache>
            </c:strRef>
          </c:tx>
          <c:spPr>
            <a:ln w="12700" cap="rnd">
              <a:solidFill>
                <a:srgbClr val="E97132"/>
              </a:solidFill>
              <a:prstDash val="solid"/>
              <a:round/>
            </a:ln>
            <a:effectLst/>
          </c:spPr>
          <c:marker>
            <c:symbol val="none"/>
          </c:marker>
          <c:cat>
            <c:numRef>
              <c:f>Sheet28!$A$2:$A$9</c:f>
              <c:numCache>
                <c:formatCode>m/d/yyyy</c:formatCode>
                <c:ptCount val="8"/>
                <c:pt idx="0">
                  <c:v>45566</c:v>
                </c:pt>
                <c:pt idx="1">
                  <c:v>45597</c:v>
                </c:pt>
                <c:pt idx="2">
                  <c:v>45627</c:v>
                </c:pt>
                <c:pt idx="3">
                  <c:v>45658</c:v>
                </c:pt>
                <c:pt idx="4">
                  <c:v>45689</c:v>
                </c:pt>
                <c:pt idx="5">
                  <c:v>45717</c:v>
                </c:pt>
                <c:pt idx="6">
                  <c:v>45748</c:v>
                </c:pt>
                <c:pt idx="7">
                  <c:v>45778</c:v>
                </c:pt>
              </c:numCache>
            </c:numRef>
          </c:cat>
          <c:val>
            <c:numRef>
              <c:f>Sheet28!$E$2:$E$9</c:f>
              <c:numCache>
                <c:formatCode>General</c:formatCode>
                <c:ptCount val="8"/>
                <c:pt idx="5" formatCode="0">
                  <c:v>10</c:v>
                </c:pt>
                <c:pt idx="6" formatCode="0">
                  <c:v>15.033877618185878</c:v>
                </c:pt>
                <c:pt idx="7" formatCode="0">
                  <c:v>17.613319490179865</c:v>
                </c:pt>
              </c:numCache>
            </c:numRef>
          </c:val>
          <c:smooth val="0"/>
          <c:extLst>
            <c:ext xmlns:c16="http://schemas.microsoft.com/office/drawing/2014/chart" uri="{C3380CC4-5D6E-409C-BE32-E72D297353CC}">
              <c16:uniqueId val="{00000003-60C3-42F6-822A-FC8B4ED4C26E}"/>
            </c:ext>
          </c:extLst>
        </c:ser>
        <c:dLbls>
          <c:showLegendKey val="0"/>
          <c:showVal val="0"/>
          <c:showCatName val="0"/>
          <c:showSerName val="0"/>
          <c:showPercent val="0"/>
          <c:showBubbleSize val="0"/>
        </c:dLbls>
        <c:smooth val="0"/>
        <c:axId val="1133409024"/>
        <c:axId val="1133409504"/>
      </c:lineChart>
      <c:catAx>
        <c:axId val="1133409024"/>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3409504"/>
        <c:crosses val="autoZero"/>
        <c:auto val="1"/>
        <c:lblAlgn val="ctr"/>
        <c:lblOffset val="100"/>
        <c:noMultiLvlLbl val="0"/>
      </c:catAx>
      <c:valAx>
        <c:axId val="11334095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34090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Sheet29!$B$1</c:f>
              <c:strCache>
                <c:ptCount val="1"/>
                <c:pt idx="0">
                  <c:v>Parcel Size 16</c:v>
                </c:pt>
              </c:strCache>
            </c:strRef>
          </c:tx>
          <c:spPr>
            <a:ln w="28575" cap="rnd">
              <a:solidFill>
                <a:schemeClr val="accent1"/>
              </a:solidFill>
              <a:round/>
            </a:ln>
            <a:effectLst/>
          </c:spPr>
          <c:marker>
            <c:symbol val="none"/>
          </c:marker>
          <c:val>
            <c:numRef>
              <c:f>Sheet29!$B$2:$B$11</c:f>
              <c:numCache>
                <c:formatCode>0</c:formatCode>
                <c:ptCount val="10"/>
                <c:pt idx="0">
                  <c:v>3</c:v>
                </c:pt>
                <c:pt idx="1">
                  <c:v>3</c:v>
                </c:pt>
                <c:pt idx="2">
                  <c:v>6</c:v>
                </c:pt>
                <c:pt idx="3">
                  <c:v>3</c:v>
                </c:pt>
                <c:pt idx="4">
                  <c:v>7</c:v>
                </c:pt>
                <c:pt idx="5">
                  <c:v>3</c:v>
                </c:pt>
              </c:numCache>
            </c:numRef>
          </c:val>
          <c:smooth val="0"/>
          <c:extLst>
            <c:ext xmlns:c16="http://schemas.microsoft.com/office/drawing/2014/chart" uri="{C3380CC4-5D6E-409C-BE32-E72D297353CC}">
              <c16:uniqueId val="{00000000-C411-45C5-AE24-91901F091CE2}"/>
            </c:ext>
          </c:extLst>
        </c:ser>
        <c:ser>
          <c:idx val="1"/>
          <c:order val="1"/>
          <c:tx>
            <c:strRef>
              <c:f>Sheet29!$C$1</c:f>
              <c:strCache>
                <c:ptCount val="1"/>
                <c:pt idx="0">
                  <c:v>Forecast(Parcel Size 16)</c:v>
                </c:pt>
              </c:strCache>
            </c:strRef>
          </c:tx>
          <c:spPr>
            <a:ln w="25400" cap="rnd">
              <a:solidFill>
                <a:schemeClr val="accent2"/>
              </a:solidFill>
              <a:round/>
            </a:ln>
            <a:effectLst/>
          </c:spPr>
          <c:marker>
            <c:symbol val="none"/>
          </c:marker>
          <c:cat>
            <c:numRef>
              <c:f>Sheet29!$A$2:$A$11</c:f>
              <c:numCache>
                <c:formatCode>m/d/yyyy</c:formatCode>
                <c:ptCount val="10"/>
                <c:pt idx="0">
                  <c:v>45566</c:v>
                </c:pt>
                <c:pt idx="1">
                  <c:v>45597</c:v>
                </c:pt>
                <c:pt idx="2">
                  <c:v>45627</c:v>
                </c:pt>
                <c:pt idx="3">
                  <c:v>45658</c:v>
                </c:pt>
                <c:pt idx="4">
                  <c:v>45689</c:v>
                </c:pt>
                <c:pt idx="5">
                  <c:v>45717</c:v>
                </c:pt>
                <c:pt idx="6">
                  <c:v>45748</c:v>
                </c:pt>
                <c:pt idx="7">
                  <c:v>45778</c:v>
                </c:pt>
                <c:pt idx="8">
                  <c:v>45809</c:v>
                </c:pt>
                <c:pt idx="9">
                  <c:v>45839</c:v>
                </c:pt>
              </c:numCache>
            </c:numRef>
          </c:cat>
          <c:val>
            <c:numRef>
              <c:f>Sheet29!$C$2:$C$11</c:f>
              <c:numCache>
                <c:formatCode>General</c:formatCode>
                <c:ptCount val="10"/>
                <c:pt idx="5" formatCode="0">
                  <c:v>3</c:v>
                </c:pt>
                <c:pt idx="6" formatCode="0">
                  <c:v>6.2090278801046237</c:v>
                </c:pt>
                <c:pt idx="7" formatCode="0">
                  <c:v>4.5647919011058189</c:v>
                </c:pt>
                <c:pt idx="8" formatCode="0">
                  <c:v>6.9275063093652474</c:v>
                </c:pt>
                <c:pt idx="9" formatCode="0">
                  <c:v>5.2832703303664434</c:v>
                </c:pt>
              </c:numCache>
            </c:numRef>
          </c:val>
          <c:smooth val="0"/>
          <c:extLst>
            <c:ext xmlns:c16="http://schemas.microsoft.com/office/drawing/2014/chart" uri="{C3380CC4-5D6E-409C-BE32-E72D297353CC}">
              <c16:uniqueId val="{00000001-C411-45C5-AE24-91901F091CE2}"/>
            </c:ext>
          </c:extLst>
        </c:ser>
        <c:ser>
          <c:idx val="2"/>
          <c:order val="2"/>
          <c:tx>
            <c:strRef>
              <c:f>Sheet29!$D$1</c:f>
              <c:strCache>
                <c:ptCount val="1"/>
                <c:pt idx="0">
                  <c:v>Lower Confidence Bound(Parcel Size 16)</c:v>
                </c:pt>
              </c:strCache>
            </c:strRef>
          </c:tx>
          <c:spPr>
            <a:ln w="12700" cap="rnd">
              <a:solidFill>
                <a:srgbClr val="E97132"/>
              </a:solidFill>
              <a:prstDash val="solid"/>
              <a:round/>
            </a:ln>
            <a:effectLst/>
          </c:spPr>
          <c:marker>
            <c:symbol val="none"/>
          </c:marker>
          <c:cat>
            <c:numRef>
              <c:f>Sheet29!$A$2:$A$11</c:f>
              <c:numCache>
                <c:formatCode>m/d/yyyy</c:formatCode>
                <c:ptCount val="10"/>
                <c:pt idx="0">
                  <c:v>45566</c:v>
                </c:pt>
                <c:pt idx="1">
                  <c:v>45597</c:v>
                </c:pt>
                <c:pt idx="2">
                  <c:v>45627</c:v>
                </c:pt>
                <c:pt idx="3">
                  <c:v>45658</c:v>
                </c:pt>
                <c:pt idx="4">
                  <c:v>45689</c:v>
                </c:pt>
                <c:pt idx="5">
                  <c:v>45717</c:v>
                </c:pt>
                <c:pt idx="6">
                  <c:v>45748</c:v>
                </c:pt>
                <c:pt idx="7">
                  <c:v>45778</c:v>
                </c:pt>
                <c:pt idx="8">
                  <c:v>45809</c:v>
                </c:pt>
                <c:pt idx="9">
                  <c:v>45839</c:v>
                </c:pt>
              </c:numCache>
            </c:numRef>
          </c:cat>
          <c:val>
            <c:numRef>
              <c:f>Sheet29!$D$2:$D$11</c:f>
              <c:numCache>
                <c:formatCode>General</c:formatCode>
                <c:ptCount val="10"/>
                <c:pt idx="5" formatCode="0">
                  <c:v>3</c:v>
                </c:pt>
                <c:pt idx="6" formatCode="0">
                  <c:v>3.6943252390820458</c:v>
                </c:pt>
                <c:pt idx="7" formatCode="0">
                  <c:v>1.7510160625535658</c:v>
                </c:pt>
                <c:pt idx="8" formatCode="0">
                  <c:v>3.8414630643712719</c:v>
                </c:pt>
                <c:pt idx="9" formatCode="0">
                  <c:v>1.9471061631939923</c:v>
                </c:pt>
              </c:numCache>
            </c:numRef>
          </c:val>
          <c:smooth val="0"/>
          <c:extLst>
            <c:ext xmlns:c16="http://schemas.microsoft.com/office/drawing/2014/chart" uri="{C3380CC4-5D6E-409C-BE32-E72D297353CC}">
              <c16:uniqueId val="{00000002-C411-45C5-AE24-91901F091CE2}"/>
            </c:ext>
          </c:extLst>
        </c:ser>
        <c:ser>
          <c:idx val="3"/>
          <c:order val="3"/>
          <c:tx>
            <c:strRef>
              <c:f>Sheet29!$E$1</c:f>
              <c:strCache>
                <c:ptCount val="1"/>
                <c:pt idx="0">
                  <c:v>Upper Confidence Bound(Parcel Size 16)</c:v>
                </c:pt>
              </c:strCache>
            </c:strRef>
          </c:tx>
          <c:spPr>
            <a:ln w="12700" cap="rnd">
              <a:solidFill>
                <a:srgbClr val="E97132"/>
              </a:solidFill>
              <a:prstDash val="solid"/>
              <a:round/>
            </a:ln>
            <a:effectLst/>
          </c:spPr>
          <c:marker>
            <c:symbol val="none"/>
          </c:marker>
          <c:cat>
            <c:numRef>
              <c:f>Sheet29!$A$2:$A$11</c:f>
              <c:numCache>
                <c:formatCode>m/d/yyyy</c:formatCode>
                <c:ptCount val="10"/>
                <c:pt idx="0">
                  <c:v>45566</c:v>
                </c:pt>
                <c:pt idx="1">
                  <c:v>45597</c:v>
                </c:pt>
                <c:pt idx="2">
                  <c:v>45627</c:v>
                </c:pt>
                <c:pt idx="3">
                  <c:v>45658</c:v>
                </c:pt>
                <c:pt idx="4">
                  <c:v>45689</c:v>
                </c:pt>
                <c:pt idx="5">
                  <c:v>45717</c:v>
                </c:pt>
                <c:pt idx="6">
                  <c:v>45748</c:v>
                </c:pt>
                <c:pt idx="7">
                  <c:v>45778</c:v>
                </c:pt>
                <c:pt idx="8">
                  <c:v>45809</c:v>
                </c:pt>
                <c:pt idx="9">
                  <c:v>45839</c:v>
                </c:pt>
              </c:numCache>
            </c:numRef>
          </c:cat>
          <c:val>
            <c:numRef>
              <c:f>Sheet29!$E$2:$E$11</c:f>
              <c:numCache>
                <c:formatCode>General</c:formatCode>
                <c:ptCount val="10"/>
                <c:pt idx="5" formatCode="0">
                  <c:v>3</c:v>
                </c:pt>
                <c:pt idx="6" formatCode="0">
                  <c:v>8.7237305211272016</c:v>
                </c:pt>
                <c:pt idx="7" formatCode="0">
                  <c:v>7.378567739658072</c:v>
                </c:pt>
                <c:pt idx="8" formatCode="0">
                  <c:v>10.013549554359223</c:v>
                </c:pt>
                <c:pt idx="9" formatCode="0">
                  <c:v>8.6194344975388937</c:v>
                </c:pt>
              </c:numCache>
            </c:numRef>
          </c:val>
          <c:smooth val="0"/>
          <c:extLst>
            <c:ext xmlns:c16="http://schemas.microsoft.com/office/drawing/2014/chart" uri="{C3380CC4-5D6E-409C-BE32-E72D297353CC}">
              <c16:uniqueId val="{00000003-C411-45C5-AE24-91901F091CE2}"/>
            </c:ext>
          </c:extLst>
        </c:ser>
        <c:dLbls>
          <c:showLegendKey val="0"/>
          <c:showVal val="0"/>
          <c:showCatName val="0"/>
          <c:showSerName val="0"/>
          <c:showPercent val="0"/>
          <c:showBubbleSize val="0"/>
        </c:dLbls>
        <c:smooth val="0"/>
        <c:axId val="1027341552"/>
        <c:axId val="1027334352"/>
      </c:lineChart>
      <c:catAx>
        <c:axId val="1027341552"/>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7334352"/>
        <c:crosses val="autoZero"/>
        <c:auto val="1"/>
        <c:lblAlgn val="ctr"/>
        <c:lblOffset val="100"/>
        <c:noMultiLvlLbl val="0"/>
      </c:catAx>
      <c:valAx>
        <c:axId val="102733435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734155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Sheet30!$B$1</c:f>
              <c:strCache>
                <c:ptCount val="1"/>
                <c:pt idx="0">
                  <c:v>Parcel Size 18</c:v>
                </c:pt>
              </c:strCache>
            </c:strRef>
          </c:tx>
          <c:spPr>
            <a:ln w="28575" cap="rnd">
              <a:solidFill>
                <a:schemeClr val="accent1"/>
              </a:solidFill>
              <a:round/>
            </a:ln>
            <a:effectLst/>
          </c:spPr>
          <c:marker>
            <c:symbol val="none"/>
          </c:marker>
          <c:val>
            <c:numRef>
              <c:f>Sheet30!$B$2:$B$9</c:f>
              <c:numCache>
                <c:formatCode>0</c:formatCode>
                <c:ptCount val="8"/>
                <c:pt idx="0">
                  <c:v>5</c:v>
                </c:pt>
                <c:pt idx="1">
                  <c:v>6</c:v>
                </c:pt>
                <c:pt idx="2">
                  <c:v>8</c:v>
                </c:pt>
                <c:pt idx="3">
                  <c:v>4</c:v>
                </c:pt>
                <c:pt idx="4">
                  <c:v>4</c:v>
                </c:pt>
                <c:pt idx="5">
                  <c:v>6</c:v>
                </c:pt>
              </c:numCache>
            </c:numRef>
          </c:val>
          <c:smooth val="0"/>
          <c:extLst>
            <c:ext xmlns:c16="http://schemas.microsoft.com/office/drawing/2014/chart" uri="{C3380CC4-5D6E-409C-BE32-E72D297353CC}">
              <c16:uniqueId val="{00000000-6CBB-4F71-8938-586C354ED4B1}"/>
            </c:ext>
          </c:extLst>
        </c:ser>
        <c:ser>
          <c:idx val="1"/>
          <c:order val="1"/>
          <c:tx>
            <c:strRef>
              <c:f>Sheet30!$C$1</c:f>
              <c:strCache>
                <c:ptCount val="1"/>
                <c:pt idx="0">
                  <c:v>Forecast(Parcel Size 18)</c:v>
                </c:pt>
              </c:strCache>
            </c:strRef>
          </c:tx>
          <c:spPr>
            <a:ln w="25400" cap="rnd">
              <a:solidFill>
                <a:schemeClr val="accent2"/>
              </a:solidFill>
              <a:round/>
            </a:ln>
            <a:effectLst/>
          </c:spPr>
          <c:marker>
            <c:symbol val="none"/>
          </c:marker>
          <c:cat>
            <c:numRef>
              <c:f>Sheet30!$A$2:$A$9</c:f>
              <c:numCache>
                <c:formatCode>m/d/yyyy</c:formatCode>
                <c:ptCount val="8"/>
                <c:pt idx="0">
                  <c:v>45566</c:v>
                </c:pt>
                <c:pt idx="1">
                  <c:v>45597</c:v>
                </c:pt>
                <c:pt idx="2">
                  <c:v>45627</c:v>
                </c:pt>
                <c:pt idx="3">
                  <c:v>45658</c:v>
                </c:pt>
                <c:pt idx="4">
                  <c:v>45689</c:v>
                </c:pt>
                <c:pt idx="5">
                  <c:v>45717</c:v>
                </c:pt>
                <c:pt idx="6">
                  <c:v>45748</c:v>
                </c:pt>
                <c:pt idx="7">
                  <c:v>45778</c:v>
                </c:pt>
              </c:numCache>
            </c:numRef>
          </c:cat>
          <c:val>
            <c:numRef>
              <c:f>Sheet30!$C$2:$C$9</c:f>
              <c:numCache>
                <c:formatCode>General</c:formatCode>
                <c:ptCount val="8"/>
                <c:pt idx="5" formatCode="0">
                  <c:v>6</c:v>
                </c:pt>
                <c:pt idx="6" formatCode="0">
                  <c:v>4.2273054657259417</c:v>
                </c:pt>
                <c:pt idx="7" formatCode="0">
                  <c:v>3.9975161153696415</c:v>
                </c:pt>
              </c:numCache>
            </c:numRef>
          </c:val>
          <c:smooth val="0"/>
          <c:extLst>
            <c:ext xmlns:c16="http://schemas.microsoft.com/office/drawing/2014/chart" uri="{C3380CC4-5D6E-409C-BE32-E72D297353CC}">
              <c16:uniqueId val="{00000001-6CBB-4F71-8938-586C354ED4B1}"/>
            </c:ext>
          </c:extLst>
        </c:ser>
        <c:ser>
          <c:idx val="2"/>
          <c:order val="2"/>
          <c:tx>
            <c:strRef>
              <c:f>Sheet30!$D$1</c:f>
              <c:strCache>
                <c:ptCount val="1"/>
                <c:pt idx="0">
                  <c:v>Lower Confidence Bound(Parcel Size 18)</c:v>
                </c:pt>
              </c:strCache>
            </c:strRef>
          </c:tx>
          <c:spPr>
            <a:ln w="12700" cap="rnd">
              <a:solidFill>
                <a:srgbClr val="E97132"/>
              </a:solidFill>
              <a:prstDash val="solid"/>
              <a:round/>
            </a:ln>
            <a:effectLst/>
          </c:spPr>
          <c:marker>
            <c:symbol val="none"/>
          </c:marker>
          <c:cat>
            <c:numRef>
              <c:f>Sheet30!$A$2:$A$9</c:f>
              <c:numCache>
                <c:formatCode>m/d/yyyy</c:formatCode>
                <c:ptCount val="8"/>
                <c:pt idx="0">
                  <c:v>45566</c:v>
                </c:pt>
                <c:pt idx="1">
                  <c:v>45597</c:v>
                </c:pt>
                <c:pt idx="2">
                  <c:v>45627</c:v>
                </c:pt>
                <c:pt idx="3">
                  <c:v>45658</c:v>
                </c:pt>
                <c:pt idx="4">
                  <c:v>45689</c:v>
                </c:pt>
                <c:pt idx="5">
                  <c:v>45717</c:v>
                </c:pt>
                <c:pt idx="6">
                  <c:v>45748</c:v>
                </c:pt>
                <c:pt idx="7">
                  <c:v>45778</c:v>
                </c:pt>
              </c:numCache>
            </c:numRef>
          </c:cat>
          <c:val>
            <c:numRef>
              <c:f>Sheet30!$D$2:$D$9</c:f>
              <c:numCache>
                <c:formatCode>General</c:formatCode>
                <c:ptCount val="8"/>
                <c:pt idx="5" formatCode="0">
                  <c:v>6</c:v>
                </c:pt>
                <c:pt idx="6" formatCode="0">
                  <c:v>0.9609939921633579</c:v>
                </c:pt>
                <c:pt idx="7" formatCode="0">
                  <c:v>0.70496883908086128</c:v>
                </c:pt>
              </c:numCache>
            </c:numRef>
          </c:val>
          <c:smooth val="0"/>
          <c:extLst>
            <c:ext xmlns:c16="http://schemas.microsoft.com/office/drawing/2014/chart" uri="{C3380CC4-5D6E-409C-BE32-E72D297353CC}">
              <c16:uniqueId val="{00000002-6CBB-4F71-8938-586C354ED4B1}"/>
            </c:ext>
          </c:extLst>
        </c:ser>
        <c:ser>
          <c:idx val="3"/>
          <c:order val="3"/>
          <c:tx>
            <c:strRef>
              <c:f>Sheet30!$E$1</c:f>
              <c:strCache>
                <c:ptCount val="1"/>
                <c:pt idx="0">
                  <c:v>Upper Confidence Bound(Parcel Size 18)</c:v>
                </c:pt>
              </c:strCache>
            </c:strRef>
          </c:tx>
          <c:spPr>
            <a:ln w="12700" cap="rnd">
              <a:solidFill>
                <a:srgbClr val="E97132"/>
              </a:solidFill>
              <a:prstDash val="solid"/>
              <a:round/>
            </a:ln>
            <a:effectLst/>
          </c:spPr>
          <c:marker>
            <c:symbol val="none"/>
          </c:marker>
          <c:cat>
            <c:numRef>
              <c:f>Sheet30!$A$2:$A$9</c:f>
              <c:numCache>
                <c:formatCode>m/d/yyyy</c:formatCode>
                <c:ptCount val="8"/>
                <c:pt idx="0">
                  <c:v>45566</c:v>
                </c:pt>
                <c:pt idx="1">
                  <c:v>45597</c:v>
                </c:pt>
                <c:pt idx="2">
                  <c:v>45627</c:v>
                </c:pt>
                <c:pt idx="3">
                  <c:v>45658</c:v>
                </c:pt>
                <c:pt idx="4">
                  <c:v>45689</c:v>
                </c:pt>
                <c:pt idx="5">
                  <c:v>45717</c:v>
                </c:pt>
                <c:pt idx="6">
                  <c:v>45748</c:v>
                </c:pt>
                <c:pt idx="7">
                  <c:v>45778</c:v>
                </c:pt>
              </c:numCache>
            </c:numRef>
          </c:cat>
          <c:val>
            <c:numRef>
              <c:f>Sheet30!$E$2:$E$9</c:f>
              <c:numCache>
                <c:formatCode>General</c:formatCode>
                <c:ptCount val="8"/>
                <c:pt idx="5" formatCode="0">
                  <c:v>6</c:v>
                </c:pt>
                <c:pt idx="6" formatCode="0">
                  <c:v>7.4936169392885255</c:v>
                </c:pt>
                <c:pt idx="7" formatCode="0">
                  <c:v>7.2900633916584212</c:v>
                </c:pt>
              </c:numCache>
            </c:numRef>
          </c:val>
          <c:smooth val="0"/>
          <c:extLst>
            <c:ext xmlns:c16="http://schemas.microsoft.com/office/drawing/2014/chart" uri="{C3380CC4-5D6E-409C-BE32-E72D297353CC}">
              <c16:uniqueId val="{00000003-6CBB-4F71-8938-586C354ED4B1}"/>
            </c:ext>
          </c:extLst>
        </c:ser>
        <c:dLbls>
          <c:showLegendKey val="0"/>
          <c:showVal val="0"/>
          <c:showCatName val="0"/>
          <c:showSerName val="0"/>
          <c:showPercent val="0"/>
          <c:showBubbleSize val="0"/>
        </c:dLbls>
        <c:smooth val="0"/>
        <c:axId val="1195823664"/>
        <c:axId val="1195829424"/>
      </c:lineChart>
      <c:catAx>
        <c:axId val="1195823664"/>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5829424"/>
        <c:crosses val="autoZero"/>
        <c:auto val="1"/>
        <c:lblAlgn val="ctr"/>
        <c:lblOffset val="100"/>
        <c:noMultiLvlLbl val="0"/>
      </c:catAx>
      <c:valAx>
        <c:axId val="11958294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5823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Sheet31!$B$1</c:f>
              <c:strCache>
                <c:ptCount val="1"/>
                <c:pt idx="0">
                  <c:v>Parcel Size 20</c:v>
                </c:pt>
              </c:strCache>
            </c:strRef>
          </c:tx>
          <c:spPr>
            <a:ln w="28575" cap="rnd">
              <a:solidFill>
                <a:schemeClr val="accent1"/>
              </a:solidFill>
              <a:round/>
            </a:ln>
            <a:effectLst/>
          </c:spPr>
          <c:marker>
            <c:symbol val="none"/>
          </c:marker>
          <c:val>
            <c:numRef>
              <c:f>Sheet31!$B$2:$B$11</c:f>
              <c:numCache>
                <c:formatCode>0</c:formatCode>
                <c:ptCount val="10"/>
                <c:pt idx="0">
                  <c:v>2</c:v>
                </c:pt>
                <c:pt idx="1">
                  <c:v>6</c:v>
                </c:pt>
                <c:pt idx="2">
                  <c:v>4</c:v>
                </c:pt>
                <c:pt idx="3">
                  <c:v>3</c:v>
                </c:pt>
                <c:pt idx="4">
                  <c:v>3</c:v>
                </c:pt>
                <c:pt idx="5">
                  <c:v>9</c:v>
                </c:pt>
              </c:numCache>
            </c:numRef>
          </c:val>
          <c:smooth val="0"/>
          <c:extLst>
            <c:ext xmlns:c16="http://schemas.microsoft.com/office/drawing/2014/chart" uri="{C3380CC4-5D6E-409C-BE32-E72D297353CC}">
              <c16:uniqueId val="{00000000-2F43-442E-A7B5-9542F40F4B7F}"/>
            </c:ext>
          </c:extLst>
        </c:ser>
        <c:ser>
          <c:idx val="1"/>
          <c:order val="1"/>
          <c:tx>
            <c:strRef>
              <c:f>Sheet31!$C$1</c:f>
              <c:strCache>
                <c:ptCount val="1"/>
                <c:pt idx="0">
                  <c:v>Forecast(Parcel Size 20)</c:v>
                </c:pt>
              </c:strCache>
            </c:strRef>
          </c:tx>
          <c:spPr>
            <a:ln w="25400" cap="rnd">
              <a:solidFill>
                <a:schemeClr val="accent2"/>
              </a:solidFill>
              <a:round/>
            </a:ln>
            <a:effectLst/>
          </c:spPr>
          <c:marker>
            <c:symbol val="none"/>
          </c:marker>
          <c:cat>
            <c:numRef>
              <c:f>Sheet31!$A$2:$A$11</c:f>
              <c:numCache>
                <c:formatCode>m/d/yyyy</c:formatCode>
                <c:ptCount val="10"/>
                <c:pt idx="0">
                  <c:v>45566</c:v>
                </c:pt>
                <c:pt idx="1">
                  <c:v>45597</c:v>
                </c:pt>
                <c:pt idx="2">
                  <c:v>45627</c:v>
                </c:pt>
                <c:pt idx="3">
                  <c:v>45658</c:v>
                </c:pt>
                <c:pt idx="4">
                  <c:v>45689</c:v>
                </c:pt>
                <c:pt idx="5">
                  <c:v>45717</c:v>
                </c:pt>
                <c:pt idx="6">
                  <c:v>45748</c:v>
                </c:pt>
                <c:pt idx="7">
                  <c:v>45778</c:v>
                </c:pt>
                <c:pt idx="8">
                  <c:v>45809</c:v>
                </c:pt>
                <c:pt idx="9">
                  <c:v>45839</c:v>
                </c:pt>
              </c:numCache>
            </c:numRef>
          </c:cat>
          <c:val>
            <c:numRef>
              <c:f>Sheet31!$C$2:$C$11</c:f>
              <c:numCache>
                <c:formatCode>General</c:formatCode>
                <c:ptCount val="10"/>
                <c:pt idx="5" formatCode="0">
                  <c:v>9</c:v>
                </c:pt>
                <c:pt idx="6" formatCode="0">
                  <c:v>4.9745123541860607</c:v>
                </c:pt>
                <c:pt idx="7" formatCode="0">
                  <c:v>8.5085873234091132</c:v>
                </c:pt>
                <c:pt idx="8" formatCode="0">
                  <c:v>5.9706105778771015</c:v>
                </c:pt>
                <c:pt idx="9" formatCode="0">
                  <c:v>9.5046855471001521</c:v>
                </c:pt>
              </c:numCache>
            </c:numRef>
          </c:val>
          <c:smooth val="0"/>
          <c:extLst>
            <c:ext xmlns:c16="http://schemas.microsoft.com/office/drawing/2014/chart" uri="{C3380CC4-5D6E-409C-BE32-E72D297353CC}">
              <c16:uniqueId val="{00000001-2F43-442E-A7B5-9542F40F4B7F}"/>
            </c:ext>
          </c:extLst>
        </c:ser>
        <c:ser>
          <c:idx val="2"/>
          <c:order val="2"/>
          <c:tx>
            <c:strRef>
              <c:f>Sheet31!$D$1</c:f>
              <c:strCache>
                <c:ptCount val="1"/>
                <c:pt idx="0">
                  <c:v>Lower Confidence Bound(Parcel Size 20)</c:v>
                </c:pt>
              </c:strCache>
            </c:strRef>
          </c:tx>
          <c:spPr>
            <a:ln w="12700" cap="rnd">
              <a:solidFill>
                <a:srgbClr val="E97132"/>
              </a:solidFill>
              <a:prstDash val="solid"/>
              <a:round/>
            </a:ln>
            <a:effectLst/>
          </c:spPr>
          <c:marker>
            <c:symbol val="none"/>
          </c:marker>
          <c:cat>
            <c:numRef>
              <c:f>Sheet31!$A$2:$A$11</c:f>
              <c:numCache>
                <c:formatCode>m/d/yyyy</c:formatCode>
                <c:ptCount val="10"/>
                <c:pt idx="0">
                  <c:v>45566</c:v>
                </c:pt>
                <c:pt idx="1">
                  <c:v>45597</c:v>
                </c:pt>
                <c:pt idx="2">
                  <c:v>45627</c:v>
                </c:pt>
                <c:pt idx="3">
                  <c:v>45658</c:v>
                </c:pt>
                <c:pt idx="4">
                  <c:v>45689</c:v>
                </c:pt>
                <c:pt idx="5">
                  <c:v>45717</c:v>
                </c:pt>
                <c:pt idx="6">
                  <c:v>45748</c:v>
                </c:pt>
                <c:pt idx="7">
                  <c:v>45778</c:v>
                </c:pt>
                <c:pt idx="8">
                  <c:v>45809</c:v>
                </c:pt>
                <c:pt idx="9">
                  <c:v>45839</c:v>
                </c:pt>
              </c:numCache>
            </c:numRef>
          </c:cat>
          <c:val>
            <c:numRef>
              <c:f>Sheet31!$D$2:$D$11</c:f>
              <c:numCache>
                <c:formatCode>General</c:formatCode>
                <c:ptCount val="10"/>
                <c:pt idx="5" formatCode="0">
                  <c:v>9</c:v>
                </c:pt>
                <c:pt idx="6" formatCode="0">
                  <c:v>1.4371430992675793</c:v>
                </c:pt>
                <c:pt idx="7" formatCode="0">
                  <c:v>4.9712021503648005</c:v>
                </c:pt>
                <c:pt idx="8" formatCode="0">
                  <c:v>2.4039142937252707</c:v>
                </c:pt>
                <c:pt idx="9" formatCode="0">
                  <c:v>5.9379454096758364</c:v>
                </c:pt>
              </c:numCache>
            </c:numRef>
          </c:val>
          <c:smooth val="0"/>
          <c:extLst>
            <c:ext xmlns:c16="http://schemas.microsoft.com/office/drawing/2014/chart" uri="{C3380CC4-5D6E-409C-BE32-E72D297353CC}">
              <c16:uniqueId val="{00000002-2F43-442E-A7B5-9542F40F4B7F}"/>
            </c:ext>
          </c:extLst>
        </c:ser>
        <c:ser>
          <c:idx val="3"/>
          <c:order val="3"/>
          <c:tx>
            <c:strRef>
              <c:f>Sheet31!$E$1</c:f>
              <c:strCache>
                <c:ptCount val="1"/>
                <c:pt idx="0">
                  <c:v>Upper Confidence Bound(Parcel Size 20)</c:v>
                </c:pt>
              </c:strCache>
            </c:strRef>
          </c:tx>
          <c:spPr>
            <a:ln w="12700" cap="rnd">
              <a:solidFill>
                <a:srgbClr val="E97132"/>
              </a:solidFill>
              <a:prstDash val="solid"/>
              <a:round/>
            </a:ln>
            <a:effectLst/>
          </c:spPr>
          <c:marker>
            <c:symbol val="none"/>
          </c:marker>
          <c:cat>
            <c:numRef>
              <c:f>Sheet31!$A$2:$A$11</c:f>
              <c:numCache>
                <c:formatCode>m/d/yyyy</c:formatCode>
                <c:ptCount val="10"/>
                <c:pt idx="0">
                  <c:v>45566</c:v>
                </c:pt>
                <c:pt idx="1">
                  <c:v>45597</c:v>
                </c:pt>
                <c:pt idx="2">
                  <c:v>45627</c:v>
                </c:pt>
                <c:pt idx="3">
                  <c:v>45658</c:v>
                </c:pt>
                <c:pt idx="4">
                  <c:v>45689</c:v>
                </c:pt>
                <c:pt idx="5">
                  <c:v>45717</c:v>
                </c:pt>
                <c:pt idx="6">
                  <c:v>45748</c:v>
                </c:pt>
                <c:pt idx="7">
                  <c:v>45778</c:v>
                </c:pt>
                <c:pt idx="8">
                  <c:v>45809</c:v>
                </c:pt>
                <c:pt idx="9">
                  <c:v>45839</c:v>
                </c:pt>
              </c:numCache>
            </c:numRef>
          </c:cat>
          <c:val>
            <c:numRef>
              <c:f>Sheet31!$E$2:$E$11</c:f>
              <c:numCache>
                <c:formatCode>General</c:formatCode>
                <c:ptCount val="10"/>
                <c:pt idx="5" formatCode="0">
                  <c:v>9</c:v>
                </c:pt>
                <c:pt idx="6" formatCode="0">
                  <c:v>8.5118816091045417</c:v>
                </c:pt>
                <c:pt idx="7" formatCode="0">
                  <c:v>12.045972496453427</c:v>
                </c:pt>
                <c:pt idx="8" formatCode="0">
                  <c:v>9.5373068620289327</c:v>
                </c:pt>
                <c:pt idx="9" formatCode="0">
                  <c:v>13.071425684524467</c:v>
                </c:pt>
              </c:numCache>
            </c:numRef>
          </c:val>
          <c:smooth val="0"/>
          <c:extLst>
            <c:ext xmlns:c16="http://schemas.microsoft.com/office/drawing/2014/chart" uri="{C3380CC4-5D6E-409C-BE32-E72D297353CC}">
              <c16:uniqueId val="{00000003-2F43-442E-A7B5-9542F40F4B7F}"/>
            </c:ext>
          </c:extLst>
        </c:ser>
        <c:dLbls>
          <c:showLegendKey val="0"/>
          <c:showVal val="0"/>
          <c:showCatName val="0"/>
          <c:showSerName val="0"/>
          <c:showPercent val="0"/>
          <c:showBubbleSize val="0"/>
        </c:dLbls>
        <c:smooth val="0"/>
        <c:axId val="728534448"/>
        <c:axId val="1622775135"/>
      </c:lineChart>
      <c:catAx>
        <c:axId val="728534448"/>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2775135"/>
        <c:crosses val="autoZero"/>
        <c:auto val="1"/>
        <c:lblAlgn val="ctr"/>
        <c:lblOffset val="100"/>
        <c:noMultiLvlLbl val="0"/>
      </c:catAx>
      <c:valAx>
        <c:axId val="162277513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85344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NZ" sz="1400" b="0" i="0" u="none" strike="noStrike" baseline="0"/>
              <a:t>Monthly High-Need Household Visits (7–12 per Year)</a:t>
            </a:r>
            <a:endParaRPr lang="en-NZ"/>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Z"/>
        </a:p>
      </c:txPr>
    </c:title>
    <c:autoTitleDeleted val="0"/>
    <c:plotArea>
      <c:layout/>
      <c:lineChart>
        <c:grouping val="standard"/>
        <c:varyColors val="0"/>
        <c:ser>
          <c:idx val="0"/>
          <c:order val="0"/>
          <c:tx>
            <c:strRef>
              <c:f>Staff_Forecast_Results!$B$1</c:f>
              <c:strCache>
                <c:ptCount val="1"/>
                <c:pt idx="0">
                  <c:v>High-Need Visits (7-12)</c:v>
                </c:pt>
              </c:strCache>
            </c:strRef>
          </c:tx>
          <c:spPr>
            <a:ln w="28575" cap="rnd">
              <a:solidFill>
                <a:schemeClr val="accent1"/>
              </a:solidFill>
              <a:round/>
            </a:ln>
            <a:effectLst/>
          </c:spPr>
          <c:marker>
            <c:symbol val="none"/>
          </c:marker>
          <c:val>
            <c:numRef>
              <c:f>Staff_Forecast_Results!$B$2:$B$13</c:f>
              <c:numCache>
                <c:formatCode>General</c:formatCode>
                <c:ptCount val="12"/>
                <c:pt idx="0">
                  <c:v>29</c:v>
                </c:pt>
                <c:pt idx="1">
                  <c:v>23</c:v>
                </c:pt>
                <c:pt idx="2">
                  <c:v>39</c:v>
                </c:pt>
                <c:pt idx="3">
                  <c:v>13</c:v>
                </c:pt>
                <c:pt idx="4">
                  <c:v>20</c:v>
                </c:pt>
                <c:pt idx="5">
                  <c:v>24</c:v>
                </c:pt>
              </c:numCache>
            </c:numRef>
          </c:val>
          <c:smooth val="0"/>
          <c:extLst>
            <c:ext xmlns:c16="http://schemas.microsoft.com/office/drawing/2014/chart" uri="{C3380CC4-5D6E-409C-BE32-E72D297353CC}">
              <c16:uniqueId val="{00000000-D453-4260-BD23-4B393DDA3B08}"/>
            </c:ext>
          </c:extLst>
        </c:ser>
        <c:ser>
          <c:idx val="1"/>
          <c:order val="1"/>
          <c:tx>
            <c:strRef>
              <c:f>Staff_Forecast_Results!$C$1</c:f>
              <c:strCache>
                <c:ptCount val="1"/>
                <c:pt idx="0">
                  <c:v>Forecast(High-Need Visits (7-12))</c:v>
                </c:pt>
              </c:strCache>
            </c:strRef>
          </c:tx>
          <c:spPr>
            <a:ln w="25400" cap="rnd">
              <a:solidFill>
                <a:schemeClr val="accent2"/>
              </a:solidFill>
              <a:prstDash val="dash"/>
              <a:round/>
            </a:ln>
            <a:effectLst/>
          </c:spPr>
          <c:marker>
            <c:symbol val="none"/>
          </c:marker>
          <c:cat>
            <c:numRef>
              <c:f>Staff_Forecast_Results!$A$2:$A$13</c:f>
              <c:numCache>
                <c:formatCode>m/d/yyyy</c:formatCode>
                <c:ptCount val="12"/>
                <c:pt idx="0">
                  <c:v>45566</c:v>
                </c:pt>
                <c:pt idx="1">
                  <c:v>45597</c:v>
                </c:pt>
                <c:pt idx="2">
                  <c:v>45627</c:v>
                </c:pt>
                <c:pt idx="3">
                  <c:v>45658</c:v>
                </c:pt>
                <c:pt idx="4">
                  <c:v>45689</c:v>
                </c:pt>
                <c:pt idx="5">
                  <c:v>45717</c:v>
                </c:pt>
                <c:pt idx="6">
                  <c:v>45748</c:v>
                </c:pt>
                <c:pt idx="7">
                  <c:v>45778</c:v>
                </c:pt>
                <c:pt idx="8">
                  <c:v>45809</c:v>
                </c:pt>
                <c:pt idx="9">
                  <c:v>45839</c:v>
                </c:pt>
                <c:pt idx="10">
                  <c:v>45870</c:v>
                </c:pt>
                <c:pt idx="11">
                  <c:v>45900</c:v>
                </c:pt>
              </c:numCache>
            </c:numRef>
          </c:cat>
          <c:val>
            <c:numRef>
              <c:f>Staff_Forecast_Results!$C$2:$C$13</c:f>
              <c:numCache>
                <c:formatCode>General</c:formatCode>
                <c:ptCount val="12"/>
                <c:pt idx="5">
                  <c:v>24</c:v>
                </c:pt>
                <c:pt idx="6">
                  <c:v>18.742984122520806</c:v>
                </c:pt>
                <c:pt idx="7">
                  <c:v>17.033437021574148</c:v>
                </c:pt>
                <c:pt idx="8">
                  <c:v>15.323889920627506</c:v>
                </c:pt>
                <c:pt idx="9">
                  <c:v>13.614342819680854</c:v>
                </c:pt>
                <c:pt idx="10">
                  <c:v>11.904795718734208</c:v>
                </c:pt>
                <c:pt idx="11">
                  <c:v>10.250395298463255</c:v>
                </c:pt>
              </c:numCache>
            </c:numRef>
          </c:val>
          <c:smooth val="0"/>
          <c:extLst>
            <c:ext xmlns:c16="http://schemas.microsoft.com/office/drawing/2014/chart" uri="{C3380CC4-5D6E-409C-BE32-E72D297353CC}">
              <c16:uniqueId val="{00000001-D453-4260-BD23-4B393DDA3B08}"/>
            </c:ext>
          </c:extLst>
        </c:ser>
        <c:ser>
          <c:idx val="2"/>
          <c:order val="2"/>
          <c:tx>
            <c:strRef>
              <c:f>Staff_Forecast_Results!$D$1</c:f>
              <c:strCache>
                <c:ptCount val="1"/>
                <c:pt idx="0">
                  <c:v>Lower Confidence Bound(High-Need Visits (7-12))</c:v>
                </c:pt>
              </c:strCache>
            </c:strRef>
          </c:tx>
          <c:spPr>
            <a:ln w="12700" cap="rnd">
              <a:solidFill>
                <a:srgbClr val="E97132"/>
              </a:solidFill>
              <a:prstDash val="solid"/>
              <a:round/>
            </a:ln>
            <a:effectLst/>
          </c:spPr>
          <c:marker>
            <c:symbol val="none"/>
          </c:marker>
          <c:cat>
            <c:numRef>
              <c:f>Staff_Forecast_Results!$A$2:$A$13</c:f>
              <c:numCache>
                <c:formatCode>m/d/yyyy</c:formatCode>
                <c:ptCount val="12"/>
                <c:pt idx="0">
                  <c:v>45566</c:v>
                </c:pt>
                <c:pt idx="1">
                  <c:v>45597</c:v>
                </c:pt>
                <c:pt idx="2">
                  <c:v>45627</c:v>
                </c:pt>
                <c:pt idx="3">
                  <c:v>45658</c:v>
                </c:pt>
                <c:pt idx="4">
                  <c:v>45689</c:v>
                </c:pt>
                <c:pt idx="5">
                  <c:v>45717</c:v>
                </c:pt>
                <c:pt idx="6">
                  <c:v>45748</c:v>
                </c:pt>
                <c:pt idx="7">
                  <c:v>45778</c:v>
                </c:pt>
                <c:pt idx="8">
                  <c:v>45809</c:v>
                </c:pt>
                <c:pt idx="9">
                  <c:v>45839</c:v>
                </c:pt>
                <c:pt idx="10">
                  <c:v>45870</c:v>
                </c:pt>
                <c:pt idx="11">
                  <c:v>45900</c:v>
                </c:pt>
              </c:numCache>
            </c:numRef>
          </c:cat>
          <c:val>
            <c:numRef>
              <c:f>Staff_Forecast_Results!$D$2:$D$13</c:f>
              <c:numCache>
                <c:formatCode>General</c:formatCode>
                <c:ptCount val="12"/>
                <c:pt idx="5" formatCode="0.00">
                  <c:v>24</c:v>
                </c:pt>
                <c:pt idx="6" formatCode="0.00">
                  <c:v>4.1013862869252939</c:v>
                </c:pt>
                <c:pt idx="7" formatCode="0.00">
                  <c:v>2.3917732989366218</c:v>
                </c:pt>
                <c:pt idx="8" formatCode="0.00">
                  <c:v>0.68210906620291212</c:v>
                </c:pt>
                <c:pt idx="9" formatCode="0.00">
                  <c:v>-1.0276210512851627</c:v>
                </c:pt>
                <c:pt idx="10" formatCode="0.00">
                  <c:v>-2.7374316920326578</c:v>
                </c:pt>
                <c:pt idx="11" formatCode="0.00">
                  <c:v>-4.3921792408240652</c:v>
                </c:pt>
              </c:numCache>
            </c:numRef>
          </c:val>
          <c:smooth val="0"/>
          <c:extLst>
            <c:ext xmlns:c16="http://schemas.microsoft.com/office/drawing/2014/chart" uri="{C3380CC4-5D6E-409C-BE32-E72D297353CC}">
              <c16:uniqueId val="{00000002-D453-4260-BD23-4B393DDA3B08}"/>
            </c:ext>
          </c:extLst>
        </c:ser>
        <c:ser>
          <c:idx val="3"/>
          <c:order val="3"/>
          <c:tx>
            <c:strRef>
              <c:f>Staff_Forecast_Results!$E$1</c:f>
              <c:strCache>
                <c:ptCount val="1"/>
                <c:pt idx="0">
                  <c:v>Upper Confidence Bound(High-Need Visits (7-12))</c:v>
                </c:pt>
              </c:strCache>
            </c:strRef>
          </c:tx>
          <c:spPr>
            <a:ln w="19050" cap="rnd">
              <a:solidFill>
                <a:srgbClr val="E97132"/>
              </a:solidFill>
              <a:prstDash val="solid"/>
              <a:round/>
            </a:ln>
            <a:effectLst/>
          </c:spPr>
          <c:marker>
            <c:symbol val="none"/>
          </c:marker>
          <c:cat>
            <c:numRef>
              <c:f>Staff_Forecast_Results!$A$2:$A$13</c:f>
              <c:numCache>
                <c:formatCode>m/d/yyyy</c:formatCode>
                <c:ptCount val="12"/>
                <c:pt idx="0">
                  <c:v>45566</c:v>
                </c:pt>
                <c:pt idx="1">
                  <c:v>45597</c:v>
                </c:pt>
                <c:pt idx="2">
                  <c:v>45627</c:v>
                </c:pt>
                <c:pt idx="3">
                  <c:v>45658</c:v>
                </c:pt>
                <c:pt idx="4">
                  <c:v>45689</c:v>
                </c:pt>
                <c:pt idx="5">
                  <c:v>45717</c:v>
                </c:pt>
                <c:pt idx="6">
                  <c:v>45748</c:v>
                </c:pt>
                <c:pt idx="7">
                  <c:v>45778</c:v>
                </c:pt>
                <c:pt idx="8">
                  <c:v>45809</c:v>
                </c:pt>
                <c:pt idx="9">
                  <c:v>45839</c:v>
                </c:pt>
                <c:pt idx="10">
                  <c:v>45870</c:v>
                </c:pt>
                <c:pt idx="11">
                  <c:v>45900</c:v>
                </c:pt>
              </c:numCache>
            </c:numRef>
          </c:cat>
          <c:val>
            <c:numRef>
              <c:f>Staff_Forecast_Results!$E$2:$E$13</c:f>
              <c:numCache>
                <c:formatCode>General</c:formatCode>
                <c:ptCount val="12"/>
                <c:pt idx="5" formatCode="0.00">
                  <c:v>24</c:v>
                </c:pt>
                <c:pt idx="6" formatCode="0.00">
                  <c:v>33.384581958116314</c:v>
                </c:pt>
                <c:pt idx="7" formatCode="0.00">
                  <c:v>31.675100744211676</c:v>
                </c:pt>
                <c:pt idx="8" formatCode="0.00">
                  <c:v>29.9656707750521</c:v>
                </c:pt>
                <c:pt idx="9" formatCode="0.00">
                  <c:v>28.25630669064687</c:v>
                </c:pt>
                <c:pt idx="10" formatCode="0.00">
                  <c:v>26.547023129501074</c:v>
                </c:pt>
                <c:pt idx="11" formatCode="0.00">
                  <c:v>24.892969837750577</c:v>
                </c:pt>
              </c:numCache>
            </c:numRef>
          </c:val>
          <c:smooth val="0"/>
          <c:extLst>
            <c:ext xmlns:c16="http://schemas.microsoft.com/office/drawing/2014/chart" uri="{C3380CC4-5D6E-409C-BE32-E72D297353CC}">
              <c16:uniqueId val="{00000003-D453-4260-BD23-4B393DDA3B08}"/>
            </c:ext>
          </c:extLst>
        </c:ser>
        <c:dLbls>
          <c:showLegendKey val="0"/>
          <c:showVal val="0"/>
          <c:showCatName val="0"/>
          <c:showSerName val="0"/>
          <c:showPercent val="0"/>
          <c:showBubbleSize val="0"/>
        </c:dLbls>
        <c:smooth val="0"/>
        <c:axId val="1305764368"/>
        <c:axId val="1305748528"/>
      </c:lineChart>
      <c:catAx>
        <c:axId val="130576436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NZ"/>
                  <a:t>Month</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5748528"/>
        <c:crosses val="autoZero"/>
        <c:auto val="1"/>
        <c:lblAlgn val="ctr"/>
        <c:lblOffset val="100"/>
        <c:noMultiLvlLbl val="0"/>
      </c:catAx>
      <c:valAx>
        <c:axId val="130574852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NZ" sz="1000" b="0" i="0" u="none" strike="noStrike" baseline="0"/>
                  <a:t>Number of High-Need Visits</a:t>
                </a:r>
                <a:endParaRPr lang="en-NZ"/>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Z"/>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57643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NZ" sz="1400" b="0" i="0" u="none" strike="noStrike" baseline="0"/>
              <a:t>Māori </a:t>
            </a:r>
            <a:r>
              <a:rPr lang="en-NZ"/>
              <a:t>Parcel Size 2 Forecast and Actuals (0ct 2024- Aug 2025)</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Donation_Strategy_Forecast!$B$1</c:f>
              <c:strCache>
                <c:ptCount val="1"/>
                <c:pt idx="0">
                  <c:v>Parcel Size 2</c:v>
                </c:pt>
              </c:strCache>
            </c:strRef>
          </c:tx>
          <c:spPr>
            <a:ln w="28575" cap="rnd">
              <a:solidFill>
                <a:schemeClr val="accent1"/>
              </a:solidFill>
              <a:round/>
            </a:ln>
            <a:effectLst/>
          </c:spPr>
          <c:marker>
            <c:symbol val="none"/>
          </c:marker>
          <c:val>
            <c:numRef>
              <c:f>Donation_Strategy_Forecast!$B$2:$B$13</c:f>
              <c:numCache>
                <c:formatCode>0</c:formatCode>
                <c:ptCount val="12"/>
                <c:pt idx="0">
                  <c:v>4</c:v>
                </c:pt>
                <c:pt idx="1">
                  <c:v>13</c:v>
                </c:pt>
                <c:pt idx="2">
                  <c:v>4</c:v>
                </c:pt>
                <c:pt idx="3">
                  <c:v>4</c:v>
                </c:pt>
                <c:pt idx="4">
                  <c:v>2</c:v>
                </c:pt>
                <c:pt idx="5">
                  <c:v>7</c:v>
                </c:pt>
              </c:numCache>
            </c:numRef>
          </c:val>
          <c:smooth val="0"/>
          <c:extLst>
            <c:ext xmlns:c16="http://schemas.microsoft.com/office/drawing/2014/chart" uri="{C3380CC4-5D6E-409C-BE32-E72D297353CC}">
              <c16:uniqueId val="{00000000-D6B4-4A6F-B88A-CC418000B7C1}"/>
            </c:ext>
          </c:extLst>
        </c:ser>
        <c:ser>
          <c:idx val="1"/>
          <c:order val="1"/>
          <c:tx>
            <c:strRef>
              <c:f>Donation_Strategy_Forecast!$C$1</c:f>
              <c:strCache>
                <c:ptCount val="1"/>
                <c:pt idx="0">
                  <c:v>Forecast(Parcel Size 2)</c:v>
                </c:pt>
              </c:strCache>
            </c:strRef>
          </c:tx>
          <c:spPr>
            <a:ln w="25400" cap="rnd">
              <a:solidFill>
                <a:schemeClr val="accent2"/>
              </a:solidFill>
              <a:prstDash val="dash"/>
              <a:round/>
            </a:ln>
            <a:effectLst/>
          </c:spPr>
          <c:marker>
            <c:symbol val="none"/>
          </c:marker>
          <c:cat>
            <c:numRef>
              <c:f>Donation_Strategy_Forecast!$A$2:$A$13</c:f>
              <c:numCache>
                <c:formatCode>m/d/yyyy</c:formatCode>
                <c:ptCount val="12"/>
                <c:pt idx="0">
                  <c:v>45566</c:v>
                </c:pt>
                <c:pt idx="1">
                  <c:v>45597</c:v>
                </c:pt>
                <c:pt idx="2">
                  <c:v>45627</c:v>
                </c:pt>
                <c:pt idx="3">
                  <c:v>45658</c:v>
                </c:pt>
                <c:pt idx="4">
                  <c:v>45689</c:v>
                </c:pt>
                <c:pt idx="5">
                  <c:v>45717</c:v>
                </c:pt>
                <c:pt idx="6">
                  <c:v>45748</c:v>
                </c:pt>
                <c:pt idx="7">
                  <c:v>45778</c:v>
                </c:pt>
                <c:pt idx="8">
                  <c:v>45809</c:v>
                </c:pt>
                <c:pt idx="9">
                  <c:v>45839</c:v>
                </c:pt>
                <c:pt idx="10">
                  <c:v>45870</c:v>
                </c:pt>
                <c:pt idx="11">
                  <c:v>45900</c:v>
                </c:pt>
              </c:numCache>
            </c:numRef>
          </c:cat>
          <c:val>
            <c:numRef>
              <c:f>Donation_Strategy_Forecast!$C$2:$C$13</c:f>
              <c:numCache>
                <c:formatCode>General</c:formatCode>
                <c:ptCount val="12"/>
                <c:pt idx="5" formatCode="0">
                  <c:v>7</c:v>
                </c:pt>
                <c:pt idx="6" formatCode="0">
                  <c:v>-2.2765737851444583</c:v>
                </c:pt>
                <c:pt idx="7" formatCode="0">
                  <c:v>4.1384327583298797</c:v>
                </c:pt>
                <c:pt idx="8" formatCode="0">
                  <c:v>-4.5591249598004779</c:v>
                </c:pt>
                <c:pt idx="9" formatCode="0">
                  <c:v>1.8558815836738596</c:v>
                </c:pt>
                <c:pt idx="10" formatCode="0">
                  <c:v>-6.8416761344564989</c:v>
                </c:pt>
                <c:pt idx="11" formatCode="0">
                  <c:v>-0.63360528593294507</c:v>
                </c:pt>
              </c:numCache>
            </c:numRef>
          </c:val>
          <c:smooth val="0"/>
          <c:extLst>
            <c:ext xmlns:c16="http://schemas.microsoft.com/office/drawing/2014/chart" uri="{C3380CC4-5D6E-409C-BE32-E72D297353CC}">
              <c16:uniqueId val="{00000001-D6B4-4A6F-B88A-CC418000B7C1}"/>
            </c:ext>
          </c:extLst>
        </c:ser>
        <c:ser>
          <c:idx val="2"/>
          <c:order val="2"/>
          <c:tx>
            <c:strRef>
              <c:f>Donation_Strategy_Forecast!$D$1</c:f>
              <c:strCache>
                <c:ptCount val="1"/>
                <c:pt idx="0">
                  <c:v>Lower Confidence Bound(Parcel Size 2)</c:v>
                </c:pt>
              </c:strCache>
            </c:strRef>
          </c:tx>
          <c:spPr>
            <a:ln w="12700" cap="rnd">
              <a:solidFill>
                <a:srgbClr val="E97132"/>
              </a:solidFill>
              <a:prstDash val="solid"/>
              <a:round/>
            </a:ln>
            <a:effectLst/>
          </c:spPr>
          <c:marker>
            <c:symbol val="none"/>
          </c:marker>
          <c:cat>
            <c:numRef>
              <c:f>Donation_Strategy_Forecast!$A$2:$A$13</c:f>
              <c:numCache>
                <c:formatCode>m/d/yyyy</c:formatCode>
                <c:ptCount val="12"/>
                <c:pt idx="0">
                  <c:v>45566</c:v>
                </c:pt>
                <c:pt idx="1">
                  <c:v>45597</c:v>
                </c:pt>
                <c:pt idx="2">
                  <c:v>45627</c:v>
                </c:pt>
                <c:pt idx="3">
                  <c:v>45658</c:v>
                </c:pt>
                <c:pt idx="4">
                  <c:v>45689</c:v>
                </c:pt>
                <c:pt idx="5">
                  <c:v>45717</c:v>
                </c:pt>
                <c:pt idx="6">
                  <c:v>45748</c:v>
                </c:pt>
                <c:pt idx="7">
                  <c:v>45778</c:v>
                </c:pt>
                <c:pt idx="8">
                  <c:v>45809</c:v>
                </c:pt>
                <c:pt idx="9">
                  <c:v>45839</c:v>
                </c:pt>
                <c:pt idx="10">
                  <c:v>45870</c:v>
                </c:pt>
                <c:pt idx="11">
                  <c:v>45900</c:v>
                </c:pt>
              </c:numCache>
            </c:numRef>
          </c:cat>
          <c:val>
            <c:numRef>
              <c:f>Donation_Strategy_Forecast!$D$2:$D$13</c:f>
              <c:numCache>
                <c:formatCode>General</c:formatCode>
                <c:ptCount val="12"/>
                <c:pt idx="5" formatCode="0">
                  <c:v>7</c:v>
                </c:pt>
                <c:pt idx="6" formatCode="0">
                  <c:v>-7.4341520032194701</c:v>
                </c:pt>
                <c:pt idx="7" formatCode="0">
                  <c:v>-1.0191686687948929</c:v>
                </c:pt>
                <c:pt idx="8" formatCode="0">
                  <c:v>-9.7594627645271963</c:v>
                </c:pt>
                <c:pt idx="9" formatCode="0">
                  <c:v>-3.3445201602875452</c:v>
                </c:pt>
                <c:pt idx="10" formatCode="0">
                  <c:v>-12.085784392262255</c:v>
                </c:pt>
                <c:pt idx="11" formatCode="0">
                  <c:v>-5.8778338091284095</c:v>
                </c:pt>
              </c:numCache>
            </c:numRef>
          </c:val>
          <c:smooth val="0"/>
          <c:extLst>
            <c:ext xmlns:c16="http://schemas.microsoft.com/office/drawing/2014/chart" uri="{C3380CC4-5D6E-409C-BE32-E72D297353CC}">
              <c16:uniqueId val="{00000002-D6B4-4A6F-B88A-CC418000B7C1}"/>
            </c:ext>
          </c:extLst>
        </c:ser>
        <c:ser>
          <c:idx val="3"/>
          <c:order val="3"/>
          <c:tx>
            <c:strRef>
              <c:f>Donation_Strategy_Forecast!$E$1</c:f>
              <c:strCache>
                <c:ptCount val="1"/>
                <c:pt idx="0">
                  <c:v>Upper Confidence Bound(Parcel Size 2)</c:v>
                </c:pt>
              </c:strCache>
            </c:strRef>
          </c:tx>
          <c:spPr>
            <a:ln w="19050" cap="rnd">
              <a:solidFill>
                <a:srgbClr val="E97132"/>
              </a:solidFill>
              <a:prstDash val="solid"/>
              <a:round/>
            </a:ln>
            <a:effectLst/>
          </c:spPr>
          <c:marker>
            <c:symbol val="none"/>
          </c:marker>
          <c:cat>
            <c:numRef>
              <c:f>Donation_Strategy_Forecast!$A$2:$A$13</c:f>
              <c:numCache>
                <c:formatCode>m/d/yyyy</c:formatCode>
                <c:ptCount val="12"/>
                <c:pt idx="0">
                  <c:v>45566</c:v>
                </c:pt>
                <c:pt idx="1">
                  <c:v>45597</c:v>
                </c:pt>
                <c:pt idx="2">
                  <c:v>45627</c:v>
                </c:pt>
                <c:pt idx="3">
                  <c:v>45658</c:v>
                </c:pt>
                <c:pt idx="4">
                  <c:v>45689</c:v>
                </c:pt>
                <c:pt idx="5">
                  <c:v>45717</c:v>
                </c:pt>
                <c:pt idx="6">
                  <c:v>45748</c:v>
                </c:pt>
                <c:pt idx="7">
                  <c:v>45778</c:v>
                </c:pt>
                <c:pt idx="8">
                  <c:v>45809</c:v>
                </c:pt>
                <c:pt idx="9">
                  <c:v>45839</c:v>
                </c:pt>
                <c:pt idx="10">
                  <c:v>45870</c:v>
                </c:pt>
                <c:pt idx="11">
                  <c:v>45900</c:v>
                </c:pt>
              </c:numCache>
            </c:numRef>
          </c:cat>
          <c:val>
            <c:numRef>
              <c:f>Donation_Strategy_Forecast!$E$2:$E$13</c:f>
              <c:numCache>
                <c:formatCode>General</c:formatCode>
                <c:ptCount val="12"/>
                <c:pt idx="5" formatCode="0">
                  <c:v>7</c:v>
                </c:pt>
                <c:pt idx="6" formatCode="0">
                  <c:v>2.881004432930554</c:v>
                </c:pt>
                <c:pt idx="7" formatCode="0">
                  <c:v>9.2960341854546513</c:v>
                </c:pt>
                <c:pt idx="8" formatCode="0">
                  <c:v>0.64121284492624131</c:v>
                </c:pt>
                <c:pt idx="9" formatCode="0">
                  <c:v>7.0562833276352643</c:v>
                </c:pt>
                <c:pt idx="10" formatCode="0">
                  <c:v>-1.597567876650742</c:v>
                </c:pt>
                <c:pt idx="11" formatCode="0">
                  <c:v>4.6106232372625193</c:v>
                </c:pt>
              </c:numCache>
            </c:numRef>
          </c:val>
          <c:smooth val="0"/>
          <c:extLst>
            <c:ext xmlns:c16="http://schemas.microsoft.com/office/drawing/2014/chart" uri="{C3380CC4-5D6E-409C-BE32-E72D297353CC}">
              <c16:uniqueId val="{00000003-D6B4-4A6F-B88A-CC418000B7C1}"/>
            </c:ext>
          </c:extLst>
        </c:ser>
        <c:dLbls>
          <c:showLegendKey val="0"/>
          <c:showVal val="0"/>
          <c:showCatName val="0"/>
          <c:showSerName val="0"/>
          <c:showPercent val="0"/>
          <c:showBubbleSize val="0"/>
        </c:dLbls>
        <c:smooth val="0"/>
        <c:axId val="1204816256"/>
        <c:axId val="1204816736"/>
      </c:lineChart>
      <c:catAx>
        <c:axId val="120481625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NZ"/>
                  <a:t>Date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4816736"/>
        <c:crosses val="autoZero"/>
        <c:auto val="1"/>
        <c:lblAlgn val="ctr"/>
        <c:lblOffset val="100"/>
        <c:noMultiLvlLbl val="0"/>
      </c:catAx>
      <c:valAx>
        <c:axId val="120481673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NZ"/>
                  <a:t>Number of Parcels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481625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NZ" sz="1400" b="0" i="0" u="none" strike="noStrike" kern="1200" spc="0" baseline="0">
                <a:solidFill>
                  <a:sysClr val="windowText" lastClr="000000">
                    <a:lumMod val="65000"/>
                    <a:lumOff val="35000"/>
                  </a:sysClr>
                </a:solidFill>
              </a:rPr>
              <a:t>Māori Parcel Size 4 Forecast and Actuals (0ct 2024- Aug 2025)</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Sheet34!$B$1</c:f>
              <c:strCache>
                <c:ptCount val="1"/>
                <c:pt idx="0">
                  <c:v>Parcel Size 4</c:v>
                </c:pt>
              </c:strCache>
            </c:strRef>
          </c:tx>
          <c:spPr>
            <a:ln w="28575" cap="rnd">
              <a:solidFill>
                <a:schemeClr val="accent1"/>
              </a:solidFill>
              <a:round/>
            </a:ln>
            <a:effectLst/>
          </c:spPr>
          <c:marker>
            <c:symbol val="none"/>
          </c:marker>
          <c:val>
            <c:numRef>
              <c:f>Sheet34!$B$2:$B$13</c:f>
              <c:numCache>
                <c:formatCode>0</c:formatCode>
                <c:ptCount val="12"/>
                <c:pt idx="0">
                  <c:v>4</c:v>
                </c:pt>
                <c:pt idx="1">
                  <c:v>5</c:v>
                </c:pt>
                <c:pt idx="2">
                  <c:v>2</c:v>
                </c:pt>
                <c:pt idx="3">
                  <c:v>7</c:v>
                </c:pt>
                <c:pt idx="4">
                  <c:v>1</c:v>
                </c:pt>
                <c:pt idx="5">
                  <c:v>5</c:v>
                </c:pt>
              </c:numCache>
            </c:numRef>
          </c:val>
          <c:smooth val="0"/>
          <c:extLst>
            <c:ext xmlns:c16="http://schemas.microsoft.com/office/drawing/2014/chart" uri="{C3380CC4-5D6E-409C-BE32-E72D297353CC}">
              <c16:uniqueId val="{00000000-D334-4553-BA9B-93E426E1869D}"/>
            </c:ext>
          </c:extLst>
        </c:ser>
        <c:ser>
          <c:idx val="1"/>
          <c:order val="1"/>
          <c:tx>
            <c:strRef>
              <c:f>Sheet34!$C$1</c:f>
              <c:strCache>
                <c:ptCount val="1"/>
                <c:pt idx="0">
                  <c:v>Forecast(Parcel Size 4)</c:v>
                </c:pt>
              </c:strCache>
            </c:strRef>
          </c:tx>
          <c:spPr>
            <a:ln w="25400" cap="rnd">
              <a:solidFill>
                <a:schemeClr val="accent2"/>
              </a:solidFill>
              <a:prstDash val="dash"/>
              <a:round/>
            </a:ln>
            <a:effectLst/>
          </c:spPr>
          <c:marker>
            <c:symbol val="none"/>
          </c:marker>
          <c:cat>
            <c:numRef>
              <c:f>Sheet34!$A$2:$A$13</c:f>
              <c:numCache>
                <c:formatCode>m/d/yyyy</c:formatCode>
                <c:ptCount val="12"/>
                <c:pt idx="0">
                  <c:v>45566</c:v>
                </c:pt>
                <c:pt idx="1">
                  <c:v>45597</c:v>
                </c:pt>
                <c:pt idx="2">
                  <c:v>45627</c:v>
                </c:pt>
                <c:pt idx="3">
                  <c:v>45658</c:v>
                </c:pt>
                <c:pt idx="4">
                  <c:v>45689</c:v>
                </c:pt>
                <c:pt idx="5">
                  <c:v>45717</c:v>
                </c:pt>
                <c:pt idx="6">
                  <c:v>45748</c:v>
                </c:pt>
                <c:pt idx="7">
                  <c:v>45778</c:v>
                </c:pt>
                <c:pt idx="8">
                  <c:v>45809</c:v>
                </c:pt>
                <c:pt idx="9">
                  <c:v>45839</c:v>
                </c:pt>
                <c:pt idx="10">
                  <c:v>45870</c:v>
                </c:pt>
                <c:pt idx="11">
                  <c:v>45900</c:v>
                </c:pt>
              </c:numCache>
            </c:numRef>
          </c:cat>
          <c:val>
            <c:numRef>
              <c:f>Sheet34!$C$2:$C$13</c:f>
              <c:numCache>
                <c:formatCode>General</c:formatCode>
                <c:ptCount val="12"/>
                <c:pt idx="5" formatCode="0">
                  <c:v>5</c:v>
                </c:pt>
                <c:pt idx="6" formatCode="0">
                  <c:v>1.5828192587073928</c:v>
                </c:pt>
                <c:pt idx="7" formatCode="0">
                  <c:v>4.5460227979884493</c:v>
                </c:pt>
                <c:pt idx="8" formatCode="0">
                  <c:v>1.0243108525505902</c:v>
                </c:pt>
                <c:pt idx="9" formatCode="0">
                  <c:v>3.9875143918316462</c:v>
                </c:pt>
                <c:pt idx="10" formatCode="0">
                  <c:v>0.4658024463937871</c:v>
                </c:pt>
                <c:pt idx="11" formatCode="0">
                  <c:v>3.3334187747302932</c:v>
                </c:pt>
              </c:numCache>
            </c:numRef>
          </c:val>
          <c:smooth val="0"/>
          <c:extLst>
            <c:ext xmlns:c16="http://schemas.microsoft.com/office/drawing/2014/chart" uri="{C3380CC4-5D6E-409C-BE32-E72D297353CC}">
              <c16:uniqueId val="{00000001-D334-4553-BA9B-93E426E1869D}"/>
            </c:ext>
          </c:extLst>
        </c:ser>
        <c:ser>
          <c:idx val="2"/>
          <c:order val="2"/>
          <c:tx>
            <c:strRef>
              <c:f>Sheet34!$D$1</c:f>
              <c:strCache>
                <c:ptCount val="1"/>
                <c:pt idx="0">
                  <c:v>Lower Confidence Bound(Parcel Size 4)</c:v>
                </c:pt>
              </c:strCache>
            </c:strRef>
          </c:tx>
          <c:spPr>
            <a:ln w="12700" cap="rnd">
              <a:solidFill>
                <a:srgbClr val="E97132"/>
              </a:solidFill>
              <a:prstDash val="solid"/>
              <a:round/>
            </a:ln>
            <a:effectLst/>
          </c:spPr>
          <c:marker>
            <c:symbol val="none"/>
          </c:marker>
          <c:cat>
            <c:numRef>
              <c:f>Sheet34!$A$2:$A$13</c:f>
              <c:numCache>
                <c:formatCode>m/d/yyyy</c:formatCode>
                <c:ptCount val="12"/>
                <c:pt idx="0">
                  <c:v>45566</c:v>
                </c:pt>
                <c:pt idx="1">
                  <c:v>45597</c:v>
                </c:pt>
                <c:pt idx="2">
                  <c:v>45627</c:v>
                </c:pt>
                <c:pt idx="3">
                  <c:v>45658</c:v>
                </c:pt>
                <c:pt idx="4">
                  <c:v>45689</c:v>
                </c:pt>
                <c:pt idx="5">
                  <c:v>45717</c:v>
                </c:pt>
                <c:pt idx="6">
                  <c:v>45748</c:v>
                </c:pt>
                <c:pt idx="7">
                  <c:v>45778</c:v>
                </c:pt>
                <c:pt idx="8">
                  <c:v>45809</c:v>
                </c:pt>
                <c:pt idx="9">
                  <c:v>45839</c:v>
                </c:pt>
                <c:pt idx="10">
                  <c:v>45870</c:v>
                </c:pt>
                <c:pt idx="11">
                  <c:v>45900</c:v>
                </c:pt>
              </c:numCache>
            </c:numRef>
          </c:cat>
          <c:val>
            <c:numRef>
              <c:f>Sheet34!$D$2:$D$13</c:f>
              <c:numCache>
                <c:formatCode>General</c:formatCode>
                <c:ptCount val="12"/>
                <c:pt idx="5" formatCode="0">
                  <c:v>5</c:v>
                </c:pt>
                <c:pt idx="6" formatCode="0">
                  <c:v>-0.77183628316883168</c:v>
                </c:pt>
                <c:pt idx="7" formatCode="0">
                  <c:v>2.1913566601861274</c:v>
                </c:pt>
                <c:pt idx="8" formatCode="0">
                  <c:v>-1.4051243300492133</c:v>
                </c:pt>
                <c:pt idx="9" formatCode="0">
                  <c:v>1.5580506821784716</c:v>
                </c:pt>
                <c:pt idx="10" formatCode="0">
                  <c:v>-2.0373259748498986</c:v>
                </c:pt>
                <c:pt idx="11" formatCode="0">
                  <c:v>0.83023783735523038</c:v>
                </c:pt>
              </c:numCache>
            </c:numRef>
          </c:val>
          <c:smooth val="0"/>
          <c:extLst>
            <c:ext xmlns:c16="http://schemas.microsoft.com/office/drawing/2014/chart" uri="{C3380CC4-5D6E-409C-BE32-E72D297353CC}">
              <c16:uniqueId val="{00000002-D334-4553-BA9B-93E426E1869D}"/>
            </c:ext>
          </c:extLst>
        </c:ser>
        <c:ser>
          <c:idx val="3"/>
          <c:order val="3"/>
          <c:tx>
            <c:strRef>
              <c:f>Sheet34!$E$1</c:f>
              <c:strCache>
                <c:ptCount val="1"/>
                <c:pt idx="0">
                  <c:v>Upper Confidence Bound(Parcel Size 4)</c:v>
                </c:pt>
              </c:strCache>
            </c:strRef>
          </c:tx>
          <c:spPr>
            <a:ln w="19050" cap="rnd">
              <a:solidFill>
                <a:srgbClr val="E97132"/>
              </a:solidFill>
              <a:prstDash val="solid"/>
              <a:round/>
            </a:ln>
            <a:effectLst/>
          </c:spPr>
          <c:marker>
            <c:symbol val="none"/>
          </c:marker>
          <c:cat>
            <c:numRef>
              <c:f>Sheet34!$A$2:$A$13</c:f>
              <c:numCache>
                <c:formatCode>m/d/yyyy</c:formatCode>
                <c:ptCount val="12"/>
                <c:pt idx="0">
                  <c:v>45566</c:v>
                </c:pt>
                <c:pt idx="1">
                  <c:v>45597</c:v>
                </c:pt>
                <c:pt idx="2">
                  <c:v>45627</c:v>
                </c:pt>
                <c:pt idx="3">
                  <c:v>45658</c:v>
                </c:pt>
                <c:pt idx="4">
                  <c:v>45689</c:v>
                </c:pt>
                <c:pt idx="5">
                  <c:v>45717</c:v>
                </c:pt>
                <c:pt idx="6">
                  <c:v>45748</c:v>
                </c:pt>
                <c:pt idx="7">
                  <c:v>45778</c:v>
                </c:pt>
                <c:pt idx="8">
                  <c:v>45809</c:v>
                </c:pt>
                <c:pt idx="9">
                  <c:v>45839</c:v>
                </c:pt>
                <c:pt idx="10">
                  <c:v>45870</c:v>
                </c:pt>
                <c:pt idx="11">
                  <c:v>45900</c:v>
                </c:pt>
              </c:numCache>
            </c:numRef>
          </c:cat>
          <c:val>
            <c:numRef>
              <c:f>Sheet34!$E$2:$E$13</c:f>
              <c:numCache>
                <c:formatCode>General</c:formatCode>
                <c:ptCount val="12"/>
                <c:pt idx="5" formatCode="0">
                  <c:v>5</c:v>
                </c:pt>
                <c:pt idx="6" formatCode="0">
                  <c:v>3.9374748005836171</c:v>
                </c:pt>
                <c:pt idx="7" formatCode="0">
                  <c:v>6.9006889357907717</c:v>
                </c:pt>
                <c:pt idx="8" formatCode="0">
                  <c:v>3.4537460351503935</c:v>
                </c:pt>
                <c:pt idx="9" formatCode="0">
                  <c:v>6.4169781014848208</c:v>
                </c:pt>
                <c:pt idx="10" formatCode="0">
                  <c:v>2.9689308676374724</c:v>
                </c:pt>
                <c:pt idx="11" formatCode="0">
                  <c:v>5.8365997121053557</c:v>
                </c:pt>
              </c:numCache>
            </c:numRef>
          </c:val>
          <c:smooth val="0"/>
          <c:extLst>
            <c:ext xmlns:c16="http://schemas.microsoft.com/office/drawing/2014/chart" uri="{C3380CC4-5D6E-409C-BE32-E72D297353CC}">
              <c16:uniqueId val="{00000003-D334-4553-BA9B-93E426E1869D}"/>
            </c:ext>
          </c:extLst>
        </c:ser>
        <c:dLbls>
          <c:showLegendKey val="0"/>
          <c:showVal val="0"/>
          <c:showCatName val="0"/>
          <c:showSerName val="0"/>
          <c:showPercent val="0"/>
          <c:showBubbleSize val="0"/>
        </c:dLbls>
        <c:smooth val="0"/>
        <c:axId val="1094398512"/>
        <c:axId val="1094386512"/>
      </c:lineChart>
      <c:catAx>
        <c:axId val="10943985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Date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4386512"/>
        <c:crosses val="autoZero"/>
        <c:auto val="1"/>
        <c:lblAlgn val="ctr"/>
        <c:lblOffset val="100"/>
        <c:noMultiLvlLbl val="0"/>
      </c:catAx>
      <c:valAx>
        <c:axId val="10943865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NZ"/>
                  <a:t>Number of Parcels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43985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NZ" sz="1400" b="0" i="0" u="none" strike="noStrike" kern="1200" spc="0" baseline="0">
                <a:solidFill>
                  <a:sysClr val="windowText" lastClr="000000">
                    <a:lumMod val="65000"/>
                    <a:lumOff val="35000"/>
                  </a:sysClr>
                </a:solidFill>
              </a:rPr>
              <a:t>Māori Parcel Size 6 Forecast and Actuals (0ct 2024- Aug 2025)</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Sheet35!$B$1</c:f>
              <c:strCache>
                <c:ptCount val="1"/>
                <c:pt idx="0">
                  <c:v>Parcel Size 6</c:v>
                </c:pt>
              </c:strCache>
            </c:strRef>
          </c:tx>
          <c:spPr>
            <a:ln w="28575" cap="rnd">
              <a:solidFill>
                <a:schemeClr val="accent1"/>
              </a:solidFill>
              <a:round/>
            </a:ln>
            <a:effectLst/>
          </c:spPr>
          <c:marker>
            <c:symbol val="none"/>
          </c:marker>
          <c:val>
            <c:numRef>
              <c:f>Sheet35!$B$2:$B$13</c:f>
              <c:numCache>
                <c:formatCode>0</c:formatCode>
                <c:ptCount val="12"/>
                <c:pt idx="0">
                  <c:v>6</c:v>
                </c:pt>
                <c:pt idx="1">
                  <c:v>6</c:v>
                </c:pt>
                <c:pt idx="2">
                  <c:v>6</c:v>
                </c:pt>
                <c:pt idx="3">
                  <c:v>7</c:v>
                </c:pt>
                <c:pt idx="4">
                  <c:v>3</c:v>
                </c:pt>
                <c:pt idx="5">
                  <c:v>4</c:v>
                </c:pt>
              </c:numCache>
            </c:numRef>
          </c:val>
          <c:smooth val="0"/>
          <c:extLst>
            <c:ext xmlns:c16="http://schemas.microsoft.com/office/drawing/2014/chart" uri="{C3380CC4-5D6E-409C-BE32-E72D297353CC}">
              <c16:uniqueId val="{00000000-6CF7-4FD4-9F5D-999276FC6832}"/>
            </c:ext>
          </c:extLst>
        </c:ser>
        <c:ser>
          <c:idx val="1"/>
          <c:order val="1"/>
          <c:tx>
            <c:strRef>
              <c:f>Sheet35!$C$1</c:f>
              <c:strCache>
                <c:ptCount val="1"/>
                <c:pt idx="0">
                  <c:v>Forecast(Parcel Size 6)</c:v>
                </c:pt>
              </c:strCache>
            </c:strRef>
          </c:tx>
          <c:spPr>
            <a:ln w="25400" cap="rnd">
              <a:solidFill>
                <a:schemeClr val="accent2"/>
              </a:solidFill>
              <a:prstDash val="dash"/>
              <a:round/>
            </a:ln>
            <a:effectLst/>
          </c:spPr>
          <c:marker>
            <c:symbol val="none"/>
          </c:marker>
          <c:cat>
            <c:numRef>
              <c:f>Sheet35!$A$2:$A$13</c:f>
              <c:numCache>
                <c:formatCode>m/d/yyyy</c:formatCode>
                <c:ptCount val="12"/>
                <c:pt idx="0">
                  <c:v>45566</c:v>
                </c:pt>
                <c:pt idx="1">
                  <c:v>45597</c:v>
                </c:pt>
                <c:pt idx="2">
                  <c:v>45627</c:v>
                </c:pt>
                <c:pt idx="3">
                  <c:v>45658</c:v>
                </c:pt>
                <c:pt idx="4">
                  <c:v>45689</c:v>
                </c:pt>
                <c:pt idx="5">
                  <c:v>45717</c:v>
                </c:pt>
                <c:pt idx="6">
                  <c:v>45748</c:v>
                </c:pt>
                <c:pt idx="7">
                  <c:v>45778</c:v>
                </c:pt>
                <c:pt idx="8">
                  <c:v>45809</c:v>
                </c:pt>
                <c:pt idx="9">
                  <c:v>45839</c:v>
                </c:pt>
                <c:pt idx="10">
                  <c:v>45870</c:v>
                </c:pt>
                <c:pt idx="11">
                  <c:v>45900</c:v>
                </c:pt>
              </c:numCache>
            </c:numRef>
          </c:cat>
          <c:val>
            <c:numRef>
              <c:f>Sheet35!$C$2:$C$13</c:f>
              <c:numCache>
                <c:formatCode>General</c:formatCode>
                <c:ptCount val="12"/>
                <c:pt idx="5" formatCode="0">
                  <c:v>4</c:v>
                </c:pt>
                <c:pt idx="6" formatCode="0">
                  <c:v>2.5063224764480521</c:v>
                </c:pt>
                <c:pt idx="7" formatCode="0">
                  <c:v>2.7736324082801502</c:v>
                </c:pt>
                <c:pt idx="8" formatCode="0">
                  <c:v>1.2070191909919621</c:v>
                </c:pt>
                <c:pt idx="9" formatCode="0">
                  <c:v>1.4743291228240598</c:v>
                </c:pt>
                <c:pt idx="10" formatCode="0">
                  <c:v>-9.2284094464128663E-2</c:v>
                </c:pt>
                <c:pt idx="11" formatCode="0">
                  <c:v>0.16640293634112741</c:v>
                </c:pt>
              </c:numCache>
            </c:numRef>
          </c:val>
          <c:smooth val="0"/>
          <c:extLst>
            <c:ext xmlns:c16="http://schemas.microsoft.com/office/drawing/2014/chart" uri="{C3380CC4-5D6E-409C-BE32-E72D297353CC}">
              <c16:uniqueId val="{00000001-6CF7-4FD4-9F5D-999276FC6832}"/>
            </c:ext>
          </c:extLst>
        </c:ser>
        <c:ser>
          <c:idx val="2"/>
          <c:order val="2"/>
          <c:tx>
            <c:strRef>
              <c:f>Sheet35!$D$1</c:f>
              <c:strCache>
                <c:ptCount val="1"/>
                <c:pt idx="0">
                  <c:v>Lower Confidence Bound(Parcel Size 6)</c:v>
                </c:pt>
              </c:strCache>
            </c:strRef>
          </c:tx>
          <c:spPr>
            <a:ln w="12700" cap="rnd">
              <a:solidFill>
                <a:srgbClr val="E97132"/>
              </a:solidFill>
              <a:prstDash val="solid"/>
              <a:round/>
            </a:ln>
            <a:effectLst/>
          </c:spPr>
          <c:marker>
            <c:symbol val="none"/>
          </c:marker>
          <c:cat>
            <c:numRef>
              <c:f>Sheet35!$A$2:$A$13</c:f>
              <c:numCache>
                <c:formatCode>m/d/yyyy</c:formatCode>
                <c:ptCount val="12"/>
                <c:pt idx="0">
                  <c:v>45566</c:v>
                </c:pt>
                <c:pt idx="1">
                  <c:v>45597</c:v>
                </c:pt>
                <c:pt idx="2">
                  <c:v>45627</c:v>
                </c:pt>
                <c:pt idx="3">
                  <c:v>45658</c:v>
                </c:pt>
                <c:pt idx="4">
                  <c:v>45689</c:v>
                </c:pt>
                <c:pt idx="5">
                  <c:v>45717</c:v>
                </c:pt>
                <c:pt idx="6">
                  <c:v>45748</c:v>
                </c:pt>
                <c:pt idx="7">
                  <c:v>45778</c:v>
                </c:pt>
                <c:pt idx="8">
                  <c:v>45809</c:v>
                </c:pt>
                <c:pt idx="9">
                  <c:v>45839</c:v>
                </c:pt>
                <c:pt idx="10">
                  <c:v>45870</c:v>
                </c:pt>
                <c:pt idx="11">
                  <c:v>45900</c:v>
                </c:pt>
              </c:numCache>
            </c:numRef>
          </c:cat>
          <c:val>
            <c:numRef>
              <c:f>Sheet35!$D$2:$D$13</c:f>
              <c:numCache>
                <c:formatCode>General</c:formatCode>
                <c:ptCount val="12"/>
                <c:pt idx="5" formatCode="0">
                  <c:v>4</c:v>
                </c:pt>
                <c:pt idx="6" formatCode="0">
                  <c:v>1.7800964017446574E-2</c:v>
                </c:pt>
                <c:pt idx="7" formatCode="0">
                  <c:v>0.20731149392252091</c:v>
                </c:pt>
                <c:pt idx="8" formatCode="0">
                  <c:v>-1.6482954707457256</c:v>
                </c:pt>
                <c:pt idx="9" formatCode="0">
                  <c:v>-1.4501114369007091</c:v>
                </c:pt>
                <c:pt idx="10" formatCode="0">
                  <c:v>-3.2753103167709594</c:v>
                </c:pt>
                <c:pt idx="11" formatCode="0">
                  <c:v>-3.0777319938639542</c:v>
                </c:pt>
              </c:numCache>
            </c:numRef>
          </c:val>
          <c:smooth val="0"/>
          <c:extLst>
            <c:ext xmlns:c16="http://schemas.microsoft.com/office/drawing/2014/chart" uri="{C3380CC4-5D6E-409C-BE32-E72D297353CC}">
              <c16:uniqueId val="{00000002-6CF7-4FD4-9F5D-999276FC6832}"/>
            </c:ext>
          </c:extLst>
        </c:ser>
        <c:ser>
          <c:idx val="3"/>
          <c:order val="3"/>
          <c:tx>
            <c:strRef>
              <c:f>Sheet35!$E$1</c:f>
              <c:strCache>
                <c:ptCount val="1"/>
                <c:pt idx="0">
                  <c:v>Upper Confidence Bound(Parcel Size 6)</c:v>
                </c:pt>
              </c:strCache>
            </c:strRef>
          </c:tx>
          <c:spPr>
            <a:ln w="19050" cap="rnd">
              <a:solidFill>
                <a:srgbClr val="E97132"/>
              </a:solidFill>
              <a:prstDash val="solid"/>
              <a:round/>
            </a:ln>
            <a:effectLst/>
          </c:spPr>
          <c:marker>
            <c:symbol val="none"/>
          </c:marker>
          <c:cat>
            <c:numRef>
              <c:f>Sheet35!$A$2:$A$13</c:f>
              <c:numCache>
                <c:formatCode>m/d/yyyy</c:formatCode>
                <c:ptCount val="12"/>
                <c:pt idx="0">
                  <c:v>45566</c:v>
                </c:pt>
                <c:pt idx="1">
                  <c:v>45597</c:v>
                </c:pt>
                <c:pt idx="2">
                  <c:v>45627</c:v>
                </c:pt>
                <c:pt idx="3">
                  <c:v>45658</c:v>
                </c:pt>
                <c:pt idx="4">
                  <c:v>45689</c:v>
                </c:pt>
                <c:pt idx="5">
                  <c:v>45717</c:v>
                </c:pt>
                <c:pt idx="6">
                  <c:v>45748</c:v>
                </c:pt>
                <c:pt idx="7">
                  <c:v>45778</c:v>
                </c:pt>
                <c:pt idx="8">
                  <c:v>45809</c:v>
                </c:pt>
                <c:pt idx="9">
                  <c:v>45839</c:v>
                </c:pt>
                <c:pt idx="10">
                  <c:v>45870</c:v>
                </c:pt>
                <c:pt idx="11">
                  <c:v>45900</c:v>
                </c:pt>
              </c:numCache>
            </c:numRef>
          </c:cat>
          <c:val>
            <c:numRef>
              <c:f>Sheet35!$E$2:$E$13</c:f>
              <c:numCache>
                <c:formatCode>General</c:formatCode>
                <c:ptCount val="12"/>
                <c:pt idx="5" formatCode="0">
                  <c:v>4</c:v>
                </c:pt>
                <c:pt idx="6" formatCode="0">
                  <c:v>4.9948439888786575</c:v>
                </c:pt>
                <c:pt idx="7" formatCode="0">
                  <c:v>5.3399533226377791</c:v>
                </c:pt>
                <c:pt idx="8" formatCode="0">
                  <c:v>4.0623338527296493</c:v>
                </c:pt>
                <c:pt idx="9" formatCode="0">
                  <c:v>4.3987696825488287</c:v>
                </c:pt>
                <c:pt idx="10" formatCode="0">
                  <c:v>3.0907421278427019</c:v>
                </c:pt>
                <c:pt idx="11" formatCode="0">
                  <c:v>3.4105378665462092</c:v>
                </c:pt>
              </c:numCache>
            </c:numRef>
          </c:val>
          <c:smooth val="0"/>
          <c:extLst>
            <c:ext xmlns:c16="http://schemas.microsoft.com/office/drawing/2014/chart" uri="{C3380CC4-5D6E-409C-BE32-E72D297353CC}">
              <c16:uniqueId val="{00000003-6CF7-4FD4-9F5D-999276FC6832}"/>
            </c:ext>
          </c:extLst>
        </c:ser>
        <c:dLbls>
          <c:showLegendKey val="0"/>
          <c:showVal val="0"/>
          <c:showCatName val="0"/>
          <c:showSerName val="0"/>
          <c:showPercent val="0"/>
          <c:showBubbleSize val="0"/>
        </c:dLbls>
        <c:smooth val="0"/>
        <c:axId val="1133433504"/>
        <c:axId val="1133420064"/>
      </c:lineChart>
      <c:catAx>
        <c:axId val="113343350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NZ"/>
                  <a:t>Date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3420064"/>
        <c:crosses val="autoZero"/>
        <c:auto val="1"/>
        <c:lblAlgn val="ctr"/>
        <c:lblOffset val="100"/>
        <c:noMultiLvlLbl val="0"/>
      </c:catAx>
      <c:valAx>
        <c:axId val="113342006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NZ"/>
                  <a:t>Number</a:t>
                </a:r>
                <a:r>
                  <a:rPr lang="en-NZ" baseline="0"/>
                  <a:t> of Parcels</a:t>
                </a:r>
                <a:endParaRPr lang="en-NZ"/>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Z"/>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343350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NZ" sz="1400" b="0" i="0" u="none" strike="noStrike" kern="1200" spc="0" baseline="0">
                <a:solidFill>
                  <a:sysClr val="windowText" lastClr="000000">
                    <a:lumMod val="65000"/>
                    <a:lumOff val="35000"/>
                  </a:sysClr>
                </a:solidFill>
              </a:rPr>
              <a:t>Māori Parcel Size 8 Forecast and Actuals (0ct 2024- Aug 2025)</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Sheet36!$B$1</c:f>
              <c:strCache>
                <c:ptCount val="1"/>
                <c:pt idx="0">
                  <c:v>Parcel Size 8</c:v>
                </c:pt>
              </c:strCache>
            </c:strRef>
          </c:tx>
          <c:spPr>
            <a:ln w="28575" cap="rnd">
              <a:solidFill>
                <a:schemeClr val="accent1"/>
              </a:solidFill>
              <a:round/>
            </a:ln>
            <a:effectLst/>
          </c:spPr>
          <c:marker>
            <c:symbol val="none"/>
          </c:marker>
          <c:val>
            <c:numRef>
              <c:f>Sheet36!$B$2:$B$13</c:f>
              <c:numCache>
                <c:formatCode>0</c:formatCode>
                <c:ptCount val="12"/>
                <c:pt idx="0">
                  <c:v>9</c:v>
                </c:pt>
                <c:pt idx="1">
                  <c:v>5</c:v>
                </c:pt>
                <c:pt idx="2">
                  <c:v>6</c:v>
                </c:pt>
                <c:pt idx="3">
                  <c:v>8</c:v>
                </c:pt>
                <c:pt idx="4">
                  <c:v>8</c:v>
                </c:pt>
                <c:pt idx="5">
                  <c:v>1</c:v>
                </c:pt>
              </c:numCache>
            </c:numRef>
          </c:val>
          <c:smooth val="0"/>
          <c:extLst>
            <c:ext xmlns:c16="http://schemas.microsoft.com/office/drawing/2014/chart" uri="{C3380CC4-5D6E-409C-BE32-E72D297353CC}">
              <c16:uniqueId val="{00000000-7C52-4CAA-A7EC-FBB8F44478F3}"/>
            </c:ext>
          </c:extLst>
        </c:ser>
        <c:ser>
          <c:idx val="1"/>
          <c:order val="1"/>
          <c:tx>
            <c:strRef>
              <c:f>Sheet36!$C$1</c:f>
              <c:strCache>
                <c:ptCount val="1"/>
                <c:pt idx="0">
                  <c:v>Forecast(Parcel Size 8)</c:v>
                </c:pt>
              </c:strCache>
            </c:strRef>
          </c:tx>
          <c:spPr>
            <a:ln w="25400" cap="rnd">
              <a:solidFill>
                <a:schemeClr val="accent2"/>
              </a:solidFill>
              <a:prstDash val="dash"/>
              <a:round/>
            </a:ln>
            <a:effectLst/>
          </c:spPr>
          <c:marker>
            <c:symbol val="none"/>
          </c:marker>
          <c:cat>
            <c:numRef>
              <c:f>Sheet36!$A$2:$A$13</c:f>
              <c:numCache>
                <c:formatCode>m/d/yyyy</c:formatCode>
                <c:ptCount val="12"/>
                <c:pt idx="0">
                  <c:v>45566</c:v>
                </c:pt>
                <c:pt idx="1">
                  <c:v>45597</c:v>
                </c:pt>
                <c:pt idx="2">
                  <c:v>45627</c:v>
                </c:pt>
                <c:pt idx="3">
                  <c:v>45658</c:v>
                </c:pt>
                <c:pt idx="4">
                  <c:v>45689</c:v>
                </c:pt>
                <c:pt idx="5">
                  <c:v>45717</c:v>
                </c:pt>
                <c:pt idx="6">
                  <c:v>45748</c:v>
                </c:pt>
                <c:pt idx="7">
                  <c:v>45778</c:v>
                </c:pt>
                <c:pt idx="8">
                  <c:v>45809</c:v>
                </c:pt>
                <c:pt idx="9">
                  <c:v>45839</c:v>
                </c:pt>
                <c:pt idx="10">
                  <c:v>45870</c:v>
                </c:pt>
                <c:pt idx="11">
                  <c:v>45900</c:v>
                </c:pt>
              </c:numCache>
            </c:numRef>
          </c:cat>
          <c:val>
            <c:numRef>
              <c:f>Sheet36!$C$2:$C$13</c:f>
              <c:numCache>
                <c:formatCode>General</c:formatCode>
                <c:ptCount val="12"/>
                <c:pt idx="5" formatCode="0">
                  <c:v>1</c:v>
                </c:pt>
                <c:pt idx="6" formatCode="0">
                  <c:v>4.4881861770081581</c:v>
                </c:pt>
                <c:pt idx="7" formatCode="0">
                  <c:v>3.7355131676754763</c:v>
                </c:pt>
                <c:pt idx="8" formatCode="0">
                  <c:v>2.9828401583427975</c:v>
                </c:pt>
                <c:pt idx="9" formatCode="0">
                  <c:v>2.2301671490101156</c:v>
                </c:pt>
                <c:pt idx="10" formatCode="0">
                  <c:v>1.477494139677437</c:v>
                </c:pt>
                <c:pt idx="11" formatCode="0">
                  <c:v>0.74910090483935765</c:v>
                </c:pt>
              </c:numCache>
            </c:numRef>
          </c:val>
          <c:smooth val="0"/>
          <c:extLst>
            <c:ext xmlns:c16="http://schemas.microsoft.com/office/drawing/2014/chart" uri="{C3380CC4-5D6E-409C-BE32-E72D297353CC}">
              <c16:uniqueId val="{00000001-7C52-4CAA-A7EC-FBB8F44478F3}"/>
            </c:ext>
          </c:extLst>
        </c:ser>
        <c:ser>
          <c:idx val="2"/>
          <c:order val="2"/>
          <c:tx>
            <c:strRef>
              <c:f>Sheet36!$D$1</c:f>
              <c:strCache>
                <c:ptCount val="1"/>
                <c:pt idx="0">
                  <c:v>Lower Confidence Bound(Parcel Size 8)</c:v>
                </c:pt>
              </c:strCache>
            </c:strRef>
          </c:tx>
          <c:spPr>
            <a:ln w="12700" cap="rnd">
              <a:solidFill>
                <a:srgbClr val="E97132"/>
              </a:solidFill>
              <a:prstDash val="solid"/>
              <a:round/>
            </a:ln>
            <a:effectLst/>
          </c:spPr>
          <c:marker>
            <c:symbol val="none"/>
          </c:marker>
          <c:cat>
            <c:numRef>
              <c:f>Sheet36!$A$2:$A$13</c:f>
              <c:numCache>
                <c:formatCode>m/d/yyyy</c:formatCode>
                <c:ptCount val="12"/>
                <c:pt idx="0">
                  <c:v>45566</c:v>
                </c:pt>
                <c:pt idx="1">
                  <c:v>45597</c:v>
                </c:pt>
                <c:pt idx="2">
                  <c:v>45627</c:v>
                </c:pt>
                <c:pt idx="3">
                  <c:v>45658</c:v>
                </c:pt>
                <c:pt idx="4">
                  <c:v>45689</c:v>
                </c:pt>
                <c:pt idx="5">
                  <c:v>45717</c:v>
                </c:pt>
                <c:pt idx="6">
                  <c:v>45748</c:v>
                </c:pt>
                <c:pt idx="7">
                  <c:v>45778</c:v>
                </c:pt>
                <c:pt idx="8">
                  <c:v>45809</c:v>
                </c:pt>
                <c:pt idx="9">
                  <c:v>45839</c:v>
                </c:pt>
                <c:pt idx="10">
                  <c:v>45870</c:v>
                </c:pt>
                <c:pt idx="11">
                  <c:v>45900</c:v>
                </c:pt>
              </c:numCache>
            </c:numRef>
          </c:cat>
          <c:val>
            <c:numRef>
              <c:f>Sheet36!$D$2:$D$13</c:f>
              <c:numCache>
                <c:formatCode>General</c:formatCode>
                <c:ptCount val="12"/>
                <c:pt idx="5" formatCode="0">
                  <c:v>1</c:v>
                </c:pt>
                <c:pt idx="6" formatCode="0">
                  <c:v>-0.34508121546221293</c:v>
                </c:pt>
                <c:pt idx="7" formatCode="0">
                  <c:v>-1.0977759744492239</c:v>
                </c:pt>
                <c:pt idx="8" formatCode="0">
                  <c:v>-1.850487649592385</c:v>
                </c:pt>
                <c:pt idx="9" formatCode="0">
                  <c:v>-2.6032210736347081</c:v>
                </c:pt>
                <c:pt idx="10" formatCode="0">
                  <c:v>-3.3559810788226461</c:v>
                </c:pt>
                <c:pt idx="11" formatCode="0">
                  <c:v>-4.084488902585905</c:v>
                </c:pt>
              </c:numCache>
            </c:numRef>
          </c:val>
          <c:smooth val="0"/>
          <c:extLst>
            <c:ext xmlns:c16="http://schemas.microsoft.com/office/drawing/2014/chart" uri="{C3380CC4-5D6E-409C-BE32-E72D297353CC}">
              <c16:uniqueId val="{00000002-7C52-4CAA-A7EC-FBB8F44478F3}"/>
            </c:ext>
          </c:extLst>
        </c:ser>
        <c:ser>
          <c:idx val="3"/>
          <c:order val="3"/>
          <c:tx>
            <c:strRef>
              <c:f>Sheet36!$E$1</c:f>
              <c:strCache>
                <c:ptCount val="1"/>
                <c:pt idx="0">
                  <c:v>Upper Confidence Bound(Parcel Size 8)</c:v>
                </c:pt>
              </c:strCache>
            </c:strRef>
          </c:tx>
          <c:spPr>
            <a:ln w="19050" cap="rnd">
              <a:solidFill>
                <a:srgbClr val="E97132"/>
              </a:solidFill>
              <a:prstDash val="solid"/>
              <a:round/>
            </a:ln>
            <a:effectLst/>
          </c:spPr>
          <c:marker>
            <c:symbol val="none"/>
          </c:marker>
          <c:cat>
            <c:numRef>
              <c:f>Sheet36!$A$2:$A$13</c:f>
              <c:numCache>
                <c:formatCode>m/d/yyyy</c:formatCode>
                <c:ptCount val="12"/>
                <c:pt idx="0">
                  <c:v>45566</c:v>
                </c:pt>
                <c:pt idx="1">
                  <c:v>45597</c:v>
                </c:pt>
                <c:pt idx="2">
                  <c:v>45627</c:v>
                </c:pt>
                <c:pt idx="3">
                  <c:v>45658</c:v>
                </c:pt>
                <c:pt idx="4">
                  <c:v>45689</c:v>
                </c:pt>
                <c:pt idx="5">
                  <c:v>45717</c:v>
                </c:pt>
                <c:pt idx="6">
                  <c:v>45748</c:v>
                </c:pt>
                <c:pt idx="7">
                  <c:v>45778</c:v>
                </c:pt>
                <c:pt idx="8">
                  <c:v>45809</c:v>
                </c:pt>
                <c:pt idx="9">
                  <c:v>45839</c:v>
                </c:pt>
                <c:pt idx="10">
                  <c:v>45870</c:v>
                </c:pt>
                <c:pt idx="11">
                  <c:v>45900</c:v>
                </c:pt>
              </c:numCache>
            </c:numRef>
          </c:cat>
          <c:val>
            <c:numRef>
              <c:f>Sheet36!$E$2:$E$13</c:f>
              <c:numCache>
                <c:formatCode>General</c:formatCode>
                <c:ptCount val="12"/>
                <c:pt idx="5" formatCode="0">
                  <c:v>1</c:v>
                </c:pt>
                <c:pt idx="6" formatCode="0">
                  <c:v>9.3214535694785283</c:v>
                </c:pt>
                <c:pt idx="7" formatCode="0">
                  <c:v>8.5688023098001764</c:v>
                </c:pt>
                <c:pt idx="8" formatCode="0">
                  <c:v>7.8161679662779804</c:v>
                </c:pt>
                <c:pt idx="9" formatCode="0">
                  <c:v>7.0635553716549389</c:v>
                </c:pt>
                <c:pt idx="10" formatCode="0">
                  <c:v>6.3109693581775197</c:v>
                </c:pt>
                <c:pt idx="11" formatCode="0">
                  <c:v>5.5826907122646201</c:v>
                </c:pt>
              </c:numCache>
            </c:numRef>
          </c:val>
          <c:smooth val="0"/>
          <c:extLst>
            <c:ext xmlns:c16="http://schemas.microsoft.com/office/drawing/2014/chart" uri="{C3380CC4-5D6E-409C-BE32-E72D297353CC}">
              <c16:uniqueId val="{00000003-7C52-4CAA-A7EC-FBB8F44478F3}"/>
            </c:ext>
          </c:extLst>
        </c:ser>
        <c:dLbls>
          <c:showLegendKey val="0"/>
          <c:showVal val="0"/>
          <c:showCatName val="0"/>
          <c:showSerName val="0"/>
          <c:showPercent val="0"/>
          <c:showBubbleSize val="0"/>
        </c:dLbls>
        <c:smooth val="0"/>
        <c:axId val="1136168304"/>
        <c:axId val="1136175024"/>
      </c:lineChart>
      <c:catAx>
        <c:axId val="113616830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NZ"/>
                  <a:t>Date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6175024"/>
        <c:crosses val="autoZero"/>
        <c:auto val="1"/>
        <c:lblAlgn val="ctr"/>
        <c:lblOffset val="100"/>
        <c:noMultiLvlLbl val="0"/>
      </c:catAx>
      <c:valAx>
        <c:axId val="11361750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NZ"/>
                  <a:t>Number of Parcels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616830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NZ" sz="1400" b="0" i="0" u="none" strike="noStrike" kern="1200" spc="0" baseline="0">
                <a:solidFill>
                  <a:sysClr val="windowText" lastClr="000000">
                    <a:lumMod val="65000"/>
                    <a:lumOff val="35000"/>
                  </a:sysClr>
                </a:solidFill>
              </a:rPr>
              <a:t>Māori Parcel Size 10 Forecast and Actuals (0ct 2024- Aug 2025)</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Sheet37!$B$1</c:f>
              <c:strCache>
                <c:ptCount val="1"/>
                <c:pt idx="0">
                  <c:v>Parcel Size 10</c:v>
                </c:pt>
              </c:strCache>
            </c:strRef>
          </c:tx>
          <c:spPr>
            <a:ln w="28575" cap="rnd">
              <a:solidFill>
                <a:schemeClr val="accent1"/>
              </a:solidFill>
              <a:round/>
            </a:ln>
            <a:effectLst/>
          </c:spPr>
          <c:marker>
            <c:symbol val="none"/>
          </c:marker>
          <c:val>
            <c:numRef>
              <c:f>Sheet37!$B$2:$B$13</c:f>
              <c:numCache>
                <c:formatCode>0</c:formatCode>
                <c:ptCount val="12"/>
                <c:pt idx="0">
                  <c:v>7</c:v>
                </c:pt>
                <c:pt idx="1">
                  <c:v>4</c:v>
                </c:pt>
                <c:pt idx="2">
                  <c:v>1</c:v>
                </c:pt>
                <c:pt idx="3">
                  <c:v>5</c:v>
                </c:pt>
                <c:pt idx="4">
                  <c:v>7</c:v>
                </c:pt>
                <c:pt idx="5">
                  <c:v>4</c:v>
                </c:pt>
              </c:numCache>
            </c:numRef>
          </c:val>
          <c:smooth val="0"/>
          <c:extLst>
            <c:ext xmlns:c16="http://schemas.microsoft.com/office/drawing/2014/chart" uri="{C3380CC4-5D6E-409C-BE32-E72D297353CC}">
              <c16:uniqueId val="{00000000-62D0-41AE-AF38-B3DE54A8AE4A}"/>
            </c:ext>
          </c:extLst>
        </c:ser>
        <c:ser>
          <c:idx val="1"/>
          <c:order val="1"/>
          <c:tx>
            <c:strRef>
              <c:f>Sheet37!$C$1</c:f>
              <c:strCache>
                <c:ptCount val="1"/>
                <c:pt idx="0">
                  <c:v>Forecast(Parcel Size 10)</c:v>
                </c:pt>
              </c:strCache>
            </c:strRef>
          </c:tx>
          <c:spPr>
            <a:ln w="25400" cap="rnd">
              <a:solidFill>
                <a:schemeClr val="accent2"/>
              </a:solidFill>
              <a:prstDash val="dash"/>
              <a:round/>
            </a:ln>
            <a:effectLst/>
          </c:spPr>
          <c:marker>
            <c:symbol val="none"/>
          </c:marker>
          <c:cat>
            <c:numRef>
              <c:f>Sheet37!$A$2:$A$13</c:f>
              <c:numCache>
                <c:formatCode>m/d/yyyy</c:formatCode>
                <c:ptCount val="12"/>
                <c:pt idx="0">
                  <c:v>45566</c:v>
                </c:pt>
                <c:pt idx="1">
                  <c:v>45597</c:v>
                </c:pt>
                <c:pt idx="2">
                  <c:v>45627</c:v>
                </c:pt>
                <c:pt idx="3">
                  <c:v>45658</c:v>
                </c:pt>
                <c:pt idx="4">
                  <c:v>45689</c:v>
                </c:pt>
                <c:pt idx="5">
                  <c:v>45717</c:v>
                </c:pt>
                <c:pt idx="6">
                  <c:v>45748</c:v>
                </c:pt>
                <c:pt idx="7">
                  <c:v>45778</c:v>
                </c:pt>
                <c:pt idx="8">
                  <c:v>45809</c:v>
                </c:pt>
                <c:pt idx="9">
                  <c:v>45839</c:v>
                </c:pt>
                <c:pt idx="10">
                  <c:v>45870</c:v>
                </c:pt>
                <c:pt idx="11">
                  <c:v>45900</c:v>
                </c:pt>
              </c:numCache>
            </c:numRef>
          </c:cat>
          <c:val>
            <c:numRef>
              <c:f>Sheet37!$C$2:$C$13</c:f>
              <c:numCache>
                <c:formatCode>General</c:formatCode>
                <c:ptCount val="12"/>
                <c:pt idx="5" formatCode="0">
                  <c:v>4</c:v>
                </c:pt>
                <c:pt idx="6" formatCode="0">
                  <c:v>5.1201846730064791</c:v>
                </c:pt>
                <c:pt idx="7" formatCode="0">
                  <c:v>5.2919002188093307</c:v>
                </c:pt>
                <c:pt idx="8" formatCode="0">
                  <c:v>5.4636157646121815</c:v>
                </c:pt>
                <c:pt idx="9" formatCode="0">
                  <c:v>5.6353313104150331</c:v>
                </c:pt>
                <c:pt idx="10" formatCode="0">
                  <c:v>5.8070468562178839</c:v>
                </c:pt>
                <c:pt idx="11" formatCode="0">
                  <c:v>5.973223190865804</c:v>
                </c:pt>
              </c:numCache>
            </c:numRef>
          </c:val>
          <c:smooth val="0"/>
          <c:extLst>
            <c:ext xmlns:c16="http://schemas.microsoft.com/office/drawing/2014/chart" uri="{C3380CC4-5D6E-409C-BE32-E72D297353CC}">
              <c16:uniqueId val="{00000001-62D0-41AE-AF38-B3DE54A8AE4A}"/>
            </c:ext>
          </c:extLst>
        </c:ser>
        <c:ser>
          <c:idx val="2"/>
          <c:order val="2"/>
          <c:tx>
            <c:strRef>
              <c:f>Sheet37!$D$1</c:f>
              <c:strCache>
                <c:ptCount val="1"/>
                <c:pt idx="0">
                  <c:v>Lower Confidence Bound(Parcel Size 10)</c:v>
                </c:pt>
              </c:strCache>
            </c:strRef>
          </c:tx>
          <c:spPr>
            <a:ln w="12700" cap="rnd">
              <a:solidFill>
                <a:srgbClr val="E97132"/>
              </a:solidFill>
              <a:prstDash val="solid"/>
              <a:round/>
            </a:ln>
            <a:effectLst/>
          </c:spPr>
          <c:marker>
            <c:symbol val="none"/>
          </c:marker>
          <c:cat>
            <c:numRef>
              <c:f>Sheet37!$A$2:$A$13</c:f>
              <c:numCache>
                <c:formatCode>m/d/yyyy</c:formatCode>
                <c:ptCount val="12"/>
                <c:pt idx="0">
                  <c:v>45566</c:v>
                </c:pt>
                <c:pt idx="1">
                  <c:v>45597</c:v>
                </c:pt>
                <c:pt idx="2">
                  <c:v>45627</c:v>
                </c:pt>
                <c:pt idx="3">
                  <c:v>45658</c:v>
                </c:pt>
                <c:pt idx="4">
                  <c:v>45689</c:v>
                </c:pt>
                <c:pt idx="5">
                  <c:v>45717</c:v>
                </c:pt>
                <c:pt idx="6">
                  <c:v>45748</c:v>
                </c:pt>
                <c:pt idx="7">
                  <c:v>45778</c:v>
                </c:pt>
                <c:pt idx="8">
                  <c:v>45809</c:v>
                </c:pt>
                <c:pt idx="9">
                  <c:v>45839</c:v>
                </c:pt>
                <c:pt idx="10">
                  <c:v>45870</c:v>
                </c:pt>
                <c:pt idx="11">
                  <c:v>45900</c:v>
                </c:pt>
              </c:numCache>
            </c:numRef>
          </c:cat>
          <c:val>
            <c:numRef>
              <c:f>Sheet37!$D$2:$D$13</c:f>
              <c:numCache>
                <c:formatCode>General</c:formatCode>
                <c:ptCount val="12"/>
                <c:pt idx="5" formatCode="0">
                  <c:v>4</c:v>
                </c:pt>
                <c:pt idx="6" formatCode="0">
                  <c:v>-0.24748407049713084</c:v>
                </c:pt>
                <c:pt idx="7" formatCode="0">
                  <c:v>-0.71173829084377438</c:v>
                </c:pt>
                <c:pt idx="8" formatCode="0">
                  <c:v>-1.1169906871168003</c:v>
                </c:pt>
                <c:pt idx="9" formatCode="0">
                  <c:v>-1.4776176643466394</c:v>
                </c:pt>
                <c:pt idx="10" formatCode="0">
                  <c:v>-1.8029937818735666</c:v>
                </c:pt>
                <c:pt idx="11" formatCode="0">
                  <c:v>-2.0904881755508633</c:v>
                </c:pt>
              </c:numCache>
            </c:numRef>
          </c:val>
          <c:smooth val="0"/>
          <c:extLst>
            <c:ext xmlns:c16="http://schemas.microsoft.com/office/drawing/2014/chart" uri="{C3380CC4-5D6E-409C-BE32-E72D297353CC}">
              <c16:uniqueId val="{00000002-62D0-41AE-AF38-B3DE54A8AE4A}"/>
            </c:ext>
          </c:extLst>
        </c:ser>
        <c:ser>
          <c:idx val="3"/>
          <c:order val="3"/>
          <c:tx>
            <c:strRef>
              <c:f>Sheet37!$E$1</c:f>
              <c:strCache>
                <c:ptCount val="1"/>
                <c:pt idx="0">
                  <c:v>Upper Confidence Bound(Parcel Size 10)</c:v>
                </c:pt>
              </c:strCache>
            </c:strRef>
          </c:tx>
          <c:spPr>
            <a:ln w="19050" cap="rnd">
              <a:solidFill>
                <a:srgbClr val="E97132"/>
              </a:solidFill>
              <a:prstDash val="solid"/>
              <a:round/>
            </a:ln>
            <a:effectLst/>
          </c:spPr>
          <c:marker>
            <c:symbol val="none"/>
          </c:marker>
          <c:cat>
            <c:numRef>
              <c:f>Sheet37!$A$2:$A$13</c:f>
              <c:numCache>
                <c:formatCode>m/d/yyyy</c:formatCode>
                <c:ptCount val="12"/>
                <c:pt idx="0">
                  <c:v>45566</c:v>
                </c:pt>
                <c:pt idx="1">
                  <c:v>45597</c:v>
                </c:pt>
                <c:pt idx="2">
                  <c:v>45627</c:v>
                </c:pt>
                <c:pt idx="3">
                  <c:v>45658</c:v>
                </c:pt>
                <c:pt idx="4">
                  <c:v>45689</c:v>
                </c:pt>
                <c:pt idx="5">
                  <c:v>45717</c:v>
                </c:pt>
                <c:pt idx="6">
                  <c:v>45748</c:v>
                </c:pt>
                <c:pt idx="7">
                  <c:v>45778</c:v>
                </c:pt>
                <c:pt idx="8">
                  <c:v>45809</c:v>
                </c:pt>
                <c:pt idx="9">
                  <c:v>45839</c:v>
                </c:pt>
                <c:pt idx="10">
                  <c:v>45870</c:v>
                </c:pt>
                <c:pt idx="11">
                  <c:v>45900</c:v>
                </c:pt>
              </c:numCache>
            </c:numRef>
          </c:cat>
          <c:val>
            <c:numRef>
              <c:f>Sheet37!$E$2:$E$13</c:f>
              <c:numCache>
                <c:formatCode>General</c:formatCode>
                <c:ptCount val="12"/>
                <c:pt idx="5" formatCode="0">
                  <c:v>4</c:v>
                </c:pt>
                <c:pt idx="6" formatCode="0">
                  <c:v>10.487853416510088</c:v>
                </c:pt>
                <c:pt idx="7" formatCode="0">
                  <c:v>11.295538728462436</c:v>
                </c:pt>
                <c:pt idx="8" formatCode="0">
                  <c:v>12.044222216341163</c:v>
                </c:pt>
                <c:pt idx="9" formatCode="0">
                  <c:v>12.748280285176705</c:v>
                </c:pt>
                <c:pt idx="10" formatCode="0">
                  <c:v>13.417087494309335</c:v>
                </c:pt>
                <c:pt idx="11" formatCode="0">
                  <c:v>14.036934557282471</c:v>
                </c:pt>
              </c:numCache>
            </c:numRef>
          </c:val>
          <c:smooth val="0"/>
          <c:extLst>
            <c:ext xmlns:c16="http://schemas.microsoft.com/office/drawing/2014/chart" uri="{C3380CC4-5D6E-409C-BE32-E72D297353CC}">
              <c16:uniqueId val="{00000003-62D0-41AE-AF38-B3DE54A8AE4A}"/>
            </c:ext>
          </c:extLst>
        </c:ser>
        <c:dLbls>
          <c:showLegendKey val="0"/>
          <c:showVal val="0"/>
          <c:showCatName val="0"/>
          <c:showSerName val="0"/>
          <c:showPercent val="0"/>
          <c:showBubbleSize val="0"/>
        </c:dLbls>
        <c:smooth val="0"/>
        <c:axId val="178799599"/>
        <c:axId val="178800079"/>
      </c:lineChart>
      <c:catAx>
        <c:axId val="17879959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NZ"/>
                  <a:t>Date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800079"/>
        <c:crosses val="autoZero"/>
        <c:auto val="1"/>
        <c:lblAlgn val="ctr"/>
        <c:lblOffset val="100"/>
        <c:noMultiLvlLbl val="0"/>
      </c:catAx>
      <c:valAx>
        <c:axId val="17880007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NZ"/>
                  <a:t>Number of Parcels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79959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NZ" sz="1400" b="0" i="0" u="none" strike="noStrike" kern="1200" spc="0" baseline="0">
                <a:solidFill>
                  <a:sysClr val="windowText" lastClr="000000">
                    <a:lumMod val="65000"/>
                    <a:lumOff val="35000"/>
                  </a:sysClr>
                </a:solidFill>
              </a:rPr>
              <a:t>Māori Parcel Size 12 Forecast and Actuals (0ct 2024- Aug 2025)</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Sheet38!$B$1</c:f>
              <c:strCache>
                <c:ptCount val="1"/>
                <c:pt idx="0">
                  <c:v>Parcel Size 12</c:v>
                </c:pt>
              </c:strCache>
            </c:strRef>
          </c:tx>
          <c:spPr>
            <a:ln w="28575" cap="rnd">
              <a:solidFill>
                <a:schemeClr val="accent1"/>
              </a:solidFill>
              <a:round/>
            </a:ln>
            <a:effectLst/>
          </c:spPr>
          <c:marker>
            <c:symbol val="none"/>
          </c:marker>
          <c:val>
            <c:numRef>
              <c:f>Sheet38!$B$2:$B$13</c:f>
              <c:numCache>
                <c:formatCode>0</c:formatCode>
                <c:ptCount val="12"/>
                <c:pt idx="0">
                  <c:v>5</c:v>
                </c:pt>
                <c:pt idx="1">
                  <c:v>8</c:v>
                </c:pt>
                <c:pt idx="2">
                  <c:v>5</c:v>
                </c:pt>
                <c:pt idx="3">
                  <c:v>2</c:v>
                </c:pt>
                <c:pt idx="4">
                  <c:v>2</c:v>
                </c:pt>
                <c:pt idx="5">
                  <c:v>5</c:v>
                </c:pt>
              </c:numCache>
            </c:numRef>
          </c:val>
          <c:smooth val="0"/>
          <c:extLst>
            <c:ext xmlns:c16="http://schemas.microsoft.com/office/drawing/2014/chart" uri="{C3380CC4-5D6E-409C-BE32-E72D297353CC}">
              <c16:uniqueId val="{00000000-F726-4BEF-9BDC-FFB3584D239F}"/>
            </c:ext>
          </c:extLst>
        </c:ser>
        <c:ser>
          <c:idx val="1"/>
          <c:order val="1"/>
          <c:tx>
            <c:strRef>
              <c:f>Sheet38!$C$1</c:f>
              <c:strCache>
                <c:ptCount val="1"/>
                <c:pt idx="0">
                  <c:v>Forecast(Parcel Size 12)</c:v>
                </c:pt>
              </c:strCache>
            </c:strRef>
          </c:tx>
          <c:spPr>
            <a:ln w="25400" cap="rnd">
              <a:solidFill>
                <a:schemeClr val="accent2"/>
              </a:solidFill>
              <a:prstDash val="dash"/>
              <a:round/>
            </a:ln>
            <a:effectLst/>
          </c:spPr>
          <c:marker>
            <c:symbol val="none"/>
          </c:marker>
          <c:cat>
            <c:numRef>
              <c:f>Sheet38!$A$2:$A$13</c:f>
              <c:numCache>
                <c:formatCode>m/d/yyyy</c:formatCode>
                <c:ptCount val="12"/>
                <c:pt idx="0">
                  <c:v>45566</c:v>
                </c:pt>
                <c:pt idx="1">
                  <c:v>45597</c:v>
                </c:pt>
                <c:pt idx="2">
                  <c:v>45627</c:v>
                </c:pt>
                <c:pt idx="3">
                  <c:v>45658</c:v>
                </c:pt>
                <c:pt idx="4">
                  <c:v>45689</c:v>
                </c:pt>
                <c:pt idx="5">
                  <c:v>45717</c:v>
                </c:pt>
                <c:pt idx="6">
                  <c:v>45748</c:v>
                </c:pt>
                <c:pt idx="7">
                  <c:v>45778</c:v>
                </c:pt>
                <c:pt idx="8">
                  <c:v>45809</c:v>
                </c:pt>
                <c:pt idx="9">
                  <c:v>45839</c:v>
                </c:pt>
                <c:pt idx="10">
                  <c:v>45870</c:v>
                </c:pt>
                <c:pt idx="11">
                  <c:v>45900</c:v>
                </c:pt>
              </c:numCache>
            </c:numRef>
          </c:cat>
          <c:val>
            <c:numRef>
              <c:f>Sheet38!$C$2:$C$13</c:f>
              <c:numCache>
                <c:formatCode>General</c:formatCode>
                <c:ptCount val="12"/>
                <c:pt idx="5" formatCode="0">
                  <c:v>5</c:v>
                </c:pt>
                <c:pt idx="6" formatCode="0">
                  <c:v>1.5064824599212894</c:v>
                </c:pt>
                <c:pt idx="7" formatCode="0">
                  <c:v>0.80512865605896022</c:v>
                </c:pt>
                <c:pt idx="8" formatCode="0">
                  <c:v>0.10377485219662873</c:v>
                </c:pt>
                <c:pt idx="9" formatCode="0">
                  <c:v>-0.5975789516657003</c:v>
                </c:pt>
                <c:pt idx="10" formatCode="0">
                  <c:v>-1.2989327555280317</c:v>
                </c:pt>
                <c:pt idx="11" formatCode="0">
                  <c:v>-1.9776622431367377</c:v>
                </c:pt>
              </c:numCache>
            </c:numRef>
          </c:val>
          <c:smooth val="0"/>
          <c:extLst>
            <c:ext xmlns:c16="http://schemas.microsoft.com/office/drawing/2014/chart" uri="{C3380CC4-5D6E-409C-BE32-E72D297353CC}">
              <c16:uniqueId val="{00000001-F726-4BEF-9BDC-FFB3584D239F}"/>
            </c:ext>
          </c:extLst>
        </c:ser>
        <c:ser>
          <c:idx val="2"/>
          <c:order val="2"/>
          <c:tx>
            <c:strRef>
              <c:f>Sheet38!$D$1</c:f>
              <c:strCache>
                <c:ptCount val="1"/>
                <c:pt idx="0">
                  <c:v>Lower Confidence Bound(Parcel Size 12)</c:v>
                </c:pt>
              </c:strCache>
            </c:strRef>
          </c:tx>
          <c:spPr>
            <a:ln w="12700" cap="rnd">
              <a:solidFill>
                <a:srgbClr val="E97132"/>
              </a:solidFill>
              <a:prstDash val="solid"/>
              <a:round/>
            </a:ln>
            <a:effectLst/>
          </c:spPr>
          <c:marker>
            <c:symbol val="none"/>
          </c:marker>
          <c:cat>
            <c:numRef>
              <c:f>Sheet38!$A$2:$A$13</c:f>
              <c:numCache>
                <c:formatCode>m/d/yyyy</c:formatCode>
                <c:ptCount val="12"/>
                <c:pt idx="0">
                  <c:v>45566</c:v>
                </c:pt>
                <c:pt idx="1">
                  <c:v>45597</c:v>
                </c:pt>
                <c:pt idx="2">
                  <c:v>45627</c:v>
                </c:pt>
                <c:pt idx="3">
                  <c:v>45658</c:v>
                </c:pt>
                <c:pt idx="4">
                  <c:v>45689</c:v>
                </c:pt>
                <c:pt idx="5">
                  <c:v>45717</c:v>
                </c:pt>
                <c:pt idx="6">
                  <c:v>45748</c:v>
                </c:pt>
                <c:pt idx="7">
                  <c:v>45778</c:v>
                </c:pt>
                <c:pt idx="8">
                  <c:v>45809</c:v>
                </c:pt>
                <c:pt idx="9">
                  <c:v>45839</c:v>
                </c:pt>
                <c:pt idx="10">
                  <c:v>45870</c:v>
                </c:pt>
                <c:pt idx="11">
                  <c:v>45900</c:v>
                </c:pt>
              </c:numCache>
            </c:numRef>
          </c:cat>
          <c:val>
            <c:numRef>
              <c:f>Sheet38!$D$2:$D$13</c:f>
              <c:numCache>
                <c:formatCode>General</c:formatCode>
                <c:ptCount val="12"/>
                <c:pt idx="5" formatCode="0">
                  <c:v>5</c:v>
                </c:pt>
                <c:pt idx="6" formatCode="0">
                  <c:v>-2.6780061502904742</c:v>
                </c:pt>
                <c:pt idx="7" formatCode="0">
                  <c:v>-3.4129707774242868</c:v>
                </c:pt>
                <c:pt idx="8" formatCode="0">
                  <c:v>-4.1481947818045706</c:v>
                </c:pt>
                <c:pt idx="9" formatCode="0">
                  <c:v>-4.8836760996584569</c:v>
                </c:pt>
                <c:pt idx="10" formatCode="0">
                  <c:v>-5.6194126861991158</c:v>
                </c:pt>
                <c:pt idx="11" formatCode="0">
                  <c:v>-6.3316652093331909</c:v>
                </c:pt>
              </c:numCache>
            </c:numRef>
          </c:val>
          <c:smooth val="0"/>
          <c:extLst>
            <c:ext xmlns:c16="http://schemas.microsoft.com/office/drawing/2014/chart" uri="{C3380CC4-5D6E-409C-BE32-E72D297353CC}">
              <c16:uniqueId val="{00000002-F726-4BEF-9BDC-FFB3584D239F}"/>
            </c:ext>
          </c:extLst>
        </c:ser>
        <c:ser>
          <c:idx val="3"/>
          <c:order val="3"/>
          <c:tx>
            <c:strRef>
              <c:f>Sheet38!$E$1</c:f>
              <c:strCache>
                <c:ptCount val="1"/>
                <c:pt idx="0">
                  <c:v>Upper Confidence Bound(Parcel Size 12)</c:v>
                </c:pt>
              </c:strCache>
            </c:strRef>
          </c:tx>
          <c:spPr>
            <a:ln w="19050" cap="rnd">
              <a:solidFill>
                <a:srgbClr val="E97132"/>
              </a:solidFill>
              <a:prstDash val="solid"/>
              <a:round/>
            </a:ln>
            <a:effectLst/>
          </c:spPr>
          <c:marker>
            <c:symbol val="none"/>
          </c:marker>
          <c:cat>
            <c:numRef>
              <c:f>Sheet38!$A$2:$A$13</c:f>
              <c:numCache>
                <c:formatCode>m/d/yyyy</c:formatCode>
                <c:ptCount val="12"/>
                <c:pt idx="0">
                  <c:v>45566</c:v>
                </c:pt>
                <c:pt idx="1">
                  <c:v>45597</c:v>
                </c:pt>
                <c:pt idx="2">
                  <c:v>45627</c:v>
                </c:pt>
                <c:pt idx="3">
                  <c:v>45658</c:v>
                </c:pt>
                <c:pt idx="4">
                  <c:v>45689</c:v>
                </c:pt>
                <c:pt idx="5">
                  <c:v>45717</c:v>
                </c:pt>
                <c:pt idx="6">
                  <c:v>45748</c:v>
                </c:pt>
                <c:pt idx="7">
                  <c:v>45778</c:v>
                </c:pt>
                <c:pt idx="8">
                  <c:v>45809</c:v>
                </c:pt>
                <c:pt idx="9">
                  <c:v>45839</c:v>
                </c:pt>
                <c:pt idx="10">
                  <c:v>45870</c:v>
                </c:pt>
                <c:pt idx="11">
                  <c:v>45900</c:v>
                </c:pt>
              </c:numCache>
            </c:numRef>
          </c:cat>
          <c:val>
            <c:numRef>
              <c:f>Sheet38!$E$2:$E$13</c:f>
              <c:numCache>
                <c:formatCode>General</c:formatCode>
                <c:ptCount val="12"/>
                <c:pt idx="5" formatCode="0">
                  <c:v>5</c:v>
                </c:pt>
                <c:pt idx="6" formatCode="0">
                  <c:v>5.6909710701330534</c:v>
                </c:pt>
                <c:pt idx="7" formatCode="0">
                  <c:v>5.023228089542207</c:v>
                </c:pt>
                <c:pt idx="8" formatCode="0">
                  <c:v>4.3557444861978274</c:v>
                </c:pt>
                <c:pt idx="9" formatCode="0">
                  <c:v>3.6885181963270561</c:v>
                </c:pt>
                <c:pt idx="10" formatCode="0">
                  <c:v>3.021547175143052</c:v>
                </c:pt>
                <c:pt idx="11" formatCode="0">
                  <c:v>2.3763407230597151</c:v>
                </c:pt>
              </c:numCache>
            </c:numRef>
          </c:val>
          <c:smooth val="0"/>
          <c:extLst>
            <c:ext xmlns:c16="http://schemas.microsoft.com/office/drawing/2014/chart" uri="{C3380CC4-5D6E-409C-BE32-E72D297353CC}">
              <c16:uniqueId val="{00000003-F726-4BEF-9BDC-FFB3584D239F}"/>
            </c:ext>
          </c:extLst>
        </c:ser>
        <c:dLbls>
          <c:showLegendKey val="0"/>
          <c:showVal val="0"/>
          <c:showCatName val="0"/>
          <c:showSerName val="0"/>
          <c:showPercent val="0"/>
          <c:showBubbleSize val="0"/>
        </c:dLbls>
        <c:smooth val="0"/>
        <c:axId val="1133429184"/>
        <c:axId val="1133435424"/>
      </c:lineChart>
      <c:catAx>
        <c:axId val="11334291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NZ"/>
                  <a:t>Date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3435424"/>
        <c:crosses val="autoZero"/>
        <c:auto val="1"/>
        <c:lblAlgn val="ctr"/>
        <c:lblOffset val="100"/>
        <c:noMultiLvlLbl val="0"/>
      </c:catAx>
      <c:valAx>
        <c:axId val="11334354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NZ"/>
                  <a:t>Number of Parcels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342918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NZ" sz="1400" b="0" i="0" u="none" strike="noStrike" kern="1200" spc="0" baseline="0">
                <a:solidFill>
                  <a:sysClr val="windowText" lastClr="000000">
                    <a:lumMod val="65000"/>
                    <a:lumOff val="35000"/>
                  </a:sysClr>
                </a:solidFill>
              </a:rPr>
              <a:t>Māori Parcel Size 14 Forecast and Actuals (0ct 2024- Aug 2025)</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Sheet39!$B$1</c:f>
              <c:strCache>
                <c:ptCount val="1"/>
                <c:pt idx="0">
                  <c:v>Parcel Size 14</c:v>
                </c:pt>
              </c:strCache>
            </c:strRef>
          </c:tx>
          <c:spPr>
            <a:ln w="28575" cap="rnd">
              <a:solidFill>
                <a:schemeClr val="accent1"/>
              </a:solidFill>
              <a:round/>
            </a:ln>
            <a:effectLst/>
          </c:spPr>
          <c:marker>
            <c:symbol val="none"/>
          </c:marker>
          <c:val>
            <c:numRef>
              <c:f>Sheet39!$B$2:$B$13</c:f>
              <c:numCache>
                <c:formatCode>0</c:formatCode>
                <c:ptCount val="12"/>
                <c:pt idx="0">
                  <c:v>3</c:v>
                </c:pt>
                <c:pt idx="1">
                  <c:v>3</c:v>
                </c:pt>
                <c:pt idx="2">
                  <c:v>1</c:v>
                </c:pt>
                <c:pt idx="3">
                  <c:v>5</c:v>
                </c:pt>
                <c:pt idx="4">
                  <c:v>6</c:v>
                </c:pt>
                <c:pt idx="5">
                  <c:v>10</c:v>
                </c:pt>
              </c:numCache>
            </c:numRef>
          </c:val>
          <c:smooth val="0"/>
          <c:extLst>
            <c:ext xmlns:c16="http://schemas.microsoft.com/office/drawing/2014/chart" uri="{C3380CC4-5D6E-409C-BE32-E72D297353CC}">
              <c16:uniqueId val="{00000000-652B-45B5-BC32-C868B684226A}"/>
            </c:ext>
          </c:extLst>
        </c:ser>
        <c:ser>
          <c:idx val="1"/>
          <c:order val="1"/>
          <c:tx>
            <c:strRef>
              <c:f>Sheet39!$C$1</c:f>
              <c:strCache>
                <c:ptCount val="1"/>
                <c:pt idx="0">
                  <c:v>Forecast(Parcel Size 14)</c:v>
                </c:pt>
              </c:strCache>
            </c:strRef>
          </c:tx>
          <c:spPr>
            <a:ln w="25400" cap="rnd">
              <a:solidFill>
                <a:schemeClr val="accent2"/>
              </a:solidFill>
              <a:prstDash val="dash"/>
              <a:round/>
            </a:ln>
            <a:effectLst/>
          </c:spPr>
          <c:marker>
            <c:symbol val="none"/>
          </c:marker>
          <c:cat>
            <c:numRef>
              <c:f>Sheet39!$A$2:$A$13</c:f>
              <c:numCache>
                <c:formatCode>m/d/yyyy</c:formatCode>
                <c:ptCount val="12"/>
                <c:pt idx="0">
                  <c:v>45566</c:v>
                </c:pt>
                <c:pt idx="1">
                  <c:v>45597</c:v>
                </c:pt>
                <c:pt idx="2">
                  <c:v>45627</c:v>
                </c:pt>
                <c:pt idx="3">
                  <c:v>45658</c:v>
                </c:pt>
                <c:pt idx="4">
                  <c:v>45689</c:v>
                </c:pt>
                <c:pt idx="5">
                  <c:v>45717</c:v>
                </c:pt>
                <c:pt idx="6">
                  <c:v>45748</c:v>
                </c:pt>
                <c:pt idx="7">
                  <c:v>45778</c:v>
                </c:pt>
                <c:pt idx="8">
                  <c:v>45809</c:v>
                </c:pt>
                <c:pt idx="9">
                  <c:v>45839</c:v>
                </c:pt>
                <c:pt idx="10">
                  <c:v>45870</c:v>
                </c:pt>
                <c:pt idx="11">
                  <c:v>45900</c:v>
                </c:pt>
              </c:numCache>
            </c:numRef>
          </c:cat>
          <c:val>
            <c:numRef>
              <c:f>Sheet39!$C$2:$C$13</c:f>
              <c:numCache>
                <c:formatCode>General</c:formatCode>
                <c:ptCount val="12"/>
                <c:pt idx="5" formatCode="0">
                  <c:v>10</c:v>
                </c:pt>
                <c:pt idx="6" formatCode="0">
                  <c:v>10.959324533461622</c:v>
                </c:pt>
                <c:pt idx="7" formatCode="0">
                  <c:v>12.51768235983867</c:v>
                </c:pt>
                <c:pt idx="8" formatCode="0">
                  <c:v>14.076040186215719</c:v>
                </c:pt>
                <c:pt idx="9" formatCode="0">
                  <c:v>15.634398012592767</c:v>
                </c:pt>
                <c:pt idx="10" formatCode="0">
                  <c:v>17.192755838969816</c:v>
                </c:pt>
                <c:pt idx="11" formatCode="0">
                  <c:v>18.700844058044378</c:v>
                </c:pt>
              </c:numCache>
            </c:numRef>
          </c:val>
          <c:smooth val="0"/>
          <c:extLst>
            <c:ext xmlns:c16="http://schemas.microsoft.com/office/drawing/2014/chart" uri="{C3380CC4-5D6E-409C-BE32-E72D297353CC}">
              <c16:uniqueId val="{00000001-652B-45B5-BC32-C868B684226A}"/>
            </c:ext>
          </c:extLst>
        </c:ser>
        <c:ser>
          <c:idx val="2"/>
          <c:order val="2"/>
          <c:tx>
            <c:strRef>
              <c:f>Sheet39!$D$1</c:f>
              <c:strCache>
                <c:ptCount val="1"/>
                <c:pt idx="0">
                  <c:v>Lower Confidence Bound(Parcel Size 14)</c:v>
                </c:pt>
              </c:strCache>
            </c:strRef>
          </c:tx>
          <c:spPr>
            <a:ln w="12700" cap="rnd">
              <a:solidFill>
                <a:srgbClr val="E97132"/>
              </a:solidFill>
              <a:prstDash val="solid"/>
              <a:round/>
            </a:ln>
            <a:effectLst/>
          </c:spPr>
          <c:marker>
            <c:symbol val="none"/>
          </c:marker>
          <c:cat>
            <c:numRef>
              <c:f>Sheet39!$A$2:$A$13</c:f>
              <c:numCache>
                <c:formatCode>m/d/yyyy</c:formatCode>
                <c:ptCount val="12"/>
                <c:pt idx="0">
                  <c:v>45566</c:v>
                </c:pt>
                <c:pt idx="1">
                  <c:v>45597</c:v>
                </c:pt>
                <c:pt idx="2">
                  <c:v>45627</c:v>
                </c:pt>
                <c:pt idx="3">
                  <c:v>45658</c:v>
                </c:pt>
                <c:pt idx="4">
                  <c:v>45689</c:v>
                </c:pt>
                <c:pt idx="5">
                  <c:v>45717</c:v>
                </c:pt>
                <c:pt idx="6">
                  <c:v>45748</c:v>
                </c:pt>
                <c:pt idx="7">
                  <c:v>45778</c:v>
                </c:pt>
                <c:pt idx="8">
                  <c:v>45809</c:v>
                </c:pt>
                <c:pt idx="9">
                  <c:v>45839</c:v>
                </c:pt>
                <c:pt idx="10">
                  <c:v>45870</c:v>
                </c:pt>
                <c:pt idx="11">
                  <c:v>45900</c:v>
                </c:pt>
              </c:numCache>
            </c:numRef>
          </c:cat>
          <c:val>
            <c:numRef>
              <c:f>Sheet39!$D$2:$D$13</c:f>
              <c:numCache>
                <c:formatCode>General</c:formatCode>
                <c:ptCount val="12"/>
                <c:pt idx="5" formatCode="0">
                  <c:v>10</c:v>
                </c:pt>
                <c:pt idx="6" formatCode="0">
                  <c:v>6.8847714487373661</c:v>
                </c:pt>
                <c:pt idx="7" formatCode="0">
                  <c:v>7.4220452294974733</c:v>
                </c:pt>
                <c:pt idx="8" formatCode="0">
                  <c:v>8.1301167534597401</c:v>
                </c:pt>
                <c:pt idx="9" formatCode="0">
                  <c:v>8.9435476065191111</c:v>
                </c:pt>
                <c:pt idx="10" formatCode="0">
                  <c:v>9.8302853274597304</c:v>
                </c:pt>
                <c:pt idx="11" formatCode="0">
                  <c:v>10.740678127139525</c:v>
                </c:pt>
              </c:numCache>
            </c:numRef>
          </c:val>
          <c:smooth val="0"/>
          <c:extLst>
            <c:ext xmlns:c16="http://schemas.microsoft.com/office/drawing/2014/chart" uri="{C3380CC4-5D6E-409C-BE32-E72D297353CC}">
              <c16:uniqueId val="{00000002-652B-45B5-BC32-C868B684226A}"/>
            </c:ext>
          </c:extLst>
        </c:ser>
        <c:ser>
          <c:idx val="3"/>
          <c:order val="3"/>
          <c:tx>
            <c:strRef>
              <c:f>Sheet39!$E$1</c:f>
              <c:strCache>
                <c:ptCount val="1"/>
                <c:pt idx="0">
                  <c:v>Upper Confidence Bound(Parcel Size 14)</c:v>
                </c:pt>
              </c:strCache>
            </c:strRef>
          </c:tx>
          <c:spPr>
            <a:ln w="19050" cap="rnd">
              <a:solidFill>
                <a:srgbClr val="E97132"/>
              </a:solidFill>
              <a:prstDash val="solid"/>
              <a:round/>
            </a:ln>
            <a:effectLst/>
          </c:spPr>
          <c:marker>
            <c:symbol val="none"/>
          </c:marker>
          <c:cat>
            <c:numRef>
              <c:f>Sheet39!$A$2:$A$13</c:f>
              <c:numCache>
                <c:formatCode>m/d/yyyy</c:formatCode>
                <c:ptCount val="12"/>
                <c:pt idx="0">
                  <c:v>45566</c:v>
                </c:pt>
                <c:pt idx="1">
                  <c:v>45597</c:v>
                </c:pt>
                <c:pt idx="2">
                  <c:v>45627</c:v>
                </c:pt>
                <c:pt idx="3">
                  <c:v>45658</c:v>
                </c:pt>
                <c:pt idx="4">
                  <c:v>45689</c:v>
                </c:pt>
                <c:pt idx="5">
                  <c:v>45717</c:v>
                </c:pt>
                <c:pt idx="6">
                  <c:v>45748</c:v>
                </c:pt>
                <c:pt idx="7">
                  <c:v>45778</c:v>
                </c:pt>
                <c:pt idx="8">
                  <c:v>45809</c:v>
                </c:pt>
                <c:pt idx="9">
                  <c:v>45839</c:v>
                </c:pt>
                <c:pt idx="10">
                  <c:v>45870</c:v>
                </c:pt>
                <c:pt idx="11">
                  <c:v>45900</c:v>
                </c:pt>
              </c:numCache>
            </c:numRef>
          </c:cat>
          <c:val>
            <c:numRef>
              <c:f>Sheet39!$E$2:$E$13</c:f>
              <c:numCache>
                <c:formatCode>General</c:formatCode>
                <c:ptCount val="12"/>
                <c:pt idx="5" formatCode="0">
                  <c:v>10</c:v>
                </c:pt>
                <c:pt idx="6" formatCode="0">
                  <c:v>15.033877618185878</c:v>
                </c:pt>
                <c:pt idx="7" formatCode="0">
                  <c:v>17.613319490179865</c:v>
                </c:pt>
                <c:pt idx="8" formatCode="0">
                  <c:v>20.021963618971697</c:v>
                </c:pt>
                <c:pt idx="9" formatCode="0">
                  <c:v>22.325248418666423</c:v>
                </c:pt>
                <c:pt idx="10" formatCode="0">
                  <c:v>24.555226350479902</c:v>
                </c:pt>
                <c:pt idx="11" formatCode="0">
                  <c:v>26.661009988949232</c:v>
                </c:pt>
              </c:numCache>
            </c:numRef>
          </c:val>
          <c:smooth val="0"/>
          <c:extLst>
            <c:ext xmlns:c16="http://schemas.microsoft.com/office/drawing/2014/chart" uri="{C3380CC4-5D6E-409C-BE32-E72D297353CC}">
              <c16:uniqueId val="{00000003-652B-45B5-BC32-C868B684226A}"/>
            </c:ext>
          </c:extLst>
        </c:ser>
        <c:dLbls>
          <c:showLegendKey val="0"/>
          <c:showVal val="0"/>
          <c:showCatName val="0"/>
          <c:showSerName val="0"/>
          <c:showPercent val="0"/>
          <c:showBubbleSize val="0"/>
        </c:dLbls>
        <c:smooth val="0"/>
        <c:axId val="1614964543"/>
        <c:axId val="1614966943"/>
      </c:lineChart>
      <c:catAx>
        <c:axId val="161496454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NZ"/>
                  <a:t>Date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4966943"/>
        <c:crosses val="autoZero"/>
        <c:auto val="1"/>
        <c:lblAlgn val="ctr"/>
        <c:lblOffset val="100"/>
        <c:noMultiLvlLbl val="0"/>
      </c:catAx>
      <c:valAx>
        <c:axId val="161496694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NZ"/>
                  <a:t>Number of Parcels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496454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NZ" sz="1400" b="0" i="0" u="none" strike="noStrike" kern="1200" spc="0" baseline="0">
                <a:solidFill>
                  <a:sysClr val="windowText" lastClr="000000">
                    <a:lumMod val="65000"/>
                    <a:lumOff val="35000"/>
                  </a:sysClr>
                </a:solidFill>
              </a:rPr>
              <a:t>Māori Parcel Size 16 Forecast and Actuals (0ct 2024- Aug 2025)</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Sheet40!$B$1</c:f>
              <c:strCache>
                <c:ptCount val="1"/>
                <c:pt idx="0">
                  <c:v>Parcel Size 16</c:v>
                </c:pt>
              </c:strCache>
            </c:strRef>
          </c:tx>
          <c:spPr>
            <a:ln w="28575" cap="rnd">
              <a:solidFill>
                <a:schemeClr val="accent1"/>
              </a:solidFill>
              <a:round/>
            </a:ln>
            <a:effectLst/>
          </c:spPr>
          <c:marker>
            <c:symbol val="none"/>
          </c:marker>
          <c:val>
            <c:numRef>
              <c:f>Sheet40!$B$2:$B$13</c:f>
              <c:numCache>
                <c:formatCode>0</c:formatCode>
                <c:ptCount val="12"/>
                <c:pt idx="0">
                  <c:v>3</c:v>
                </c:pt>
                <c:pt idx="1">
                  <c:v>3</c:v>
                </c:pt>
                <c:pt idx="2">
                  <c:v>6</c:v>
                </c:pt>
                <c:pt idx="3">
                  <c:v>3</c:v>
                </c:pt>
                <c:pt idx="4">
                  <c:v>7</c:v>
                </c:pt>
                <c:pt idx="5">
                  <c:v>3</c:v>
                </c:pt>
              </c:numCache>
            </c:numRef>
          </c:val>
          <c:smooth val="0"/>
          <c:extLst>
            <c:ext xmlns:c16="http://schemas.microsoft.com/office/drawing/2014/chart" uri="{C3380CC4-5D6E-409C-BE32-E72D297353CC}">
              <c16:uniqueId val="{00000000-4C62-4983-8CB1-056CF7781DAE}"/>
            </c:ext>
          </c:extLst>
        </c:ser>
        <c:ser>
          <c:idx val="1"/>
          <c:order val="1"/>
          <c:tx>
            <c:strRef>
              <c:f>Sheet40!$C$1</c:f>
              <c:strCache>
                <c:ptCount val="1"/>
                <c:pt idx="0">
                  <c:v>Forecast(Parcel Size 16)</c:v>
                </c:pt>
              </c:strCache>
            </c:strRef>
          </c:tx>
          <c:spPr>
            <a:ln w="25400" cap="rnd">
              <a:solidFill>
                <a:schemeClr val="accent2"/>
              </a:solidFill>
              <a:prstDash val="dash"/>
              <a:round/>
            </a:ln>
            <a:effectLst/>
          </c:spPr>
          <c:marker>
            <c:symbol val="none"/>
          </c:marker>
          <c:cat>
            <c:numRef>
              <c:f>Sheet40!$A$2:$A$13</c:f>
              <c:numCache>
                <c:formatCode>m/d/yyyy</c:formatCode>
                <c:ptCount val="12"/>
                <c:pt idx="0">
                  <c:v>45566</c:v>
                </c:pt>
                <c:pt idx="1">
                  <c:v>45597</c:v>
                </c:pt>
                <c:pt idx="2">
                  <c:v>45627</c:v>
                </c:pt>
                <c:pt idx="3">
                  <c:v>45658</c:v>
                </c:pt>
                <c:pt idx="4">
                  <c:v>45689</c:v>
                </c:pt>
                <c:pt idx="5">
                  <c:v>45717</c:v>
                </c:pt>
                <c:pt idx="6">
                  <c:v>45748</c:v>
                </c:pt>
                <c:pt idx="7">
                  <c:v>45778</c:v>
                </c:pt>
                <c:pt idx="8">
                  <c:v>45809</c:v>
                </c:pt>
                <c:pt idx="9">
                  <c:v>45839</c:v>
                </c:pt>
                <c:pt idx="10">
                  <c:v>45870</c:v>
                </c:pt>
                <c:pt idx="11">
                  <c:v>45900</c:v>
                </c:pt>
              </c:numCache>
            </c:numRef>
          </c:cat>
          <c:val>
            <c:numRef>
              <c:f>Sheet40!$C$2:$C$13</c:f>
              <c:numCache>
                <c:formatCode>General</c:formatCode>
                <c:ptCount val="12"/>
                <c:pt idx="5" formatCode="0">
                  <c:v>3</c:v>
                </c:pt>
                <c:pt idx="6" formatCode="0">
                  <c:v>6.2090278801046237</c:v>
                </c:pt>
                <c:pt idx="7" formatCode="0">
                  <c:v>4.5647919011058189</c:v>
                </c:pt>
                <c:pt idx="8" formatCode="0">
                  <c:v>6.9275063093652474</c:v>
                </c:pt>
                <c:pt idx="9" formatCode="0">
                  <c:v>5.2832703303664434</c:v>
                </c:pt>
                <c:pt idx="10" formatCode="0">
                  <c:v>7.645984738625871</c:v>
                </c:pt>
                <c:pt idx="11" formatCode="0">
                  <c:v>6.0547886299173506</c:v>
                </c:pt>
              </c:numCache>
            </c:numRef>
          </c:val>
          <c:smooth val="0"/>
          <c:extLst>
            <c:ext xmlns:c16="http://schemas.microsoft.com/office/drawing/2014/chart" uri="{C3380CC4-5D6E-409C-BE32-E72D297353CC}">
              <c16:uniqueId val="{00000001-4C62-4983-8CB1-056CF7781DAE}"/>
            </c:ext>
          </c:extLst>
        </c:ser>
        <c:ser>
          <c:idx val="2"/>
          <c:order val="2"/>
          <c:tx>
            <c:strRef>
              <c:f>Sheet40!$D$1</c:f>
              <c:strCache>
                <c:ptCount val="1"/>
                <c:pt idx="0">
                  <c:v>Lower Confidence Bound(Parcel Size 16)</c:v>
                </c:pt>
              </c:strCache>
            </c:strRef>
          </c:tx>
          <c:spPr>
            <a:ln w="12700" cap="rnd">
              <a:solidFill>
                <a:srgbClr val="E97132"/>
              </a:solidFill>
              <a:prstDash val="solid"/>
              <a:round/>
            </a:ln>
            <a:effectLst/>
          </c:spPr>
          <c:marker>
            <c:symbol val="none"/>
          </c:marker>
          <c:cat>
            <c:numRef>
              <c:f>Sheet40!$A$2:$A$13</c:f>
              <c:numCache>
                <c:formatCode>m/d/yyyy</c:formatCode>
                <c:ptCount val="12"/>
                <c:pt idx="0">
                  <c:v>45566</c:v>
                </c:pt>
                <c:pt idx="1">
                  <c:v>45597</c:v>
                </c:pt>
                <c:pt idx="2">
                  <c:v>45627</c:v>
                </c:pt>
                <c:pt idx="3">
                  <c:v>45658</c:v>
                </c:pt>
                <c:pt idx="4">
                  <c:v>45689</c:v>
                </c:pt>
                <c:pt idx="5">
                  <c:v>45717</c:v>
                </c:pt>
                <c:pt idx="6">
                  <c:v>45748</c:v>
                </c:pt>
                <c:pt idx="7">
                  <c:v>45778</c:v>
                </c:pt>
                <c:pt idx="8">
                  <c:v>45809</c:v>
                </c:pt>
                <c:pt idx="9">
                  <c:v>45839</c:v>
                </c:pt>
                <c:pt idx="10">
                  <c:v>45870</c:v>
                </c:pt>
                <c:pt idx="11">
                  <c:v>45900</c:v>
                </c:pt>
              </c:numCache>
            </c:numRef>
          </c:cat>
          <c:val>
            <c:numRef>
              <c:f>Sheet40!$D$2:$D$13</c:f>
              <c:numCache>
                <c:formatCode>General</c:formatCode>
                <c:ptCount val="12"/>
                <c:pt idx="5" formatCode="0">
                  <c:v>3</c:v>
                </c:pt>
                <c:pt idx="6" formatCode="0">
                  <c:v>3.6943252390820458</c:v>
                </c:pt>
                <c:pt idx="7" formatCode="0">
                  <c:v>1.7510160625535658</c:v>
                </c:pt>
                <c:pt idx="8" formatCode="0">
                  <c:v>3.8414630643712719</c:v>
                </c:pt>
                <c:pt idx="9" formatCode="0">
                  <c:v>1.9471061631939923</c:v>
                </c:pt>
                <c:pt idx="10" formatCode="0">
                  <c:v>4.0753974306314351</c:v>
                </c:pt>
                <c:pt idx="11" formatCode="0">
                  <c:v>2.2711439599109449</c:v>
                </c:pt>
              </c:numCache>
            </c:numRef>
          </c:val>
          <c:smooth val="0"/>
          <c:extLst>
            <c:ext xmlns:c16="http://schemas.microsoft.com/office/drawing/2014/chart" uri="{C3380CC4-5D6E-409C-BE32-E72D297353CC}">
              <c16:uniqueId val="{00000002-4C62-4983-8CB1-056CF7781DAE}"/>
            </c:ext>
          </c:extLst>
        </c:ser>
        <c:ser>
          <c:idx val="3"/>
          <c:order val="3"/>
          <c:tx>
            <c:strRef>
              <c:f>Sheet40!$E$1</c:f>
              <c:strCache>
                <c:ptCount val="1"/>
                <c:pt idx="0">
                  <c:v>Upper Confidence Bound(Parcel Size 16)</c:v>
                </c:pt>
              </c:strCache>
            </c:strRef>
          </c:tx>
          <c:spPr>
            <a:ln w="19050" cap="rnd">
              <a:solidFill>
                <a:srgbClr val="E97132"/>
              </a:solidFill>
              <a:prstDash val="solid"/>
              <a:round/>
            </a:ln>
            <a:effectLst/>
          </c:spPr>
          <c:marker>
            <c:symbol val="none"/>
          </c:marker>
          <c:cat>
            <c:numRef>
              <c:f>Sheet40!$A$2:$A$13</c:f>
              <c:numCache>
                <c:formatCode>m/d/yyyy</c:formatCode>
                <c:ptCount val="12"/>
                <c:pt idx="0">
                  <c:v>45566</c:v>
                </c:pt>
                <c:pt idx="1">
                  <c:v>45597</c:v>
                </c:pt>
                <c:pt idx="2">
                  <c:v>45627</c:v>
                </c:pt>
                <c:pt idx="3">
                  <c:v>45658</c:v>
                </c:pt>
                <c:pt idx="4">
                  <c:v>45689</c:v>
                </c:pt>
                <c:pt idx="5">
                  <c:v>45717</c:v>
                </c:pt>
                <c:pt idx="6">
                  <c:v>45748</c:v>
                </c:pt>
                <c:pt idx="7">
                  <c:v>45778</c:v>
                </c:pt>
                <c:pt idx="8">
                  <c:v>45809</c:v>
                </c:pt>
                <c:pt idx="9">
                  <c:v>45839</c:v>
                </c:pt>
                <c:pt idx="10">
                  <c:v>45870</c:v>
                </c:pt>
                <c:pt idx="11">
                  <c:v>45900</c:v>
                </c:pt>
              </c:numCache>
            </c:numRef>
          </c:cat>
          <c:val>
            <c:numRef>
              <c:f>Sheet40!$E$2:$E$13</c:f>
              <c:numCache>
                <c:formatCode>General</c:formatCode>
                <c:ptCount val="12"/>
                <c:pt idx="5" formatCode="0">
                  <c:v>3</c:v>
                </c:pt>
                <c:pt idx="6" formatCode="0">
                  <c:v>8.7237305211272016</c:v>
                </c:pt>
                <c:pt idx="7" formatCode="0">
                  <c:v>7.378567739658072</c:v>
                </c:pt>
                <c:pt idx="8" formatCode="0">
                  <c:v>10.013549554359223</c:v>
                </c:pt>
                <c:pt idx="9" formatCode="0">
                  <c:v>8.6194344975388937</c:v>
                </c:pt>
                <c:pt idx="10" formatCode="0">
                  <c:v>11.216572046620307</c:v>
                </c:pt>
                <c:pt idx="11" formatCode="0">
                  <c:v>9.8384332999237571</c:v>
                </c:pt>
              </c:numCache>
            </c:numRef>
          </c:val>
          <c:smooth val="0"/>
          <c:extLst>
            <c:ext xmlns:c16="http://schemas.microsoft.com/office/drawing/2014/chart" uri="{C3380CC4-5D6E-409C-BE32-E72D297353CC}">
              <c16:uniqueId val="{00000003-4C62-4983-8CB1-056CF7781DAE}"/>
            </c:ext>
          </c:extLst>
        </c:ser>
        <c:dLbls>
          <c:showLegendKey val="0"/>
          <c:showVal val="0"/>
          <c:showCatName val="0"/>
          <c:showSerName val="0"/>
          <c:showPercent val="0"/>
          <c:showBubbleSize val="0"/>
        </c:dLbls>
        <c:smooth val="0"/>
        <c:axId val="1028793472"/>
        <c:axId val="1093122272"/>
      </c:lineChart>
      <c:catAx>
        <c:axId val="10287934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NZ"/>
                  <a:t>Date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3122272"/>
        <c:crosses val="autoZero"/>
        <c:auto val="1"/>
        <c:lblAlgn val="ctr"/>
        <c:lblOffset val="100"/>
        <c:noMultiLvlLbl val="0"/>
      </c:catAx>
      <c:valAx>
        <c:axId val="10931222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NZ"/>
                  <a:t>Number of Parcels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87934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NZ" sz="1400" b="0" i="0" u="none" strike="noStrike" kern="1200" spc="0" baseline="0">
                <a:solidFill>
                  <a:sysClr val="windowText" lastClr="000000">
                    <a:lumMod val="65000"/>
                    <a:lumOff val="35000"/>
                  </a:sysClr>
                </a:solidFill>
              </a:rPr>
              <a:t>Māori Parcel Size 18 Forecast and Actuals (0ct 2024- Aug 2025)</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Sheet41!$B$1</c:f>
              <c:strCache>
                <c:ptCount val="1"/>
                <c:pt idx="0">
                  <c:v>Parcel Size 18</c:v>
                </c:pt>
              </c:strCache>
            </c:strRef>
          </c:tx>
          <c:spPr>
            <a:ln w="28575" cap="rnd">
              <a:solidFill>
                <a:schemeClr val="accent1"/>
              </a:solidFill>
              <a:round/>
            </a:ln>
            <a:effectLst/>
          </c:spPr>
          <c:marker>
            <c:symbol val="none"/>
          </c:marker>
          <c:val>
            <c:numRef>
              <c:f>Sheet41!$B$2:$B$13</c:f>
              <c:numCache>
                <c:formatCode>0</c:formatCode>
                <c:ptCount val="12"/>
                <c:pt idx="0">
                  <c:v>5</c:v>
                </c:pt>
                <c:pt idx="1">
                  <c:v>6</c:v>
                </c:pt>
                <c:pt idx="2">
                  <c:v>8</c:v>
                </c:pt>
                <c:pt idx="3">
                  <c:v>4</c:v>
                </c:pt>
                <c:pt idx="4">
                  <c:v>4</c:v>
                </c:pt>
                <c:pt idx="5">
                  <c:v>6</c:v>
                </c:pt>
              </c:numCache>
            </c:numRef>
          </c:val>
          <c:smooth val="0"/>
          <c:extLst>
            <c:ext xmlns:c16="http://schemas.microsoft.com/office/drawing/2014/chart" uri="{C3380CC4-5D6E-409C-BE32-E72D297353CC}">
              <c16:uniqueId val="{00000000-841C-45F6-9E67-71AECDCA09AD}"/>
            </c:ext>
          </c:extLst>
        </c:ser>
        <c:ser>
          <c:idx val="1"/>
          <c:order val="1"/>
          <c:tx>
            <c:strRef>
              <c:f>Sheet41!$C$1</c:f>
              <c:strCache>
                <c:ptCount val="1"/>
                <c:pt idx="0">
                  <c:v>Forecast(Parcel Size 18)</c:v>
                </c:pt>
              </c:strCache>
            </c:strRef>
          </c:tx>
          <c:spPr>
            <a:ln w="25400" cap="rnd">
              <a:solidFill>
                <a:schemeClr val="accent2"/>
              </a:solidFill>
              <a:prstDash val="dash"/>
              <a:round/>
            </a:ln>
            <a:effectLst/>
          </c:spPr>
          <c:marker>
            <c:symbol val="none"/>
          </c:marker>
          <c:cat>
            <c:numRef>
              <c:f>Sheet41!$A$2:$A$13</c:f>
              <c:numCache>
                <c:formatCode>m/d/yyyy</c:formatCode>
                <c:ptCount val="12"/>
                <c:pt idx="0">
                  <c:v>45566</c:v>
                </c:pt>
                <c:pt idx="1">
                  <c:v>45597</c:v>
                </c:pt>
                <c:pt idx="2">
                  <c:v>45627</c:v>
                </c:pt>
                <c:pt idx="3">
                  <c:v>45658</c:v>
                </c:pt>
                <c:pt idx="4">
                  <c:v>45689</c:v>
                </c:pt>
                <c:pt idx="5">
                  <c:v>45717</c:v>
                </c:pt>
                <c:pt idx="6">
                  <c:v>45748</c:v>
                </c:pt>
                <c:pt idx="7">
                  <c:v>45778</c:v>
                </c:pt>
                <c:pt idx="8">
                  <c:v>45809</c:v>
                </c:pt>
                <c:pt idx="9">
                  <c:v>45839</c:v>
                </c:pt>
                <c:pt idx="10">
                  <c:v>45870</c:v>
                </c:pt>
                <c:pt idx="11">
                  <c:v>45900</c:v>
                </c:pt>
              </c:numCache>
            </c:numRef>
          </c:cat>
          <c:val>
            <c:numRef>
              <c:f>Sheet41!$C$2:$C$13</c:f>
              <c:numCache>
                <c:formatCode>General</c:formatCode>
                <c:ptCount val="12"/>
                <c:pt idx="5" formatCode="0">
                  <c:v>6</c:v>
                </c:pt>
                <c:pt idx="6" formatCode="0">
                  <c:v>4.2273054657259417</c:v>
                </c:pt>
                <c:pt idx="7" formatCode="0">
                  <c:v>3.9975161153696415</c:v>
                </c:pt>
                <c:pt idx="8" formatCode="0">
                  <c:v>3.7677267650133413</c:v>
                </c:pt>
                <c:pt idx="9" formatCode="0">
                  <c:v>3.5379374146570406</c:v>
                </c:pt>
                <c:pt idx="10" formatCode="0">
                  <c:v>3.3081480643007399</c:v>
                </c:pt>
                <c:pt idx="11" formatCode="0">
                  <c:v>3.0857712736333527</c:v>
                </c:pt>
              </c:numCache>
            </c:numRef>
          </c:val>
          <c:smooth val="0"/>
          <c:extLst>
            <c:ext xmlns:c16="http://schemas.microsoft.com/office/drawing/2014/chart" uri="{C3380CC4-5D6E-409C-BE32-E72D297353CC}">
              <c16:uniqueId val="{00000001-841C-45F6-9E67-71AECDCA09AD}"/>
            </c:ext>
          </c:extLst>
        </c:ser>
        <c:ser>
          <c:idx val="2"/>
          <c:order val="2"/>
          <c:tx>
            <c:strRef>
              <c:f>Sheet41!$D$1</c:f>
              <c:strCache>
                <c:ptCount val="1"/>
                <c:pt idx="0">
                  <c:v>Lower Confidence Bound(Parcel Size 18)</c:v>
                </c:pt>
              </c:strCache>
            </c:strRef>
          </c:tx>
          <c:spPr>
            <a:ln w="12700" cap="rnd">
              <a:solidFill>
                <a:srgbClr val="E97132"/>
              </a:solidFill>
              <a:prstDash val="solid"/>
              <a:round/>
            </a:ln>
            <a:effectLst/>
          </c:spPr>
          <c:marker>
            <c:symbol val="none"/>
          </c:marker>
          <c:cat>
            <c:numRef>
              <c:f>Sheet41!$A$2:$A$13</c:f>
              <c:numCache>
                <c:formatCode>m/d/yyyy</c:formatCode>
                <c:ptCount val="12"/>
                <c:pt idx="0">
                  <c:v>45566</c:v>
                </c:pt>
                <c:pt idx="1">
                  <c:v>45597</c:v>
                </c:pt>
                <c:pt idx="2">
                  <c:v>45627</c:v>
                </c:pt>
                <c:pt idx="3">
                  <c:v>45658</c:v>
                </c:pt>
                <c:pt idx="4">
                  <c:v>45689</c:v>
                </c:pt>
                <c:pt idx="5">
                  <c:v>45717</c:v>
                </c:pt>
                <c:pt idx="6">
                  <c:v>45748</c:v>
                </c:pt>
                <c:pt idx="7">
                  <c:v>45778</c:v>
                </c:pt>
                <c:pt idx="8">
                  <c:v>45809</c:v>
                </c:pt>
                <c:pt idx="9">
                  <c:v>45839</c:v>
                </c:pt>
                <c:pt idx="10">
                  <c:v>45870</c:v>
                </c:pt>
                <c:pt idx="11">
                  <c:v>45900</c:v>
                </c:pt>
              </c:numCache>
            </c:numRef>
          </c:cat>
          <c:val>
            <c:numRef>
              <c:f>Sheet41!$D$2:$D$13</c:f>
              <c:numCache>
                <c:formatCode>General</c:formatCode>
                <c:ptCount val="12"/>
                <c:pt idx="5" formatCode="0">
                  <c:v>6</c:v>
                </c:pt>
                <c:pt idx="6" formatCode="0">
                  <c:v>0.9609939921633579</c:v>
                </c:pt>
                <c:pt idx="7" formatCode="0">
                  <c:v>0.70496883908086128</c:v>
                </c:pt>
                <c:pt idx="8" formatCode="0">
                  <c:v>0.44874122233911251</c:v>
                </c:pt>
                <c:pt idx="9" formatCode="0">
                  <c:v>0.19231275286972371</c:v>
                </c:pt>
                <c:pt idx="10" formatCode="0">
                  <c:v>-6.4314973215731097E-2</c:v>
                </c:pt>
                <c:pt idx="11" formatCode="0">
                  <c:v>-0.31285904159967037</c:v>
                </c:pt>
              </c:numCache>
            </c:numRef>
          </c:val>
          <c:smooth val="0"/>
          <c:extLst>
            <c:ext xmlns:c16="http://schemas.microsoft.com/office/drawing/2014/chart" uri="{C3380CC4-5D6E-409C-BE32-E72D297353CC}">
              <c16:uniqueId val="{00000002-841C-45F6-9E67-71AECDCA09AD}"/>
            </c:ext>
          </c:extLst>
        </c:ser>
        <c:ser>
          <c:idx val="3"/>
          <c:order val="3"/>
          <c:tx>
            <c:strRef>
              <c:f>Sheet41!$E$1</c:f>
              <c:strCache>
                <c:ptCount val="1"/>
                <c:pt idx="0">
                  <c:v>Upper Confidence Bound(Parcel Size 18)</c:v>
                </c:pt>
              </c:strCache>
            </c:strRef>
          </c:tx>
          <c:spPr>
            <a:ln w="19050" cap="rnd">
              <a:solidFill>
                <a:srgbClr val="E97132"/>
              </a:solidFill>
              <a:prstDash val="solid"/>
              <a:round/>
            </a:ln>
            <a:effectLst/>
          </c:spPr>
          <c:marker>
            <c:symbol val="none"/>
          </c:marker>
          <c:cat>
            <c:numRef>
              <c:f>Sheet41!$A$2:$A$13</c:f>
              <c:numCache>
                <c:formatCode>m/d/yyyy</c:formatCode>
                <c:ptCount val="12"/>
                <c:pt idx="0">
                  <c:v>45566</c:v>
                </c:pt>
                <c:pt idx="1">
                  <c:v>45597</c:v>
                </c:pt>
                <c:pt idx="2">
                  <c:v>45627</c:v>
                </c:pt>
                <c:pt idx="3">
                  <c:v>45658</c:v>
                </c:pt>
                <c:pt idx="4">
                  <c:v>45689</c:v>
                </c:pt>
                <c:pt idx="5">
                  <c:v>45717</c:v>
                </c:pt>
                <c:pt idx="6">
                  <c:v>45748</c:v>
                </c:pt>
                <c:pt idx="7">
                  <c:v>45778</c:v>
                </c:pt>
                <c:pt idx="8">
                  <c:v>45809</c:v>
                </c:pt>
                <c:pt idx="9">
                  <c:v>45839</c:v>
                </c:pt>
                <c:pt idx="10">
                  <c:v>45870</c:v>
                </c:pt>
                <c:pt idx="11">
                  <c:v>45900</c:v>
                </c:pt>
              </c:numCache>
            </c:numRef>
          </c:cat>
          <c:val>
            <c:numRef>
              <c:f>Sheet41!$E$2:$E$13</c:f>
              <c:numCache>
                <c:formatCode>General</c:formatCode>
                <c:ptCount val="12"/>
                <c:pt idx="5" formatCode="0">
                  <c:v>6</c:v>
                </c:pt>
                <c:pt idx="6" formatCode="0">
                  <c:v>7.4936169392885255</c:v>
                </c:pt>
                <c:pt idx="7" formatCode="0">
                  <c:v>7.2900633916584212</c:v>
                </c:pt>
                <c:pt idx="8" formatCode="0">
                  <c:v>7.08671230768757</c:v>
                </c:pt>
                <c:pt idx="9" formatCode="0">
                  <c:v>6.8835620764443579</c:v>
                </c:pt>
                <c:pt idx="10" formatCode="0">
                  <c:v>6.6806111018172114</c:v>
                </c:pt>
                <c:pt idx="11" formatCode="0">
                  <c:v>6.4844015888663762</c:v>
                </c:pt>
              </c:numCache>
            </c:numRef>
          </c:val>
          <c:smooth val="0"/>
          <c:extLst>
            <c:ext xmlns:c16="http://schemas.microsoft.com/office/drawing/2014/chart" uri="{C3380CC4-5D6E-409C-BE32-E72D297353CC}">
              <c16:uniqueId val="{00000003-841C-45F6-9E67-71AECDCA09AD}"/>
            </c:ext>
          </c:extLst>
        </c:ser>
        <c:dLbls>
          <c:showLegendKey val="0"/>
          <c:showVal val="0"/>
          <c:showCatName val="0"/>
          <c:showSerName val="0"/>
          <c:showPercent val="0"/>
          <c:showBubbleSize val="0"/>
        </c:dLbls>
        <c:smooth val="0"/>
        <c:axId val="1614967423"/>
        <c:axId val="1614976543"/>
      </c:lineChart>
      <c:catAx>
        <c:axId val="161496742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NZ"/>
                  <a:t>Date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4976543"/>
        <c:crosses val="autoZero"/>
        <c:auto val="1"/>
        <c:lblAlgn val="ctr"/>
        <c:lblOffset val="100"/>
        <c:noMultiLvlLbl val="0"/>
      </c:catAx>
      <c:valAx>
        <c:axId val="161497654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NZ"/>
                  <a:t>Numbr of Parcels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49674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NZ" sz="1400" b="0" i="0" u="none" strike="noStrike" kern="1200" spc="0" baseline="0">
                <a:solidFill>
                  <a:sysClr val="windowText" lastClr="000000">
                    <a:lumMod val="65000"/>
                    <a:lumOff val="35000"/>
                  </a:sysClr>
                </a:solidFill>
              </a:rPr>
              <a:t>Māori Parcel Size 20 Forecast and Actuals (0ct 2024- Aug 2025)</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Sheet42!$B$1</c:f>
              <c:strCache>
                <c:ptCount val="1"/>
                <c:pt idx="0">
                  <c:v>Parcel Size 20</c:v>
                </c:pt>
              </c:strCache>
            </c:strRef>
          </c:tx>
          <c:spPr>
            <a:ln w="28575" cap="rnd">
              <a:solidFill>
                <a:schemeClr val="accent1"/>
              </a:solidFill>
              <a:round/>
            </a:ln>
            <a:effectLst/>
          </c:spPr>
          <c:marker>
            <c:symbol val="none"/>
          </c:marker>
          <c:val>
            <c:numRef>
              <c:f>Sheet42!$B$2:$B$13</c:f>
              <c:numCache>
                <c:formatCode>0</c:formatCode>
                <c:ptCount val="12"/>
                <c:pt idx="0">
                  <c:v>2</c:v>
                </c:pt>
                <c:pt idx="1">
                  <c:v>6</c:v>
                </c:pt>
                <c:pt idx="2">
                  <c:v>4</c:v>
                </c:pt>
                <c:pt idx="3">
                  <c:v>3</c:v>
                </c:pt>
                <c:pt idx="4">
                  <c:v>3</c:v>
                </c:pt>
                <c:pt idx="5">
                  <c:v>9</c:v>
                </c:pt>
              </c:numCache>
            </c:numRef>
          </c:val>
          <c:smooth val="0"/>
          <c:extLst>
            <c:ext xmlns:c16="http://schemas.microsoft.com/office/drawing/2014/chart" uri="{C3380CC4-5D6E-409C-BE32-E72D297353CC}">
              <c16:uniqueId val="{00000000-6627-4CE1-8E68-1A8F7356E3AC}"/>
            </c:ext>
          </c:extLst>
        </c:ser>
        <c:ser>
          <c:idx val="1"/>
          <c:order val="1"/>
          <c:tx>
            <c:strRef>
              <c:f>Sheet42!$C$1</c:f>
              <c:strCache>
                <c:ptCount val="1"/>
                <c:pt idx="0">
                  <c:v>Forecast(Parcel Size 20)</c:v>
                </c:pt>
              </c:strCache>
            </c:strRef>
          </c:tx>
          <c:spPr>
            <a:ln w="25400" cap="rnd">
              <a:solidFill>
                <a:schemeClr val="accent2"/>
              </a:solidFill>
              <a:prstDash val="dash"/>
              <a:round/>
            </a:ln>
            <a:effectLst/>
          </c:spPr>
          <c:marker>
            <c:symbol val="none"/>
          </c:marker>
          <c:cat>
            <c:numRef>
              <c:f>Sheet42!$A$2:$A$13</c:f>
              <c:numCache>
                <c:formatCode>m/d/yyyy</c:formatCode>
                <c:ptCount val="12"/>
                <c:pt idx="0">
                  <c:v>45566</c:v>
                </c:pt>
                <c:pt idx="1">
                  <c:v>45597</c:v>
                </c:pt>
                <c:pt idx="2">
                  <c:v>45627</c:v>
                </c:pt>
                <c:pt idx="3">
                  <c:v>45658</c:v>
                </c:pt>
                <c:pt idx="4">
                  <c:v>45689</c:v>
                </c:pt>
                <c:pt idx="5">
                  <c:v>45717</c:v>
                </c:pt>
                <c:pt idx="6">
                  <c:v>45748</c:v>
                </c:pt>
                <c:pt idx="7">
                  <c:v>45778</c:v>
                </c:pt>
                <c:pt idx="8">
                  <c:v>45809</c:v>
                </c:pt>
                <c:pt idx="9">
                  <c:v>45839</c:v>
                </c:pt>
                <c:pt idx="10">
                  <c:v>45870</c:v>
                </c:pt>
                <c:pt idx="11">
                  <c:v>45900</c:v>
                </c:pt>
              </c:numCache>
            </c:numRef>
          </c:cat>
          <c:val>
            <c:numRef>
              <c:f>Sheet42!$C$2:$C$13</c:f>
              <c:numCache>
                <c:formatCode>General</c:formatCode>
                <c:ptCount val="12"/>
                <c:pt idx="5" formatCode="0">
                  <c:v>9</c:v>
                </c:pt>
                <c:pt idx="6" formatCode="0">
                  <c:v>4.9745123541860607</c:v>
                </c:pt>
                <c:pt idx="7" formatCode="0">
                  <c:v>8.5085873234091132</c:v>
                </c:pt>
                <c:pt idx="8" formatCode="0">
                  <c:v>5.9706105778771015</c:v>
                </c:pt>
                <c:pt idx="9" formatCode="0">
                  <c:v>9.5046855471001521</c:v>
                </c:pt>
                <c:pt idx="10" formatCode="0">
                  <c:v>6.9667088015681422</c:v>
                </c:pt>
                <c:pt idx="11" formatCode="0">
                  <c:v>10.386781352429159</c:v>
                </c:pt>
              </c:numCache>
            </c:numRef>
          </c:val>
          <c:smooth val="0"/>
          <c:extLst>
            <c:ext xmlns:c16="http://schemas.microsoft.com/office/drawing/2014/chart" uri="{C3380CC4-5D6E-409C-BE32-E72D297353CC}">
              <c16:uniqueId val="{00000001-6627-4CE1-8E68-1A8F7356E3AC}"/>
            </c:ext>
          </c:extLst>
        </c:ser>
        <c:ser>
          <c:idx val="2"/>
          <c:order val="2"/>
          <c:tx>
            <c:strRef>
              <c:f>Sheet42!$D$1</c:f>
              <c:strCache>
                <c:ptCount val="1"/>
                <c:pt idx="0">
                  <c:v>Lower Confidence Bound(Parcel Size 20)</c:v>
                </c:pt>
              </c:strCache>
            </c:strRef>
          </c:tx>
          <c:spPr>
            <a:ln w="12700" cap="rnd">
              <a:solidFill>
                <a:srgbClr val="E97132"/>
              </a:solidFill>
              <a:prstDash val="solid"/>
              <a:round/>
            </a:ln>
            <a:effectLst/>
          </c:spPr>
          <c:marker>
            <c:symbol val="none"/>
          </c:marker>
          <c:cat>
            <c:numRef>
              <c:f>Sheet42!$A$2:$A$13</c:f>
              <c:numCache>
                <c:formatCode>m/d/yyyy</c:formatCode>
                <c:ptCount val="12"/>
                <c:pt idx="0">
                  <c:v>45566</c:v>
                </c:pt>
                <c:pt idx="1">
                  <c:v>45597</c:v>
                </c:pt>
                <c:pt idx="2">
                  <c:v>45627</c:v>
                </c:pt>
                <c:pt idx="3">
                  <c:v>45658</c:v>
                </c:pt>
                <c:pt idx="4">
                  <c:v>45689</c:v>
                </c:pt>
                <c:pt idx="5">
                  <c:v>45717</c:v>
                </c:pt>
                <c:pt idx="6">
                  <c:v>45748</c:v>
                </c:pt>
                <c:pt idx="7">
                  <c:v>45778</c:v>
                </c:pt>
                <c:pt idx="8">
                  <c:v>45809</c:v>
                </c:pt>
                <c:pt idx="9">
                  <c:v>45839</c:v>
                </c:pt>
                <c:pt idx="10">
                  <c:v>45870</c:v>
                </c:pt>
                <c:pt idx="11">
                  <c:v>45900</c:v>
                </c:pt>
              </c:numCache>
            </c:numRef>
          </c:cat>
          <c:val>
            <c:numRef>
              <c:f>Sheet42!$D$2:$D$13</c:f>
              <c:numCache>
                <c:formatCode>General</c:formatCode>
                <c:ptCount val="12"/>
                <c:pt idx="5" formatCode="0">
                  <c:v>9</c:v>
                </c:pt>
                <c:pt idx="6" formatCode="0">
                  <c:v>1.4371430992675793</c:v>
                </c:pt>
                <c:pt idx="7" formatCode="0">
                  <c:v>4.9712021503648005</c:v>
                </c:pt>
                <c:pt idx="8" formatCode="0">
                  <c:v>2.4039142937252707</c:v>
                </c:pt>
                <c:pt idx="9" formatCode="0">
                  <c:v>5.9379454096758364</c:v>
                </c:pt>
                <c:pt idx="10" formatCode="0">
                  <c:v>3.3699921767740655</c:v>
                </c:pt>
                <c:pt idx="11" formatCode="0">
                  <c:v>6.7899822425860936</c:v>
                </c:pt>
              </c:numCache>
            </c:numRef>
          </c:val>
          <c:smooth val="0"/>
          <c:extLst>
            <c:ext xmlns:c16="http://schemas.microsoft.com/office/drawing/2014/chart" uri="{C3380CC4-5D6E-409C-BE32-E72D297353CC}">
              <c16:uniqueId val="{00000002-6627-4CE1-8E68-1A8F7356E3AC}"/>
            </c:ext>
          </c:extLst>
        </c:ser>
        <c:ser>
          <c:idx val="3"/>
          <c:order val="3"/>
          <c:tx>
            <c:strRef>
              <c:f>Sheet42!$E$1</c:f>
              <c:strCache>
                <c:ptCount val="1"/>
                <c:pt idx="0">
                  <c:v>Upper Confidence Bound(Parcel Size 20)</c:v>
                </c:pt>
              </c:strCache>
            </c:strRef>
          </c:tx>
          <c:spPr>
            <a:ln w="19050" cap="rnd">
              <a:solidFill>
                <a:srgbClr val="E97132"/>
              </a:solidFill>
              <a:prstDash val="solid"/>
              <a:round/>
            </a:ln>
            <a:effectLst/>
          </c:spPr>
          <c:marker>
            <c:symbol val="none"/>
          </c:marker>
          <c:cat>
            <c:numRef>
              <c:f>Sheet42!$A$2:$A$13</c:f>
              <c:numCache>
                <c:formatCode>m/d/yyyy</c:formatCode>
                <c:ptCount val="12"/>
                <c:pt idx="0">
                  <c:v>45566</c:v>
                </c:pt>
                <c:pt idx="1">
                  <c:v>45597</c:v>
                </c:pt>
                <c:pt idx="2">
                  <c:v>45627</c:v>
                </c:pt>
                <c:pt idx="3">
                  <c:v>45658</c:v>
                </c:pt>
                <c:pt idx="4">
                  <c:v>45689</c:v>
                </c:pt>
                <c:pt idx="5">
                  <c:v>45717</c:v>
                </c:pt>
                <c:pt idx="6">
                  <c:v>45748</c:v>
                </c:pt>
                <c:pt idx="7">
                  <c:v>45778</c:v>
                </c:pt>
                <c:pt idx="8">
                  <c:v>45809</c:v>
                </c:pt>
                <c:pt idx="9">
                  <c:v>45839</c:v>
                </c:pt>
                <c:pt idx="10">
                  <c:v>45870</c:v>
                </c:pt>
                <c:pt idx="11">
                  <c:v>45900</c:v>
                </c:pt>
              </c:numCache>
            </c:numRef>
          </c:cat>
          <c:val>
            <c:numRef>
              <c:f>Sheet42!$E$2:$E$13</c:f>
              <c:numCache>
                <c:formatCode>General</c:formatCode>
                <c:ptCount val="12"/>
                <c:pt idx="5" formatCode="0">
                  <c:v>9</c:v>
                </c:pt>
                <c:pt idx="6" formatCode="0">
                  <c:v>8.5118816091045417</c:v>
                </c:pt>
                <c:pt idx="7" formatCode="0">
                  <c:v>12.045972496453427</c:v>
                </c:pt>
                <c:pt idx="8" formatCode="0">
                  <c:v>9.5373068620289327</c:v>
                </c:pt>
                <c:pt idx="9" formatCode="0">
                  <c:v>13.071425684524467</c:v>
                </c:pt>
                <c:pt idx="10" formatCode="0">
                  <c:v>10.563425426362219</c:v>
                </c:pt>
                <c:pt idx="11" formatCode="0">
                  <c:v>13.983580462272224</c:v>
                </c:pt>
              </c:numCache>
            </c:numRef>
          </c:val>
          <c:smooth val="0"/>
          <c:extLst>
            <c:ext xmlns:c16="http://schemas.microsoft.com/office/drawing/2014/chart" uri="{C3380CC4-5D6E-409C-BE32-E72D297353CC}">
              <c16:uniqueId val="{00000003-6627-4CE1-8E68-1A8F7356E3AC}"/>
            </c:ext>
          </c:extLst>
        </c:ser>
        <c:dLbls>
          <c:showLegendKey val="0"/>
          <c:showVal val="0"/>
          <c:showCatName val="0"/>
          <c:showSerName val="0"/>
          <c:showPercent val="0"/>
          <c:showBubbleSize val="0"/>
        </c:dLbls>
        <c:smooth val="0"/>
        <c:axId val="143368975"/>
        <c:axId val="143369455"/>
      </c:lineChart>
      <c:catAx>
        <c:axId val="14336897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NZ"/>
                  <a:t>Date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369455"/>
        <c:crosses val="autoZero"/>
        <c:auto val="1"/>
        <c:lblAlgn val="ctr"/>
        <c:lblOffset val="100"/>
        <c:noMultiLvlLbl val="0"/>
      </c:catAx>
      <c:valAx>
        <c:axId val="14336945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NZ"/>
                  <a:t>Number of Parcels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36897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r>
              <a:rPr lang="en-NZ" sz="1300" b="0" i="0" u="none" strike="noStrike" baseline="0">
                <a:effectLst/>
              </a:rPr>
              <a:t>Q3 2025 Projected Savings by Parcel Size (July-August)</a:t>
            </a:r>
            <a:endParaRPr lang="en-US" sz="1300"/>
          </a:p>
        </c:rich>
      </c:tx>
      <c:overlay val="0"/>
      <c:spPr>
        <a:noFill/>
        <a:ln>
          <a:noFill/>
        </a:ln>
        <a:effectLst/>
      </c:spPr>
      <c:txPr>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Cost_Analysis!$B$18</c:f>
              <c:strCache>
                <c:ptCount val="1"/>
                <c:pt idx="0">
                  <c:v>Jul-Aug Savings	</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961-4890-9734-5A64999C20F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961-4890-9734-5A64999C20F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3961-4890-9734-5A64999C20F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Cost_Analysis!$A$19:$A$21</c:f>
              <c:strCache>
                <c:ptCount val="3"/>
                <c:pt idx="0">
                  <c:v>Small (Size 2)</c:v>
                </c:pt>
                <c:pt idx="1">
                  <c:v>Medium (Size 10)</c:v>
                </c:pt>
                <c:pt idx="2">
                  <c:v>Large (Size 20)</c:v>
                </c:pt>
              </c:strCache>
            </c:strRef>
          </c:cat>
          <c:val>
            <c:numRef>
              <c:f>Cost_Analysis!$B$19:$B$21</c:f>
              <c:numCache>
                <c:formatCode>#,##0_ ;[Red]\-#,##0\ </c:formatCode>
                <c:ptCount val="3"/>
                <c:pt idx="0">
                  <c:v>3610</c:v>
                </c:pt>
                <c:pt idx="1">
                  <c:v>2800</c:v>
                </c:pt>
                <c:pt idx="2">
                  <c:v>1480</c:v>
                </c:pt>
              </c:numCache>
            </c:numRef>
          </c:val>
          <c:extLst>
            <c:ext xmlns:c16="http://schemas.microsoft.com/office/drawing/2014/chart" uri="{C3380CC4-5D6E-409C-BE32-E72D297353CC}">
              <c16:uniqueId val="{00000000-3B81-4ECE-8D94-5B282AB3AC30}"/>
            </c:ext>
          </c:extLst>
        </c:ser>
        <c:ser>
          <c:idx val="1"/>
          <c:order val="1"/>
          <c:tx>
            <c:strRef>
              <c:f>Cost_Analysis!$C$18</c:f>
              <c:strCache>
                <c:ptCount val="1"/>
                <c:pt idx="0">
                  <c:v>% of 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7-3961-4890-9734-5A64999C20F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9-3961-4890-9734-5A64999C20F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B-3961-4890-9734-5A64999C20F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Cost_Analysis!$A$19:$A$21</c:f>
              <c:strCache>
                <c:ptCount val="3"/>
                <c:pt idx="0">
                  <c:v>Small (Size 2)</c:v>
                </c:pt>
                <c:pt idx="1">
                  <c:v>Medium (Size 10)</c:v>
                </c:pt>
                <c:pt idx="2">
                  <c:v>Large (Size 20)</c:v>
                </c:pt>
              </c:strCache>
            </c:strRef>
          </c:cat>
          <c:val>
            <c:numRef>
              <c:f>Cost_Analysis!$C$19:$C$21</c:f>
              <c:numCache>
                <c:formatCode>0%</c:formatCode>
                <c:ptCount val="3"/>
                <c:pt idx="0">
                  <c:v>0.46</c:v>
                </c:pt>
                <c:pt idx="1">
                  <c:v>0.35</c:v>
                </c:pt>
                <c:pt idx="2">
                  <c:v>0.19</c:v>
                </c:pt>
              </c:numCache>
            </c:numRef>
          </c:val>
          <c:extLst>
            <c:ext xmlns:c16="http://schemas.microsoft.com/office/drawing/2014/chart" uri="{C3380CC4-5D6E-409C-BE32-E72D297353CC}">
              <c16:uniqueId val="{00000001-3B81-4ECE-8D94-5B282AB3AC30}"/>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Sheet34!$B$1</c:f>
              <c:strCache>
                <c:ptCount val="1"/>
                <c:pt idx="0">
                  <c:v>Parcel Size 4</c:v>
                </c:pt>
              </c:strCache>
            </c:strRef>
          </c:tx>
          <c:spPr>
            <a:ln w="28575" cap="rnd">
              <a:solidFill>
                <a:schemeClr val="accent1"/>
              </a:solidFill>
              <a:round/>
            </a:ln>
            <a:effectLst/>
          </c:spPr>
          <c:marker>
            <c:symbol val="none"/>
          </c:marker>
          <c:val>
            <c:numRef>
              <c:f>Sheet34!$B$2:$B$13</c:f>
              <c:numCache>
                <c:formatCode>0</c:formatCode>
                <c:ptCount val="12"/>
                <c:pt idx="0">
                  <c:v>4</c:v>
                </c:pt>
                <c:pt idx="1">
                  <c:v>5</c:v>
                </c:pt>
                <c:pt idx="2">
                  <c:v>2</c:v>
                </c:pt>
                <c:pt idx="3">
                  <c:v>7</c:v>
                </c:pt>
                <c:pt idx="4">
                  <c:v>1</c:v>
                </c:pt>
                <c:pt idx="5">
                  <c:v>5</c:v>
                </c:pt>
              </c:numCache>
            </c:numRef>
          </c:val>
          <c:smooth val="0"/>
          <c:extLst>
            <c:ext xmlns:c16="http://schemas.microsoft.com/office/drawing/2014/chart" uri="{C3380CC4-5D6E-409C-BE32-E72D297353CC}">
              <c16:uniqueId val="{00000000-F56E-4238-96F6-DC02EA802221}"/>
            </c:ext>
          </c:extLst>
        </c:ser>
        <c:ser>
          <c:idx val="1"/>
          <c:order val="1"/>
          <c:tx>
            <c:strRef>
              <c:f>Sheet34!$C$1</c:f>
              <c:strCache>
                <c:ptCount val="1"/>
                <c:pt idx="0">
                  <c:v>Forecast(Parcel Size 4)</c:v>
                </c:pt>
              </c:strCache>
            </c:strRef>
          </c:tx>
          <c:spPr>
            <a:ln w="25400" cap="rnd">
              <a:solidFill>
                <a:schemeClr val="accent2"/>
              </a:solidFill>
              <a:round/>
            </a:ln>
            <a:effectLst/>
          </c:spPr>
          <c:marker>
            <c:symbol val="none"/>
          </c:marker>
          <c:cat>
            <c:numRef>
              <c:f>Sheet34!$A$2:$A$13</c:f>
              <c:numCache>
                <c:formatCode>m/d/yyyy</c:formatCode>
                <c:ptCount val="12"/>
                <c:pt idx="0">
                  <c:v>45566</c:v>
                </c:pt>
                <c:pt idx="1">
                  <c:v>45597</c:v>
                </c:pt>
                <c:pt idx="2">
                  <c:v>45627</c:v>
                </c:pt>
                <c:pt idx="3">
                  <c:v>45658</c:v>
                </c:pt>
                <c:pt idx="4">
                  <c:v>45689</c:v>
                </c:pt>
                <c:pt idx="5">
                  <c:v>45717</c:v>
                </c:pt>
                <c:pt idx="6">
                  <c:v>45748</c:v>
                </c:pt>
                <c:pt idx="7">
                  <c:v>45778</c:v>
                </c:pt>
                <c:pt idx="8">
                  <c:v>45809</c:v>
                </c:pt>
                <c:pt idx="9">
                  <c:v>45839</c:v>
                </c:pt>
                <c:pt idx="10">
                  <c:v>45870</c:v>
                </c:pt>
                <c:pt idx="11">
                  <c:v>45900</c:v>
                </c:pt>
              </c:numCache>
            </c:numRef>
          </c:cat>
          <c:val>
            <c:numRef>
              <c:f>Sheet34!$C$2:$C$13</c:f>
              <c:numCache>
                <c:formatCode>General</c:formatCode>
                <c:ptCount val="12"/>
                <c:pt idx="5" formatCode="0">
                  <c:v>5</c:v>
                </c:pt>
                <c:pt idx="6" formatCode="0">
                  <c:v>1.5828192587073928</c:v>
                </c:pt>
                <c:pt idx="7" formatCode="0">
                  <c:v>4.5460227979884493</c:v>
                </c:pt>
                <c:pt idx="8" formatCode="0">
                  <c:v>1.0243108525505902</c:v>
                </c:pt>
                <c:pt idx="9" formatCode="0">
                  <c:v>3.9875143918316462</c:v>
                </c:pt>
                <c:pt idx="10" formatCode="0">
                  <c:v>0.4658024463937871</c:v>
                </c:pt>
                <c:pt idx="11" formatCode="0">
                  <c:v>3.3334187747302932</c:v>
                </c:pt>
              </c:numCache>
            </c:numRef>
          </c:val>
          <c:smooth val="0"/>
          <c:extLst>
            <c:ext xmlns:c16="http://schemas.microsoft.com/office/drawing/2014/chart" uri="{C3380CC4-5D6E-409C-BE32-E72D297353CC}">
              <c16:uniqueId val="{00000001-F56E-4238-96F6-DC02EA802221}"/>
            </c:ext>
          </c:extLst>
        </c:ser>
        <c:ser>
          <c:idx val="2"/>
          <c:order val="2"/>
          <c:tx>
            <c:strRef>
              <c:f>Sheet34!$D$1</c:f>
              <c:strCache>
                <c:ptCount val="1"/>
                <c:pt idx="0">
                  <c:v>Lower Confidence Bound(Parcel Size 4)</c:v>
                </c:pt>
              </c:strCache>
            </c:strRef>
          </c:tx>
          <c:spPr>
            <a:ln w="12700" cap="rnd">
              <a:solidFill>
                <a:srgbClr val="E97132"/>
              </a:solidFill>
              <a:prstDash val="solid"/>
              <a:round/>
            </a:ln>
            <a:effectLst/>
          </c:spPr>
          <c:marker>
            <c:symbol val="none"/>
          </c:marker>
          <c:cat>
            <c:numRef>
              <c:f>Sheet34!$A$2:$A$13</c:f>
              <c:numCache>
                <c:formatCode>m/d/yyyy</c:formatCode>
                <c:ptCount val="12"/>
                <c:pt idx="0">
                  <c:v>45566</c:v>
                </c:pt>
                <c:pt idx="1">
                  <c:v>45597</c:v>
                </c:pt>
                <c:pt idx="2">
                  <c:v>45627</c:v>
                </c:pt>
                <c:pt idx="3">
                  <c:v>45658</c:v>
                </c:pt>
                <c:pt idx="4">
                  <c:v>45689</c:v>
                </c:pt>
                <c:pt idx="5">
                  <c:v>45717</c:v>
                </c:pt>
                <c:pt idx="6">
                  <c:v>45748</c:v>
                </c:pt>
                <c:pt idx="7">
                  <c:v>45778</c:v>
                </c:pt>
                <c:pt idx="8">
                  <c:v>45809</c:v>
                </c:pt>
                <c:pt idx="9">
                  <c:v>45839</c:v>
                </c:pt>
                <c:pt idx="10">
                  <c:v>45870</c:v>
                </c:pt>
                <c:pt idx="11">
                  <c:v>45900</c:v>
                </c:pt>
              </c:numCache>
            </c:numRef>
          </c:cat>
          <c:val>
            <c:numRef>
              <c:f>Sheet34!$D$2:$D$13</c:f>
              <c:numCache>
                <c:formatCode>General</c:formatCode>
                <c:ptCount val="12"/>
                <c:pt idx="5" formatCode="0">
                  <c:v>5</c:v>
                </c:pt>
                <c:pt idx="6" formatCode="0">
                  <c:v>-0.77183628316883168</c:v>
                </c:pt>
                <c:pt idx="7" formatCode="0">
                  <c:v>2.1913566601861274</c:v>
                </c:pt>
                <c:pt idx="8" formatCode="0">
                  <c:v>-1.4051243300492133</c:v>
                </c:pt>
                <c:pt idx="9" formatCode="0">
                  <c:v>1.5580506821784716</c:v>
                </c:pt>
                <c:pt idx="10" formatCode="0">
                  <c:v>-2.0373259748498986</c:v>
                </c:pt>
                <c:pt idx="11" formatCode="0">
                  <c:v>0.83023783735523038</c:v>
                </c:pt>
              </c:numCache>
            </c:numRef>
          </c:val>
          <c:smooth val="0"/>
          <c:extLst>
            <c:ext xmlns:c16="http://schemas.microsoft.com/office/drawing/2014/chart" uri="{C3380CC4-5D6E-409C-BE32-E72D297353CC}">
              <c16:uniqueId val="{00000002-F56E-4238-96F6-DC02EA802221}"/>
            </c:ext>
          </c:extLst>
        </c:ser>
        <c:ser>
          <c:idx val="3"/>
          <c:order val="3"/>
          <c:tx>
            <c:strRef>
              <c:f>Sheet34!$E$1</c:f>
              <c:strCache>
                <c:ptCount val="1"/>
                <c:pt idx="0">
                  <c:v>Upper Confidence Bound(Parcel Size 4)</c:v>
                </c:pt>
              </c:strCache>
            </c:strRef>
          </c:tx>
          <c:spPr>
            <a:ln w="12700" cap="rnd">
              <a:solidFill>
                <a:srgbClr val="E97132"/>
              </a:solidFill>
              <a:prstDash val="solid"/>
              <a:round/>
            </a:ln>
            <a:effectLst/>
          </c:spPr>
          <c:marker>
            <c:symbol val="none"/>
          </c:marker>
          <c:cat>
            <c:numRef>
              <c:f>Sheet34!$A$2:$A$13</c:f>
              <c:numCache>
                <c:formatCode>m/d/yyyy</c:formatCode>
                <c:ptCount val="12"/>
                <c:pt idx="0">
                  <c:v>45566</c:v>
                </c:pt>
                <c:pt idx="1">
                  <c:v>45597</c:v>
                </c:pt>
                <c:pt idx="2">
                  <c:v>45627</c:v>
                </c:pt>
                <c:pt idx="3">
                  <c:v>45658</c:v>
                </c:pt>
                <c:pt idx="4">
                  <c:v>45689</c:v>
                </c:pt>
                <c:pt idx="5">
                  <c:v>45717</c:v>
                </c:pt>
                <c:pt idx="6">
                  <c:v>45748</c:v>
                </c:pt>
                <c:pt idx="7">
                  <c:v>45778</c:v>
                </c:pt>
                <c:pt idx="8">
                  <c:v>45809</c:v>
                </c:pt>
                <c:pt idx="9">
                  <c:v>45839</c:v>
                </c:pt>
                <c:pt idx="10">
                  <c:v>45870</c:v>
                </c:pt>
                <c:pt idx="11">
                  <c:v>45900</c:v>
                </c:pt>
              </c:numCache>
            </c:numRef>
          </c:cat>
          <c:val>
            <c:numRef>
              <c:f>Sheet34!$E$2:$E$13</c:f>
              <c:numCache>
                <c:formatCode>General</c:formatCode>
                <c:ptCount val="12"/>
                <c:pt idx="5" formatCode="0">
                  <c:v>5</c:v>
                </c:pt>
                <c:pt idx="6" formatCode="0">
                  <c:v>3.9374748005836171</c:v>
                </c:pt>
                <c:pt idx="7" formatCode="0">
                  <c:v>6.9006889357907717</c:v>
                </c:pt>
                <c:pt idx="8" formatCode="0">
                  <c:v>3.4537460351503935</c:v>
                </c:pt>
                <c:pt idx="9" formatCode="0">
                  <c:v>6.4169781014848208</c:v>
                </c:pt>
                <c:pt idx="10" formatCode="0">
                  <c:v>2.9689308676374724</c:v>
                </c:pt>
                <c:pt idx="11" formatCode="0">
                  <c:v>5.8365997121053557</c:v>
                </c:pt>
              </c:numCache>
            </c:numRef>
          </c:val>
          <c:smooth val="0"/>
          <c:extLst>
            <c:ext xmlns:c16="http://schemas.microsoft.com/office/drawing/2014/chart" uri="{C3380CC4-5D6E-409C-BE32-E72D297353CC}">
              <c16:uniqueId val="{00000003-F56E-4238-96F6-DC02EA802221}"/>
            </c:ext>
          </c:extLst>
        </c:ser>
        <c:dLbls>
          <c:showLegendKey val="0"/>
          <c:showVal val="0"/>
          <c:showCatName val="0"/>
          <c:showSerName val="0"/>
          <c:showPercent val="0"/>
          <c:showBubbleSize val="0"/>
        </c:dLbls>
        <c:smooth val="0"/>
        <c:axId val="1094398512"/>
        <c:axId val="1094386512"/>
      </c:lineChart>
      <c:catAx>
        <c:axId val="1094398512"/>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4386512"/>
        <c:crosses val="autoZero"/>
        <c:auto val="1"/>
        <c:lblAlgn val="ctr"/>
        <c:lblOffset val="100"/>
        <c:noMultiLvlLbl val="0"/>
      </c:catAx>
      <c:valAx>
        <c:axId val="109438651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43985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Sheet35!$B$1</c:f>
              <c:strCache>
                <c:ptCount val="1"/>
                <c:pt idx="0">
                  <c:v>Parcel Size 6</c:v>
                </c:pt>
              </c:strCache>
            </c:strRef>
          </c:tx>
          <c:spPr>
            <a:ln w="28575" cap="rnd">
              <a:solidFill>
                <a:schemeClr val="accent1"/>
              </a:solidFill>
              <a:round/>
            </a:ln>
            <a:effectLst/>
          </c:spPr>
          <c:marker>
            <c:symbol val="none"/>
          </c:marker>
          <c:val>
            <c:numRef>
              <c:f>Sheet35!$B$2:$B$13</c:f>
              <c:numCache>
                <c:formatCode>0</c:formatCode>
                <c:ptCount val="12"/>
                <c:pt idx="0">
                  <c:v>6</c:v>
                </c:pt>
                <c:pt idx="1">
                  <c:v>6</c:v>
                </c:pt>
                <c:pt idx="2">
                  <c:v>6</c:v>
                </c:pt>
                <c:pt idx="3">
                  <c:v>7</c:v>
                </c:pt>
                <c:pt idx="4">
                  <c:v>3</c:v>
                </c:pt>
                <c:pt idx="5">
                  <c:v>4</c:v>
                </c:pt>
              </c:numCache>
            </c:numRef>
          </c:val>
          <c:smooth val="0"/>
          <c:extLst>
            <c:ext xmlns:c16="http://schemas.microsoft.com/office/drawing/2014/chart" uri="{C3380CC4-5D6E-409C-BE32-E72D297353CC}">
              <c16:uniqueId val="{00000000-7B5F-4C15-8CD5-5ED04727B993}"/>
            </c:ext>
          </c:extLst>
        </c:ser>
        <c:ser>
          <c:idx val="1"/>
          <c:order val="1"/>
          <c:tx>
            <c:strRef>
              <c:f>Sheet35!$C$1</c:f>
              <c:strCache>
                <c:ptCount val="1"/>
                <c:pt idx="0">
                  <c:v>Forecast(Parcel Size 6)</c:v>
                </c:pt>
              </c:strCache>
            </c:strRef>
          </c:tx>
          <c:spPr>
            <a:ln w="25400" cap="rnd">
              <a:solidFill>
                <a:schemeClr val="accent2"/>
              </a:solidFill>
              <a:round/>
            </a:ln>
            <a:effectLst/>
          </c:spPr>
          <c:marker>
            <c:symbol val="none"/>
          </c:marker>
          <c:cat>
            <c:numRef>
              <c:f>Sheet35!$A$2:$A$13</c:f>
              <c:numCache>
                <c:formatCode>m/d/yyyy</c:formatCode>
                <c:ptCount val="12"/>
                <c:pt idx="0">
                  <c:v>45566</c:v>
                </c:pt>
                <c:pt idx="1">
                  <c:v>45597</c:v>
                </c:pt>
                <c:pt idx="2">
                  <c:v>45627</c:v>
                </c:pt>
                <c:pt idx="3">
                  <c:v>45658</c:v>
                </c:pt>
                <c:pt idx="4">
                  <c:v>45689</c:v>
                </c:pt>
                <c:pt idx="5">
                  <c:v>45717</c:v>
                </c:pt>
                <c:pt idx="6">
                  <c:v>45748</c:v>
                </c:pt>
                <c:pt idx="7">
                  <c:v>45778</c:v>
                </c:pt>
                <c:pt idx="8">
                  <c:v>45809</c:v>
                </c:pt>
                <c:pt idx="9">
                  <c:v>45839</c:v>
                </c:pt>
                <c:pt idx="10">
                  <c:v>45870</c:v>
                </c:pt>
                <c:pt idx="11">
                  <c:v>45900</c:v>
                </c:pt>
              </c:numCache>
            </c:numRef>
          </c:cat>
          <c:val>
            <c:numRef>
              <c:f>Sheet35!$C$2:$C$13</c:f>
              <c:numCache>
                <c:formatCode>General</c:formatCode>
                <c:ptCount val="12"/>
                <c:pt idx="5" formatCode="0">
                  <c:v>4</c:v>
                </c:pt>
                <c:pt idx="6" formatCode="0">
                  <c:v>2.5063224764480521</c:v>
                </c:pt>
                <c:pt idx="7" formatCode="0">
                  <c:v>2.7736324082801502</c:v>
                </c:pt>
                <c:pt idx="8" formatCode="0">
                  <c:v>1.2070191909919621</c:v>
                </c:pt>
                <c:pt idx="9" formatCode="0">
                  <c:v>1.4743291228240598</c:v>
                </c:pt>
                <c:pt idx="10" formatCode="0">
                  <c:v>-9.2284094464128663E-2</c:v>
                </c:pt>
                <c:pt idx="11" formatCode="0">
                  <c:v>0.16640293634112741</c:v>
                </c:pt>
              </c:numCache>
            </c:numRef>
          </c:val>
          <c:smooth val="0"/>
          <c:extLst>
            <c:ext xmlns:c16="http://schemas.microsoft.com/office/drawing/2014/chart" uri="{C3380CC4-5D6E-409C-BE32-E72D297353CC}">
              <c16:uniqueId val="{00000001-7B5F-4C15-8CD5-5ED04727B993}"/>
            </c:ext>
          </c:extLst>
        </c:ser>
        <c:ser>
          <c:idx val="2"/>
          <c:order val="2"/>
          <c:tx>
            <c:strRef>
              <c:f>Sheet35!$D$1</c:f>
              <c:strCache>
                <c:ptCount val="1"/>
                <c:pt idx="0">
                  <c:v>Lower Confidence Bound(Parcel Size 6)</c:v>
                </c:pt>
              </c:strCache>
            </c:strRef>
          </c:tx>
          <c:spPr>
            <a:ln w="12700" cap="rnd">
              <a:solidFill>
                <a:srgbClr val="E97132"/>
              </a:solidFill>
              <a:prstDash val="solid"/>
              <a:round/>
            </a:ln>
            <a:effectLst/>
          </c:spPr>
          <c:marker>
            <c:symbol val="none"/>
          </c:marker>
          <c:cat>
            <c:numRef>
              <c:f>Sheet35!$A$2:$A$13</c:f>
              <c:numCache>
                <c:formatCode>m/d/yyyy</c:formatCode>
                <c:ptCount val="12"/>
                <c:pt idx="0">
                  <c:v>45566</c:v>
                </c:pt>
                <c:pt idx="1">
                  <c:v>45597</c:v>
                </c:pt>
                <c:pt idx="2">
                  <c:v>45627</c:v>
                </c:pt>
                <c:pt idx="3">
                  <c:v>45658</c:v>
                </c:pt>
                <c:pt idx="4">
                  <c:v>45689</c:v>
                </c:pt>
                <c:pt idx="5">
                  <c:v>45717</c:v>
                </c:pt>
                <c:pt idx="6">
                  <c:v>45748</c:v>
                </c:pt>
                <c:pt idx="7">
                  <c:v>45778</c:v>
                </c:pt>
                <c:pt idx="8">
                  <c:v>45809</c:v>
                </c:pt>
                <c:pt idx="9">
                  <c:v>45839</c:v>
                </c:pt>
                <c:pt idx="10">
                  <c:v>45870</c:v>
                </c:pt>
                <c:pt idx="11">
                  <c:v>45900</c:v>
                </c:pt>
              </c:numCache>
            </c:numRef>
          </c:cat>
          <c:val>
            <c:numRef>
              <c:f>Sheet35!$D$2:$D$13</c:f>
              <c:numCache>
                <c:formatCode>General</c:formatCode>
                <c:ptCount val="12"/>
                <c:pt idx="5" formatCode="0">
                  <c:v>4</c:v>
                </c:pt>
                <c:pt idx="6" formatCode="0">
                  <c:v>1.7800964017446574E-2</c:v>
                </c:pt>
                <c:pt idx="7" formatCode="0">
                  <c:v>0.20731149392252091</c:v>
                </c:pt>
                <c:pt idx="8" formatCode="0">
                  <c:v>-1.6482954707457256</c:v>
                </c:pt>
                <c:pt idx="9" formatCode="0">
                  <c:v>-1.4501114369007091</c:v>
                </c:pt>
                <c:pt idx="10" formatCode="0">
                  <c:v>-3.2753103167709594</c:v>
                </c:pt>
                <c:pt idx="11" formatCode="0">
                  <c:v>-3.0777319938639542</c:v>
                </c:pt>
              </c:numCache>
            </c:numRef>
          </c:val>
          <c:smooth val="0"/>
          <c:extLst>
            <c:ext xmlns:c16="http://schemas.microsoft.com/office/drawing/2014/chart" uri="{C3380CC4-5D6E-409C-BE32-E72D297353CC}">
              <c16:uniqueId val="{00000002-7B5F-4C15-8CD5-5ED04727B993}"/>
            </c:ext>
          </c:extLst>
        </c:ser>
        <c:ser>
          <c:idx val="3"/>
          <c:order val="3"/>
          <c:tx>
            <c:strRef>
              <c:f>Sheet35!$E$1</c:f>
              <c:strCache>
                <c:ptCount val="1"/>
                <c:pt idx="0">
                  <c:v>Upper Confidence Bound(Parcel Size 6)</c:v>
                </c:pt>
              </c:strCache>
            </c:strRef>
          </c:tx>
          <c:spPr>
            <a:ln w="12700" cap="rnd">
              <a:solidFill>
                <a:srgbClr val="E97132"/>
              </a:solidFill>
              <a:prstDash val="solid"/>
              <a:round/>
            </a:ln>
            <a:effectLst/>
          </c:spPr>
          <c:marker>
            <c:symbol val="none"/>
          </c:marker>
          <c:cat>
            <c:numRef>
              <c:f>Sheet35!$A$2:$A$13</c:f>
              <c:numCache>
                <c:formatCode>m/d/yyyy</c:formatCode>
                <c:ptCount val="12"/>
                <c:pt idx="0">
                  <c:v>45566</c:v>
                </c:pt>
                <c:pt idx="1">
                  <c:v>45597</c:v>
                </c:pt>
                <c:pt idx="2">
                  <c:v>45627</c:v>
                </c:pt>
                <c:pt idx="3">
                  <c:v>45658</c:v>
                </c:pt>
                <c:pt idx="4">
                  <c:v>45689</c:v>
                </c:pt>
                <c:pt idx="5">
                  <c:v>45717</c:v>
                </c:pt>
                <c:pt idx="6">
                  <c:v>45748</c:v>
                </c:pt>
                <c:pt idx="7">
                  <c:v>45778</c:v>
                </c:pt>
                <c:pt idx="8">
                  <c:v>45809</c:v>
                </c:pt>
                <c:pt idx="9">
                  <c:v>45839</c:v>
                </c:pt>
                <c:pt idx="10">
                  <c:v>45870</c:v>
                </c:pt>
                <c:pt idx="11">
                  <c:v>45900</c:v>
                </c:pt>
              </c:numCache>
            </c:numRef>
          </c:cat>
          <c:val>
            <c:numRef>
              <c:f>Sheet35!$E$2:$E$13</c:f>
              <c:numCache>
                <c:formatCode>General</c:formatCode>
                <c:ptCount val="12"/>
                <c:pt idx="5" formatCode="0">
                  <c:v>4</c:v>
                </c:pt>
                <c:pt idx="6" formatCode="0">
                  <c:v>4.9948439888786575</c:v>
                </c:pt>
                <c:pt idx="7" formatCode="0">
                  <c:v>5.3399533226377791</c:v>
                </c:pt>
                <c:pt idx="8" formatCode="0">
                  <c:v>4.0623338527296493</c:v>
                </c:pt>
                <c:pt idx="9" formatCode="0">
                  <c:v>4.3987696825488287</c:v>
                </c:pt>
                <c:pt idx="10" formatCode="0">
                  <c:v>3.0907421278427019</c:v>
                </c:pt>
                <c:pt idx="11" formatCode="0">
                  <c:v>3.4105378665462092</c:v>
                </c:pt>
              </c:numCache>
            </c:numRef>
          </c:val>
          <c:smooth val="0"/>
          <c:extLst>
            <c:ext xmlns:c16="http://schemas.microsoft.com/office/drawing/2014/chart" uri="{C3380CC4-5D6E-409C-BE32-E72D297353CC}">
              <c16:uniqueId val="{00000003-7B5F-4C15-8CD5-5ED04727B993}"/>
            </c:ext>
          </c:extLst>
        </c:ser>
        <c:dLbls>
          <c:showLegendKey val="0"/>
          <c:showVal val="0"/>
          <c:showCatName val="0"/>
          <c:showSerName val="0"/>
          <c:showPercent val="0"/>
          <c:showBubbleSize val="0"/>
        </c:dLbls>
        <c:smooth val="0"/>
        <c:axId val="1133433504"/>
        <c:axId val="1133420064"/>
      </c:lineChart>
      <c:catAx>
        <c:axId val="1133433504"/>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3420064"/>
        <c:crosses val="autoZero"/>
        <c:auto val="1"/>
        <c:lblAlgn val="ctr"/>
        <c:lblOffset val="100"/>
        <c:noMultiLvlLbl val="0"/>
      </c:catAx>
      <c:valAx>
        <c:axId val="113342006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343350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Sheet36!$B$1</c:f>
              <c:strCache>
                <c:ptCount val="1"/>
                <c:pt idx="0">
                  <c:v>Parcel Size 8</c:v>
                </c:pt>
              </c:strCache>
            </c:strRef>
          </c:tx>
          <c:spPr>
            <a:ln w="28575" cap="rnd">
              <a:solidFill>
                <a:schemeClr val="accent1"/>
              </a:solidFill>
              <a:round/>
            </a:ln>
            <a:effectLst/>
          </c:spPr>
          <c:marker>
            <c:symbol val="none"/>
          </c:marker>
          <c:val>
            <c:numRef>
              <c:f>Sheet36!$B$2:$B$13</c:f>
              <c:numCache>
                <c:formatCode>0</c:formatCode>
                <c:ptCount val="12"/>
                <c:pt idx="0">
                  <c:v>9</c:v>
                </c:pt>
                <c:pt idx="1">
                  <c:v>5</c:v>
                </c:pt>
                <c:pt idx="2">
                  <c:v>6</c:v>
                </c:pt>
                <c:pt idx="3">
                  <c:v>8</c:v>
                </c:pt>
                <c:pt idx="4">
                  <c:v>8</c:v>
                </c:pt>
                <c:pt idx="5">
                  <c:v>1</c:v>
                </c:pt>
              </c:numCache>
            </c:numRef>
          </c:val>
          <c:smooth val="0"/>
          <c:extLst>
            <c:ext xmlns:c16="http://schemas.microsoft.com/office/drawing/2014/chart" uri="{C3380CC4-5D6E-409C-BE32-E72D297353CC}">
              <c16:uniqueId val="{00000000-2EE9-4E95-9F58-C263C418616F}"/>
            </c:ext>
          </c:extLst>
        </c:ser>
        <c:ser>
          <c:idx val="1"/>
          <c:order val="1"/>
          <c:tx>
            <c:strRef>
              <c:f>Sheet36!$C$1</c:f>
              <c:strCache>
                <c:ptCount val="1"/>
                <c:pt idx="0">
                  <c:v>Forecast(Parcel Size 8)</c:v>
                </c:pt>
              </c:strCache>
            </c:strRef>
          </c:tx>
          <c:spPr>
            <a:ln w="25400" cap="rnd">
              <a:solidFill>
                <a:schemeClr val="accent2"/>
              </a:solidFill>
              <a:round/>
            </a:ln>
            <a:effectLst/>
          </c:spPr>
          <c:marker>
            <c:symbol val="none"/>
          </c:marker>
          <c:cat>
            <c:numRef>
              <c:f>Sheet36!$A$2:$A$13</c:f>
              <c:numCache>
                <c:formatCode>m/d/yyyy</c:formatCode>
                <c:ptCount val="12"/>
                <c:pt idx="0">
                  <c:v>45566</c:v>
                </c:pt>
                <c:pt idx="1">
                  <c:v>45597</c:v>
                </c:pt>
                <c:pt idx="2">
                  <c:v>45627</c:v>
                </c:pt>
                <c:pt idx="3">
                  <c:v>45658</c:v>
                </c:pt>
                <c:pt idx="4">
                  <c:v>45689</c:v>
                </c:pt>
                <c:pt idx="5">
                  <c:v>45717</c:v>
                </c:pt>
                <c:pt idx="6">
                  <c:v>45748</c:v>
                </c:pt>
                <c:pt idx="7">
                  <c:v>45778</c:v>
                </c:pt>
                <c:pt idx="8">
                  <c:v>45809</c:v>
                </c:pt>
                <c:pt idx="9">
                  <c:v>45839</c:v>
                </c:pt>
                <c:pt idx="10">
                  <c:v>45870</c:v>
                </c:pt>
                <c:pt idx="11">
                  <c:v>45900</c:v>
                </c:pt>
              </c:numCache>
            </c:numRef>
          </c:cat>
          <c:val>
            <c:numRef>
              <c:f>Sheet36!$C$2:$C$13</c:f>
              <c:numCache>
                <c:formatCode>General</c:formatCode>
                <c:ptCount val="12"/>
                <c:pt idx="5" formatCode="0">
                  <c:v>1</c:v>
                </c:pt>
                <c:pt idx="6" formatCode="0">
                  <c:v>4.4881861770081581</c:v>
                </c:pt>
                <c:pt idx="7" formatCode="0">
                  <c:v>3.7355131676754763</c:v>
                </c:pt>
                <c:pt idx="8" formatCode="0">
                  <c:v>2.9828401583427975</c:v>
                </c:pt>
                <c:pt idx="9" formatCode="0">
                  <c:v>2.2301671490101156</c:v>
                </c:pt>
                <c:pt idx="10" formatCode="0">
                  <c:v>1.477494139677437</c:v>
                </c:pt>
                <c:pt idx="11" formatCode="0">
                  <c:v>0.74910090483935765</c:v>
                </c:pt>
              </c:numCache>
            </c:numRef>
          </c:val>
          <c:smooth val="0"/>
          <c:extLst>
            <c:ext xmlns:c16="http://schemas.microsoft.com/office/drawing/2014/chart" uri="{C3380CC4-5D6E-409C-BE32-E72D297353CC}">
              <c16:uniqueId val="{00000001-2EE9-4E95-9F58-C263C418616F}"/>
            </c:ext>
          </c:extLst>
        </c:ser>
        <c:ser>
          <c:idx val="2"/>
          <c:order val="2"/>
          <c:tx>
            <c:strRef>
              <c:f>Sheet36!$D$1</c:f>
              <c:strCache>
                <c:ptCount val="1"/>
                <c:pt idx="0">
                  <c:v>Lower Confidence Bound(Parcel Size 8)</c:v>
                </c:pt>
              </c:strCache>
            </c:strRef>
          </c:tx>
          <c:spPr>
            <a:ln w="12700" cap="rnd">
              <a:solidFill>
                <a:srgbClr val="E97132"/>
              </a:solidFill>
              <a:prstDash val="solid"/>
              <a:round/>
            </a:ln>
            <a:effectLst/>
          </c:spPr>
          <c:marker>
            <c:symbol val="none"/>
          </c:marker>
          <c:cat>
            <c:numRef>
              <c:f>Sheet36!$A$2:$A$13</c:f>
              <c:numCache>
                <c:formatCode>m/d/yyyy</c:formatCode>
                <c:ptCount val="12"/>
                <c:pt idx="0">
                  <c:v>45566</c:v>
                </c:pt>
                <c:pt idx="1">
                  <c:v>45597</c:v>
                </c:pt>
                <c:pt idx="2">
                  <c:v>45627</c:v>
                </c:pt>
                <c:pt idx="3">
                  <c:v>45658</c:v>
                </c:pt>
                <c:pt idx="4">
                  <c:v>45689</c:v>
                </c:pt>
                <c:pt idx="5">
                  <c:v>45717</c:v>
                </c:pt>
                <c:pt idx="6">
                  <c:v>45748</c:v>
                </c:pt>
                <c:pt idx="7">
                  <c:v>45778</c:v>
                </c:pt>
                <c:pt idx="8">
                  <c:v>45809</c:v>
                </c:pt>
                <c:pt idx="9">
                  <c:v>45839</c:v>
                </c:pt>
                <c:pt idx="10">
                  <c:v>45870</c:v>
                </c:pt>
                <c:pt idx="11">
                  <c:v>45900</c:v>
                </c:pt>
              </c:numCache>
            </c:numRef>
          </c:cat>
          <c:val>
            <c:numRef>
              <c:f>Sheet36!$D$2:$D$13</c:f>
              <c:numCache>
                <c:formatCode>General</c:formatCode>
                <c:ptCount val="12"/>
                <c:pt idx="5" formatCode="0">
                  <c:v>1</c:v>
                </c:pt>
                <c:pt idx="6" formatCode="0">
                  <c:v>-0.34508121546221293</c:v>
                </c:pt>
                <c:pt idx="7" formatCode="0">
                  <c:v>-1.0977759744492239</c:v>
                </c:pt>
                <c:pt idx="8" formatCode="0">
                  <c:v>-1.850487649592385</c:v>
                </c:pt>
                <c:pt idx="9" formatCode="0">
                  <c:v>-2.6032210736347081</c:v>
                </c:pt>
                <c:pt idx="10" formatCode="0">
                  <c:v>-3.3559810788226461</c:v>
                </c:pt>
                <c:pt idx="11" formatCode="0">
                  <c:v>-4.084488902585905</c:v>
                </c:pt>
              </c:numCache>
            </c:numRef>
          </c:val>
          <c:smooth val="0"/>
          <c:extLst>
            <c:ext xmlns:c16="http://schemas.microsoft.com/office/drawing/2014/chart" uri="{C3380CC4-5D6E-409C-BE32-E72D297353CC}">
              <c16:uniqueId val="{00000002-2EE9-4E95-9F58-C263C418616F}"/>
            </c:ext>
          </c:extLst>
        </c:ser>
        <c:ser>
          <c:idx val="3"/>
          <c:order val="3"/>
          <c:tx>
            <c:strRef>
              <c:f>Sheet36!$E$1</c:f>
              <c:strCache>
                <c:ptCount val="1"/>
                <c:pt idx="0">
                  <c:v>Upper Confidence Bound(Parcel Size 8)</c:v>
                </c:pt>
              </c:strCache>
            </c:strRef>
          </c:tx>
          <c:spPr>
            <a:ln w="12700" cap="rnd">
              <a:solidFill>
                <a:srgbClr val="E97132"/>
              </a:solidFill>
              <a:prstDash val="solid"/>
              <a:round/>
            </a:ln>
            <a:effectLst/>
          </c:spPr>
          <c:marker>
            <c:symbol val="none"/>
          </c:marker>
          <c:cat>
            <c:numRef>
              <c:f>Sheet36!$A$2:$A$13</c:f>
              <c:numCache>
                <c:formatCode>m/d/yyyy</c:formatCode>
                <c:ptCount val="12"/>
                <c:pt idx="0">
                  <c:v>45566</c:v>
                </c:pt>
                <c:pt idx="1">
                  <c:v>45597</c:v>
                </c:pt>
                <c:pt idx="2">
                  <c:v>45627</c:v>
                </c:pt>
                <c:pt idx="3">
                  <c:v>45658</c:v>
                </c:pt>
                <c:pt idx="4">
                  <c:v>45689</c:v>
                </c:pt>
                <c:pt idx="5">
                  <c:v>45717</c:v>
                </c:pt>
                <c:pt idx="6">
                  <c:v>45748</c:v>
                </c:pt>
                <c:pt idx="7">
                  <c:v>45778</c:v>
                </c:pt>
                <c:pt idx="8">
                  <c:v>45809</c:v>
                </c:pt>
                <c:pt idx="9">
                  <c:v>45839</c:v>
                </c:pt>
                <c:pt idx="10">
                  <c:v>45870</c:v>
                </c:pt>
                <c:pt idx="11">
                  <c:v>45900</c:v>
                </c:pt>
              </c:numCache>
            </c:numRef>
          </c:cat>
          <c:val>
            <c:numRef>
              <c:f>Sheet36!$E$2:$E$13</c:f>
              <c:numCache>
                <c:formatCode>General</c:formatCode>
                <c:ptCount val="12"/>
                <c:pt idx="5" formatCode="0">
                  <c:v>1</c:v>
                </c:pt>
                <c:pt idx="6" formatCode="0">
                  <c:v>9.3214535694785283</c:v>
                </c:pt>
                <c:pt idx="7" formatCode="0">
                  <c:v>8.5688023098001764</c:v>
                </c:pt>
                <c:pt idx="8" formatCode="0">
                  <c:v>7.8161679662779804</c:v>
                </c:pt>
                <c:pt idx="9" formatCode="0">
                  <c:v>7.0635553716549389</c:v>
                </c:pt>
                <c:pt idx="10" formatCode="0">
                  <c:v>6.3109693581775197</c:v>
                </c:pt>
                <c:pt idx="11" formatCode="0">
                  <c:v>5.5826907122646201</c:v>
                </c:pt>
              </c:numCache>
            </c:numRef>
          </c:val>
          <c:smooth val="0"/>
          <c:extLst>
            <c:ext xmlns:c16="http://schemas.microsoft.com/office/drawing/2014/chart" uri="{C3380CC4-5D6E-409C-BE32-E72D297353CC}">
              <c16:uniqueId val="{00000003-2EE9-4E95-9F58-C263C418616F}"/>
            </c:ext>
          </c:extLst>
        </c:ser>
        <c:dLbls>
          <c:showLegendKey val="0"/>
          <c:showVal val="0"/>
          <c:showCatName val="0"/>
          <c:showSerName val="0"/>
          <c:showPercent val="0"/>
          <c:showBubbleSize val="0"/>
        </c:dLbls>
        <c:smooth val="0"/>
        <c:axId val="1136168304"/>
        <c:axId val="1136175024"/>
      </c:lineChart>
      <c:catAx>
        <c:axId val="1136168304"/>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6175024"/>
        <c:crosses val="autoZero"/>
        <c:auto val="1"/>
        <c:lblAlgn val="ctr"/>
        <c:lblOffset val="100"/>
        <c:noMultiLvlLbl val="0"/>
      </c:catAx>
      <c:valAx>
        <c:axId val="1136175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616830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Sheet37!$B$1</c:f>
              <c:strCache>
                <c:ptCount val="1"/>
                <c:pt idx="0">
                  <c:v>Parcel Size 10</c:v>
                </c:pt>
              </c:strCache>
            </c:strRef>
          </c:tx>
          <c:spPr>
            <a:ln w="28575" cap="rnd">
              <a:solidFill>
                <a:schemeClr val="accent1"/>
              </a:solidFill>
              <a:round/>
            </a:ln>
            <a:effectLst/>
          </c:spPr>
          <c:marker>
            <c:symbol val="none"/>
          </c:marker>
          <c:val>
            <c:numRef>
              <c:f>Sheet37!$B$2:$B$13</c:f>
              <c:numCache>
                <c:formatCode>0</c:formatCode>
                <c:ptCount val="12"/>
                <c:pt idx="0">
                  <c:v>7</c:v>
                </c:pt>
                <c:pt idx="1">
                  <c:v>4</c:v>
                </c:pt>
                <c:pt idx="2">
                  <c:v>1</c:v>
                </c:pt>
                <c:pt idx="3">
                  <c:v>5</c:v>
                </c:pt>
                <c:pt idx="4">
                  <c:v>7</c:v>
                </c:pt>
                <c:pt idx="5">
                  <c:v>4</c:v>
                </c:pt>
              </c:numCache>
            </c:numRef>
          </c:val>
          <c:smooth val="0"/>
          <c:extLst>
            <c:ext xmlns:c16="http://schemas.microsoft.com/office/drawing/2014/chart" uri="{C3380CC4-5D6E-409C-BE32-E72D297353CC}">
              <c16:uniqueId val="{00000000-4AC7-4152-943E-AB1445A5F351}"/>
            </c:ext>
          </c:extLst>
        </c:ser>
        <c:ser>
          <c:idx val="1"/>
          <c:order val="1"/>
          <c:tx>
            <c:strRef>
              <c:f>Sheet37!$C$1</c:f>
              <c:strCache>
                <c:ptCount val="1"/>
                <c:pt idx="0">
                  <c:v>Forecast(Parcel Size 10)</c:v>
                </c:pt>
              </c:strCache>
            </c:strRef>
          </c:tx>
          <c:spPr>
            <a:ln w="25400" cap="rnd">
              <a:solidFill>
                <a:schemeClr val="accent2"/>
              </a:solidFill>
              <a:round/>
            </a:ln>
            <a:effectLst/>
          </c:spPr>
          <c:marker>
            <c:symbol val="none"/>
          </c:marker>
          <c:cat>
            <c:numRef>
              <c:f>Sheet37!$A$2:$A$13</c:f>
              <c:numCache>
                <c:formatCode>m/d/yyyy</c:formatCode>
                <c:ptCount val="12"/>
                <c:pt idx="0">
                  <c:v>45566</c:v>
                </c:pt>
                <c:pt idx="1">
                  <c:v>45597</c:v>
                </c:pt>
                <c:pt idx="2">
                  <c:v>45627</c:v>
                </c:pt>
                <c:pt idx="3">
                  <c:v>45658</c:v>
                </c:pt>
                <c:pt idx="4">
                  <c:v>45689</c:v>
                </c:pt>
                <c:pt idx="5">
                  <c:v>45717</c:v>
                </c:pt>
                <c:pt idx="6">
                  <c:v>45748</c:v>
                </c:pt>
                <c:pt idx="7">
                  <c:v>45778</c:v>
                </c:pt>
                <c:pt idx="8">
                  <c:v>45809</c:v>
                </c:pt>
                <c:pt idx="9">
                  <c:v>45839</c:v>
                </c:pt>
                <c:pt idx="10">
                  <c:v>45870</c:v>
                </c:pt>
                <c:pt idx="11">
                  <c:v>45900</c:v>
                </c:pt>
              </c:numCache>
            </c:numRef>
          </c:cat>
          <c:val>
            <c:numRef>
              <c:f>Sheet37!$C$2:$C$13</c:f>
              <c:numCache>
                <c:formatCode>General</c:formatCode>
                <c:ptCount val="12"/>
                <c:pt idx="5" formatCode="0">
                  <c:v>4</c:v>
                </c:pt>
                <c:pt idx="6" formatCode="0">
                  <c:v>5.1201846730064791</c:v>
                </c:pt>
                <c:pt idx="7" formatCode="0">
                  <c:v>5.2919002188093307</c:v>
                </c:pt>
                <c:pt idx="8" formatCode="0">
                  <c:v>5.4636157646121815</c:v>
                </c:pt>
                <c:pt idx="9" formatCode="0">
                  <c:v>5.6353313104150331</c:v>
                </c:pt>
                <c:pt idx="10" formatCode="0">
                  <c:v>5.8070468562178839</c:v>
                </c:pt>
                <c:pt idx="11" formatCode="0">
                  <c:v>5.973223190865804</c:v>
                </c:pt>
              </c:numCache>
            </c:numRef>
          </c:val>
          <c:smooth val="0"/>
          <c:extLst>
            <c:ext xmlns:c16="http://schemas.microsoft.com/office/drawing/2014/chart" uri="{C3380CC4-5D6E-409C-BE32-E72D297353CC}">
              <c16:uniqueId val="{00000001-4AC7-4152-943E-AB1445A5F351}"/>
            </c:ext>
          </c:extLst>
        </c:ser>
        <c:ser>
          <c:idx val="2"/>
          <c:order val="2"/>
          <c:tx>
            <c:strRef>
              <c:f>Sheet37!$D$1</c:f>
              <c:strCache>
                <c:ptCount val="1"/>
                <c:pt idx="0">
                  <c:v>Lower Confidence Bound(Parcel Size 10)</c:v>
                </c:pt>
              </c:strCache>
            </c:strRef>
          </c:tx>
          <c:spPr>
            <a:ln w="12700" cap="rnd">
              <a:solidFill>
                <a:srgbClr val="E97132"/>
              </a:solidFill>
              <a:prstDash val="solid"/>
              <a:round/>
            </a:ln>
            <a:effectLst/>
          </c:spPr>
          <c:marker>
            <c:symbol val="none"/>
          </c:marker>
          <c:cat>
            <c:numRef>
              <c:f>Sheet37!$A$2:$A$13</c:f>
              <c:numCache>
                <c:formatCode>m/d/yyyy</c:formatCode>
                <c:ptCount val="12"/>
                <c:pt idx="0">
                  <c:v>45566</c:v>
                </c:pt>
                <c:pt idx="1">
                  <c:v>45597</c:v>
                </c:pt>
                <c:pt idx="2">
                  <c:v>45627</c:v>
                </c:pt>
                <c:pt idx="3">
                  <c:v>45658</c:v>
                </c:pt>
                <c:pt idx="4">
                  <c:v>45689</c:v>
                </c:pt>
                <c:pt idx="5">
                  <c:v>45717</c:v>
                </c:pt>
                <c:pt idx="6">
                  <c:v>45748</c:v>
                </c:pt>
                <c:pt idx="7">
                  <c:v>45778</c:v>
                </c:pt>
                <c:pt idx="8">
                  <c:v>45809</c:v>
                </c:pt>
                <c:pt idx="9">
                  <c:v>45839</c:v>
                </c:pt>
                <c:pt idx="10">
                  <c:v>45870</c:v>
                </c:pt>
                <c:pt idx="11">
                  <c:v>45900</c:v>
                </c:pt>
              </c:numCache>
            </c:numRef>
          </c:cat>
          <c:val>
            <c:numRef>
              <c:f>Sheet37!$D$2:$D$13</c:f>
              <c:numCache>
                <c:formatCode>General</c:formatCode>
                <c:ptCount val="12"/>
                <c:pt idx="5" formatCode="0">
                  <c:v>4</c:v>
                </c:pt>
                <c:pt idx="6" formatCode="0">
                  <c:v>-0.24748407049713084</c:v>
                </c:pt>
                <c:pt idx="7" formatCode="0">
                  <c:v>-0.71173829084377438</c:v>
                </c:pt>
                <c:pt idx="8" formatCode="0">
                  <c:v>-1.1169906871168003</c:v>
                </c:pt>
                <c:pt idx="9" formatCode="0">
                  <c:v>-1.4776176643466394</c:v>
                </c:pt>
                <c:pt idx="10" formatCode="0">
                  <c:v>-1.8029937818735666</c:v>
                </c:pt>
                <c:pt idx="11" formatCode="0">
                  <c:v>-2.0904881755508633</c:v>
                </c:pt>
              </c:numCache>
            </c:numRef>
          </c:val>
          <c:smooth val="0"/>
          <c:extLst>
            <c:ext xmlns:c16="http://schemas.microsoft.com/office/drawing/2014/chart" uri="{C3380CC4-5D6E-409C-BE32-E72D297353CC}">
              <c16:uniqueId val="{00000002-4AC7-4152-943E-AB1445A5F351}"/>
            </c:ext>
          </c:extLst>
        </c:ser>
        <c:ser>
          <c:idx val="3"/>
          <c:order val="3"/>
          <c:tx>
            <c:strRef>
              <c:f>Sheet37!$E$1</c:f>
              <c:strCache>
                <c:ptCount val="1"/>
                <c:pt idx="0">
                  <c:v>Upper Confidence Bound(Parcel Size 10)</c:v>
                </c:pt>
              </c:strCache>
            </c:strRef>
          </c:tx>
          <c:spPr>
            <a:ln w="12700" cap="rnd">
              <a:solidFill>
                <a:srgbClr val="E97132"/>
              </a:solidFill>
              <a:prstDash val="solid"/>
              <a:round/>
            </a:ln>
            <a:effectLst/>
          </c:spPr>
          <c:marker>
            <c:symbol val="none"/>
          </c:marker>
          <c:cat>
            <c:numRef>
              <c:f>Sheet37!$A$2:$A$13</c:f>
              <c:numCache>
                <c:formatCode>m/d/yyyy</c:formatCode>
                <c:ptCount val="12"/>
                <c:pt idx="0">
                  <c:v>45566</c:v>
                </c:pt>
                <c:pt idx="1">
                  <c:v>45597</c:v>
                </c:pt>
                <c:pt idx="2">
                  <c:v>45627</c:v>
                </c:pt>
                <c:pt idx="3">
                  <c:v>45658</c:v>
                </c:pt>
                <c:pt idx="4">
                  <c:v>45689</c:v>
                </c:pt>
                <c:pt idx="5">
                  <c:v>45717</c:v>
                </c:pt>
                <c:pt idx="6">
                  <c:v>45748</c:v>
                </c:pt>
                <c:pt idx="7">
                  <c:v>45778</c:v>
                </c:pt>
                <c:pt idx="8">
                  <c:v>45809</c:v>
                </c:pt>
                <c:pt idx="9">
                  <c:v>45839</c:v>
                </c:pt>
                <c:pt idx="10">
                  <c:v>45870</c:v>
                </c:pt>
                <c:pt idx="11">
                  <c:v>45900</c:v>
                </c:pt>
              </c:numCache>
            </c:numRef>
          </c:cat>
          <c:val>
            <c:numRef>
              <c:f>Sheet37!$E$2:$E$13</c:f>
              <c:numCache>
                <c:formatCode>General</c:formatCode>
                <c:ptCount val="12"/>
                <c:pt idx="5" formatCode="0">
                  <c:v>4</c:v>
                </c:pt>
                <c:pt idx="6" formatCode="0">
                  <c:v>10.487853416510088</c:v>
                </c:pt>
                <c:pt idx="7" formatCode="0">
                  <c:v>11.295538728462436</c:v>
                </c:pt>
                <c:pt idx="8" formatCode="0">
                  <c:v>12.044222216341163</c:v>
                </c:pt>
                <c:pt idx="9" formatCode="0">
                  <c:v>12.748280285176705</c:v>
                </c:pt>
                <c:pt idx="10" formatCode="0">
                  <c:v>13.417087494309335</c:v>
                </c:pt>
                <c:pt idx="11" formatCode="0">
                  <c:v>14.036934557282471</c:v>
                </c:pt>
              </c:numCache>
            </c:numRef>
          </c:val>
          <c:smooth val="0"/>
          <c:extLst>
            <c:ext xmlns:c16="http://schemas.microsoft.com/office/drawing/2014/chart" uri="{C3380CC4-5D6E-409C-BE32-E72D297353CC}">
              <c16:uniqueId val="{00000003-4AC7-4152-943E-AB1445A5F351}"/>
            </c:ext>
          </c:extLst>
        </c:ser>
        <c:dLbls>
          <c:showLegendKey val="0"/>
          <c:showVal val="0"/>
          <c:showCatName val="0"/>
          <c:showSerName val="0"/>
          <c:showPercent val="0"/>
          <c:showBubbleSize val="0"/>
        </c:dLbls>
        <c:smooth val="0"/>
        <c:axId val="178799599"/>
        <c:axId val="178800079"/>
      </c:lineChart>
      <c:catAx>
        <c:axId val="178799599"/>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800079"/>
        <c:crosses val="autoZero"/>
        <c:auto val="1"/>
        <c:lblAlgn val="ctr"/>
        <c:lblOffset val="100"/>
        <c:noMultiLvlLbl val="0"/>
      </c:catAx>
      <c:valAx>
        <c:axId val="17880007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79959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Sheet38!$B$1</c:f>
              <c:strCache>
                <c:ptCount val="1"/>
                <c:pt idx="0">
                  <c:v>Parcel Size 12</c:v>
                </c:pt>
              </c:strCache>
            </c:strRef>
          </c:tx>
          <c:spPr>
            <a:ln w="28575" cap="rnd">
              <a:solidFill>
                <a:schemeClr val="accent1"/>
              </a:solidFill>
              <a:round/>
            </a:ln>
            <a:effectLst/>
          </c:spPr>
          <c:marker>
            <c:symbol val="none"/>
          </c:marker>
          <c:val>
            <c:numRef>
              <c:f>Sheet38!$B$2:$B$13</c:f>
              <c:numCache>
                <c:formatCode>0</c:formatCode>
                <c:ptCount val="12"/>
                <c:pt idx="0">
                  <c:v>5</c:v>
                </c:pt>
                <c:pt idx="1">
                  <c:v>8</c:v>
                </c:pt>
                <c:pt idx="2">
                  <c:v>5</c:v>
                </c:pt>
                <c:pt idx="3">
                  <c:v>2</c:v>
                </c:pt>
                <c:pt idx="4">
                  <c:v>2</c:v>
                </c:pt>
                <c:pt idx="5">
                  <c:v>5</c:v>
                </c:pt>
              </c:numCache>
            </c:numRef>
          </c:val>
          <c:smooth val="0"/>
          <c:extLst>
            <c:ext xmlns:c16="http://schemas.microsoft.com/office/drawing/2014/chart" uri="{C3380CC4-5D6E-409C-BE32-E72D297353CC}">
              <c16:uniqueId val="{00000000-5CC8-4B42-8783-6779EEE3C631}"/>
            </c:ext>
          </c:extLst>
        </c:ser>
        <c:ser>
          <c:idx val="1"/>
          <c:order val="1"/>
          <c:tx>
            <c:strRef>
              <c:f>Sheet38!$C$1</c:f>
              <c:strCache>
                <c:ptCount val="1"/>
                <c:pt idx="0">
                  <c:v>Forecast(Parcel Size 12)</c:v>
                </c:pt>
              </c:strCache>
            </c:strRef>
          </c:tx>
          <c:spPr>
            <a:ln w="25400" cap="rnd">
              <a:solidFill>
                <a:schemeClr val="accent2"/>
              </a:solidFill>
              <a:round/>
            </a:ln>
            <a:effectLst/>
          </c:spPr>
          <c:marker>
            <c:symbol val="none"/>
          </c:marker>
          <c:cat>
            <c:numRef>
              <c:f>Sheet38!$A$2:$A$13</c:f>
              <c:numCache>
                <c:formatCode>m/d/yyyy</c:formatCode>
                <c:ptCount val="12"/>
                <c:pt idx="0">
                  <c:v>45566</c:v>
                </c:pt>
                <c:pt idx="1">
                  <c:v>45597</c:v>
                </c:pt>
                <c:pt idx="2">
                  <c:v>45627</c:v>
                </c:pt>
                <c:pt idx="3">
                  <c:v>45658</c:v>
                </c:pt>
                <c:pt idx="4">
                  <c:v>45689</c:v>
                </c:pt>
                <c:pt idx="5">
                  <c:v>45717</c:v>
                </c:pt>
                <c:pt idx="6">
                  <c:v>45748</c:v>
                </c:pt>
                <c:pt idx="7">
                  <c:v>45778</c:v>
                </c:pt>
                <c:pt idx="8">
                  <c:v>45809</c:v>
                </c:pt>
                <c:pt idx="9">
                  <c:v>45839</c:v>
                </c:pt>
                <c:pt idx="10">
                  <c:v>45870</c:v>
                </c:pt>
                <c:pt idx="11">
                  <c:v>45900</c:v>
                </c:pt>
              </c:numCache>
            </c:numRef>
          </c:cat>
          <c:val>
            <c:numRef>
              <c:f>Sheet38!$C$2:$C$13</c:f>
              <c:numCache>
                <c:formatCode>General</c:formatCode>
                <c:ptCount val="12"/>
                <c:pt idx="5" formatCode="0">
                  <c:v>5</c:v>
                </c:pt>
                <c:pt idx="6" formatCode="0">
                  <c:v>1.5064824599212894</c:v>
                </c:pt>
                <c:pt idx="7" formatCode="0">
                  <c:v>0.80512865605896022</c:v>
                </c:pt>
                <c:pt idx="8" formatCode="0">
                  <c:v>0.10377485219662873</c:v>
                </c:pt>
                <c:pt idx="9" formatCode="0">
                  <c:v>-0.5975789516657003</c:v>
                </c:pt>
                <c:pt idx="10" formatCode="0">
                  <c:v>-1.2989327555280317</c:v>
                </c:pt>
                <c:pt idx="11" formatCode="0">
                  <c:v>-1.9776622431367377</c:v>
                </c:pt>
              </c:numCache>
            </c:numRef>
          </c:val>
          <c:smooth val="0"/>
          <c:extLst>
            <c:ext xmlns:c16="http://schemas.microsoft.com/office/drawing/2014/chart" uri="{C3380CC4-5D6E-409C-BE32-E72D297353CC}">
              <c16:uniqueId val="{00000001-5CC8-4B42-8783-6779EEE3C631}"/>
            </c:ext>
          </c:extLst>
        </c:ser>
        <c:ser>
          <c:idx val="2"/>
          <c:order val="2"/>
          <c:tx>
            <c:strRef>
              <c:f>Sheet38!$D$1</c:f>
              <c:strCache>
                <c:ptCount val="1"/>
                <c:pt idx="0">
                  <c:v>Lower Confidence Bound(Parcel Size 12)</c:v>
                </c:pt>
              </c:strCache>
            </c:strRef>
          </c:tx>
          <c:spPr>
            <a:ln w="12700" cap="rnd">
              <a:solidFill>
                <a:srgbClr val="E97132"/>
              </a:solidFill>
              <a:prstDash val="solid"/>
              <a:round/>
            </a:ln>
            <a:effectLst/>
          </c:spPr>
          <c:marker>
            <c:symbol val="none"/>
          </c:marker>
          <c:cat>
            <c:numRef>
              <c:f>Sheet38!$A$2:$A$13</c:f>
              <c:numCache>
                <c:formatCode>m/d/yyyy</c:formatCode>
                <c:ptCount val="12"/>
                <c:pt idx="0">
                  <c:v>45566</c:v>
                </c:pt>
                <c:pt idx="1">
                  <c:v>45597</c:v>
                </c:pt>
                <c:pt idx="2">
                  <c:v>45627</c:v>
                </c:pt>
                <c:pt idx="3">
                  <c:v>45658</c:v>
                </c:pt>
                <c:pt idx="4">
                  <c:v>45689</c:v>
                </c:pt>
                <c:pt idx="5">
                  <c:v>45717</c:v>
                </c:pt>
                <c:pt idx="6">
                  <c:v>45748</c:v>
                </c:pt>
                <c:pt idx="7">
                  <c:v>45778</c:v>
                </c:pt>
                <c:pt idx="8">
                  <c:v>45809</c:v>
                </c:pt>
                <c:pt idx="9">
                  <c:v>45839</c:v>
                </c:pt>
                <c:pt idx="10">
                  <c:v>45870</c:v>
                </c:pt>
                <c:pt idx="11">
                  <c:v>45900</c:v>
                </c:pt>
              </c:numCache>
            </c:numRef>
          </c:cat>
          <c:val>
            <c:numRef>
              <c:f>Sheet38!$D$2:$D$13</c:f>
              <c:numCache>
                <c:formatCode>General</c:formatCode>
                <c:ptCount val="12"/>
                <c:pt idx="5" formatCode="0">
                  <c:v>5</c:v>
                </c:pt>
                <c:pt idx="6" formatCode="0">
                  <c:v>-2.6780061502904742</c:v>
                </c:pt>
                <c:pt idx="7" formatCode="0">
                  <c:v>-3.4129707774242868</c:v>
                </c:pt>
                <c:pt idx="8" formatCode="0">
                  <c:v>-4.1481947818045706</c:v>
                </c:pt>
                <c:pt idx="9" formatCode="0">
                  <c:v>-4.8836760996584569</c:v>
                </c:pt>
                <c:pt idx="10" formatCode="0">
                  <c:v>-5.6194126861991158</c:v>
                </c:pt>
                <c:pt idx="11" formatCode="0">
                  <c:v>-6.3316652093331909</c:v>
                </c:pt>
              </c:numCache>
            </c:numRef>
          </c:val>
          <c:smooth val="0"/>
          <c:extLst>
            <c:ext xmlns:c16="http://schemas.microsoft.com/office/drawing/2014/chart" uri="{C3380CC4-5D6E-409C-BE32-E72D297353CC}">
              <c16:uniqueId val="{00000002-5CC8-4B42-8783-6779EEE3C631}"/>
            </c:ext>
          </c:extLst>
        </c:ser>
        <c:ser>
          <c:idx val="3"/>
          <c:order val="3"/>
          <c:tx>
            <c:strRef>
              <c:f>Sheet38!$E$1</c:f>
              <c:strCache>
                <c:ptCount val="1"/>
                <c:pt idx="0">
                  <c:v>Upper Confidence Bound(Parcel Size 12)</c:v>
                </c:pt>
              </c:strCache>
            </c:strRef>
          </c:tx>
          <c:spPr>
            <a:ln w="12700" cap="rnd">
              <a:solidFill>
                <a:srgbClr val="E97132"/>
              </a:solidFill>
              <a:prstDash val="solid"/>
              <a:round/>
            </a:ln>
            <a:effectLst/>
          </c:spPr>
          <c:marker>
            <c:symbol val="none"/>
          </c:marker>
          <c:cat>
            <c:numRef>
              <c:f>Sheet38!$A$2:$A$13</c:f>
              <c:numCache>
                <c:formatCode>m/d/yyyy</c:formatCode>
                <c:ptCount val="12"/>
                <c:pt idx="0">
                  <c:v>45566</c:v>
                </c:pt>
                <c:pt idx="1">
                  <c:v>45597</c:v>
                </c:pt>
                <c:pt idx="2">
                  <c:v>45627</c:v>
                </c:pt>
                <c:pt idx="3">
                  <c:v>45658</c:v>
                </c:pt>
                <c:pt idx="4">
                  <c:v>45689</c:v>
                </c:pt>
                <c:pt idx="5">
                  <c:v>45717</c:v>
                </c:pt>
                <c:pt idx="6">
                  <c:v>45748</c:v>
                </c:pt>
                <c:pt idx="7">
                  <c:v>45778</c:v>
                </c:pt>
                <c:pt idx="8">
                  <c:v>45809</c:v>
                </c:pt>
                <c:pt idx="9">
                  <c:v>45839</c:v>
                </c:pt>
                <c:pt idx="10">
                  <c:v>45870</c:v>
                </c:pt>
                <c:pt idx="11">
                  <c:v>45900</c:v>
                </c:pt>
              </c:numCache>
            </c:numRef>
          </c:cat>
          <c:val>
            <c:numRef>
              <c:f>Sheet38!$E$2:$E$13</c:f>
              <c:numCache>
                <c:formatCode>General</c:formatCode>
                <c:ptCount val="12"/>
                <c:pt idx="5" formatCode="0">
                  <c:v>5</c:v>
                </c:pt>
                <c:pt idx="6" formatCode="0">
                  <c:v>5.6909710701330534</c:v>
                </c:pt>
                <c:pt idx="7" formatCode="0">
                  <c:v>5.023228089542207</c:v>
                </c:pt>
                <c:pt idx="8" formatCode="0">
                  <c:v>4.3557444861978274</c:v>
                </c:pt>
                <c:pt idx="9" formatCode="0">
                  <c:v>3.6885181963270561</c:v>
                </c:pt>
                <c:pt idx="10" formatCode="0">
                  <c:v>3.021547175143052</c:v>
                </c:pt>
                <c:pt idx="11" formatCode="0">
                  <c:v>2.3763407230597151</c:v>
                </c:pt>
              </c:numCache>
            </c:numRef>
          </c:val>
          <c:smooth val="0"/>
          <c:extLst>
            <c:ext xmlns:c16="http://schemas.microsoft.com/office/drawing/2014/chart" uri="{C3380CC4-5D6E-409C-BE32-E72D297353CC}">
              <c16:uniqueId val="{00000003-5CC8-4B42-8783-6779EEE3C631}"/>
            </c:ext>
          </c:extLst>
        </c:ser>
        <c:dLbls>
          <c:showLegendKey val="0"/>
          <c:showVal val="0"/>
          <c:showCatName val="0"/>
          <c:showSerName val="0"/>
          <c:showPercent val="0"/>
          <c:showBubbleSize val="0"/>
        </c:dLbls>
        <c:smooth val="0"/>
        <c:axId val="1133429184"/>
        <c:axId val="1133435424"/>
      </c:lineChart>
      <c:catAx>
        <c:axId val="1133429184"/>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3435424"/>
        <c:crosses val="autoZero"/>
        <c:auto val="1"/>
        <c:lblAlgn val="ctr"/>
        <c:lblOffset val="100"/>
        <c:noMultiLvlLbl val="0"/>
      </c:catAx>
      <c:valAx>
        <c:axId val="11334354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342918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Sheet39!$B$1</c:f>
              <c:strCache>
                <c:ptCount val="1"/>
                <c:pt idx="0">
                  <c:v>Parcel Size 14</c:v>
                </c:pt>
              </c:strCache>
            </c:strRef>
          </c:tx>
          <c:spPr>
            <a:ln w="28575" cap="rnd">
              <a:solidFill>
                <a:schemeClr val="accent1"/>
              </a:solidFill>
              <a:round/>
            </a:ln>
            <a:effectLst/>
          </c:spPr>
          <c:marker>
            <c:symbol val="none"/>
          </c:marker>
          <c:val>
            <c:numRef>
              <c:f>Sheet39!$B$2:$B$13</c:f>
              <c:numCache>
                <c:formatCode>0</c:formatCode>
                <c:ptCount val="12"/>
                <c:pt idx="0">
                  <c:v>3</c:v>
                </c:pt>
                <c:pt idx="1">
                  <c:v>3</c:v>
                </c:pt>
                <c:pt idx="2">
                  <c:v>1</c:v>
                </c:pt>
                <c:pt idx="3">
                  <c:v>5</c:v>
                </c:pt>
                <c:pt idx="4">
                  <c:v>6</c:v>
                </c:pt>
                <c:pt idx="5">
                  <c:v>10</c:v>
                </c:pt>
              </c:numCache>
            </c:numRef>
          </c:val>
          <c:smooth val="0"/>
          <c:extLst>
            <c:ext xmlns:c16="http://schemas.microsoft.com/office/drawing/2014/chart" uri="{C3380CC4-5D6E-409C-BE32-E72D297353CC}">
              <c16:uniqueId val="{00000000-02E1-4E45-A87F-D891E5A8BA24}"/>
            </c:ext>
          </c:extLst>
        </c:ser>
        <c:ser>
          <c:idx val="1"/>
          <c:order val="1"/>
          <c:tx>
            <c:strRef>
              <c:f>Sheet39!$C$1</c:f>
              <c:strCache>
                <c:ptCount val="1"/>
                <c:pt idx="0">
                  <c:v>Forecast(Parcel Size 14)</c:v>
                </c:pt>
              </c:strCache>
            </c:strRef>
          </c:tx>
          <c:spPr>
            <a:ln w="25400" cap="rnd">
              <a:solidFill>
                <a:schemeClr val="accent2"/>
              </a:solidFill>
              <a:round/>
            </a:ln>
            <a:effectLst/>
          </c:spPr>
          <c:marker>
            <c:symbol val="none"/>
          </c:marker>
          <c:cat>
            <c:numRef>
              <c:f>Sheet39!$A$2:$A$13</c:f>
              <c:numCache>
                <c:formatCode>m/d/yyyy</c:formatCode>
                <c:ptCount val="12"/>
                <c:pt idx="0">
                  <c:v>45566</c:v>
                </c:pt>
                <c:pt idx="1">
                  <c:v>45597</c:v>
                </c:pt>
                <c:pt idx="2">
                  <c:v>45627</c:v>
                </c:pt>
                <c:pt idx="3">
                  <c:v>45658</c:v>
                </c:pt>
                <c:pt idx="4">
                  <c:v>45689</c:v>
                </c:pt>
                <c:pt idx="5">
                  <c:v>45717</c:v>
                </c:pt>
                <c:pt idx="6">
                  <c:v>45748</c:v>
                </c:pt>
                <c:pt idx="7">
                  <c:v>45778</c:v>
                </c:pt>
                <c:pt idx="8">
                  <c:v>45809</c:v>
                </c:pt>
                <c:pt idx="9">
                  <c:v>45839</c:v>
                </c:pt>
                <c:pt idx="10">
                  <c:v>45870</c:v>
                </c:pt>
                <c:pt idx="11">
                  <c:v>45900</c:v>
                </c:pt>
              </c:numCache>
            </c:numRef>
          </c:cat>
          <c:val>
            <c:numRef>
              <c:f>Sheet39!$C$2:$C$13</c:f>
              <c:numCache>
                <c:formatCode>General</c:formatCode>
                <c:ptCount val="12"/>
                <c:pt idx="5" formatCode="0">
                  <c:v>10</c:v>
                </c:pt>
                <c:pt idx="6" formatCode="0">
                  <c:v>10.959324533461622</c:v>
                </c:pt>
                <c:pt idx="7" formatCode="0">
                  <c:v>12.51768235983867</c:v>
                </c:pt>
                <c:pt idx="8" formatCode="0">
                  <c:v>14.076040186215719</c:v>
                </c:pt>
                <c:pt idx="9" formatCode="0">
                  <c:v>15.634398012592767</c:v>
                </c:pt>
                <c:pt idx="10" formatCode="0">
                  <c:v>17.192755838969816</c:v>
                </c:pt>
                <c:pt idx="11" formatCode="0">
                  <c:v>18.700844058044378</c:v>
                </c:pt>
              </c:numCache>
            </c:numRef>
          </c:val>
          <c:smooth val="0"/>
          <c:extLst>
            <c:ext xmlns:c16="http://schemas.microsoft.com/office/drawing/2014/chart" uri="{C3380CC4-5D6E-409C-BE32-E72D297353CC}">
              <c16:uniqueId val="{00000001-02E1-4E45-A87F-D891E5A8BA24}"/>
            </c:ext>
          </c:extLst>
        </c:ser>
        <c:ser>
          <c:idx val="2"/>
          <c:order val="2"/>
          <c:tx>
            <c:strRef>
              <c:f>Sheet39!$D$1</c:f>
              <c:strCache>
                <c:ptCount val="1"/>
                <c:pt idx="0">
                  <c:v>Lower Confidence Bound(Parcel Size 14)</c:v>
                </c:pt>
              </c:strCache>
            </c:strRef>
          </c:tx>
          <c:spPr>
            <a:ln w="12700" cap="rnd">
              <a:solidFill>
                <a:srgbClr val="E97132"/>
              </a:solidFill>
              <a:prstDash val="solid"/>
              <a:round/>
            </a:ln>
            <a:effectLst/>
          </c:spPr>
          <c:marker>
            <c:symbol val="none"/>
          </c:marker>
          <c:cat>
            <c:numRef>
              <c:f>Sheet39!$A$2:$A$13</c:f>
              <c:numCache>
                <c:formatCode>m/d/yyyy</c:formatCode>
                <c:ptCount val="12"/>
                <c:pt idx="0">
                  <c:v>45566</c:v>
                </c:pt>
                <c:pt idx="1">
                  <c:v>45597</c:v>
                </c:pt>
                <c:pt idx="2">
                  <c:v>45627</c:v>
                </c:pt>
                <c:pt idx="3">
                  <c:v>45658</c:v>
                </c:pt>
                <c:pt idx="4">
                  <c:v>45689</c:v>
                </c:pt>
                <c:pt idx="5">
                  <c:v>45717</c:v>
                </c:pt>
                <c:pt idx="6">
                  <c:v>45748</c:v>
                </c:pt>
                <c:pt idx="7">
                  <c:v>45778</c:v>
                </c:pt>
                <c:pt idx="8">
                  <c:v>45809</c:v>
                </c:pt>
                <c:pt idx="9">
                  <c:v>45839</c:v>
                </c:pt>
                <c:pt idx="10">
                  <c:v>45870</c:v>
                </c:pt>
                <c:pt idx="11">
                  <c:v>45900</c:v>
                </c:pt>
              </c:numCache>
            </c:numRef>
          </c:cat>
          <c:val>
            <c:numRef>
              <c:f>Sheet39!$D$2:$D$13</c:f>
              <c:numCache>
                <c:formatCode>General</c:formatCode>
                <c:ptCount val="12"/>
                <c:pt idx="5" formatCode="0">
                  <c:v>10</c:v>
                </c:pt>
                <c:pt idx="6" formatCode="0">
                  <c:v>6.8847714487373661</c:v>
                </c:pt>
                <c:pt idx="7" formatCode="0">
                  <c:v>7.4220452294974733</c:v>
                </c:pt>
                <c:pt idx="8" formatCode="0">
                  <c:v>8.1301167534597401</c:v>
                </c:pt>
                <c:pt idx="9" formatCode="0">
                  <c:v>8.9435476065191111</c:v>
                </c:pt>
                <c:pt idx="10" formatCode="0">
                  <c:v>9.8302853274597304</c:v>
                </c:pt>
                <c:pt idx="11" formatCode="0">
                  <c:v>10.740678127139525</c:v>
                </c:pt>
              </c:numCache>
            </c:numRef>
          </c:val>
          <c:smooth val="0"/>
          <c:extLst>
            <c:ext xmlns:c16="http://schemas.microsoft.com/office/drawing/2014/chart" uri="{C3380CC4-5D6E-409C-BE32-E72D297353CC}">
              <c16:uniqueId val="{00000002-02E1-4E45-A87F-D891E5A8BA24}"/>
            </c:ext>
          </c:extLst>
        </c:ser>
        <c:ser>
          <c:idx val="3"/>
          <c:order val="3"/>
          <c:tx>
            <c:strRef>
              <c:f>Sheet39!$E$1</c:f>
              <c:strCache>
                <c:ptCount val="1"/>
                <c:pt idx="0">
                  <c:v>Upper Confidence Bound(Parcel Size 14)</c:v>
                </c:pt>
              </c:strCache>
            </c:strRef>
          </c:tx>
          <c:spPr>
            <a:ln w="12700" cap="rnd">
              <a:solidFill>
                <a:srgbClr val="E97132"/>
              </a:solidFill>
              <a:prstDash val="solid"/>
              <a:round/>
            </a:ln>
            <a:effectLst/>
          </c:spPr>
          <c:marker>
            <c:symbol val="none"/>
          </c:marker>
          <c:cat>
            <c:numRef>
              <c:f>Sheet39!$A$2:$A$13</c:f>
              <c:numCache>
                <c:formatCode>m/d/yyyy</c:formatCode>
                <c:ptCount val="12"/>
                <c:pt idx="0">
                  <c:v>45566</c:v>
                </c:pt>
                <c:pt idx="1">
                  <c:v>45597</c:v>
                </c:pt>
                <c:pt idx="2">
                  <c:v>45627</c:v>
                </c:pt>
                <c:pt idx="3">
                  <c:v>45658</c:v>
                </c:pt>
                <c:pt idx="4">
                  <c:v>45689</c:v>
                </c:pt>
                <c:pt idx="5">
                  <c:v>45717</c:v>
                </c:pt>
                <c:pt idx="6">
                  <c:v>45748</c:v>
                </c:pt>
                <c:pt idx="7">
                  <c:v>45778</c:v>
                </c:pt>
                <c:pt idx="8">
                  <c:v>45809</c:v>
                </c:pt>
                <c:pt idx="9">
                  <c:v>45839</c:v>
                </c:pt>
                <c:pt idx="10">
                  <c:v>45870</c:v>
                </c:pt>
                <c:pt idx="11">
                  <c:v>45900</c:v>
                </c:pt>
              </c:numCache>
            </c:numRef>
          </c:cat>
          <c:val>
            <c:numRef>
              <c:f>Sheet39!$E$2:$E$13</c:f>
              <c:numCache>
                <c:formatCode>General</c:formatCode>
                <c:ptCount val="12"/>
                <c:pt idx="5" formatCode="0">
                  <c:v>10</c:v>
                </c:pt>
                <c:pt idx="6" formatCode="0">
                  <c:v>15.033877618185878</c:v>
                </c:pt>
                <c:pt idx="7" formatCode="0">
                  <c:v>17.613319490179865</c:v>
                </c:pt>
                <c:pt idx="8" formatCode="0">
                  <c:v>20.021963618971697</c:v>
                </c:pt>
                <c:pt idx="9" formatCode="0">
                  <c:v>22.325248418666423</c:v>
                </c:pt>
                <c:pt idx="10" formatCode="0">
                  <c:v>24.555226350479902</c:v>
                </c:pt>
                <c:pt idx="11" formatCode="0">
                  <c:v>26.661009988949232</c:v>
                </c:pt>
              </c:numCache>
            </c:numRef>
          </c:val>
          <c:smooth val="0"/>
          <c:extLst>
            <c:ext xmlns:c16="http://schemas.microsoft.com/office/drawing/2014/chart" uri="{C3380CC4-5D6E-409C-BE32-E72D297353CC}">
              <c16:uniqueId val="{00000003-02E1-4E45-A87F-D891E5A8BA24}"/>
            </c:ext>
          </c:extLst>
        </c:ser>
        <c:dLbls>
          <c:showLegendKey val="0"/>
          <c:showVal val="0"/>
          <c:showCatName val="0"/>
          <c:showSerName val="0"/>
          <c:showPercent val="0"/>
          <c:showBubbleSize val="0"/>
        </c:dLbls>
        <c:smooth val="0"/>
        <c:axId val="1614964543"/>
        <c:axId val="1614966943"/>
      </c:lineChart>
      <c:catAx>
        <c:axId val="1614964543"/>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4966943"/>
        <c:crosses val="autoZero"/>
        <c:auto val="1"/>
        <c:lblAlgn val="ctr"/>
        <c:lblOffset val="100"/>
        <c:noMultiLvlLbl val="0"/>
      </c:catAx>
      <c:valAx>
        <c:axId val="161496694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496454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Sheet40!$B$1</c:f>
              <c:strCache>
                <c:ptCount val="1"/>
                <c:pt idx="0">
                  <c:v>Parcel Size 16</c:v>
                </c:pt>
              </c:strCache>
            </c:strRef>
          </c:tx>
          <c:spPr>
            <a:ln w="28575" cap="rnd">
              <a:solidFill>
                <a:schemeClr val="accent1"/>
              </a:solidFill>
              <a:round/>
            </a:ln>
            <a:effectLst/>
          </c:spPr>
          <c:marker>
            <c:symbol val="none"/>
          </c:marker>
          <c:val>
            <c:numRef>
              <c:f>Sheet40!$B$2:$B$13</c:f>
              <c:numCache>
                <c:formatCode>0</c:formatCode>
                <c:ptCount val="12"/>
                <c:pt idx="0">
                  <c:v>3</c:v>
                </c:pt>
                <c:pt idx="1">
                  <c:v>3</c:v>
                </c:pt>
                <c:pt idx="2">
                  <c:v>6</c:v>
                </c:pt>
                <c:pt idx="3">
                  <c:v>3</c:v>
                </c:pt>
                <c:pt idx="4">
                  <c:v>7</c:v>
                </c:pt>
                <c:pt idx="5">
                  <c:v>3</c:v>
                </c:pt>
              </c:numCache>
            </c:numRef>
          </c:val>
          <c:smooth val="0"/>
          <c:extLst>
            <c:ext xmlns:c16="http://schemas.microsoft.com/office/drawing/2014/chart" uri="{C3380CC4-5D6E-409C-BE32-E72D297353CC}">
              <c16:uniqueId val="{00000000-3E74-4349-892D-A50CC32CAE31}"/>
            </c:ext>
          </c:extLst>
        </c:ser>
        <c:ser>
          <c:idx val="1"/>
          <c:order val="1"/>
          <c:tx>
            <c:strRef>
              <c:f>Sheet40!$C$1</c:f>
              <c:strCache>
                <c:ptCount val="1"/>
                <c:pt idx="0">
                  <c:v>Forecast(Parcel Size 16)</c:v>
                </c:pt>
              </c:strCache>
            </c:strRef>
          </c:tx>
          <c:spPr>
            <a:ln w="25400" cap="rnd">
              <a:solidFill>
                <a:schemeClr val="accent2"/>
              </a:solidFill>
              <a:round/>
            </a:ln>
            <a:effectLst/>
          </c:spPr>
          <c:marker>
            <c:symbol val="none"/>
          </c:marker>
          <c:cat>
            <c:numRef>
              <c:f>Sheet40!$A$2:$A$13</c:f>
              <c:numCache>
                <c:formatCode>m/d/yyyy</c:formatCode>
                <c:ptCount val="12"/>
                <c:pt idx="0">
                  <c:v>45566</c:v>
                </c:pt>
                <c:pt idx="1">
                  <c:v>45597</c:v>
                </c:pt>
                <c:pt idx="2">
                  <c:v>45627</c:v>
                </c:pt>
                <c:pt idx="3">
                  <c:v>45658</c:v>
                </c:pt>
                <c:pt idx="4">
                  <c:v>45689</c:v>
                </c:pt>
                <c:pt idx="5">
                  <c:v>45717</c:v>
                </c:pt>
                <c:pt idx="6">
                  <c:v>45748</c:v>
                </c:pt>
                <c:pt idx="7">
                  <c:v>45778</c:v>
                </c:pt>
                <c:pt idx="8">
                  <c:v>45809</c:v>
                </c:pt>
                <c:pt idx="9">
                  <c:v>45839</c:v>
                </c:pt>
                <c:pt idx="10">
                  <c:v>45870</c:v>
                </c:pt>
                <c:pt idx="11">
                  <c:v>45900</c:v>
                </c:pt>
              </c:numCache>
            </c:numRef>
          </c:cat>
          <c:val>
            <c:numRef>
              <c:f>Sheet40!$C$2:$C$13</c:f>
              <c:numCache>
                <c:formatCode>General</c:formatCode>
                <c:ptCount val="12"/>
                <c:pt idx="5" formatCode="0">
                  <c:v>3</c:v>
                </c:pt>
                <c:pt idx="6" formatCode="0">
                  <c:v>6.2090278801046237</c:v>
                </c:pt>
                <c:pt idx="7" formatCode="0">
                  <c:v>4.5647919011058189</c:v>
                </c:pt>
                <c:pt idx="8" formatCode="0">
                  <c:v>6.9275063093652474</c:v>
                </c:pt>
                <c:pt idx="9" formatCode="0">
                  <c:v>5.2832703303664434</c:v>
                </c:pt>
                <c:pt idx="10" formatCode="0">
                  <c:v>7.645984738625871</c:v>
                </c:pt>
                <c:pt idx="11" formatCode="0">
                  <c:v>6.0547886299173506</c:v>
                </c:pt>
              </c:numCache>
            </c:numRef>
          </c:val>
          <c:smooth val="0"/>
          <c:extLst>
            <c:ext xmlns:c16="http://schemas.microsoft.com/office/drawing/2014/chart" uri="{C3380CC4-5D6E-409C-BE32-E72D297353CC}">
              <c16:uniqueId val="{00000001-3E74-4349-892D-A50CC32CAE31}"/>
            </c:ext>
          </c:extLst>
        </c:ser>
        <c:ser>
          <c:idx val="2"/>
          <c:order val="2"/>
          <c:tx>
            <c:strRef>
              <c:f>Sheet40!$D$1</c:f>
              <c:strCache>
                <c:ptCount val="1"/>
                <c:pt idx="0">
                  <c:v>Lower Confidence Bound(Parcel Size 16)</c:v>
                </c:pt>
              </c:strCache>
            </c:strRef>
          </c:tx>
          <c:spPr>
            <a:ln w="12700" cap="rnd">
              <a:solidFill>
                <a:srgbClr val="E97132"/>
              </a:solidFill>
              <a:prstDash val="solid"/>
              <a:round/>
            </a:ln>
            <a:effectLst/>
          </c:spPr>
          <c:marker>
            <c:symbol val="none"/>
          </c:marker>
          <c:cat>
            <c:numRef>
              <c:f>Sheet40!$A$2:$A$13</c:f>
              <c:numCache>
                <c:formatCode>m/d/yyyy</c:formatCode>
                <c:ptCount val="12"/>
                <c:pt idx="0">
                  <c:v>45566</c:v>
                </c:pt>
                <c:pt idx="1">
                  <c:v>45597</c:v>
                </c:pt>
                <c:pt idx="2">
                  <c:v>45627</c:v>
                </c:pt>
                <c:pt idx="3">
                  <c:v>45658</c:v>
                </c:pt>
                <c:pt idx="4">
                  <c:v>45689</c:v>
                </c:pt>
                <c:pt idx="5">
                  <c:v>45717</c:v>
                </c:pt>
                <c:pt idx="6">
                  <c:v>45748</c:v>
                </c:pt>
                <c:pt idx="7">
                  <c:v>45778</c:v>
                </c:pt>
                <c:pt idx="8">
                  <c:v>45809</c:v>
                </c:pt>
                <c:pt idx="9">
                  <c:v>45839</c:v>
                </c:pt>
                <c:pt idx="10">
                  <c:v>45870</c:v>
                </c:pt>
                <c:pt idx="11">
                  <c:v>45900</c:v>
                </c:pt>
              </c:numCache>
            </c:numRef>
          </c:cat>
          <c:val>
            <c:numRef>
              <c:f>Sheet40!$D$2:$D$13</c:f>
              <c:numCache>
                <c:formatCode>General</c:formatCode>
                <c:ptCount val="12"/>
                <c:pt idx="5" formatCode="0">
                  <c:v>3</c:v>
                </c:pt>
                <c:pt idx="6" formatCode="0">
                  <c:v>3.6943252390820458</c:v>
                </c:pt>
                <c:pt idx="7" formatCode="0">
                  <c:v>1.7510160625535658</c:v>
                </c:pt>
                <c:pt idx="8" formatCode="0">
                  <c:v>3.8414630643712719</c:v>
                </c:pt>
                <c:pt idx="9" formatCode="0">
                  <c:v>1.9471061631939923</c:v>
                </c:pt>
                <c:pt idx="10" formatCode="0">
                  <c:v>4.0753974306314351</c:v>
                </c:pt>
                <c:pt idx="11" formatCode="0">
                  <c:v>2.2711439599109449</c:v>
                </c:pt>
              </c:numCache>
            </c:numRef>
          </c:val>
          <c:smooth val="0"/>
          <c:extLst>
            <c:ext xmlns:c16="http://schemas.microsoft.com/office/drawing/2014/chart" uri="{C3380CC4-5D6E-409C-BE32-E72D297353CC}">
              <c16:uniqueId val="{00000002-3E74-4349-892D-A50CC32CAE31}"/>
            </c:ext>
          </c:extLst>
        </c:ser>
        <c:ser>
          <c:idx val="3"/>
          <c:order val="3"/>
          <c:tx>
            <c:strRef>
              <c:f>Sheet40!$E$1</c:f>
              <c:strCache>
                <c:ptCount val="1"/>
                <c:pt idx="0">
                  <c:v>Upper Confidence Bound(Parcel Size 16)</c:v>
                </c:pt>
              </c:strCache>
            </c:strRef>
          </c:tx>
          <c:spPr>
            <a:ln w="12700" cap="rnd">
              <a:solidFill>
                <a:srgbClr val="E97132"/>
              </a:solidFill>
              <a:prstDash val="solid"/>
              <a:round/>
            </a:ln>
            <a:effectLst/>
          </c:spPr>
          <c:marker>
            <c:symbol val="none"/>
          </c:marker>
          <c:cat>
            <c:numRef>
              <c:f>Sheet40!$A$2:$A$13</c:f>
              <c:numCache>
                <c:formatCode>m/d/yyyy</c:formatCode>
                <c:ptCount val="12"/>
                <c:pt idx="0">
                  <c:v>45566</c:v>
                </c:pt>
                <c:pt idx="1">
                  <c:v>45597</c:v>
                </c:pt>
                <c:pt idx="2">
                  <c:v>45627</c:v>
                </c:pt>
                <c:pt idx="3">
                  <c:v>45658</c:v>
                </c:pt>
                <c:pt idx="4">
                  <c:v>45689</c:v>
                </c:pt>
                <c:pt idx="5">
                  <c:v>45717</c:v>
                </c:pt>
                <c:pt idx="6">
                  <c:v>45748</c:v>
                </c:pt>
                <c:pt idx="7">
                  <c:v>45778</c:v>
                </c:pt>
                <c:pt idx="8">
                  <c:v>45809</c:v>
                </c:pt>
                <c:pt idx="9">
                  <c:v>45839</c:v>
                </c:pt>
                <c:pt idx="10">
                  <c:v>45870</c:v>
                </c:pt>
                <c:pt idx="11">
                  <c:v>45900</c:v>
                </c:pt>
              </c:numCache>
            </c:numRef>
          </c:cat>
          <c:val>
            <c:numRef>
              <c:f>Sheet40!$E$2:$E$13</c:f>
              <c:numCache>
                <c:formatCode>General</c:formatCode>
                <c:ptCount val="12"/>
                <c:pt idx="5" formatCode="0">
                  <c:v>3</c:v>
                </c:pt>
                <c:pt idx="6" formatCode="0">
                  <c:v>8.7237305211272016</c:v>
                </c:pt>
                <c:pt idx="7" formatCode="0">
                  <c:v>7.378567739658072</c:v>
                </c:pt>
                <c:pt idx="8" formatCode="0">
                  <c:v>10.013549554359223</c:v>
                </c:pt>
                <c:pt idx="9" formatCode="0">
                  <c:v>8.6194344975388937</c:v>
                </c:pt>
                <c:pt idx="10" formatCode="0">
                  <c:v>11.216572046620307</c:v>
                </c:pt>
                <c:pt idx="11" formatCode="0">
                  <c:v>9.8384332999237571</c:v>
                </c:pt>
              </c:numCache>
            </c:numRef>
          </c:val>
          <c:smooth val="0"/>
          <c:extLst>
            <c:ext xmlns:c16="http://schemas.microsoft.com/office/drawing/2014/chart" uri="{C3380CC4-5D6E-409C-BE32-E72D297353CC}">
              <c16:uniqueId val="{00000003-3E74-4349-892D-A50CC32CAE31}"/>
            </c:ext>
          </c:extLst>
        </c:ser>
        <c:dLbls>
          <c:showLegendKey val="0"/>
          <c:showVal val="0"/>
          <c:showCatName val="0"/>
          <c:showSerName val="0"/>
          <c:showPercent val="0"/>
          <c:showBubbleSize val="0"/>
        </c:dLbls>
        <c:smooth val="0"/>
        <c:axId val="1028793472"/>
        <c:axId val="1093122272"/>
      </c:lineChart>
      <c:catAx>
        <c:axId val="1028793472"/>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3122272"/>
        <c:crosses val="autoZero"/>
        <c:auto val="1"/>
        <c:lblAlgn val="ctr"/>
        <c:lblOffset val="100"/>
        <c:noMultiLvlLbl val="0"/>
      </c:catAx>
      <c:valAx>
        <c:axId val="10931222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87934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Sheet41!$B$1</c:f>
              <c:strCache>
                <c:ptCount val="1"/>
                <c:pt idx="0">
                  <c:v>Parcel Size 18</c:v>
                </c:pt>
              </c:strCache>
            </c:strRef>
          </c:tx>
          <c:spPr>
            <a:ln w="28575" cap="rnd">
              <a:solidFill>
                <a:schemeClr val="accent1"/>
              </a:solidFill>
              <a:round/>
            </a:ln>
            <a:effectLst/>
          </c:spPr>
          <c:marker>
            <c:symbol val="none"/>
          </c:marker>
          <c:val>
            <c:numRef>
              <c:f>Sheet41!$B$2:$B$13</c:f>
              <c:numCache>
                <c:formatCode>0</c:formatCode>
                <c:ptCount val="12"/>
                <c:pt idx="0">
                  <c:v>5</c:v>
                </c:pt>
                <c:pt idx="1">
                  <c:v>6</c:v>
                </c:pt>
                <c:pt idx="2">
                  <c:v>8</c:v>
                </c:pt>
                <c:pt idx="3">
                  <c:v>4</c:v>
                </c:pt>
                <c:pt idx="4">
                  <c:v>4</c:v>
                </c:pt>
                <c:pt idx="5">
                  <c:v>6</c:v>
                </c:pt>
              </c:numCache>
            </c:numRef>
          </c:val>
          <c:smooth val="0"/>
          <c:extLst>
            <c:ext xmlns:c16="http://schemas.microsoft.com/office/drawing/2014/chart" uri="{C3380CC4-5D6E-409C-BE32-E72D297353CC}">
              <c16:uniqueId val="{00000000-4853-4AE1-AB62-FF9B1695970E}"/>
            </c:ext>
          </c:extLst>
        </c:ser>
        <c:ser>
          <c:idx val="1"/>
          <c:order val="1"/>
          <c:tx>
            <c:strRef>
              <c:f>Sheet41!$C$1</c:f>
              <c:strCache>
                <c:ptCount val="1"/>
                <c:pt idx="0">
                  <c:v>Forecast(Parcel Size 18)</c:v>
                </c:pt>
              </c:strCache>
            </c:strRef>
          </c:tx>
          <c:spPr>
            <a:ln w="25400" cap="rnd">
              <a:solidFill>
                <a:schemeClr val="accent2"/>
              </a:solidFill>
              <a:round/>
            </a:ln>
            <a:effectLst/>
          </c:spPr>
          <c:marker>
            <c:symbol val="none"/>
          </c:marker>
          <c:cat>
            <c:numRef>
              <c:f>Sheet41!$A$2:$A$13</c:f>
              <c:numCache>
                <c:formatCode>m/d/yyyy</c:formatCode>
                <c:ptCount val="12"/>
                <c:pt idx="0">
                  <c:v>45566</c:v>
                </c:pt>
                <c:pt idx="1">
                  <c:v>45597</c:v>
                </c:pt>
                <c:pt idx="2">
                  <c:v>45627</c:v>
                </c:pt>
                <c:pt idx="3">
                  <c:v>45658</c:v>
                </c:pt>
                <c:pt idx="4">
                  <c:v>45689</c:v>
                </c:pt>
                <c:pt idx="5">
                  <c:v>45717</c:v>
                </c:pt>
                <c:pt idx="6">
                  <c:v>45748</c:v>
                </c:pt>
                <c:pt idx="7">
                  <c:v>45778</c:v>
                </c:pt>
                <c:pt idx="8">
                  <c:v>45809</c:v>
                </c:pt>
                <c:pt idx="9">
                  <c:v>45839</c:v>
                </c:pt>
                <c:pt idx="10">
                  <c:v>45870</c:v>
                </c:pt>
                <c:pt idx="11">
                  <c:v>45900</c:v>
                </c:pt>
              </c:numCache>
            </c:numRef>
          </c:cat>
          <c:val>
            <c:numRef>
              <c:f>Sheet41!$C$2:$C$13</c:f>
              <c:numCache>
                <c:formatCode>General</c:formatCode>
                <c:ptCount val="12"/>
                <c:pt idx="5" formatCode="0">
                  <c:v>6</c:v>
                </c:pt>
                <c:pt idx="6" formatCode="0">
                  <c:v>4.2273054657259417</c:v>
                </c:pt>
                <c:pt idx="7" formatCode="0">
                  <c:v>3.9975161153696415</c:v>
                </c:pt>
                <c:pt idx="8" formatCode="0">
                  <c:v>3.7677267650133413</c:v>
                </c:pt>
                <c:pt idx="9" formatCode="0">
                  <c:v>3.5379374146570406</c:v>
                </c:pt>
                <c:pt idx="10" formatCode="0">
                  <c:v>3.3081480643007399</c:v>
                </c:pt>
                <c:pt idx="11" formatCode="0">
                  <c:v>3.0857712736333527</c:v>
                </c:pt>
              </c:numCache>
            </c:numRef>
          </c:val>
          <c:smooth val="0"/>
          <c:extLst>
            <c:ext xmlns:c16="http://schemas.microsoft.com/office/drawing/2014/chart" uri="{C3380CC4-5D6E-409C-BE32-E72D297353CC}">
              <c16:uniqueId val="{00000001-4853-4AE1-AB62-FF9B1695970E}"/>
            </c:ext>
          </c:extLst>
        </c:ser>
        <c:ser>
          <c:idx val="2"/>
          <c:order val="2"/>
          <c:tx>
            <c:strRef>
              <c:f>Sheet41!$D$1</c:f>
              <c:strCache>
                <c:ptCount val="1"/>
                <c:pt idx="0">
                  <c:v>Lower Confidence Bound(Parcel Size 18)</c:v>
                </c:pt>
              </c:strCache>
            </c:strRef>
          </c:tx>
          <c:spPr>
            <a:ln w="12700" cap="rnd">
              <a:solidFill>
                <a:srgbClr val="E97132"/>
              </a:solidFill>
              <a:prstDash val="solid"/>
              <a:round/>
            </a:ln>
            <a:effectLst/>
          </c:spPr>
          <c:marker>
            <c:symbol val="none"/>
          </c:marker>
          <c:cat>
            <c:numRef>
              <c:f>Sheet41!$A$2:$A$13</c:f>
              <c:numCache>
                <c:formatCode>m/d/yyyy</c:formatCode>
                <c:ptCount val="12"/>
                <c:pt idx="0">
                  <c:v>45566</c:v>
                </c:pt>
                <c:pt idx="1">
                  <c:v>45597</c:v>
                </c:pt>
                <c:pt idx="2">
                  <c:v>45627</c:v>
                </c:pt>
                <c:pt idx="3">
                  <c:v>45658</c:v>
                </c:pt>
                <c:pt idx="4">
                  <c:v>45689</c:v>
                </c:pt>
                <c:pt idx="5">
                  <c:v>45717</c:v>
                </c:pt>
                <c:pt idx="6">
                  <c:v>45748</c:v>
                </c:pt>
                <c:pt idx="7">
                  <c:v>45778</c:v>
                </c:pt>
                <c:pt idx="8">
                  <c:v>45809</c:v>
                </c:pt>
                <c:pt idx="9">
                  <c:v>45839</c:v>
                </c:pt>
                <c:pt idx="10">
                  <c:v>45870</c:v>
                </c:pt>
                <c:pt idx="11">
                  <c:v>45900</c:v>
                </c:pt>
              </c:numCache>
            </c:numRef>
          </c:cat>
          <c:val>
            <c:numRef>
              <c:f>Sheet41!$D$2:$D$13</c:f>
              <c:numCache>
                <c:formatCode>General</c:formatCode>
                <c:ptCount val="12"/>
                <c:pt idx="5" formatCode="0">
                  <c:v>6</c:v>
                </c:pt>
                <c:pt idx="6" formatCode="0">
                  <c:v>0.9609939921633579</c:v>
                </c:pt>
                <c:pt idx="7" formatCode="0">
                  <c:v>0.70496883908086128</c:v>
                </c:pt>
                <c:pt idx="8" formatCode="0">
                  <c:v>0.44874122233911251</c:v>
                </c:pt>
                <c:pt idx="9" formatCode="0">
                  <c:v>0.19231275286972371</c:v>
                </c:pt>
                <c:pt idx="10" formatCode="0">
                  <c:v>-6.4314973215731097E-2</c:v>
                </c:pt>
                <c:pt idx="11" formatCode="0">
                  <c:v>-0.31285904159967037</c:v>
                </c:pt>
              </c:numCache>
            </c:numRef>
          </c:val>
          <c:smooth val="0"/>
          <c:extLst>
            <c:ext xmlns:c16="http://schemas.microsoft.com/office/drawing/2014/chart" uri="{C3380CC4-5D6E-409C-BE32-E72D297353CC}">
              <c16:uniqueId val="{00000002-4853-4AE1-AB62-FF9B1695970E}"/>
            </c:ext>
          </c:extLst>
        </c:ser>
        <c:ser>
          <c:idx val="3"/>
          <c:order val="3"/>
          <c:tx>
            <c:strRef>
              <c:f>Sheet41!$E$1</c:f>
              <c:strCache>
                <c:ptCount val="1"/>
                <c:pt idx="0">
                  <c:v>Upper Confidence Bound(Parcel Size 18)</c:v>
                </c:pt>
              </c:strCache>
            </c:strRef>
          </c:tx>
          <c:spPr>
            <a:ln w="12700" cap="rnd">
              <a:solidFill>
                <a:srgbClr val="E97132"/>
              </a:solidFill>
              <a:prstDash val="solid"/>
              <a:round/>
            </a:ln>
            <a:effectLst/>
          </c:spPr>
          <c:marker>
            <c:symbol val="none"/>
          </c:marker>
          <c:cat>
            <c:numRef>
              <c:f>Sheet41!$A$2:$A$13</c:f>
              <c:numCache>
                <c:formatCode>m/d/yyyy</c:formatCode>
                <c:ptCount val="12"/>
                <c:pt idx="0">
                  <c:v>45566</c:v>
                </c:pt>
                <c:pt idx="1">
                  <c:v>45597</c:v>
                </c:pt>
                <c:pt idx="2">
                  <c:v>45627</c:v>
                </c:pt>
                <c:pt idx="3">
                  <c:v>45658</c:v>
                </c:pt>
                <c:pt idx="4">
                  <c:v>45689</c:v>
                </c:pt>
                <c:pt idx="5">
                  <c:v>45717</c:v>
                </c:pt>
                <c:pt idx="6">
                  <c:v>45748</c:v>
                </c:pt>
                <c:pt idx="7">
                  <c:v>45778</c:v>
                </c:pt>
                <c:pt idx="8">
                  <c:v>45809</c:v>
                </c:pt>
                <c:pt idx="9">
                  <c:v>45839</c:v>
                </c:pt>
                <c:pt idx="10">
                  <c:v>45870</c:v>
                </c:pt>
                <c:pt idx="11">
                  <c:v>45900</c:v>
                </c:pt>
              </c:numCache>
            </c:numRef>
          </c:cat>
          <c:val>
            <c:numRef>
              <c:f>Sheet41!$E$2:$E$13</c:f>
              <c:numCache>
                <c:formatCode>General</c:formatCode>
                <c:ptCount val="12"/>
                <c:pt idx="5" formatCode="0">
                  <c:v>6</c:v>
                </c:pt>
                <c:pt idx="6" formatCode="0">
                  <c:v>7.4936169392885255</c:v>
                </c:pt>
                <c:pt idx="7" formatCode="0">
                  <c:v>7.2900633916584212</c:v>
                </c:pt>
                <c:pt idx="8" formatCode="0">
                  <c:v>7.08671230768757</c:v>
                </c:pt>
                <c:pt idx="9" formatCode="0">
                  <c:v>6.8835620764443579</c:v>
                </c:pt>
                <c:pt idx="10" formatCode="0">
                  <c:v>6.6806111018172114</c:v>
                </c:pt>
                <c:pt idx="11" formatCode="0">
                  <c:v>6.4844015888663762</c:v>
                </c:pt>
              </c:numCache>
            </c:numRef>
          </c:val>
          <c:smooth val="0"/>
          <c:extLst>
            <c:ext xmlns:c16="http://schemas.microsoft.com/office/drawing/2014/chart" uri="{C3380CC4-5D6E-409C-BE32-E72D297353CC}">
              <c16:uniqueId val="{00000003-4853-4AE1-AB62-FF9B1695970E}"/>
            </c:ext>
          </c:extLst>
        </c:ser>
        <c:dLbls>
          <c:showLegendKey val="0"/>
          <c:showVal val="0"/>
          <c:showCatName val="0"/>
          <c:showSerName val="0"/>
          <c:showPercent val="0"/>
          <c:showBubbleSize val="0"/>
        </c:dLbls>
        <c:smooth val="0"/>
        <c:axId val="1614967423"/>
        <c:axId val="1614976543"/>
      </c:lineChart>
      <c:catAx>
        <c:axId val="1614967423"/>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4976543"/>
        <c:crosses val="autoZero"/>
        <c:auto val="1"/>
        <c:lblAlgn val="ctr"/>
        <c:lblOffset val="100"/>
        <c:noMultiLvlLbl val="0"/>
      </c:catAx>
      <c:valAx>
        <c:axId val="161497654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49674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Sheet42!$B$1</c:f>
              <c:strCache>
                <c:ptCount val="1"/>
                <c:pt idx="0">
                  <c:v>Parcel Size 20</c:v>
                </c:pt>
              </c:strCache>
            </c:strRef>
          </c:tx>
          <c:spPr>
            <a:ln w="28575" cap="rnd">
              <a:solidFill>
                <a:schemeClr val="accent1"/>
              </a:solidFill>
              <a:round/>
            </a:ln>
            <a:effectLst/>
          </c:spPr>
          <c:marker>
            <c:symbol val="none"/>
          </c:marker>
          <c:val>
            <c:numRef>
              <c:f>Sheet42!$B$2:$B$13</c:f>
              <c:numCache>
                <c:formatCode>0</c:formatCode>
                <c:ptCount val="12"/>
                <c:pt idx="0">
                  <c:v>2</c:v>
                </c:pt>
                <c:pt idx="1">
                  <c:v>6</c:v>
                </c:pt>
                <c:pt idx="2">
                  <c:v>4</c:v>
                </c:pt>
                <c:pt idx="3">
                  <c:v>3</c:v>
                </c:pt>
                <c:pt idx="4">
                  <c:v>3</c:v>
                </c:pt>
                <c:pt idx="5">
                  <c:v>9</c:v>
                </c:pt>
              </c:numCache>
            </c:numRef>
          </c:val>
          <c:smooth val="0"/>
          <c:extLst>
            <c:ext xmlns:c16="http://schemas.microsoft.com/office/drawing/2014/chart" uri="{C3380CC4-5D6E-409C-BE32-E72D297353CC}">
              <c16:uniqueId val="{00000000-59B9-4E9C-A880-2F232DC89ABF}"/>
            </c:ext>
          </c:extLst>
        </c:ser>
        <c:ser>
          <c:idx val="1"/>
          <c:order val="1"/>
          <c:tx>
            <c:strRef>
              <c:f>Sheet42!$C$1</c:f>
              <c:strCache>
                <c:ptCount val="1"/>
                <c:pt idx="0">
                  <c:v>Forecast(Parcel Size 20)</c:v>
                </c:pt>
              </c:strCache>
            </c:strRef>
          </c:tx>
          <c:spPr>
            <a:ln w="25400" cap="rnd">
              <a:solidFill>
                <a:schemeClr val="accent2"/>
              </a:solidFill>
              <a:round/>
            </a:ln>
            <a:effectLst/>
          </c:spPr>
          <c:marker>
            <c:symbol val="none"/>
          </c:marker>
          <c:cat>
            <c:numRef>
              <c:f>Sheet42!$A$2:$A$13</c:f>
              <c:numCache>
                <c:formatCode>m/d/yyyy</c:formatCode>
                <c:ptCount val="12"/>
                <c:pt idx="0">
                  <c:v>45566</c:v>
                </c:pt>
                <c:pt idx="1">
                  <c:v>45597</c:v>
                </c:pt>
                <c:pt idx="2">
                  <c:v>45627</c:v>
                </c:pt>
                <c:pt idx="3">
                  <c:v>45658</c:v>
                </c:pt>
                <c:pt idx="4">
                  <c:v>45689</c:v>
                </c:pt>
                <c:pt idx="5">
                  <c:v>45717</c:v>
                </c:pt>
                <c:pt idx="6">
                  <c:v>45748</c:v>
                </c:pt>
                <c:pt idx="7">
                  <c:v>45778</c:v>
                </c:pt>
                <c:pt idx="8">
                  <c:v>45809</c:v>
                </c:pt>
                <c:pt idx="9">
                  <c:v>45839</c:v>
                </c:pt>
                <c:pt idx="10">
                  <c:v>45870</c:v>
                </c:pt>
                <c:pt idx="11">
                  <c:v>45900</c:v>
                </c:pt>
              </c:numCache>
            </c:numRef>
          </c:cat>
          <c:val>
            <c:numRef>
              <c:f>Sheet42!$C$2:$C$13</c:f>
              <c:numCache>
                <c:formatCode>General</c:formatCode>
                <c:ptCount val="12"/>
                <c:pt idx="5" formatCode="0">
                  <c:v>9</c:v>
                </c:pt>
                <c:pt idx="6" formatCode="0">
                  <c:v>4.9745123541860607</c:v>
                </c:pt>
                <c:pt idx="7" formatCode="0">
                  <c:v>8.5085873234091132</c:v>
                </c:pt>
                <c:pt idx="8" formatCode="0">
                  <c:v>5.9706105778771015</c:v>
                </c:pt>
                <c:pt idx="9" formatCode="0">
                  <c:v>9.5046855471001521</c:v>
                </c:pt>
                <c:pt idx="10" formatCode="0">
                  <c:v>6.9667088015681422</c:v>
                </c:pt>
                <c:pt idx="11" formatCode="0">
                  <c:v>10.386781352429159</c:v>
                </c:pt>
              </c:numCache>
            </c:numRef>
          </c:val>
          <c:smooth val="0"/>
          <c:extLst>
            <c:ext xmlns:c16="http://schemas.microsoft.com/office/drawing/2014/chart" uri="{C3380CC4-5D6E-409C-BE32-E72D297353CC}">
              <c16:uniqueId val="{00000001-59B9-4E9C-A880-2F232DC89ABF}"/>
            </c:ext>
          </c:extLst>
        </c:ser>
        <c:ser>
          <c:idx val="2"/>
          <c:order val="2"/>
          <c:tx>
            <c:strRef>
              <c:f>Sheet42!$D$1</c:f>
              <c:strCache>
                <c:ptCount val="1"/>
                <c:pt idx="0">
                  <c:v>Lower Confidence Bound(Parcel Size 20)</c:v>
                </c:pt>
              </c:strCache>
            </c:strRef>
          </c:tx>
          <c:spPr>
            <a:ln w="12700" cap="rnd">
              <a:solidFill>
                <a:srgbClr val="E97132"/>
              </a:solidFill>
              <a:prstDash val="solid"/>
              <a:round/>
            </a:ln>
            <a:effectLst/>
          </c:spPr>
          <c:marker>
            <c:symbol val="none"/>
          </c:marker>
          <c:cat>
            <c:numRef>
              <c:f>Sheet42!$A$2:$A$13</c:f>
              <c:numCache>
                <c:formatCode>m/d/yyyy</c:formatCode>
                <c:ptCount val="12"/>
                <c:pt idx="0">
                  <c:v>45566</c:v>
                </c:pt>
                <c:pt idx="1">
                  <c:v>45597</c:v>
                </c:pt>
                <c:pt idx="2">
                  <c:v>45627</c:v>
                </c:pt>
                <c:pt idx="3">
                  <c:v>45658</c:v>
                </c:pt>
                <c:pt idx="4">
                  <c:v>45689</c:v>
                </c:pt>
                <c:pt idx="5">
                  <c:v>45717</c:v>
                </c:pt>
                <c:pt idx="6">
                  <c:v>45748</c:v>
                </c:pt>
                <c:pt idx="7">
                  <c:v>45778</c:v>
                </c:pt>
                <c:pt idx="8">
                  <c:v>45809</c:v>
                </c:pt>
                <c:pt idx="9">
                  <c:v>45839</c:v>
                </c:pt>
                <c:pt idx="10">
                  <c:v>45870</c:v>
                </c:pt>
                <c:pt idx="11">
                  <c:v>45900</c:v>
                </c:pt>
              </c:numCache>
            </c:numRef>
          </c:cat>
          <c:val>
            <c:numRef>
              <c:f>Sheet42!$D$2:$D$13</c:f>
              <c:numCache>
                <c:formatCode>General</c:formatCode>
                <c:ptCount val="12"/>
                <c:pt idx="5" formatCode="0">
                  <c:v>9</c:v>
                </c:pt>
                <c:pt idx="6" formatCode="0">
                  <c:v>1.4371430992675793</c:v>
                </c:pt>
                <c:pt idx="7" formatCode="0">
                  <c:v>4.9712021503648005</c:v>
                </c:pt>
                <c:pt idx="8" formatCode="0">
                  <c:v>2.4039142937252707</c:v>
                </c:pt>
                <c:pt idx="9" formatCode="0">
                  <c:v>5.9379454096758364</c:v>
                </c:pt>
                <c:pt idx="10" formatCode="0">
                  <c:v>3.3699921767740655</c:v>
                </c:pt>
                <c:pt idx="11" formatCode="0">
                  <c:v>6.7899822425860936</c:v>
                </c:pt>
              </c:numCache>
            </c:numRef>
          </c:val>
          <c:smooth val="0"/>
          <c:extLst>
            <c:ext xmlns:c16="http://schemas.microsoft.com/office/drawing/2014/chart" uri="{C3380CC4-5D6E-409C-BE32-E72D297353CC}">
              <c16:uniqueId val="{00000002-59B9-4E9C-A880-2F232DC89ABF}"/>
            </c:ext>
          </c:extLst>
        </c:ser>
        <c:ser>
          <c:idx val="3"/>
          <c:order val="3"/>
          <c:tx>
            <c:strRef>
              <c:f>Sheet42!$E$1</c:f>
              <c:strCache>
                <c:ptCount val="1"/>
                <c:pt idx="0">
                  <c:v>Upper Confidence Bound(Parcel Size 20)</c:v>
                </c:pt>
              </c:strCache>
            </c:strRef>
          </c:tx>
          <c:spPr>
            <a:ln w="12700" cap="rnd">
              <a:solidFill>
                <a:srgbClr val="E97132"/>
              </a:solidFill>
              <a:prstDash val="solid"/>
              <a:round/>
            </a:ln>
            <a:effectLst/>
          </c:spPr>
          <c:marker>
            <c:symbol val="none"/>
          </c:marker>
          <c:cat>
            <c:numRef>
              <c:f>Sheet42!$A$2:$A$13</c:f>
              <c:numCache>
                <c:formatCode>m/d/yyyy</c:formatCode>
                <c:ptCount val="12"/>
                <c:pt idx="0">
                  <c:v>45566</c:v>
                </c:pt>
                <c:pt idx="1">
                  <c:v>45597</c:v>
                </c:pt>
                <c:pt idx="2">
                  <c:v>45627</c:v>
                </c:pt>
                <c:pt idx="3">
                  <c:v>45658</c:v>
                </c:pt>
                <c:pt idx="4">
                  <c:v>45689</c:v>
                </c:pt>
                <c:pt idx="5">
                  <c:v>45717</c:v>
                </c:pt>
                <c:pt idx="6">
                  <c:v>45748</c:v>
                </c:pt>
                <c:pt idx="7">
                  <c:v>45778</c:v>
                </c:pt>
                <c:pt idx="8">
                  <c:v>45809</c:v>
                </c:pt>
                <c:pt idx="9">
                  <c:v>45839</c:v>
                </c:pt>
                <c:pt idx="10">
                  <c:v>45870</c:v>
                </c:pt>
                <c:pt idx="11">
                  <c:v>45900</c:v>
                </c:pt>
              </c:numCache>
            </c:numRef>
          </c:cat>
          <c:val>
            <c:numRef>
              <c:f>Sheet42!$E$2:$E$13</c:f>
              <c:numCache>
                <c:formatCode>General</c:formatCode>
                <c:ptCount val="12"/>
                <c:pt idx="5" formatCode="0">
                  <c:v>9</c:v>
                </c:pt>
                <c:pt idx="6" formatCode="0">
                  <c:v>8.5118816091045417</c:v>
                </c:pt>
                <c:pt idx="7" formatCode="0">
                  <c:v>12.045972496453427</c:v>
                </c:pt>
                <c:pt idx="8" formatCode="0">
                  <c:v>9.5373068620289327</c:v>
                </c:pt>
                <c:pt idx="9" formatCode="0">
                  <c:v>13.071425684524467</c:v>
                </c:pt>
                <c:pt idx="10" formatCode="0">
                  <c:v>10.563425426362219</c:v>
                </c:pt>
                <c:pt idx="11" formatCode="0">
                  <c:v>13.983580462272224</c:v>
                </c:pt>
              </c:numCache>
            </c:numRef>
          </c:val>
          <c:smooth val="0"/>
          <c:extLst>
            <c:ext xmlns:c16="http://schemas.microsoft.com/office/drawing/2014/chart" uri="{C3380CC4-5D6E-409C-BE32-E72D297353CC}">
              <c16:uniqueId val="{00000003-59B9-4E9C-A880-2F232DC89ABF}"/>
            </c:ext>
          </c:extLst>
        </c:ser>
        <c:dLbls>
          <c:showLegendKey val="0"/>
          <c:showVal val="0"/>
          <c:showCatName val="0"/>
          <c:showSerName val="0"/>
          <c:showPercent val="0"/>
          <c:showBubbleSize val="0"/>
        </c:dLbls>
        <c:smooth val="0"/>
        <c:axId val="143368975"/>
        <c:axId val="143369455"/>
      </c:lineChart>
      <c:catAx>
        <c:axId val="143368975"/>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369455"/>
        <c:crosses val="autoZero"/>
        <c:auto val="1"/>
        <c:lblAlgn val="ctr"/>
        <c:lblOffset val="100"/>
        <c:noMultiLvlLbl val="0"/>
      </c:catAx>
      <c:valAx>
        <c:axId val="14336945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36897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7.xml"/></Relationships>
</file>

<file path=xl/drawings/_rels/drawing7.xml.rels><?xml version="1.0" encoding="UTF-8" standalone="yes"?>
<Relationships xmlns="http://schemas.openxmlformats.org/package/2006/relationships"><Relationship Id="rId1" Type="http://schemas.openxmlformats.org/officeDocument/2006/relationships/chart" Target="../charts/chart8.xml"/></Relationships>
</file>

<file path=xl/drawings/_rels/drawing8.xml.rels><?xml version="1.0" encoding="UTF-8" standalone="yes"?>
<Relationships xmlns="http://schemas.openxmlformats.org/package/2006/relationships"><Relationship Id="rId1" Type="http://schemas.openxmlformats.org/officeDocument/2006/relationships/chart" Target="../charts/chart9.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11.xml.rels><?xml version="1.0" encoding="UTF-8" standalone="yes"?>
<Relationships xmlns="http://schemas.openxmlformats.org/package/2006/relationships"><Relationship Id="rId8" Type="http://schemas.openxmlformats.org/officeDocument/2006/relationships/chart" Target="../charts/chart19.xml"/><Relationship Id="rId3" Type="http://schemas.openxmlformats.org/officeDocument/2006/relationships/chart" Target="../charts/chart14.xml"/><Relationship Id="rId7" Type="http://schemas.openxmlformats.org/officeDocument/2006/relationships/chart" Target="../charts/chart18.xml"/><Relationship Id="rId2" Type="http://schemas.openxmlformats.org/officeDocument/2006/relationships/chart" Target="../charts/chart13.xml"/><Relationship Id="rId1" Type="http://schemas.openxmlformats.org/officeDocument/2006/relationships/chart" Target="../charts/chart12.xml"/><Relationship Id="rId6" Type="http://schemas.openxmlformats.org/officeDocument/2006/relationships/chart" Target="../charts/chart17.xml"/><Relationship Id="rId5" Type="http://schemas.openxmlformats.org/officeDocument/2006/relationships/chart" Target="../charts/chart16.xml"/><Relationship Id="rId4" Type="http://schemas.openxmlformats.org/officeDocument/2006/relationships/chart" Target="../charts/chart15.xml"/><Relationship Id="rId9" Type="http://schemas.openxmlformats.org/officeDocument/2006/relationships/chart" Target="../charts/chart20.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21.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22.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23.xml"/></Relationships>
</file>

<file path=xl/drawings/_rels/drawing15.xml.rels><?xml version="1.0" encoding="UTF-8" standalone="yes"?>
<Relationships xmlns="http://schemas.openxmlformats.org/package/2006/relationships"><Relationship Id="rId1" Type="http://schemas.openxmlformats.org/officeDocument/2006/relationships/chart" Target="../charts/chart24.xml"/></Relationships>
</file>

<file path=xl/drawings/_rels/drawing16.xml.rels><?xml version="1.0" encoding="UTF-8" standalone="yes"?>
<Relationships xmlns="http://schemas.openxmlformats.org/package/2006/relationships"><Relationship Id="rId1" Type="http://schemas.openxmlformats.org/officeDocument/2006/relationships/chart" Target="../charts/chart25.xml"/></Relationships>
</file>

<file path=xl/drawings/_rels/drawing17.xml.rels><?xml version="1.0" encoding="UTF-8" standalone="yes"?>
<Relationships xmlns="http://schemas.openxmlformats.org/package/2006/relationships"><Relationship Id="rId1" Type="http://schemas.openxmlformats.org/officeDocument/2006/relationships/chart" Target="../charts/chart26.xml"/></Relationships>
</file>

<file path=xl/drawings/_rels/drawing18.xml.rels><?xml version="1.0" encoding="UTF-8" standalone="yes"?>
<Relationships xmlns="http://schemas.openxmlformats.org/package/2006/relationships"><Relationship Id="rId1" Type="http://schemas.openxmlformats.org/officeDocument/2006/relationships/chart" Target="../charts/chart27.xml"/></Relationships>
</file>

<file path=xl/drawings/_rels/drawing19.xml.rels><?xml version="1.0" encoding="UTF-8" standalone="yes"?>
<Relationships xmlns="http://schemas.openxmlformats.org/package/2006/relationships"><Relationship Id="rId1" Type="http://schemas.openxmlformats.org/officeDocument/2006/relationships/chart" Target="../charts/chart28.xml"/></Relationships>
</file>

<file path=xl/drawings/_rels/drawing20.xml.rels><?xml version="1.0" encoding="UTF-8" standalone="yes"?>
<Relationships xmlns="http://schemas.openxmlformats.org/package/2006/relationships"><Relationship Id="rId1" Type="http://schemas.openxmlformats.org/officeDocument/2006/relationships/chart" Target="../charts/chart29.xml"/></Relationships>
</file>

<file path=xl/drawings/_rels/drawing21.xml.rels><?xml version="1.0" encoding="UTF-8" standalone="yes"?>
<Relationships xmlns="http://schemas.openxmlformats.org/package/2006/relationships"><Relationship Id="rId1" Type="http://schemas.openxmlformats.org/officeDocument/2006/relationships/chart" Target="../charts/chart30.xml"/></Relationships>
</file>

<file path=xl/drawings/_rels/drawing22.xml.rels><?xml version="1.0" encoding="UTF-8" standalone="yes"?>
<Relationships xmlns="http://schemas.openxmlformats.org/package/2006/relationships"><Relationship Id="rId8" Type="http://schemas.openxmlformats.org/officeDocument/2006/relationships/chart" Target="../charts/chart38.xml"/><Relationship Id="rId3" Type="http://schemas.openxmlformats.org/officeDocument/2006/relationships/chart" Target="../charts/chart33.xml"/><Relationship Id="rId7" Type="http://schemas.openxmlformats.org/officeDocument/2006/relationships/chart" Target="../charts/chart37.xml"/><Relationship Id="rId2" Type="http://schemas.openxmlformats.org/officeDocument/2006/relationships/chart" Target="../charts/chart32.xml"/><Relationship Id="rId1" Type="http://schemas.openxmlformats.org/officeDocument/2006/relationships/chart" Target="../charts/chart31.xml"/><Relationship Id="rId6" Type="http://schemas.openxmlformats.org/officeDocument/2006/relationships/chart" Target="../charts/chart36.xml"/><Relationship Id="rId5" Type="http://schemas.openxmlformats.org/officeDocument/2006/relationships/chart" Target="../charts/chart35.xml"/><Relationship Id="rId10" Type="http://schemas.openxmlformats.org/officeDocument/2006/relationships/chart" Target="../charts/chart40.xml"/><Relationship Id="rId4" Type="http://schemas.openxmlformats.org/officeDocument/2006/relationships/chart" Target="../charts/chart34.xml"/><Relationship Id="rId9" Type="http://schemas.openxmlformats.org/officeDocument/2006/relationships/chart" Target="../charts/chart39.xml"/></Relationships>
</file>

<file path=xl/drawings/_rels/drawing23.xml.rels><?xml version="1.0" encoding="UTF-8" standalone="yes"?>
<Relationships xmlns="http://schemas.openxmlformats.org/package/2006/relationships"><Relationship Id="rId1" Type="http://schemas.openxmlformats.org/officeDocument/2006/relationships/chart" Target="../charts/chart41.xml"/></Relationships>
</file>

<file path=xl/drawings/_rels/drawing24.xml.rels><?xml version="1.0" encoding="UTF-8" standalone="yes"?>
<Relationships xmlns="http://schemas.openxmlformats.org/package/2006/relationships"><Relationship Id="rId1" Type="http://schemas.openxmlformats.org/officeDocument/2006/relationships/chart" Target="../charts/chart42.xml"/></Relationships>
</file>

<file path=xl/drawings/_rels/drawing25.xml.rels><?xml version="1.0" encoding="UTF-8" standalone="yes"?>
<Relationships xmlns="http://schemas.openxmlformats.org/package/2006/relationships"><Relationship Id="rId1" Type="http://schemas.openxmlformats.org/officeDocument/2006/relationships/chart" Target="../charts/chart43.xml"/></Relationships>
</file>

<file path=xl/drawings/_rels/drawing26.xml.rels><?xml version="1.0" encoding="UTF-8" standalone="yes"?>
<Relationships xmlns="http://schemas.openxmlformats.org/package/2006/relationships"><Relationship Id="rId1" Type="http://schemas.openxmlformats.org/officeDocument/2006/relationships/chart" Target="../charts/chart44.xml"/></Relationships>
</file>

<file path=xl/drawings/_rels/drawing27.xml.rels><?xml version="1.0" encoding="UTF-8" standalone="yes"?>
<Relationships xmlns="http://schemas.openxmlformats.org/package/2006/relationships"><Relationship Id="rId1" Type="http://schemas.openxmlformats.org/officeDocument/2006/relationships/chart" Target="../charts/chart45.xml"/></Relationships>
</file>

<file path=xl/drawings/_rels/drawing28.xml.rels><?xml version="1.0" encoding="UTF-8" standalone="yes"?>
<Relationships xmlns="http://schemas.openxmlformats.org/package/2006/relationships"><Relationship Id="rId1" Type="http://schemas.openxmlformats.org/officeDocument/2006/relationships/chart" Target="../charts/chart46.xml"/></Relationships>
</file>

<file path=xl/drawings/_rels/drawing29.xml.rels><?xml version="1.0" encoding="UTF-8" standalone="yes"?>
<Relationships xmlns="http://schemas.openxmlformats.org/package/2006/relationships"><Relationship Id="rId1" Type="http://schemas.openxmlformats.org/officeDocument/2006/relationships/chart" Target="../charts/chart47.xml"/></Relationships>
</file>

<file path=xl/drawings/_rels/drawing30.xml.rels><?xml version="1.0" encoding="UTF-8" standalone="yes"?>
<Relationships xmlns="http://schemas.openxmlformats.org/package/2006/relationships"><Relationship Id="rId1" Type="http://schemas.openxmlformats.org/officeDocument/2006/relationships/chart" Target="../charts/chart48.xml"/></Relationships>
</file>

<file path=xl/drawings/_rels/drawing31.xml.rels><?xml version="1.0" encoding="UTF-8" standalone="yes"?>
<Relationships xmlns="http://schemas.openxmlformats.org/package/2006/relationships"><Relationship Id="rId1" Type="http://schemas.openxmlformats.org/officeDocument/2006/relationships/chart" Target="../charts/chart49.xml"/></Relationships>
</file>

<file path=xl/drawings/_rels/drawing32.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179070</xdr:colOff>
      <xdr:row>1</xdr:row>
      <xdr:rowOff>171450</xdr:rowOff>
    </xdr:from>
    <xdr:to>
      <xdr:col>9</xdr:col>
      <xdr:colOff>483870</xdr:colOff>
      <xdr:row>16</xdr:row>
      <xdr:rowOff>171450</xdr:rowOff>
    </xdr:to>
    <xdr:graphicFrame macro="">
      <xdr:nvGraphicFramePr>
        <xdr:cNvPr id="2" name="Chart 1">
          <a:extLst>
            <a:ext uri="{FF2B5EF4-FFF2-40B4-BE49-F238E27FC236}">
              <a16:creationId xmlns:a16="http://schemas.microsoft.com/office/drawing/2014/main" id="{23966CA2-2081-BA34-2C19-0AA64BEF32F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9</xdr:row>
      <xdr:rowOff>3810</xdr:rowOff>
    </xdr:from>
    <xdr:to>
      <xdr:col>5</xdr:col>
      <xdr:colOff>320040</xdr:colOff>
      <xdr:row>24</xdr:row>
      <xdr:rowOff>3810</xdr:rowOff>
    </xdr:to>
    <xdr:graphicFrame macro="">
      <xdr:nvGraphicFramePr>
        <xdr:cNvPr id="3" name="Chart 2">
          <a:extLst>
            <a:ext uri="{FF2B5EF4-FFF2-40B4-BE49-F238E27FC236}">
              <a16:creationId xmlns:a16="http://schemas.microsoft.com/office/drawing/2014/main" id="{C2266FAD-4606-621B-4699-1FEC195E82D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14</xdr:row>
      <xdr:rowOff>171450</xdr:rowOff>
    </xdr:from>
    <xdr:to>
      <xdr:col>6</xdr:col>
      <xdr:colOff>266700</xdr:colOff>
      <xdr:row>31</xdr:row>
      <xdr:rowOff>83820</xdr:rowOff>
    </xdr:to>
    <xdr:graphicFrame macro="">
      <xdr:nvGraphicFramePr>
        <xdr:cNvPr id="2" name="Chart 1">
          <a:extLst>
            <a:ext uri="{FF2B5EF4-FFF2-40B4-BE49-F238E27FC236}">
              <a16:creationId xmlns:a16="http://schemas.microsoft.com/office/drawing/2014/main" id="{19113F01-4ADC-38BC-899E-F2719E0893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26670</xdr:colOff>
      <xdr:row>7</xdr:row>
      <xdr:rowOff>3810</xdr:rowOff>
    </xdr:from>
    <xdr:to>
      <xdr:col>6</xdr:col>
      <xdr:colOff>400050</xdr:colOff>
      <xdr:row>22</xdr:row>
      <xdr:rowOff>3810</xdr:rowOff>
    </xdr:to>
    <xdr:graphicFrame macro="">
      <xdr:nvGraphicFramePr>
        <xdr:cNvPr id="2" name="Chart 1">
          <a:extLst>
            <a:ext uri="{FF2B5EF4-FFF2-40B4-BE49-F238E27FC236}">
              <a16:creationId xmlns:a16="http://schemas.microsoft.com/office/drawing/2014/main" id="{E290CDBF-385F-8C33-6DDE-9DA9B1ACDF1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9</xdr:row>
      <xdr:rowOff>179070</xdr:rowOff>
    </xdr:from>
    <xdr:to>
      <xdr:col>5</xdr:col>
      <xdr:colOff>396240</xdr:colOff>
      <xdr:row>24</xdr:row>
      <xdr:rowOff>179070</xdr:rowOff>
    </xdr:to>
    <xdr:graphicFrame macro="">
      <xdr:nvGraphicFramePr>
        <xdr:cNvPr id="2" name="Chart 1">
          <a:extLst>
            <a:ext uri="{FF2B5EF4-FFF2-40B4-BE49-F238E27FC236}">
              <a16:creationId xmlns:a16="http://schemas.microsoft.com/office/drawing/2014/main" id="{698E2EDD-D89F-6C8B-71D4-F5C72F221C5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605790</xdr:colOff>
      <xdr:row>10</xdr:row>
      <xdr:rowOff>3810</xdr:rowOff>
    </xdr:from>
    <xdr:to>
      <xdr:col>14</xdr:col>
      <xdr:colOff>300990</xdr:colOff>
      <xdr:row>25</xdr:row>
      <xdr:rowOff>3810</xdr:rowOff>
    </xdr:to>
    <xdr:graphicFrame macro="">
      <xdr:nvGraphicFramePr>
        <xdr:cNvPr id="3" name="Chart 2">
          <a:extLst>
            <a:ext uri="{FF2B5EF4-FFF2-40B4-BE49-F238E27FC236}">
              <a16:creationId xmlns:a16="http://schemas.microsoft.com/office/drawing/2014/main" id="{A21917A0-B686-2396-EEFE-4038DB9F056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3810</xdr:colOff>
      <xdr:row>10</xdr:row>
      <xdr:rowOff>163830</xdr:rowOff>
    </xdr:from>
    <xdr:to>
      <xdr:col>5</xdr:col>
      <xdr:colOff>354330</xdr:colOff>
      <xdr:row>25</xdr:row>
      <xdr:rowOff>163830</xdr:rowOff>
    </xdr:to>
    <xdr:graphicFrame macro="">
      <xdr:nvGraphicFramePr>
        <xdr:cNvPr id="2" name="Chart 1">
          <a:extLst>
            <a:ext uri="{FF2B5EF4-FFF2-40B4-BE49-F238E27FC236}">
              <a16:creationId xmlns:a16="http://schemas.microsoft.com/office/drawing/2014/main" id="{420DF88F-6F29-CDBA-B72F-A60A0407F7B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7620</xdr:colOff>
      <xdr:row>27</xdr:row>
      <xdr:rowOff>0</xdr:rowOff>
    </xdr:from>
    <xdr:to>
      <xdr:col>5</xdr:col>
      <xdr:colOff>274320</xdr:colOff>
      <xdr:row>41</xdr:row>
      <xdr:rowOff>20955</xdr:rowOff>
    </xdr:to>
    <mc:AlternateContent xmlns:mc="http://schemas.openxmlformats.org/markup-compatibility/2006" xmlns:a14="http://schemas.microsoft.com/office/drawing/2010/main">
      <mc:Choice Requires="a14">
        <xdr:graphicFrame macro="">
          <xdr:nvGraphicFramePr>
            <xdr:cNvPr id="3" name="Income_Source">
              <a:extLst>
                <a:ext uri="{FF2B5EF4-FFF2-40B4-BE49-F238E27FC236}">
                  <a16:creationId xmlns:a16="http://schemas.microsoft.com/office/drawing/2014/main" id="{C4E2F881-FC02-7D68-A7D6-F5A65CF14ED5}"/>
                </a:ext>
              </a:extLst>
            </xdr:cNvPr>
            <xdr:cNvGraphicFramePr/>
          </xdr:nvGraphicFramePr>
          <xdr:xfrm>
            <a:off x="0" y="0"/>
            <a:ext cx="0" cy="0"/>
          </xdr:xfrm>
          <a:graphic>
            <a:graphicData uri="http://schemas.microsoft.com/office/drawing/2010/slicer">
              <sle:slicer xmlns:sle="http://schemas.microsoft.com/office/drawing/2010/slicer" name="Income_Source"/>
            </a:graphicData>
          </a:graphic>
        </xdr:graphicFrame>
      </mc:Choice>
      <mc:Fallback xmlns="">
        <xdr:sp macro="" textlink="">
          <xdr:nvSpPr>
            <xdr:cNvPr id="0" name=""/>
            <xdr:cNvSpPr>
              <a:spLocks noTextEdit="1"/>
            </xdr:cNvSpPr>
          </xdr:nvSpPr>
          <xdr:spPr>
            <a:xfrm>
              <a:off x="2430780" y="4937760"/>
              <a:ext cx="1828800" cy="2581275"/>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83820</xdr:colOff>
      <xdr:row>27</xdr:row>
      <xdr:rowOff>0</xdr:rowOff>
    </xdr:from>
    <xdr:to>
      <xdr:col>1</xdr:col>
      <xdr:colOff>556260</xdr:colOff>
      <xdr:row>41</xdr:row>
      <xdr:rowOff>20955</xdr:rowOff>
    </xdr:to>
    <mc:AlternateContent xmlns:mc="http://schemas.openxmlformats.org/markup-compatibility/2006" xmlns:a14="http://schemas.microsoft.com/office/drawing/2010/main">
      <mc:Choice Requires="a14">
        <xdr:graphicFrame macro="">
          <xdr:nvGraphicFramePr>
            <xdr:cNvPr id="4" name="Family_Type">
              <a:extLst>
                <a:ext uri="{FF2B5EF4-FFF2-40B4-BE49-F238E27FC236}">
                  <a16:creationId xmlns:a16="http://schemas.microsoft.com/office/drawing/2014/main" id="{E919442F-DC51-970E-01E1-171A2F995C9B}"/>
                </a:ext>
              </a:extLst>
            </xdr:cNvPr>
            <xdr:cNvGraphicFramePr/>
          </xdr:nvGraphicFramePr>
          <xdr:xfrm>
            <a:off x="0" y="0"/>
            <a:ext cx="0" cy="0"/>
          </xdr:xfrm>
          <a:graphic>
            <a:graphicData uri="http://schemas.microsoft.com/office/drawing/2010/slicer">
              <sle:slicer xmlns:sle="http://schemas.microsoft.com/office/drawing/2010/slicer" name="Family_Type"/>
            </a:graphicData>
          </a:graphic>
        </xdr:graphicFrame>
      </mc:Choice>
      <mc:Fallback xmlns="">
        <xdr:sp macro="" textlink="">
          <xdr:nvSpPr>
            <xdr:cNvPr id="0" name=""/>
            <xdr:cNvSpPr>
              <a:spLocks noTextEdit="1"/>
            </xdr:cNvSpPr>
          </xdr:nvSpPr>
          <xdr:spPr>
            <a:xfrm>
              <a:off x="83820" y="4937760"/>
              <a:ext cx="1828800" cy="2581275"/>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0</xdr:col>
      <xdr:colOff>3810</xdr:colOff>
      <xdr:row>9</xdr:row>
      <xdr:rowOff>171450</xdr:rowOff>
    </xdr:from>
    <xdr:to>
      <xdr:col>7</xdr:col>
      <xdr:colOff>64770</xdr:colOff>
      <xdr:row>24</xdr:row>
      <xdr:rowOff>171450</xdr:rowOff>
    </xdr:to>
    <xdr:graphicFrame macro="">
      <xdr:nvGraphicFramePr>
        <xdr:cNvPr id="2" name="Chart 1">
          <a:extLst>
            <a:ext uri="{FF2B5EF4-FFF2-40B4-BE49-F238E27FC236}">
              <a16:creationId xmlns:a16="http://schemas.microsoft.com/office/drawing/2014/main" id="{45EB5A00-9CCC-B740-C459-43CD3087114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12</xdr:row>
      <xdr:rowOff>11430</xdr:rowOff>
    </xdr:from>
    <xdr:to>
      <xdr:col>11</xdr:col>
      <xdr:colOff>716280</xdr:colOff>
      <xdr:row>30</xdr:row>
      <xdr:rowOff>7620</xdr:rowOff>
    </xdr:to>
    <xdr:graphicFrame macro="">
      <xdr:nvGraphicFramePr>
        <xdr:cNvPr id="2" name="Chart 1">
          <a:extLst>
            <a:ext uri="{FF2B5EF4-FFF2-40B4-BE49-F238E27FC236}">
              <a16:creationId xmlns:a16="http://schemas.microsoft.com/office/drawing/2014/main" id="{2B22CD30-FF51-5AC4-D258-70BEF64177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10</xdr:row>
      <xdr:rowOff>156210</xdr:rowOff>
    </xdr:from>
    <xdr:to>
      <xdr:col>8</xdr:col>
      <xdr:colOff>403860</xdr:colOff>
      <xdr:row>30</xdr:row>
      <xdr:rowOff>0</xdr:rowOff>
    </xdr:to>
    <xdr:graphicFrame macro="">
      <xdr:nvGraphicFramePr>
        <xdr:cNvPr id="2" name="Chart 1">
          <a:extLst>
            <a:ext uri="{FF2B5EF4-FFF2-40B4-BE49-F238E27FC236}">
              <a16:creationId xmlns:a16="http://schemas.microsoft.com/office/drawing/2014/main" id="{C09550CF-A3E1-7114-10DD-ED7404716B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19</xdr:row>
      <xdr:rowOff>5249</xdr:rowOff>
    </xdr:from>
    <xdr:to>
      <xdr:col>3</xdr:col>
      <xdr:colOff>1870190</xdr:colOff>
      <xdr:row>39</xdr:row>
      <xdr:rowOff>14774</xdr:rowOff>
    </xdr:to>
    <xdr:graphicFrame macro="">
      <xdr:nvGraphicFramePr>
        <xdr:cNvPr id="2" name="Chart 1">
          <a:extLst>
            <a:ext uri="{FF2B5EF4-FFF2-40B4-BE49-F238E27FC236}">
              <a16:creationId xmlns:a16="http://schemas.microsoft.com/office/drawing/2014/main" id="{50A6101B-B9A8-A8AB-6446-75F801FFA73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11</xdr:row>
      <xdr:rowOff>164307</xdr:rowOff>
    </xdr:from>
    <xdr:to>
      <xdr:col>5</xdr:col>
      <xdr:colOff>64577</xdr:colOff>
      <xdr:row>29</xdr:row>
      <xdr:rowOff>12915</xdr:rowOff>
    </xdr:to>
    <xdr:graphicFrame macro="">
      <xdr:nvGraphicFramePr>
        <xdr:cNvPr id="2" name="Chart 1">
          <a:extLst>
            <a:ext uri="{FF2B5EF4-FFF2-40B4-BE49-F238E27FC236}">
              <a16:creationId xmlns:a16="http://schemas.microsoft.com/office/drawing/2014/main" id="{D3DF287D-4E4F-2BDB-00A5-0613C5C364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0</xdr:colOff>
      <xdr:row>12</xdr:row>
      <xdr:rowOff>58104</xdr:rowOff>
    </xdr:from>
    <xdr:to>
      <xdr:col>17</xdr:col>
      <xdr:colOff>27709</xdr:colOff>
      <xdr:row>31</xdr:row>
      <xdr:rowOff>166255</xdr:rowOff>
    </xdr:to>
    <xdr:graphicFrame macro="">
      <xdr:nvGraphicFramePr>
        <xdr:cNvPr id="5" name="Chart 4">
          <a:extLst>
            <a:ext uri="{FF2B5EF4-FFF2-40B4-BE49-F238E27FC236}">
              <a16:creationId xmlns:a16="http://schemas.microsoft.com/office/drawing/2014/main" id="{BA08B5C1-D321-453B-BF29-EECA3C57CDE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45</xdr:row>
      <xdr:rowOff>177165</xdr:rowOff>
    </xdr:from>
    <xdr:to>
      <xdr:col>5</xdr:col>
      <xdr:colOff>25830</xdr:colOff>
      <xdr:row>66</xdr:row>
      <xdr:rowOff>25830</xdr:rowOff>
    </xdr:to>
    <xdr:graphicFrame macro="">
      <xdr:nvGraphicFramePr>
        <xdr:cNvPr id="7" name="Chart 6">
          <a:extLst>
            <a:ext uri="{FF2B5EF4-FFF2-40B4-BE49-F238E27FC236}">
              <a16:creationId xmlns:a16="http://schemas.microsoft.com/office/drawing/2014/main" id="{9B926A4E-37C8-422D-8312-BEA8C59BF1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0</xdr:colOff>
      <xdr:row>46</xdr:row>
      <xdr:rowOff>11429</xdr:rowOff>
    </xdr:from>
    <xdr:to>
      <xdr:col>12</xdr:col>
      <xdr:colOff>3474203</xdr:colOff>
      <xdr:row>66</xdr:row>
      <xdr:rowOff>129151</xdr:rowOff>
    </xdr:to>
    <xdr:graphicFrame macro="">
      <xdr:nvGraphicFramePr>
        <xdr:cNvPr id="8" name="Chart 7">
          <a:extLst>
            <a:ext uri="{FF2B5EF4-FFF2-40B4-BE49-F238E27FC236}">
              <a16:creationId xmlns:a16="http://schemas.microsoft.com/office/drawing/2014/main" id="{7F6FC01C-7C41-48CD-BFB8-7212A7C808D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79</xdr:row>
      <xdr:rowOff>10844</xdr:rowOff>
    </xdr:from>
    <xdr:to>
      <xdr:col>4</xdr:col>
      <xdr:colOff>3345051</xdr:colOff>
      <xdr:row>98</xdr:row>
      <xdr:rowOff>142068</xdr:rowOff>
    </xdr:to>
    <xdr:graphicFrame macro="">
      <xdr:nvGraphicFramePr>
        <xdr:cNvPr id="9" name="Chart 8">
          <a:extLst>
            <a:ext uri="{FF2B5EF4-FFF2-40B4-BE49-F238E27FC236}">
              <a16:creationId xmlns:a16="http://schemas.microsoft.com/office/drawing/2014/main" id="{A0737C16-B65F-44CA-85A4-E2CF88B9C6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0</xdr:colOff>
      <xdr:row>79</xdr:row>
      <xdr:rowOff>3810</xdr:rowOff>
    </xdr:from>
    <xdr:to>
      <xdr:col>13</xdr:col>
      <xdr:colOff>0</xdr:colOff>
      <xdr:row>99</xdr:row>
      <xdr:rowOff>51661</xdr:rowOff>
    </xdr:to>
    <xdr:graphicFrame macro="">
      <xdr:nvGraphicFramePr>
        <xdr:cNvPr id="10" name="Chart 9">
          <a:extLst>
            <a:ext uri="{FF2B5EF4-FFF2-40B4-BE49-F238E27FC236}">
              <a16:creationId xmlns:a16="http://schemas.microsoft.com/office/drawing/2014/main" id="{46E9F86F-46EB-419B-B960-EC5D321B9A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0</xdr:colOff>
      <xdr:row>114</xdr:row>
      <xdr:rowOff>8461</xdr:rowOff>
    </xdr:from>
    <xdr:to>
      <xdr:col>5</xdr:col>
      <xdr:colOff>0</xdr:colOff>
      <xdr:row>133</xdr:row>
      <xdr:rowOff>142069</xdr:rowOff>
    </xdr:to>
    <xdr:graphicFrame macro="">
      <xdr:nvGraphicFramePr>
        <xdr:cNvPr id="11" name="Chart 10">
          <a:extLst>
            <a:ext uri="{FF2B5EF4-FFF2-40B4-BE49-F238E27FC236}">
              <a16:creationId xmlns:a16="http://schemas.microsoft.com/office/drawing/2014/main" id="{B2538542-20FE-4E61-B0CE-D0E193AF49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8</xdr:col>
      <xdr:colOff>0</xdr:colOff>
      <xdr:row>113</xdr:row>
      <xdr:rowOff>159550</xdr:rowOff>
    </xdr:from>
    <xdr:to>
      <xdr:col>13</xdr:col>
      <xdr:colOff>38746</xdr:colOff>
      <xdr:row>134</xdr:row>
      <xdr:rowOff>0</xdr:rowOff>
    </xdr:to>
    <xdr:graphicFrame macro="">
      <xdr:nvGraphicFramePr>
        <xdr:cNvPr id="12" name="Chart 11">
          <a:extLst>
            <a:ext uri="{FF2B5EF4-FFF2-40B4-BE49-F238E27FC236}">
              <a16:creationId xmlns:a16="http://schemas.microsoft.com/office/drawing/2014/main" id="{A9DB02DD-56CA-467E-A34A-8D27EDFC16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0</xdr:colOff>
      <xdr:row>147</xdr:row>
      <xdr:rowOff>9306</xdr:rowOff>
    </xdr:from>
    <xdr:to>
      <xdr:col>5</xdr:col>
      <xdr:colOff>12915</xdr:colOff>
      <xdr:row>167</xdr:row>
      <xdr:rowOff>12916</xdr:rowOff>
    </xdr:to>
    <xdr:graphicFrame macro="">
      <xdr:nvGraphicFramePr>
        <xdr:cNvPr id="13" name="Chart 12">
          <a:extLst>
            <a:ext uri="{FF2B5EF4-FFF2-40B4-BE49-F238E27FC236}">
              <a16:creationId xmlns:a16="http://schemas.microsoft.com/office/drawing/2014/main" id="{F05753FD-BF26-4B7F-AAF9-7BCD4F92D1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12</xdr:row>
      <xdr:rowOff>58103</xdr:rowOff>
    </xdr:from>
    <xdr:to>
      <xdr:col>4</xdr:col>
      <xdr:colOff>2193131</xdr:colOff>
      <xdr:row>32</xdr:row>
      <xdr:rowOff>67628</xdr:rowOff>
    </xdr:to>
    <xdr:graphicFrame macro="">
      <xdr:nvGraphicFramePr>
        <xdr:cNvPr id="2" name="Chart 1">
          <a:extLst>
            <a:ext uri="{FF2B5EF4-FFF2-40B4-BE49-F238E27FC236}">
              <a16:creationId xmlns:a16="http://schemas.microsoft.com/office/drawing/2014/main" id="{F18355D7-3DBE-5205-9C17-81F7C206A81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xdr:from>
      <xdr:col>0</xdr:col>
      <xdr:colOff>0</xdr:colOff>
      <xdr:row>11</xdr:row>
      <xdr:rowOff>177165</xdr:rowOff>
    </xdr:from>
    <xdr:to>
      <xdr:col>4</xdr:col>
      <xdr:colOff>1835944</xdr:colOff>
      <xdr:row>32</xdr:row>
      <xdr:rowOff>8096</xdr:rowOff>
    </xdr:to>
    <xdr:graphicFrame macro="">
      <xdr:nvGraphicFramePr>
        <xdr:cNvPr id="2" name="Chart 1">
          <a:extLst>
            <a:ext uri="{FF2B5EF4-FFF2-40B4-BE49-F238E27FC236}">
              <a16:creationId xmlns:a16="http://schemas.microsoft.com/office/drawing/2014/main" id="{59CDDF25-359D-DFEF-C5A2-4F216A9E981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4.xml><?xml version="1.0" encoding="utf-8"?>
<xdr:wsDr xmlns:xdr="http://schemas.openxmlformats.org/drawingml/2006/spreadsheetDrawing" xmlns:a="http://schemas.openxmlformats.org/drawingml/2006/main">
  <xdr:twoCellAnchor>
    <xdr:from>
      <xdr:col>0</xdr:col>
      <xdr:colOff>0</xdr:colOff>
      <xdr:row>10</xdr:row>
      <xdr:rowOff>11430</xdr:rowOff>
    </xdr:from>
    <xdr:to>
      <xdr:col>4</xdr:col>
      <xdr:colOff>2196465</xdr:colOff>
      <xdr:row>30</xdr:row>
      <xdr:rowOff>20955</xdr:rowOff>
    </xdr:to>
    <xdr:graphicFrame macro="">
      <xdr:nvGraphicFramePr>
        <xdr:cNvPr id="2" name="Chart 1">
          <a:extLst>
            <a:ext uri="{FF2B5EF4-FFF2-40B4-BE49-F238E27FC236}">
              <a16:creationId xmlns:a16="http://schemas.microsoft.com/office/drawing/2014/main" id="{8B7A459D-3F30-12F3-6FCA-87027902B62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5.xml><?xml version="1.0" encoding="utf-8"?>
<xdr:wsDr xmlns:xdr="http://schemas.openxmlformats.org/drawingml/2006/spreadsheetDrawing" xmlns:a="http://schemas.openxmlformats.org/drawingml/2006/main">
  <xdr:twoCellAnchor>
    <xdr:from>
      <xdr:col>0</xdr:col>
      <xdr:colOff>0</xdr:colOff>
      <xdr:row>10</xdr:row>
      <xdr:rowOff>10844</xdr:rowOff>
    </xdr:from>
    <xdr:to>
      <xdr:col>4</xdr:col>
      <xdr:colOff>1981347</xdr:colOff>
      <xdr:row>30</xdr:row>
      <xdr:rowOff>20369</xdr:rowOff>
    </xdr:to>
    <xdr:graphicFrame macro="">
      <xdr:nvGraphicFramePr>
        <xdr:cNvPr id="2" name="Chart 1">
          <a:extLst>
            <a:ext uri="{FF2B5EF4-FFF2-40B4-BE49-F238E27FC236}">
              <a16:creationId xmlns:a16="http://schemas.microsoft.com/office/drawing/2014/main" id="{A0FC7067-8F7C-95D5-E17D-77CC3688445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6.xml><?xml version="1.0" encoding="utf-8"?>
<xdr:wsDr xmlns:xdr="http://schemas.openxmlformats.org/drawingml/2006/spreadsheetDrawing" xmlns:a="http://schemas.openxmlformats.org/drawingml/2006/main">
  <xdr:twoCellAnchor>
    <xdr:from>
      <xdr:col>0</xdr:col>
      <xdr:colOff>0</xdr:colOff>
      <xdr:row>10</xdr:row>
      <xdr:rowOff>3810</xdr:rowOff>
    </xdr:from>
    <xdr:to>
      <xdr:col>4</xdr:col>
      <xdr:colOff>1990725</xdr:colOff>
      <xdr:row>30</xdr:row>
      <xdr:rowOff>13335</xdr:rowOff>
    </xdr:to>
    <xdr:graphicFrame macro="">
      <xdr:nvGraphicFramePr>
        <xdr:cNvPr id="2" name="Chart 1">
          <a:extLst>
            <a:ext uri="{FF2B5EF4-FFF2-40B4-BE49-F238E27FC236}">
              <a16:creationId xmlns:a16="http://schemas.microsoft.com/office/drawing/2014/main" id="{8C8F3C66-4A2D-2102-0705-5CDA7661EB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7.xml><?xml version="1.0" encoding="utf-8"?>
<xdr:wsDr xmlns:xdr="http://schemas.openxmlformats.org/drawingml/2006/spreadsheetDrawing" xmlns:a="http://schemas.openxmlformats.org/drawingml/2006/main">
  <xdr:twoCellAnchor>
    <xdr:from>
      <xdr:col>0</xdr:col>
      <xdr:colOff>0</xdr:colOff>
      <xdr:row>10</xdr:row>
      <xdr:rowOff>34291</xdr:rowOff>
    </xdr:from>
    <xdr:to>
      <xdr:col>4</xdr:col>
      <xdr:colOff>1986371</xdr:colOff>
      <xdr:row>30</xdr:row>
      <xdr:rowOff>43816</xdr:rowOff>
    </xdr:to>
    <xdr:graphicFrame macro="">
      <xdr:nvGraphicFramePr>
        <xdr:cNvPr id="2" name="Chart 1">
          <a:extLst>
            <a:ext uri="{FF2B5EF4-FFF2-40B4-BE49-F238E27FC236}">
              <a16:creationId xmlns:a16="http://schemas.microsoft.com/office/drawing/2014/main" id="{08CA1202-3279-2FD2-472B-FF8F2B7E03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8.xml><?xml version="1.0" encoding="utf-8"?>
<xdr:wsDr xmlns:xdr="http://schemas.openxmlformats.org/drawingml/2006/spreadsheetDrawing" xmlns:a="http://schemas.openxmlformats.org/drawingml/2006/main">
  <xdr:twoCellAnchor>
    <xdr:from>
      <xdr:col>0</xdr:col>
      <xdr:colOff>0</xdr:colOff>
      <xdr:row>11</xdr:row>
      <xdr:rowOff>159550</xdr:rowOff>
    </xdr:from>
    <xdr:to>
      <xdr:col>4</xdr:col>
      <xdr:colOff>1980703</xdr:colOff>
      <xdr:row>31</xdr:row>
      <xdr:rowOff>169076</xdr:rowOff>
    </xdr:to>
    <xdr:graphicFrame macro="">
      <xdr:nvGraphicFramePr>
        <xdr:cNvPr id="2" name="Chart 1">
          <a:extLst>
            <a:ext uri="{FF2B5EF4-FFF2-40B4-BE49-F238E27FC236}">
              <a16:creationId xmlns:a16="http://schemas.microsoft.com/office/drawing/2014/main" id="{A11788F9-E6CD-F3A1-D513-B2EC80D955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9.xml><?xml version="1.0" encoding="utf-8"?>
<xdr:wsDr xmlns:xdr="http://schemas.openxmlformats.org/drawingml/2006/spreadsheetDrawing" xmlns:a="http://schemas.openxmlformats.org/drawingml/2006/main">
  <xdr:twoCellAnchor>
    <xdr:from>
      <xdr:col>0</xdr:col>
      <xdr:colOff>0</xdr:colOff>
      <xdr:row>10</xdr:row>
      <xdr:rowOff>9306</xdr:rowOff>
    </xdr:from>
    <xdr:to>
      <xdr:col>4</xdr:col>
      <xdr:colOff>2006715</xdr:colOff>
      <xdr:row>30</xdr:row>
      <xdr:rowOff>18831</xdr:rowOff>
    </xdr:to>
    <xdr:graphicFrame macro="">
      <xdr:nvGraphicFramePr>
        <xdr:cNvPr id="2" name="Chart 1">
          <a:extLst>
            <a:ext uri="{FF2B5EF4-FFF2-40B4-BE49-F238E27FC236}">
              <a16:creationId xmlns:a16="http://schemas.microsoft.com/office/drawing/2014/main" id="{8C12E23D-EC20-0A4C-C214-B2E398BD4A6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0.xml><?xml version="1.0" encoding="utf-8"?>
<xdr:wsDr xmlns:xdr="http://schemas.openxmlformats.org/drawingml/2006/spreadsheetDrawing" xmlns:a="http://schemas.openxmlformats.org/drawingml/2006/main">
  <xdr:twoCellAnchor>
    <xdr:from>
      <xdr:col>2</xdr:col>
      <xdr:colOff>773430</xdr:colOff>
      <xdr:row>6</xdr:row>
      <xdr:rowOff>34290</xdr:rowOff>
    </xdr:from>
    <xdr:to>
      <xdr:col>8</xdr:col>
      <xdr:colOff>81915</xdr:colOff>
      <xdr:row>26</xdr:row>
      <xdr:rowOff>43815</xdr:rowOff>
    </xdr:to>
    <xdr:graphicFrame macro="">
      <xdr:nvGraphicFramePr>
        <xdr:cNvPr id="2" name="Chart 1">
          <a:extLst>
            <a:ext uri="{FF2B5EF4-FFF2-40B4-BE49-F238E27FC236}">
              <a16:creationId xmlns:a16="http://schemas.microsoft.com/office/drawing/2014/main" id="{40B391D2-EB4D-81C2-10CA-1889A01609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1.xml><?xml version="1.0" encoding="utf-8"?>
<xdr:wsDr xmlns:xdr="http://schemas.openxmlformats.org/drawingml/2006/spreadsheetDrawing" xmlns:a="http://schemas.openxmlformats.org/drawingml/2006/main">
  <xdr:twoCellAnchor>
    <xdr:from>
      <xdr:col>0</xdr:col>
      <xdr:colOff>0</xdr:colOff>
      <xdr:row>14</xdr:row>
      <xdr:rowOff>19050</xdr:rowOff>
    </xdr:from>
    <xdr:to>
      <xdr:col>4</xdr:col>
      <xdr:colOff>344805</xdr:colOff>
      <xdr:row>34</xdr:row>
      <xdr:rowOff>28575</xdr:rowOff>
    </xdr:to>
    <xdr:graphicFrame macro="">
      <xdr:nvGraphicFramePr>
        <xdr:cNvPr id="2" name="Chart 1">
          <a:extLst>
            <a:ext uri="{FF2B5EF4-FFF2-40B4-BE49-F238E27FC236}">
              <a16:creationId xmlns:a16="http://schemas.microsoft.com/office/drawing/2014/main" id="{9605657B-A464-D1A5-6446-BEF2D2FDC8F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2.xml><?xml version="1.0" encoding="utf-8"?>
<xdr:wsDr xmlns:xdr="http://schemas.openxmlformats.org/drawingml/2006/spreadsheetDrawing" xmlns:a="http://schemas.openxmlformats.org/drawingml/2006/main">
  <xdr:twoCellAnchor>
    <xdr:from>
      <xdr:col>0</xdr:col>
      <xdr:colOff>11430</xdr:colOff>
      <xdr:row>14</xdr:row>
      <xdr:rowOff>71765</xdr:rowOff>
    </xdr:from>
    <xdr:to>
      <xdr:col>4</xdr:col>
      <xdr:colOff>2548467</xdr:colOff>
      <xdr:row>35</xdr:row>
      <xdr:rowOff>0</xdr:rowOff>
    </xdr:to>
    <xdr:graphicFrame macro="">
      <xdr:nvGraphicFramePr>
        <xdr:cNvPr id="2" name="Chart 1">
          <a:extLst>
            <a:ext uri="{FF2B5EF4-FFF2-40B4-BE49-F238E27FC236}">
              <a16:creationId xmlns:a16="http://schemas.microsoft.com/office/drawing/2014/main" id="{189CB673-8BDC-4CB2-BD1B-6459FC54C5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0</xdr:colOff>
      <xdr:row>14</xdr:row>
      <xdr:rowOff>47658</xdr:rowOff>
    </xdr:from>
    <xdr:to>
      <xdr:col>11</xdr:col>
      <xdr:colOff>2641600</xdr:colOff>
      <xdr:row>35</xdr:row>
      <xdr:rowOff>0</xdr:rowOff>
    </xdr:to>
    <xdr:graphicFrame macro="">
      <xdr:nvGraphicFramePr>
        <xdr:cNvPr id="3" name="Chart 2">
          <a:extLst>
            <a:ext uri="{FF2B5EF4-FFF2-40B4-BE49-F238E27FC236}">
              <a16:creationId xmlns:a16="http://schemas.microsoft.com/office/drawing/2014/main" id="{AEB9FD0B-AE60-4486-8A01-5E23DFBE2C2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51</xdr:row>
      <xdr:rowOff>22917</xdr:rowOff>
    </xdr:from>
    <xdr:to>
      <xdr:col>5</xdr:col>
      <xdr:colOff>0</xdr:colOff>
      <xdr:row>71</xdr:row>
      <xdr:rowOff>40640</xdr:rowOff>
    </xdr:to>
    <xdr:graphicFrame macro="">
      <xdr:nvGraphicFramePr>
        <xdr:cNvPr id="4" name="Chart 3">
          <a:extLst>
            <a:ext uri="{FF2B5EF4-FFF2-40B4-BE49-F238E27FC236}">
              <a16:creationId xmlns:a16="http://schemas.microsoft.com/office/drawing/2014/main" id="{B851E78C-3E22-4C67-B290-ACE0BF69A4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0</xdr:colOff>
      <xdr:row>50</xdr:row>
      <xdr:rowOff>148590</xdr:rowOff>
    </xdr:from>
    <xdr:to>
      <xdr:col>12</xdr:col>
      <xdr:colOff>20320</xdr:colOff>
      <xdr:row>70</xdr:row>
      <xdr:rowOff>162560</xdr:rowOff>
    </xdr:to>
    <xdr:graphicFrame macro="">
      <xdr:nvGraphicFramePr>
        <xdr:cNvPr id="5" name="Chart 4">
          <a:extLst>
            <a:ext uri="{FF2B5EF4-FFF2-40B4-BE49-F238E27FC236}">
              <a16:creationId xmlns:a16="http://schemas.microsoft.com/office/drawing/2014/main" id="{C4A5539C-EFD6-4001-8B48-904C96ED3E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87</xdr:row>
      <xdr:rowOff>21591</xdr:rowOff>
    </xdr:from>
    <xdr:to>
      <xdr:col>5</xdr:col>
      <xdr:colOff>12700</xdr:colOff>
      <xdr:row>106</xdr:row>
      <xdr:rowOff>127001</xdr:rowOff>
    </xdr:to>
    <xdr:graphicFrame macro="">
      <xdr:nvGraphicFramePr>
        <xdr:cNvPr id="6" name="Chart 5">
          <a:extLst>
            <a:ext uri="{FF2B5EF4-FFF2-40B4-BE49-F238E27FC236}">
              <a16:creationId xmlns:a16="http://schemas.microsoft.com/office/drawing/2014/main" id="{C17D662A-822C-4E66-8851-86341355F8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0</xdr:colOff>
      <xdr:row>86</xdr:row>
      <xdr:rowOff>166175</xdr:rowOff>
    </xdr:from>
    <xdr:to>
      <xdr:col>12</xdr:col>
      <xdr:colOff>0</xdr:colOff>
      <xdr:row>107</xdr:row>
      <xdr:rowOff>38100</xdr:rowOff>
    </xdr:to>
    <xdr:graphicFrame macro="">
      <xdr:nvGraphicFramePr>
        <xdr:cNvPr id="7" name="Chart 6">
          <a:extLst>
            <a:ext uri="{FF2B5EF4-FFF2-40B4-BE49-F238E27FC236}">
              <a16:creationId xmlns:a16="http://schemas.microsoft.com/office/drawing/2014/main" id="{29108C26-E493-4E60-B840-614483D2E01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14288</xdr:colOff>
      <xdr:row>123</xdr:row>
      <xdr:rowOff>22385</xdr:rowOff>
    </xdr:from>
    <xdr:to>
      <xdr:col>5</xdr:col>
      <xdr:colOff>38100</xdr:colOff>
      <xdr:row>143</xdr:row>
      <xdr:rowOff>1</xdr:rowOff>
    </xdr:to>
    <xdr:graphicFrame macro="">
      <xdr:nvGraphicFramePr>
        <xdr:cNvPr id="8" name="Chart 7">
          <a:extLst>
            <a:ext uri="{FF2B5EF4-FFF2-40B4-BE49-F238E27FC236}">
              <a16:creationId xmlns:a16="http://schemas.microsoft.com/office/drawing/2014/main" id="{6732ECB9-CF1E-43F6-9DD5-3AD9238ABD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7</xdr:col>
      <xdr:colOff>0</xdr:colOff>
      <xdr:row>122</xdr:row>
      <xdr:rowOff>173990</xdr:rowOff>
    </xdr:from>
    <xdr:to>
      <xdr:col>12</xdr:col>
      <xdr:colOff>25400</xdr:colOff>
      <xdr:row>143</xdr:row>
      <xdr:rowOff>12700</xdr:rowOff>
    </xdr:to>
    <xdr:graphicFrame macro="">
      <xdr:nvGraphicFramePr>
        <xdr:cNvPr id="9" name="Chart 8">
          <a:extLst>
            <a:ext uri="{FF2B5EF4-FFF2-40B4-BE49-F238E27FC236}">
              <a16:creationId xmlns:a16="http://schemas.microsoft.com/office/drawing/2014/main" id="{35525DC1-8ABB-476F-99B8-51941D24B3D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0</xdr:colOff>
      <xdr:row>158</xdr:row>
      <xdr:rowOff>163442</xdr:rowOff>
    </xdr:from>
    <xdr:to>
      <xdr:col>4</xdr:col>
      <xdr:colOff>2527300</xdr:colOff>
      <xdr:row>178</xdr:row>
      <xdr:rowOff>177799</xdr:rowOff>
    </xdr:to>
    <xdr:graphicFrame macro="">
      <xdr:nvGraphicFramePr>
        <xdr:cNvPr id="10" name="Chart 9">
          <a:extLst>
            <a:ext uri="{FF2B5EF4-FFF2-40B4-BE49-F238E27FC236}">
              <a16:creationId xmlns:a16="http://schemas.microsoft.com/office/drawing/2014/main" id="{1DED913B-D9AE-4AB6-9BCF-FBE8FF0D74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7</xdr:col>
      <xdr:colOff>0</xdr:colOff>
      <xdr:row>159</xdr:row>
      <xdr:rowOff>13122</xdr:rowOff>
    </xdr:from>
    <xdr:to>
      <xdr:col>12</xdr:col>
      <xdr:colOff>0</xdr:colOff>
      <xdr:row>179</xdr:row>
      <xdr:rowOff>25399</xdr:rowOff>
    </xdr:to>
    <xdr:graphicFrame macro="">
      <xdr:nvGraphicFramePr>
        <xdr:cNvPr id="11" name="Chart 10">
          <a:extLst>
            <a:ext uri="{FF2B5EF4-FFF2-40B4-BE49-F238E27FC236}">
              <a16:creationId xmlns:a16="http://schemas.microsoft.com/office/drawing/2014/main" id="{E503F1CC-5D17-4BBA-A5F6-F0176FD0D3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drawings/drawing23.xml><?xml version="1.0" encoding="utf-8"?>
<xdr:wsDr xmlns:xdr="http://schemas.openxmlformats.org/drawingml/2006/spreadsheetDrawing" xmlns:a="http://schemas.openxmlformats.org/drawingml/2006/main">
  <xdr:twoCellAnchor>
    <xdr:from>
      <xdr:col>0</xdr:col>
      <xdr:colOff>0</xdr:colOff>
      <xdr:row>21</xdr:row>
      <xdr:rowOff>125730</xdr:rowOff>
    </xdr:from>
    <xdr:to>
      <xdr:col>3</xdr:col>
      <xdr:colOff>723900</xdr:colOff>
      <xdr:row>36</xdr:row>
      <xdr:rowOff>125730</xdr:rowOff>
    </xdr:to>
    <xdr:graphicFrame macro="">
      <xdr:nvGraphicFramePr>
        <xdr:cNvPr id="6" name="Chart 5">
          <a:extLst>
            <a:ext uri="{FF2B5EF4-FFF2-40B4-BE49-F238E27FC236}">
              <a16:creationId xmlns:a16="http://schemas.microsoft.com/office/drawing/2014/main" id="{E36EBB8D-3B62-BDDB-730C-6B45A632DC1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4.xml><?xml version="1.0" encoding="utf-8"?>
<xdr:wsDr xmlns:xdr="http://schemas.openxmlformats.org/drawingml/2006/spreadsheetDrawing" xmlns:a="http://schemas.openxmlformats.org/drawingml/2006/main">
  <xdr:twoCellAnchor>
    <xdr:from>
      <xdr:col>0</xdr:col>
      <xdr:colOff>0</xdr:colOff>
      <xdr:row>14</xdr:row>
      <xdr:rowOff>47658</xdr:rowOff>
    </xdr:from>
    <xdr:to>
      <xdr:col>4</xdr:col>
      <xdr:colOff>2147804</xdr:colOff>
      <xdr:row>34</xdr:row>
      <xdr:rowOff>57184</xdr:rowOff>
    </xdr:to>
    <xdr:graphicFrame macro="">
      <xdr:nvGraphicFramePr>
        <xdr:cNvPr id="2" name="Chart 1">
          <a:extLst>
            <a:ext uri="{FF2B5EF4-FFF2-40B4-BE49-F238E27FC236}">
              <a16:creationId xmlns:a16="http://schemas.microsoft.com/office/drawing/2014/main" id="{F5855259-7C1B-71F6-C5BC-D4B0ACC41D7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5.xml><?xml version="1.0" encoding="utf-8"?>
<xdr:wsDr xmlns:xdr="http://schemas.openxmlformats.org/drawingml/2006/spreadsheetDrawing" xmlns:a="http://schemas.openxmlformats.org/drawingml/2006/main">
  <xdr:twoCellAnchor>
    <xdr:from>
      <xdr:col>0</xdr:col>
      <xdr:colOff>0</xdr:colOff>
      <xdr:row>14</xdr:row>
      <xdr:rowOff>22917</xdr:rowOff>
    </xdr:from>
    <xdr:to>
      <xdr:col>4</xdr:col>
      <xdr:colOff>2141420</xdr:colOff>
      <xdr:row>34</xdr:row>
      <xdr:rowOff>32442</xdr:rowOff>
    </xdr:to>
    <xdr:graphicFrame macro="">
      <xdr:nvGraphicFramePr>
        <xdr:cNvPr id="2" name="Chart 1">
          <a:extLst>
            <a:ext uri="{FF2B5EF4-FFF2-40B4-BE49-F238E27FC236}">
              <a16:creationId xmlns:a16="http://schemas.microsoft.com/office/drawing/2014/main" id="{5035A609-1E14-8AB5-CCE2-9A1BFDD1E74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6.xml><?xml version="1.0" encoding="utf-8"?>
<xdr:wsDr xmlns:xdr="http://schemas.openxmlformats.org/drawingml/2006/spreadsheetDrawing" xmlns:a="http://schemas.openxmlformats.org/drawingml/2006/main">
  <xdr:twoCellAnchor>
    <xdr:from>
      <xdr:col>0</xdr:col>
      <xdr:colOff>0</xdr:colOff>
      <xdr:row>13</xdr:row>
      <xdr:rowOff>148590</xdr:rowOff>
    </xdr:from>
    <xdr:to>
      <xdr:col>4</xdr:col>
      <xdr:colOff>2117725</xdr:colOff>
      <xdr:row>33</xdr:row>
      <xdr:rowOff>158115</xdr:rowOff>
    </xdr:to>
    <xdr:graphicFrame macro="">
      <xdr:nvGraphicFramePr>
        <xdr:cNvPr id="2" name="Chart 1">
          <a:extLst>
            <a:ext uri="{FF2B5EF4-FFF2-40B4-BE49-F238E27FC236}">
              <a16:creationId xmlns:a16="http://schemas.microsoft.com/office/drawing/2014/main" id="{36CE57B1-C980-A965-3DE8-E369C5D3695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7.xml><?xml version="1.0" encoding="utf-8"?>
<xdr:wsDr xmlns:xdr="http://schemas.openxmlformats.org/drawingml/2006/spreadsheetDrawing" xmlns:a="http://schemas.openxmlformats.org/drawingml/2006/main">
  <xdr:twoCellAnchor>
    <xdr:from>
      <xdr:col>2</xdr:col>
      <xdr:colOff>704850</xdr:colOff>
      <xdr:row>6</xdr:row>
      <xdr:rowOff>34290</xdr:rowOff>
    </xdr:from>
    <xdr:to>
      <xdr:col>8</xdr:col>
      <xdr:colOff>13335</xdr:colOff>
      <xdr:row>26</xdr:row>
      <xdr:rowOff>43815</xdr:rowOff>
    </xdr:to>
    <xdr:graphicFrame macro="">
      <xdr:nvGraphicFramePr>
        <xdr:cNvPr id="2" name="Chart 1">
          <a:extLst>
            <a:ext uri="{FF2B5EF4-FFF2-40B4-BE49-F238E27FC236}">
              <a16:creationId xmlns:a16="http://schemas.microsoft.com/office/drawing/2014/main" id="{3EB3E250-B27F-73D7-69FF-436E3468AF8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8.xml><?xml version="1.0" encoding="utf-8"?>
<xdr:wsDr xmlns:xdr="http://schemas.openxmlformats.org/drawingml/2006/spreadsheetDrawing" xmlns:a="http://schemas.openxmlformats.org/drawingml/2006/main">
  <xdr:twoCellAnchor>
    <xdr:from>
      <xdr:col>0</xdr:col>
      <xdr:colOff>0</xdr:colOff>
      <xdr:row>13</xdr:row>
      <xdr:rowOff>166175</xdr:rowOff>
    </xdr:from>
    <xdr:to>
      <xdr:col>4</xdr:col>
      <xdr:colOff>1946177</xdr:colOff>
      <xdr:row>33</xdr:row>
      <xdr:rowOff>175700</xdr:rowOff>
    </xdr:to>
    <xdr:graphicFrame macro="">
      <xdr:nvGraphicFramePr>
        <xdr:cNvPr id="2" name="Chart 1">
          <a:extLst>
            <a:ext uri="{FF2B5EF4-FFF2-40B4-BE49-F238E27FC236}">
              <a16:creationId xmlns:a16="http://schemas.microsoft.com/office/drawing/2014/main" id="{F3AC3A45-3700-19F6-94B6-39596B78FA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9.xml><?xml version="1.0" encoding="utf-8"?>
<xdr:wsDr xmlns:xdr="http://schemas.openxmlformats.org/drawingml/2006/spreadsheetDrawing" xmlns:a="http://schemas.openxmlformats.org/drawingml/2006/main">
  <xdr:twoCellAnchor>
    <xdr:from>
      <xdr:col>0</xdr:col>
      <xdr:colOff>14288</xdr:colOff>
      <xdr:row>14</xdr:row>
      <xdr:rowOff>22384</xdr:rowOff>
    </xdr:from>
    <xdr:to>
      <xdr:col>4</xdr:col>
      <xdr:colOff>1930241</xdr:colOff>
      <xdr:row>34</xdr:row>
      <xdr:rowOff>31909</xdr:rowOff>
    </xdr:to>
    <xdr:graphicFrame macro="">
      <xdr:nvGraphicFramePr>
        <xdr:cNvPr id="2" name="Chart 1">
          <a:extLst>
            <a:ext uri="{FF2B5EF4-FFF2-40B4-BE49-F238E27FC236}">
              <a16:creationId xmlns:a16="http://schemas.microsoft.com/office/drawing/2014/main" id="{BA7E8B31-5693-CEF4-0561-C9839E8ABD3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0.xml><?xml version="1.0" encoding="utf-8"?>
<xdr:wsDr xmlns:xdr="http://schemas.openxmlformats.org/drawingml/2006/spreadsheetDrawing" xmlns:a="http://schemas.openxmlformats.org/drawingml/2006/main">
  <xdr:twoCellAnchor>
    <xdr:from>
      <xdr:col>0</xdr:col>
      <xdr:colOff>0</xdr:colOff>
      <xdr:row>13</xdr:row>
      <xdr:rowOff>173990</xdr:rowOff>
    </xdr:from>
    <xdr:to>
      <xdr:col>4</xdr:col>
      <xdr:colOff>1924685</xdr:colOff>
      <xdr:row>34</xdr:row>
      <xdr:rowOff>5715</xdr:rowOff>
    </xdr:to>
    <xdr:graphicFrame macro="">
      <xdr:nvGraphicFramePr>
        <xdr:cNvPr id="2" name="Chart 1">
          <a:extLst>
            <a:ext uri="{FF2B5EF4-FFF2-40B4-BE49-F238E27FC236}">
              <a16:creationId xmlns:a16="http://schemas.microsoft.com/office/drawing/2014/main" id="{58EE1963-CFB9-214A-78AE-687A8F500CC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1.xml><?xml version="1.0" encoding="utf-8"?>
<xdr:wsDr xmlns:xdr="http://schemas.openxmlformats.org/drawingml/2006/spreadsheetDrawing" xmlns:a="http://schemas.openxmlformats.org/drawingml/2006/main">
  <xdr:twoCellAnchor>
    <xdr:from>
      <xdr:col>0</xdr:col>
      <xdr:colOff>0</xdr:colOff>
      <xdr:row>13</xdr:row>
      <xdr:rowOff>163443</xdr:rowOff>
    </xdr:from>
    <xdr:to>
      <xdr:col>4</xdr:col>
      <xdr:colOff>1904451</xdr:colOff>
      <xdr:row>33</xdr:row>
      <xdr:rowOff>172969</xdr:rowOff>
    </xdr:to>
    <xdr:graphicFrame macro="">
      <xdr:nvGraphicFramePr>
        <xdr:cNvPr id="2" name="Chart 1">
          <a:extLst>
            <a:ext uri="{FF2B5EF4-FFF2-40B4-BE49-F238E27FC236}">
              <a16:creationId xmlns:a16="http://schemas.microsoft.com/office/drawing/2014/main" id="{10846DE5-E979-4FFF-851E-4A702AC6DA8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2.xml><?xml version="1.0" encoding="utf-8"?>
<xdr:wsDr xmlns:xdr="http://schemas.openxmlformats.org/drawingml/2006/spreadsheetDrawing" xmlns:a="http://schemas.openxmlformats.org/drawingml/2006/main">
  <xdr:twoCellAnchor>
    <xdr:from>
      <xdr:col>0</xdr:col>
      <xdr:colOff>0</xdr:colOff>
      <xdr:row>14</xdr:row>
      <xdr:rowOff>13123</xdr:rowOff>
    </xdr:from>
    <xdr:to>
      <xdr:col>4</xdr:col>
      <xdr:colOff>1933151</xdr:colOff>
      <xdr:row>34</xdr:row>
      <xdr:rowOff>22647</xdr:rowOff>
    </xdr:to>
    <xdr:graphicFrame macro="">
      <xdr:nvGraphicFramePr>
        <xdr:cNvPr id="2" name="Chart 1">
          <a:extLst>
            <a:ext uri="{FF2B5EF4-FFF2-40B4-BE49-F238E27FC236}">
              <a16:creationId xmlns:a16="http://schemas.microsoft.com/office/drawing/2014/main" id="{CB7C33E4-BBB1-5E91-7E84-E645860625F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uliana B" refreshedDate="45875.674276504629" createdVersion="8" refreshedVersion="8" minRefreshableVersion="3" recordCount="890" xr:uid="{8C503C50-E95B-48A2-9B4D-293F09646BF5}">
  <cacheSource type="worksheet">
    <worksheetSource ref="B9:F899" sheet="Households"/>
  </cacheSource>
  <cacheFields count="6">
    <cacheField name="Household_ID" numFmtId="0">
      <sharedItems containsSemiMixedTypes="0" containsString="0" containsNumber="1" containsInteger="1" minValue="1001" maxValue="1890"/>
    </cacheField>
    <cacheField name="Age_Group" numFmtId="0">
      <sharedItems count="5">
        <s v="35-49"/>
        <s v="50-64"/>
        <s v="19-34"/>
        <s v="65+"/>
        <s v="&lt;18"/>
      </sharedItems>
    </cacheField>
    <cacheField name="Ethnicity" numFmtId="0">
      <sharedItems count="5">
        <s v="Māori"/>
        <s v="Other"/>
        <s v="NZ European"/>
        <s v="East Asian"/>
        <s v="Pasifika"/>
      </sharedItems>
    </cacheField>
    <cacheField name="Income_Source" numFmtId="0">
      <sharedItems/>
    </cacheField>
    <cacheField name="Family_Type" numFmtId="0">
      <sharedItems count="5">
        <s v="Single Male"/>
        <s v="Partners with Children"/>
        <s v="Female and Children"/>
        <s v="Single Female"/>
        <s v="Male and Children"/>
      </sharedItems>
    </cacheField>
    <cacheField name="Visit_Frequency" numFmtId="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uliana B" refreshedDate="45875.677264814818" createdVersion="8" refreshedVersion="8" minRefreshableVersion="3" recordCount="890" xr:uid="{C4F22EA8-45A0-44CC-A565-5E98B4B03D26}">
  <cacheSource type="worksheet">
    <worksheetSource ref="B9:K899" sheet="Households"/>
  </cacheSource>
  <cacheFields count="10">
    <cacheField name="Household_ID" numFmtId="0">
      <sharedItems containsSemiMixedTypes="0" containsString="0" containsNumber="1" containsInteger="1" minValue="1001" maxValue="1890"/>
    </cacheField>
    <cacheField name="Age_Group" numFmtId="0">
      <sharedItems count="5">
        <s v="35-49"/>
        <s v="50-64"/>
        <s v="19-34"/>
        <s v="65+"/>
        <s v="&lt;18"/>
      </sharedItems>
    </cacheField>
    <cacheField name="Ethnicity" numFmtId="0">
      <sharedItems count="5">
        <s v="Māori"/>
        <s v="Other"/>
        <s v="NZ European"/>
        <s v="East Asian"/>
        <s v="Pasifika"/>
      </sharedItems>
    </cacheField>
    <cacheField name="Income_Source" numFmtId="0">
      <sharedItems count="4">
        <s v="Govt Support"/>
        <s v="Personal/Private"/>
        <s v="No Income"/>
        <s v="Family Support"/>
      </sharedItems>
    </cacheField>
    <cacheField name="Family_Type" numFmtId="0">
      <sharedItems count="5">
        <s v="Single Male"/>
        <s v="Partners with Children"/>
        <s v="Female and Children"/>
        <s v="Single Female"/>
        <s v="Male and Children"/>
      </sharedItems>
    </cacheField>
    <cacheField name="Visit_Frequency" numFmtId="0">
      <sharedItems/>
    </cacheField>
    <cacheField name="Household_Size" numFmtId="0">
      <sharedItems containsSemiMixedTypes="0" containsString="0" containsNumber="1" containsInteger="1" minValue="1" maxValue="10"/>
    </cacheField>
    <cacheField name="Parcel_Size" numFmtId="0">
      <sharedItems containsSemiMixedTypes="0" containsString="0" containsNumber="1" containsInteger="1" minValue="2" maxValue="20"/>
    </cacheField>
    <cacheField name="Referred_to_Service" numFmtId="0">
      <sharedItems/>
    </cacheField>
    <cacheField name="Date_Assigned" numFmtId="164">
      <sharedItems containsSemiMixedTypes="0" containsNonDate="0" containsDate="1" containsString="0" minDate="2024-10-01T00:00:00" maxDate="2025-04-01T00:00:00"/>
    </cacheField>
  </cacheFields>
  <extLst>
    <ext xmlns:x14="http://schemas.microsoft.com/office/spreadsheetml/2009/9/main" uri="{725AE2AE-9491-48be-B2B4-4EB974FC3084}">
      <x14:pivotCacheDefinition pivotCacheId="2093101436"/>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Juliana B" refreshedDate="45881.934869328703" createdVersion="8" refreshedVersion="8" minRefreshableVersion="3" recordCount="0" supportSubquery="1" supportAdvancedDrill="1" xr:uid="{E3CDD293-6D81-45BD-80B9-D6652B534134}">
  <cacheSource type="external" connectionId="2"/>
  <cacheFields count="2">
    <cacheField name="[tbl_Households].[Age_Group].[Age_Group]" caption="Age_Group" numFmtId="0" hierarchy="1" level="1">
      <sharedItems count="5">
        <s v="&lt;18"/>
        <s v="19-34"/>
        <s v="35-49"/>
        <s v="50-64"/>
        <s v="65+"/>
      </sharedItems>
    </cacheField>
    <cacheField name="[Measures].[Avg Household Size]" caption="Avg Household Size" numFmtId="0" hierarchy="11" level="32767"/>
  </cacheFields>
  <cacheHierarchies count="14">
    <cacheHierarchy uniqueName="[tbl_Households].[Household_ID]" caption="Household_ID" attribute="1" defaultMemberUniqueName="[tbl_Households].[Household_ID].[All]" allUniqueName="[tbl_Households].[Household_ID].[All]" dimensionUniqueName="[tbl_Households]" displayFolder="" count="0" memberValueDatatype="20" unbalanced="0"/>
    <cacheHierarchy uniqueName="[tbl_Households].[Age_Group]" caption="Age_Group" attribute="1" defaultMemberUniqueName="[tbl_Households].[Age_Group].[All]" allUniqueName="[tbl_Households].[Age_Group].[All]" dimensionUniqueName="[tbl_Households]" displayFolder="" count="2" memberValueDatatype="130" unbalanced="0">
      <fieldsUsage count="2">
        <fieldUsage x="-1"/>
        <fieldUsage x="0"/>
      </fieldsUsage>
    </cacheHierarchy>
    <cacheHierarchy uniqueName="[tbl_Households].[Ethnicity]" caption="Ethnicity" attribute="1" defaultMemberUniqueName="[tbl_Households].[Ethnicity].[All]" allUniqueName="[tbl_Households].[Ethnicity].[All]" dimensionUniqueName="[tbl_Households]" displayFolder="" count="0" memberValueDatatype="130" unbalanced="0"/>
    <cacheHierarchy uniqueName="[tbl_Households].[Income_Source]" caption="Income_Source" attribute="1" defaultMemberUniqueName="[tbl_Households].[Income_Source].[All]" allUniqueName="[tbl_Households].[Income_Source].[All]" dimensionUniqueName="[tbl_Households]" displayFolder="" count="0" memberValueDatatype="130" unbalanced="0"/>
    <cacheHierarchy uniqueName="[tbl_Households].[Family_Type]" caption="Family_Type" attribute="1" defaultMemberUniqueName="[tbl_Households].[Family_Type].[All]" allUniqueName="[tbl_Households].[Family_Type].[All]" dimensionUniqueName="[tbl_Households]" displayFolder="" count="0" memberValueDatatype="130" unbalanced="0"/>
    <cacheHierarchy uniqueName="[tbl_Households].[Visit_Frequency]" caption="Visit_Frequency" attribute="1" defaultMemberUniqueName="[tbl_Households].[Visit_Frequency].[All]" allUniqueName="[tbl_Households].[Visit_Frequency].[All]" dimensionUniqueName="[tbl_Households]" displayFolder="" count="0" memberValueDatatype="130" unbalanced="0"/>
    <cacheHierarchy uniqueName="[tbl_Households].[Household_Size]" caption="Household_Size" attribute="1" defaultMemberUniqueName="[tbl_Households].[Household_Size].[All]" allUniqueName="[tbl_Households].[Household_Size].[All]" dimensionUniqueName="[tbl_Households]" displayFolder="" count="0" memberValueDatatype="20" unbalanced="0"/>
    <cacheHierarchy uniqueName="[tbl_Households].[Parcel_Size]" caption="Parcel_Size" attribute="1" defaultMemberUniqueName="[tbl_Households].[Parcel_Size].[All]" allUniqueName="[tbl_Households].[Parcel_Size].[All]" dimensionUniqueName="[tbl_Households]" displayFolder="" count="0" memberValueDatatype="20" unbalanced="0"/>
    <cacheHierarchy uniqueName="[tbl_Households].[Referred_to_Service]" caption="Referred_to_Service" attribute="1" defaultMemberUniqueName="[tbl_Households].[Referred_to_Service].[All]" allUniqueName="[tbl_Households].[Referred_to_Service].[All]" dimensionUniqueName="[tbl_Households]" displayFolder="" count="0" memberValueDatatype="130" unbalanced="0"/>
    <cacheHierarchy uniqueName="[tbl_Households].[Date_Assigned]" caption="Date_Assigned" attribute="1" time="1" defaultMemberUniqueName="[tbl_Households].[Date_Assigned].[All]" allUniqueName="[tbl_Households].[Date_Assigned].[All]" dimensionUniqueName="[tbl_Households]" displayFolder="" count="0" memberValueDatatype="7" unbalanced="0"/>
    <cacheHierarchy uniqueName="[tbl_Households].[Service_Type]" caption="Service_Type" attribute="1" defaultMemberUniqueName="[tbl_Households].[Service_Type].[All]" allUniqueName="[tbl_Households].[Service_Type].[All]" dimensionUniqueName="[tbl_Households]" displayFolder="" count="0" memberValueDatatype="130" unbalanced="0"/>
    <cacheHierarchy uniqueName="[Measures].[Avg Household Size]" caption="Avg Household Size" measure="1" displayFolder="" measureGroup="tbl_Households" count="0" oneField="1">
      <fieldsUsage count="1">
        <fieldUsage x="1"/>
      </fieldsUsage>
    </cacheHierarchy>
    <cacheHierarchy uniqueName="[Measures].[__XL_Count Table12]" caption="__XL_Count Table12" measure="1" displayFolder="" measureGroup="tbl_Households" count="0" hidden="1"/>
    <cacheHierarchy uniqueName="[Measures].[__No measures defined]" caption="__No measures defined" measure="1" displayFolder="" count="0" hidden="1"/>
  </cacheHierarchies>
  <kpis count="0"/>
  <dimensions count="2">
    <dimension measure="1" name="Measures" uniqueName="[Measures]" caption="Measures"/>
    <dimension name="tbl_Households" uniqueName="[tbl_Households]" caption="tbl_Households"/>
  </dimensions>
  <measureGroups count="1">
    <measureGroup name="tbl_Households" caption="tbl_Households"/>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uliana B" refreshedDate="45881.970308796299" createdVersion="8" refreshedVersion="8" minRefreshableVersion="3" recordCount="890" xr:uid="{69DB2E37-B08F-45C3-B4E4-4BD8BD6F5B70}">
  <cacheSource type="worksheet">
    <worksheetSource name="Table12"/>
  </cacheSource>
  <cacheFields count="14">
    <cacheField name="Household_ID" numFmtId="0">
      <sharedItems containsSemiMixedTypes="0" containsString="0" containsNumber="1" containsInteger="1" minValue="1001" maxValue="1890"/>
    </cacheField>
    <cacheField name="Age_Group" numFmtId="0">
      <sharedItems/>
    </cacheField>
    <cacheField name="Ethnicity" numFmtId="0">
      <sharedItems count="5">
        <s v="Māori"/>
        <s v="Other"/>
        <s v="NZ European"/>
        <s v="East Asian"/>
        <s v="Pasifika"/>
      </sharedItems>
    </cacheField>
    <cacheField name="Income_Source" numFmtId="0">
      <sharedItems/>
    </cacheField>
    <cacheField name="Family_Type" numFmtId="0">
      <sharedItems/>
    </cacheField>
    <cacheField name="Visit_Frequency" numFmtId="0">
      <sharedItems/>
    </cacheField>
    <cacheField name="Household_Size" numFmtId="0">
      <sharedItems containsSemiMixedTypes="0" containsString="0" containsNumber="1" containsInteger="1" minValue="1" maxValue="10"/>
    </cacheField>
    <cacheField name="Parcel_Size" numFmtId="0">
      <sharedItems containsSemiMixedTypes="0" containsString="0" containsNumber="1" containsInteger="1" minValue="2" maxValue="20" count="10">
        <n v="16"/>
        <n v="6"/>
        <n v="4"/>
        <n v="20"/>
        <n v="2"/>
        <n v="8"/>
        <n v="14"/>
        <n v="12"/>
        <n v="10"/>
        <n v="18"/>
      </sharedItems>
    </cacheField>
    <cacheField name="Referred_to_Service" numFmtId="0">
      <sharedItems/>
    </cacheField>
    <cacheField name="Date_Assigned" numFmtId="14">
      <sharedItems containsSemiMixedTypes="0" containsNonDate="0" containsDate="1" containsString="0" minDate="2024-10-01T00:00:00" maxDate="2025-04-01T00:00:00" count="179">
        <d v="2024-10-10T00:00:00"/>
        <d v="2024-10-23T00:00:00"/>
        <d v="2024-12-04T00:00:00"/>
        <d v="2025-03-14T00:00:00"/>
        <d v="2025-01-03T00:00:00"/>
        <d v="2024-11-14T00:00:00"/>
        <d v="2025-03-07T00:00:00"/>
        <d v="2025-02-06T00:00:00"/>
        <d v="2025-02-03T00:00:00"/>
        <d v="2025-03-04T00:00:00"/>
        <d v="2025-02-14T00:00:00"/>
        <d v="2025-02-22T00:00:00"/>
        <d v="2025-03-02T00:00:00"/>
        <d v="2024-10-17T00:00:00"/>
        <d v="2024-12-14T00:00:00"/>
        <d v="2024-12-10T00:00:00"/>
        <d v="2025-01-10T00:00:00"/>
        <d v="2025-01-18T00:00:00"/>
        <d v="2024-10-14T00:00:00"/>
        <d v="2024-11-02T00:00:00"/>
        <d v="2024-12-26T00:00:00"/>
        <d v="2025-01-25T00:00:00"/>
        <d v="2024-11-19T00:00:00"/>
        <d v="2024-11-04T00:00:00"/>
        <d v="2025-01-14T00:00:00"/>
        <d v="2024-10-11T00:00:00"/>
        <d v="2025-01-17T00:00:00"/>
        <d v="2024-10-01T00:00:00"/>
        <d v="2025-01-13T00:00:00"/>
        <d v="2024-11-24T00:00:00"/>
        <d v="2025-01-30T00:00:00"/>
        <d v="2025-02-26T00:00:00"/>
        <d v="2024-10-31T00:00:00"/>
        <d v="2025-01-29T00:00:00"/>
        <d v="2024-12-09T00:00:00"/>
        <d v="2024-10-20T00:00:00"/>
        <d v="2024-10-28T00:00:00"/>
        <d v="2024-10-29T00:00:00"/>
        <d v="2024-12-28T00:00:00"/>
        <d v="2024-12-29T00:00:00"/>
        <d v="2024-12-22T00:00:00"/>
        <d v="2024-12-01T00:00:00"/>
        <d v="2025-03-11T00:00:00"/>
        <d v="2024-12-15T00:00:00"/>
        <d v="2024-12-12T00:00:00"/>
        <d v="2024-11-06T00:00:00"/>
        <d v="2025-02-25T00:00:00"/>
        <d v="2024-11-16T00:00:00"/>
        <d v="2024-11-28T00:00:00"/>
        <d v="2025-01-24T00:00:00"/>
        <d v="2024-12-13T00:00:00"/>
        <d v="2025-03-21T00:00:00"/>
        <d v="2024-10-30T00:00:00"/>
        <d v="2024-11-10T00:00:00"/>
        <d v="2025-02-13T00:00:00"/>
        <d v="2025-03-10T00:00:00"/>
        <d v="2024-10-02T00:00:00"/>
        <d v="2024-12-18T00:00:00"/>
        <d v="2024-12-25T00:00:00"/>
        <d v="2024-12-16T00:00:00"/>
        <d v="2024-12-23T00:00:00"/>
        <d v="2025-03-22T00:00:00"/>
        <d v="2024-11-12T00:00:00"/>
        <d v="2025-01-23T00:00:00"/>
        <d v="2024-11-08T00:00:00"/>
        <d v="2025-02-16T00:00:00"/>
        <d v="2024-10-24T00:00:00"/>
        <d v="2025-03-30T00:00:00"/>
        <d v="2024-12-27T00:00:00"/>
        <d v="2024-10-19T00:00:00"/>
        <d v="2025-02-08T00:00:00"/>
        <d v="2025-03-06T00:00:00"/>
        <d v="2025-03-08T00:00:00"/>
        <d v="2024-11-21T00:00:00"/>
        <d v="2024-12-21T00:00:00"/>
        <d v="2024-11-03T00:00:00"/>
        <d v="2024-10-22T00:00:00"/>
        <d v="2025-03-19T00:00:00"/>
        <d v="2025-01-19T00:00:00"/>
        <d v="2025-02-15T00:00:00"/>
        <d v="2024-11-07T00:00:00"/>
        <d v="2024-11-17T00:00:00"/>
        <d v="2024-12-06T00:00:00"/>
        <d v="2025-03-25T00:00:00"/>
        <d v="2025-02-24T00:00:00"/>
        <d v="2025-03-01T00:00:00"/>
        <d v="2025-03-16T00:00:00"/>
        <d v="2024-12-30T00:00:00"/>
        <d v="2025-03-29T00:00:00"/>
        <d v="2025-01-20T00:00:00"/>
        <d v="2024-10-16T00:00:00"/>
        <d v="2025-02-27T00:00:00"/>
        <d v="2024-12-31T00:00:00"/>
        <d v="2025-03-15T00:00:00"/>
        <d v="2025-02-07T00:00:00"/>
        <d v="2025-03-17T00:00:00"/>
        <d v="2025-01-26T00:00:00"/>
        <d v="2025-01-05T00:00:00"/>
        <d v="2025-01-21T00:00:00"/>
        <d v="2025-03-09T00:00:00"/>
        <d v="2025-01-12T00:00:00"/>
        <d v="2024-12-20T00:00:00"/>
        <d v="2025-01-09T00:00:00"/>
        <d v="2025-03-27T00:00:00"/>
        <d v="2025-02-17T00:00:00"/>
        <d v="2024-10-08T00:00:00"/>
        <d v="2024-12-03T00:00:00"/>
        <d v="2025-02-19T00:00:00"/>
        <d v="2024-12-02T00:00:00"/>
        <d v="2025-01-02T00:00:00"/>
        <d v="2024-11-22T00:00:00"/>
        <d v="2024-10-25T00:00:00"/>
        <d v="2024-12-24T00:00:00"/>
        <d v="2025-01-15T00:00:00"/>
        <d v="2025-02-11T00:00:00"/>
        <d v="2025-01-16T00:00:00"/>
        <d v="2024-11-13T00:00:00"/>
        <d v="2024-10-04T00:00:00"/>
        <d v="2025-02-01T00:00:00"/>
        <d v="2025-01-07T00:00:00"/>
        <d v="2025-03-12T00:00:00"/>
        <d v="2024-10-26T00:00:00"/>
        <d v="2024-11-27T00:00:00"/>
        <d v="2025-02-09T00:00:00"/>
        <d v="2024-12-08T00:00:00"/>
        <d v="2024-12-05T00:00:00"/>
        <d v="2024-11-25T00:00:00"/>
        <d v="2024-10-18T00:00:00"/>
        <d v="2024-11-01T00:00:00"/>
        <d v="2024-10-05T00:00:00"/>
        <d v="2024-11-30T00:00:00"/>
        <d v="2024-12-19T00:00:00"/>
        <d v="2025-02-10T00:00:00"/>
        <d v="2024-12-07T00:00:00"/>
        <d v="2024-10-09T00:00:00"/>
        <d v="2025-02-28T00:00:00"/>
        <d v="2025-02-12T00:00:00"/>
        <d v="2025-02-05T00:00:00"/>
        <d v="2024-11-23T00:00:00"/>
        <d v="2024-10-06T00:00:00"/>
        <d v="2025-01-31T00:00:00"/>
        <d v="2025-02-04T00:00:00"/>
        <d v="2025-03-20T00:00:00"/>
        <d v="2024-11-20T00:00:00"/>
        <d v="2025-03-24T00:00:00"/>
        <d v="2024-11-29T00:00:00"/>
        <d v="2025-01-11T00:00:00"/>
        <d v="2025-01-22T00:00:00"/>
        <d v="2025-01-27T00:00:00"/>
        <d v="2025-01-04T00:00:00"/>
        <d v="2025-03-03T00:00:00"/>
        <d v="2024-10-27T00:00:00"/>
        <d v="2025-02-20T00:00:00"/>
        <d v="2024-11-18T00:00:00"/>
        <d v="2024-10-15T00:00:00"/>
        <d v="2025-01-08T00:00:00"/>
        <d v="2024-10-21T00:00:00"/>
        <d v="2025-02-18T00:00:00"/>
        <d v="2025-03-23T00:00:00"/>
        <d v="2025-01-28T00:00:00"/>
        <d v="2024-11-15T00:00:00"/>
        <d v="2025-03-31T00:00:00"/>
        <d v="2024-10-12T00:00:00"/>
        <d v="2025-02-21T00:00:00"/>
        <d v="2024-10-13T00:00:00"/>
        <d v="2024-11-05T00:00:00"/>
        <d v="2025-01-01T00:00:00"/>
        <d v="2025-03-13T00:00:00"/>
        <d v="2025-01-06T00:00:00"/>
        <d v="2025-02-02T00:00:00"/>
        <d v="2024-12-17T00:00:00"/>
        <d v="2025-03-26T00:00:00"/>
        <d v="2024-12-11T00:00:00"/>
        <d v="2025-02-23T00:00:00"/>
        <d v="2025-03-05T00:00:00"/>
        <d v="2024-11-26T00:00:00"/>
        <d v="2025-03-18T00:00:00"/>
        <d v="2024-11-09T00:00:00"/>
        <d v="2024-10-07T00:00:00"/>
      </sharedItems>
      <fieldGroup par="13"/>
    </cacheField>
    <cacheField name="Service_Type" numFmtId="0">
      <sharedItems/>
    </cacheField>
    <cacheField name="Months (Date_Assigned)" numFmtId="0" databaseField="0">
      <fieldGroup base="9">
        <rangePr groupBy="months" startDate="2024-10-01T00:00:00" endDate="2025-04-01T00:00:00"/>
        <groupItems count="14">
          <s v="&lt;1/10/2024"/>
          <s v="Jan"/>
          <s v="Feb"/>
          <s v="Mar"/>
          <s v="Apr"/>
          <s v="May"/>
          <s v="Jun"/>
          <s v="Jul"/>
          <s v="Aug"/>
          <s v="Sept"/>
          <s v="Oct"/>
          <s v="Nov"/>
          <s v="Dec"/>
          <s v="&gt;1/04/2025"/>
        </groupItems>
      </fieldGroup>
    </cacheField>
    <cacheField name="Quarters (Date_Assigned)" numFmtId="0" databaseField="0">
      <fieldGroup base="9">
        <rangePr groupBy="quarters" startDate="2024-10-01T00:00:00" endDate="2025-04-01T00:00:00"/>
        <groupItems count="6">
          <s v="&lt;1/10/2024"/>
          <s v="Qtr1"/>
          <s v="Qtr2"/>
          <s v="Qtr3"/>
          <s v="Qtr4"/>
          <s v="&gt;1/04/2025"/>
        </groupItems>
      </fieldGroup>
    </cacheField>
    <cacheField name="Years (Date_Assigned)" numFmtId="0" databaseField="0">
      <fieldGroup base="9">
        <rangePr groupBy="years" startDate="2024-10-01T00:00:00" endDate="2025-04-01T00:00:00"/>
        <groupItems count="4">
          <s v="&lt;1/10/2024"/>
          <s v="2024"/>
          <s v="2025"/>
          <s v="&gt;1/04/2025"/>
        </groupItems>
      </fieldGroup>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uliana B" refreshedDate="45888.427875462963" createdVersion="8" refreshedVersion="8" minRefreshableVersion="3" recordCount="890" xr:uid="{D0040009-D817-4B6B-8E9E-D393F05E8AE1}">
  <cacheSource type="worksheet">
    <worksheetSource ref="B9:J899" sheet="Households"/>
  </cacheSource>
  <cacheFields count="9">
    <cacheField name="Household_ID" numFmtId="0">
      <sharedItems containsSemiMixedTypes="0" containsString="0" containsNumber="1" containsInteger="1" minValue="1001" maxValue="1890"/>
    </cacheField>
    <cacheField name="Age_Group" numFmtId="0">
      <sharedItems/>
    </cacheField>
    <cacheField name="Ethnicity" numFmtId="0">
      <sharedItems/>
    </cacheField>
    <cacheField name="Income_Source" numFmtId="0">
      <sharedItems count="4">
        <s v="Govt Support"/>
        <s v="Personal/Private"/>
        <s v="No Income"/>
        <s v="Family Support"/>
      </sharedItems>
    </cacheField>
    <cacheField name="Family_Type" numFmtId="0">
      <sharedItems/>
    </cacheField>
    <cacheField name="Visit_Frequency" numFmtId="0">
      <sharedItems count="5">
        <s v="3-6"/>
        <s v="7-12"/>
        <s v="1-2"/>
        <s v="13-24"/>
        <s v="25+"/>
      </sharedItems>
    </cacheField>
    <cacheField name="Household_Size" numFmtId="0">
      <sharedItems containsSemiMixedTypes="0" containsString="0" containsNumber="1" containsInteger="1" minValue="1" maxValue="10"/>
    </cacheField>
    <cacheField name="Parcel_Size" numFmtId="0">
      <sharedItems containsSemiMixedTypes="0" containsString="0" containsNumber="1" containsInteger="1" minValue="2" maxValue="20" count="10">
        <n v="16"/>
        <n v="6"/>
        <n v="4"/>
        <n v="20"/>
        <n v="2"/>
        <n v="8"/>
        <n v="14"/>
        <n v="12"/>
        <n v="10"/>
        <n v="18"/>
      </sharedItems>
    </cacheField>
    <cacheField name="Referred_to_Service" numFmtId="0">
      <sharedItems count="2">
        <s v="None"/>
        <s v="Financial Mentoring"/>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90">
  <r>
    <n v="1001"/>
    <x v="0"/>
    <x v="0"/>
    <s v="Govt Support"/>
    <x v="0"/>
    <s v="3-6"/>
  </r>
  <r>
    <n v="1002"/>
    <x v="0"/>
    <x v="0"/>
    <s v="Govt Support"/>
    <x v="0"/>
    <s v="3-6"/>
  </r>
  <r>
    <n v="1003"/>
    <x v="1"/>
    <x v="1"/>
    <s v="Personal/Private"/>
    <x v="1"/>
    <s v="7-12"/>
  </r>
  <r>
    <n v="1004"/>
    <x v="0"/>
    <x v="2"/>
    <s v="Govt Support"/>
    <x v="2"/>
    <s v="1-2"/>
  </r>
  <r>
    <n v="1005"/>
    <x v="0"/>
    <x v="0"/>
    <s v="Govt Support"/>
    <x v="0"/>
    <s v="3-6"/>
  </r>
  <r>
    <n v="1006"/>
    <x v="0"/>
    <x v="0"/>
    <s v="Govt Support"/>
    <x v="3"/>
    <s v="3-6"/>
  </r>
  <r>
    <n v="1007"/>
    <x v="2"/>
    <x v="2"/>
    <s v="Govt Support"/>
    <x v="2"/>
    <s v="1-2"/>
  </r>
  <r>
    <n v="1008"/>
    <x v="0"/>
    <x v="0"/>
    <s v="Govt Support"/>
    <x v="0"/>
    <s v="3-6"/>
  </r>
  <r>
    <n v="1009"/>
    <x v="0"/>
    <x v="0"/>
    <s v="Govt Support"/>
    <x v="0"/>
    <s v="3-6"/>
  </r>
  <r>
    <n v="1010"/>
    <x v="2"/>
    <x v="2"/>
    <s v="Govt Support"/>
    <x v="2"/>
    <s v="1-2"/>
  </r>
  <r>
    <n v="1011"/>
    <x v="3"/>
    <x v="1"/>
    <s v="Personal/Private"/>
    <x v="4"/>
    <s v="13-24"/>
  </r>
  <r>
    <n v="1012"/>
    <x v="1"/>
    <x v="1"/>
    <s v="Personal/Private"/>
    <x v="1"/>
    <s v="7-12"/>
  </r>
  <r>
    <n v="1013"/>
    <x v="1"/>
    <x v="1"/>
    <s v="Personal/Private"/>
    <x v="1"/>
    <s v="7-12"/>
  </r>
  <r>
    <n v="1014"/>
    <x v="1"/>
    <x v="3"/>
    <s v="No Income"/>
    <x v="1"/>
    <s v="7-12"/>
  </r>
  <r>
    <n v="1015"/>
    <x v="2"/>
    <x v="2"/>
    <s v="Govt Support"/>
    <x v="2"/>
    <s v="1-2"/>
  </r>
  <r>
    <n v="1016"/>
    <x v="0"/>
    <x v="0"/>
    <s v="Govt Support"/>
    <x v="0"/>
    <s v="3-6"/>
  </r>
  <r>
    <n v="1017"/>
    <x v="2"/>
    <x v="2"/>
    <s v="Govt Support"/>
    <x v="2"/>
    <s v="1-2"/>
  </r>
  <r>
    <n v="1018"/>
    <x v="2"/>
    <x v="2"/>
    <s v="Govt Support"/>
    <x v="2"/>
    <s v="1-2"/>
  </r>
  <r>
    <n v="1019"/>
    <x v="1"/>
    <x v="4"/>
    <s v="Govt Support"/>
    <x v="3"/>
    <s v="3-6"/>
  </r>
  <r>
    <n v="1020"/>
    <x v="0"/>
    <x v="0"/>
    <s v="Govt Support"/>
    <x v="3"/>
    <s v="3-6"/>
  </r>
  <r>
    <n v="1021"/>
    <x v="0"/>
    <x v="0"/>
    <s v="Govt Support"/>
    <x v="0"/>
    <s v="3-6"/>
  </r>
  <r>
    <n v="1022"/>
    <x v="2"/>
    <x v="2"/>
    <s v="Govt Support"/>
    <x v="2"/>
    <s v="1-2"/>
  </r>
  <r>
    <n v="1023"/>
    <x v="2"/>
    <x v="2"/>
    <s v="Govt Support"/>
    <x v="2"/>
    <s v="1-2"/>
  </r>
  <r>
    <n v="1024"/>
    <x v="2"/>
    <x v="2"/>
    <s v="Govt Support"/>
    <x v="2"/>
    <s v="1-2"/>
  </r>
  <r>
    <n v="1025"/>
    <x v="3"/>
    <x v="1"/>
    <s v="Personal/Private"/>
    <x v="4"/>
    <s v="13-24"/>
  </r>
  <r>
    <n v="1026"/>
    <x v="0"/>
    <x v="2"/>
    <s v="Govt Support"/>
    <x v="2"/>
    <s v="1-2"/>
  </r>
  <r>
    <n v="1027"/>
    <x v="1"/>
    <x v="3"/>
    <s v="No Income"/>
    <x v="1"/>
    <s v="7-12"/>
  </r>
  <r>
    <n v="1028"/>
    <x v="2"/>
    <x v="2"/>
    <s v="Govt Support"/>
    <x v="2"/>
    <s v="1-2"/>
  </r>
  <r>
    <n v="1029"/>
    <x v="1"/>
    <x v="4"/>
    <s v="Govt Support"/>
    <x v="3"/>
    <s v="3-6"/>
  </r>
  <r>
    <n v="1030"/>
    <x v="1"/>
    <x v="3"/>
    <s v="No Income"/>
    <x v="1"/>
    <s v="7-12"/>
  </r>
  <r>
    <n v="1031"/>
    <x v="2"/>
    <x v="2"/>
    <s v="Govt Support"/>
    <x v="2"/>
    <s v="1-2"/>
  </r>
  <r>
    <n v="1032"/>
    <x v="2"/>
    <x v="2"/>
    <s v="Govt Support"/>
    <x v="2"/>
    <s v="1-2"/>
  </r>
  <r>
    <n v="1033"/>
    <x v="0"/>
    <x v="0"/>
    <s v="Govt Support"/>
    <x v="0"/>
    <s v="3-6"/>
  </r>
  <r>
    <n v="1034"/>
    <x v="0"/>
    <x v="0"/>
    <s v="Govt Support"/>
    <x v="0"/>
    <s v="3-6"/>
  </r>
  <r>
    <n v="1035"/>
    <x v="2"/>
    <x v="2"/>
    <s v="Govt Support"/>
    <x v="2"/>
    <s v="1-2"/>
  </r>
  <r>
    <n v="1036"/>
    <x v="0"/>
    <x v="0"/>
    <s v="Govt Support"/>
    <x v="0"/>
    <s v="3-6"/>
  </r>
  <r>
    <n v="1037"/>
    <x v="0"/>
    <x v="0"/>
    <s v="Govt Support"/>
    <x v="3"/>
    <s v="3-6"/>
  </r>
  <r>
    <n v="1038"/>
    <x v="2"/>
    <x v="2"/>
    <s v="Govt Support"/>
    <x v="2"/>
    <s v="1-2"/>
  </r>
  <r>
    <n v="1039"/>
    <x v="1"/>
    <x v="3"/>
    <s v="No Income"/>
    <x v="1"/>
    <s v="7-12"/>
  </r>
  <r>
    <n v="1040"/>
    <x v="2"/>
    <x v="2"/>
    <s v="Govt Support"/>
    <x v="2"/>
    <s v="1-2"/>
  </r>
  <r>
    <n v="1041"/>
    <x v="3"/>
    <x v="1"/>
    <s v="Personal/Private"/>
    <x v="4"/>
    <s v="13-24"/>
  </r>
  <r>
    <n v="1042"/>
    <x v="0"/>
    <x v="0"/>
    <s v="Govt Support"/>
    <x v="0"/>
    <s v="3-6"/>
  </r>
  <r>
    <n v="1043"/>
    <x v="2"/>
    <x v="2"/>
    <s v="Govt Support"/>
    <x v="2"/>
    <s v="1-2"/>
  </r>
  <r>
    <n v="1044"/>
    <x v="2"/>
    <x v="2"/>
    <s v="Govt Support"/>
    <x v="2"/>
    <s v="1-2"/>
  </r>
  <r>
    <n v="1045"/>
    <x v="1"/>
    <x v="3"/>
    <s v="No Income"/>
    <x v="1"/>
    <s v="7-12"/>
  </r>
  <r>
    <n v="1046"/>
    <x v="0"/>
    <x v="0"/>
    <s v="Govt Support"/>
    <x v="0"/>
    <s v="3-6"/>
  </r>
  <r>
    <n v="1047"/>
    <x v="0"/>
    <x v="0"/>
    <s v="Govt Support"/>
    <x v="3"/>
    <s v="3-6"/>
  </r>
  <r>
    <n v="1048"/>
    <x v="1"/>
    <x v="3"/>
    <s v="No Income"/>
    <x v="1"/>
    <s v="7-12"/>
  </r>
  <r>
    <n v="1049"/>
    <x v="2"/>
    <x v="2"/>
    <s v="Govt Support"/>
    <x v="2"/>
    <s v="1-2"/>
  </r>
  <r>
    <n v="1050"/>
    <x v="1"/>
    <x v="1"/>
    <s v="No Income"/>
    <x v="1"/>
    <s v="7-12"/>
  </r>
  <r>
    <n v="1051"/>
    <x v="2"/>
    <x v="2"/>
    <s v="Govt Support"/>
    <x v="2"/>
    <s v="1-2"/>
  </r>
  <r>
    <n v="1052"/>
    <x v="1"/>
    <x v="3"/>
    <s v="No Income"/>
    <x v="1"/>
    <s v="7-12"/>
  </r>
  <r>
    <n v="1053"/>
    <x v="1"/>
    <x v="3"/>
    <s v="No Income"/>
    <x v="1"/>
    <s v="7-12"/>
  </r>
  <r>
    <n v="1054"/>
    <x v="0"/>
    <x v="0"/>
    <s v="Govt Support"/>
    <x v="0"/>
    <s v="3-6"/>
  </r>
  <r>
    <n v="1055"/>
    <x v="1"/>
    <x v="4"/>
    <s v="Govt Support"/>
    <x v="3"/>
    <s v="3-6"/>
  </r>
  <r>
    <n v="1056"/>
    <x v="1"/>
    <x v="4"/>
    <s v="Govt Support"/>
    <x v="1"/>
    <s v="3-6"/>
  </r>
  <r>
    <n v="1057"/>
    <x v="2"/>
    <x v="2"/>
    <s v="Govt Support"/>
    <x v="2"/>
    <s v="1-2"/>
  </r>
  <r>
    <n v="1058"/>
    <x v="2"/>
    <x v="2"/>
    <s v="Govt Support"/>
    <x v="2"/>
    <s v="1-2"/>
  </r>
  <r>
    <n v="1059"/>
    <x v="0"/>
    <x v="0"/>
    <s v="Govt Support"/>
    <x v="0"/>
    <s v="3-6"/>
  </r>
  <r>
    <n v="1060"/>
    <x v="0"/>
    <x v="2"/>
    <s v="Govt Support"/>
    <x v="2"/>
    <s v="1-2"/>
  </r>
  <r>
    <n v="1061"/>
    <x v="1"/>
    <x v="3"/>
    <s v="No Income"/>
    <x v="1"/>
    <s v="7-12"/>
  </r>
  <r>
    <n v="1062"/>
    <x v="0"/>
    <x v="0"/>
    <s v="Govt Support"/>
    <x v="3"/>
    <s v="3-6"/>
  </r>
  <r>
    <n v="1063"/>
    <x v="1"/>
    <x v="3"/>
    <s v="No Income"/>
    <x v="1"/>
    <s v="7-12"/>
  </r>
  <r>
    <n v="1064"/>
    <x v="0"/>
    <x v="0"/>
    <s v="Govt Support"/>
    <x v="3"/>
    <s v="3-6"/>
  </r>
  <r>
    <n v="1065"/>
    <x v="1"/>
    <x v="4"/>
    <s v="Govt Support"/>
    <x v="3"/>
    <s v="3-6"/>
  </r>
  <r>
    <n v="1066"/>
    <x v="2"/>
    <x v="2"/>
    <s v="Govt Support"/>
    <x v="2"/>
    <s v="1-2"/>
  </r>
  <r>
    <n v="1067"/>
    <x v="2"/>
    <x v="2"/>
    <s v="Govt Support"/>
    <x v="2"/>
    <s v="1-2"/>
  </r>
  <r>
    <n v="1068"/>
    <x v="1"/>
    <x v="4"/>
    <s v="Govt Support"/>
    <x v="1"/>
    <s v="3-6"/>
  </r>
  <r>
    <n v="1069"/>
    <x v="0"/>
    <x v="4"/>
    <s v="Govt Support"/>
    <x v="3"/>
    <s v="3-6"/>
  </r>
  <r>
    <n v="1070"/>
    <x v="0"/>
    <x v="0"/>
    <s v="Govt Support"/>
    <x v="0"/>
    <s v="3-6"/>
  </r>
  <r>
    <n v="1071"/>
    <x v="1"/>
    <x v="1"/>
    <s v="Personal/Private"/>
    <x v="1"/>
    <s v="7-12"/>
  </r>
  <r>
    <n v="1072"/>
    <x v="2"/>
    <x v="2"/>
    <s v="Govt Support"/>
    <x v="2"/>
    <s v="1-2"/>
  </r>
  <r>
    <n v="1073"/>
    <x v="2"/>
    <x v="2"/>
    <s v="Govt Support"/>
    <x v="2"/>
    <s v="1-2"/>
  </r>
  <r>
    <n v="1074"/>
    <x v="1"/>
    <x v="3"/>
    <s v="No Income"/>
    <x v="1"/>
    <s v="7-12"/>
  </r>
  <r>
    <n v="1075"/>
    <x v="1"/>
    <x v="3"/>
    <s v="No Income"/>
    <x v="1"/>
    <s v="7-12"/>
  </r>
  <r>
    <n v="1076"/>
    <x v="0"/>
    <x v="0"/>
    <s v="Govt Support"/>
    <x v="0"/>
    <s v="3-6"/>
  </r>
  <r>
    <n v="1077"/>
    <x v="2"/>
    <x v="2"/>
    <s v="Govt Support"/>
    <x v="2"/>
    <s v="1-2"/>
  </r>
  <r>
    <n v="1078"/>
    <x v="0"/>
    <x v="0"/>
    <s v="Govt Support"/>
    <x v="0"/>
    <s v="3-6"/>
  </r>
  <r>
    <n v="1079"/>
    <x v="2"/>
    <x v="2"/>
    <s v="Govt Support"/>
    <x v="2"/>
    <s v="1-2"/>
  </r>
  <r>
    <n v="1080"/>
    <x v="2"/>
    <x v="2"/>
    <s v="Govt Support"/>
    <x v="2"/>
    <s v="1-2"/>
  </r>
  <r>
    <n v="1081"/>
    <x v="0"/>
    <x v="0"/>
    <s v="Govt Support"/>
    <x v="3"/>
    <s v="3-6"/>
  </r>
  <r>
    <n v="1082"/>
    <x v="0"/>
    <x v="2"/>
    <s v="Govt Support"/>
    <x v="2"/>
    <s v="1-2"/>
  </r>
  <r>
    <n v="1083"/>
    <x v="1"/>
    <x v="1"/>
    <s v="No Income"/>
    <x v="1"/>
    <s v="7-12"/>
  </r>
  <r>
    <n v="1084"/>
    <x v="0"/>
    <x v="0"/>
    <s v="Govt Support"/>
    <x v="3"/>
    <s v="3-6"/>
  </r>
  <r>
    <n v="1085"/>
    <x v="2"/>
    <x v="2"/>
    <s v="Govt Support"/>
    <x v="2"/>
    <s v="1-2"/>
  </r>
  <r>
    <n v="1086"/>
    <x v="0"/>
    <x v="0"/>
    <s v="Govt Support"/>
    <x v="3"/>
    <s v="3-6"/>
  </r>
  <r>
    <n v="1087"/>
    <x v="2"/>
    <x v="2"/>
    <s v="Govt Support"/>
    <x v="2"/>
    <s v="1-2"/>
  </r>
  <r>
    <n v="1088"/>
    <x v="0"/>
    <x v="0"/>
    <s v="Govt Support"/>
    <x v="0"/>
    <s v="3-6"/>
  </r>
  <r>
    <n v="1089"/>
    <x v="0"/>
    <x v="0"/>
    <s v="Govt Support"/>
    <x v="0"/>
    <s v="3-6"/>
  </r>
  <r>
    <n v="1090"/>
    <x v="0"/>
    <x v="2"/>
    <s v="Govt Support"/>
    <x v="2"/>
    <s v="1-2"/>
  </r>
  <r>
    <n v="1091"/>
    <x v="0"/>
    <x v="2"/>
    <s v="Govt Support"/>
    <x v="2"/>
    <s v="1-2"/>
  </r>
  <r>
    <n v="1092"/>
    <x v="2"/>
    <x v="2"/>
    <s v="Govt Support"/>
    <x v="2"/>
    <s v="1-2"/>
  </r>
  <r>
    <n v="1093"/>
    <x v="0"/>
    <x v="2"/>
    <s v="Govt Support"/>
    <x v="2"/>
    <s v="1-2"/>
  </r>
  <r>
    <n v="1094"/>
    <x v="0"/>
    <x v="0"/>
    <s v="Govt Support"/>
    <x v="0"/>
    <s v="3-6"/>
  </r>
  <r>
    <n v="1095"/>
    <x v="0"/>
    <x v="0"/>
    <s v="Govt Support"/>
    <x v="0"/>
    <s v="3-6"/>
  </r>
  <r>
    <n v="1096"/>
    <x v="0"/>
    <x v="0"/>
    <s v="Govt Support"/>
    <x v="0"/>
    <s v="3-6"/>
  </r>
  <r>
    <n v="1097"/>
    <x v="1"/>
    <x v="3"/>
    <s v="No Income"/>
    <x v="1"/>
    <s v="7-12"/>
  </r>
  <r>
    <n v="1098"/>
    <x v="0"/>
    <x v="0"/>
    <s v="Govt Support"/>
    <x v="3"/>
    <s v="3-6"/>
  </r>
  <r>
    <n v="1099"/>
    <x v="1"/>
    <x v="3"/>
    <s v="No Income"/>
    <x v="1"/>
    <s v="7-12"/>
  </r>
  <r>
    <n v="1100"/>
    <x v="0"/>
    <x v="2"/>
    <s v="Govt Support"/>
    <x v="2"/>
    <s v="3-6"/>
  </r>
  <r>
    <n v="1101"/>
    <x v="0"/>
    <x v="0"/>
    <s v="Govt Support"/>
    <x v="0"/>
    <s v="3-6"/>
  </r>
  <r>
    <n v="1102"/>
    <x v="0"/>
    <x v="4"/>
    <s v="Govt Support"/>
    <x v="3"/>
    <s v="3-6"/>
  </r>
  <r>
    <n v="1103"/>
    <x v="0"/>
    <x v="2"/>
    <s v="Govt Support"/>
    <x v="0"/>
    <s v="3-6"/>
  </r>
  <r>
    <n v="1104"/>
    <x v="2"/>
    <x v="2"/>
    <s v="Govt Support"/>
    <x v="2"/>
    <s v="1-2"/>
  </r>
  <r>
    <n v="1105"/>
    <x v="2"/>
    <x v="2"/>
    <s v="Govt Support"/>
    <x v="2"/>
    <s v="1-2"/>
  </r>
  <r>
    <n v="1106"/>
    <x v="0"/>
    <x v="0"/>
    <s v="Govt Support"/>
    <x v="0"/>
    <s v="3-6"/>
  </r>
  <r>
    <n v="1107"/>
    <x v="2"/>
    <x v="2"/>
    <s v="Govt Support"/>
    <x v="2"/>
    <s v="1-2"/>
  </r>
  <r>
    <n v="1108"/>
    <x v="2"/>
    <x v="2"/>
    <s v="Govt Support"/>
    <x v="2"/>
    <s v="1-2"/>
  </r>
  <r>
    <n v="1109"/>
    <x v="1"/>
    <x v="3"/>
    <s v="No Income"/>
    <x v="1"/>
    <s v="7-12"/>
  </r>
  <r>
    <n v="1110"/>
    <x v="1"/>
    <x v="4"/>
    <s v="Govt Support"/>
    <x v="3"/>
    <s v="3-6"/>
  </r>
  <r>
    <n v="1111"/>
    <x v="1"/>
    <x v="3"/>
    <s v="No Income"/>
    <x v="1"/>
    <s v="7-12"/>
  </r>
  <r>
    <n v="1112"/>
    <x v="0"/>
    <x v="2"/>
    <s v="Govt Support"/>
    <x v="2"/>
    <s v="1-2"/>
  </r>
  <r>
    <n v="1113"/>
    <x v="0"/>
    <x v="0"/>
    <s v="Govt Support"/>
    <x v="0"/>
    <s v="3-6"/>
  </r>
  <r>
    <n v="1114"/>
    <x v="0"/>
    <x v="0"/>
    <s v="Govt Support"/>
    <x v="3"/>
    <s v="3-6"/>
  </r>
  <r>
    <n v="1115"/>
    <x v="1"/>
    <x v="4"/>
    <s v="Govt Support"/>
    <x v="3"/>
    <s v="3-6"/>
  </r>
  <r>
    <n v="1116"/>
    <x v="4"/>
    <x v="2"/>
    <s v="Govt Support"/>
    <x v="2"/>
    <s v="1-2"/>
  </r>
  <r>
    <n v="1117"/>
    <x v="3"/>
    <x v="1"/>
    <s v="Family Support"/>
    <x v="4"/>
    <s v="25+"/>
  </r>
  <r>
    <n v="1118"/>
    <x v="0"/>
    <x v="0"/>
    <s v="Govt Support"/>
    <x v="0"/>
    <s v="3-6"/>
  </r>
  <r>
    <n v="1119"/>
    <x v="0"/>
    <x v="0"/>
    <s v="Govt Support"/>
    <x v="3"/>
    <s v="3-6"/>
  </r>
  <r>
    <n v="1120"/>
    <x v="0"/>
    <x v="0"/>
    <s v="Govt Support"/>
    <x v="0"/>
    <s v="3-6"/>
  </r>
  <r>
    <n v="1121"/>
    <x v="0"/>
    <x v="2"/>
    <s v="Govt Support"/>
    <x v="0"/>
    <s v="3-6"/>
  </r>
  <r>
    <n v="1122"/>
    <x v="0"/>
    <x v="2"/>
    <s v="Govt Support"/>
    <x v="2"/>
    <s v="1-2"/>
  </r>
  <r>
    <n v="1123"/>
    <x v="1"/>
    <x v="3"/>
    <s v="No Income"/>
    <x v="1"/>
    <s v="7-12"/>
  </r>
  <r>
    <n v="1124"/>
    <x v="0"/>
    <x v="0"/>
    <s v="Govt Support"/>
    <x v="3"/>
    <s v="3-6"/>
  </r>
  <r>
    <n v="1125"/>
    <x v="2"/>
    <x v="2"/>
    <s v="Govt Support"/>
    <x v="2"/>
    <s v="1-2"/>
  </r>
  <r>
    <n v="1126"/>
    <x v="2"/>
    <x v="2"/>
    <s v="Govt Support"/>
    <x v="2"/>
    <s v="1-2"/>
  </r>
  <r>
    <n v="1127"/>
    <x v="0"/>
    <x v="0"/>
    <s v="Govt Support"/>
    <x v="0"/>
    <s v="3-6"/>
  </r>
  <r>
    <n v="1128"/>
    <x v="0"/>
    <x v="0"/>
    <s v="Govt Support"/>
    <x v="3"/>
    <s v="3-6"/>
  </r>
  <r>
    <n v="1129"/>
    <x v="2"/>
    <x v="2"/>
    <s v="Govt Support"/>
    <x v="2"/>
    <s v="1-2"/>
  </r>
  <r>
    <n v="1130"/>
    <x v="2"/>
    <x v="2"/>
    <s v="Govt Support"/>
    <x v="2"/>
    <s v="1-2"/>
  </r>
  <r>
    <n v="1131"/>
    <x v="1"/>
    <x v="4"/>
    <s v="Govt Support"/>
    <x v="1"/>
    <s v="3-6"/>
  </r>
  <r>
    <n v="1132"/>
    <x v="0"/>
    <x v="0"/>
    <s v="Govt Support"/>
    <x v="0"/>
    <s v="3-6"/>
  </r>
  <r>
    <n v="1133"/>
    <x v="0"/>
    <x v="2"/>
    <s v="Govt Support"/>
    <x v="2"/>
    <s v="1-2"/>
  </r>
  <r>
    <n v="1134"/>
    <x v="1"/>
    <x v="4"/>
    <s v="Govt Support"/>
    <x v="3"/>
    <s v="3-6"/>
  </r>
  <r>
    <n v="1135"/>
    <x v="0"/>
    <x v="0"/>
    <s v="Govt Support"/>
    <x v="0"/>
    <s v="3-6"/>
  </r>
  <r>
    <n v="1136"/>
    <x v="0"/>
    <x v="0"/>
    <s v="Govt Support"/>
    <x v="0"/>
    <s v="3-6"/>
  </r>
  <r>
    <n v="1137"/>
    <x v="1"/>
    <x v="1"/>
    <s v="Personal/Private"/>
    <x v="1"/>
    <s v="7-12"/>
  </r>
  <r>
    <n v="1138"/>
    <x v="0"/>
    <x v="2"/>
    <s v="Govt Support"/>
    <x v="2"/>
    <s v="1-2"/>
  </r>
  <r>
    <n v="1139"/>
    <x v="2"/>
    <x v="2"/>
    <s v="Govt Support"/>
    <x v="2"/>
    <s v="1-2"/>
  </r>
  <r>
    <n v="1140"/>
    <x v="0"/>
    <x v="2"/>
    <s v="Govt Support"/>
    <x v="2"/>
    <s v="1-2"/>
  </r>
  <r>
    <n v="1141"/>
    <x v="0"/>
    <x v="0"/>
    <s v="Govt Support"/>
    <x v="3"/>
    <s v="3-6"/>
  </r>
  <r>
    <n v="1142"/>
    <x v="0"/>
    <x v="2"/>
    <s v="Govt Support"/>
    <x v="2"/>
    <s v="1-2"/>
  </r>
  <r>
    <n v="1143"/>
    <x v="0"/>
    <x v="0"/>
    <s v="Govt Support"/>
    <x v="0"/>
    <s v="3-6"/>
  </r>
  <r>
    <n v="1144"/>
    <x v="0"/>
    <x v="2"/>
    <s v="Govt Support"/>
    <x v="2"/>
    <s v="1-2"/>
  </r>
  <r>
    <n v="1145"/>
    <x v="0"/>
    <x v="0"/>
    <s v="Govt Support"/>
    <x v="0"/>
    <s v="3-6"/>
  </r>
  <r>
    <n v="1146"/>
    <x v="0"/>
    <x v="0"/>
    <s v="Govt Support"/>
    <x v="0"/>
    <s v="3-6"/>
  </r>
  <r>
    <n v="1147"/>
    <x v="1"/>
    <x v="3"/>
    <s v="No Income"/>
    <x v="1"/>
    <s v="7-12"/>
  </r>
  <r>
    <n v="1148"/>
    <x v="2"/>
    <x v="2"/>
    <s v="Govt Support"/>
    <x v="2"/>
    <s v="1-2"/>
  </r>
  <r>
    <n v="1149"/>
    <x v="2"/>
    <x v="2"/>
    <s v="Govt Support"/>
    <x v="2"/>
    <s v="1-2"/>
  </r>
  <r>
    <n v="1150"/>
    <x v="2"/>
    <x v="2"/>
    <s v="Govt Support"/>
    <x v="2"/>
    <s v="1-2"/>
  </r>
  <r>
    <n v="1151"/>
    <x v="1"/>
    <x v="1"/>
    <s v="No Income"/>
    <x v="1"/>
    <s v="7-12"/>
  </r>
  <r>
    <n v="1152"/>
    <x v="0"/>
    <x v="2"/>
    <s v="Govt Support"/>
    <x v="2"/>
    <s v="3-6"/>
  </r>
  <r>
    <n v="1153"/>
    <x v="3"/>
    <x v="1"/>
    <s v="Personal/Private"/>
    <x v="1"/>
    <s v="7-12"/>
  </r>
  <r>
    <n v="1154"/>
    <x v="0"/>
    <x v="0"/>
    <s v="Govt Support"/>
    <x v="0"/>
    <s v="3-6"/>
  </r>
  <r>
    <n v="1155"/>
    <x v="1"/>
    <x v="1"/>
    <s v="Personal/Private"/>
    <x v="1"/>
    <s v="7-12"/>
  </r>
  <r>
    <n v="1156"/>
    <x v="3"/>
    <x v="1"/>
    <s v="Personal/Private"/>
    <x v="4"/>
    <s v="7-12"/>
  </r>
  <r>
    <n v="1157"/>
    <x v="2"/>
    <x v="2"/>
    <s v="Govt Support"/>
    <x v="2"/>
    <s v="1-2"/>
  </r>
  <r>
    <n v="1158"/>
    <x v="1"/>
    <x v="1"/>
    <s v="Personal/Private"/>
    <x v="1"/>
    <s v="7-12"/>
  </r>
  <r>
    <n v="1159"/>
    <x v="1"/>
    <x v="4"/>
    <s v="Govt Support"/>
    <x v="3"/>
    <s v="3-6"/>
  </r>
  <r>
    <n v="1160"/>
    <x v="2"/>
    <x v="2"/>
    <s v="Govt Support"/>
    <x v="2"/>
    <s v="1-2"/>
  </r>
  <r>
    <n v="1161"/>
    <x v="0"/>
    <x v="0"/>
    <s v="Govt Support"/>
    <x v="0"/>
    <s v="3-6"/>
  </r>
  <r>
    <n v="1162"/>
    <x v="0"/>
    <x v="0"/>
    <s v="Govt Support"/>
    <x v="0"/>
    <s v="3-6"/>
  </r>
  <r>
    <n v="1163"/>
    <x v="0"/>
    <x v="0"/>
    <s v="Govt Support"/>
    <x v="0"/>
    <s v="3-6"/>
  </r>
  <r>
    <n v="1164"/>
    <x v="0"/>
    <x v="0"/>
    <s v="Govt Support"/>
    <x v="0"/>
    <s v="3-6"/>
  </r>
  <r>
    <n v="1165"/>
    <x v="0"/>
    <x v="2"/>
    <s v="Govt Support"/>
    <x v="2"/>
    <s v="3-6"/>
  </r>
  <r>
    <n v="1166"/>
    <x v="0"/>
    <x v="0"/>
    <s v="Govt Support"/>
    <x v="3"/>
    <s v="3-6"/>
  </r>
  <r>
    <n v="1167"/>
    <x v="2"/>
    <x v="2"/>
    <s v="Govt Support"/>
    <x v="2"/>
    <s v="1-2"/>
  </r>
  <r>
    <n v="1168"/>
    <x v="0"/>
    <x v="2"/>
    <s v="Govt Support"/>
    <x v="2"/>
    <s v="1-2"/>
  </r>
  <r>
    <n v="1169"/>
    <x v="0"/>
    <x v="0"/>
    <s v="Govt Support"/>
    <x v="3"/>
    <s v="3-6"/>
  </r>
  <r>
    <n v="1170"/>
    <x v="2"/>
    <x v="2"/>
    <s v="Govt Support"/>
    <x v="2"/>
    <s v="1-2"/>
  </r>
  <r>
    <n v="1171"/>
    <x v="3"/>
    <x v="1"/>
    <s v="Personal/Private"/>
    <x v="1"/>
    <s v="7-12"/>
  </r>
  <r>
    <n v="1172"/>
    <x v="0"/>
    <x v="0"/>
    <s v="Govt Support"/>
    <x v="0"/>
    <s v="3-6"/>
  </r>
  <r>
    <n v="1173"/>
    <x v="2"/>
    <x v="2"/>
    <s v="Govt Support"/>
    <x v="2"/>
    <s v="1-2"/>
  </r>
  <r>
    <n v="1174"/>
    <x v="2"/>
    <x v="2"/>
    <s v="Govt Support"/>
    <x v="2"/>
    <s v="1-2"/>
  </r>
  <r>
    <n v="1175"/>
    <x v="2"/>
    <x v="2"/>
    <s v="Govt Support"/>
    <x v="2"/>
    <s v="1-2"/>
  </r>
  <r>
    <n v="1176"/>
    <x v="2"/>
    <x v="2"/>
    <s v="Govt Support"/>
    <x v="2"/>
    <s v="1-2"/>
  </r>
  <r>
    <n v="1177"/>
    <x v="0"/>
    <x v="2"/>
    <s v="Govt Support"/>
    <x v="2"/>
    <s v="1-2"/>
  </r>
  <r>
    <n v="1178"/>
    <x v="1"/>
    <x v="3"/>
    <s v="No Income"/>
    <x v="1"/>
    <s v="7-12"/>
  </r>
  <r>
    <n v="1179"/>
    <x v="0"/>
    <x v="2"/>
    <s v="Govt Support"/>
    <x v="2"/>
    <s v="1-2"/>
  </r>
  <r>
    <n v="1180"/>
    <x v="0"/>
    <x v="0"/>
    <s v="Govt Support"/>
    <x v="3"/>
    <s v="3-6"/>
  </r>
  <r>
    <n v="1181"/>
    <x v="1"/>
    <x v="4"/>
    <s v="Govt Support"/>
    <x v="3"/>
    <s v="3-6"/>
  </r>
  <r>
    <n v="1182"/>
    <x v="0"/>
    <x v="0"/>
    <s v="Govt Support"/>
    <x v="0"/>
    <s v="3-6"/>
  </r>
  <r>
    <n v="1183"/>
    <x v="0"/>
    <x v="0"/>
    <s v="Govt Support"/>
    <x v="0"/>
    <s v="3-6"/>
  </r>
  <r>
    <n v="1184"/>
    <x v="2"/>
    <x v="2"/>
    <s v="Govt Support"/>
    <x v="2"/>
    <s v="1-2"/>
  </r>
  <r>
    <n v="1185"/>
    <x v="1"/>
    <x v="4"/>
    <s v="Govt Support"/>
    <x v="3"/>
    <s v="3-6"/>
  </r>
  <r>
    <n v="1186"/>
    <x v="0"/>
    <x v="0"/>
    <s v="Govt Support"/>
    <x v="0"/>
    <s v="3-6"/>
  </r>
  <r>
    <n v="1187"/>
    <x v="2"/>
    <x v="2"/>
    <s v="Govt Support"/>
    <x v="2"/>
    <s v="1-2"/>
  </r>
  <r>
    <n v="1188"/>
    <x v="2"/>
    <x v="2"/>
    <s v="Govt Support"/>
    <x v="2"/>
    <s v="1-2"/>
  </r>
  <r>
    <n v="1189"/>
    <x v="2"/>
    <x v="2"/>
    <s v="Govt Support"/>
    <x v="2"/>
    <s v="1-2"/>
  </r>
  <r>
    <n v="1190"/>
    <x v="2"/>
    <x v="2"/>
    <s v="Govt Support"/>
    <x v="2"/>
    <s v="1-2"/>
  </r>
  <r>
    <n v="1191"/>
    <x v="2"/>
    <x v="2"/>
    <s v="Govt Support"/>
    <x v="2"/>
    <s v="1-2"/>
  </r>
  <r>
    <n v="1192"/>
    <x v="0"/>
    <x v="0"/>
    <s v="Govt Support"/>
    <x v="0"/>
    <s v="3-6"/>
  </r>
  <r>
    <n v="1193"/>
    <x v="2"/>
    <x v="2"/>
    <s v="Govt Support"/>
    <x v="2"/>
    <s v="1-2"/>
  </r>
  <r>
    <n v="1194"/>
    <x v="1"/>
    <x v="3"/>
    <s v="No Income"/>
    <x v="1"/>
    <s v="7-12"/>
  </r>
  <r>
    <n v="1195"/>
    <x v="0"/>
    <x v="0"/>
    <s v="Govt Support"/>
    <x v="0"/>
    <s v="3-6"/>
  </r>
  <r>
    <n v="1196"/>
    <x v="0"/>
    <x v="4"/>
    <s v="Govt Support"/>
    <x v="3"/>
    <s v="3-6"/>
  </r>
  <r>
    <n v="1197"/>
    <x v="0"/>
    <x v="0"/>
    <s v="Govt Support"/>
    <x v="0"/>
    <s v="3-6"/>
  </r>
  <r>
    <n v="1198"/>
    <x v="0"/>
    <x v="2"/>
    <s v="Govt Support"/>
    <x v="2"/>
    <s v="1-2"/>
  </r>
  <r>
    <n v="1199"/>
    <x v="1"/>
    <x v="3"/>
    <s v="Govt Support"/>
    <x v="1"/>
    <s v="7-12"/>
  </r>
  <r>
    <n v="1200"/>
    <x v="0"/>
    <x v="0"/>
    <s v="Govt Support"/>
    <x v="0"/>
    <s v="3-6"/>
  </r>
  <r>
    <n v="1201"/>
    <x v="2"/>
    <x v="2"/>
    <s v="Govt Support"/>
    <x v="2"/>
    <s v="1-2"/>
  </r>
  <r>
    <n v="1202"/>
    <x v="0"/>
    <x v="0"/>
    <s v="Govt Support"/>
    <x v="0"/>
    <s v="3-6"/>
  </r>
  <r>
    <n v="1203"/>
    <x v="0"/>
    <x v="0"/>
    <s v="Govt Support"/>
    <x v="0"/>
    <s v="3-6"/>
  </r>
  <r>
    <n v="1204"/>
    <x v="1"/>
    <x v="3"/>
    <s v="No Income"/>
    <x v="1"/>
    <s v="7-12"/>
  </r>
  <r>
    <n v="1205"/>
    <x v="0"/>
    <x v="0"/>
    <s v="Govt Support"/>
    <x v="3"/>
    <s v="3-6"/>
  </r>
  <r>
    <n v="1206"/>
    <x v="1"/>
    <x v="3"/>
    <s v="Govt Support"/>
    <x v="1"/>
    <s v="3-6"/>
  </r>
  <r>
    <n v="1207"/>
    <x v="0"/>
    <x v="0"/>
    <s v="Govt Support"/>
    <x v="0"/>
    <s v="3-6"/>
  </r>
  <r>
    <n v="1208"/>
    <x v="3"/>
    <x v="1"/>
    <s v="Personal/Private"/>
    <x v="4"/>
    <s v="7-12"/>
  </r>
  <r>
    <n v="1209"/>
    <x v="2"/>
    <x v="2"/>
    <s v="Govt Support"/>
    <x v="2"/>
    <s v="1-2"/>
  </r>
  <r>
    <n v="1210"/>
    <x v="3"/>
    <x v="1"/>
    <s v="Personal/Private"/>
    <x v="4"/>
    <s v="7-12"/>
  </r>
  <r>
    <n v="1211"/>
    <x v="0"/>
    <x v="2"/>
    <s v="Govt Support"/>
    <x v="2"/>
    <s v="1-2"/>
  </r>
  <r>
    <n v="1212"/>
    <x v="3"/>
    <x v="1"/>
    <s v="Personal/Private"/>
    <x v="4"/>
    <s v="13-24"/>
  </r>
  <r>
    <n v="1213"/>
    <x v="0"/>
    <x v="0"/>
    <s v="Govt Support"/>
    <x v="3"/>
    <s v="3-6"/>
  </r>
  <r>
    <n v="1214"/>
    <x v="0"/>
    <x v="0"/>
    <s v="Govt Support"/>
    <x v="0"/>
    <s v="3-6"/>
  </r>
  <r>
    <n v="1215"/>
    <x v="2"/>
    <x v="2"/>
    <s v="Govt Support"/>
    <x v="2"/>
    <s v="1-2"/>
  </r>
  <r>
    <n v="1216"/>
    <x v="0"/>
    <x v="2"/>
    <s v="Govt Support"/>
    <x v="2"/>
    <s v="1-2"/>
  </r>
  <r>
    <n v="1217"/>
    <x v="1"/>
    <x v="4"/>
    <s v="Govt Support"/>
    <x v="3"/>
    <s v="3-6"/>
  </r>
  <r>
    <n v="1218"/>
    <x v="0"/>
    <x v="0"/>
    <s v="Govt Support"/>
    <x v="0"/>
    <s v="3-6"/>
  </r>
  <r>
    <n v="1219"/>
    <x v="0"/>
    <x v="0"/>
    <s v="Govt Support"/>
    <x v="0"/>
    <s v="3-6"/>
  </r>
  <r>
    <n v="1220"/>
    <x v="1"/>
    <x v="4"/>
    <s v="Govt Support"/>
    <x v="3"/>
    <s v="3-6"/>
  </r>
  <r>
    <n v="1221"/>
    <x v="0"/>
    <x v="0"/>
    <s v="Govt Support"/>
    <x v="3"/>
    <s v="3-6"/>
  </r>
  <r>
    <n v="1222"/>
    <x v="0"/>
    <x v="0"/>
    <s v="Govt Support"/>
    <x v="0"/>
    <s v="3-6"/>
  </r>
  <r>
    <n v="1223"/>
    <x v="0"/>
    <x v="4"/>
    <s v="Govt Support"/>
    <x v="3"/>
    <s v="3-6"/>
  </r>
  <r>
    <n v="1224"/>
    <x v="0"/>
    <x v="4"/>
    <s v="Govt Support"/>
    <x v="3"/>
    <s v="3-6"/>
  </r>
  <r>
    <n v="1225"/>
    <x v="3"/>
    <x v="1"/>
    <s v="Personal/Private"/>
    <x v="4"/>
    <s v="7-12"/>
  </r>
  <r>
    <n v="1226"/>
    <x v="0"/>
    <x v="0"/>
    <s v="Govt Support"/>
    <x v="0"/>
    <s v="3-6"/>
  </r>
  <r>
    <n v="1227"/>
    <x v="1"/>
    <x v="3"/>
    <s v="No Income"/>
    <x v="1"/>
    <s v="7-12"/>
  </r>
  <r>
    <n v="1228"/>
    <x v="2"/>
    <x v="2"/>
    <s v="Govt Support"/>
    <x v="2"/>
    <s v="1-2"/>
  </r>
  <r>
    <n v="1229"/>
    <x v="0"/>
    <x v="0"/>
    <s v="Govt Support"/>
    <x v="3"/>
    <s v="3-6"/>
  </r>
  <r>
    <n v="1230"/>
    <x v="1"/>
    <x v="3"/>
    <s v="No Income"/>
    <x v="1"/>
    <s v="7-12"/>
  </r>
  <r>
    <n v="1231"/>
    <x v="0"/>
    <x v="0"/>
    <s v="Govt Support"/>
    <x v="0"/>
    <s v="3-6"/>
  </r>
  <r>
    <n v="1232"/>
    <x v="1"/>
    <x v="3"/>
    <s v="No Income"/>
    <x v="1"/>
    <s v="7-12"/>
  </r>
  <r>
    <n v="1233"/>
    <x v="0"/>
    <x v="2"/>
    <s v="Govt Support"/>
    <x v="2"/>
    <s v="3-6"/>
  </r>
  <r>
    <n v="1234"/>
    <x v="2"/>
    <x v="2"/>
    <s v="Govt Support"/>
    <x v="2"/>
    <s v="1-2"/>
  </r>
  <r>
    <n v="1235"/>
    <x v="0"/>
    <x v="0"/>
    <s v="Govt Support"/>
    <x v="0"/>
    <s v="3-6"/>
  </r>
  <r>
    <n v="1236"/>
    <x v="0"/>
    <x v="0"/>
    <s v="Govt Support"/>
    <x v="0"/>
    <s v="3-6"/>
  </r>
  <r>
    <n v="1237"/>
    <x v="1"/>
    <x v="4"/>
    <s v="Govt Support"/>
    <x v="1"/>
    <s v="3-6"/>
  </r>
  <r>
    <n v="1238"/>
    <x v="1"/>
    <x v="4"/>
    <s v="Govt Support"/>
    <x v="1"/>
    <s v="3-6"/>
  </r>
  <r>
    <n v="1239"/>
    <x v="2"/>
    <x v="2"/>
    <s v="Govt Support"/>
    <x v="2"/>
    <s v="1-2"/>
  </r>
  <r>
    <n v="1240"/>
    <x v="1"/>
    <x v="3"/>
    <s v="No Income"/>
    <x v="1"/>
    <s v="7-12"/>
  </r>
  <r>
    <n v="1241"/>
    <x v="1"/>
    <x v="3"/>
    <s v="No Income"/>
    <x v="1"/>
    <s v="7-12"/>
  </r>
  <r>
    <n v="1242"/>
    <x v="1"/>
    <x v="3"/>
    <s v="Govt Support"/>
    <x v="1"/>
    <s v="3-6"/>
  </r>
  <r>
    <n v="1243"/>
    <x v="0"/>
    <x v="0"/>
    <s v="Govt Support"/>
    <x v="0"/>
    <s v="3-6"/>
  </r>
  <r>
    <n v="1244"/>
    <x v="2"/>
    <x v="2"/>
    <s v="Govt Support"/>
    <x v="2"/>
    <s v="1-2"/>
  </r>
  <r>
    <n v="1245"/>
    <x v="0"/>
    <x v="0"/>
    <s v="Govt Support"/>
    <x v="0"/>
    <s v="3-6"/>
  </r>
  <r>
    <n v="1246"/>
    <x v="1"/>
    <x v="4"/>
    <s v="Govt Support"/>
    <x v="3"/>
    <s v="3-6"/>
  </r>
  <r>
    <n v="1247"/>
    <x v="2"/>
    <x v="2"/>
    <s v="Govt Support"/>
    <x v="2"/>
    <s v="1-2"/>
  </r>
  <r>
    <n v="1248"/>
    <x v="2"/>
    <x v="2"/>
    <s v="Govt Support"/>
    <x v="2"/>
    <s v="1-2"/>
  </r>
  <r>
    <n v="1249"/>
    <x v="0"/>
    <x v="0"/>
    <s v="Govt Support"/>
    <x v="0"/>
    <s v="3-6"/>
  </r>
  <r>
    <n v="1250"/>
    <x v="1"/>
    <x v="1"/>
    <s v="No Income"/>
    <x v="1"/>
    <s v="7-12"/>
  </r>
  <r>
    <n v="1251"/>
    <x v="0"/>
    <x v="0"/>
    <s v="Govt Support"/>
    <x v="0"/>
    <s v="3-6"/>
  </r>
  <r>
    <n v="1252"/>
    <x v="3"/>
    <x v="1"/>
    <s v="Personal/Private"/>
    <x v="1"/>
    <s v="7-12"/>
  </r>
  <r>
    <n v="1253"/>
    <x v="1"/>
    <x v="1"/>
    <s v="No Income"/>
    <x v="1"/>
    <s v="7-12"/>
  </r>
  <r>
    <n v="1254"/>
    <x v="2"/>
    <x v="2"/>
    <s v="Govt Support"/>
    <x v="2"/>
    <s v="1-2"/>
  </r>
  <r>
    <n v="1255"/>
    <x v="2"/>
    <x v="2"/>
    <s v="Govt Support"/>
    <x v="2"/>
    <s v="1-2"/>
  </r>
  <r>
    <n v="1256"/>
    <x v="2"/>
    <x v="2"/>
    <s v="Govt Support"/>
    <x v="2"/>
    <s v="1-2"/>
  </r>
  <r>
    <n v="1257"/>
    <x v="0"/>
    <x v="0"/>
    <s v="Govt Support"/>
    <x v="0"/>
    <s v="3-6"/>
  </r>
  <r>
    <n v="1258"/>
    <x v="1"/>
    <x v="3"/>
    <s v="No Income"/>
    <x v="1"/>
    <s v="7-12"/>
  </r>
  <r>
    <n v="1259"/>
    <x v="2"/>
    <x v="2"/>
    <s v="Govt Support"/>
    <x v="2"/>
    <s v="1-2"/>
  </r>
  <r>
    <n v="1260"/>
    <x v="2"/>
    <x v="2"/>
    <s v="Govt Support"/>
    <x v="2"/>
    <s v="1-2"/>
  </r>
  <r>
    <n v="1261"/>
    <x v="0"/>
    <x v="0"/>
    <s v="Govt Support"/>
    <x v="0"/>
    <s v="3-6"/>
  </r>
  <r>
    <n v="1262"/>
    <x v="2"/>
    <x v="2"/>
    <s v="Govt Support"/>
    <x v="2"/>
    <s v="1-2"/>
  </r>
  <r>
    <n v="1263"/>
    <x v="0"/>
    <x v="0"/>
    <s v="Govt Support"/>
    <x v="0"/>
    <s v="3-6"/>
  </r>
  <r>
    <n v="1264"/>
    <x v="2"/>
    <x v="2"/>
    <s v="Govt Support"/>
    <x v="2"/>
    <s v="1-2"/>
  </r>
  <r>
    <n v="1265"/>
    <x v="0"/>
    <x v="0"/>
    <s v="Govt Support"/>
    <x v="3"/>
    <s v="3-6"/>
  </r>
  <r>
    <n v="1266"/>
    <x v="2"/>
    <x v="2"/>
    <s v="Govt Support"/>
    <x v="2"/>
    <s v="1-2"/>
  </r>
  <r>
    <n v="1267"/>
    <x v="2"/>
    <x v="2"/>
    <s v="Govt Support"/>
    <x v="2"/>
    <s v="1-2"/>
  </r>
  <r>
    <n v="1268"/>
    <x v="2"/>
    <x v="2"/>
    <s v="Govt Support"/>
    <x v="2"/>
    <s v="1-2"/>
  </r>
  <r>
    <n v="1269"/>
    <x v="2"/>
    <x v="2"/>
    <s v="Govt Support"/>
    <x v="2"/>
    <s v="1-2"/>
  </r>
  <r>
    <n v="1270"/>
    <x v="2"/>
    <x v="2"/>
    <s v="Govt Support"/>
    <x v="2"/>
    <s v="1-2"/>
  </r>
  <r>
    <n v="1271"/>
    <x v="2"/>
    <x v="2"/>
    <s v="Govt Support"/>
    <x v="2"/>
    <s v="1-2"/>
  </r>
  <r>
    <n v="1272"/>
    <x v="0"/>
    <x v="0"/>
    <s v="Govt Support"/>
    <x v="0"/>
    <s v="3-6"/>
  </r>
  <r>
    <n v="1273"/>
    <x v="2"/>
    <x v="2"/>
    <s v="Govt Support"/>
    <x v="2"/>
    <s v="1-2"/>
  </r>
  <r>
    <n v="1274"/>
    <x v="3"/>
    <x v="1"/>
    <s v="Personal/Private"/>
    <x v="4"/>
    <s v="7-12"/>
  </r>
  <r>
    <n v="1275"/>
    <x v="2"/>
    <x v="2"/>
    <s v="Govt Support"/>
    <x v="2"/>
    <s v="1-2"/>
  </r>
  <r>
    <n v="1276"/>
    <x v="0"/>
    <x v="0"/>
    <s v="Govt Support"/>
    <x v="3"/>
    <s v="3-6"/>
  </r>
  <r>
    <n v="1277"/>
    <x v="1"/>
    <x v="3"/>
    <s v="No Income"/>
    <x v="1"/>
    <s v="7-12"/>
  </r>
  <r>
    <n v="1278"/>
    <x v="1"/>
    <x v="4"/>
    <s v="Govt Support"/>
    <x v="3"/>
    <s v="3-6"/>
  </r>
  <r>
    <n v="1279"/>
    <x v="2"/>
    <x v="2"/>
    <s v="Govt Support"/>
    <x v="2"/>
    <s v="1-2"/>
  </r>
  <r>
    <n v="1280"/>
    <x v="2"/>
    <x v="2"/>
    <s v="Govt Support"/>
    <x v="2"/>
    <s v="1-2"/>
  </r>
  <r>
    <n v="1281"/>
    <x v="1"/>
    <x v="3"/>
    <s v="No Income"/>
    <x v="1"/>
    <s v="7-12"/>
  </r>
  <r>
    <n v="1282"/>
    <x v="0"/>
    <x v="0"/>
    <s v="Govt Support"/>
    <x v="3"/>
    <s v="3-6"/>
  </r>
  <r>
    <n v="1283"/>
    <x v="2"/>
    <x v="2"/>
    <s v="Govt Support"/>
    <x v="2"/>
    <s v="1-2"/>
  </r>
  <r>
    <n v="1284"/>
    <x v="2"/>
    <x v="2"/>
    <s v="Govt Support"/>
    <x v="2"/>
    <s v="1-2"/>
  </r>
  <r>
    <n v="1285"/>
    <x v="2"/>
    <x v="2"/>
    <s v="Govt Support"/>
    <x v="2"/>
    <s v="1-2"/>
  </r>
  <r>
    <n v="1286"/>
    <x v="2"/>
    <x v="2"/>
    <s v="Govt Support"/>
    <x v="2"/>
    <s v="1-2"/>
  </r>
  <r>
    <n v="1287"/>
    <x v="1"/>
    <x v="3"/>
    <s v="No Income"/>
    <x v="1"/>
    <s v="7-12"/>
  </r>
  <r>
    <n v="1288"/>
    <x v="2"/>
    <x v="2"/>
    <s v="Govt Support"/>
    <x v="2"/>
    <s v="1-2"/>
  </r>
  <r>
    <n v="1289"/>
    <x v="2"/>
    <x v="2"/>
    <s v="Govt Support"/>
    <x v="2"/>
    <s v="1-2"/>
  </r>
  <r>
    <n v="1290"/>
    <x v="1"/>
    <x v="4"/>
    <s v="Govt Support"/>
    <x v="3"/>
    <s v="3-6"/>
  </r>
  <r>
    <n v="1291"/>
    <x v="0"/>
    <x v="0"/>
    <s v="Govt Support"/>
    <x v="3"/>
    <s v="3-6"/>
  </r>
  <r>
    <n v="1292"/>
    <x v="2"/>
    <x v="2"/>
    <s v="Govt Support"/>
    <x v="2"/>
    <s v="1-2"/>
  </r>
  <r>
    <n v="1293"/>
    <x v="3"/>
    <x v="1"/>
    <s v="Personal/Private"/>
    <x v="1"/>
    <s v="7-12"/>
  </r>
  <r>
    <n v="1294"/>
    <x v="0"/>
    <x v="0"/>
    <s v="Govt Support"/>
    <x v="3"/>
    <s v="3-6"/>
  </r>
  <r>
    <n v="1295"/>
    <x v="2"/>
    <x v="2"/>
    <s v="Govt Support"/>
    <x v="2"/>
    <s v="1-2"/>
  </r>
  <r>
    <n v="1296"/>
    <x v="1"/>
    <x v="4"/>
    <s v="Govt Support"/>
    <x v="3"/>
    <s v="3-6"/>
  </r>
  <r>
    <n v="1297"/>
    <x v="0"/>
    <x v="0"/>
    <s v="Govt Support"/>
    <x v="0"/>
    <s v="3-6"/>
  </r>
  <r>
    <n v="1298"/>
    <x v="1"/>
    <x v="3"/>
    <s v="No Income"/>
    <x v="1"/>
    <s v="7-12"/>
  </r>
  <r>
    <n v="1299"/>
    <x v="0"/>
    <x v="2"/>
    <s v="Govt Support"/>
    <x v="0"/>
    <s v="3-6"/>
  </r>
  <r>
    <n v="1300"/>
    <x v="0"/>
    <x v="0"/>
    <s v="Govt Support"/>
    <x v="0"/>
    <s v="3-6"/>
  </r>
  <r>
    <n v="1301"/>
    <x v="2"/>
    <x v="2"/>
    <s v="Govt Support"/>
    <x v="2"/>
    <s v="1-2"/>
  </r>
  <r>
    <n v="1302"/>
    <x v="2"/>
    <x v="2"/>
    <s v="Govt Support"/>
    <x v="2"/>
    <s v="1-2"/>
  </r>
  <r>
    <n v="1303"/>
    <x v="0"/>
    <x v="0"/>
    <s v="Govt Support"/>
    <x v="0"/>
    <s v="3-6"/>
  </r>
  <r>
    <n v="1304"/>
    <x v="2"/>
    <x v="2"/>
    <s v="Govt Support"/>
    <x v="2"/>
    <s v="1-2"/>
  </r>
  <r>
    <n v="1305"/>
    <x v="2"/>
    <x v="2"/>
    <s v="Govt Support"/>
    <x v="2"/>
    <s v="1-2"/>
  </r>
  <r>
    <n v="1306"/>
    <x v="2"/>
    <x v="2"/>
    <s v="Govt Support"/>
    <x v="2"/>
    <s v="1-2"/>
  </r>
  <r>
    <n v="1307"/>
    <x v="0"/>
    <x v="2"/>
    <s v="Govt Support"/>
    <x v="2"/>
    <s v="1-2"/>
  </r>
  <r>
    <n v="1308"/>
    <x v="3"/>
    <x v="1"/>
    <s v="Personal/Private"/>
    <x v="1"/>
    <s v="7-12"/>
  </r>
  <r>
    <n v="1309"/>
    <x v="0"/>
    <x v="4"/>
    <s v="Govt Support"/>
    <x v="3"/>
    <s v="3-6"/>
  </r>
  <r>
    <n v="1310"/>
    <x v="0"/>
    <x v="0"/>
    <s v="Govt Support"/>
    <x v="0"/>
    <s v="3-6"/>
  </r>
  <r>
    <n v="1311"/>
    <x v="0"/>
    <x v="0"/>
    <s v="Govt Support"/>
    <x v="3"/>
    <s v="3-6"/>
  </r>
  <r>
    <n v="1312"/>
    <x v="0"/>
    <x v="0"/>
    <s v="Govt Support"/>
    <x v="0"/>
    <s v="3-6"/>
  </r>
  <r>
    <n v="1313"/>
    <x v="0"/>
    <x v="0"/>
    <s v="Govt Support"/>
    <x v="0"/>
    <s v="3-6"/>
  </r>
  <r>
    <n v="1314"/>
    <x v="2"/>
    <x v="2"/>
    <s v="Govt Support"/>
    <x v="2"/>
    <s v="1-2"/>
  </r>
  <r>
    <n v="1315"/>
    <x v="0"/>
    <x v="0"/>
    <s v="Govt Support"/>
    <x v="3"/>
    <s v="3-6"/>
  </r>
  <r>
    <n v="1316"/>
    <x v="2"/>
    <x v="2"/>
    <s v="Govt Support"/>
    <x v="2"/>
    <s v="1-2"/>
  </r>
  <r>
    <n v="1317"/>
    <x v="1"/>
    <x v="3"/>
    <s v="No Income"/>
    <x v="1"/>
    <s v="7-12"/>
  </r>
  <r>
    <n v="1318"/>
    <x v="0"/>
    <x v="0"/>
    <s v="Govt Support"/>
    <x v="0"/>
    <s v="3-6"/>
  </r>
  <r>
    <n v="1319"/>
    <x v="4"/>
    <x v="2"/>
    <s v="Govt Support"/>
    <x v="2"/>
    <s v="1-2"/>
  </r>
  <r>
    <n v="1320"/>
    <x v="0"/>
    <x v="2"/>
    <s v="Govt Support"/>
    <x v="0"/>
    <s v="3-6"/>
  </r>
  <r>
    <n v="1321"/>
    <x v="0"/>
    <x v="0"/>
    <s v="Govt Support"/>
    <x v="0"/>
    <s v="3-6"/>
  </r>
  <r>
    <n v="1322"/>
    <x v="2"/>
    <x v="2"/>
    <s v="Govt Support"/>
    <x v="2"/>
    <s v="1-2"/>
  </r>
  <r>
    <n v="1323"/>
    <x v="1"/>
    <x v="3"/>
    <s v="No Income"/>
    <x v="1"/>
    <s v="7-12"/>
  </r>
  <r>
    <n v="1324"/>
    <x v="0"/>
    <x v="2"/>
    <s v="Govt Support"/>
    <x v="0"/>
    <s v="3-6"/>
  </r>
  <r>
    <n v="1325"/>
    <x v="0"/>
    <x v="0"/>
    <s v="Govt Support"/>
    <x v="3"/>
    <s v="3-6"/>
  </r>
  <r>
    <n v="1326"/>
    <x v="1"/>
    <x v="3"/>
    <s v="No Income"/>
    <x v="1"/>
    <s v="7-12"/>
  </r>
  <r>
    <n v="1327"/>
    <x v="0"/>
    <x v="2"/>
    <s v="Govt Support"/>
    <x v="2"/>
    <s v="1-2"/>
  </r>
  <r>
    <n v="1328"/>
    <x v="0"/>
    <x v="0"/>
    <s v="Govt Support"/>
    <x v="3"/>
    <s v="3-6"/>
  </r>
  <r>
    <n v="1329"/>
    <x v="0"/>
    <x v="0"/>
    <s v="Govt Support"/>
    <x v="0"/>
    <s v="3-6"/>
  </r>
  <r>
    <n v="1330"/>
    <x v="1"/>
    <x v="3"/>
    <s v="No Income"/>
    <x v="1"/>
    <s v="7-12"/>
  </r>
  <r>
    <n v="1331"/>
    <x v="0"/>
    <x v="4"/>
    <s v="Govt Support"/>
    <x v="3"/>
    <s v="3-6"/>
  </r>
  <r>
    <n v="1332"/>
    <x v="2"/>
    <x v="2"/>
    <s v="Govt Support"/>
    <x v="2"/>
    <s v="1-2"/>
  </r>
  <r>
    <n v="1333"/>
    <x v="2"/>
    <x v="2"/>
    <s v="Govt Support"/>
    <x v="2"/>
    <s v="1-2"/>
  </r>
  <r>
    <n v="1334"/>
    <x v="0"/>
    <x v="0"/>
    <s v="Govt Support"/>
    <x v="0"/>
    <s v="3-6"/>
  </r>
  <r>
    <n v="1335"/>
    <x v="0"/>
    <x v="0"/>
    <s v="Govt Support"/>
    <x v="0"/>
    <s v="3-6"/>
  </r>
  <r>
    <n v="1336"/>
    <x v="0"/>
    <x v="0"/>
    <s v="Govt Support"/>
    <x v="0"/>
    <s v="3-6"/>
  </r>
  <r>
    <n v="1337"/>
    <x v="0"/>
    <x v="0"/>
    <s v="Govt Support"/>
    <x v="0"/>
    <s v="3-6"/>
  </r>
  <r>
    <n v="1338"/>
    <x v="0"/>
    <x v="0"/>
    <s v="Govt Support"/>
    <x v="0"/>
    <s v="3-6"/>
  </r>
  <r>
    <n v="1339"/>
    <x v="3"/>
    <x v="1"/>
    <s v="Personal/Private"/>
    <x v="1"/>
    <s v="7-12"/>
  </r>
  <r>
    <n v="1340"/>
    <x v="0"/>
    <x v="0"/>
    <s v="Govt Support"/>
    <x v="3"/>
    <s v="3-6"/>
  </r>
  <r>
    <n v="1341"/>
    <x v="0"/>
    <x v="0"/>
    <s v="Govt Support"/>
    <x v="3"/>
    <s v="3-6"/>
  </r>
  <r>
    <n v="1342"/>
    <x v="2"/>
    <x v="2"/>
    <s v="Govt Support"/>
    <x v="2"/>
    <s v="1-2"/>
  </r>
  <r>
    <n v="1343"/>
    <x v="0"/>
    <x v="0"/>
    <s v="Govt Support"/>
    <x v="0"/>
    <s v="3-6"/>
  </r>
  <r>
    <n v="1344"/>
    <x v="2"/>
    <x v="2"/>
    <s v="Govt Support"/>
    <x v="2"/>
    <s v="1-2"/>
  </r>
  <r>
    <n v="1345"/>
    <x v="0"/>
    <x v="4"/>
    <s v="Govt Support"/>
    <x v="3"/>
    <s v="3-6"/>
  </r>
  <r>
    <n v="1346"/>
    <x v="2"/>
    <x v="2"/>
    <s v="Govt Support"/>
    <x v="2"/>
    <s v="1-2"/>
  </r>
  <r>
    <n v="1347"/>
    <x v="0"/>
    <x v="0"/>
    <s v="Govt Support"/>
    <x v="0"/>
    <s v="3-6"/>
  </r>
  <r>
    <n v="1348"/>
    <x v="0"/>
    <x v="0"/>
    <s v="Govt Support"/>
    <x v="0"/>
    <s v="3-6"/>
  </r>
  <r>
    <n v="1349"/>
    <x v="2"/>
    <x v="2"/>
    <s v="Govt Support"/>
    <x v="2"/>
    <s v="1-2"/>
  </r>
  <r>
    <n v="1350"/>
    <x v="2"/>
    <x v="2"/>
    <s v="Govt Support"/>
    <x v="2"/>
    <s v="1-2"/>
  </r>
  <r>
    <n v="1351"/>
    <x v="1"/>
    <x v="4"/>
    <s v="Govt Support"/>
    <x v="3"/>
    <s v="3-6"/>
  </r>
  <r>
    <n v="1352"/>
    <x v="2"/>
    <x v="2"/>
    <s v="Govt Support"/>
    <x v="2"/>
    <s v="1-2"/>
  </r>
  <r>
    <n v="1353"/>
    <x v="0"/>
    <x v="0"/>
    <s v="Govt Support"/>
    <x v="0"/>
    <s v="3-6"/>
  </r>
  <r>
    <n v="1354"/>
    <x v="0"/>
    <x v="0"/>
    <s v="Govt Support"/>
    <x v="0"/>
    <s v="3-6"/>
  </r>
  <r>
    <n v="1355"/>
    <x v="3"/>
    <x v="1"/>
    <s v="Personal/Private"/>
    <x v="4"/>
    <s v="13-24"/>
  </r>
  <r>
    <n v="1356"/>
    <x v="0"/>
    <x v="0"/>
    <s v="Govt Support"/>
    <x v="0"/>
    <s v="3-6"/>
  </r>
  <r>
    <n v="1357"/>
    <x v="0"/>
    <x v="0"/>
    <s v="Govt Support"/>
    <x v="0"/>
    <s v="3-6"/>
  </r>
  <r>
    <n v="1358"/>
    <x v="3"/>
    <x v="1"/>
    <s v="Personal/Private"/>
    <x v="1"/>
    <s v="7-12"/>
  </r>
  <r>
    <n v="1359"/>
    <x v="1"/>
    <x v="4"/>
    <s v="Govt Support"/>
    <x v="3"/>
    <s v="3-6"/>
  </r>
  <r>
    <n v="1360"/>
    <x v="0"/>
    <x v="2"/>
    <s v="Govt Support"/>
    <x v="2"/>
    <s v="3-6"/>
  </r>
  <r>
    <n v="1361"/>
    <x v="2"/>
    <x v="2"/>
    <s v="Govt Support"/>
    <x v="2"/>
    <s v="1-2"/>
  </r>
  <r>
    <n v="1362"/>
    <x v="3"/>
    <x v="1"/>
    <s v="Personal/Private"/>
    <x v="1"/>
    <s v="7-12"/>
  </r>
  <r>
    <n v="1363"/>
    <x v="2"/>
    <x v="2"/>
    <s v="Govt Support"/>
    <x v="2"/>
    <s v="1-2"/>
  </r>
  <r>
    <n v="1364"/>
    <x v="0"/>
    <x v="0"/>
    <s v="Govt Support"/>
    <x v="3"/>
    <s v="3-6"/>
  </r>
  <r>
    <n v="1365"/>
    <x v="1"/>
    <x v="3"/>
    <s v="No Income"/>
    <x v="1"/>
    <s v="7-12"/>
  </r>
  <r>
    <n v="1366"/>
    <x v="3"/>
    <x v="1"/>
    <s v="Personal/Private"/>
    <x v="4"/>
    <s v="7-12"/>
  </r>
  <r>
    <n v="1367"/>
    <x v="1"/>
    <x v="4"/>
    <s v="Govt Support"/>
    <x v="3"/>
    <s v="3-6"/>
  </r>
  <r>
    <n v="1368"/>
    <x v="1"/>
    <x v="3"/>
    <s v="No Income"/>
    <x v="1"/>
    <s v="7-12"/>
  </r>
  <r>
    <n v="1369"/>
    <x v="1"/>
    <x v="4"/>
    <s v="Govt Support"/>
    <x v="3"/>
    <s v="3-6"/>
  </r>
  <r>
    <n v="1370"/>
    <x v="0"/>
    <x v="4"/>
    <s v="Govt Support"/>
    <x v="3"/>
    <s v="3-6"/>
  </r>
  <r>
    <n v="1371"/>
    <x v="0"/>
    <x v="0"/>
    <s v="Govt Support"/>
    <x v="0"/>
    <s v="3-6"/>
  </r>
  <r>
    <n v="1372"/>
    <x v="0"/>
    <x v="0"/>
    <s v="Govt Support"/>
    <x v="0"/>
    <s v="3-6"/>
  </r>
  <r>
    <n v="1373"/>
    <x v="0"/>
    <x v="2"/>
    <s v="Govt Support"/>
    <x v="2"/>
    <s v="1-2"/>
  </r>
  <r>
    <n v="1374"/>
    <x v="2"/>
    <x v="2"/>
    <s v="Govt Support"/>
    <x v="2"/>
    <s v="1-2"/>
  </r>
  <r>
    <n v="1375"/>
    <x v="2"/>
    <x v="2"/>
    <s v="Govt Support"/>
    <x v="2"/>
    <s v="1-2"/>
  </r>
  <r>
    <n v="1376"/>
    <x v="0"/>
    <x v="2"/>
    <s v="Govt Support"/>
    <x v="2"/>
    <s v="3-6"/>
  </r>
  <r>
    <n v="1377"/>
    <x v="0"/>
    <x v="2"/>
    <s v="Govt Support"/>
    <x v="2"/>
    <s v="1-2"/>
  </r>
  <r>
    <n v="1378"/>
    <x v="2"/>
    <x v="2"/>
    <s v="Govt Support"/>
    <x v="2"/>
    <s v="1-2"/>
  </r>
  <r>
    <n v="1379"/>
    <x v="2"/>
    <x v="2"/>
    <s v="Govt Support"/>
    <x v="2"/>
    <s v="1-2"/>
  </r>
  <r>
    <n v="1380"/>
    <x v="0"/>
    <x v="0"/>
    <s v="Govt Support"/>
    <x v="0"/>
    <s v="3-6"/>
  </r>
  <r>
    <n v="1381"/>
    <x v="2"/>
    <x v="2"/>
    <s v="Govt Support"/>
    <x v="2"/>
    <s v="1-2"/>
  </r>
  <r>
    <n v="1382"/>
    <x v="2"/>
    <x v="2"/>
    <s v="Govt Support"/>
    <x v="2"/>
    <s v="1-2"/>
  </r>
  <r>
    <n v="1383"/>
    <x v="2"/>
    <x v="2"/>
    <s v="Govt Support"/>
    <x v="2"/>
    <s v="1-2"/>
  </r>
  <r>
    <n v="1384"/>
    <x v="1"/>
    <x v="1"/>
    <s v="Personal/Private"/>
    <x v="1"/>
    <s v="7-12"/>
  </r>
  <r>
    <n v="1385"/>
    <x v="2"/>
    <x v="2"/>
    <s v="Govt Support"/>
    <x v="2"/>
    <s v="1-2"/>
  </r>
  <r>
    <n v="1386"/>
    <x v="0"/>
    <x v="0"/>
    <s v="Govt Support"/>
    <x v="3"/>
    <s v="3-6"/>
  </r>
  <r>
    <n v="1387"/>
    <x v="0"/>
    <x v="2"/>
    <s v="Govt Support"/>
    <x v="2"/>
    <s v="1-2"/>
  </r>
  <r>
    <n v="1388"/>
    <x v="0"/>
    <x v="0"/>
    <s v="Govt Support"/>
    <x v="0"/>
    <s v="3-6"/>
  </r>
  <r>
    <n v="1389"/>
    <x v="0"/>
    <x v="2"/>
    <s v="Govt Support"/>
    <x v="0"/>
    <s v="3-6"/>
  </r>
  <r>
    <n v="1390"/>
    <x v="0"/>
    <x v="0"/>
    <s v="Govt Support"/>
    <x v="0"/>
    <s v="3-6"/>
  </r>
  <r>
    <n v="1391"/>
    <x v="3"/>
    <x v="1"/>
    <s v="Personal/Private"/>
    <x v="4"/>
    <s v="13-24"/>
  </r>
  <r>
    <n v="1392"/>
    <x v="1"/>
    <x v="4"/>
    <s v="Govt Support"/>
    <x v="1"/>
    <s v="3-6"/>
  </r>
  <r>
    <n v="1393"/>
    <x v="1"/>
    <x v="4"/>
    <s v="Govt Support"/>
    <x v="1"/>
    <s v="3-6"/>
  </r>
  <r>
    <n v="1394"/>
    <x v="1"/>
    <x v="4"/>
    <s v="Govt Support"/>
    <x v="3"/>
    <s v="3-6"/>
  </r>
  <r>
    <n v="1395"/>
    <x v="1"/>
    <x v="3"/>
    <s v="No Income"/>
    <x v="1"/>
    <s v="7-12"/>
  </r>
  <r>
    <n v="1396"/>
    <x v="1"/>
    <x v="3"/>
    <s v="No Income"/>
    <x v="1"/>
    <s v="7-12"/>
  </r>
  <r>
    <n v="1397"/>
    <x v="2"/>
    <x v="2"/>
    <s v="Govt Support"/>
    <x v="2"/>
    <s v="1-2"/>
  </r>
  <r>
    <n v="1398"/>
    <x v="0"/>
    <x v="0"/>
    <s v="Govt Support"/>
    <x v="0"/>
    <s v="3-6"/>
  </r>
  <r>
    <n v="1399"/>
    <x v="0"/>
    <x v="0"/>
    <s v="Govt Support"/>
    <x v="0"/>
    <s v="3-6"/>
  </r>
  <r>
    <n v="1400"/>
    <x v="0"/>
    <x v="0"/>
    <s v="Govt Support"/>
    <x v="0"/>
    <s v="3-6"/>
  </r>
  <r>
    <n v="1401"/>
    <x v="2"/>
    <x v="2"/>
    <s v="Govt Support"/>
    <x v="2"/>
    <s v="1-2"/>
  </r>
  <r>
    <n v="1402"/>
    <x v="3"/>
    <x v="1"/>
    <s v="Personal/Private"/>
    <x v="1"/>
    <s v="7-12"/>
  </r>
  <r>
    <n v="1403"/>
    <x v="0"/>
    <x v="0"/>
    <s v="Govt Support"/>
    <x v="0"/>
    <s v="3-6"/>
  </r>
  <r>
    <n v="1404"/>
    <x v="0"/>
    <x v="0"/>
    <s v="Govt Support"/>
    <x v="0"/>
    <s v="3-6"/>
  </r>
  <r>
    <n v="1405"/>
    <x v="0"/>
    <x v="0"/>
    <s v="Govt Support"/>
    <x v="0"/>
    <s v="3-6"/>
  </r>
  <r>
    <n v="1406"/>
    <x v="2"/>
    <x v="2"/>
    <s v="Govt Support"/>
    <x v="2"/>
    <s v="1-2"/>
  </r>
  <r>
    <n v="1407"/>
    <x v="1"/>
    <x v="4"/>
    <s v="Govt Support"/>
    <x v="3"/>
    <s v="3-6"/>
  </r>
  <r>
    <n v="1408"/>
    <x v="1"/>
    <x v="3"/>
    <s v="No Income"/>
    <x v="1"/>
    <s v="7-12"/>
  </r>
  <r>
    <n v="1409"/>
    <x v="1"/>
    <x v="3"/>
    <s v="No Income"/>
    <x v="1"/>
    <s v="7-12"/>
  </r>
  <r>
    <n v="1410"/>
    <x v="0"/>
    <x v="0"/>
    <s v="Govt Support"/>
    <x v="3"/>
    <s v="3-6"/>
  </r>
  <r>
    <n v="1411"/>
    <x v="1"/>
    <x v="4"/>
    <s v="Govt Support"/>
    <x v="3"/>
    <s v="3-6"/>
  </r>
  <r>
    <n v="1412"/>
    <x v="1"/>
    <x v="4"/>
    <s v="Govt Support"/>
    <x v="3"/>
    <s v="3-6"/>
  </r>
  <r>
    <n v="1413"/>
    <x v="3"/>
    <x v="1"/>
    <s v="Personal/Private"/>
    <x v="1"/>
    <s v="7-12"/>
  </r>
  <r>
    <n v="1414"/>
    <x v="0"/>
    <x v="0"/>
    <s v="Govt Support"/>
    <x v="0"/>
    <s v="3-6"/>
  </r>
  <r>
    <n v="1415"/>
    <x v="3"/>
    <x v="1"/>
    <s v="Personal/Private"/>
    <x v="4"/>
    <s v="7-12"/>
  </r>
  <r>
    <n v="1416"/>
    <x v="0"/>
    <x v="0"/>
    <s v="Govt Support"/>
    <x v="0"/>
    <s v="3-6"/>
  </r>
  <r>
    <n v="1417"/>
    <x v="2"/>
    <x v="2"/>
    <s v="Govt Support"/>
    <x v="2"/>
    <s v="1-2"/>
  </r>
  <r>
    <n v="1418"/>
    <x v="2"/>
    <x v="2"/>
    <s v="Govt Support"/>
    <x v="2"/>
    <s v="1-2"/>
  </r>
  <r>
    <n v="1419"/>
    <x v="0"/>
    <x v="0"/>
    <s v="Govt Support"/>
    <x v="0"/>
    <s v="3-6"/>
  </r>
  <r>
    <n v="1420"/>
    <x v="0"/>
    <x v="0"/>
    <s v="Govt Support"/>
    <x v="0"/>
    <s v="3-6"/>
  </r>
  <r>
    <n v="1421"/>
    <x v="1"/>
    <x v="4"/>
    <s v="Govt Support"/>
    <x v="3"/>
    <s v="3-6"/>
  </r>
  <r>
    <n v="1422"/>
    <x v="2"/>
    <x v="2"/>
    <s v="Govt Support"/>
    <x v="2"/>
    <s v="1-2"/>
  </r>
  <r>
    <n v="1423"/>
    <x v="1"/>
    <x v="1"/>
    <s v="Personal/Private"/>
    <x v="1"/>
    <s v="7-12"/>
  </r>
  <r>
    <n v="1424"/>
    <x v="1"/>
    <x v="1"/>
    <s v="No Income"/>
    <x v="1"/>
    <s v="7-12"/>
  </r>
  <r>
    <n v="1425"/>
    <x v="2"/>
    <x v="2"/>
    <s v="Govt Support"/>
    <x v="2"/>
    <s v="1-2"/>
  </r>
  <r>
    <n v="1426"/>
    <x v="2"/>
    <x v="2"/>
    <s v="Govt Support"/>
    <x v="2"/>
    <s v="1-2"/>
  </r>
  <r>
    <n v="1427"/>
    <x v="0"/>
    <x v="0"/>
    <s v="Govt Support"/>
    <x v="0"/>
    <s v="3-6"/>
  </r>
  <r>
    <n v="1428"/>
    <x v="0"/>
    <x v="0"/>
    <s v="Govt Support"/>
    <x v="0"/>
    <s v="3-6"/>
  </r>
  <r>
    <n v="1429"/>
    <x v="0"/>
    <x v="0"/>
    <s v="Govt Support"/>
    <x v="0"/>
    <s v="3-6"/>
  </r>
  <r>
    <n v="1430"/>
    <x v="1"/>
    <x v="3"/>
    <s v="Govt Support"/>
    <x v="1"/>
    <s v="3-6"/>
  </r>
  <r>
    <n v="1431"/>
    <x v="1"/>
    <x v="3"/>
    <s v="No Income"/>
    <x v="1"/>
    <s v="7-12"/>
  </r>
  <r>
    <n v="1432"/>
    <x v="1"/>
    <x v="4"/>
    <s v="Govt Support"/>
    <x v="3"/>
    <s v="3-6"/>
  </r>
  <r>
    <n v="1433"/>
    <x v="2"/>
    <x v="2"/>
    <s v="Govt Support"/>
    <x v="2"/>
    <s v="1-2"/>
  </r>
  <r>
    <n v="1434"/>
    <x v="0"/>
    <x v="0"/>
    <s v="Govt Support"/>
    <x v="0"/>
    <s v="3-6"/>
  </r>
  <r>
    <n v="1435"/>
    <x v="1"/>
    <x v="4"/>
    <s v="Govt Support"/>
    <x v="3"/>
    <s v="3-6"/>
  </r>
  <r>
    <n v="1436"/>
    <x v="1"/>
    <x v="4"/>
    <s v="Govt Support"/>
    <x v="3"/>
    <s v="3-6"/>
  </r>
  <r>
    <n v="1437"/>
    <x v="1"/>
    <x v="1"/>
    <s v="No Income"/>
    <x v="1"/>
    <s v="7-12"/>
  </r>
  <r>
    <n v="1438"/>
    <x v="1"/>
    <x v="3"/>
    <s v="No Income"/>
    <x v="1"/>
    <s v="7-12"/>
  </r>
  <r>
    <n v="1439"/>
    <x v="0"/>
    <x v="0"/>
    <s v="Govt Support"/>
    <x v="3"/>
    <s v="3-6"/>
  </r>
  <r>
    <n v="1440"/>
    <x v="1"/>
    <x v="1"/>
    <s v="No Income"/>
    <x v="1"/>
    <s v="7-12"/>
  </r>
  <r>
    <n v="1441"/>
    <x v="2"/>
    <x v="2"/>
    <s v="Govt Support"/>
    <x v="2"/>
    <s v="1-2"/>
  </r>
  <r>
    <n v="1442"/>
    <x v="0"/>
    <x v="0"/>
    <s v="Govt Support"/>
    <x v="0"/>
    <s v="3-6"/>
  </r>
  <r>
    <n v="1443"/>
    <x v="0"/>
    <x v="0"/>
    <s v="Govt Support"/>
    <x v="3"/>
    <s v="3-6"/>
  </r>
  <r>
    <n v="1444"/>
    <x v="0"/>
    <x v="2"/>
    <s v="Govt Support"/>
    <x v="2"/>
    <s v="1-2"/>
  </r>
  <r>
    <n v="1445"/>
    <x v="3"/>
    <x v="1"/>
    <s v="Personal/Private"/>
    <x v="4"/>
    <s v="13-24"/>
  </r>
  <r>
    <n v="1446"/>
    <x v="0"/>
    <x v="0"/>
    <s v="Govt Support"/>
    <x v="0"/>
    <s v="3-6"/>
  </r>
  <r>
    <n v="1447"/>
    <x v="3"/>
    <x v="1"/>
    <s v="Personal/Private"/>
    <x v="4"/>
    <s v="13-24"/>
  </r>
  <r>
    <n v="1448"/>
    <x v="0"/>
    <x v="0"/>
    <s v="Govt Support"/>
    <x v="0"/>
    <s v="3-6"/>
  </r>
  <r>
    <n v="1449"/>
    <x v="0"/>
    <x v="2"/>
    <s v="Govt Support"/>
    <x v="2"/>
    <s v="1-2"/>
  </r>
  <r>
    <n v="1450"/>
    <x v="0"/>
    <x v="0"/>
    <s v="Govt Support"/>
    <x v="0"/>
    <s v="3-6"/>
  </r>
  <r>
    <n v="1451"/>
    <x v="2"/>
    <x v="2"/>
    <s v="Govt Support"/>
    <x v="2"/>
    <s v="1-2"/>
  </r>
  <r>
    <n v="1452"/>
    <x v="1"/>
    <x v="3"/>
    <s v="No Income"/>
    <x v="1"/>
    <s v="7-12"/>
  </r>
  <r>
    <n v="1453"/>
    <x v="0"/>
    <x v="0"/>
    <s v="Govt Support"/>
    <x v="0"/>
    <s v="3-6"/>
  </r>
  <r>
    <n v="1454"/>
    <x v="1"/>
    <x v="3"/>
    <s v="No Income"/>
    <x v="1"/>
    <s v="7-12"/>
  </r>
  <r>
    <n v="1455"/>
    <x v="0"/>
    <x v="0"/>
    <s v="Govt Support"/>
    <x v="3"/>
    <s v="3-6"/>
  </r>
  <r>
    <n v="1456"/>
    <x v="0"/>
    <x v="0"/>
    <s v="Govt Support"/>
    <x v="0"/>
    <s v="3-6"/>
  </r>
  <r>
    <n v="1457"/>
    <x v="3"/>
    <x v="1"/>
    <s v="Personal/Private"/>
    <x v="4"/>
    <s v="13-24"/>
  </r>
  <r>
    <n v="1458"/>
    <x v="3"/>
    <x v="1"/>
    <s v="Personal/Private"/>
    <x v="4"/>
    <s v="13-24"/>
  </r>
  <r>
    <n v="1459"/>
    <x v="0"/>
    <x v="0"/>
    <s v="Govt Support"/>
    <x v="0"/>
    <s v="3-6"/>
  </r>
  <r>
    <n v="1460"/>
    <x v="0"/>
    <x v="2"/>
    <s v="Govt Support"/>
    <x v="2"/>
    <s v="1-2"/>
  </r>
  <r>
    <n v="1461"/>
    <x v="2"/>
    <x v="2"/>
    <s v="Govt Support"/>
    <x v="2"/>
    <s v="1-2"/>
  </r>
  <r>
    <n v="1462"/>
    <x v="2"/>
    <x v="2"/>
    <s v="Govt Support"/>
    <x v="2"/>
    <s v="1-2"/>
  </r>
  <r>
    <n v="1463"/>
    <x v="0"/>
    <x v="0"/>
    <s v="Govt Support"/>
    <x v="0"/>
    <s v="3-6"/>
  </r>
  <r>
    <n v="1464"/>
    <x v="2"/>
    <x v="2"/>
    <s v="Govt Support"/>
    <x v="2"/>
    <s v="1-2"/>
  </r>
  <r>
    <n v="1465"/>
    <x v="0"/>
    <x v="4"/>
    <s v="Govt Support"/>
    <x v="3"/>
    <s v="3-6"/>
  </r>
  <r>
    <n v="1466"/>
    <x v="1"/>
    <x v="4"/>
    <s v="Govt Support"/>
    <x v="3"/>
    <s v="3-6"/>
  </r>
  <r>
    <n v="1467"/>
    <x v="0"/>
    <x v="0"/>
    <s v="Govt Support"/>
    <x v="0"/>
    <s v="3-6"/>
  </r>
  <r>
    <n v="1468"/>
    <x v="0"/>
    <x v="0"/>
    <s v="Govt Support"/>
    <x v="3"/>
    <s v="3-6"/>
  </r>
  <r>
    <n v="1469"/>
    <x v="3"/>
    <x v="1"/>
    <s v="Personal/Private"/>
    <x v="4"/>
    <s v="13-24"/>
  </r>
  <r>
    <n v="1470"/>
    <x v="1"/>
    <x v="3"/>
    <s v="No Income"/>
    <x v="1"/>
    <s v="7-12"/>
  </r>
  <r>
    <n v="1471"/>
    <x v="0"/>
    <x v="4"/>
    <s v="Govt Support"/>
    <x v="3"/>
    <s v="3-6"/>
  </r>
  <r>
    <n v="1472"/>
    <x v="0"/>
    <x v="0"/>
    <s v="Govt Support"/>
    <x v="0"/>
    <s v="3-6"/>
  </r>
  <r>
    <n v="1473"/>
    <x v="2"/>
    <x v="2"/>
    <s v="Govt Support"/>
    <x v="2"/>
    <s v="1-2"/>
  </r>
  <r>
    <n v="1474"/>
    <x v="1"/>
    <x v="4"/>
    <s v="Govt Support"/>
    <x v="1"/>
    <s v="3-6"/>
  </r>
  <r>
    <n v="1475"/>
    <x v="2"/>
    <x v="2"/>
    <s v="Govt Support"/>
    <x v="2"/>
    <s v="1-2"/>
  </r>
  <r>
    <n v="1476"/>
    <x v="0"/>
    <x v="0"/>
    <s v="Govt Support"/>
    <x v="0"/>
    <s v="3-6"/>
  </r>
  <r>
    <n v="1477"/>
    <x v="2"/>
    <x v="2"/>
    <s v="Govt Support"/>
    <x v="2"/>
    <s v="1-2"/>
  </r>
  <r>
    <n v="1478"/>
    <x v="1"/>
    <x v="3"/>
    <s v="No Income"/>
    <x v="1"/>
    <s v="7-12"/>
  </r>
  <r>
    <n v="1479"/>
    <x v="2"/>
    <x v="2"/>
    <s v="Govt Support"/>
    <x v="2"/>
    <s v="1-2"/>
  </r>
  <r>
    <n v="1480"/>
    <x v="0"/>
    <x v="4"/>
    <s v="Govt Support"/>
    <x v="3"/>
    <s v="3-6"/>
  </r>
  <r>
    <n v="1481"/>
    <x v="0"/>
    <x v="0"/>
    <s v="Govt Support"/>
    <x v="0"/>
    <s v="3-6"/>
  </r>
  <r>
    <n v="1482"/>
    <x v="1"/>
    <x v="1"/>
    <s v="Personal/Private"/>
    <x v="1"/>
    <s v="7-12"/>
  </r>
  <r>
    <n v="1483"/>
    <x v="1"/>
    <x v="1"/>
    <s v="Personal/Private"/>
    <x v="1"/>
    <s v="7-12"/>
  </r>
  <r>
    <n v="1484"/>
    <x v="0"/>
    <x v="2"/>
    <s v="Govt Support"/>
    <x v="2"/>
    <s v="3-6"/>
  </r>
  <r>
    <n v="1485"/>
    <x v="2"/>
    <x v="2"/>
    <s v="Govt Support"/>
    <x v="2"/>
    <s v="1-2"/>
  </r>
  <r>
    <n v="1486"/>
    <x v="0"/>
    <x v="0"/>
    <s v="Govt Support"/>
    <x v="3"/>
    <s v="3-6"/>
  </r>
  <r>
    <n v="1487"/>
    <x v="2"/>
    <x v="2"/>
    <s v="Govt Support"/>
    <x v="2"/>
    <s v="1-2"/>
  </r>
  <r>
    <n v="1488"/>
    <x v="0"/>
    <x v="2"/>
    <s v="Govt Support"/>
    <x v="2"/>
    <s v="1-2"/>
  </r>
  <r>
    <n v="1489"/>
    <x v="0"/>
    <x v="2"/>
    <s v="Govt Support"/>
    <x v="2"/>
    <s v="1-2"/>
  </r>
  <r>
    <n v="1490"/>
    <x v="0"/>
    <x v="2"/>
    <s v="Govt Support"/>
    <x v="2"/>
    <s v="1-2"/>
  </r>
  <r>
    <n v="1491"/>
    <x v="2"/>
    <x v="2"/>
    <s v="Govt Support"/>
    <x v="2"/>
    <s v="1-2"/>
  </r>
  <r>
    <n v="1492"/>
    <x v="0"/>
    <x v="0"/>
    <s v="Govt Support"/>
    <x v="0"/>
    <s v="3-6"/>
  </r>
  <r>
    <n v="1493"/>
    <x v="1"/>
    <x v="4"/>
    <s v="Govt Support"/>
    <x v="1"/>
    <s v="3-6"/>
  </r>
  <r>
    <n v="1494"/>
    <x v="2"/>
    <x v="2"/>
    <s v="Govt Support"/>
    <x v="2"/>
    <s v="1-2"/>
  </r>
  <r>
    <n v="1495"/>
    <x v="2"/>
    <x v="2"/>
    <s v="Govt Support"/>
    <x v="2"/>
    <s v="1-2"/>
  </r>
  <r>
    <n v="1496"/>
    <x v="1"/>
    <x v="1"/>
    <s v="No Income"/>
    <x v="1"/>
    <s v="7-12"/>
  </r>
  <r>
    <n v="1497"/>
    <x v="0"/>
    <x v="0"/>
    <s v="Govt Support"/>
    <x v="0"/>
    <s v="3-6"/>
  </r>
  <r>
    <n v="1498"/>
    <x v="0"/>
    <x v="2"/>
    <s v="Govt Support"/>
    <x v="2"/>
    <s v="1-2"/>
  </r>
  <r>
    <n v="1499"/>
    <x v="0"/>
    <x v="2"/>
    <s v="Govt Support"/>
    <x v="2"/>
    <s v="1-2"/>
  </r>
  <r>
    <n v="1500"/>
    <x v="2"/>
    <x v="2"/>
    <s v="Govt Support"/>
    <x v="2"/>
    <s v="1-2"/>
  </r>
  <r>
    <n v="1501"/>
    <x v="1"/>
    <x v="3"/>
    <s v="No Income"/>
    <x v="1"/>
    <s v="7-12"/>
  </r>
  <r>
    <n v="1502"/>
    <x v="2"/>
    <x v="2"/>
    <s v="Govt Support"/>
    <x v="2"/>
    <s v="1-2"/>
  </r>
  <r>
    <n v="1503"/>
    <x v="3"/>
    <x v="1"/>
    <s v="Personal/Private"/>
    <x v="4"/>
    <s v="7-12"/>
  </r>
  <r>
    <n v="1504"/>
    <x v="0"/>
    <x v="0"/>
    <s v="Govt Support"/>
    <x v="0"/>
    <s v="3-6"/>
  </r>
  <r>
    <n v="1505"/>
    <x v="0"/>
    <x v="0"/>
    <s v="Govt Support"/>
    <x v="3"/>
    <s v="3-6"/>
  </r>
  <r>
    <n v="1506"/>
    <x v="2"/>
    <x v="2"/>
    <s v="Govt Support"/>
    <x v="2"/>
    <s v="1-2"/>
  </r>
  <r>
    <n v="1507"/>
    <x v="0"/>
    <x v="2"/>
    <s v="Govt Support"/>
    <x v="0"/>
    <s v="3-6"/>
  </r>
  <r>
    <n v="1508"/>
    <x v="0"/>
    <x v="0"/>
    <s v="Govt Support"/>
    <x v="0"/>
    <s v="3-6"/>
  </r>
  <r>
    <n v="1509"/>
    <x v="2"/>
    <x v="2"/>
    <s v="Govt Support"/>
    <x v="2"/>
    <s v="1-2"/>
  </r>
  <r>
    <n v="1510"/>
    <x v="0"/>
    <x v="0"/>
    <s v="Govt Support"/>
    <x v="3"/>
    <s v="3-6"/>
  </r>
  <r>
    <n v="1511"/>
    <x v="0"/>
    <x v="2"/>
    <s v="Govt Support"/>
    <x v="2"/>
    <s v="1-2"/>
  </r>
  <r>
    <n v="1512"/>
    <x v="0"/>
    <x v="0"/>
    <s v="Govt Support"/>
    <x v="0"/>
    <s v="3-6"/>
  </r>
  <r>
    <n v="1513"/>
    <x v="0"/>
    <x v="2"/>
    <s v="Govt Support"/>
    <x v="2"/>
    <s v="1-2"/>
  </r>
  <r>
    <n v="1514"/>
    <x v="0"/>
    <x v="0"/>
    <s v="Govt Support"/>
    <x v="3"/>
    <s v="3-6"/>
  </r>
  <r>
    <n v="1515"/>
    <x v="2"/>
    <x v="2"/>
    <s v="Govt Support"/>
    <x v="2"/>
    <s v="1-2"/>
  </r>
  <r>
    <n v="1516"/>
    <x v="0"/>
    <x v="0"/>
    <s v="Govt Support"/>
    <x v="0"/>
    <s v="3-6"/>
  </r>
  <r>
    <n v="1517"/>
    <x v="1"/>
    <x v="4"/>
    <s v="Govt Support"/>
    <x v="3"/>
    <s v="3-6"/>
  </r>
  <r>
    <n v="1518"/>
    <x v="1"/>
    <x v="1"/>
    <s v="Personal/Private"/>
    <x v="1"/>
    <s v="7-12"/>
  </r>
  <r>
    <n v="1519"/>
    <x v="1"/>
    <x v="4"/>
    <s v="Govt Support"/>
    <x v="1"/>
    <s v="3-6"/>
  </r>
  <r>
    <n v="1520"/>
    <x v="0"/>
    <x v="0"/>
    <s v="Govt Support"/>
    <x v="3"/>
    <s v="3-6"/>
  </r>
  <r>
    <n v="1521"/>
    <x v="0"/>
    <x v="0"/>
    <s v="Govt Support"/>
    <x v="3"/>
    <s v="3-6"/>
  </r>
  <r>
    <n v="1522"/>
    <x v="2"/>
    <x v="2"/>
    <s v="Govt Support"/>
    <x v="2"/>
    <s v="1-2"/>
  </r>
  <r>
    <n v="1523"/>
    <x v="2"/>
    <x v="2"/>
    <s v="Govt Support"/>
    <x v="2"/>
    <s v="1-2"/>
  </r>
  <r>
    <n v="1524"/>
    <x v="1"/>
    <x v="1"/>
    <s v="Personal/Private"/>
    <x v="1"/>
    <s v="7-12"/>
  </r>
  <r>
    <n v="1525"/>
    <x v="0"/>
    <x v="0"/>
    <s v="Govt Support"/>
    <x v="0"/>
    <s v="3-6"/>
  </r>
  <r>
    <n v="1526"/>
    <x v="3"/>
    <x v="1"/>
    <s v="Personal/Private"/>
    <x v="4"/>
    <s v="25+"/>
  </r>
  <r>
    <n v="1527"/>
    <x v="2"/>
    <x v="2"/>
    <s v="Govt Support"/>
    <x v="2"/>
    <s v="1-2"/>
  </r>
  <r>
    <n v="1528"/>
    <x v="1"/>
    <x v="3"/>
    <s v="No Income"/>
    <x v="1"/>
    <s v="7-12"/>
  </r>
  <r>
    <n v="1529"/>
    <x v="1"/>
    <x v="4"/>
    <s v="Govt Support"/>
    <x v="1"/>
    <s v="3-6"/>
  </r>
  <r>
    <n v="1530"/>
    <x v="0"/>
    <x v="0"/>
    <s v="Govt Support"/>
    <x v="0"/>
    <s v="3-6"/>
  </r>
  <r>
    <n v="1531"/>
    <x v="0"/>
    <x v="0"/>
    <s v="Govt Support"/>
    <x v="3"/>
    <s v="3-6"/>
  </r>
  <r>
    <n v="1532"/>
    <x v="0"/>
    <x v="0"/>
    <s v="Govt Support"/>
    <x v="3"/>
    <s v="3-6"/>
  </r>
  <r>
    <n v="1533"/>
    <x v="0"/>
    <x v="0"/>
    <s v="Govt Support"/>
    <x v="3"/>
    <s v="3-6"/>
  </r>
  <r>
    <n v="1534"/>
    <x v="0"/>
    <x v="0"/>
    <s v="Govt Support"/>
    <x v="0"/>
    <s v="3-6"/>
  </r>
  <r>
    <n v="1535"/>
    <x v="2"/>
    <x v="2"/>
    <s v="Govt Support"/>
    <x v="2"/>
    <s v="1-2"/>
  </r>
  <r>
    <n v="1536"/>
    <x v="0"/>
    <x v="0"/>
    <s v="Govt Support"/>
    <x v="0"/>
    <s v="3-6"/>
  </r>
  <r>
    <n v="1537"/>
    <x v="2"/>
    <x v="2"/>
    <s v="Govt Support"/>
    <x v="2"/>
    <s v="1-2"/>
  </r>
  <r>
    <n v="1538"/>
    <x v="2"/>
    <x v="2"/>
    <s v="Govt Support"/>
    <x v="2"/>
    <s v="1-2"/>
  </r>
  <r>
    <n v="1539"/>
    <x v="2"/>
    <x v="2"/>
    <s v="Govt Support"/>
    <x v="2"/>
    <s v="1-2"/>
  </r>
  <r>
    <n v="1540"/>
    <x v="0"/>
    <x v="2"/>
    <s v="Govt Support"/>
    <x v="2"/>
    <s v="1-2"/>
  </r>
  <r>
    <n v="1541"/>
    <x v="0"/>
    <x v="0"/>
    <s v="Govt Support"/>
    <x v="0"/>
    <s v="3-6"/>
  </r>
  <r>
    <n v="1542"/>
    <x v="0"/>
    <x v="0"/>
    <s v="Govt Support"/>
    <x v="0"/>
    <s v="3-6"/>
  </r>
  <r>
    <n v="1543"/>
    <x v="0"/>
    <x v="0"/>
    <s v="Govt Support"/>
    <x v="0"/>
    <s v="3-6"/>
  </r>
  <r>
    <n v="1544"/>
    <x v="2"/>
    <x v="2"/>
    <s v="Govt Support"/>
    <x v="2"/>
    <s v="1-2"/>
  </r>
  <r>
    <n v="1545"/>
    <x v="0"/>
    <x v="0"/>
    <s v="Govt Support"/>
    <x v="3"/>
    <s v="3-6"/>
  </r>
  <r>
    <n v="1546"/>
    <x v="0"/>
    <x v="0"/>
    <s v="Govt Support"/>
    <x v="0"/>
    <s v="3-6"/>
  </r>
  <r>
    <n v="1547"/>
    <x v="0"/>
    <x v="0"/>
    <s v="Govt Support"/>
    <x v="0"/>
    <s v="3-6"/>
  </r>
  <r>
    <n v="1548"/>
    <x v="2"/>
    <x v="2"/>
    <s v="Govt Support"/>
    <x v="2"/>
    <s v="1-2"/>
  </r>
  <r>
    <n v="1549"/>
    <x v="1"/>
    <x v="3"/>
    <s v="No Income"/>
    <x v="1"/>
    <s v="7-12"/>
  </r>
  <r>
    <n v="1550"/>
    <x v="1"/>
    <x v="1"/>
    <s v="Personal/Private"/>
    <x v="1"/>
    <s v="7-12"/>
  </r>
  <r>
    <n v="1551"/>
    <x v="0"/>
    <x v="0"/>
    <s v="Govt Support"/>
    <x v="3"/>
    <s v="3-6"/>
  </r>
  <r>
    <n v="1552"/>
    <x v="0"/>
    <x v="2"/>
    <s v="Govt Support"/>
    <x v="2"/>
    <s v="1-2"/>
  </r>
  <r>
    <n v="1553"/>
    <x v="0"/>
    <x v="0"/>
    <s v="Govt Support"/>
    <x v="0"/>
    <s v="3-6"/>
  </r>
  <r>
    <n v="1554"/>
    <x v="0"/>
    <x v="0"/>
    <s v="Govt Support"/>
    <x v="0"/>
    <s v="3-6"/>
  </r>
  <r>
    <n v="1555"/>
    <x v="2"/>
    <x v="2"/>
    <s v="Govt Support"/>
    <x v="2"/>
    <s v="1-2"/>
  </r>
  <r>
    <n v="1556"/>
    <x v="0"/>
    <x v="0"/>
    <s v="Govt Support"/>
    <x v="0"/>
    <s v="3-6"/>
  </r>
  <r>
    <n v="1557"/>
    <x v="2"/>
    <x v="2"/>
    <s v="Govt Support"/>
    <x v="2"/>
    <s v="1-2"/>
  </r>
  <r>
    <n v="1558"/>
    <x v="2"/>
    <x v="2"/>
    <s v="Govt Support"/>
    <x v="2"/>
    <s v="1-2"/>
  </r>
  <r>
    <n v="1559"/>
    <x v="0"/>
    <x v="2"/>
    <s v="Govt Support"/>
    <x v="2"/>
    <s v="1-2"/>
  </r>
  <r>
    <n v="1560"/>
    <x v="2"/>
    <x v="2"/>
    <s v="Govt Support"/>
    <x v="2"/>
    <s v="1-2"/>
  </r>
  <r>
    <n v="1561"/>
    <x v="0"/>
    <x v="0"/>
    <s v="Govt Support"/>
    <x v="0"/>
    <s v="3-6"/>
  </r>
  <r>
    <n v="1562"/>
    <x v="0"/>
    <x v="2"/>
    <s v="Govt Support"/>
    <x v="2"/>
    <s v="1-2"/>
  </r>
  <r>
    <n v="1563"/>
    <x v="2"/>
    <x v="2"/>
    <s v="Govt Support"/>
    <x v="2"/>
    <s v="1-2"/>
  </r>
  <r>
    <n v="1564"/>
    <x v="0"/>
    <x v="0"/>
    <s v="Govt Support"/>
    <x v="3"/>
    <s v="3-6"/>
  </r>
  <r>
    <n v="1565"/>
    <x v="1"/>
    <x v="1"/>
    <s v="No Income"/>
    <x v="1"/>
    <s v="7-12"/>
  </r>
  <r>
    <n v="1566"/>
    <x v="0"/>
    <x v="2"/>
    <s v="Govt Support"/>
    <x v="2"/>
    <s v="1-2"/>
  </r>
  <r>
    <n v="1567"/>
    <x v="0"/>
    <x v="0"/>
    <s v="Govt Support"/>
    <x v="0"/>
    <s v="3-6"/>
  </r>
  <r>
    <n v="1568"/>
    <x v="1"/>
    <x v="3"/>
    <s v="No Income"/>
    <x v="1"/>
    <s v="7-12"/>
  </r>
  <r>
    <n v="1569"/>
    <x v="0"/>
    <x v="0"/>
    <s v="Govt Support"/>
    <x v="3"/>
    <s v="3-6"/>
  </r>
  <r>
    <n v="1570"/>
    <x v="1"/>
    <x v="1"/>
    <s v="Personal/Private"/>
    <x v="1"/>
    <s v="7-12"/>
  </r>
  <r>
    <n v="1571"/>
    <x v="2"/>
    <x v="2"/>
    <s v="Govt Support"/>
    <x v="2"/>
    <s v="1-2"/>
  </r>
  <r>
    <n v="1572"/>
    <x v="0"/>
    <x v="0"/>
    <s v="Govt Support"/>
    <x v="0"/>
    <s v="3-6"/>
  </r>
  <r>
    <n v="1573"/>
    <x v="0"/>
    <x v="0"/>
    <s v="Govt Support"/>
    <x v="0"/>
    <s v="3-6"/>
  </r>
  <r>
    <n v="1574"/>
    <x v="2"/>
    <x v="2"/>
    <s v="Govt Support"/>
    <x v="2"/>
    <s v="1-2"/>
  </r>
  <r>
    <n v="1575"/>
    <x v="2"/>
    <x v="2"/>
    <s v="Govt Support"/>
    <x v="2"/>
    <s v="1-2"/>
  </r>
  <r>
    <n v="1576"/>
    <x v="0"/>
    <x v="0"/>
    <s v="Govt Support"/>
    <x v="0"/>
    <s v="3-6"/>
  </r>
  <r>
    <n v="1577"/>
    <x v="1"/>
    <x v="1"/>
    <s v="Personal/Private"/>
    <x v="1"/>
    <s v="7-12"/>
  </r>
  <r>
    <n v="1578"/>
    <x v="0"/>
    <x v="0"/>
    <s v="Govt Support"/>
    <x v="3"/>
    <s v="3-6"/>
  </r>
  <r>
    <n v="1579"/>
    <x v="1"/>
    <x v="1"/>
    <s v="No Income"/>
    <x v="1"/>
    <s v="7-12"/>
  </r>
  <r>
    <n v="1580"/>
    <x v="0"/>
    <x v="0"/>
    <s v="Govt Support"/>
    <x v="0"/>
    <s v="3-6"/>
  </r>
  <r>
    <n v="1581"/>
    <x v="1"/>
    <x v="4"/>
    <s v="Govt Support"/>
    <x v="3"/>
    <s v="3-6"/>
  </r>
  <r>
    <n v="1582"/>
    <x v="2"/>
    <x v="2"/>
    <s v="Govt Support"/>
    <x v="2"/>
    <s v="1-2"/>
  </r>
  <r>
    <n v="1583"/>
    <x v="4"/>
    <x v="2"/>
    <s v="Govt Support"/>
    <x v="2"/>
    <s v="1-2"/>
  </r>
  <r>
    <n v="1584"/>
    <x v="0"/>
    <x v="0"/>
    <s v="Govt Support"/>
    <x v="0"/>
    <s v="3-6"/>
  </r>
  <r>
    <n v="1585"/>
    <x v="1"/>
    <x v="3"/>
    <s v="No Income"/>
    <x v="1"/>
    <s v="7-12"/>
  </r>
  <r>
    <n v="1586"/>
    <x v="1"/>
    <x v="4"/>
    <s v="Govt Support"/>
    <x v="3"/>
    <s v="3-6"/>
  </r>
  <r>
    <n v="1587"/>
    <x v="2"/>
    <x v="2"/>
    <s v="Govt Support"/>
    <x v="2"/>
    <s v="1-2"/>
  </r>
  <r>
    <n v="1588"/>
    <x v="0"/>
    <x v="2"/>
    <s v="Govt Support"/>
    <x v="2"/>
    <s v="1-2"/>
  </r>
  <r>
    <n v="1589"/>
    <x v="0"/>
    <x v="2"/>
    <s v="Govt Support"/>
    <x v="2"/>
    <s v="1-2"/>
  </r>
  <r>
    <n v="1590"/>
    <x v="0"/>
    <x v="0"/>
    <s v="Govt Support"/>
    <x v="0"/>
    <s v="3-6"/>
  </r>
  <r>
    <n v="1591"/>
    <x v="1"/>
    <x v="4"/>
    <s v="Govt Support"/>
    <x v="3"/>
    <s v="3-6"/>
  </r>
  <r>
    <n v="1592"/>
    <x v="0"/>
    <x v="0"/>
    <s v="Govt Support"/>
    <x v="0"/>
    <s v="3-6"/>
  </r>
  <r>
    <n v="1593"/>
    <x v="1"/>
    <x v="3"/>
    <s v="No Income"/>
    <x v="1"/>
    <s v="7-12"/>
  </r>
  <r>
    <n v="1594"/>
    <x v="0"/>
    <x v="0"/>
    <s v="Govt Support"/>
    <x v="3"/>
    <s v="3-6"/>
  </r>
  <r>
    <n v="1595"/>
    <x v="1"/>
    <x v="1"/>
    <s v="No Income"/>
    <x v="1"/>
    <s v="7-12"/>
  </r>
  <r>
    <n v="1596"/>
    <x v="0"/>
    <x v="0"/>
    <s v="Govt Support"/>
    <x v="0"/>
    <s v="3-6"/>
  </r>
  <r>
    <n v="1597"/>
    <x v="0"/>
    <x v="0"/>
    <s v="Govt Support"/>
    <x v="3"/>
    <s v="3-6"/>
  </r>
  <r>
    <n v="1598"/>
    <x v="2"/>
    <x v="2"/>
    <s v="Govt Support"/>
    <x v="2"/>
    <s v="1-2"/>
  </r>
  <r>
    <n v="1599"/>
    <x v="2"/>
    <x v="2"/>
    <s v="Govt Support"/>
    <x v="2"/>
    <s v="1-2"/>
  </r>
  <r>
    <n v="1600"/>
    <x v="1"/>
    <x v="4"/>
    <s v="Govt Support"/>
    <x v="1"/>
    <s v="3-6"/>
  </r>
  <r>
    <n v="1601"/>
    <x v="2"/>
    <x v="2"/>
    <s v="Govt Support"/>
    <x v="2"/>
    <s v="1-2"/>
  </r>
  <r>
    <n v="1602"/>
    <x v="1"/>
    <x v="4"/>
    <s v="Govt Support"/>
    <x v="1"/>
    <s v="3-6"/>
  </r>
  <r>
    <n v="1603"/>
    <x v="2"/>
    <x v="2"/>
    <s v="Govt Support"/>
    <x v="2"/>
    <s v="1-2"/>
  </r>
  <r>
    <n v="1604"/>
    <x v="0"/>
    <x v="0"/>
    <s v="Govt Support"/>
    <x v="0"/>
    <s v="3-6"/>
  </r>
  <r>
    <n v="1605"/>
    <x v="0"/>
    <x v="2"/>
    <s v="Govt Support"/>
    <x v="2"/>
    <s v="1-2"/>
  </r>
  <r>
    <n v="1606"/>
    <x v="0"/>
    <x v="0"/>
    <s v="Govt Support"/>
    <x v="0"/>
    <s v="3-6"/>
  </r>
  <r>
    <n v="1607"/>
    <x v="0"/>
    <x v="0"/>
    <s v="Govt Support"/>
    <x v="0"/>
    <s v="3-6"/>
  </r>
  <r>
    <n v="1608"/>
    <x v="1"/>
    <x v="1"/>
    <s v="No Income"/>
    <x v="1"/>
    <s v="7-12"/>
  </r>
  <r>
    <n v="1609"/>
    <x v="0"/>
    <x v="0"/>
    <s v="Govt Support"/>
    <x v="3"/>
    <s v="3-6"/>
  </r>
  <r>
    <n v="1610"/>
    <x v="2"/>
    <x v="2"/>
    <s v="Govt Support"/>
    <x v="2"/>
    <s v="1-2"/>
  </r>
  <r>
    <n v="1611"/>
    <x v="1"/>
    <x v="4"/>
    <s v="Govt Support"/>
    <x v="3"/>
    <s v="3-6"/>
  </r>
  <r>
    <n v="1612"/>
    <x v="0"/>
    <x v="0"/>
    <s v="Govt Support"/>
    <x v="0"/>
    <s v="3-6"/>
  </r>
  <r>
    <n v="1613"/>
    <x v="1"/>
    <x v="1"/>
    <s v="Personal/Private"/>
    <x v="1"/>
    <s v="7-12"/>
  </r>
  <r>
    <n v="1614"/>
    <x v="0"/>
    <x v="2"/>
    <s v="Govt Support"/>
    <x v="2"/>
    <s v="1-2"/>
  </r>
  <r>
    <n v="1615"/>
    <x v="0"/>
    <x v="0"/>
    <s v="Govt Support"/>
    <x v="0"/>
    <s v="3-6"/>
  </r>
  <r>
    <n v="1616"/>
    <x v="0"/>
    <x v="2"/>
    <s v="Govt Support"/>
    <x v="0"/>
    <s v="3-6"/>
  </r>
  <r>
    <n v="1617"/>
    <x v="2"/>
    <x v="2"/>
    <s v="Govt Support"/>
    <x v="2"/>
    <s v="1-2"/>
  </r>
  <r>
    <n v="1618"/>
    <x v="1"/>
    <x v="3"/>
    <s v="No Income"/>
    <x v="1"/>
    <s v="7-12"/>
  </r>
  <r>
    <n v="1619"/>
    <x v="0"/>
    <x v="0"/>
    <s v="Govt Support"/>
    <x v="0"/>
    <s v="3-6"/>
  </r>
  <r>
    <n v="1620"/>
    <x v="0"/>
    <x v="0"/>
    <s v="Govt Support"/>
    <x v="3"/>
    <s v="3-6"/>
  </r>
  <r>
    <n v="1621"/>
    <x v="2"/>
    <x v="2"/>
    <s v="Govt Support"/>
    <x v="2"/>
    <s v="1-2"/>
  </r>
  <r>
    <n v="1622"/>
    <x v="0"/>
    <x v="0"/>
    <s v="Govt Support"/>
    <x v="0"/>
    <s v="3-6"/>
  </r>
  <r>
    <n v="1623"/>
    <x v="2"/>
    <x v="2"/>
    <s v="Govt Support"/>
    <x v="2"/>
    <s v="1-2"/>
  </r>
  <r>
    <n v="1624"/>
    <x v="2"/>
    <x v="2"/>
    <s v="Govt Support"/>
    <x v="2"/>
    <s v="1-2"/>
  </r>
  <r>
    <n v="1625"/>
    <x v="2"/>
    <x v="2"/>
    <s v="Govt Support"/>
    <x v="2"/>
    <s v="1-2"/>
  </r>
  <r>
    <n v="1626"/>
    <x v="1"/>
    <x v="3"/>
    <s v="No Income"/>
    <x v="1"/>
    <s v="7-12"/>
  </r>
  <r>
    <n v="1627"/>
    <x v="0"/>
    <x v="4"/>
    <s v="Govt Support"/>
    <x v="3"/>
    <s v="3-6"/>
  </r>
  <r>
    <n v="1628"/>
    <x v="1"/>
    <x v="1"/>
    <s v="No Income"/>
    <x v="1"/>
    <s v="7-12"/>
  </r>
  <r>
    <n v="1629"/>
    <x v="3"/>
    <x v="1"/>
    <s v="Personal/Private"/>
    <x v="4"/>
    <s v="13-24"/>
  </r>
  <r>
    <n v="1630"/>
    <x v="1"/>
    <x v="3"/>
    <s v="No Income"/>
    <x v="1"/>
    <s v="7-12"/>
  </r>
  <r>
    <n v="1631"/>
    <x v="0"/>
    <x v="0"/>
    <s v="Govt Support"/>
    <x v="0"/>
    <s v="3-6"/>
  </r>
  <r>
    <n v="1632"/>
    <x v="2"/>
    <x v="2"/>
    <s v="Govt Support"/>
    <x v="2"/>
    <s v="1-2"/>
  </r>
  <r>
    <n v="1633"/>
    <x v="2"/>
    <x v="2"/>
    <s v="Govt Support"/>
    <x v="2"/>
    <s v="1-2"/>
  </r>
  <r>
    <n v="1634"/>
    <x v="2"/>
    <x v="2"/>
    <s v="Govt Support"/>
    <x v="2"/>
    <s v="1-2"/>
  </r>
  <r>
    <n v="1635"/>
    <x v="2"/>
    <x v="2"/>
    <s v="Govt Support"/>
    <x v="2"/>
    <s v="1-2"/>
  </r>
  <r>
    <n v="1636"/>
    <x v="0"/>
    <x v="0"/>
    <s v="Govt Support"/>
    <x v="0"/>
    <s v="3-6"/>
  </r>
  <r>
    <n v="1637"/>
    <x v="2"/>
    <x v="2"/>
    <s v="Govt Support"/>
    <x v="2"/>
    <s v="1-2"/>
  </r>
  <r>
    <n v="1638"/>
    <x v="0"/>
    <x v="0"/>
    <s v="Govt Support"/>
    <x v="0"/>
    <s v="3-6"/>
  </r>
  <r>
    <n v="1639"/>
    <x v="2"/>
    <x v="2"/>
    <s v="Govt Support"/>
    <x v="2"/>
    <s v="1-2"/>
  </r>
  <r>
    <n v="1640"/>
    <x v="0"/>
    <x v="4"/>
    <s v="Govt Support"/>
    <x v="3"/>
    <s v="3-6"/>
  </r>
  <r>
    <n v="1641"/>
    <x v="1"/>
    <x v="3"/>
    <s v="No Income"/>
    <x v="1"/>
    <s v="7-12"/>
  </r>
  <r>
    <n v="1642"/>
    <x v="1"/>
    <x v="3"/>
    <s v="No Income"/>
    <x v="1"/>
    <s v="7-12"/>
  </r>
  <r>
    <n v="1643"/>
    <x v="0"/>
    <x v="2"/>
    <s v="Govt Support"/>
    <x v="2"/>
    <s v="3-6"/>
  </r>
  <r>
    <n v="1644"/>
    <x v="0"/>
    <x v="2"/>
    <s v="Govt Support"/>
    <x v="2"/>
    <s v="1-2"/>
  </r>
  <r>
    <n v="1645"/>
    <x v="1"/>
    <x v="4"/>
    <s v="Govt Support"/>
    <x v="3"/>
    <s v="3-6"/>
  </r>
  <r>
    <n v="1646"/>
    <x v="1"/>
    <x v="3"/>
    <s v="No Income"/>
    <x v="1"/>
    <s v="7-12"/>
  </r>
  <r>
    <n v="1647"/>
    <x v="2"/>
    <x v="2"/>
    <s v="Govt Support"/>
    <x v="2"/>
    <s v="1-2"/>
  </r>
  <r>
    <n v="1648"/>
    <x v="0"/>
    <x v="0"/>
    <s v="Govt Support"/>
    <x v="3"/>
    <s v="3-6"/>
  </r>
  <r>
    <n v="1649"/>
    <x v="0"/>
    <x v="0"/>
    <s v="Govt Support"/>
    <x v="0"/>
    <s v="3-6"/>
  </r>
  <r>
    <n v="1650"/>
    <x v="2"/>
    <x v="2"/>
    <s v="Govt Support"/>
    <x v="2"/>
    <s v="1-2"/>
  </r>
  <r>
    <n v="1651"/>
    <x v="2"/>
    <x v="2"/>
    <s v="Govt Support"/>
    <x v="2"/>
    <s v="1-2"/>
  </r>
  <r>
    <n v="1652"/>
    <x v="0"/>
    <x v="0"/>
    <s v="Govt Support"/>
    <x v="0"/>
    <s v="3-6"/>
  </r>
  <r>
    <n v="1653"/>
    <x v="1"/>
    <x v="4"/>
    <s v="Govt Support"/>
    <x v="3"/>
    <s v="3-6"/>
  </r>
  <r>
    <n v="1654"/>
    <x v="3"/>
    <x v="1"/>
    <s v="Personal/Private"/>
    <x v="4"/>
    <s v="7-12"/>
  </r>
  <r>
    <n v="1655"/>
    <x v="2"/>
    <x v="2"/>
    <s v="Govt Support"/>
    <x v="2"/>
    <s v="1-2"/>
  </r>
  <r>
    <n v="1656"/>
    <x v="0"/>
    <x v="0"/>
    <s v="Govt Support"/>
    <x v="3"/>
    <s v="3-6"/>
  </r>
  <r>
    <n v="1657"/>
    <x v="2"/>
    <x v="2"/>
    <s v="Govt Support"/>
    <x v="2"/>
    <s v="1-2"/>
  </r>
  <r>
    <n v="1658"/>
    <x v="0"/>
    <x v="0"/>
    <s v="Govt Support"/>
    <x v="0"/>
    <s v="3-6"/>
  </r>
  <r>
    <n v="1659"/>
    <x v="1"/>
    <x v="3"/>
    <s v="No Income"/>
    <x v="1"/>
    <s v="7-12"/>
  </r>
  <r>
    <n v="1660"/>
    <x v="0"/>
    <x v="0"/>
    <s v="Govt Support"/>
    <x v="0"/>
    <s v="3-6"/>
  </r>
  <r>
    <n v="1661"/>
    <x v="2"/>
    <x v="2"/>
    <s v="Govt Support"/>
    <x v="2"/>
    <s v="1-2"/>
  </r>
  <r>
    <n v="1662"/>
    <x v="0"/>
    <x v="0"/>
    <s v="Govt Support"/>
    <x v="0"/>
    <s v="3-6"/>
  </r>
  <r>
    <n v="1663"/>
    <x v="0"/>
    <x v="0"/>
    <s v="Govt Support"/>
    <x v="0"/>
    <s v="3-6"/>
  </r>
  <r>
    <n v="1664"/>
    <x v="2"/>
    <x v="2"/>
    <s v="Govt Support"/>
    <x v="2"/>
    <s v="1-2"/>
  </r>
  <r>
    <n v="1665"/>
    <x v="0"/>
    <x v="0"/>
    <s v="Govt Support"/>
    <x v="0"/>
    <s v="3-6"/>
  </r>
  <r>
    <n v="1666"/>
    <x v="3"/>
    <x v="1"/>
    <s v="Personal/Private"/>
    <x v="4"/>
    <s v="13-24"/>
  </r>
  <r>
    <n v="1667"/>
    <x v="2"/>
    <x v="2"/>
    <s v="Govt Support"/>
    <x v="2"/>
    <s v="1-2"/>
  </r>
  <r>
    <n v="1668"/>
    <x v="0"/>
    <x v="2"/>
    <s v="Govt Support"/>
    <x v="2"/>
    <s v="1-2"/>
  </r>
  <r>
    <n v="1669"/>
    <x v="0"/>
    <x v="0"/>
    <s v="Govt Support"/>
    <x v="0"/>
    <s v="3-6"/>
  </r>
  <r>
    <n v="1670"/>
    <x v="0"/>
    <x v="2"/>
    <s v="Govt Support"/>
    <x v="2"/>
    <s v="1-2"/>
  </r>
  <r>
    <n v="1671"/>
    <x v="0"/>
    <x v="0"/>
    <s v="Govt Support"/>
    <x v="3"/>
    <s v="3-6"/>
  </r>
  <r>
    <n v="1672"/>
    <x v="2"/>
    <x v="2"/>
    <s v="Govt Support"/>
    <x v="2"/>
    <s v="1-2"/>
  </r>
  <r>
    <n v="1673"/>
    <x v="2"/>
    <x v="2"/>
    <s v="Govt Support"/>
    <x v="2"/>
    <s v="1-2"/>
  </r>
  <r>
    <n v="1674"/>
    <x v="1"/>
    <x v="1"/>
    <s v="Personal/Private"/>
    <x v="1"/>
    <s v="7-12"/>
  </r>
  <r>
    <n v="1675"/>
    <x v="0"/>
    <x v="0"/>
    <s v="Govt Support"/>
    <x v="3"/>
    <s v="3-6"/>
  </r>
  <r>
    <n v="1676"/>
    <x v="2"/>
    <x v="2"/>
    <s v="Govt Support"/>
    <x v="2"/>
    <s v="1-2"/>
  </r>
  <r>
    <n v="1677"/>
    <x v="0"/>
    <x v="0"/>
    <s v="Govt Support"/>
    <x v="0"/>
    <s v="3-6"/>
  </r>
  <r>
    <n v="1678"/>
    <x v="2"/>
    <x v="2"/>
    <s v="Govt Support"/>
    <x v="2"/>
    <s v="1-2"/>
  </r>
  <r>
    <n v="1679"/>
    <x v="1"/>
    <x v="4"/>
    <s v="Govt Support"/>
    <x v="1"/>
    <s v="3-6"/>
  </r>
  <r>
    <n v="1680"/>
    <x v="0"/>
    <x v="0"/>
    <s v="Govt Support"/>
    <x v="3"/>
    <s v="3-6"/>
  </r>
  <r>
    <n v="1681"/>
    <x v="2"/>
    <x v="2"/>
    <s v="Govt Support"/>
    <x v="2"/>
    <s v="1-2"/>
  </r>
  <r>
    <n v="1682"/>
    <x v="1"/>
    <x v="4"/>
    <s v="Govt Support"/>
    <x v="1"/>
    <s v="3-6"/>
  </r>
  <r>
    <n v="1683"/>
    <x v="1"/>
    <x v="4"/>
    <s v="Govt Support"/>
    <x v="3"/>
    <s v="3-6"/>
  </r>
  <r>
    <n v="1684"/>
    <x v="0"/>
    <x v="0"/>
    <s v="Govt Support"/>
    <x v="0"/>
    <s v="3-6"/>
  </r>
  <r>
    <n v="1685"/>
    <x v="2"/>
    <x v="2"/>
    <s v="Govt Support"/>
    <x v="2"/>
    <s v="1-2"/>
  </r>
  <r>
    <n v="1686"/>
    <x v="1"/>
    <x v="4"/>
    <s v="Govt Support"/>
    <x v="3"/>
    <s v="3-6"/>
  </r>
  <r>
    <n v="1687"/>
    <x v="0"/>
    <x v="0"/>
    <s v="Govt Support"/>
    <x v="0"/>
    <s v="3-6"/>
  </r>
  <r>
    <n v="1688"/>
    <x v="0"/>
    <x v="0"/>
    <s v="Govt Support"/>
    <x v="0"/>
    <s v="3-6"/>
  </r>
  <r>
    <n v="1689"/>
    <x v="0"/>
    <x v="0"/>
    <s v="Govt Support"/>
    <x v="0"/>
    <s v="3-6"/>
  </r>
  <r>
    <n v="1690"/>
    <x v="1"/>
    <x v="1"/>
    <s v="Personal/Private"/>
    <x v="1"/>
    <s v="7-12"/>
  </r>
  <r>
    <n v="1691"/>
    <x v="0"/>
    <x v="0"/>
    <s v="Govt Support"/>
    <x v="3"/>
    <s v="3-6"/>
  </r>
  <r>
    <n v="1692"/>
    <x v="0"/>
    <x v="0"/>
    <s v="Govt Support"/>
    <x v="0"/>
    <s v="3-6"/>
  </r>
  <r>
    <n v="1693"/>
    <x v="1"/>
    <x v="3"/>
    <s v="No Income"/>
    <x v="1"/>
    <s v="7-12"/>
  </r>
  <r>
    <n v="1694"/>
    <x v="1"/>
    <x v="4"/>
    <s v="Govt Support"/>
    <x v="1"/>
    <s v="3-6"/>
  </r>
  <r>
    <n v="1695"/>
    <x v="2"/>
    <x v="2"/>
    <s v="Govt Support"/>
    <x v="2"/>
    <s v="1-2"/>
  </r>
  <r>
    <n v="1696"/>
    <x v="1"/>
    <x v="3"/>
    <s v="No Income"/>
    <x v="1"/>
    <s v="7-12"/>
  </r>
  <r>
    <n v="1697"/>
    <x v="1"/>
    <x v="4"/>
    <s v="Govt Support"/>
    <x v="3"/>
    <s v="3-6"/>
  </r>
  <r>
    <n v="1698"/>
    <x v="2"/>
    <x v="2"/>
    <s v="Govt Support"/>
    <x v="2"/>
    <s v="1-2"/>
  </r>
  <r>
    <n v="1699"/>
    <x v="1"/>
    <x v="3"/>
    <s v="Govt Support"/>
    <x v="1"/>
    <s v="7-12"/>
  </r>
  <r>
    <n v="1700"/>
    <x v="2"/>
    <x v="2"/>
    <s v="Govt Support"/>
    <x v="2"/>
    <s v="1-2"/>
  </r>
  <r>
    <n v="1701"/>
    <x v="3"/>
    <x v="1"/>
    <s v="Personal/Private"/>
    <x v="1"/>
    <s v="7-12"/>
  </r>
  <r>
    <n v="1702"/>
    <x v="2"/>
    <x v="2"/>
    <s v="Govt Support"/>
    <x v="2"/>
    <s v="1-2"/>
  </r>
  <r>
    <n v="1703"/>
    <x v="0"/>
    <x v="0"/>
    <s v="Govt Support"/>
    <x v="3"/>
    <s v="3-6"/>
  </r>
  <r>
    <n v="1704"/>
    <x v="1"/>
    <x v="4"/>
    <s v="Govt Support"/>
    <x v="3"/>
    <s v="3-6"/>
  </r>
  <r>
    <n v="1705"/>
    <x v="0"/>
    <x v="0"/>
    <s v="Govt Support"/>
    <x v="0"/>
    <s v="3-6"/>
  </r>
  <r>
    <n v="1706"/>
    <x v="2"/>
    <x v="2"/>
    <s v="Govt Support"/>
    <x v="2"/>
    <s v="1-2"/>
  </r>
  <r>
    <n v="1707"/>
    <x v="0"/>
    <x v="0"/>
    <s v="Govt Support"/>
    <x v="0"/>
    <s v="3-6"/>
  </r>
  <r>
    <n v="1708"/>
    <x v="2"/>
    <x v="2"/>
    <s v="Govt Support"/>
    <x v="2"/>
    <s v="1-2"/>
  </r>
  <r>
    <n v="1709"/>
    <x v="0"/>
    <x v="0"/>
    <s v="Govt Support"/>
    <x v="0"/>
    <s v="3-6"/>
  </r>
  <r>
    <n v="1710"/>
    <x v="1"/>
    <x v="3"/>
    <s v="No Income"/>
    <x v="1"/>
    <s v="7-12"/>
  </r>
  <r>
    <n v="1711"/>
    <x v="1"/>
    <x v="4"/>
    <s v="Govt Support"/>
    <x v="3"/>
    <s v="3-6"/>
  </r>
  <r>
    <n v="1712"/>
    <x v="0"/>
    <x v="0"/>
    <s v="Govt Support"/>
    <x v="3"/>
    <s v="3-6"/>
  </r>
  <r>
    <n v="1713"/>
    <x v="1"/>
    <x v="4"/>
    <s v="Govt Support"/>
    <x v="3"/>
    <s v="3-6"/>
  </r>
  <r>
    <n v="1714"/>
    <x v="0"/>
    <x v="0"/>
    <s v="Govt Support"/>
    <x v="0"/>
    <s v="3-6"/>
  </r>
  <r>
    <n v="1715"/>
    <x v="0"/>
    <x v="0"/>
    <s v="Govt Support"/>
    <x v="3"/>
    <s v="3-6"/>
  </r>
  <r>
    <n v="1716"/>
    <x v="0"/>
    <x v="0"/>
    <s v="Govt Support"/>
    <x v="0"/>
    <s v="3-6"/>
  </r>
  <r>
    <n v="1717"/>
    <x v="2"/>
    <x v="2"/>
    <s v="Govt Support"/>
    <x v="2"/>
    <s v="1-2"/>
  </r>
  <r>
    <n v="1718"/>
    <x v="0"/>
    <x v="0"/>
    <s v="Govt Support"/>
    <x v="3"/>
    <s v="3-6"/>
  </r>
  <r>
    <n v="1719"/>
    <x v="1"/>
    <x v="4"/>
    <s v="Govt Support"/>
    <x v="3"/>
    <s v="3-6"/>
  </r>
  <r>
    <n v="1720"/>
    <x v="0"/>
    <x v="2"/>
    <s v="Govt Support"/>
    <x v="2"/>
    <s v="1-2"/>
  </r>
  <r>
    <n v="1721"/>
    <x v="2"/>
    <x v="2"/>
    <s v="Govt Support"/>
    <x v="2"/>
    <s v="1-2"/>
  </r>
  <r>
    <n v="1722"/>
    <x v="2"/>
    <x v="2"/>
    <s v="Govt Support"/>
    <x v="2"/>
    <s v="1-2"/>
  </r>
  <r>
    <n v="1723"/>
    <x v="0"/>
    <x v="0"/>
    <s v="Govt Support"/>
    <x v="0"/>
    <s v="3-6"/>
  </r>
  <r>
    <n v="1724"/>
    <x v="0"/>
    <x v="0"/>
    <s v="Govt Support"/>
    <x v="0"/>
    <s v="3-6"/>
  </r>
  <r>
    <n v="1725"/>
    <x v="2"/>
    <x v="2"/>
    <s v="Govt Support"/>
    <x v="2"/>
    <s v="1-2"/>
  </r>
  <r>
    <n v="1726"/>
    <x v="2"/>
    <x v="2"/>
    <s v="Govt Support"/>
    <x v="2"/>
    <s v="1-2"/>
  </r>
  <r>
    <n v="1727"/>
    <x v="1"/>
    <x v="1"/>
    <s v="Personal/Private"/>
    <x v="1"/>
    <s v="7-12"/>
  </r>
  <r>
    <n v="1728"/>
    <x v="0"/>
    <x v="2"/>
    <s v="Govt Support"/>
    <x v="2"/>
    <s v="1-2"/>
  </r>
  <r>
    <n v="1729"/>
    <x v="2"/>
    <x v="2"/>
    <s v="Govt Support"/>
    <x v="2"/>
    <s v="1-2"/>
  </r>
  <r>
    <n v="1730"/>
    <x v="0"/>
    <x v="2"/>
    <s v="Govt Support"/>
    <x v="2"/>
    <s v="1-2"/>
  </r>
  <r>
    <n v="1731"/>
    <x v="1"/>
    <x v="1"/>
    <s v="No Income"/>
    <x v="1"/>
    <s v="7-12"/>
  </r>
  <r>
    <n v="1732"/>
    <x v="0"/>
    <x v="2"/>
    <s v="Govt Support"/>
    <x v="2"/>
    <s v="1-2"/>
  </r>
  <r>
    <n v="1733"/>
    <x v="0"/>
    <x v="0"/>
    <s v="Govt Support"/>
    <x v="0"/>
    <s v="3-6"/>
  </r>
  <r>
    <n v="1734"/>
    <x v="1"/>
    <x v="4"/>
    <s v="Govt Support"/>
    <x v="3"/>
    <s v="3-6"/>
  </r>
  <r>
    <n v="1735"/>
    <x v="0"/>
    <x v="0"/>
    <s v="Govt Support"/>
    <x v="0"/>
    <s v="3-6"/>
  </r>
  <r>
    <n v="1736"/>
    <x v="0"/>
    <x v="0"/>
    <s v="Govt Support"/>
    <x v="0"/>
    <s v="3-6"/>
  </r>
  <r>
    <n v="1737"/>
    <x v="0"/>
    <x v="2"/>
    <s v="Govt Support"/>
    <x v="2"/>
    <s v="1-2"/>
  </r>
  <r>
    <n v="1738"/>
    <x v="2"/>
    <x v="2"/>
    <s v="Govt Support"/>
    <x v="2"/>
    <s v="1-2"/>
  </r>
  <r>
    <n v="1739"/>
    <x v="0"/>
    <x v="0"/>
    <s v="Govt Support"/>
    <x v="0"/>
    <s v="3-6"/>
  </r>
  <r>
    <n v="1740"/>
    <x v="0"/>
    <x v="0"/>
    <s v="Govt Support"/>
    <x v="0"/>
    <s v="3-6"/>
  </r>
  <r>
    <n v="1741"/>
    <x v="2"/>
    <x v="2"/>
    <s v="Govt Support"/>
    <x v="2"/>
    <s v="1-2"/>
  </r>
  <r>
    <n v="1742"/>
    <x v="2"/>
    <x v="2"/>
    <s v="Govt Support"/>
    <x v="2"/>
    <s v="1-2"/>
  </r>
  <r>
    <n v="1743"/>
    <x v="0"/>
    <x v="0"/>
    <s v="Govt Support"/>
    <x v="0"/>
    <s v="3-6"/>
  </r>
  <r>
    <n v="1744"/>
    <x v="1"/>
    <x v="3"/>
    <s v="No Income"/>
    <x v="1"/>
    <s v="7-12"/>
  </r>
  <r>
    <n v="1745"/>
    <x v="1"/>
    <x v="4"/>
    <s v="Govt Support"/>
    <x v="3"/>
    <s v="3-6"/>
  </r>
  <r>
    <n v="1746"/>
    <x v="3"/>
    <x v="1"/>
    <s v="Personal/Private"/>
    <x v="4"/>
    <s v="7-12"/>
  </r>
  <r>
    <n v="1747"/>
    <x v="0"/>
    <x v="0"/>
    <s v="Govt Support"/>
    <x v="0"/>
    <s v="3-6"/>
  </r>
  <r>
    <n v="1748"/>
    <x v="3"/>
    <x v="1"/>
    <s v="Personal/Private"/>
    <x v="4"/>
    <s v="13-24"/>
  </r>
  <r>
    <n v="1749"/>
    <x v="0"/>
    <x v="0"/>
    <s v="Govt Support"/>
    <x v="0"/>
    <s v="3-6"/>
  </r>
  <r>
    <n v="1750"/>
    <x v="3"/>
    <x v="1"/>
    <s v="Personal/Private"/>
    <x v="4"/>
    <s v="13-24"/>
  </r>
  <r>
    <n v="1751"/>
    <x v="0"/>
    <x v="0"/>
    <s v="Govt Support"/>
    <x v="0"/>
    <s v="3-6"/>
  </r>
  <r>
    <n v="1752"/>
    <x v="2"/>
    <x v="2"/>
    <s v="Govt Support"/>
    <x v="2"/>
    <s v="1-2"/>
  </r>
  <r>
    <n v="1753"/>
    <x v="1"/>
    <x v="1"/>
    <s v="Personal/Private"/>
    <x v="1"/>
    <s v="7-12"/>
  </r>
  <r>
    <n v="1754"/>
    <x v="0"/>
    <x v="0"/>
    <s v="Govt Support"/>
    <x v="3"/>
    <s v="3-6"/>
  </r>
  <r>
    <n v="1755"/>
    <x v="0"/>
    <x v="0"/>
    <s v="Govt Support"/>
    <x v="0"/>
    <s v="3-6"/>
  </r>
  <r>
    <n v="1756"/>
    <x v="2"/>
    <x v="2"/>
    <s v="Govt Support"/>
    <x v="2"/>
    <s v="1-2"/>
  </r>
  <r>
    <n v="1757"/>
    <x v="0"/>
    <x v="0"/>
    <s v="Govt Support"/>
    <x v="0"/>
    <s v="3-6"/>
  </r>
  <r>
    <n v="1758"/>
    <x v="2"/>
    <x v="2"/>
    <s v="Govt Support"/>
    <x v="2"/>
    <s v="1-2"/>
  </r>
  <r>
    <n v="1759"/>
    <x v="1"/>
    <x v="3"/>
    <s v="No Income"/>
    <x v="1"/>
    <s v="7-12"/>
  </r>
  <r>
    <n v="1760"/>
    <x v="0"/>
    <x v="0"/>
    <s v="Govt Support"/>
    <x v="0"/>
    <s v="3-6"/>
  </r>
  <r>
    <n v="1761"/>
    <x v="2"/>
    <x v="2"/>
    <s v="Govt Support"/>
    <x v="2"/>
    <s v="1-2"/>
  </r>
  <r>
    <n v="1762"/>
    <x v="2"/>
    <x v="2"/>
    <s v="Govt Support"/>
    <x v="2"/>
    <s v="1-2"/>
  </r>
  <r>
    <n v="1763"/>
    <x v="0"/>
    <x v="0"/>
    <s v="Govt Support"/>
    <x v="0"/>
    <s v="3-6"/>
  </r>
  <r>
    <n v="1764"/>
    <x v="1"/>
    <x v="4"/>
    <s v="Govt Support"/>
    <x v="1"/>
    <s v="3-6"/>
  </r>
  <r>
    <n v="1765"/>
    <x v="0"/>
    <x v="0"/>
    <s v="Govt Support"/>
    <x v="0"/>
    <s v="3-6"/>
  </r>
  <r>
    <n v="1766"/>
    <x v="0"/>
    <x v="0"/>
    <s v="Govt Support"/>
    <x v="3"/>
    <s v="3-6"/>
  </r>
  <r>
    <n v="1767"/>
    <x v="2"/>
    <x v="2"/>
    <s v="Govt Support"/>
    <x v="2"/>
    <s v="1-2"/>
  </r>
  <r>
    <n v="1768"/>
    <x v="0"/>
    <x v="0"/>
    <s v="Govt Support"/>
    <x v="0"/>
    <s v="3-6"/>
  </r>
  <r>
    <n v="1769"/>
    <x v="2"/>
    <x v="2"/>
    <s v="Govt Support"/>
    <x v="2"/>
    <s v="1-2"/>
  </r>
  <r>
    <n v="1770"/>
    <x v="0"/>
    <x v="0"/>
    <s v="Govt Support"/>
    <x v="0"/>
    <s v="3-6"/>
  </r>
  <r>
    <n v="1771"/>
    <x v="2"/>
    <x v="2"/>
    <s v="Govt Support"/>
    <x v="2"/>
    <s v="1-2"/>
  </r>
  <r>
    <n v="1772"/>
    <x v="0"/>
    <x v="2"/>
    <s v="Govt Support"/>
    <x v="2"/>
    <s v="1-2"/>
  </r>
  <r>
    <n v="1773"/>
    <x v="1"/>
    <x v="3"/>
    <s v="No Income"/>
    <x v="1"/>
    <s v="7-12"/>
  </r>
  <r>
    <n v="1774"/>
    <x v="0"/>
    <x v="0"/>
    <s v="Govt Support"/>
    <x v="0"/>
    <s v="3-6"/>
  </r>
  <r>
    <n v="1775"/>
    <x v="2"/>
    <x v="2"/>
    <s v="Govt Support"/>
    <x v="2"/>
    <s v="1-2"/>
  </r>
  <r>
    <n v="1776"/>
    <x v="0"/>
    <x v="0"/>
    <s v="Govt Support"/>
    <x v="0"/>
    <s v="3-6"/>
  </r>
  <r>
    <n v="1777"/>
    <x v="2"/>
    <x v="2"/>
    <s v="Govt Support"/>
    <x v="2"/>
    <s v="1-2"/>
  </r>
  <r>
    <n v="1778"/>
    <x v="0"/>
    <x v="0"/>
    <s v="Govt Support"/>
    <x v="0"/>
    <s v="3-6"/>
  </r>
  <r>
    <n v="1779"/>
    <x v="0"/>
    <x v="0"/>
    <s v="Govt Support"/>
    <x v="0"/>
    <s v="3-6"/>
  </r>
  <r>
    <n v="1780"/>
    <x v="0"/>
    <x v="2"/>
    <s v="Govt Support"/>
    <x v="0"/>
    <s v="3-6"/>
  </r>
  <r>
    <n v="1781"/>
    <x v="2"/>
    <x v="2"/>
    <s v="Govt Support"/>
    <x v="2"/>
    <s v="1-2"/>
  </r>
  <r>
    <n v="1782"/>
    <x v="2"/>
    <x v="2"/>
    <s v="Govt Support"/>
    <x v="2"/>
    <s v="1-2"/>
  </r>
  <r>
    <n v="1783"/>
    <x v="3"/>
    <x v="1"/>
    <s v="Personal/Private"/>
    <x v="4"/>
    <s v="13-24"/>
  </r>
  <r>
    <n v="1784"/>
    <x v="2"/>
    <x v="2"/>
    <s v="Govt Support"/>
    <x v="2"/>
    <s v="1-2"/>
  </r>
  <r>
    <n v="1785"/>
    <x v="2"/>
    <x v="2"/>
    <s v="Govt Support"/>
    <x v="2"/>
    <s v="1-2"/>
  </r>
  <r>
    <n v="1786"/>
    <x v="1"/>
    <x v="3"/>
    <s v="No Income"/>
    <x v="1"/>
    <s v="7-12"/>
  </r>
  <r>
    <n v="1787"/>
    <x v="2"/>
    <x v="2"/>
    <s v="Govt Support"/>
    <x v="2"/>
    <s v="1-2"/>
  </r>
  <r>
    <n v="1788"/>
    <x v="3"/>
    <x v="1"/>
    <s v="Personal/Private"/>
    <x v="4"/>
    <s v="7-12"/>
  </r>
  <r>
    <n v="1789"/>
    <x v="1"/>
    <x v="4"/>
    <s v="Govt Support"/>
    <x v="3"/>
    <s v="3-6"/>
  </r>
  <r>
    <n v="1790"/>
    <x v="3"/>
    <x v="1"/>
    <s v="Personal/Private"/>
    <x v="4"/>
    <s v="13-24"/>
  </r>
  <r>
    <n v="1791"/>
    <x v="2"/>
    <x v="2"/>
    <s v="Govt Support"/>
    <x v="2"/>
    <s v="1-2"/>
  </r>
  <r>
    <n v="1792"/>
    <x v="1"/>
    <x v="3"/>
    <s v="No Income"/>
    <x v="1"/>
    <s v="7-12"/>
  </r>
  <r>
    <n v="1793"/>
    <x v="0"/>
    <x v="0"/>
    <s v="Govt Support"/>
    <x v="0"/>
    <s v="3-6"/>
  </r>
  <r>
    <n v="1794"/>
    <x v="3"/>
    <x v="1"/>
    <s v="Personal/Private"/>
    <x v="4"/>
    <s v="7-12"/>
  </r>
  <r>
    <n v="1795"/>
    <x v="2"/>
    <x v="2"/>
    <s v="Govt Support"/>
    <x v="2"/>
    <s v="1-2"/>
  </r>
  <r>
    <n v="1796"/>
    <x v="1"/>
    <x v="1"/>
    <s v="Personal/Private"/>
    <x v="1"/>
    <s v="7-12"/>
  </r>
  <r>
    <n v="1797"/>
    <x v="1"/>
    <x v="3"/>
    <s v="Govt Support"/>
    <x v="1"/>
    <s v="3-6"/>
  </r>
  <r>
    <n v="1798"/>
    <x v="0"/>
    <x v="0"/>
    <s v="Govt Support"/>
    <x v="0"/>
    <s v="3-6"/>
  </r>
  <r>
    <n v="1799"/>
    <x v="2"/>
    <x v="2"/>
    <s v="Govt Support"/>
    <x v="2"/>
    <s v="1-2"/>
  </r>
  <r>
    <n v="1800"/>
    <x v="0"/>
    <x v="0"/>
    <s v="Govt Support"/>
    <x v="3"/>
    <s v="3-6"/>
  </r>
  <r>
    <n v="1801"/>
    <x v="1"/>
    <x v="4"/>
    <s v="Govt Support"/>
    <x v="1"/>
    <s v="3-6"/>
  </r>
  <r>
    <n v="1802"/>
    <x v="0"/>
    <x v="0"/>
    <s v="Govt Support"/>
    <x v="3"/>
    <s v="3-6"/>
  </r>
  <r>
    <n v="1803"/>
    <x v="1"/>
    <x v="1"/>
    <s v="No Income"/>
    <x v="1"/>
    <s v="7-12"/>
  </r>
  <r>
    <n v="1804"/>
    <x v="0"/>
    <x v="0"/>
    <s v="Govt Support"/>
    <x v="0"/>
    <s v="3-6"/>
  </r>
  <r>
    <n v="1805"/>
    <x v="0"/>
    <x v="4"/>
    <s v="Govt Support"/>
    <x v="3"/>
    <s v="3-6"/>
  </r>
  <r>
    <n v="1806"/>
    <x v="1"/>
    <x v="4"/>
    <s v="Govt Support"/>
    <x v="3"/>
    <s v="3-6"/>
  </r>
  <r>
    <n v="1807"/>
    <x v="2"/>
    <x v="2"/>
    <s v="Govt Support"/>
    <x v="2"/>
    <s v="1-2"/>
  </r>
  <r>
    <n v="1808"/>
    <x v="0"/>
    <x v="2"/>
    <s v="Govt Support"/>
    <x v="2"/>
    <s v="1-2"/>
  </r>
  <r>
    <n v="1809"/>
    <x v="0"/>
    <x v="0"/>
    <s v="Govt Support"/>
    <x v="0"/>
    <s v="3-6"/>
  </r>
  <r>
    <n v="1810"/>
    <x v="2"/>
    <x v="2"/>
    <s v="Govt Support"/>
    <x v="2"/>
    <s v="1-2"/>
  </r>
  <r>
    <n v="1811"/>
    <x v="2"/>
    <x v="2"/>
    <s v="Govt Support"/>
    <x v="2"/>
    <s v="1-2"/>
  </r>
  <r>
    <n v="1812"/>
    <x v="0"/>
    <x v="0"/>
    <s v="Govt Support"/>
    <x v="3"/>
    <s v="3-6"/>
  </r>
  <r>
    <n v="1813"/>
    <x v="2"/>
    <x v="2"/>
    <s v="Govt Support"/>
    <x v="2"/>
    <s v="1-2"/>
  </r>
  <r>
    <n v="1814"/>
    <x v="1"/>
    <x v="4"/>
    <s v="Govt Support"/>
    <x v="3"/>
    <s v="3-6"/>
  </r>
  <r>
    <n v="1815"/>
    <x v="0"/>
    <x v="0"/>
    <s v="Govt Support"/>
    <x v="3"/>
    <s v="3-6"/>
  </r>
  <r>
    <n v="1816"/>
    <x v="0"/>
    <x v="0"/>
    <s v="Govt Support"/>
    <x v="3"/>
    <s v="3-6"/>
  </r>
  <r>
    <n v="1817"/>
    <x v="0"/>
    <x v="0"/>
    <s v="Govt Support"/>
    <x v="0"/>
    <s v="3-6"/>
  </r>
  <r>
    <n v="1818"/>
    <x v="1"/>
    <x v="3"/>
    <s v="No Income"/>
    <x v="1"/>
    <s v="7-12"/>
  </r>
  <r>
    <n v="1819"/>
    <x v="2"/>
    <x v="2"/>
    <s v="Govt Support"/>
    <x v="2"/>
    <s v="1-2"/>
  </r>
  <r>
    <n v="1820"/>
    <x v="0"/>
    <x v="0"/>
    <s v="Govt Support"/>
    <x v="3"/>
    <s v="3-6"/>
  </r>
  <r>
    <n v="1821"/>
    <x v="2"/>
    <x v="2"/>
    <s v="Govt Support"/>
    <x v="2"/>
    <s v="1-2"/>
  </r>
  <r>
    <n v="1822"/>
    <x v="1"/>
    <x v="3"/>
    <s v="No Income"/>
    <x v="1"/>
    <s v="7-12"/>
  </r>
  <r>
    <n v="1823"/>
    <x v="0"/>
    <x v="0"/>
    <s v="Govt Support"/>
    <x v="0"/>
    <s v="3-6"/>
  </r>
  <r>
    <n v="1824"/>
    <x v="2"/>
    <x v="2"/>
    <s v="Govt Support"/>
    <x v="2"/>
    <s v="1-2"/>
  </r>
  <r>
    <n v="1825"/>
    <x v="2"/>
    <x v="2"/>
    <s v="Govt Support"/>
    <x v="2"/>
    <s v="1-2"/>
  </r>
  <r>
    <n v="1826"/>
    <x v="0"/>
    <x v="0"/>
    <s v="Govt Support"/>
    <x v="0"/>
    <s v="3-6"/>
  </r>
  <r>
    <n v="1827"/>
    <x v="1"/>
    <x v="3"/>
    <s v="Govt Support"/>
    <x v="1"/>
    <s v="3-6"/>
  </r>
  <r>
    <n v="1828"/>
    <x v="1"/>
    <x v="3"/>
    <s v="No Income"/>
    <x v="1"/>
    <s v="7-12"/>
  </r>
  <r>
    <n v="1829"/>
    <x v="0"/>
    <x v="0"/>
    <s v="Govt Support"/>
    <x v="3"/>
    <s v="3-6"/>
  </r>
  <r>
    <n v="1830"/>
    <x v="1"/>
    <x v="1"/>
    <s v="Personal/Private"/>
    <x v="1"/>
    <s v="7-12"/>
  </r>
  <r>
    <n v="1831"/>
    <x v="0"/>
    <x v="2"/>
    <s v="Govt Support"/>
    <x v="2"/>
    <s v="3-6"/>
  </r>
  <r>
    <n v="1832"/>
    <x v="1"/>
    <x v="3"/>
    <s v="No Income"/>
    <x v="1"/>
    <s v="7-12"/>
  </r>
  <r>
    <n v="1833"/>
    <x v="0"/>
    <x v="0"/>
    <s v="Govt Support"/>
    <x v="0"/>
    <s v="3-6"/>
  </r>
  <r>
    <n v="1834"/>
    <x v="0"/>
    <x v="0"/>
    <s v="Govt Support"/>
    <x v="0"/>
    <s v="3-6"/>
  </r>
  <r>
    <n v="1835"/>
    <x v="2"/>
    <x v="2"/>
    <s v="Govt Support"/>
    <x v="2"/>
    <s v="1-2"/>
  </r>
  <r>
    <n v="1836"/>
    <x v="2"/>
    <x v="2"/>
    <s v="Govt Support"/>
    <x v="2"/>
    <s v="1-2"/>
  </r>
  <r>
    <n v="1837"/>
    <x v="2"/>
    <x v="2"/>
    <s v="Govt Support"/>
    <x v="2"/>
    <s v="1-2"/>
  </r>
  <r>
    <n v="1838"/>
    <x v="2"/>
    <x v="2"/>
    <s v="Govt Support"/>
    <x v="2"/>
    <s v="1-2"/>
  </r>
  <r>
    <n v="1839"/>
    <x v="0"/>
    <x v="0"/>
    <s v="Govt Support"/>
    <x v="0"/>
    <s v="3-6"/>
  </r>
  <r>
    <n v="1840"/>
    <x v="1"/>
    <x v="1"/>
    <s v="Personal/Private"/>
    <x v="1"/>
    <s v="7-12"/>
  </r>
  <r>
    <n v="1841"/>
    <x v="2"/>
    <x v="2"/>
    <s v="Govt Support"/>
    <x v="2"/>
    <s v="1-2"/>
  </r>
  <r>
    <n v="1842"/>
    <x v="1"/>
    <x v="3"/>
    <s v="No Income"/>
    <x v="1"/>
    <s v="7-12"/>
  </r>
  <r>
    <n v="1843"/>
    <x v="2"/>
    <x v="2"/>
    <s v="Govt Support"/>
    <x v="2"/>
    <s v="1-2"/>
  </r>
  <r>
    <n v="1844"/>
    <x v="0"/>
    <x v="2"/>
    <s v="Govt Support"/>
    <x v="2"/>
    <s v="1-2"/>
  </r>
  <r>
    <n v="1845"/>
    <x v="3"/>
    <x v="1"/>
    <s v="Personal/Private"/>
    <x v="4"/>
    <s v="13-24"/>
  </r>
  <r>
    <n v="1846"/>
    <x v="3"/>
    <x v="1"/>
    <s v="Personal/Private"/>
    <x v="4"/>
    <s v="7-12"/>
  </r>
  <r>
    <n v="1847"/>
    <x v="0"/>
    <x v="0"/>
    <s v="Govt Support"/>
    <x v="0"/>
    <s v="3-6"/>
  </r>
  <r>
    <n v="1848"/>
    <x v="1"/>
    <x v="3"/>
    <s v="No Income"/>
    <x v="1"/>
    <s v="7-12"/>
  </r>
  <r>
    <n v="1849"/>
    <x v="1"/>
    <x v="4"/>
    <s v="Govt Support"/>
    <x v="3"/>
    <s v="3-6"/>
  </r>
  <r>
    <n v="1850"/>
    <x v="0"/>
    <x v="0"/>
    <s v="Govt Support"/>
    <x v="0"/>
    <s v="3-6"/>
  </r>
  <r>
    <n v="1851"/>
    <x v="0"/>
    <x v="2"/>
    <s v="Govt Support"/>
    <x v="2"/>
    <s v="1-2"/>
  </r>
  <r>
    <n v="1852"/>
    <x v="2"/>
    <x v="2"/>
    <s v="Govt Support"/>
    <x v="2"/>
    <s v="1-2"/>
  </r>
  <r>
    <n v="1853"/>
    <x v="1"/>
    <x v="3"/>
    <s v="No Income"/>
    <x v="1"/>
    <s v="7-12"/>
  </r>
  <r>
    <n v="1854"/>
    <x v="3"/>
    <x v="1"/>
    <s v="Personal/Private"/>
    <x v="4"/>
    <s v="7-12"/>
  </r>
  <r>
    <n v="1855"/>
    <x v="0"/>
    <x v="0"/>
    <s v="Govt Support"/>
    <x v="0"/>
    <s v="3-6"/>
  </r>
  <r>
    <n v="1856"/>
    <x v="2"/>
    <x v="2"/>
    <s v="Govt Support"/>
    <x v="2"/>
    <s v="1-2"/>
  </r>
  <r>
    <n v="1857"/>
    <x v="0"/>
    <x v="2"/>
    <s v="Govt Support"/>
    <x v="2"/>
    <s v="1-2"/>
  </r>
  <r>
    <n v="1858"/>
    <x v="2"/>
    <x v="2"/>
    <s v="Govt Support"/>
    <x v="2"/>
    <s v="1-2"/>
  </r>
  <r>
    <n v="1859"/>
    <x v="0"/>
    <x v="2"/>
    <s v="Govt Support"/>
    <x v="2"/>
    <s v="1-2"/>
  </r>
  <r>
    <n v="1860"/>
    <x v="1"/>
    <x v="1"/>
    <s v="Personal/Private"/>
    <x v="1"/>
    <s v="7-12"/>
  </r>
  <r>
    <n v="1861"/>
    <x v="0"/>
    <x v="0"/>
    <s v="Govt Support"/>
    <x v="0"/>
    <s v="3-6"/>
  </r>
  <r>
    <n v="1862"/>
    <x v="0"/>
    <x v="0"/>
    <s v="Govt Support"/>
    <x v="3"/>
    <s v="3-6"/>
  </r>
  <r>
    <n v="1863"/>
    <x v="1"/>
    <x v="4"/>
    <s v="Govt Support"/>
    <x v="3"/>
    <s v="3-6"/>
  </r>
  <r>
    <n v="1864"/>
    <x v="2"/>
    <x v="2"/>
    <s v="Govt Support"/>
    <x v="2"/>
    <s v="1-2"/>
  </r>
  <r>
    <n v="1865"/>
    <x v="2"/>
    <x v="2"/>
    <s v="Govt Support"/>
    <x v="2"/>
    <s v="1-2"/>
  </r>
  <r>
    <n v="1866"/>
    <x v="1"/>
    <x v="4"/>
    <s v="Govt Support"/>
    <x v="3"/>
    <s v="3-6"/>
  </r>
  <r>
    <n v="1867"/>
    <x v="0"/>
    <x v="2"/>
    <s v="Govt Support"/>
    <x v="2"/>
    <s v="1-2"/>
  </r>
  <r>
    <n v="1868"/>
    <x v="2"/>
    <x v="2"/>
    <s v="Govt Support"/>
    <x v="2"/>
    <s v="1-2"/>
  </r>
  <r>
    <n v="1869"/>
    <x v="0"/>
    <x v="4"/>
    <s v="Govt Support"/>
    <x v="3"/>
    <s v="3-6"/>
  </r>
  <r>
    <n v="1870"/>
    <x v="0"/>
    <x v="2"/>
    <s v="Govt Support"/>
    <x v="0"/>
    <s v="3-6"/>
  </r>
  <r>
    <n v="1871"/>
    <x v="0"/>
    <x v="0"/>
    <s v="Govt Support"/>
    <x v="0"/>
    <s v="3-6"/>
  </r>
  <r>
    <n v="1872"/>
    <x v="1"/>
    <x v="4"/>
    <s v="Govt Support"/>
    <x v="3"/>
    <s v="3-6"/>
  </r>
  <r>
    <n v="1873"/>
    <x v="1"/>
    <x v="3"/>
    <s v="Govt Support"/>
    <x v="1"/>
    <s v="3-6"/>
  </r>
  <r>
    <n v="1874"/>
    <x v="0"/>
    <x v="0"/>
    <s v="Govt Support"/>
    <x v="0"/>
    <s v="3-6"/>
  </r>
  <r>
    <n v="1875"/>
    <x v="2"/>
    <x v="2"/>
    <s v="Govt Support"/>
    <x v="2"/>
    <s v="1-2"/>
  </r>
  <r>
    <n v="1876"/>
    <x v="1"/>
    <x v="3"/>
    <s v="No Income"/>
    <x v="1"/>
    <s v="7-12"/>
  </r>
  <r>
    <n v="1877"/>
    <x v="2"/>
    <x v="2"/>
    <s v="Govt Support"/>
    <x v="2"/>
    <s v="1-2"/>
  </r>
  <r>
    <n v="1878"/>
    <x v="1"/>
    <x v="3"/>
    <s v="No Income"/>
    <x v="1"/>
    <s v="7-12"/>
  </r>
  <r>
    <n v="1879"/>
    <x v="1"/>
    <x v="3"/>
    <s v="No Income"/>
    <x v="1"/>
    <s v="7-12"/>
  </r>
  <r>
    <n v="1880"/>
    <x v="2"/>
    <x v="2"/>
    <s v="Govt Support"/>
    <x v="2"/>
    <s v="1-2"/>
  </r>
  <r>
    <n v="1881"/>
    <x v="0"/>
    <x v="0"/>
    <s v="Govt Support"/>
    <x v="3"/>
    <s v="3-6"/>
  </r>
  <r>
    <n v="1882"/>
    <x v="0"/>
    <x v="0"/>
    <s v="Govt Support"/>
    <x v="0"/>
    <s v="3-6"/>
  </r>
  <r>
    <n v="1883"/>
    <x v="2"/>
    <x v="2"/>
    <s v="Govt Support"/>
    <x v="2"/>
    <s v="1-2"/>
  </r>
  <r>
    <n v="1884"/>
    <x v="2"/>
    <x v="2"/>
    <s v="Govt Support"/>
    <x v="2"/>
    <s v="1-2"/>
  </r>
  <r>
    <n v="1885"/>
    <x v="0"/>
    <x v="0"/>
    <s v="Govt Support"/>
    <x v="0"/>
    <s v="3-6"/>
  </r>
  <r>
    <n v="1886"/>
    <x v="1"/>
    <x v="1"/>
    <s v="Personal/Private"/>
    <x v="1"/>
    <s v="7-12"/>
  </r>
  <r>
    <n v="1887"/>
    <x v="1"/>
    <x v="4"/>
    <s v="Govt Support"/>
    <x v="3"/>
    <s v="3-6"/>
  </r>
  <r>
    <n v="1888"/>
    <x v="0"/>
    <x v="0"/>
    <s v="Govt Support"/>
    <x v="0"/>
    <s v="3-6"/>
  </r>
  <r>
    <n v="1889"/>
    <x v="3"/>
    <x v="1"/>
    <s v="Personal/Private"/>
    <x v="4"/>
    <s v="7-12"/>
  </r>
  <r>
    <n v="1890"/>
    <x v="2"/>
    <x v="2"/>
    <s v="Govt Support"/>
    <x v="2"/>
    <s v="1-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90">
  <r>
    <n v="1001"/>
    <x v="0"/>
    <x v="0"/>
    <x v="0"/>
    <x v="0"/>
    <s v="3-6"/>
    <n v="8"/>
    <n v="16"/>
    <s v="None"/>
    <d v="2024-10-10T00:00:00"/>
  </r>
  <r>
    <n v="1002"/>
    <x v="0"/>
    <x v="0"/>
    <x v="0"/>
    <x v="0"/>
    <s v="3-6"/>
    <n v="3"/>
    <n v="6"/>
    <s v="None"/>
    <d v="2024-10-23T00:00:00"/>
  </r>
  <r>
    <n v="1003"/>
    <x v="1"/>
    <x v="1"/>
    <x v="1"/>
    <x v="1"/>
    <s v="7-12"/>
    <n v="2"/>
    <n v="4"/>
    <s v="Financial Mentoring"/>
    <d v="2024-12-04T00:00:00"/>
  </r>
  <r>
    <n v="1004"/>
    <x v="0"/>
    <x v="2"/>
    <x v="0"/>
    <x v="2"/>
    <s v="1-2"/>
    <n v="10"/>
    <n v="20"/>
    <s v="None"/>
    <d v="2025-03-14T00:00:00"/>
  </r>
  <r>
    <n v="1005"/>
    <x v="0"/>
    <x v="0"/>
    <x v="0"/>
    <x v="0"/>
    <s v="3-6"/>
    <n v="1"/>
    <n v="2"/>
    <s v="Financial Mentoring"/>
    <d v="2024-10-10T00:00:00"/>
  </r>
  <r>
    <n v="1006"/>
    <x v="0"/>
    <x v="0"/>
    <x v="0"/>
    <x v="3"/>
    <s v="3-6"/>
    <n v="8"/>
    <n v="16"/>
    <s v="Financial Mentoring"/>
    <d v="2025-01-03T00:00:00"/>
  </r>
  <r>
    <n v="1007"/>
    <x v="2"/>
    <x v="2"/>
    <x v="0"/>
    <x v="2"/>
    <s v="1-2"/>
    <n v="4"/>
    <n v="8"/>
    <s v="Financial Mentoring"/>
    <d v="2024-11-14T00:00:00"/>
  </r>
  <r>
    <n v="1008"/>
    <x v="0"/>
    <x v="0"/>
    <x v="0"/>
    <x v="0"/>
    <s v="3-6"/>
    <n v="7"/>
    <n v="14"/>
    <s v="Financial Mentoring"/>
    <d v="2025-03-07T00:00:00"/>
  </r>
  <r>
    <n v="1009"/>
    <x v="0"/>
    <x v="0"/>
    <x v="0"/>
    <x v="0"/>
    <s v="3-6"/>
    <n v="6"/>
    <n v="12"/>
    <s v="Financial Mentoring"/>
    <d v="2025-02-06T00:00:00"/>
  </r>
  <r>
    <n v="1010"/>
    <x v="2"/>
    <x v="2"/>
    <x v="0"/>
    <x v="2"/>
    <s v="1-2"/>
    <n v="3"/>
    <n v="6"/>
    <s v="None"/>
    <d v="2025-02-03T00:00:00"/>
  </r>
  <r>
    <n v="1011"/>
    <x v="3"/>
    <x v="1"/>
    <x v="1"/>
    <x v="4"/>
    <s v="13-24"/>
    <n v="5"/>
    <n v="10"/>
    <s v="None"/>
    <d v="2025-03-04T00:00:00"/>
  </r>
  <r>
    <n v="1012"/>
    <x v="1"/>
    <x v="1"/>
    <x v="1"/>
    <x v="1"/>
    <s v="7-12"/>
    <n v="3"/>
    <n v="6"/>
    <s v="None"/>
    <d v="2025-02-14T00:00:00"/>
  </r>
  <r>
    <n v="1013"/>
    <x v="1"/>
    <x v="1"/>
    <x v="1"/>
    <x v="1"/>
    <s v="7-12"/>
    <n v="2"/>
    <n v="4"/>
    <s v="Financial Mentoring"/>
    <d v="2025-02-22T00:00:00"/>
  </r>
  <r>
    <n v="1014"/>
    <x v="1"/>
    <x v="3"/>
    <x v="2"/>
    <x v="1"/>
    <s v="7-12"/>
    <n v="1"/>
    <n v="2"/>
    <s v="None"/>
    <d v="2025-03-02T00:00:00"/>
  </r>
  <r>
    <n v="1015"/>
    <x v="2"/>
    <x v="2"/>
    <x v="0"/>
    <x v="2"/>
    <s v="1-2"/>
    <n v="8"/>
    <n v="16"/>
    <s v="None"/>
    <d v="2024-10-17T00:00:00"/>
  </r>
  <r>
    <n v="1016"/>
    <x v="0"/>
    <x v="0"/>
    <x v="0"/>
    <x v="0"/>
    <s v="3-6"/>
    <n v="8"/>
    <n v="16"/>
    <s v="Financial Mentoring"/>
    <d v="2024-12-14T00:00:00"/>
  </r>
  <r>
    <n v="1017"/>
    <x v="2"/>
    <x v="2"/>
    <x v="0"/>
    <x v="2"/>
    <s v="1-2"/>
    <n v="5"/>
    <n v="10"/>
    <s v="None"/>
    <d v="2024-12-10T00:00:00"/>
  </r>
  <r>
    <n v="1018"/>
    <x v="2"/>
    <x v="2"/>
    <x v="0"/>
    <x v="2"/>
    <s v="1-2"/>
    <n v="7"/>
    <n v="14"/>
    <s v="None"/>
    <d v="2025-01-10T00:00:00"/>
  </r>
  <r>
    <n v="1019"/>
    <x v="1"/>
    <x v="4"/>
    <x v="0"/>
    <x v="3"/>
    <s v="3-6"/>
    <n v="4"/>
    <n v="8"/>
    <s v="None"/>
    <d v="2025-01-18T00:00:00"/>
  </r>
  <r>
    <n v="1020"/>
    <x v="0"/>
    <x v="0"/>
    <x v="0"/>
    <x v="3"/>
    <s v="3-6"/>
    <n v="4"/>
    <n v="8"/>
    <s v="Financial Mentoring"/>
    <d v="2025-02-06T00:00:00"/>
  </r>
  <r>
    <n v="1021"/>
    <x v="0"/>
    <x v="0"/>
    <x v="0"/>
    <x v="0"/>
    <s v="3-6"/>
    <n v="3"/>
    <n v="6"/>
    <s v="None"/>
    <d v="2024-10-14T00:00:00"/>
  </r>
  <r>
    <n v="1022"/>
    <x v="2"/>
    <x v="2"/>
    <x v="0"/>
    <x v="2"/>
    <s v="1-2"/>
    <n v="4"/>
    <n v="8"/>
    <s v="None"/>
    <d v="2024-11-02T00:00:00"/>
  </r>
  <r>
    <n v="1023"/>
    <x v="2"/>
    <x v="2"/>
    <x v="0"/>
    <x v="2"/>
    <s v="1-2"/>
    <n v="5"/>
    <n v="10"/>
    <s v="Financial Mentoring"/>
    <d v="2025-02-06T00:00:00"/>
  </r>
  <r>
    <n v="1024"/>
    <x v="2"/>
    <x v="2"/>
    <x v="0"/>
    <x v="2"/>
    <s v="1-2"/>
    <n v="4"/>
    <n v="8"/>
    <s v="None"/>
    <d v="2024-12-26T00:00:00"/>
  </r>
  <r>
    <n v="1025"/>
    <x v="3"/>
    <x v="1"/>
    <x v="1"/>
    <x v="4"/>
    <s v="13-24"/>
    <n v="2"/>
    <n v="4"/>
    <s v="Financial Mentoring"/>
    <d v="2025-01-25T00:00:00"/>
  </r>
  <r>
    <n v="1026"/>
    <x v="0"/>
    <x v="2"/>
    <x v="0"/>
    <x v="2"/>
    <s v="1-2"/>
    <n v="3"/>
    <n v="6"/>
    <s v="Financial Mentoring"/>
    <d v="2024-12-26T00:00:00"/>
  </r>
  <r>
    <n v="1027"/>
    <x v="1"/>
    <x v="3"/>
    <x v="2"/>
    <x v="1"/>
    <s v="7-12"/>
    <n v="3"/>
    <n v="6"/>
    <s v="None"/>
    <d v="2024-11-19T00:00:00"/>
  </r>
  <r>
    <n v="1028"/>
    <x v="2"/>
    <x v="2"/>
    <x v="0"/>
    <x v="2"/>
    <s v="1-2"/>
    <n v="1"/>
    <n v="2"/>
    <s v="None"/>
    <d v="2025-01-18T00:00:00"/>
  </r>
  <r>
    <n v="1029"/>
    <x v="1"/>
    <x v="4"/>
    <x v="0"/>
    <x v="3"/>
    <s v="3-6"/>
    <n v="8"/>
    <n v="16"/>
    <s v="None"/>
    <d v="2025-03-14T00:00:00"/>
  </r>
  <r>
    <n v="1030"/>
    <x v="1"/>
    <x v="3"/>
    <x v="2"/>
    <x v="1"/>
    <s v="7-12"/>
    <n v="9"/>
    <n v="18"/>
    <s v="Financial Mentoring"/>
    <d v="2024-11-04T00:00:00"/>
  </r>
  <r>
    <n v="1031"/>
    <x v="2"/>
    <x v="2"/>
    <x v="0"/>
    <x v="2"/>
    <s v="1-2"/>
    <n v="7"/>
    <n v="14"/>
    <s v="None"/>
    <d v="2024-12-10T00:00:00"/>
  </r>
  <r>
    <n v="1032"/>
    <x v="2"/>
    <x v="2"/>
    <x v="0"/>
    <x v="2"/>
    <s v="1-2"/>
    <n v="9"/>
    <n v="18"/>
    <s v="None"/>
    <d v="2024-11-19T00:00:00"/>
  </r>
  <r>
    <n v="1033"/>
    <x v="0"/>
    <x v="0"/>
    <x v="0"/>
    <x v="0"/>
    <s v="3-6"/>
    <n v="1"/>
    <n v="2"/>
    <s v="None"/>
    <d v="2025-01-14T00:00:00"/>
  </r>
  <r>
    <n v="1034"/>
    <x v="0"/>
    <x v="0"/>
    <x v="0"/>
    <x v="0"/>
    <s v="3-6"/>
    <n v="9"/>
    <n v="18"/>
    <s v="None"/>
    <d v="2024-10-11T00:00:00"/>
  </r>
  <r>
    <n v="1035"/>
    <x v="2"/>
    <x v="2"/>
    <x v="0"/>
    <x v="2"/>
    <s v="1-2"/>
    <n v="1"/>
    <n v="2"/>
    <s v="None"/>
    <d v="2025-01-17T00:00:00"/>
  </r>
  <r>
    <n v="1036"/>
    <x v="0"/>
    <x v="0"/>
    <x v="0"/>
    <x v="0"/>
    <s v="3-6"/>
    <n v="6"/>
    <n v="12"/>
    <s v="None"/>
    <d v="2024-10-01T00:00:00"/>
  </r>
  <r>
    <n v="1037"/>
    <x v="0"/>
    <x v="0"/>
    <x v="0"/>
    <x v="3"/>
    <s v="3-6"/>
    <n v="4"/>
    <n v="8"/>
    <s v="Financial Mentoring"/>
    <d v="2025-01-13T00:00:00"/>
  </r>
  <r>
    <n v="1038"/>
    <x v="2"/>
    <x v="2"/>
    <x v="0"/>
    <x v="2"/>
    <s v="1-2"/>
    <n v="9"/>
    <n v="18"/>
    <s v="None"/>
    <d v="2024-11-24T00:00:00"/>
  </r>
  <r>
    <n v="1039"/>
    <x v="1"/>
    <x v="3"/>
    <x v="2"/>
    <x v="1"/>
    <s v="7-12"/>
    <n v="5"/>
    <n v="10"/>
    <s v="None"/>
    <d v="2025-01-30T00:00:00"/>
  </r>
  <r>
    <n v="1040"/>
    <x v="2"/>
    <x v="2"/>
    <x v="0"/>
    <x v="2"/>
    <s v="1-2"/>
    <n v="1"/>
    <n v="2"/>
    <s v="Financial Mentoring"/>
    <d v="2025-02-26T00:00:00"/>
  </r>
  <r>
    <n v="1041"/>
    <x v="3"/>
    <x v="1"/>
    <x v="1"/>
    <x v="4"/>
    <s v="13-24"/>
    <n v="8"/>
    <n v="16"/>
    <s v="None"/>
    <d v="2024-10-31T00:00:00"/>
  </r>
  <r>
    <n v="1042"/>
    <x v="0"/>
    <x v="0"/>
    <x v="0"/>
    <x v="0"/>
    <s v="3-6"/>
    <n v="9"/>
    <n v="18"/>
    <s v="None"/>
    <d v="2025-01-29T00:00:00"/>
  </r>
  <r>
    <n v="1043"/>
    <x v="2"/>
    <x v="2"/>
    <x v="0"/>
    <x v="2"/>
    <s v="1-2"/>
    <n v="6"/>
    <n v="12"/>
    <s v="None"/>
    <d v="2024-12-09T00:00:00"/>
  </r>
  <r>
    <n v="1044"/>
    <x v="2"/>
    <x v="2"/>
    <x v="0"/>
    <x v="2"/>
    <s v="1-2"/>
    <n v="6"/>
    <n v="12"/>
    <s v="None"/>
    <d v="2024-10-20T00:00:00"/>
  </r>
  <r>
    <n v="1045"/>
    <x v="1"/>
    <x v="3"/>
    <x v="2"/>
    <x v="1"/>
    <s v="7-12"/>
    <n v="5"/>
    <n v="10"/>
    <s v="None"/>
    <d v="2024-10-28T00:00:00"/>
  </r>
  <r>
    <n v="1046"/>
    <x v="0"/>
    <x v="0"/>
    <x v="0"/>
    <x v="0"/>
    <s v="3-6"/>
    <n v="5"/>
    <n v="10"/>
    <s v="None"/>
    <d v="2024-10-29T00:00:00"/>
  </r>
  <r>
    <n v="1047"/>
    <x v="0"/>
    <x v="0"/>
    <x v="0"/>
    <x v="3"/>
    <s v="3-6"/>
    <n v="9"/>
    <n v="18"/>
    <s v="Financial Mentoring"/>
    <d v="2024-12-28T00:00:00"/>
  </r>
  <r>
    <n v="1048"/>
    <x v="1"/>
    <x v="3"/>
    <x v="2"/>
    <x v="1"/>
    <s v="7-12"/>
    <n v="9"/>
    <n v="18"/>
    <s v="None"/>
    <d v="2024-12-29T00:00:00"/>
  </r>
  <r>
    <n v="1049"/>
    <x v="2"/>
    <x v="2"/>
    <x v="0"/>
    <x v="2"/>
    <s v="1-2"/>
    <n v="2"/>
    <n v="4"/>
    <s v="None"/>
    <d v="2024-12-22T00:00:00"/>
  </r>
  <r>
    <n v="1050"/>
    <x v="1"/>
    <x v="1"/>
    <x v="2"/>
    <x v="1"/>
    <s v="7-12"/>
    <n v="2"/>
    <n v="4"/>
    <s v="Financial Mentoring"/>
    <d v="2024-12-01T00:00:00"/>
  </r>
  <r>
    <n v="1051"/>
    <x v="2"/>
    <x v="2"/>
    <x v="0"/>
    <x v="2"/>
    <s v="1-2"/>
    <n v="10"/>
    <n v="20"/>
    <s v="None"/>
    <d v="2025-03-11T00:00:00"/>
  </r>
  <r>
    <n v="1052"/>
    <x v="1"/>
    <x v="3"/>
    <x v="2"/>
    <x v="1"/>
    <s v="7-12"/>
    <n v="2"/>
    <n v="4"/>
    <s v="None"/>
    <d v="2024-12-15T00:00:00"/>
  </r>
  <r>
    <n v="1053"/>
    <x v="1"/>
    <x v="3"/>
    <x v="2"/>
    <x v="1"/>
    <s v="7-12"/>
    <n v="3"/>
    <n v="6"/>
    <s v="Financial Mentoring"/>
    <d v="2024-12-12T00:00:00"/>
  </r>
  <r>
    <n v="1054"/>
    <x v="0"/>
    <x v="0"/>
    <x v="0"/>
    <x v="0"/>
    <s v="3-6"/>
    <n v="10"/>
    <n v="20"/>
    <s v="None"/>
    <d v="2024-12-10T00:00:00"/>
  </r>
  <r>
    <n v="1055"/>
    <x v="1"/>
    <x v="4"/>
    <x v="0"/>
    <x v="3"/>
    <s v="3-6"/>
    <n v="8"/>
    <n v="16"/>
    <s v="None"/>
    <d v="2024-11-06T00:00:00"/>
  </r>
  <r>
    <n v="1056"/>
    <x v="1"/>
    <x v="4"/>
    <x v="0"/>
    <x v="1"/>
    <s v="3-6"/>
    <n v="7"/>
    <n v="14"/>
    <s v="Financial Mentoring"/>
    <d v="2025-02-25T00:00:00"/>
  </r>
  <r>
    <n v="1057"/>
    <x v="2"/>
    <x v="2"/>
    <x v="0"/>
    <x v="2"/>
    <s v="1-2"/>
    <n v="10"/>
    <n v="20"/>
    <s v="None"/>
    <d v="2024-12-04T00:00:00"/>
  </r>
  <r>
    <n v="1058"/>
    <x v="2"/>
    <x v="2"/>
    <x v="0"/>
    <x v="2"/>
    <s v="1-2"/>
    <n v="7"/>
    <n v="14"/>
    <s v="Financial Mentoring"/>
    <d v="2024-11-16T00:00:00"/>
  </r>
  <r>
    <n v="1059"/>
    <x v="0"/>
    <x v="0"/>
    <x v="0"/>
    <x v="0"/>
    <s v="3-6"/>
    <n v="1"/>
    <n v="2"/>
    <s v="None"/>
    <d v="2024-11-28T00:00:00"/>
  </r>
  <r>
    <n v="1060"/>
    <x v="0"/>
    <x v="2"/>
    <x v="0"/>
    <x v="2"/>
    <s v="1-2"/>
    <n v="2"/>
    <n v="4"/>
    <s v="None"/>
    <d v="2025-01-24T00:00:00"/>
  </r>
  <r>
    <n v="1061"/>
    <x v="1"/>
    <x v="3"/>
    <x v="2"/>
    <x v="1"/>
    <s v="7-12"/>
    <n v="9"/>
    <n v="18"/>
    <s v="None"/>
    <d v="2024-12-13T00:00:00"/>
  </r>
  <r>
    <n v="1062"/>
    <x v="0"/>
    <x v="0"/>
    <x v="0"/>
    <x v="3"/>
    <s v="3-6"/>
    <n v="9"/>
    <n v="18"/>
    <s v="None"/>
    <d v="2025-02-22T00:00:00"/>
  </r>
  <r>
    <n v="1063"/>
    <x v="1"/>
    <x v="3"/>
    <x v="2"/>
    <x v="1"/>
    <s v="7-12"/>
    <n v="2"/>
    <n v="4"/>
    <s v="None"/>
    <d v="2025-03-21T00:00:00"/>
  </r>
  <r>
    <n v="1064"/>
    <x v="0"/>
    <x v="0"/>
    <x v="0"/>
    <x v="3"/>
    <s v="3-6"/>
    <n v="4"/>
    <n v="8"/>
    <s v="None"/>
    <d v="2024-10-30T00:00:00"/>
  </r>
  <r>
    <n v="1065"/>
    <x v="1"/>
    <x v="4"/>
    <x v="0"/>
    <x v="3"/>
    <s v="3-6"/>
    <n v="7"/>
    <n v="14"/>
    <s v="None"/>
    <d v="2024-12-01T00:00:00"/>
  </r>
  <r>
    <n v="1066"/>
    <x v="2"/>
    <x v="2"/>
    <x v="0"/>
    <x v="2"/>
    <s v="1-2"/>
    <n v="1"/>
    <n v="2"/>
    <s v="None"/>
    <d v="2024-11-10T00:00:00"/>
  </r>
  <r>
    <n v="1067"/>
    <x v="2"/>
    <x v="2"/>
    <x v="0"/>
    <x v="2"/>
    <s v="1-2"/>
    <n v="5"/>
    <n v="10"/>
    <s v="None"/>
    <d v="2025-02-13T00:00:00"/>
  </r>
  <r>
    <n v="1068"/>
    <x v="1"/>
    <x v="4"/>
    <x v="0"/>
    <x v="1"/>
    <s v="3-6"/>
    <n v="1"/>
    <n v="2"/>
    <s v="Financial Mentoring"/>
    <d v="2024-12-15T00:00:00"/>
  </r>
  <r>
    <n v="1069"/>
    <x v="0"/>
    <x v="4"/>
    <x v="0"/>
    <x v="3"/>
    <s v="3-6"/>
    <n v="6"/>
    <n v="12"/>
    <s v="Financial Mentoring"/>
    <d v="2024-10-23T00:00:00"/>
  </r>
  <r>
    <n v="1070"/>
    <x v="0"/>
    <x v="0"/>
    <x v="0"/>
    <x v="0"/>
    <s v="3-6"/>
    <n v="7"/>
    <n v="14"/>
    <s v="None"/>
    <d v="2025-03-10T00:00:00"/>
  </r>
  <r>
    <n v="1071"/>
    <x v="1"/>
    <x v="1"/>
    <x v="1"/>
    <x v="1"/>
    <s v="7-12"/>
    <n v="2"/>
    <n v="4"/>
    <s v="None"/>
    <d v="2024-10-02T00:00:00"/>
  </r>
  <r>
    <n v="1072"/>
    <x v="2"/>
    <x v="2"/>
    <x v="0"/>
    <x v="2"/>
    <s v="1-2"/>
    <n v="5"/>
    <n v="10"/>
    <s v="None"/>
    <d v="2024-10-10T00:00:00"/>
  </r>
  <r>
    <n v="1073"/>
    <x v="2"/>
    <x v="2"/>
    <x v="0"/>
    <x v="2"/>
    <s v="1-2"/>
    <n v="6"/>
    <n v="12"/>
    <s v="None"/>
    <d v="2024-12-18T00:00:00"/>
  </r>
  <r>
    <n v="1074"/>
    <x v="1"/>
    <x v="3"/>
    <x v="2"/>
    <x v="1"/>
    <s v="7-12"/>
    <n v="3"/>
    <n v="6"/>
    <s v="Financial Mentoring"/>
    <d v="2024-12-25T00:00:00"/>
  </r>
  <r>
    <n v="1075"/>
    <x v="1"/>
    <x v="3"/>
    <x v="2"/>
    <x v="1"/>
    <s v="7-12"/>
    <n v="1"/>
    <n v="2"/>
    <s v="Financial Mentoring"/>
    <d v="2024-12-16T00:00:00"/>
  </r>
  <r>
    <n v="1076"/>
    <x v="0"/>
    <x v="0"/>
    <x v="0"/>
    <x v="0"/>
    <s v="3-6"/>
    <n v="3"/>
    <n v="6"/>
    <s v="Financial Mentoring"/>
    <d v="2024-11-24T00:00:00"/>
  </r>
  <r>
    <n v="1077"/>
    <x v="2"/>
    <x v="2"/>
    <x v="0"/>
    <x v="2"/>
    <s v="1-2"/>
    <n v="6"/>
    <n v="12"/>
    <s v="Financial Mentoring"/>
    <d v="2024-12-23T00:00:00"/>
  </r>
  <r>
    <n v="1078"/>
    <x v="0"/>
    <x v="0"/>
    <x v="0"/>
    <x v="0"/>
    <s v="3-6"/>
    <n v="1"/>
    <n v="2"/>
    <s v="None"/>
    <d v="2024-10-28T00:00:00"/>
  </r>
  <r>
    <n v="1079"/>
    <x v="2"/>
    <x v="2"/>
    <x v="0"/>
    <x v="2"/>
    <s v="1-2"/>
    <n v="9"/>
    <n v="18"/>
    <s v="None"/>
    <d v="2025-03-22T00:00:00"/>
  </r>
  <r>
    <n v="1080"/>
    <x v="2"/>
    <x v="2"/>
    <x v="0"/>
    <x v="2"/>
    <s v="1-2"/>
    <n v="7"/>
    <n v="14"/>
    <s v="Financial Mentoring"/>
    <d v="2024-11-12T00:00:00"/>
  </r>
  <r>
    <n v="1081"/>
    <x v="0"/>
    <x v="0"/>
    <x v="0"/>
    <x v="3"/>
    <s v="3-6"/>
    <n v="2"/>
    <n v="4"/>
    <s v="None"/>
    <d v="2025-01-23T00:00:00"/>
  </r>
  <r>
    <n v="1082"/>
    <x v="0"/>
    <x v="2"/>
    <x v="0"/>
    <x v="2"/>
    <s v="1-2"/>
    <n v="3"/>
    <n v="6"/>
    <s v="Financial Mentoring"/>
    <d v="2024-11-14T00:00:00"/>
  </r>
  <r>
    <n v="1083"/>
    <x v="1"/>
    <x v="1"/>
    <x v="2"/>
    <x v="1"/>
    <s v="7-12"/>
    <n v="1"/>
    <n v="2"/>
    <s v="None"/>
    <d v="2024-11-08T00:00:00"/>
  </r>
  <r>
    <n v="1084"/>
    <x v="0"/>
    <x v="0"/>
    <x v="0"/>
    <x v="3"/>
    <s v="3-6"/>
    <n v="3"/>
    <n v="6"/>
    <s v="None"/>
    <d v="2025-02-16T00:00:00"/>
  </r>
  <r>
    <n v="1085"/>
    <x v="2"/>
    <x v="2"/>
    <x v="0"/>
    <x v="2"/>
    <s v="1-2"/>
    <n v="7"/>
    <n v="14"/>
    <s v="None"/>
    <d v="2024-10-24T00:00:00"/>
  </r>
  <r>
    <n v="1086"/>
    <x v="0"/>
    <x v="0"/>
    <x v="0"/>
    <x v="3"/>
    <s v="3-6"/>
    <n v="1"/>
    <n v="2"/>
    <s v="None"/>
    <d v="2025-03-30T00:00:00"/>
  </r>
  <r>
    <n v="1087"/>
    <x v="2"/>
    <x v="2"/>
    <x v="0"/>
    <x v="2"/>
    <s v="1-2"/>
    <n v="5"/>
    <n v="10"/>
    <s v="None"/>
    <d v="2024-12-27T00:00:00"/>
  </r>
  <r>
    <n v="1088"/>
    <x v="0"/>
    <x v="0"/>
    <x v="0"/>
    <x v="0"/>
    <s v="3-6"/>
    <n v="1"/>
    <n v="2"/>
    <s v="None"/>
    <d v="2024-11-12T00:00:00"/>
  </r>
  <r>
    <n v="1089"/>
    <x v="0"/>
    <x v="0"/>
    <x v="0"/>
    <x v="0"/>
    <s v="3-6"/>
    <n v="6"/>
    <n v="12"/>
    <s v="Financial Mentoring"/>
    <d v="2024-11-06T00:00:00"/>
  </r>
  <r>
    <n v="1090"/>
    <x v="0"/>
    <x v="2"/>
    <x v="0"/>
    <x v="2"/>
    <s v="1-2"/>
    <n v="2"/>
    <n v="4"/>
    <s v="None"/>
    <d v="2024-10-19T00:00:00"/>
  </r>
  <r>
    <n v="1091"/>
    <x v="0"/>
    <x v="2"/>
    <x v="0"/>
    <x v="2"/>
    <s v="1-2"/>
    <n v="8"/>
    <n v="16"/>
    <s v="Financial Mentoring"/>
    <d v="2025-01-17T00:00:00"/>
  </r>
  <r>
    <n v="1092"/>
    <x v="2"/>
    <x v="2"/>
    <x v="0"/>
    <x v="2"/>
    <s v="1-2"/>
    <n v="5"/>
    <n v="10"/>
    <s v="None"/>
    <d v="2025-03-21T00:00:00"/>
  </r>
  <r>
    <n v="1093"/>
    <x v="0"/>
    <x v="2"/>
    <x v="0"/>
    <x v="2"/>
    <s v="1-2"/>
    <n v="7"/>
    <n v="14"/>
    <s v="Financial Mentoring"/>
    <d v="2025-02-08T00:00:00"/>
  </r>
  <r>
    <n v="1094"/>
    <x v="0"/>
    <x v="0"/>
    <x v="0"/>
    <x v="0"/>
    <s v="3-6"/>
    <n v="7"/>
    <n v="14"/>
    <s v="None"/>
    <d v="2025-03-06T00:00:00"/>
  </r>
  <r>
    <n v="1095"/>
    <x v="0"/>
    <x v="0"/>
    <x v="0"/>
    <x v="0"/>
    <s v="3-6"/>
    <n v="2"/>
    <n v="4"/>
    <s v="None"/>
    <d v="2025-03-08T00:00:00"/>
  </r>
  <r>
    <n v="1096"/>
    <x v="0"/>
    <x v="0"/>
    <x v="0"/>
    <x v="0"/>
    <s v="3-6"/>
    <n v="1"/>
    <n v="2"/>
    <s v="None"/>
    <d v="2024-11-21T00:00:00"/>
  </r>
  <r>
    <n v="1097"/>
    <x v="1"/>
    <x v="3"/>
    <x v="2"/>
    <x v="1"/>
    <s v="7-12"/>
    <n v="7"/>
    <n v="14"/>
    <s v="None"/>
    <d v="2024-12-21T00:00:00"/>
  </r>
  <r>
    <n v="1098"/>
    <x v="0"/>
    <x v="0"/>
    <x v="0"/>
    <x v="3"/>
    <s v="3-6"/>
    <n v="8"/>
    <n v="16"/>
    <s v="None"/>
    <d v="2025-03-14T00:00:00"/>
  </r>
  <r>
    <n v="1099"/>
    <x v="1"/>
    <x v="3"/>
    <x v="2"/>
    <x v="1"/>
    <s v="7-12"/>
    <n v="1"/>
    <n v="2"/>
    <s v="None"/>
    <d v="2024-11-03T00:00:00"/>
  </r>
  <r>
    <n v="1100"/>
    <x v="0"/>
    <x v="2"/>
    <x v="0"/>
    <x v="2"/>
    <s v="3-6"/>
    <n v="2"/>
    <n v="4"/>
    <s v="None"/>
    <d v="2024-10-22T00:00:00"/>
  </r>
  <r>
    <n v="1101"/>
    <x v="0"/>
    <x v="0"/>
    <x v="0"/>
    <x v="0"/>
    <s v="3-6"/>
    <n v="10"/>
    <n v="20"/>
    <s v="None"/>
    <d v="2025-03-19T00:00:00"/>
  </r>
  <r>
    <n v="1102"/>
    <x v="0"/>
    <x v="4"/>
    <x v="0"/>
    <x v="3"/>
    <s v="3-6"/>
    <n v="1"/>
    <n v="2"/>
    <s v="None"/>
    <d v="2025-01-19T00:00:00"/>
  </r>
  <r>
    <n v="1103"/>
    <x v="0"/>
    <x v="2"/>
    <x v="0"/>
    <x v="0"/>
    <s v="3-6"/>
    <n v="7"/>
    <n v="14"/>
    <s v="None"/>
    <d v="2025-02-15T00:00:00"/>
  </r>
  <r>
    <n v="1104"/>
    <x v="2"/>
    <x v="2"/>
    <x v="0"/>
    <x v="2"/>
    <s v="1-2"/>
    <n v="10"/>
    <n v="20"/>
    <s v="Financial Mentoring"/>
    <d v="2024-11-07T00:00:00"/>
  </r>
  <r>
    <n v="1105"/>
    <x v="2"/>
    <x v="2"/>
    <x v="0"/>
    <x v="2"/>
    <s v="1-2"/>
    <n v="8"/>
    <n v="16"/>
    <s v="Financial Mentoring"/>
    <d v="2024-11-17T00:00:00"/>
  </r>
  <r>
    <n v="1106"/>
    <x v="0"/>
    <x v="0"/>
    <x v="0"/>
    <x v="0"/>
    <s v="3-6"/>
    <n v="9"/>
    <n v="18"/>
    <s v="None"/>
    <d v="2025-03-07T00:00:00"/>
  </r>
  <r>
    <n v="1107"/>
    <x v="2"/>
    <x v="2"/>
    <x v="0"/>
    <x v="2"/>
    <s v="1-2"/>
    <n v="10"/>
    <n v="20"/>
    <s v="Financial Mentoring"/>
    <d v="2024-11-02T00:00:00"/>
  </r>
  <r>
    <n v="1108"/>
    <x v="2"/>
    <x v="2"/>
    <x v="0"/>
    <x v="2"/>
    <s v="1-2"/>
    <n v="5"/>
    <n v="10"/>
    <s v="Financial Mentoring"/>
    <d v="2024-12-06T00:00:00"/>
  </r>
  <r>
    <n v="1109"/>
    <x v="1"/>
    <x v="3"/>
    <x v="2"/>
    <x v="1"/>
    <s v="7-12"/>
    <n v="5"/>
    <n v="10"/>
    <s v="None"/>
    <d v="2025-03-25T00:00:00"/>
  </r>
  <r>
    <n v="1110"/>
    <x v="1"/>
    <x v="4"/>
    <x v="0"/>
    <x v="3"/>
    <s v="3-6"/>
    <n v="10"/>
    <n v="20"/>
    <s v="None"/>
    <d v="2025-02-24T00:00:00"/>
  </r>
  <r>
    <n v="1111"/>
    <x v="1"/>
    <x v="3"/>
    <x v="2"/>
    <x v="1"/>
    <s v="7-12"/>
    <n v="7"/>
    <n v="14"/>
    <s v="Financial Mentoring"/>
    <d v="2024-10-17T00:00:00"/>
  </r>
  <r>
    <n v="1112"/>
    <x v="0"/>
    <x v="2"/>
    <x v="0"/>
    <x v="2"/>
    <s v="1-2"/>
    <n v="5"/>
    <n v="10"/>
    <s v="Financial Mentoring"/>
    <d v="2025-03-01T00:00:00"/>
  </r>
  <r>
    <n v="1113"/>
    <x v="0"/>
    <x v="0"/>
    <x v="0"/>
    <x v="0"/>
    <s v="3-6"/>
    <n v="7"/>
    <n v="14"/>
    <s v="Financial Mentoring"/>
    <d v="2025-03-22T00:00:00"/>
  </r>
  <r>
    <n v="1114"/>
    <x v="0"/>
    <x v="0"/>
    <x v="0"/>
    <x v="3"/>
    <s v="3-6"/>
    <n v="2"/>
    <n v="4"/>
    <s v="None"/>
    <d v="2025-03-16T00:00:00"/>
  </r>
  <r>
    <n v="1115"/>
    <x v="1"/>
    <x v="4"/>
    <x v="0"/>
    <x v="3"/>
    <s v="3-6"/>
    <n v="5"/>
    <n v="10"/>
    <s v="Financial Mentoring"/>
    <d v="2024-12-30T00:00:00"/>
  </r>
  <r>
    <n v="1116"/>
    <x v="4"/>
    <x v="2"/>
    <x v="0"/>
    <x v="2"/>
    <s v="1-2"/>
    <n v="6"/>
    <n v="12"/>
    <s v="None"/>
    <d v="2025-03-29T00:00:00"/>
  </r>
  <r>
    <n v="1117"/>
    <x v="3"/>
    <x v="1"/>
    <x v="3"/>
    <x v="4"/>
    <s v="25+"/>
    <n v="5"/>
    <n v="10"/>
    <s v="None"/>
    <d v="2025-03-29T00:00:00"/>
  </r>
  <r>
    <n v="1118"/>
    <x v="0"/>
    <x v="0"/>
    <x v="0"/>
    <x v="0"/>
    <s v="3-6"/>
    <n v="4"/>
    <n v="8"/>
    <s v="None"/>
    <d v="2025-01-20T00:00:00"/>
  </r>
  <r>
    <n v="1119"/>
    <x v="0"/>
    <x v="0"/>
    <x v="0"/>
    <x v="3"/>
    <s v="3-6"/>
    <n v="4"/>
    <n v="8"/>
    <s v="None"/>
    <d v="2024-10-16T00:00:00"/>
  </r>
  <r>
    <n v="1120"/>
    <x v="0"/>
    <x v="0"/>
    <x v="0"/>
    <x v="0"/>
    <s v="3-6"/>
    <n v="10"/>
    <n v="20"/>
    <s v="Financial Mentoring"/>
    <d v="2025-02-06T00:00:00"/>
  </r>
  <r>
    <n v="1121"/>
    <x v="0"/>
    <x v="2"/>
    <x v="0"/>
    <x v="0"/>
    <s v="3-6"/>
    <n v="7"/>
    <n v="14"/>
    <s v="None"/>
    <d v="2025-02-08T00:00:00"/>
  </r>
  <r>
    <n v="1122"/>
    <x v="0"/>
    <x v="2"/>
    <x v="0"/>
    <x v="2"/>
    <s v="1-2"/>
    <n v="3"/>
    <n v="6"/>
    <s v="None"/>
    <d v="2025-02-27T00:00:00"/>
  </r>
  <r>
    <n v="1123"/>
    <x v="1"/>
    <x v="3"/>
    <x v="2"/>
    <x v="1"/>
    <s v="7-12"/>
    <n v="8"/>
    <n v="16"/>
    <s v="None"/>
    <d v="2024-12-31T00:00:00"/>
  </r>
  <r>
    <n v="1124"/>
    <x v="0"/>
    <x v="0"/>
    <x v="0"/>
    <x v="3"/>
    <s v="3-6"/>
    <n v="6"/>
    <n v="12"/>
    <s v="None"/>
    <d v="2024-11-12T00:00:00"/>
  </r>
  <r>
    <n v="1125"/>
    <x v="2"/>
    <x v="2"/>
    <x v="0"/>
    <x v="2"/>
    <s v="1-2"/>
    <n v="7"/>
    <n v="14"/>
    <s v="None"/>
    <d v="2024-11-14T00:00:00"/>
  </r>
  <r>
    <n v="1126"/>
    <x v="2"/>
    <x v="2"/>
    <x v="0"/>
    <x v="2"/>
    <s v="1-2"/>
    <n v="5"/>
    <n v="10"/>
    <s v="Financial Mentoring"/>
    <d v="2025-01-19T00:00:00"/>
  </r>
  <r>
    <n v="1127"/>
    <x v="0"/>
    <x v="0"/>
    <x v="0"/>
    <x v="0"/>
    <s v="3-6"/>
    <n v="5"/>
    <n v="10"/>
    <s v="None"/>
    <d v="2025-03-15T00:00:00"/>
  </r>
  <r>
    <n v="1128"/>
    <x v="0"/>
    <x v="0"/>
    <x v="0"/>
    <x v="3"/>
    <s v="3-6"/>
    <n v="5"/>
    <n v="10"/>
    <s v="None"/>
    <d v="2024-10-10T00:00:00"/>
  </r>
  <r>
    <n v="1129"/>
    <x v="2"/>
    <x v="2"/>
    <x v="0"/>
    <x v="2"/>
    <s v="1-2"/>
    <n v="5"/>
    <n v="10"/>
    <s v="None"/>
    <d v="2024-11-07T00:00:00"/>
  </r>
  <r>
    <n v="1130"/>
    <x v="2"/>
    <x v="2"/>
    <x v="0"/>
    <x v="2"/>
    <s v="1-2"/>
    <n v="4"/>
    <n v="8"/>
    <s v="None"/>
    <d v="2024-12-18T00:00:00"/>
  </r>
  <r>
    <n v="1131"/>
    <x v="1"/>
    <x v="4"/>
    <x v="0"/>
    <x v="1"/>
    <s v="3-6"/>
    <n v="5"/>
    <n v="10"/>
    <s v="None"/>
    <d v="2025-03-14T00:00:00"/>
  </r>
  <r>
    <n v="1132"/>
    <x v="0"/>
    <x v="0"/>
    <x v="0"/>
    <x v="0"/>
    <s v="3-6"/>
    <n v="8"/>
    <n v="16"/>
    <s v="Financial Mentoring"/>
    <d v="2025-02-07T00:00:00"/>
  </r>
  <r>
    <n v="1133"/>
    <x v="0"/>
    <x v="2"/>
    <x v="0"/>
    <x v="2"/>
    <s v="1-2"/>
    <n v="2"/>
    <n v="4"/>
    <s v="None"/>
    <d v="2025-03-30T00:00:00"/>
  </r>
  <r>
    <n v="1134"/>
    <x v="1"/>
    <x v="4"/>
    <x v="0"/>
    <x v="3"/>
    <s v="3-6"/>
    <n v="9"/>
    <n v="18"/>
    <s v="None"/>
    <d v="2025-03-17T00:00:00"/>
  </r>
  <r>
    <n v="1135"/>
    <x v="0"/>
    <x v="0"/>
    <x v="0"/>
    <x v="0"/>
    <s v="3-6"/>
    <n v="4"/>
    <n v="8"/>
    <s v="None"/>
    <d v="2025-01-26T00:00:00"/>
  </r>
  <r>
    <n v="1136"/>
    <x v="0"/>
    <x v="0"/>
    <x v="0"/>
    <x v="0"/>
    <s v="3-6"/>
    <n v="3"/>
    <n v="6"/>
    <s v="Financial Mentoring"/>
    <d v="2024-12-30T00:00:00"/>
  </r>
  <r>
    <n v="1137"/>
    <x v="1"/>
    <x v="1"/>
    <x v="1"/>
    <x v="1"/>
    <s v="7-12"/>
    <n v="5"/>
    <n v="10"/>
    <s v="Financial Mentoring"/>
    <d v="2024-12-12T00:00:00"/>
  </r>
  <r>
    <n v="1138"/>
    <x v="0"/>
    <x v="2"/>
    <x v="0"/>
    <x v="2"/>
    <s v="1-2"/>
    <n v="4"/>
    <n v="8"/>
    <s v="Financial Mentoring"/>
    <d v="2024-10-30T00:00:00"/>
  </r>
  <r>
    <n v="1139"/>
    <x v="2"/>
    <x v="2"/>
    <x v="0"/>
    <x v="2"/>
    <s v="1-2"/>
    <n v="4"/>
    <n v="8"/>
    <s v="None"/>
    <d v="2024-11-16T00:00:00"/>
  </r>
  <r>
    <n v="1140"/>
    <x v="0"/>
    <x v="2"/>
    <x v="0"/>
    <x v="2"/>
    <s v="1-2"/>
    <n v="5"/>
    <n v="10"/>
    <s v="None"/>
    <d v="2025-01-05T00:00:00"/>
  </r>
  <r>
    <n v="1141"/>
    <x v="0"/>
    <x v="0"/>
    <x v="0"/>
    <x v="3"/>
    <s v="3-6"/>
    <n v="6"/>
    <n v="12"/>
    <s v="Financial Mentoring"/>
    <d v="2025-01-21T00:00:00"/>
  </r>
  <r>
    <n v="1142"/>
    <x v="0"/>
    <x v="2"/>
    <x v="0"/>
    <x v="2"/>
    <s v="1-2"/>
    <n v="3"/>
    <n v="6"/>
    <s v="None"/>
    <d v="2025-03-15T00:00:00"/>
  </r>
  <r>
    <n v="1143"/>
    <x v="0"/>
    <x v="0"/>
    <x v="0"/>
    <x v="0"/>
    <s v="3-6"/>
    <n v="5"/>
    <n v="10"/>
    <s v="Financial Mentoring"/>
    <d v="2025-03-09T00:00:00"/>
  </r>
  <r>
    <n v="1144"/>
    <x v="0"/>
    <x v="2"/>
    <x v="0"/>
    <x v="2"/>
    <s v="1-2"/>
    <n v="7"/>
    <n v="14"/>
    <s v="None"/>
    <d v="2025-01-12T00:00:00"/>
  </r>
  <r>
    <n v="1145"/>
    <x v="0"/>
    <x v="0"/>
    <x v="0"/>
    <x v="0"/>
    <s v="3-6"/>
    <n v="5"/>
    <n v="10"/>
    <s v="Financial Mentoring"/>
    <d v="2025-01-26T00:00:00"/>
  </r>
  <r>
    <n v="1146"/>
    <x v="0"/>
    <x v="0"/>
    <x v="0"/>
    <x v="0"/>
    <s v="3-6"/>
    <n v="9"/>
    <n v="18"/>
    <s v="None"/>
    <d v="2025-03-14T00:00:00"/>
  </r>
  <r>
    <n v="1147"/>
    <x v="1"/>
    <x v="3"/>
    <x v="2"/>
    <x v="1"/>
    <s v="7-12"/>
    <n v="1"/>
    <n v="2"/>
    <s v="None"/>
    <d v="2024-12-10T00:00:00"/>
  </r>
  <r>
    <n v="1148"/>
    <x v="2"/>
    <x v="2"/>
    <x v="0"/>
    <x v="2"/>
    <s v="1-2"/>
    <n v="7"/>
    <n v="14"/>
    <s v="None"/>
    <d v="2024-11-24T00:00:00"/>
  </r>
  <r>
    <n v="1149"/>
    <x v="2"/>
    <x v="2"/>
    <x v="0"/>
    <x v="2"/>
    <s v="1-2"/>
    <n v="9"/>
    <n v="18"/>
    <s v="None"/>
    <d v="2024-12-20T00:00:00"/>
  </r>
  <r>
    <n v="1150"/>
    <x v="2"/>
    <x v="2"/>
    <x v="0"/>
    <x v="2"/>
    <s v="1-2"/>
    <n v="3"/>
    <n v="6"/>
    <s v="None"/>
    <d v="2025-01-09T00:00:00"/>
  </r>
  <r>
    <n v="1151"/>
    <x v="1"/>
    <x v="1"/>
    <x v="2"/>
    <x v="1"/>
    <s v="7-12"/>
    <n v="10"/>
    <n v="20"/>
    <s v="None"/>
    <d v="2024-12-31T00:00:00"/>
  </r>
  <r>
    <n v="1152"/>
    <x v="0"/>
    <x v="2"/>
    <x v="0"/>
    <x v="2"/>
    <s v="3-6"/>
    <n v="5"/>
    <n v="10"/>
    <s v="None"/>
    <d v="2024-10-16T00:00:00"/>
  </r>
  <r>
    <n v="1153"/>
    <x v="3"/>
    <x v="1"/>
    <x v="1"/>
    <x v="1"/>
    <s v="7-12"/>
    <n v="7"/>
    <n v="14"/>
    <s v="None"/>
    <d v="2025-01-05T00:00:00"/>
  </r>
  <r>
    <n v="1154"/>
    <x v="0"/>
    <x v="0"/>
    <x v="0"/>
    <x v="0"/>
    <s v="3-6"/>
    <n v="4"/>
    <n v="8"/>
    <s v="None"/>
    <d v="2024-11-24T00:00:00"/>
  </r>
  <r>
    <n v="1155"/>
    <x v="1"/>
    <x v="1"/>
    <x v="1"/>
    <x v="1"/>
    <s v="7-12"/>
    <n v="1"/>
    <n v="2"/>
    <s v="Financial Mentoring"/>
    <d v="2025-03-27T00:00:00"/>
  </r>
  <r>
    <n v="1156"/>
    <x v="3"/>
    <x v="1"/>
    <x v="1"/>
    <x v="4"/>
    <s v="7-12"/>
    <n v="2"/>
    <n v="4"/>
    <s v="Financial Mentoring"/>
    <d v="2024-10-31T00:00:00"/>
  </r>
  <r>
    <n v="1157"/>
    <x v="2"/>
    <x v="2"/>
    <x v="0"/>
    <x v="2"/>
    <s v="1-2"/>
    <n v="2"/>
    <n v="4"/>
    <s v="Financial Mentoring"/>
    <d v="2025-02-17T00:00:00"/>
  </r>
  <r>
    <n v="1158"/>
    <x v="1"/>
    <x v="1"/>
    <x v="1"/>
    <x v="1"/>
    <s v="7-12"/>
    <n v="2"/>
    <n v="4"/>
    <s v="None"/>
    <d v="2024-10-22T00:00:00"/>
  </r>
  <r>
    <n v="1159"/>
    <x v="1"/>
    <x v="4"/>
    <x v="0"/>
    <x v="3"/>
    <s v="3-6"/>
    <n v="8"/>
    <n v="16"/>
    <s v="None"/>
    <d v="2024-10-08T00:00:00"/>
  </r>
  <r>
    <n v="1160"/>
    <x v="2"/>
    <x v="2"/>
    <x v="0"/>
    <x v="2"/>
    <s v="1-2"/>
    <n v="4"/>
    <n v="8"/>
    <s v="None"/>
    <d v="2025-03-17T00:00:00"/>
  </r>
  <r>
    <n v="1161"/>
    <x v="0"/>
    <x v="0"/>
    <x v="0"/>
    <x v="0"/>
    <s v="3-6"/>
    <n v="6"/>
    <n v="12"/>
    <s v="None"/>
    <d v="2025-03-04T00:00:00"/>
  </r>
  <r>
    <n v="1162"/>
    <x v="0"/>
    <x v="0"/>
    <x v="0"/>
    <x v="0"/>
    <s v="3-6"/>
    <n v="6"/>
    <n v="12"/>
    <s v="None"/>
    <d v="2024-12-03T00:00:00"/>
  </r>
  <r>
    <n v="1163"/>
    <x v="0"/>
    <x v="0"/>
    <x v="0"/>
    <x v="0"/>
    <s v="3-6"/>
    <n v="1"/>
    <n v="2"/>
    <s v="Financial Mentoring"/>
    <d v="2025-02-19T00:00:00"/>
  </r>
  <r>
    <n v="1164"/>
    <x v="0"/>
    <x v="0"/>
    <x v="0"/>
    <x v="0"/>
    <s v="3-6"/>
    <n v="3"/>
    <n v="6"/>
    <s v="None"/>
    <d v="2025-03-04T00:00:00"/>
  </r>
  <r>
    <n v="1165"/>
    <x v="0"/>
    <x v="2"/>
    <x v="0"/>
    <x v="2"/>
    <s v="3-6"/>
    <n v="4"/>
    <n v="8"/>
    <s v="Financial Mentoring"/>
    <d v="2025-02-13T00:00:00"/>
  </r>
  <r>
    <n v="1166"/>
    <x v="0"/>
    <x v="0"/>
    <x v="0"/>
    <x v="3"/>
    <s v="3-6"/>
    <n v="9"/>
    <n v="18"/>
    <s v="None"/>
    <d v="2025-02-27T00:00:00"/>
  </r>
  <r>
    <n v="1167"/>
    <x v="2"/>
    <x v="2"/>
    <x v="0"/>
    <x v="2"/>
    <s v="1-2"/>
    <n v="8"/>
    <n v="16"/>
    <s v="Financial Mentoring"/>
    <d v="2024-12-02T00:00:00"/>
  </r>
  <r>
    <n v="1168"/>
    <x v="0"/>
    <x v="2"/>
    <x v="0"/>
    <x v="2"/>
    <s v="1-2"/>
    <n v="10"/>
    <n v="20"/>
    <s v="Financial Mentoring"/>
    <d v="2025-03-30T00:00:00"/>
  </r>
  <r>
    <n v="1169"/>
    <x v="0"/>
    <x v="0"/>
    <x v="0"/>
    <x v="3"/>
    <s v="3-6"/>
    <n v="7"/>
    <n v="14"/>
    <s v="Financial Mentoring"/>
    <d v="2025-03-19T00:00:00"/>
  </r>
  <r>
    <n v="1170"/>
    <x v="2"/>
    <x v="2"/>
    <x v="0"/>
    <x v="2"/>
    <s v="1-2"/>
    <n v="10"/>
    <n v="20"/>
    <s v="None"/>
    <d v="2025-03-01T00:00:00"/>
  </r>
  <r>
    <n v="1171"/>
    <x v="3"/>
    <x v="1"/>
    <x v="1"/>
    <x v="1"/>
    <s v="7-12"/>
    <n v="8"/>
    <n v="16"/>
    <s v="Financial Mentoring"/>
    <d v="2025-03-17T00:00:00"/>
  </r>
  <r>
    <n v="1172"/>
    <x v="0"/>
    <x v="0"/>
    <x v="0"/>
    <x v="0"/>
    <s v="3-6"/>
    <n v="4"/>
    <n v="8"/>
    <s v="None"/>
    <d v="2025-01-02T00:00:00"/>
  </r>
  <r>
    <n v="1173"/>
    <x v="2"/>
    <x v="2"/>
    <x v="0"/>
    <x v="2"/>
    <s v="1-2"/>
    <n v="7"/>
    <n v="14"/>
    <s v="Financial Mentoring"/>
    <d v="2025-01-13T00:00:00"/>
  </r>
  <r>
    <n v="1174"/>
    <x v="2"/>
    <x v="2"/>
    <x v="0"/>
    <x v="2"/>
    <s v="1-2"/>
    <n v="3"/>
    <n v="6"/>
    <s v="Financial Mentoring"/>
    <d v="2025-02-03T00:00:00"/>
  </r>
  <r>
    <n v="1175"/>
    <x v="2"/>
    <x v="2"/>
    <x v="0"/>
    <x v="2"/>
    <s v="1-2"/>
    <n v="1"/>
    <n v="2"/>
    <s v="Financial Mentoring"/>
    <d v="2025-02-06T00:00:00"/>
  </r>
  <r>
    <n v="1176"/>
    <x v="2"/>
    <x v="2"/>
    <x v="0"/>
    <x v="2"/>
    <s v="1-2"/>
    <n v="10"/>
    <n v="20"/>
    <s v="Financial Mentoring"/>
    <d v="2024-12-14T00:00:00"/>
  </r>
  <r>
    <n v="1177"/>
    <x v="0"/>
    <x v="2"/>
    <x v="0"/>
    <x v="2"/>
    <s v="1-2"/>
    <n v="7"/>
    <n v="14"/>
    <s v="Financial Mentoring"/>
    <d v="2024-10-31T00:00:00"/>
  </r>
  <r>
    <n v="1178"/>
    <x v="1"/>
    <x v="3"/>
    <x v="2"/>
    <x v="1"/>
    <s v="7-12"/>
    <n v="10"/>
    <n v="20"/>
    <s v="None"/>
    <d v="2025-03-01T00:00:00"/>
  </r>
  <r>
    <n v="1179"/>
    <x v="0"/>
    <x v="2"/>
    <x v="0"/>
    <x v="2"/>
    <s v="1-2"/>
    <n v="1"/>
    <n v="2"/>
    <s v="None"/>
    <d v="2024-11-22T00:00:00"/>
  </r>
  <r>
    <n v="1180"/>
    <x v="0"/>
    <x v="0"/>
    <x v="0"/>
    <x v="3"/>
    <s v="3-6"/>
    <n v="6"/>
    <n v="12"/>
    <s v="None"/>
    <d v="2024-10-25T00:00:00"/>
  </r>
  <r>
    <n v="1181"/>
    <x v="1"/>
    <x v="4"/>
    <x v="0"/>
    <x v="3"/>
    <s v="3-6"/>
    <n v="4"/>
    <n v="8"/>
    <s v="Financial Mentoring"/>
    <d v="2024-12-15T00:00:00"/>
  </r>
  <r>
    <n v="1182"/>
    <x v="0"/>
    <x v="0"/>
    <x v="0"/>
    <x v="0"/>
    <s v="3-6"/>
    <n v="7"/>
    <n v="14"/>
    <s v="None"/>
    <d v="2025-03-21T00:00:00"/>
  </r>
  <r>
    <n v="1183"/>
    <x v="0"/>
    <x v="0"/>
    <x v="0"/>
    <x v="0"/>
    <s v="3-6"/>
    <n v="3"/>
    <n v="6"/>
    <s v="None"/>
    <d v="2024-12-06T00:00:00"/>
  </r>
  <r>
    <n v="1184"/>
    <x v="2"/>
    <x v="2"/>
    <x v="0"/>
    <x v="2"/>
    <s v="1-2"/>
    <n v="5"/>
    <n v="10"/>
    <s v="None"/>
    <d v="2024-12-24T00:00:00"/>
  </r>
  <r>
    <n v="1185"/>
    <x v="1"/>
    <x v="4"/>
    <x v="0"/>
    <x v="3"/>
    <s v="3-6"/>
    <n v="7"/>
    <n v="14"/>
    <s v="Financial Mentoring"/>
    <d v="2024-11-21T00:00:00"/>
  </r>
  <r>
    <n v="1186"/>
    <x v="0"/>
    <x v="0"/>
    <x v="0"/>
    <x v="0"/>
    <s v="3-6"/>
    <n v="5"/>
    <n v="10"/>
    <s v="Financial Mentoring"/>
    <d v="2025-02-19T00:00:00"/>
  </r>
  <r>
    <n v="1187"/>
    <x v="2"/>
    <x v="2"/>
    <x v="0"/>
    <x v="2"/>
    <s v="1-2"/>
    <n v="6"/>
    <n v="12"/>
    <s v="None"/>
    <d v="2025-01-09T00:00:00"/>
  </r>
  <r>
    <n v="1188"/>
    <x v="2"/>
    <x v="2"/>
    <x v="0"/>
    <x v="2"/>
    <s v="1-2"/>
    <n v="1"/>
    <n v="2"/>
    <s v="None"/>
    <d v="2025-01-13T00:00:00"/>
  </r>
  <r>
    <n v="1189"/>
    <x v="2"/>
    <x v="2"/>
    <x v="0"/>
    <x v="2"/>
    <s v="1-2"/>
    <n v="2"/>
    <n v="4"/>
    <s v="None"/>
    <d v="2024-12-22T00:00:00"/>
  </r>
  <r>
    <n v="1190"/>
    <x v="2"/>
    <x v="2"/>
    <x v="0"/>
    <x v="2"/>
    <s v="1-2"/>
    <n v="5"/>
    <n v="10"/>
    <s v="None"/>
    <d v="2025-03-30T00:00:00"/>
  </r>
  <r>
    <n v="1191"/>
    <x v="2"/>
    <x v="2"/>
    <x v="0"/>
    <x v="2"/>
    <s v="1-2"/>
    <n v="8"/>
    <n v="16"/>
    <s v="None"/>
    <d v="2025-01-15T00:00:00"/>
  </r>
  <r>
    <n v="1192"/>
    <x v="0"/>
    <x v="0"/>
    <x v="0"/>
    <x v="0"/>
    <s v="3-6"/>
    <n v="9"/>
    <n v="18"/>
    <s v="None"/>
    <d v="2025-02-07T00:00:00"/>
  </r>
  <r>
    <n v="1193"/>
    <x v="2"/>
    <x v="2"/>
    <x v="0"/>
    <x v="2"/>
    <s v="1-2"/>
    <n v="2"/>
    <n v="4"/>
    <s v="Financial Mentoring"/>
    <d v="2025-01-23T00:00:00"/>
  </r>
  <r>
    <n v="1194"/>
    <x v="1"/>
    <x v="3"/>
    <x v="2"/>
    <x v="1"/>
    <s v="7-12"/>
    <n v="9"/>
    <n v="18"/>
    <s v="None"/>
    <d v="2025-02-11T00:00:00"/>
  </r>
  <r>
    <n v="1195"/>
    <x v="0"/>
    <x v="0"/>
    <x v="0"/>
    <x v="0"/>
    <s v="3-6"/>
    <n v="2"/>
    <n v="4"/>
    <s v="None"/>
    <d v="2024-11-07T00:00:00"/>
  </r>
  <r>
    <n v="1196"/>
    <x v="0"/>
    <x v="4"/>
    <x v="0"/>
    <x v="3"/>
    <s v="3-6"/>
    <n v="7"/>
    <n v="14"/>
    <s v="Financial Mentoring"/>
    <d v="2025-01-16T00:00:00"/>
  </r>
  <r>
    <n v="1197"/>
    <x v="0"/>
    <x v="0"/>
    <x v="0"/>
    <x v="0"/>
    <s v="3-6"/>
    <n v="2"/>
    <n v="4"/>
    <s v="Financial Mentoring"/>
    <d v="2025-01-02T00:00:00"/>
  </r>
  <r>
    <n v="1198"/>
    <x v="0"/>
    <x v="2"/>
    <x v="0"/>
    <x v="2"/>
    <s v="1-2"/>
    <n v="9"/>
    <n v="18"/>
    <s v="None"/>
    <d v="2025-01-19T00:00:00"/>
  </r>
  <r>
    <n v="1199"/>
    <x v="1"/>
    <x v="3"/>
    <x v="0"/>
    <x v="1"/>
    <s v="7-12"/>
    <n v="5"/>
    <n v="10"/>
    <s v="None"/>
    <d v="2024-12-31T00:00:00"/>
  </r>
  <r>
    <n v="1200"/>
    <x v="0"/>
    <x v="0"/>
    <x v="0"/>
    <x v="0"/>
    <s v="3-6"/>
    <n v="6"/>
    <n v="12"/>
    <s v="None"/>
    <d v="2024-10-14T00:00:00"/>
  </r>
  <r>
    <n v="1201"/>
    <x v="2"/>
    <x v="2"/>
    <x v="0"/>
    <x v="2"/>
    <s v="1-2"/>
    <n v="2"/>
    <n v="4"/>
    <s v="Financial Mentoring"/>
    <d v="2024-11-13T00:00:00"/>
  </r>
  <r>
    <n v="1202"/>
    <x v="0"/>
    <x v="0"/>
    <x v="0"/>
    <x v="0"/>
    <s v="3-6"/>
    <n v="3"/>
    <n v="6"/>
    <s v="None"/>
    <d v="2024-10-04T00:00:00"/>
  </r>
  <r>
    <n v="1203"/>
    <x v="0"/>
    <x v="0"/>
    <x v="0"/>
    <x v="0"/>
    <s v="3-6"/>
    <n v="7"/>
    <n v="14"/>
    <s v="None"/>
    <d v="2025-01-29T00:00:00"/>
  </r>
  <r>
    <n v="1204"/>
    <x v="1"/>
    <x v="3"/>
    <x v="2"/>
    <x v="1"/>
    <s v="7-12"/>
    <n v="6"/>
    <n v="12"/>
    <s v="None"/>
    <d v="2024-11-21T00:00:00"/>
  </r>
  <r>
    <n v="1205"/>
    <x v="0"/>
    <x v="0"/>
    <x v="0"/>
    <x v="3"/>
    <s v="3-6"/>
    <n v="8"/>
    <n v="16"/>
    <s v="None"/>
    <d v="2025-02-01T00:00:00"/>
  </r>
  <r>
    <n v="1206"/>
    <x v="1"/>
    <x v="3"/>
    <x v="0"/>
    <x v="1"/>
    <s v="3-6"/>
    <n v="8"/>
    <n v="16"/>
    <s v="Financial Mentoring"/>
    <d v="2025-03-15T00:00:00"/>
  </r>
  <r>
    <n v="1207"/>
    <x v="0"/>
    <x v="0"/>
    <x v="0"/>
    <x v="0"/>
    <s v="3-6"/>
    <n v="10"/>
    <n v="20"/>
    <s v="Financial Mentoring"/>
    <d v="2025-02-27T00:00:00"/>
  </r>
  <r>
    <n v="1208"/>
    <x v="3"/>
    <x v="1"/>
    <x v="1"/>
    <x v="4"/>
    <s v="7-12"/>
    <n v="6"/>
    <n v="12"/>
    <s v="None"/>
    <d v="2025-01-07T00:00:00"/>
  </r>
  <r>
    <n v="1209"/>
    <x v="2"/>
    <x v="2"/>
    <x v="0"/>
    <x v="2"/>
    <s v="1-2"/>
    <n v="2"/>
    <n v="4"/>
    <s v="None"/>
    <d v="2025-01-26T00:00:00"/>
  </r>
  <r>
    <n v="1210"/>
    <x v="3"/>
    <x v="1"/>
    <x v="1"/>
    <x v="4"/>
    <s v="7-12"/>
    <n v="1"/>
    <n v="2"/>
    <s v="None"/>
    <d v="2025-02-11T00:00:00"/>
  </r>
  <r>
    <n v="1211"/>
    <x v="0"/>
    <x v="2"/>
    <x v="0"/>
    <x v="2"/>
    <s v="1-2"/>
    <n v="6"/>
    <n v="12"/>
    <s v="Financial Mentoring"/>
    <d v="2024-10-08T00:00:00"/>
  </r>
  <r>
    <n v="1212"/>
    <x v="3"/>
    <x v="1"/>
    <x v="1"/>
    <x v="4"/>
    <s v="13-24"/>
    <n v="7"/>
    <n v="14"/>
    <s v="None"/>
    <d v="2024-12-15T00:00:00"/>
  </r>
  <r>
    <n v="1213"/>
    <x v="0"/>
    <x v="0"/>
    <x v="0"/>
    <x v="3"/>
    <s v="3-6"/>
    <n v="1"/>
    <n v="2"/>
    <s v="None"/>
    <d v="2025-03-12T00:00:00"/>
  </r>
  <r>
    <n v="1214"/>
    <x v="0"/>
    <x v="0"/>
    <x v="0"/>
    <x v="0"/>
    <s v="3-6"/>
    <n v="9"/>
    <n v="18"/>
    <s v="None"/>
    <d v="2024-10-26T00:00:00"/>
  </r>
  <r>
    <n v="1215"/>
    <x v="2"/>
    <x v="2"/>
    <x v="0"/>
    <x v="2"/>
    <s v="1-2"/>
    <n v="6"/>
    <n v="12"/>
    <s v="Financial Mentoring"/>
    <d v="2024-10-04T00:00:00"/>
  </r>
  <r>
    <n v="1216"/>
    <x v="0"/>
    <x v="2"/>
    <x v="0"/>
    <x v="2"/>
    <s v="1-2"/>
    <n v="8"/>
    <n v="16"/>
    <s v="None"/>
    <d v="2024-10-26T00:00:00"/>
  </r>
  <r>
    <n v="1217"/>
    <x v="1"/>
    <x v="4"/>
    <x v="0"/>
    <x v="3"/>
    <s v="3-6"/>
    <n v="6"/>
    <n v="12"/>
    <s v="None"/>
    <d v="2025-01-10T00:00:00"/>
  </r>
  <r>
    <n v="1218"/>
    <x v="0"/>
    <x v="0"/>
    <x v="0"/>
    <x v="0"/>
    <s v="3-6"/>
    <n v="9"/>
    <n v="18"/>
    <s v="None"/>
    <d v="2024-11-13T00:00:00"/>
  </r>
  <r>
    <n v="1219"/>
    <x v="0"/>
    <x v="0"/>
    <x v="0"/>
    <x v="0"/>
    <s v="3-6"/>
    <n v="9"/>
    <n v="18"/>
    <s v="None"/>
    <d v="2024-11-27T00:00:00"/>
  </r>
  <r>
    <n v="1220"/>
    <x v="1"/>
    <x v="4"/>
    <x v="0"/>
    <x v="3"/>
    <s v="3-6"/>
    <n v="3"/>
    <n v="6"/>
    <s v="None"/>
    <d v="2025-02-09T00:00:00"/>
  </r>
  <r>
    <n v="1221"/>
    <x v="0"/>
    <x v="0"/>
    <x v="0"/>
    <x v="3"/>
    <s v="3-6"/>
    <n v="1"/>
    <n v="2"/>
    <s v="None"/>
    <d v="2024-11-22T00:00:00"/>
  </r>
  <r>
    <n v="1222"/>
    <x v="0"/>
    <x v="0"/>
    <x v="0"/>
    <x v="0"/>
    <s v="3-6"/>
    <n v="6"/>
    <n v="12"/>
    <s v="None"/>
    <d v="2024-12-08T00:00:00"/>
  </r>
  <r>
    <n v="1223"/>
    <x v="0"/>
    <x v="4"/>
    <x v="0"/>
    <x v="3"/>
    <s v="3-6"/>
    <n v="10"/>
    <n v="20"/>
    <s v="None"/>
    <d v="2025-03-16T00:00:00"/>
  </r>
  <r>
    <n v="1224"/>
    <x v="0"/>
    <x v="4"/>
    <x v="0"/>
    <x v="3"/>
    <s v="3-6"/>
    <n v="3"/>
    <n v="6"/>
    <s v="Financial Mentoring"/>
    <d v="2024-11-03T00:00:00"/>
  </r>
  <r>
    <n v="1225"/>
    <x v="3"/>
    <x v="1"/>
    <x v="1"/>
    <x v="4"/>
    <s v="7-12"/>
    <n v="3"/>
    <n v="6"/>
    <s v="Financial Mentoring"/>
    <d v="2024-12-24T00:00:00"/>
  </r>
  <r>
    <n v="1226"/>
    <x v="0"/>
    <x v="0"/>
    <x v="0"/>
    <x v="0"/>
    <s v="3-6"/>
    <n v="2"/>
    <n v="4"/>
    <s v="None"/>
    <d v="2024-12-05T00:00:00"/>
  </r>
  <r>
    <n v="1227"/>
    <x v="1"/>
    <x v="3"/>
    <x v="2"/>
    <x v="1"/>
    <s v="7-12"/>
    <n v="2"/>
    <n v="4"/>
    <s v="None"/>
    <d v="2024-10-16T00:00:00"/>
  </r>
  <r>
    <n v="1228"/>
    <x v="2"/>
    <x v="2"/>
    <x v="0"/>
    <x v="2"/>
    <s v="1-2"/>
    <n v="3"/>
    <n v="6"/>
    <s v="None"/>
    <d v="2025-02-08T00:00:00"/>
  </r>
  <r>
    <n v="1229"/>
    <x v="0"/>
    <x v="0"/>
    <x v="0"/>
    <x v="3"/>
    <s v="3-6"/>
    <n v="4"/>
    <n v="8"/>
    <s v="None"/>
    <d v="2024-12-08T00:00:00"/>
  </r>
  <r>
    <n v="1230"/>
    <x v="1"/>
    <x v="3"/>
    <x v="2"/>
    <x v="1"/>
    <s v="7-12"/>
    <n v="8"/>
    <n v="16"/>
    <s v="Financial Mentoring"/>
    <d v="2024-11-25T00:00:00"/>
  </r>
  <r>
    <n v="1231"/>
    <x v="0"/>
    <x v="0"/>
    <x v="0"/>
    <x v="0"/>
    <s v="3-6"/>
    <n v="7"/>
    <n v="14"/>
    <s v="None"/>
    <d v="2024-10-18T00:00:00"/>
  </r>
  <r>
    <n v="1232"/>
    <x v="1"/>
    <x v="3"/>
    <x v="2"/>
    <x v="1"/>
    <s v="7-12"/>
    <n v="9"/>
    <n v="18"/>
    <s v="None"/>
    <d v="2025-02-08T00:00:00"/>
  </r>
  <r>
    <n v="1233"/>
    <x v="0"/>
    <x v="2"/>
    <x v="0"/>
    <x v="2"/>
    <s v="3-6"/>
    <n v="2"/>
    <n v="4"/>
    <s v="Financial Mentoring"/>
    <d v="2024-11-10T00:00:00"/>
  </r>
  <r>
    <n v="1234"/>
    <x v="2"/>
    <x v="2"/>
    <x v="0"/>
    <x v="2"/>
    <s v="1-2"/>
    <n v="9"/>
    <n v="18"/>
    <s v="Financial Mentoring"/>
    <d v="2024-11-10T00:00:00"/>
  </r>
  <r>
    <n v="1235"/>
    <x v="0"/>
    <x v="0"/>
    <x v="0"/>
    <x v="0"/>
    <s v="3-6"/>
    <n v="6"/>
    <n v="12"/>
    <s v="None"/>
    <d v="2024-11-01T00:00:00"/>
  </r>
  <r>
    <n v="1236"/>
    <x v="0"/>
    <x v="0"/>
    <x v="0"/>
    <x v="0"/>
    <s v="3-6"/>
    <n v="2"/>
    <n v="4"/>
    <s v="None"/>
    <d v="2024-10-05T00:00:00"/>
  </r>
  <r>
    <n v="1237"/>
    <x v="1"/>
    <x v="4"/>
    <x v="0"/>
    <x v="1"/>
    <s v="3-6"/>
    <n v="2"/>
    <n v="4"/>
    <s v="None"/>
    <d v="2024-12-30T00:00:00"/>
  </r>
  <r>
    <n v="1238"/>
    <x v="1"/>
    <x v="4"/>
    <x v="0"/>
    <x v="1"/>
    <s v="3-6"/>
    <n v="5"/>
    <n v="10"/>
    <s v="None"/>
    <d v="2024-10-20T00:00:00"/>
  </r>
  <r>
    <n v="1239"/>
    <x v="2"/>
    <x v="2"/>
    <x v="0"/>
    <x v="2"/>
    <s v="1-2"/>
    <n v="4"/>
    <n v="8"/>
    <s v="Financial Mentoring"/>
    <d v="2024-11-30T00:00:00"/>
  </r>
  <r>
    <n v="1240"/>
    <x v="1"/>
    <x v="3"/>
    <x v="2"/>
    <x v="1"/>
    <s v="7-12"/>
    <n v="1"/>
    <n v="2"/>
    <s v="None"/>
    <d v="2024-12-19T00:00:00"/>
  </r>
  <r>
    <n v="1241"/>
    <x v="1"/>
    <x v="3"/>
    <x v="2"/>
    <x v="1"/>
    <s v="7-12"/>
    <n v="5"/>
    <n v="10"/>
    <s v="Financial Mentoring"/>
    <d v="2025-03-19T00:00:00"/>
  </r>
  <r>
    <n v="1242"/>
    <x v="1"/>
    <x v="3"/>
    <x v="0"/>
    <x v="1"/>
    <s v="3-6"/>
    <n v="1"/>
    <n v="2"/>
    <s v="None"/>
    <d v="2024-11-06T00:00:00"/>
  </r>
  <r>
    <n v="1243"/>
    <x v="0"/>
    <x v="0"/>
    <x v="0"/>
    <x v="0"/>
    <s v="3-6"/>
    <n v="9"/>
    <n v="18"/>
    <s v="Financial Mentoring"/>
    <d v="2025-03-04T00:00:00"/>
  </r>
  <r>
    <n v="1244"/>
    <x v="2"/>
    <x v="2"/>
    <x v="0"/>
    <x v="2"/>
    <s v="1-2"/>
    <n v="8"/>
    <n v="16"/>
    <s v="None"/>
    <d v="2024-12-04T00:00:00"/>
  </r>
  <r>
    <n v="1245"/>
    <x v="0"/>
    <x v="0"/>
    <x v="0"/>
    <x v="0"/>
    <s v="3-6"/>
    <n v="5"/>
    <n v="10"/>
    <s v="None"/>
    <d v="2025-02-25T00:00:00"/>
  </r>
  <r>
    <n v="1246"/>
    <x v="1"/>
    <x v="4"/>
    <x v="0"/>
    <x v="3"/>
    <s v="3-6"/>
    <n v="3"/>
    <n v="6"/>
    <s v="None"/>
    <d v="2025-03-06T00:00:00"/>
  </r>
  <r>
    <n v="1247"/>
    <x v="2"/>
    <x v="2"/>
    <x v="0"/>
    <x v="2"/>
    <s v="1-2"/>
    <n v="9"/>
    <n v="18"/>
    <s v="None"/>
    <d v="2025-01-23T00:00:00"/>
  </r>
  <r>
    <n v="1248"/>
    <x v="2"/>
    <x v="2"/>
    <x v="0"/>
    <x v="2"/>
    <s v="1-2"/>
    <n v="1"/>
    <n v="2"/>
    <s v="None"/>
    <d v="2025-02-10T00:00:00"/>
  </r>
  <r>
    <n v="1249"/>
    <x v="0"/>
    <x v="0"/>
    <x v="0"/>
    <x v="0"/>
    <s v="3-6"/>
    <n v="7"/>
    <n v="14"/>
    <s v="None"/>
    <d v="2025-01-19T00:00:00"/>
  </r>
  <r>
    <n v="1250"/>
    <x v="1"/>
    <x v="1"/>
    <x v="2"/>
    <x v="1"/>
    <s v="7-12"/>
    <n v="10"/>
    <n v="20"/>
    <s v="Financial Mentoring"/>
    <d v="2024-10-02T00:00:00"/>
  </r>
  <r>
    <n v="1251"/>
    <x v="0"/>
    <x v="0"/>
    <x v="0"/>
    <x v="0"/>
    <s v="3-6"/>
    <n v="1"/>
    <n v="2"/>
    <s v="None"/>
    <d v="2024-11-19T00:00:00"/>
  </r>
  <r>
    <n v="1252"/>
    <x v="3"/>
    <x v="1"/>
    <x v="1"/>
    <x v="1"/>
    <s v="7-12"/>
    <n v="3"/>
    <n v="6"/>
    <s v="None"/>
    <d v="2024-10-22T00:00:00"/>
  </r>
  <r>
    <n v="1253"/>
    <x v="1"/>
    <x v="1"/>
    <x v="2"/>
    <x v="1"/>
    <s v="7-12"/>
    <n v="7"/>
    <n v="14"/>
    <s v="Financial Mentoring"/>
    <d v="2025-03-02T00:00:00"/>
  </r>
  <r>
    <n v="1254"/>
    <x v="2"/>
    <x v="2"/>
    <x v="0"/>
    <x v="2"/>
    <s v="1-2"/>
    <n v="5"/>
    <n v="10"/>
    <s v="Financial Mentoring"/>
    <d v="2024-12-07T00:00:00"/>
  </r>
  <r>
    <n v="1255"/>
    <x v="2"/>
    <x v="2"/>
    <x v="0"/>
    <x v="2"/>
    <s v="1-2"/>
    <n v="2"/>
    <n v="4"/>
    <s v="None"/>
    <d v="2024-10-09T00:00:00"/>
  </r>
  <r>
    <n v="1256"/>
    <x v="2"/>
    <x v="2"/>
    <x v="0"/>
    <x v="2"/>
    <s v="1-2"/>
    <n v="4"/>
    <n v="8"/>
    <s v="None"/>
    <d v="2025-02-28T00:00:00"/>
  </r>
  <r>
    <n v="1257"/>
    <x v="0"/>
    <x v="0"/>
    <x v="0"/>
    <x v="0"/>
    <s v="3-6"/>
    <n v="4"/>
    <n v="8"/>
    <s v="None"/>
    <d v="2024-12-30T00:00:00"/>
  </r>
  <r>
    <n v="1258"/>
    <x v="1"/>
    <x v="3"/>
    <x v="2"/>
    <x v="1"/>
    <s v="7-12"/>
    <n v="7"/>
    <n v="14"/>
    <s v="Financial Mentoring"/>
    <d v="2025-02-12T00:00:00"/>
  </r>
  <r>
    <n v="1259"/>
    <x v="2"/>
    <x v="2"/>
    <x v="0"/>
    <x v="2"/>
    <s v="1-2"/>
    <n v="9"/>
    <n v="18"/>
    <s v="Financial Mentoring"/>
    <d v="2025-02-05T00:00:00"/>
  </r>
  <r>
    <n v="1260"/>
    <x v="2"/>
    <x v="2"/>
    <x v="0"/>
    <x v="2"/>
    <s v="1-2"/>
    <n v="6"/>
    <n v="12"/>
    <s v="Financial Mentoring"/>
    <d v="2024-10-26T00:00:00"/>
  </r>
  <r>
    <n v="1261"/>
    <x v="0"/>
    <x v="0"/>
    <x v="0"/>
    <x v="0"/>
    <s v="3-6"/>
    <n v="9"/>
    <n v="18"/>
    <s v="None"/>
    <d v="2024-11-23T00:00:00"/>
  </r>
  <r>
    <n v="1262"/>
    <x v="2"/>
    <x v="2"/>
    <x v="0"/>
    <x v="2"/>
    <s v="1-2"/>
    <n v="2"/>
    <n v="4"/>
    <s v="None"/>
    <d v="2024-11-24T00:00:00"/>
  </r>
  <r>
    <n v="1263"/>
    <x v="0"/>
    <x v="0"/>
    <x v="0"/>
    <x v="0"/>
    <s v="3-6"/>
    <n v="10"/>
    <n v="20"/>
    <s v="None"/>
    <d v="2024-11-14T00:00:00"/>
  </r>
  <r>
    <n v="1264"/>
    <x v="2"/>
    <x v="2"/>
    <x v="0"/>
    <x v="2"/>
    <s v="1-2"/>
    <n v="7"/>
    <n v="14"/>
    <s v="None"/>
    <d v="2024-12-20T00:00:00"/>
  </r>
  <r>
    <n v="1265"/>
    <x v="0"/>
    <x v="0"/>
    <x v="0"/>
    <x v="3"/>
    <s v="3-6"/>
    <n v="7"/>
    <n v="14"/>
    <s v="None"/>
    <d v="2025-03-06T00:00:00"/>
  </r>
  <r>
    <n v="1266"/>
    <x v="2"/>
    <x v="2"/>
    <x v="0"/>
    <x v="2"/>
    <s v="1-2"/>
    <n v="9"/>
    <n v="18"/>
    <s v="None"/>
    <d v="2024-10-19T00:00:00"/>
  </r>
  <r>
    <n v="1267"/>
    <x v="2"/>
    <x v="2"/>
    <x v="0"/>
    <x v="2"/>
    <s v="1-2"/>
    <n v="3"/>
    <n v="6"/>
    <s v="None"/>
    <d v="2024-10-06T00:00:00"/>
  </r>
  <r>
    <n v="1268"/>
    <x v="2"/>
    <x v="2"/>
    <x v="0"/>
    <x v="2"/>
    <s v="1-2"/>
    <n v="10"/>
    <n v="20"/>
    <s v="None"/>
    <d v="2025-02-07T00:00:00"/>
  </r>
  <r>
    <n v="1269"/>
    <x v="2"/>
    <x v="2"/>
    <x v="0"/>
    <x v="2"/>
    <s v="1-2"/>
    <n v="1"/>
    <n v="2"/>
    <s v="Financial Mentoring"/>
    <d v="2025-01-31T00:00:00"/>
  </r>
  <r>
    <n v="1270"/>
    <x v="2"/>
    <x v="2"/>
    <x v="0"/>
    <x v="2"/>
    <s v="1-2"/>
    <n v="5"/>
    <n v="10"/>
    <s v="None"/>
    <d v="2024-12-22T00:00:00"/>
  </r>
  <r>
    <n v="1271"/>
    <x v="2"/>
    <x v="2"/>
    <x v="0"/>
    <x v="2"/>
    <s v="1-2"/>
    <n v="7"/>
    <n v="14"/>
    <s v="None"/>
    <d v="2024-12-27T00:00:00"/>
  </r>
  <r>
    <n v="1272"/>
    <x v="0"/>
    <x v="0"/>
    <x v="0"/>
    <x v="0"/>
    <s v="3-6"/>
    <n v="1"/>
    <n v="2"/>
    <s v="None"/>
    <d v="2024-12-03T00:00:00"/>
  </r>
  <r>
    <n v="1273"/>
    <x v="2"/>
    <x v="2"/>
    <x v="0"/>
    <x v="2"/>
    <s v="1-2"/>
    <n v="10"/>
    <n v="20"/>
    <s v="None"/>
    <d v="2024-12-25T00:00:00"/>
  </r>
  <r>
    <n v="1274"/>
    <x v="3"/>
    <x v="1"/>
    <x v="1"/>
    <x v="4"/>
    <s v="7-12"/>
    <n v="9"/>
    <n v="18"/>
    <s v="Financial Mentoring"/>
    <d v="2025-03-08T00:00:00"/>
  </r>
  <r>
    <n v="1275"/>
    <x v="2"/>
    <x v="2"/>
    <x v="0"/>
    <x v="2"/>
    <s v="1-2"/>
    <n v="7"/>
    <n v="14"/>
    <s v="Financial Mentoring"/>
    <d v="2024-12-26T00:00:00"/>
  </r>
  <r>
    <n v="1276"/>
    <x v="0"/>
    <x v="0"/>
    <x v="0"/>
    <x v="3"/>
    <s v="3-6"/>
    <n v="1"/>
    <n v="2"/>
    <s v="None"/>
    <d v="2024-11-16T00:00:00"/>
  </r>
  <r>
    <n v="1277"/>
    <x v="1"/>
    <x v="3"/>
    <x v="2"/>
    <x v="1"/>
    <s v="7-12"/>
    <n v="6"/>
    <n v="12"/>
    <s v="Financial Mentoring"/>
    <d v="2024-12-03T00:00:00"/>
  </r>
  <r>
    <n v="1278"/>
    <x v="1"/>
    <x v="4"/>
    <x v="0"/>
    <x v="3"/>
    <s v="3-6"/>
    <n v="3"/>
    <n v="6"/>
    <s v="None"/>
    <d v="2024-12-07T00:00:00"/>
  </r>
  <r>
    <n v="1279"/>
    <x v="2"/>
    <x v="2"/>
    <x v="0"/>
    <x v="2"/>
    <s v="1-2"/>
    <n v="6"/>
    <n v="12"/>
    <s v="None"/>
    <d v="2024-11-01T00:00:00"/>
  </r>
  <r>
    <n v="1280"/>
    <x v="2"/>
    <x v="2"/>
    <x v="0"/>
    <x v="2"/>
    <s v="1-2"/>
    <n v="1"/>
    <n v="2"/>
    <s v="None"/>
    <d v="2025-02-04T00:00:00"/>
  </r>
  <r>
    <n v="1281"/>
    <x v="1"/>
    <x v="3"/>
    <x v="2"/>
    <x v="1"/>
    <s v="7-12"/>
    <n v="2"/>
    <n v="4"/>
    <s v="Financial Mentoring"/>
    <d v="2024-12-29T00:00:00"/>
  </r>
  <r>
    <n v="1282"/>
    <x v="0"/>
    <x v="0"/>
    <x v="0"/>
    <x v="3"/>
    <s v="3-6"/>
    <n v="3"/>
    <n v="6"/>
    <s v="Financial Mentoring"/>
    <d v="2024-11-23T00:00:00"/>
  </r>
  <r>
    <n v="1283"/>
    <x v="2"/>
    <x v="2"/>
    <x v="0"/>
    <x v="2"/>
    <s v="1-2"/>
    <n v="9"/>
    <n v="18"/>
    <s v="None"/>
    <d v="2025-03-30T00:00:00"/>
  </r>
  <r>
    <n v="1284"/>
    <x v="2"/>
    <x v="2"/>
    <x v="0"/>
    <x v="2"/>
    <s v="1-2"/>
    <n v="4"/>
    <n v="8"/>
    <s v="None"/>
    <d v="2025-02-26T00:00:00"/>
  </r>
  <r>
    <n v="1285"/>
    <x v="2"/>
    <x v="2"/>
    <x v="0"/>
    <x v="2"/>
    <s v="1-2"/>
    <n v="6"/>
    <n v="12"/>
    <s v="None"/>
    <d v="2025-03-06T00:00:00"/>
  </r>
  <r>
    <n v="1286"/>
    <x v="2"/>
    <x v="2"/>
    <x v="0"/>
    <x v="2"/>
    <s v="1-2"/>
    <n v="1"/>
    <n v="2"/>
    <s v="Financial Mentoring"/>
    <d v="2024-12-04T00:00:00"/>
  </r>
  <r>
    <n v="1287"/>
    <x v="1"/>
    <x v="3"/>
    <x v="2"/>
    <x v="1"/>
    <s v="7-12"/>
    <n v="3"/>
    <n v="6"/>
    <s v="None"/>
    <d v="2025-02-16T00:00:00"/>
  </r>
  <r>
    <n v="1288"/>
    <x v="2"/>
    <x v="2"/>
    <x v="0"/>
    <x v="2"/>
    <s v="1-2"/>
    <n v="3"/>
    <n v="6"/>
    <s v="Financial Mentoring"/>
    <d v="2025-02-12T00:00:00"/>
  </r>
  <r>
    <n v="1289"/>
    <x v="2"/>
    <x v="2"/>
    <x v="0"/>
    <x v="2"/>
    <s v="1-2"/>
    <n v="6"/>
    <n v="12"/>
    <s v="None"/>
    <d v="2025-03-20T00:00:00"/>
  </r>
  <r>
    <n v="1290"/>
    <x v="1"/>
    <x v="4"/>
    <x v="0"/>
    <x v="3"/>
    <s v="3-6"/>
    <n v="6"/>
    <n v="12"/>
    <s v="Financial Mentoring"/>
    <d v="2024-12-10T00:00:00"/>
  </r>
  <r>
    <n v="1291"/>
    <x v="0"/>
    <x v="0"/>
    <x v="0"/>
    <x v="3"/>
    <s v="3-6"/>
    <n v="1"/>
    <n v="2"/>
    <s v="None"/>
    <d v="2024-11-13T00:00:00"/>
  </r>
  <r>
    <n v="1292"/>
    <x v="2"/>
    <x v="2"/>
    <x v="0"/>
    <x v="2"/>
    <s v="1-2"/>
    <n v="7"/>
    <n v="14"/>
    <s v="None"/>
    <d v="2025-01-25T00:00:00"/>
  </r>
  <r>
    <n v="1293"/>
    <x v="3"/>
    <x v="1"/>
    <x v="1"/>
    <x v="1"/>
    <s v="7-12"/>
    <n v="3"/>
    <n v="6"/>
    <s v="Financial Mentoring"/>
    <d v="2024-10-02T00:00:00"/>
  </r>
  <r>
    <n v="1294"/>
    <x v="0"/>
    <x v="0"/>
    <x v="0"/>
    <x v="3"/>
    <s v="3-6"/>
    <n v="3"/>
    <n v="6"/>
    <s v="None"/>
    <d v="2024-12-09T00:00:00"/>
  </r>
  <r>
    <n v="1295"/>
    <x v="2"/>
    <x v="2"/>
    <x v="0"/>
    <x v="2"/>
    <s v="1-2"/>
    <n v="8"/>
    <n v="16"/>
    <s v="Financial Mentoring"/>
    <d v="2025-03-12T00:00:00"/>
  </r>
  <r>
    <n v="1296"/>
    <x v="1"/>
    <x v="4"/>
    <x v="0"/>
    <x v="3"/>
    <s v="3-6"/>
    <n v="10"/>
    <n v="20"/>
    <s v="None"/>
    <d v="2024-12-23T00:00:00"/>
  </r>
  <r>
    <n v="1297"/>
    <x v="0"/>
    <x v="0"/>
    <x v="0"/>
    <x v="0"/>
    <s v="3-6"/>
    <n v="3"/>
    <n v="6"/>
    <s v="None"/>
    <d v="2024-11-20T00:00:00"/>
  </r>
  <r>
    <n v="1298"/>
    <x v="1"/>
    <x v="3"/>
    <x v="2"/>
    <x v="1"/>
    <s v="7-12"/>
    <n v="4"/>
    <n v="8"/>
    <s v="None"/>
    <d v="2024-10-10T00:00:00"/>
  </r>
  <r>
    <n v="1299"/>
    <x v="0"/>
    <x v="2"/>
    <x v="0"/>
    <x v="0"/>
    <s v="3-6"/>
    <n v="3"/>
    <n v="6"/>
    <s v="None"/>
    <d v="2025-02-10T00:00:00"/>
  </r>
  <r>
    <n v="1300"/>
    <x v="0"/>
    <x v="0"/>
    <x v="0"/>
    <x v="0"/>
    <s v="3-6"/>
    <n v="5"/>
    <n v="10"/>
    <s v="None"/>
    <d v="2025-03-24T00:00:00"/>
  </r>
  <r>
    <n v="1301"/>
    <x v="2"/>
    <x v="2"/>
    <x v="0"/>
    <x v="2"/>
    <s v="1-2"/>
    <n v="8"/>
    <n v="16"/>
    <s v="Financial Mentoring"/>
    <d v="2024-11-12T00:00:00"/>
  </r>
  <r>
    <n v="1302"/>
    <x v="2"/>
    <x v="2"/>
    <x v="0"/>
    <x v="2"/>
    <s v="1-2"/>
    <n v="1"/>
    <n v="2"/>
    <s v="None"/>
    <d v="2025-03-30T00:00:00"/>
  </r>
  <r>
    <n v="1303"/>
    <x v="0"/>
    <x v="0"/>
    <x v="0"/>
    <x v="0"/>
    <s v="3-6"/>
    <n v="4"/>
    <n v="8"/>
    <s v="Financial Mentoring"/>
    <d v="2025-01-30T00:00:00"/>
  </r>
  <r>
    <n v="1304"/>
    <x v="2"/>
    <x v="2"/>
    <x v="0"/>
    <x v="2"/>
    <s v="1-2"/>
    <n v="7"/>
    <n v="14"/>
    <s v="None"/>
    <d v="2025-01-07T00:00:00"/>
  </r>
  <r>
    <n v="1305"/>
    <x v="2"/>
    <x v="2"/>
    <x v="0"/>
    <x v="2"/>
    <s v="1-2"/>
    <n v="3"/>
    <n v="6"/>
    <s v="None"/>
    <d v="2024-12-12T00:00:00"/>
  </r>
  <r>
    <n v="1306"/>
    <x v="2"/>
    <x v="2"/>
    <x v="0"/>
    <x v="2"/>
    <s v="1-2"/>
    <n v="7"/>
    <n v="14"/>
    <s v="Financial Mentoring"/>
    <d v="2025-02-26T00:00:00"/>
  </r>
  <r>
    <n v="1307"/>
    <x v="0"/>
    <x v="2"/>
    <x v="0"/>
    <x v="2"/>
    <s v="1-2"/>
    <n v="8"/>
    <n v="16"/>
    <s v="None"/>
    <d v="2024-12-13T00:00:00"/>
  </r>
  <r>
    <n v="1308"/>
    <x v="3"/>
    <x v="1"/>
    <x v="1"/>
    <x v="1"/>
    <s v="7-12"/>
    <n v="5"/>
    <n v="10"/>
    <s v="None"/>
    <d v="2024-12-30T00:00:00"/>
  </r>
  <r>
    <n v="1309"/>
    <x v="0"/>
    <x v="4"/>
    <x v="0"/>
    <x v="3"/>
    <s v="3-6"/>
    <n v="9"/>
    <n v="18"/>
    <s v="None"/>
    <d v="2024-11-29T00:00:00"/>
  </r>
  <r>
    <n v="1310"/>
    <x v="0"/>
    <x v="0"/>
    <x v="0"/>
    <x v="0"/>
    <s v="3-6"/>
    <n v="4"/>
    <n v="8"/>
    <s v="None"/>
    <d v="2025-02-08T00:00:00"/>
  </r>
  <r>
    <n v="1311"/>
    <x v="0"/>
    <x v="0"/>
    <x v="0"/>
    <x v="3"/>
    <s v="3-6"/>
    <n v="7"/>
    <n v="14"/>
    <s v="None"/>
    <d v="2025-02-16T00:00:00"/>
  </r>
  <r>
    <n v="1312"/>
    <x v="0"/>
    <x v="0"/>
    <x v="0"/>
    <x v="0"/>
    <s v="3-6"/>
    <n v="9"/>
    <n v="18"/>
    <s v="None"/>
    <d v="2024-10-19T00:00:00"/>
  </r>
  <r>
    <n v="1313"/>
    <x v="0"/>
    <x v="0"/>
    <x v="0"/>
    <x v="0"/>
    <s v="3-6"/>
    <n v="3"/>
    <n v="6"/>
    <s v="Financial Mentoring"/>
    <d v="2025-01-11T00:00:00"/>
  </r>
  <r>
    <n v="1314"/>
    <x v="2"/>
    <x v="2"/>
    <x v="0"/>
    <x v="2"/>
    <s v="1-2"/>
    <n v="3"/>
    <n v="6"/>
    <s v="None"/>
    <d v="2025-03-17T00:00:00"/>
  </r>
  <r>
    <n v="1315"/>
    <x v="0"/>
    <x v="0"/>
    <x v="0"/>
    <x v="3"/>
    <s v="3-6"/>
    <n v="10"/>
    <n v="20"/>
    <s v="None"/>
    <d v="2024-12-04T00:00:00"/>
  </r>
  <r>
    <n v="1316"/>
    <x v="2"/>
    <x v="2"/>
    <x v="0"/>
    <x v="2"/>
    <s v="1-2"/>
    <n v="2"/>
    <n v="4"/>
    <s v="None"/>
    <d v="2024-11-21T00:00:00"/>
  </r>
  <r>
    <n v="1317"/>
    <x v="1"/>
    <x v="3"/>
    <x v="2"/>
    <x v="1"/>
    <s v="7-12"/>
    <n v="9"/>
    <n v="18"/>
    <s v="None"/>
    <d v="2025-01-22T00:00:00"/>
  </r>
  <r>
    <n v="1318"/>
    <x v="0"/>
    <x v="0"/>
    <x v="0"/>
    <x v="0"/>
    <s v="3-6"/>
    <n v="8"/>
    <n v="16"/>
    <s v="Financial Mentoring"/>
    <d v="2024-12-01T00:00:00"/>
  </r>
  <r>
    <n v="1319"/>
    <x v="4"/>
    <x v="2"/>
    <x v="0"/>
    <x v="2"/>
    <s v="1-2"/>
    <n v="2"/>
    <n v="4"/>
    <s v="None"/>
    <d v="2024-12-25T00:00:00"/>
  </r>
  <r>
    <n v="1320"/>
    <x v="0"/>
    <x v="2"/>
    <x v="0"/>
    <x v="0"/>
    <s v="3-6"/>
    <n v="4"/>
    <n v="8"/>
    <s v="Financial Mentoring"/>
    <d v="2025-01-27T00:00:00"/>
  </r>
  <r>
    <n v="1321"/>
    <x v="0"/>
    <x v="0"/>
    <x v="0"/>
    <x v="0"/>
    <s v="3-6"/>
    <n v="7"/>
    <n v="14"/>
    <s v="Financial Mentoring"/>
    <d v="2025-01-10T00:00:00"/>
  </r>
  <r>
    <n v="1322"/>
    <x v="2"/>
    <x v="2"/>
    <x v="0"/>
    <x v="2"/>
    <s v="1-2"/>
    <n v="8"/>
    <n v="16"/>
    <s v="None"/>
    <d v="2024-11-29T00:00:00"/>
  </r>
  <r>
    <n v="1323"/>
    <x v="1"/>
    <x v="3"/>
    <x v="2"/>
    <x v="1"/>
    <s v="7-12"/>
    <n v="10"/>
    <n v="20"/>
    <s v="None"/>
    <d v="2025-03-19T00:00:00"/>
  </r>
  <r>
    <n v="1324"/>
    <x v="0"/>
    <x v="2"/>
    <x v="0"/>
    <x v="0"/>
    <s v="3-6"/>
    <n v="9"/>
    <n v="18"/>
    <s v="None"/>
    <d v="2025-01-12T00:00:00"/>
  </r>
  <r>
    <n v="1325"/>
    <x v="0"/>
    <x v="0"/>
    <x v="0"/>
    <x v="3"/>
    <s v="3-6"/>
    <n v="1"/>
    <n v="2"/>
    <s v="Financial Mentoring"/>
    <d v="2024-12-20T00:00:00"/>
  </r>
  <r>
    <n v="1326"/>
    <x v="1"/>
    <x v="3"/>
    <x v="2"/>
    <x v="1"/>
    <s v="7-12"/>
    <n v="1"/>
    <n v="2"/>
    <s v="Financial Mentoring"/>
    <d v="2024-11-04T00:00:00"/>
  </r>
  <r>
    <n v="1327"/>
    <x v="0"/>
    <x v="2"/>
    <x v="0"/>
    <x v="2"/>
    <s v="1-2"/>
    <n v="5"/>
    <n v="10"/>
    <s v="Financial Mentoring"/>
    <d v="2025-02-24T00:00:00"/>
  </r>
  <r>
    <n v="1328"/>
    <x v="0"/>
    <x v="0"/>
    <x v="0"/>
    <x v="3"/>
    <s v="3-6"/>
    <n v="3"/>
    <n v="6"/>
    <s v="None"/>
    <d v="2025-01-04T00:00:00"/>
  </r>
  <r>
    <n v="1329"/>
    <x v="0"/>
    <x v="0"/>
    <x v="0"/>
    <x v="0"/>
    <s v="3-6"/>
    <n v="1"/>
    <n v="2"/>
    <s v="Financial Mentoring"/>
    <d v="2024-11-02T00:00:00"/>
  </r>
  <r>
    <n v="1330"/>
    <x v="1"/>
    <x v="3"/>
    <x v="2"/>
    <x v="1"/>
    <s v="7-12"/>
    <n v="9"/>
    <n v="18"/>
    <s v="None"/>
    <d v="2024-12-31T00:00:00"/>
  </r>
  <r>
    <n v="1331"/>
    <x v="0"/>
    <x v="4"/>
    <x v="0"/>
    <x v="3"/>
    <s v="3-6"/>
    <n v="1"/>
    <n v="2"/>
    <s v="None"/>
    <d v="2024-10-31T00:00:00"/>
  </r>
  <r>
    <n v="1332"/>
    <x v="2"/>
    <x v="2"/>
    <x v="0"/>
    <x v="2"/>
    <s v="1-2"/>
    <n v="1"/>
    <n v="2"/>
    <s v="None"/>
    <d v="2024-12-06T00:00:00"/>
  </r>
  <r>
    <n v="1333"/>
    <x v="2"/>
    <x v="2"/>
    <x v="0"/>
    <x v="2"/>
    <s v="1-2"/>
    <n v="3"/>
    <n v="6"/>
    <s v="Financial Mentoring"/>
    <d v="2025-03-03T00:00:00"/>
  </r>
  <r>
    <n v="1334"/>
    <x v="0"/>
    <x v="0"/>
    <x v="0"/>
    <x v="0"/>
    <s v="3-6"/>
    <n v="9"/>
    <n v="18"/>
    <s v="None"/>
    <d v="2024-12-28T00:00:00"/>
  </r>
  <r>
    <n v="1335"/>
    <x v="0"/>
    <x v="0"/>
    <x v="0"/>
    <x v="0"/>
    <s v="3-6"/>
    <n v="1"/>
    <n v="2"/>
    <s v="None"/>
    <d v="2025-01-13T00:00:00"/>
  </r>
  <r>
    <n v="1336"/>
    <x v="0"/>
    <x v="0"/>
    <x v="0"/>
    <x v="0"/>
    <s v="3-6"/>
    <n v="7"/>
    <n v="14"/>
    <s v="None"/>
    <d v="2024-12-02T00:00:00"/>
  </r>
  <r>
    <n v="1337"/>
    <x v="0"/>
    <x v="0"/>
    <x v="0"/>
    <x v="0"/>
    <s v="3-6"/>
    <n v="3"/>
    <n v="6"/>
    <s v="Financial Mentoring"/>
    <d v="2024-12-08T00:00:00"/>
  </r>
  <r>
    <n v="1338"/>
    <x v="0"/>
    <x v="0"/>
    <x v="0"/>
    <x v="0"/>
    <s v="3-6"/>
    <n v="6"/>
    <n v="12"/>
    <s v="None"/>
    <d v="2024-10-18T00:00:00"/>
  </r>
  <r>
    <n v="1339"/>
    <x v="3"/>
    <x v="1"/>
    <x v="1"/>
    <x v="1"/>
    <s v="7-12"/>
    <n v="7"/>
    <n v="14"/>
    <s v="Financial Mentoring"/>
    <d v="2024-12-12T00:00:00"/>
  </r>
  <r>
    <n v="1340"/>
    <x v="0"/>
    <x v="0"/>
    <x v="0"/>
    <x v="3"/>
    <s v="3-6"/>
    <n v="3"/>
    <n v="6"/>
    <s v="Financial Mentoring"/>
    <d v="2024-10-27T00:00:00"/>
  </r>
  <r>
    <n v="1341"/>
    <x v="0"/>
    <x v="0"/>
    <x v="0"/>
    <x v="3"/>
    <s v="3-6"/>
    <n v="3"/>
    <n v="6"/>
    <s v="None"/>
    <d v="2025-02-24T00:00:00"/>
  </r>
  <r>
    <n v="1342"/>
    <x v="2"/>
    <x v="2"/>
    <x v="0"/>
    <x v="2"/>
    <s v="1-2"/>
    <n v="5"/>
    <n v="10"/>
    <s v="None"/>
    <d v="2024-12-05T00:00:00"/>
  </r>
  <r>
    <n v="1343"/>
    <x v="0"/>
    <x v="0"/>
    <x v="0"/>
    <x v="0"/>
    <s v="3-6"/>
    <n v="1"/>
    <n v="2"/>
    <s v="None"/>
    <d v="2025-03-25T00:00:00"/>
  </r>
  <r>
    <n v="1344"/>
    <x v="2"/>
    <x v="2"/>
    <x v="0"/>
    <x v="2"/>
    <s v="1-2"/>
    <n v="9"/>
    <n v="18"/>
    <s v="None"/>
    <d v="2025-01-27T00:00:00"/>
  </r>
  <r>
    <n v="1345"/>
    <x v="0"/>
    <x v="4"/>
    <x v="0"/>
    <x v="3"/>
    <s v="3-6"/>
    <n v="1"/>
    <n v="2"/>
    <s v="None"/>
    <d v="2025-02-20T00:00:00"/>
  </r>
  <r>
    <n v="1346"/>
    <x v="2"/>
    <x v="2"/>
    <x v="0"/>
    <x v="2"/>
    <s v="1-2"/>
    <n v="1"/>
    <n v="2"/>
    <s v="Financial Mentoring"/>
    <d v="2024-11-18T00:00:00"/>
  </r>
  <r>
    <n v="1347"/>
    <x v="0"/>
    <x v="0"/>
    <x v="0"/>
    <x v="0"/>
    <s v="3-6"/>
    <n v="2"/>
    <n v="4"/>
    <s v="None"/>
    <d v="2024-11-04T00:00:00"/>
  </r>
  <r>
    <n v="1348"/>
    <x v="0"/>
    <x v="0"/>
    <x v="0"/>
    <x v="0"/>
    <s v="3-6"/>
    <n v="4"/>
    <n v="8"/>
    <s v="Financial Mentoring"/>
    <d v="2025-02-28T00:00:00"/>
  </r>
  <r>
    <n v="1349"/>
    <x v="2"/>
    <x v="2"/>
    <x v="0"/>
    <x v="2"/>
    <s v="1-2"/>
    <n v="8"/>
    <n v="16"/>
    <s v="Financial Mentoring"/>
    <d v="2025-03-09T00:00:00"/>
  </r>
  <r>
    <n v="1350"/>
    <x v="2"/>
    <x v="2"/>
    <x v="0"/>
    <x v="2"/>
    <s v="1-2"/>
    <n v="1"/>
    <n v="2"/>
    <s v="None"/>
    <d v="2024-11-02T00:00:00"/>
  </r>
  <r>
    <n v="1351"/>
    <x v="1"/>
    <x v="4"/>
    <x v="0"/>
    <x v="3"/>
    <s v="3-6"/>
    <n v="4"/>
    <n v="8"/>
    <s v="Financial Mentoring"/>
    <d v="2025-03-16T00:00:00"/>
  </r>
  <r>
    <n v="1352"/>
    <x v="2"/>
    <x v="2"/>
    <x v="0"/>
    <x v="2"/>
    <s v="1-2"/>
    <n v="4"/>
    <n v="8"/>
    <s v="Financial Mentoring"/>
    <d v="2025-03-14T00:00:00"/>
  </r>
  <r>
    <n v="1353"/>
    <x v="0"/>
    <x v="0"/>
    <x v="0"/>
    <x v="0"/>
    <s v="3-6"/>
    <n v="6"/>
    <n v="12"/>
    <s v="None"/>
    <d v="2024-12-24T00:00:00"/>
  </r>
  <r>
    <n v="1354"/>
    <x v="0"/>
    <x v="0"/>
    <x v="0"/>
    <x v="0"/>
    <s v="3-6"/>
    <n v="9"/>
    <n v="18"/>
    <s v="Financial Mentoring"/>
    <d v="2024-10-31T00:00:00"/>
  </r>
  <r>
    <n v="1355"/>
    <x v="3"/>
    <x v="1"/>
    <x v="1"/>
    <x v="4"/>
    <s v="13-24"/>
    <n v="7"/>
    <n v="14"/>
    <s v="None"/>
    <d v="2025-03-08T00:00:00"/>
  </r>
  <r>
    <n v="1356"/>
    <x v="0"/>
    <x v="0"/>
    <x v="0"/>
    <x v="0"/>
    <s v="3-6"/>
    <n v="10"/>
    <n v="20"/>
    <s v="None"/>
    <d v="2024-11-22T00:00:00"/>
  </r>
  <r>
    <n v="1357"/>
    <x v="0"/>
    <x v="0"/>
    <x v="0"/>
    <x v="0"/>
    <s v="3-6"/>
    <n v="10"/>
    <n v="20"/>
    <s v="None"/>
    <d v="2024-10-20T00:00:00"/>
  </r>
  <r>
    <n v="1358"/>
    <x v="3"/>
    <x v="1"/>
    <x v="1"/>
    <x v="1"/>
    <s v="7-12"/>
    <n v="3"/>
    <n v="6"/>
    <s v="Financial Mentoring"/>
    <d v="2024-10-25T00:00:00"/>
  </r>
  <r>
    <n v="1359"/>
    <x v="1"/>
    <x v="4"/>
    <x v="0"/>
    <x v="3"/>
    <s v="3-6"/>
    <n v="10"/>
    <n v="20"/>
    <s v="None"/>
    <d v="2024-12-05T00:00:00"/>
  </r>
  <r>
    <n v="1360"/>
    <x v="0"/>
    <x v="2"/>
    <x v="0"/>
    <x v="2"/>
    <s v="3-6"/>
    <n v="3"/>
    <n v="6"/>
    <s v="None"/>
    <d v="2025-03-29T00:00:00"/>
  </r>
  <r>
    <n v="1361"/>
    <x v="2"/>
    <x v="2"/>
    <x v="0"/>
    <x v="2"/>
    <s v="1-2"/>
    <n v="5"/>
    <n v="10"/>
    <s v="Financial Mentoring"/>
    <d v="2024-12-27T00:00:00"/>
  </r>
  <r>
    <n v="1362"/>
    <x v="3"/>
    <x v="1"/>
    <x v="1"/>
    <x v="1"/>
    <s v="7-12"/>
    <n v="6"/>
    <n v="12"/>
    <s v="None"/>
    <d v="2024-12-10T00:00:00"/>
  </r>
  <r>
    <n v="1363"/>
    <x v="2"/>
    <x v="2"/>
    <x v="0"/>
    <x v="2"/>
    <s v="1-2"/>
    <n v="6"/>
    <n v="12"/>
    <s v="None"/>
    <d v="2025-02-26T00:00:00"/>
  </r>
  <r>
    <n v="1364"/>
    <x v="0"/>
    <x v="0"/>
    <x v="0"/>
    <x v="3"/>
    <s v="3-6"/>
    <n v="2"/>
    <n v="4"/>
    <s v="None"/>
    <d v="2025-01-17T00:00:00"/>
  </r>
  <r>
    <n v="1365"/>
    <x v="1"/>
    <x v="3"/>
    <x v="2"/>
    <x v="1"/>
    <s v="7-12"/>
    <n v="9"/>
    <n v="18"/>
    <s v="None"/>
    <d v="2024-11-19T00:00:00"/>
  </r>
  <r>
    <n v="1366"/>
    <x v="3"/>
    <x v="1"/>
    <x v="1"/>
    <x v="4"/>
    <s v="7-12"/>
    <n v="9"/>
    <n v="18"/>
    <s v="None"/>
    <d v="2024-10-15T00:00:00"/>
  </r>
  <r>
    <n v="1367"/>
    <x v="1"/>
    <x v="4"/>
    <x v="0"/>
    <x v="3"/>
    <s v="3-6"/>
    <n v="10"/>
    <n v="20"/>
    <s v="None"/>
    <d v="2024-10-26T00:00:00"/>
  </r>
  <r>
    <n v="1368"/>
    <x v="1"/>
    <x v="3"/>
    <x v="2"/>
    <x v="1"/>
    <s v="7-12"/>
    <n v="3"/>
    <n v="6"/>
    <s v="None"/>
    <d v="2024-10-17T00:00:00"/>
  </r>
  <r>
    <n v="1369"/>
    <x v="1"/>
    <x v="4"/>
    <x v="0"/>
    <x v="3"/>
    <s v="3-6"/>
    <n v="5"/>
    <n v="10"/>
    <s v="None"/>
    <d v="2025-01-08T00:00:00"/>
  </r>
  <r>
    <n v="1370"/>
    <x v="0"/>
    <x v="4"/>
    <x v="0"/>
    <x v="3"/>
    <s v="3-6"/>
    <n v="6"/>
    <n v="12"/>
    <s v="None"/>
    <d v="2024-10-21T00:00:00"/>
  </r>
  <r>
    <n v="1371"/>
    <x v="0"/>
    <x v="0"/>
    <x v="0"/>
    <x v="0"/>
    <s v="3-6"/>
    <n v="2"/>
    <n v="4"/>
    <s v="None"/>
    <d v="2024-11-03T00:00:00"/>
  </r>
  <r>
    <n v="1372"/>
    <x v="0"/>
    <x v="0"/>
    <x v="0"/>
    <x v="0"/>
    <s v="3-6"/>
    <n v="5"/>
    <n v="10"/>
    <s v="None"/>
    <d v="2025-01-13T00:00:00"/>
  </r>
  <r>
    <n v="1373"/>
    <x v="0"/>
    <x v="2"/>
    <x v="0"/>
    <x v="2"/>
    <s v="1-2"/>
    <n v="7"/>
    <n v="14"/>
    <s v="None"/>
    <d v="2025-02-18T00:00:00"/>
  </r>
  <r>
    <n v="1374"/>
    <x v="2"/>
    <x v="2"/>
    <x v="0"/>
    <x v="2"/>
    <s v="1-2"/>
    <n v="8"/>
    <n v="16"/>
    <s v="None"/>
    <d v="2025-03-29T00:00:00"/>
  </r>
  <r>
    <n v="1375"/>
    <x v="2"/>
    <x v="2"/>
    <x v="0"/>
    <x v="2"/>
    <s v="1-2"/>
    <n v="6"/>
    <n v="12"/>
    <s v="None"/>
    <d v="2025-01-21T00:00:00"/>
  </r>
  <r>
    <n v="1376"/>
    <x v="0"/>
    <x v="2"/>
    <x v="0"/>
    <x v="2"/>
    <s v="3-6"/>
    <n v="8"/>
    <n v="16"/>
    <s v="None"/>
    <d v="2025-01-05T00:00:00"/>
  </r>
  <r>
    <n v="1377"/>
    <x v="0"/>
    <x v="2"/>
    <x v="0"/>
    <x v="2"/>
    <s v="1-2"/>
    <n v="7"/>
    <n v="14"/>
    <s v="None"/>
    <d v="2025-03-27T00:00:00"/>
  </r>
  <r>
    <n v="1378"/>
    <x v="2"/>
    <x v="2"/>
    <x v="0"/>
    <x v="2"/>
    <s v="1-2"/>
    <n v="10"/>
    <n v="20"/>
    <s v="None"/>
    <d v="2025-02-15T00:00:00"/>
  </r>
  <r>
    <n v="1379"/>
    <x v="2"/>
    <x v="2"/>
    <x v="0"/>
    <x v="2"/>
    <s v="1-2"/>
    <n v="8"/>
    <n v="16"/>
    <s v="Financial Mentoring"/>
    <d v="2025-03-23T00:00:00"/>
  </r>
  <r>
    <n v="1380"/>
    <x v="0"/>
    <x v="0"/>
    <x v="0"/>
    <x v="0"/>
    <s v="3-6"/>
    <n v="4"/>
    <n v="8"/>
    <s v="None"/>
    <d v="2024-12-19T00:00:00"/>
  </r>
  <r>
    <n v="1381"/>
    <x v="2"/>
    <x v="2"/>
    <x v="0"/>
    <x v="2"/>
    <s v="1-2"/>
    <n v="9"/>
    <n v="18"/>
    <s v="None"/>
    <d v="2025-02-03T00:00:00"/>
  </r>
  <r>
    <n v="1382"/>
    <x v="2"/>
    <x v="2"/>
    <x v="0"/>
    <x v="2"/>
    <s v="1-2"/>
    <n v="4"/>
    <n v="8"/>
    <s v="Financial Mentoring"/>
    <d v="2024-12-30T00:00:00"/>
  </r>
  <r>
    <n v="1383"/>
    <x v="2"/>
    <x v="2"/>
    <x v="0"/>
    <x v="2"/>
    <s v="1-2"/>
    <n v="1"/>
    <n v="2"/>
    <s v="None"/>
    <d v="2025-01-28T00:00:00"/>
  </r>
  <r>
    <n v="1384"/>
    <x v="1"/>
    <x v="1"/>
    <x v="1"/>
    <x v="1"/>
    <s v="7-12"/>
    <n v="4"/>
    <n v="8"/>
    <s v="None"/>
    <d v="2025-03-25T00:00:00"/>
  </r>
  <r>
    <n v="1385"/>
    <x v="2"/>
    <x v="2"/>
    <x v="0"/>
    <x v="2"/>
    <s v="1-2"/>
    <n v="3"/>
    <n v="6"/>
    <s v="None"/>
    <d v="2024-10-09T00:00:00"/>
  </r>
  <r>
    <n v="1386"/>
    <x v="0"/>
    <x v="0"/>
    <x v="0"/>
    <x v="3"/>
    <s v="3-6"/>
    <n v="10"/>
    <n v="20"/>
    <s v="None"/>
    <d v="2025-02-11T00:00:00"/>
  </r>
  <r>
    <n v="1387"/>
    <x v="0"/>
    <x v="2"/>
    <x v="0"/>
    <x v="2"/>
    <s v="1-2"/>
    <n v="4"/>
    <n v="8"/>
    <s v="None"/>
    <d v="2024-11-14T00:00:00"/>
  </r>
  <r>
    <n v="1388"/>
    <x v="0"/>
    <x v="0"/>
    <x v="0"/>
    <x v="0"/>
    <s v="3-6"/>
    <n v="6"/>
    <n v="12"/>
    <s v="None"/>
    <d v="2025-01-25T00:00:00"/>
  </r>
  <r>
    <n v="1389"/>
    <x v="0"/>
    <x v="2"/>
    <x v="0"/>
    <x v="0"/>
    <s v="3-6"/>
    <n v="8"/>
    <n v="16"/>
    <s v="Financial Mentoring"/>
    <d v="2025-02-11T00:00:00"/>
  </r>
  <r>
    <n v="1390"/>
    <x v="0"/>
    <x v="0"/>
    <x v="0"/>
    <x v="0"/>
    <s v="3-6"/>
    <n v="2"/>
    <n v="4"/>
    <s v="None"/>
    <d v="2024-11-02T00:00:00"/>
  </r>
  <r>
    <n v="1391"/>
    <x v="3"/>
    <x v="1"/>
    <x v="1"/>
    <x v="4"/>
    <s v="13-24"/>
    <n v="6"/>
    <n v="12"/>
    <s v="None"/>
    <d v="2024-11-22T00:00:00"/>
  </r>
  <r>
    <n v="1392"/>
    <x v="1"/>
    <x v="4"/>
    <x v="0"/>
    <x v="1"/>
    <s v="3-6"/>
    <n v="6"/>
    <n v="12"/>
    <s v="Financial Mentoring"/>
    <d v="2025-01-17T00:00:00"/>
  </r>
  <r>
    <n v="1393"/>
    <x v="1"/>
    <x v="4"/>
    <x v="0"/>
    <x v="1"/>
    <s v="3-6"/>
    <n v="9"/>
    <n v="18"/>
    <s v="None"/>
    <d v="2025-03-20T00:00:00"/>
  </r>
  <r>
    <n v="1394"/>
    <x v="1"/>
    <x v="4"/>
    <x v="0"/>
    <x v="3"/>
    <s v="3-6"/>
    <n v="2"/>
    <n v="4"/>
    <s v="None"/>
    <d v="2025-02-09T00:00:00"/>
  </r>
  <r>
    <n v="1395"/>
    <x v="1"/>
    <x v="3"/>
    <x v="2"/>
    <x v="1"/>
    <s v="7-12"/>
    <n v="9"/>
    <n v="18"/>
    <s v="Financial Mentoring"/>
    <d v="2025-03-02T00:00:00"/>
  </r>
  <r>
    <n v="1396"/>
    <x v="1"/>
    <x v="3"/>
    <x v="2"/>
    <x v="1"/>
    <s v="7-12"/>
    <n v="9"/>
    <n v="18"/>
    <s v="None"/>
    <d v="2024-12-13T00:00:00"/>
  </r>
  <r>
    <n v="1397"/>
    <x v="2"/>
    <x v="2"/>
    <x v="0"/>
    <x v="2"/>
    <s v="1-2"/>
    <n v="7"/>
    <n v="14"/>
    <s v="Financial Mentoring"/>
    <d v="2024-11-15T00:00:00"/>
  </r>
  <r>
    <n v="1398"/>
    <x v="0"/>
    <x v="0"/>
    <x v="0"/>
    <x v="0"/>
    <s v="3-6"/>
    <n v="2"/>
    <n v="4"/>
    <s v="Financial Mentoring"/>
    <d v="2025-01-24T00:00:00"/>
  </r>
  <r>
    <n v="1399"/>
    <x v="0"/>
    <x v="0"/>
    <x v="0"/>
    <x v="0"/>
    <s v="3-6"/>
    <n v="7"/>
    <n v="14"/>
    <s v="Financial Mentoring"/>
    <d v="2025-01-23T00:00:00"/>
  </r>
  <r>
    <n v="1400"/>
    <x v="0"/>
    <x v="0"/>
    <x v="0"/>
    <x v="0"/>
    <s v="3-6"/>
    <n v="8"/>
    <n v="16"/>
    <s v="None"/>
    <d v="2024-12-31T00:00:00"/>
  </r>
  <r>
    <n v="1401"/>
    <x v="2"/>
    <x v="2"/>
    <x v="0"/>
    <x v="2"/>
    <s v="1-2"/>
    <n v="8"/>
    <n v="16"/>
    <s v="None"/>
    <d v="2024-10-06T00:00:00"/>
  </r>
  <r>
    <n v="1402"/>
    <x v="3"/>
    <x v="1"/>
    <x v="1"/>
    <x v="1"/>
    <s v="7-12"/>
    <n v="8"/>
    <n v="16"/>
    <s v="None"/>
    <d v="2024-12-04T00:00:00"/>
  </r>
  <r>
    <n v="1403"/>
    <x v="0"/>
    <x v="0"/>
    <x v="0"/>
    <x v="0"/>
    <s v="3-6"/>
    <n v="3"/>
    <n v="6"/>
    <s v="None"/>
    <d v="2025-03-10T00:00:00"/>
  </r>
  <r>
    <n v="1404"/>
    <x v="0"/>
    <x v="0"/>
    <x v="0"/>
    <x v="0"/>
    <s v="3-6"/>
    <n v="5"/>
    <n v="10"/>
    <s v="Financial Mentoring"/>
    <d v="2024-10-10T00:00:00"/>
  </r>
  <r>
    <n v="1405"/>
    <x v="0"/>
    <x v="0"/>
    <x v="0"/>
    <x v="0"/>
    <s v="3-6"/>
    <n v="10"/>
    <n v="20"/>
    <s v="None"/>
    <d v="2025-03-12T00:00:00"/>
  </r>
  <r>
    <n v="1406"/>
    <x v="2"/>
    <x v="2"/>
    <x v="0"/>
    <x v="2"/>
    <s v="1-2"/>
    <n v="6"/>
    <n v="12"/>
    <s v="None"/>
    <d v="2025-03-31T00:00:00"/>
  </r>
  <r>
    <n v="1407"/>
    <x v="1"/>
    <x v="4"/>
    <x v="0"/>
    <x v="3"/>
    <s v="3-6"/>
    <n v="6"/>
    <n v="12"/>
    <s v="None"/>
    <d v="2025-03-04T00:00:00"/>
  </r>
  <r>
    <n v="1408"/>
    <x v="1"/>
    <x v="3"/>
    <x v="2"/>
    <x v="1"/>
    <s v="7-12"/>
    <n v="8"/>
    <n v="16"/>
    <s v="None"/>
    <d v="2024-12-29T00:00:00"/>
  </r>
  <r>
    <n v="1409"/>
    <x v="1"/>
    <x v="3"/>
    <x v="2"/>
    <x v="1"/>
    <s v="7-12"/>
    <n v="6"/>
    <n v="12"/>
    <s v="None"/>
    <d v="2024-12-16T00:00:00"/>
  </r>
  <r>
    <n v="1410"/>
    <x v="0"/>
    <x v="0"/>
    <x v="0"/>
    <x v="3"/>
    <s v="3-6"/>
    <n v="3"/>
    <n v="6"/>
    <s v="Financial Mentoring"/>
    <d v="2024-12-01T00:00:00"/>
  </r>
  <r>
    <n v="1411"/>
    <x v="1"/>
    <x v="4"/>
    <x v="0"/>
    <x v="3"/>
    <s v="3-6"/>
    <n v="7"/>
    <n v="14"/>
    <s v="None"/>
    <d v="2025-02-10T00:00:00"/>
  </r>
  <r>
    <n v="1412"/>
    <x v="1"/>
    <x v="4"/>
    <x v="0"/>
    <x v="3"/>
    <s v="3-6"/>
    <n v="7"/>
    <n v="14"/>
    <s v="None"/>
    <d v="2025-03-24T00:00:00"/>
  </r>
  <r>
    <n v="1413"/>
    <x v="3"/>
    <x v="1"/>
    <x v="1"/>
    <x v="1"/>
    <s v="7-12"/>
    <n v="6"/>
    <n v="12"/>
    <s v="None"/>
    <d v="2024-10-12T00:00:00"/>
  </r>
  <r>
    <n v="1414"/>
    <x v="0"/>
    <x v="0"/>
    <x v="0"/>
    <x v="0"/>
    <s v="3-6"/>
    <n v="6"/>
    <n v="12"/>
    <s v="None"/>
    <d v="2024-11-27T00:00:00"/>
  </r>
  <r>
    <n v="1415"/>
    <x v="3"/>
    <x v="1"/>
    <x v="1"/>
    <x v="4"/>
    <s v="7-12"/>
    <n v="8"/>
    <n v="16"/>
    <s v="None"/>
    <d v="2025-02-21T00:00:00"/>
  </r>
  <r>
    <n v="1416"/>
    <x v="0"/>
    <x v="0"/>
    <x v="0"/>
    <x v="0"/>
    <s v="3-6"/>
    <n v="5"/>
    <n v="10"/>
    <s v="Financial Mentoring"/>
    <d v="2025-02-21T00:00:00"/>
  </r>
  <r>
    <n v="1417"/>
    <x v="2"/>
    <x v="2"/>
    <x v="0"/>
    <x v="2"/>
    <s v="1-2"/>
    <n v="9"/>
    <n v="18"/>
    <s v="None"/>
    <d v="2024-12-08T00:00:00"/>
  </r>
  <r>
    <n v="1418"/>
    <x v="2"/>
    <x v="2"/>
    <x v="0"/>
    <x v="2"/>
    <s v="1-2"/>
    <n v="3"/>
    <n v="6"/>
    <s v="None"/>
    <d v="2025-01-29T00:00:00"/>
  </r>
  <r>
    <n v="1419"/>
    <x v="0"/>
    <x v="0"/>
    <x v="0"/>
    <x v="0"/>
    <s v="3-6"/>
    <n v="2"/>
    <n v="4"/>
    <s v="Financial Mentoring"/>
    <d v="2025-03-14T00:00:00"/>
  </r>
  <r>
    <n v="1420"/>
    <x v="0"/>
    <x v="0"/>
    <x v="0"/>
    <x v="0"/>
    <s v="3-6"/>
    <n v="1"/>
    <n v="2"/>
    <s v="None"/>
    <d v="2025-03-07T00:00:00"/>
  </r>
  <r>
    <n v="1421"/>
    <x v="1"/>
    <x v="4"/>
    <x v="0"/>
    <x v="3"/>
    <s v="3-6"/>
    <n v="5"/>
    <n v="10"/>
    <s v="Financial Mentoring"/>
    <d v="2024-12-18T00:00:00"/>
  </r>
  <r>
    <n v="1422"/>
    <x v="2"/>
    <x v="2"/>
    <x v="0"/>
    <x v="2"/>
    <s v="1-2"/>
    <n v="1"/>
    <n v="2"/>
    <s v="Financial Mentoring"/>
    <d v="2025-03-04T00:00:00"/>
  </r>
  <r>
    <n v="1423"/>
    <x v="1"/>
    <x v="1"/>
    <x v="1"/>
    <x v="1"/>
    <s v="7-12"/>
    <n v="6"/>
    <n v="12"/>
    <s v="None"/>
    <d v="2024-10-21T00:00:00"/>
  </r>
  <r>
    <n v="1424"/>
    <x v="1"/>
    <x v="1"/>
    <x v="2"/>
    <x v="1"/>
    <s v="7-12"/>
    <n v="3"/>
    <n v="6"/>
    <s v="Financial Mentoring"/>
    <d v="2024-12-06T00:00:00"/>
  </r>
  <r>
    <n v="1425"/>
    <x v="2"/>
    <x v="2"/>
    <x v="0"/>
    <x v="2"/>
    <s v="1-2"/>
    <n v="5"/>
    <n v="10"/>
    <s v="None"/>
    <d v="2024-12-14T00:00:00"/>
  </r>
  <r>
    <n v="1426"/>
    <x v="2"/>
    <x v="2"/>
    <x v="0"/>
    <x v="2"/>
    <s v="1-2"/>
    <n v="5"/>
    <n v="10"/>
    <s v="None"/>
    <d v="2025-01-23T00:00:00"/>
  </r>
  <r>
    <n v="1427"/>
    <x v="0"/>
    <x v="0"/>
    <x v="0"/>
    <x v="0"/>
    <s v="3-6"/>
    <n v="2"/>
    <n v="4"/>
    <s v="None"/>
    <d v="2024-10-13T00:00:00"/>
  </r>
  <r>
    <n v="1428"/>
    <x v="0"/>
    <x v="0"/>
    <x v="0"/>
    <x v="0"/>
    <s v="3-6"/>
    <n v="7"/>
    <n v="14"/>
    <s v="None"/>
    <d v="2024-10-13T00:00:00"/>
  </r>
  <r>
    <n v="1429"/>
    <x v="0"/>
    <x v="0"/>
    <x v="0"/>
    <x v="0"/>
    <s v="3-6"/>
    <n v="7"/>
    <n v="14"/>
    <s v="None"/>
    <d v="2025-01-05T00:00:00"/>
  </r>
  <r>
    <n v="1430"/>
    <x v="1"/>
    <x v="3"/>
    <x v="0"/>
    <x v="1"/>
    <s v="3-6"/>
    <n v="1"/>
    <n v="2"/>
    <s v="None"/>
    <d v="2024-11-05T00:00:00"/>
  </r>
  <r>
    <n v="1431"/>
    <x v="1"/>
    <x v="3"/>
    <x v="2"/>
    <x v="1"/>
    <s v="7-12"/>
    <n v="10"/>
    <n v="20"/>
    <s v="None"/>
    <d v="2025-02-15T00:00:00"/>
  </r>
  <r>
    <n v="1432"/>
    <x v="1"/>
    <x v="4"/>
    <x v="0"/>
    <x v="3"/>
    <s v="3-6"/>
    <n v="5"/>
    <n v="10"/>
    <s v="None"/>
    <d v="2025-01-24T00:00:00"/>
  </r>
  <r>
    <n v="1433"/>
    <x v="2"/>
    <x v="2"/>
    <x v="0"/>
    <x v="2"/>
    <s v="1-2"/>
    <n v="5"/>
    <n v="10"/>
    <s v="None"/>
    <d v="2024-12-19T00:00:00"/>
  </r>
  <r>
    <n v="1434"/>
    <x v="0"/>
    <x v="0"/>
    <x v="0"/>
    <x v="0"/>
    <s v="3-6"/>
    <n v="3"/>
    <n v="6"/>
    <s v="Financial Mentoring"/>
    <d v="2024-11-04T00:00:00"/>
  </r>
  <r>
    <n v="1435"/>
    <x v="1"/>
    <x v="4"/>
    <x v="0"/>
    <x v="3"/>
    <s v="3-6"/>
    <n v="5"/>
    <n v="10"/>
    <s v="Financial Mentoring"/>
    <d v="2025-01-20T00:00:00"/>
  </r>
  <r>
    <n v="1436"/>
    <x v="1"/>
    <x v="4"/>
    <x v="0"/>
    <x v="3"/>
    <s v="3-6"/>
    <n v="9"/>
    <n v="18"/>
    <s v="None"/>
    <d v="2025-01-18T00:00:00"/>
  </r>
  <r>
    <n v="1437"/>
    <x v="1"/>
    <x v="1"/>
    <x v="2"/>
    <x v="1"/>
    <s v="7-12"/>
    <n v="8"/>
    <n v="16"/>
    <s v="None"/>
    <d v="2024-11-07T00:00:00"/>
  </r>
  <r>
    <n v="1438"/>
    <x v="1"/>
    <x v="3"/>
    <x v="2"/>
    <x v="1"/>
    <s v="7-12"/>
    <n v="5"/>
    <n v="10"/>
    <s v="None"/>
    <d v="2024-12-31T00:00:00"/>
  </r>
  <r>
    <n v="1439"/>
    <x v="0"/>
    <x v="0"/>
    <x v="0"/>
    <x v="3"/>
    <s v="3-6"/>
    <n v="2"/>
    <n v="4"/>
    <s v="None"/>
    <d v="2025-03-03T00:00:00"/>
  </r>
  <r>
    <n v="1440"/>
    <x v="1"/>
    <x v="1"/>
    <x v="2"/>
    <x v="1"/>
    <s v="7-12"/>
    <n v="6"/>
    <n v="12"/>
    <s v="None"/>
    <d v="2025-03-12T00:00:00"/>
  </r>
  <r>
    <n v="1441"/>
    <x v="2"/>
    <x v="2"/>
    <x v="0"/>
    <x v="2"/>
    <s v="1-2"/>
    <n v="6"/>
    <n v="12"/>
    <s v="None"/>
    <d v="2025-01-01T00:00:00"/>
  </r>
  <r>
    <n v="1442"/>
    <x v="0"/>
    <x v="0"/>
    <x v="0"/>
    <x v="0"/>
    <s v="3-6"/>
    <n v="4"/>
    <n v="8"/>
    <s v="None"/>
    <d v="2024-10-30T00:00:00"/>
  </r>
  <r>
    <n v="1443"/>
    <x v="0"/>
    <x v="0"/>
    <x v="0"/>
    <x v="3"/>
    <s v="3-6"/>
    <n v="4"/>
    <n v="8"/>
    <s v="None"/>
    <d v="2025-03-17T00:00:00"/>
  </r>
  <r>
    <n v="1444"/>
    <x v="0"/>
    <x v="2"/>
    <x v="0"/>
    <x v="2"/>
    <s v="1-2"/>
    <n v="3"/>
    <n v="6"/>
    <s v="None"/>
    <d v="2025-03-20T00:00:00"/>
  </r>
  <r>
    <n v="1445"/>
    <x v="3"/>
    <x v="1"/>
    <x v="1"/>
    <x v="4"/>
    <s v="13-24"/>
    <n v="1"/>
    <n v="2"/>
    <s v="None"/>
    <d v="2024-10-30T00:00:00"/>
  </r>
  <r>
    <n v="1446"/>
    <x v="0"/>
    <x v="0"/>
    <x v="0"/>
    <x v="0"/>
    <s v="3-6"/>
    <n v="10"/>
    <n v="20"/>
    <s v="None"/>
    <d v="2025-01-24T00:00:00"/>
  </r>
  <r>
    <n v="1447"/>
    <x v="3"/>
    <x v="1"/>
    <x v="1"/>
    <x v="4"/>
    <s v="13-24"/>
    <n v="5"/>
    <n v="10"/>
    <s v="Financial Mentoring"/>
    <d v="2025-03-22T00:00:00"/>
  </r>
  <r>
    <n v="1448"/>
    <x v="0"/>
    <x v="0"/>
    <x v="0"/>
    <x v="0"/>
    <s v="3-6"/>
    <n v="5"/>
    <n v="10"/>
    <s v="Financial Mentoring"/>
    <d v="2025-02-10T00:00:00"/>
  </r>
  <r>
    <n v="1449"/>
    <x v="0"/>
    <x v="2"/>
    <x v="0"/>
    <x v="2"/>
    <s v="1-2"/>
    <n v="10"/>
    <n v="20"/>
    <s v="None"/>
    <d v="2024-11-22T00:00:00"/>
  </r>
  <r>
    <n v="1450"/>
    <x v="0"/>
    <x v="0"/>
    <x v="0"/>
    <x v="0"/>
    <s v="3-6"/>
    <n v="2"/>
    <n v="4"/>
    <s v="Financial Mentoring"/>
    <d v="2024-12-12T00:00:00"/>
  </r>
  <r>
    <n v="1451"/>
    <x v="2"/>
    <x v="2"/>
    <x v="0"/>
    <x v="2"/>
    <s v="1-2"/>
    <n v="1"/>
    <n v="2"/>
    <s v="None"/>
    <d v="2024-12-04T00:00:00"/>
  </r>
  <r>
    <n v="1452"/>
    <x v="1"/>
    <x v="3"/>
    <x v="2"/>
    <x v="1"/>
    <s v="7-12"/>
    <n v="10"/>
    <n v="20"/>
    <s v="None"/>
    <d v="2024-10-29T00:00:00"/>
  </r>
  <r>
    <n v="1453"/>
    <x v="0"/>
    <x v="0"/>
    <x v="0"/>
    <x v="0"/>
    <s v="3-6"/>
    <n v="5"/>
    <n v="10"/>
    <s v="Financial Mentoring"/>
    <d v="2025-01-03T00:00:00"/>
  </r>
  <r>
    <n v="1454"/>
    <x v="1"/>
    <x v="3"/>
    <x v="2"/>
    <x v="1"/>
    <s v="7-12"/>
    <n v="6"/>
    <n v="12"/>
    <s v="Financial Mentoring"/>
    <d v="2024-10-28T00:00:00"/>
  </r>
  <r>
    <n v="1455"/>
    <x v="0"/>
    <x v="0"/>
    <x v="0"/>
    <x v="3"/>
    <s v="3-6"/>
    <n v="8"/>
    <n v="16"/>
    <s v="Financial Mentoring"/>
    <d v="2025-03-13T00:00:00"/>
  </r>
  <r>
    <n v="1456"/>
    <x v="0"/>
    <x v="0"/>
    <x v="0"/>
    <x v="0"/>
    <s v="3-6"/>
    <n v="9"/>
    <n v="18"/>
    <s v="Financial Mentoring"/>
    <d v="2024-11-01T00:00:00"/>
  </r>
  <r>
    <n v="1457"/>
    <x v="3"/>
    <x v="1"/>
    <x v="1"/>
    <x v="4"/>
    <s v="13-24"/>
    <n v="6"/>
    <n v="12"/>
    <s v="Financial Mentoring"/>
    <d v="2024-10-26T00:00:00"/>
  </r>
  <r>
    <n v="1458"/>
    <x v="3"/>
    <x v="1"/>
    <x v="1"/>
    <x v="4"/>
    <s v="13-24"/>
    <n v="4"/>
    <n v="8"/>
    <s v="Financial Mentoring"/>
    <d v="2025-01-06T00:00:00"/>
  </r>
  <r>
    <n v="1459"/>
    <x v="0"/>
    <x v="0"/>
    <x v="0"/>
    <x v="0"/>
    <s v="3-6"/>
    <n v="10"/>
    <n v="20"/>
    <s v="Financial Mentoring"/>
    <d v="2025-03-12T00:00:00"/>
  </r>
  <r>
    <n v="1460"/>
    <x v="0"/>
    <x v="2"/>
    <x v="0"/>
    <x v="2"/>
    <s v="1-2"/>
    <n v="1"/>
    <n v="2"/>
    <s v="Financial Mentoring"/>
    <d v="2024-12-26T00:00:00"/>
  </r>
  <r>
    <n v="1461"/>
    <x v="2"/>
    <x v="2"/>
    <x v="0"/>
    <x v="2"/>
    <s v="1-2"/>
    <n v="8"/>
    <n v="16"/>
    <s v="None"/>
    <d v="2025-03-19T00:00:00"/>
  </r>
  <r>
    <n v="1462"/>
    <x v="2"/>
    <x v="2"/>
    <x v="0"/>
    <x v="2"/>
    <s v="1-2"/>
    <n v="10"/>
    <n v="20"/>
    <s v="Financial Mentoring"/>
    <d v="2024-12-22T00:00:00"/>
  </r>
  <r>
    <n v="1463"/>
    <x v="0"/>
    <x v="0"/>
    <x v="0"/>
    <x v="0"/>
    <s v="3-6"/>
    <n v="1"/>
    <n v="2"/>
    <s v="Financial Mentoring"/>
    <d v="2024-12-29T00:00:00"/>
  </r>
  <r>
    <n v="1464"/>
    <x v="2"/>
    <x v="2"/>
    <x v="0"/>
    <x v="2"/>
    <s v="1-2"/>
    <n v="5"/>
    <n v="10"/>
    <s v="Financial Mentoring"/>
    <d v="2025-03-20T00:00:00"/>
  </r>
  <r>
    <n v="1465"/>
    <x v="0"/>
    <x v="4"/>
    <x v="0"/>
    <x v="3"/>
    <s v="3-6"/>
    <n v="4"/>
    <n v="8"/>
    <s v="None"/>
    <d v="2025-01-07T00:00:00"/>
  </r>
  <r>
    <n v="1466"/>
    <x v="1"/>
    <x v="4"/>
    <x v="0"/>
    <x v="3"/>
    <s v="3-6"/>
    <n v="10"/>
    <n v="20"/>
    <s v="None"/>
    <d v="2025-01-01T00:00:00"/>
  </r>
  <r>
    <n v="1467"/>
    <x v="0"/>
    <x v="0"/>
    <x v="0"/>
    <x v="0"/>
    <s v="3-6"/>
    <n v="8"/>
    <n v="16"/>
    <s v="None"/>
    <d v="2024-12-20T00:00:00"/>
  </r>
  <r>
    <n v="1468"/>
    <x v="0"/>
    <x v="0"/>
    <x v="0"/>
    <x v="3"/>
    <s v="3-6"/>
    <n v="10"/>
    <n v="20"/>
    <s v="None"/>
    <d v="2025-01-03T00:00:00"/>
  </r>
  <r>
    <n v="1469"/>
    <x v="3"/>
    <x v="1"/>
    <x v="1"/>
    <x v="4"/>
    <s v="13-24"/>
    <n v="2"/>
    <n v="4"/>
    <s v="Financial Mentoring"/>
    <d v="2024-10-21T00:00:00"/>
  </r>
  <r>
    <n v="1470"/>
    <x v="1"/>
    <x v="3"/>
    <x v="2"/>
    <x v="1"/>
    <s v="7-12"/>
    <n v="4"/>
    <n v="8"/>
    <s v="Financial Mentoring"/>
    <d v="2025-03-17T00:00:00"/>
  </r>
  <r>
    <n v="1471"/>
    <x v="0"/>
    <x v="4"/>
    <x v="0"/>
    <x v="3"/>
    <s v="3-6"/>
    <n v="5"/>
    <n v="10"/>
    <s v="None"/>
    <d v="2025-03-02T00:00:00"/>
  </r>
  <r>
    <n v="1472"/>
    <x v="0"/>
    <x v="0"/>
    <x v="0"/>
    <x v="0"/>
    <s v="3-6"/>
    <n v="6"/>
    <n v="12"/>
    <s v="None"/>
    <d v="2025-03-17T00:00:00"/>
  </r>
  <r>
    <n v="1473"/>
    <x v="2"/>
    <x v="2"/>
    <x v="0"/>
    <x v="2"/>
    <s v="1-2"/>
    <n v="8"/>
    <n v="16"/>
    <s v="None"/>
    <d v="2025-02-04T00:00:00"/>
  </r>
  <r>
    <n v="1474"/>
    <x v="1"/>
    <x v="4"/>
    <x v="0"/>
    <x v="1"/>
    <s v="3-6"/>
    <n v="8"/>
    <n v="16"/>
    <s v="Financial Mentoring"/>
    <d v="2024-10-09T00:00:00"/>
  </r>
  <r>
    <n v="1475"/>
    <x v="2"/>
    <x v="2"/>
    <x v="0"/>
    <x v="2"/>
    <s v="1-2"/>
    <n v="9"/>
    <n v="18"/>
    <s v="None"/>
    <d v="2024-11-16T00:00:00"/>
  </r>
  <r>
    <n v="1476"/>
    <x v="0"/>
    <x v="0"/>
    <x v="0"/>
    <x v="0"/>
    <s v="3-6"/>
    <n v="1"/>
    <n v="2"/>
    <s v="None"/>
    <d v="2025-01-08T00:00:00"/>
  </r>
  <r>
    <n v="1477"/>
    <x v="2"/>
    <x v="2"/>
    <x v="0"/>
    <x v="2"/>
    <s v="1-2"/>
    <n v="2"/>
    <n v="4"/>
    <s v="None"/>
    <d v="2024-11-24T00:00:00"/>
  </r>
  <r>
    <n v="1478"/>
    <x v="1"/>
    <x v="3"/>
    <x v="2"/>
    <x v="1"/>
    <s v="7-12"/>
    <n v="2"/>
    <n v="4"/>
    <s v="None"/>
    <d v="2025-02-04T00:00:00"/>
  </r>
  <r>
    <n v="1479"/>
    <x v="2"/>
    <x v="2"/>
    <x v="0"/>
    <x v="2"/>
    <s v="1-2"/>
    <n v="4"/>
    <n v="8"/>
    <s v="Financial Mentoring"/>
    <d v="2024-11-20T00:00:00"/>
  </r>
  <r>
    <n v="1480"/>
    <x v="0"/>
    <x v="4"/>
    <x v="0"/>
    <x v="3"/>
    <s v="3-6"/>
    <n v="10"/>
    <n v="20"/>
    <s v="None"/>
    <d v="2025-01-30T00:00:00"/>
  </r>
  <r>
    <n v="1481"/>
    <x v="0"/>
    <x v="0"/>
    <x v="0"/>
    <x v="0"/>
    <s v="3-6"/>
    <n v="10"/>
    <n v="20"/>
    <s v="None"/>
    <d v="2025-01-15T00:00:00"/>
  </r>
  <r>
    <n v="1482"/>
    <x v="1"/>
    <x v="1"/>
    <x v="1"/>
    <x v="1"/>
    <s v="7-12"/>
    <n v="7"/>
    <n v="14"/>
    <s v="None"/>
    <d v="2025-03-23T00:00:00"/>
  </r>
  <r>
    <n v="1483"/>
    <x v="1"/>
    <x v="1"/>
    <x v="1"/>
    <x v="1"/>
    <s v="7-12"/>
    <n v="10"/>
    <n v="20"/>
    <s v="None"/>
    <d v="2024-11-22T00:00:00"/>
  </r>
  <r>
    <n v="1484"/>
    <x v="0"/>
    <x v="2"/>
    <x v="0"/>
    <x v="2"/>
    <s v="3-6"/>
    <n v="1"/>
    <n v="2"/>
    <s v="None"/>
    <d v="2025-03-29T00:00:00"/>
  </r>
  <r>
    <n v="1485"/>
    <x v="2"/>
    <x v="2"/>
    <x v="0"/>
    <x v="2"/>
    <s v="1-2"/>
    <n v="5"/>
    <n v="10"/>
    <s v="None"/>
    <d v="2024-11-07T00:00:00"/>
  </r>
  <r>
    <n v="1486"/>
    <x v="0"/>
    <x v="0"/>
    <x v="0"/>
    <x v="3"/>
    <s v="3-6"/>
    <n v="4"/>
    <n v="8"/>
    <s v="None"/>
    <d v="2024-12-16T00:00:00"/>
  </r>
  <r>
    <n v="1487"/>
    <x v="2"/>
    <x v="2"/>
    <x v="0"/>
    <x v="2"/>
    <s v="1-2"/>
    <n v="10"/>
    <n v="20"/>
    <s v="None"/>
    <d v="2025-02-01T00:00:00"/>
  </r>
  <r>
    <n v="1488"/>
    <x v="0"/>
    <x v="2"/>
    <x v="0"/>
    <x v="2"/>
    <s v="1-2"/>
    <n v="1"/>
    <n v="2"/>
    <s v="Financial Mentoring"/>
    <d v="2024-11-06T00:00:00"/>
  </r>
  <r>
    <n v="1489"/>
    <x v="0"/>
    <x v="2"/>
    <x v="0"/>
    <x v="2"/>
    <s v="1-2"/>
    <n v="6"/>
    <n v="12"/>
    <s v="None"/>
    <d v="2025-03-10T00:00:00"/>
  </r>
  <r>
    <n v="1490"/>
    <x v="0"/>
    <x v="2"/>
    <x v="0"/>
    <x v="2"/>
    <s v="1-2"/>
    <n v="2"/>
    <n v="4"/>
    <s v="None"/>
    <d v="2024-11-08T00:00:00"/>
  </r>
  <r>
    <n v="1491"/>
    <x v="2"/>
    <x v="2"/>
    <x v="0"/>
    <x v="2"/>
    <s v="1-2"/>
    <n v="7"/>
    <n v="14"/>
    <s v="None"/>
    <d v="2024-12-08T00:00:00"/>
  </r>
  <r>
    <n v="1492"/>
    <x v="0"/>
    <x v="0"/>
    <x v="0"/>
    <x v="0"/>
    <s v="3-6"/>
    <n v="4"/>
    <n v="8"/>
    <s v="Financial Mentoring"/>
    <d v="2024-10-18T00:00:00"/>
  </r>
  <r>
    <n v="1493"/>
    <x v="1"/>
    <x v="4"/>
    <x v="0"/>
    <x v="1"/>
    <s v="3-6"/>
    <n v="2"/>
    <n v="4"/>
    <s v="Financial Mentoring"/>
    <d v="2024-11-05T00:00:00"/>
  </r>
  <r>
    <n v="1494"/>
    <x v="2"/>
    <x v="2"/>
    <x v="0"/>
    <x v="2"/>
    <s v="1-2"/>
    <n v="5"/>
    <n v="10"/>
    <s v="Financial Mentoring"/>
    <d v="2024-10-21T00:00:00"/>
  </r>
  <r>
    <n v="1495"/>
    <x v="2"/>
    <x v="2"/>
    <x v="0"/>
    <x v="2"/>
    <s v="1-2"/>
    <n v="10"/>
    <n v="20"/>
    <s v="None"/>
    <d v="2024-11-29T00:00:00"/>
  </r>
  <r>
    <n v="1496"/>
    <x v="1"/>
    <x v="1"/>
    <x v="2"/>
    <x v="1"/>
    <s v="7-12"/>
    <n v="7"/>
    <n v="14"/>
    <s v="Financial Mentoring"/>
    <d v="2025-01-30T00:00:00"/>
  </r>
  <r>
    <n v="1497"/>
    <x v="0"/>
    <x v="0"/>
    <x v="0"/>
    <x v="0"/>
    <s v="3-6"/>
    <n v="9"/>
    <n v="18"/>
    <s v="None"/>
    <d v="2025-03-20T00:00:00"/>
  </r>
  <r>
    <n v="1498"/>
    <x v="0"/>
    <x v="2"/>
    <x v="0"/>
    <x v="2"/>
    <s v="1-2"/>
    <n v="1"/>
    <n v="2"/>
    <s v="Financial Mentoring"/>
    <d v="2025-02-19T00:00:00"/>
  </r>
  <r>
    <n v="1499"/>
    <x v="0"/>
    <x v="2"/>
    <x v="0"/>
    <x v="2"/>
    <s v="1-2"/>
    <n v="9"/>
    <n v="18"/>
    <s v="None"/>
    <d v="2024-12-06T00:00:00"/>
  </r>
  <r>
    <n v="1500"/>
    <x v="2"/>
    <x v="2"/>
    <x v="0"/>
    <x v="2"/>
    <s v="1-2"/>
    <n v="6"/>
    <n v="12"/>
    <s v="Financial Mentoring"/>
    <d v="2024-10-15T00:00:00"/>
  </r>
  <r>
    <n v="1501"/>
    <x v="1"/>
    <x v="3"/>
    <x v="2"/>
    <x v="1"/>
    <s v="7-12"/>
    <n v="6"/>
    <n v="12"/>
    <s v="Financial Mentoring"/>
    <d v="2024-10-13T00:00:00"/>
  </r>
  <r>
    <n v="1502"/>
    <x v="2"/>
    <x v="2"/>
    <x v="0"/>
    <x v="2"/>
    <s v="1-2"/>
    <n v="7"/>
    <n v="14"/>
    <s v="None"/>
    <d v="2024-12-12T00:00:00"/>
  </r>
  <r>
    <n v="1503"/>
    <x v="3"/>
    <x v="1"/>
    <x v="1"/>
    <x v="4"/>
    <s v="7-12"/>
    <n v="1"/>
    <n v="2"/>
    <s v="None"/>
    <d v="2025-02-20T00:00:00"/>
  </r>
  <r>
    <n v="1504"/>
    <x v="0"/>
    <x v="0"/>
    <x v="0"/>
    <x v="0"/>
    <s v="3-6"/>
    <n v="5"/>
    <n v="10"/>
    <s v="None"/>
    <d v="2024-10-22T00:00:00"/>
  </r>
  <r>
    <n v="1505"/>
    <x v="0"/>
    <x v="0"/>
    <x v="0"/>
    <x v="3"/>
    <s v="3-6"/>
    <n v="1"/>
    <n v="2"/>
    <s v="Financial Mentoring"/>
    <d v="2024-11-13T00:00:00"/>
  </r>
  <r>
    <n v="1506"/>
    <x v="2"/>
    <x v="2"/>
    <x v="0"/>
    <x v="2"/>
    <s v="1-2"/>
    <n v="7"/>
    <n v="14"/>
    <s v="None"/>
    <d v="2024-12-06T00:00:00"/>
  </r>
  <r>
    <n v="1507"/>
    <x v="0"/>
    <x v="2"/>
    <x v="0"/>
    <x v="0"/>
    <s v="3-6"/>
    <n v="10"/>
    <n v="20"/>
    <s v="None"/>
    <d v="2025-02-11T00:00:00"/>
  </r>
  <r>
    <n v="1508"/>
    <x v="0"/>
    <x v="0"/>
    <x v="0"/>
    <x v="0"/>
    <s v="3-6"/>
    <n v="5"/>
    <n v="10"/>
    <s v="Financial Mentoring"/>
    <d v="2024-10-14T00:00:00"/>
  </r>
  <r>
    <n v="1509"/>
    <x v="2"/>
    <x v="2"/>
    <x v="0"/>
    <x v="2"/>
    <s v="1-2"/>
    <n v="6"/>
    <n v="12"/>
    <s v="None"/>
    <d v="2024-10-31T00:00:00"/>
  </r>
  <r>
    <n v="1510"/>
    <x v="0"/>
    <x v="0"/>
    <x v="0"/>
    <x v="3"/>
    <s v="3-6"/>
    <n v="3"/>
    <n v="6"/>
    <s v="None"/>
    <d v="2025-01-25T00:00:00"/>
  </r>
  <r>
    <n v="1511"/>
    <x v="0"/>
    <x v="2"/>
    <x v="0"/>
    <x v="2"/>
    <s v="1-2"/>
    <n v="5"/>
    <n v="10"/>
    <s v="Financial Mentoring"/>
    <d v="2025-02-16T00:00:00"/>
  </r>
  <r>
    <n v="1512"/>
    <x v="0"/>
    <x v="0"/>
    <x v="0"/>
    <x v="0"/>
    <s v="3-6"/>
    <n v="6"/>
    <n v="12"/>
    <s v="None"/>
    <d v="2025-03-20T00:00:00"/>
  </r>
  <r>
    <n v="1513"/>
    <x v="0"/>
    <x v="2"/>
    <x v="0"/>
    <x v="2"/>
    <s v="1-2"/>
    <n v="3"/>
    <n v="6"/>
    <s v="Financial Mentoring"/>
    <d v="2025-01-07T00:00:00"/>
  </r>
  <r>
    <n v="1514"/>
    <x v="0"/>
    <x v="0"/>
    <x v="0"/>
    <x v="3"/>
    <s v="3-6"/>
    <n v="7"/>
    <n v="14"/>
    <s v="Financial Mentoring"/>
    <d v="2025-03-11T00:00:00"/>
  </r>
  <r>
    <n v="1515"/>
    <x v="2"/>
    <x v="2"/>
    <x v="0"/>
    <x v="2"/>
    <s v="1-2"/>
    <n v="5"/>
    <n v="10"/>
    <s v="Financial Mentoring"/>
    <d v="2024-12-26T00:00:00"/>
  </r>
  <r>
    <n v="1516"/>
    <x v="0"/>
    <x v="0"/>
    <x v="0"/>
    <x v="0"/>
    <s v="3-6"/>
    <n v="8"/>
    <n v="16"/>
    <s v="None"/>
    <d v="2025-02-02T00:00:00"/>
  </r>
  <r>
    <n v="1517"/>
    <x v="1"/>
    <x v="4"/>
    <x v="0"/>
    <x v="3"/>
    <s v="3-6"/>
    <n v="1"/>
    <n v="2"/>
    <s v="None"/>
    <d v="2024-10-18T00:00:00"/>
  </r>
  <r>
    <n v="1518"/>
    <x v="1"/>
    <x v="1"/>
    <x v="1"/>
    <x v="1"/>
    <s v="7-12"/>
    <n v="10"/>
    <n v="20"/>
    <s v="Financial Mentoring"/>
    <d v="2025-03-24T00:00:00"/>
  </r>
  <r>
    <n v="1519"/>
    <x v="1"/>
    <x v="4"/>
    <x v="0"/>
    <x v="1"/>
    <s v="3-6"/>
    <n v="2"/>
    <n v="4"/>
    <s v="None"/>
    <d v="2024-10-20T00:00:00"/>
  </r>
  <r>
    <n v="1520"/>
    <x v="0"/>
    <x v="0"/>
    <x v="0"/>
    <x v="3"/>
    <s v="3-6"/>
    <n v="1"/>
    <n v="2"/>
    <s v="None"/>
    <d v="2024-11-01T00:00:00"/>
  </r>
  <r>
    <n v="1521"/>
    <x v="0"/>
    <x v="0"/>
    <x v="0"/>
    <x v="3"/>
    <s v="3-6"/>
    <n v="7"/>
    <n v="14"/>
    <s v="None"/>
    <d v="2024-11-29T00:00:00"/>
  </r>
  <r>
    <n v="1522"/>
    <x v="2"/>
    <x v="2"/>
    <x v="0"/>
    <x v="2"/>
    <s v="1-2"/>
    <n v="2"/>
    <n v="4"/>
    <s v="None"/>
    <d v="2025-03-03T00:00:00"/>
  </r>
  <r>
    <n v="1523"/>
    <x v="2"/>
    <x v="2"/>
    <x v="0"/>
    <x v="2"/>
    <s v="1-2"/>
    <n v="7"/>
    <n v="14"/>
    <s v="None"/>
    <d v="2025-03-10T00:00:00"/>
  </r>
  <r>
    <n v="1524"/>
    <x v="1"/>
    <x v="1"/>
    <x v="1"/>
    <x v="1"/>
    <s v="7-12"/>
    <n v="6"/>
    <n v="12"/>
    <s v="None"/>
    <d v="2025-02-03T00:00:00"/>
  </r>
  <r>
    <n v="1525"/>
    <x v="0"/>
    <x v="0"/>
    <x v="0"/>
    <x v="0"/>
    <s v="3-6"/>
    <n v="1"/>
    <n v="2"/>
    <s v="None"/>
    <d v="2024-11-15T00:00:00"/>
  </r>
  <r>
    <n v="1526"/>
    <x v="3"/>
    <x v="1"/>
    <x v="1"/>
    <x v="4"/>
    <s v="25+"/>
    <n v="2"/>
    <n v="4"/>
    <s v="None"/>
    <d v="2025-01-25T00:00:00"/>
  </r>
  <r>
    <n v="1527"/>
    <x v="2"/>
    <x v="2"/>
    <x v="0"/>
    <x v="2"/>
    <s v="1-2"/>
    <n v="9"/>
    <n v="18"/>
    <s v="None"/>
    <d v="2025-01-11T00:00:00"/>
  </r>
  <r>
    <n v="1528"/>
    <x v="1"/>
    <x v="3"/>
    <x v="2"/>
    <x v="1"/>
    <s v="7-12"/>
    <n v="9"/>
    <n v="18"/>
    <s v="None"/>
    <d v="2025-03-01T00:00:00"/>
  </r>
  <r>
    <n v="1529"/>
    <x v="1"/>
    <x v="4"/>
    <x v="0"/>
    <x v="1"/>
    <s v="3-6"/>
    <n v="5"/>
    <n v="10"/>
    <s v="None"/>
    <d v="2025-02-16T00:00:00"/>
  </r>
  <r>
    <n v="1530"/>
    <x v="0"/>
    <x v="0"/>
    <x v="0"/>
    <x v="0"/>
    <s v="3-6"/>
    <n v="3"/>
    <n v="6"/>
    <s v="None"/>
    <d v="2024-11-14T00:00:00"/>
  </r>
  <r>
    <n v="1531"/>
    <x v="0"/>
    <x v="0"/>
    <x v="0"/>
    <x v="3"/>
    <s v="3-6"/>
    <n v="8"/>
    <n v="16"/>
    <s v="None"/>
    <d v="2024-11-21T00:00:00"/>
  </r>
  <r>
    <n v="1532"/>
    <x v="0"/>
    <x v="0"/>
    <x v="0"/>
    <x v="3"/>
    <s v="3-6"/>
    <n v="4"/>
    <n v="8"/>
    <s v="None"/>
    <d v="2024-11-05T00:00:00"/>
  </r>
  <r>
    <n v="1533"/>
    <x v="0"/>
    <x v="0"/>
    <x v="0"/>
    <x v="3"/>
    <s v="3-6"/>
    <n v="4"/>
    <n v="8"/>
    <s v="None"/>
    <d v="2025-02-17T00:00:00"/>
  </r>
  <r>
    <n v="1534"/>
    <x v="0"/>
    <x v="0"/>
    <x v="0"/>
    <x v="0"/>
    <s v="3-6"/>
    <n v="8"/>
    <n v="16"/>
    <s v="Financial Mentoring"/>
    <d v="2024-12-17T00:00:00"/>
  </r>
  <r>
    <n v="1535"/>
    <x v="2"/>
    <x v="2"/>
    <x v="0"/>
    <x v="2"/>
    <s v="1-2"/>
    <n v="8"/>
    <n v="16"/>
    <s v="Financial Mentoring"/>
    <d v="2025-01-06T00:00:00"/>
  </r>
  <r>
    <n v="1536"/>
    <x v="0"/>
    <x v="0"/>
    <x v="0"/>
    <x v="0"/>
    <s v="3-6"/>
    <n v="9"/>
    <n v="18"/>
    <s v="None"/>
    <d v="2024-11-02T00:00:00"/>
  </r>
  <r>
    <n v="1537"/>
    <x v="2"/>
    <x v="2"/>
    <x v="0"/>
    <x v="2"/>
    <s v="1-2"/>
    <n v="4"/>
    <n v="8"/>
    <s v="None"/>
    <d v="2024-11-18T00:00:00"/>
  </r>
  <r>
    <n v="1538"/>
    <x v="2"/>
    <x v="2"/>
    <x v="0"/>
    <x v="2"/>
    <s v="1-2"/>
    <n v="4"/>
    <n v="8"/>
    <s v="Financial Mentoring"/>
    <d v="2025-02-15T00:00:00"/>
  </r>
  <r>
    <n v="1539"/>
    <x v="2"/>
    <x v="2"/>
    <x v="0"/>
    <x v="2"/>
    <s v="1-2"/>
    <n v="4"/>
    <n v="8"/>
    <s v="None"/>
    <d v="2024-10-18T00:00:00"/>
  </r>
  <r>
    <n v="1540"/>
    <x v="0"/>
    <x v="2"/>
    <x v="0"/>
    <x v="2"/>
    <s v="1-2"/>
    <n v="6"/>
    <n v="12"/>
    <s v="None"/>
    <d v="2025-02-05T00:00:00"/>
  </r>
  <r>
    <n v="1541"/>
    <x v="0"/>
    <x v="0"/>
    <x v="0"/>
    <x v="0"/>
    <s v="3-6"/>
    <n v="5"/>
    <n v="10"/>
    <s v="None"/>
    <d v="2025-02-19T00:00:00"/>
  </r>
  <r>
    <n v="1542"/>
    <x v="0"/>
    <x v="0"/>
    <x v="0"/>
    <x v="0"/>
    <s v="3-6"/>
    <n v="7"/>
    <n v="14"/>
    <s v="None"/>
    <d v="2025-02-18T00:00:00"/>
  </r>
  <r>
    <n v="1543"/>
    <x v="0"/>
    <x v="0"/>
    <x v="0"/>
    <x v="0"/>
    <s v="3-6"/>
    <n v="3"/>
    <n v="6"/>
    <s v="None"/>
    <d v="2024-12-20T00:00:00"/>
  </r>
  <r>
    <n v="1544"/>
    <x v="2"/>
    <x v="2"/>
    <x v="0"/>
    <x v="2"/>
    <s v="1-2"/>
    <n v="2"/>
    <n v="4"/>
    <s v="None"/>
    <d v="2025-03-26T00:00:00"/>
  </r>
  <r>
    <n v="1545"/>
    <x v="0"/>
    <x v="0"/>
    <x v="0"/>
    <x v="3"/>
    <s v="3-6"/>
    <n v="7"/>
    <n v="14"/>
    <s v="None"/>
    <d v="2024-11-22T00:00:00"/>
  </r>
  <r>
    <n v="1546"/>
    <x v="0"/>
    <x v="0"/>
    <x v="0"/>
    <x v="0"/>
    <s v="3-6"/>
    <n v="10"/>
    <n v="20"/>
    <s v="Financial Mentoring"/>
    <d v="2025-03-19T00:00:00"/>
  </r>
  <r>
    <n v="1547"/>
    <x v="0"/>
    <x v="0"/>
    <x v="0"/>
    <x v="0"/>
    <s v="3-6"/>
    <n v="3"/>
    <n v="6"/>
    <s v="None"/>
    <d v="2025-01-21T00:00:00"/>
  </r>
  <r>
    <n v="1548"/>
    <x v="2"/>
    <x v="2"/>
    <x v="0"/>
    <x v="2"/>
    <s v="1-2"/>
    <n v="2"/>
    <n v="4"/>
    <s v="None"/>
    <d v="2025-03-26T00:00:00"/>
  </r>
  <r>
    <n v="1549"/>
    <x v="1"/>
    <x v="3"/>
    <x v="2"/>
    <x v="1"/>
    <s v="7-12"/>
    <n v="10"/>
    <n v="20"/>
    <s v="None"/>
    <d v="2025-01-19T00:00:00"/>
  </r>
  <r>
    <n v="1550"/>
    <x v="1"/>
    <x v="1"/>
    <x v="1"/>
    <x v="1"/>
    <s v="7-12"/>
    <n v="2"/>
    <n v="4"/>
    <s v="None"/>
    <d v="2025-01-28T00:00:00"/>
  </r>
  <r>
    <n v="1551"/>
    <x v="0"/>
    <x v="0"/>
    <x v="0"/>
    <x v="3"/>
    <s v="3-6"/>
    <n v="2"/>
    <n v="4"/>
    <s v="None"/>
    <d v="2024-10-31T00:00:00"/>
  </r>
  <r>
    <n v="1552"/>
    <x v="0"/>
    <x v="2"/>
    <x v="0"/>
    <x v="2"/>
    <s v="1-2"/>
    <n v="6"/>
    <n v="12"/>
    <s v="None"/>
    <d v="2025-03-13T00:00:00"/>
  </r>
  <r>
    <n v="1553"/>
    <x v="0"/>
    <x v="0"/>
    <x v="0"/>
    <x v="0"/>
    <s v="3-6"/>
    <n v="9"/>
    <n v="18"/>
    <s v="None"/>
    <d v="2024-12-26T00:00:00"/>
  </r>
  <r>
    <n v="1554"/>
    <x v="0"/>
    <x v="0"/>
    <x v="0"/>
    <x v="0"/>
    <s v="3-6"/>
    <n v="9"/>
    <n v="18"/>
    <s v="None"/>
    <d v="2024-11-19T00:00:00"/>
  </r>
  <r>
    <n v="1555"/>
    <x v="2"/>
    <x v="2"/>
    <x v="0"/>
    <x v="2"/>
    <s v="1-2"/>
    <n v="6"/>
    <n v="12"/>
    <s v="None"/>
    <d v="2024-12-11T00:00:00"/>
  </r>
  <r>
    <n v="1556"/>
    <x v="0"/>
    <x v="0"/>
    <x v="0"/>
    <x v="0"/>
    <s v="3-6"/>
    <n v="10"/>
    <n v="20"/>
    <s v="Financial Mentoring"/>
    <d v="2024-11-01T00:00:00"/>
  </r>
  <r>
    <n v="1557"/>
    <x v="2"/>
    <x v="2"/>
    <x v="0"/>
    <x v="2"/>
    <s v="1-2"/>
    <n v="4"/>
    <n v="8"/>
    <s v="None"/>
    <d v="2024-12-22T00:00:00"/>
  </r>
  <r>
    <n v="1558"/>
    <x v="2"/>
    <x v="2"/>
    <x v="0"/>
    <x v="2"/>
    <s v="1-2"/>
    <n v="4"/>
    <n v="8"/>
    <s v="Financial Mentoring"/>
    <d v="2024-11-28T00:00:00"/>
  </r>
  <r>
    <n v="1559"/>
    <x v="0"/>
    <x v="2"/>
    <x v="0"/>
    <x v="2"/>
    <s v="1-2"/>
    <n v="7"/>
    <n v="14"/>
    <s v="None"/>
    <d v="2025-03-21T00:00:00"/>
  </r>
  <r>
    <n v="1560"/>
    <x v="2"/>
    <x v="2"/>
    <x v="0"/>
    <x v="2"/>
    <s v="1-2"/>
    <n v="1"/>
    <n v="2"/>
    <s v="None"/>
    <d v="2024-12-19T00:00:00"/>
  </r>
  <r>
    <n v="1561"/>
    <x v="0"/>
    <x v="0"/>
    <x v="0"/>
    <x v="0"/>
    <s v="3-6"/>
    <n v="3"/>
    <n v="6"/>
    <s v="Financial Mentoring"/>
    <d v="2024-10-11T00:00:00"/>
  </r>
  <r>
    <n v="1562"/>
    <x v="0"/>
    <x v="2"/>
    <x v="0"/>
    <x v="2"/>
    <s v="1-2"/>
    <n v="6"/>
    <n v="12"/>
    <s v="None"/>
    <d v="2024-12-12T00:00:00"/>
  </r>
  <r>
    <n v="1563"/>
    <x v="2"/>
    <x v="2"/>
    <x v="0"/>
    <x v="2"/>
    <s v="1-2"/>
    <n v="8"/>
    <n v="16"/>
    <s v="None"/>
    <d v="2025-02-06T00:00:00"/>
  </r>
  <r>
    <n v="1564"/>
    <x v="0"/>
    <x v="0"/>
    <x v="0"/>
    <x v="3"/>
    <s v="3-6"/>
    <n v="2"/>
    <n v="4"/>
    <s v="None"/>
    <d v="2025-01-06T00:00:00"/>
  </r>
  <r>
    <n v="1565"/>
    <x v="1"/>
    <x v="1"/>
    <x v="2"/>
    <x v="1"/>
    <s v="7-12"/>
    <n v="8"/>
    <n v="16"/>
    <s v="None"/>
    <d v="2024-10-02T00:00:00"/>
  </r>
  <r>
    <n v="1566"/>
    <x v="0"/>
    <x v="2"/>
    <x v="0"/>
    <x v="2"/>
    <s v="1-2"/>
    <n v="3"/>
    <n v="6"/>
    <s v="Financial Mentoring"/>
    <d v="2025-02-23T00:00:00"/>
  </r>
  <r>
    <n v="1567"/>
    <x v="0"/>
    <x v="0"/>
    <x v="0"/>
    <x v="0"/>
    <s v="3-6"/>
    <n v="2"/>
    <n v="4"/>
    <s v="None"/>
    <d v="2024-11-18T00:00:00"/>
  </r>
  <r>
    <n v="1568"/>
    <x v="1"/>
    <x v="3"/>
    <x v="2"/>
    <x v="1"/>
    <s v="7-12"/>
    <n v="6"/>
    <n v="12"/>
    <s v="None"/>
    <d v="2025-02-23T00:00:00"/>
  </r>
  <r>
    <n v="1569"/>
    <x v="0"/>
    <x v="0"/>
    <x v="0"/>
    <x v="3"/>
    <s v="3-6"/>
    <n v="1"/>
    <n v="2"/>
    <s v="Financial Mentoring"/>
    <d v="2025-03-30T00:00:00"/>
  </r>
  <r>
    <n v="1570"/>
    <x v="1"/>
    <x v="1"/>
    <x v="1"/>
    <x v="1"/>
    <s v="7-12"/>
    <n v="7"/>
    <n v="14"/>
    <s v="None"/>
    <d v="2024-10-11T00:00:00"/>
  </r>
  <r>
    <n v="1571"/>
    <x v="2"/>
    <x v="2"/>
    <x v="0"/>
    <x v="2"/>
    <s v="1-2"/>
    <n v="5"/>
    <n v="10"/>
    <s v="None"/>
    <d v="2024-10-10T00:00:00"/>
  </r>
  <r>
    <n v="1572"/>
    <x v="0"/>
    <x v="0"/>
    <x v="0"/>
    <x v="0"/>
    <s v="3-6"/>
    <n v="4"/>
    <n v="8"/>
    <s v="Financial Mentoring"/>
    <d v="2024-12-17T00:00:00"/>
  </r>
  <r>
    <n v="1573"/>
    <x v="0"/>
    <x v="0"/>
    <x v="0"/>
    <x v="0"/>
    <s v="3-6"/>
    <n v="1"/>
    <n v="2"/>
    <s v="None"/>
    <d v="2024-10-16T00:00:00"/>
  </r>
  <r>
    <n v="1574"/>
    <x v="2"/>
    <x v="2"/>
    <x v="0"/>
    <x v="2"/>
    <s v="1-2"/>
    <n v="6"/>
    <n v="12"/>
    <s v="None"/>
    <d v="2025-01-18T00:00:00"/>
  </r>
  <r>
    <n v="1575"/>
    <x v="2"/>
    <x v="2"/>
    <x v="0"/>
    <x v="2"/>
    <s v="1-2"/>
    <n v="9"/>
    <n v="18"/>
    <s v="None"/>
    <d v="2024-11-08T00:00:00"/>
  </r>
  <r>
    <n v="1576"/>
    <x v="0"/>
    <x v="0"/>
    <x v="0"/>
    <x v="0"/>
    <s v="3-6"/>
    <n v="6"/>
    <n v="12"/>
    <s v="None"/>
    <d v="2024-11-28T00:00:00"/>
  </r>
  <r>
    <n v="1577"/>
    <x v="1"/>
    <x v="1"/>
    <x v="1"/>
    <x v="1"/>
    <s v="7-12"/>
    <n v="2"/>
    <n v="4"/>
    <s v="None"/>
    <d v="2024-12-27T00:00:00"/>
  </r>
  <r>
    <n v="1578"/>
    <x v="0"/>
    <x v="0"/>
    <x v="0"/>
    <x v="3"/>
    <s v="3-6"/>
    <n v="4"/>
    <n v="8"/>
    <s v="None"/>
    <d v="2024-12-23T00:00:00"/>
  </r>
  <r>
    <n v="1579"/>
    <x v="1"/>
    <x v="1"/>
    <x v="2"/>
    <x v="1"/>
    <s v="7-12"/>
    <n v="9"/>
    <n v="18"/>
    <s v="None"/>
    <d v="2025-03-04T00:00:00"/>
  </r>
  <r>
    <n v="1580"/>
    <x v="0"/>
    <x v="0"/>
    <x v="0"/>
    <x v="0"/>
    <s v="3-6"/>
    <n v="1"/>
    <n v="2"/>
    <s v="None"/>
    <d v="2025-03-29T00:00:00"/>
  </r>
  <r>
    <n v="1581"/>
    <x v="1"/>
    <x v="4"/>
    <x v="0"/>
    <x v="3"/>
    <s v="3-6"/>
    <n v="3"/>
    <n v="6"/>
    <s v="Financial Mentoring"/>
    <d v="2024-10-29T00:00:00"/>
  </r>
  <r>
    <n v="1582"/>
    <x v="2"/>
    <x v="2"/>
    <x v="0"/>
    <x v="2"/>
    <s v="1-2"/>
    <n v="8"/>
    <n v="16"/>
    <s v="Financial Mentoring"/>
    <d v="2024-11-23T00:00:00"/>
  </r>
  <r>
    <n v="1583"/>
    <x v="4"/>
    <x v="2"/>
    <x v="0"/>
    <x v="2"/>
    <s v="1-2"/>
    <n v="9"/>
    <n v="18"/>
    <s v="Financial Mentoring"/>
    <d v="2024-11-19T00:00:00"/>
  </r>
  <r>
    <n v="1584"/>
    <x v="0"/>
    <x v="0"/>
    <x v="0"/>
    <x v="0"/>
    <s v="3-6"/>
    <n v="7"/>
    <n v="14"/>
    <s v="None"/>
    <d v="2025-02-25T00:00:00"/>
  </r>
  <r>
    <n v="1585"/>
    <x v="1"/>
    <x v="3"/>
    <x v="2"/>
    <x v="1"/>
    <s v="7-12"/>
    <n v="5"/>
    <n v="10"/>
    <s v="None"/>
    <d v="2024-11-06T00:00:00"/>
  </r>
  <r>
    <n v="1586"/>
    <x v="1"/>
    <x v="4"/>
    <x v="0"/>
    <x v="3"/>
    <s v="3-6"/>
    <n v="8"/>
    <n v="16"/>
    <s v="None"/>
    <d v="2025-01-09T00:00:00"/>
  </r>
  <r>
    <n v="1587"/>
    <x v="2"/>
    <x v="2"/>
    <x v="0"/>
    <x v="2"/>
    <s v="1-2"/>
    <n v="7"/>
    <n v="14"/>
    <s v="Financial Mentoring"/>
    <d v="2024-10-15T00:00:00"/>
  </r>
  <r>
    <n v="1588"/>
    <x v="0"/>
    <x v="2"/>
    <x v="0"/>
    <x v="2"/>
    <s v="1-2"/>
    <n v="3"/>
    <n v="6"/>
    <s v="None"/>
    <d v="2025-02-06T00:00:00"/>
  </r>
  <r>
    <n v="1589"/>
    <x v="0"/>
    <x v="2"/>
    <x v="0"/>
    <x v="2"/>
    <s v="1-2"/>
    <n v="2"/>
    <n v="4"/>
    <s v="None"/>
    <d v="2025-03-16T00:00:00"/>
  </r>
  <r>
    <n v="1590"/>
    <x v="0"/>
    <x v="0"/>
    <x v="0"/>
    <x v="0"/>
    <s v="3-6"/>
    <n v="10"/>
    <n v="20"/>
    <s v="None"/>
    <d v="2024-12-09T00:00:00"/>
  </r>
  <r>
    <n v="1591"/>
    <x v="1"/>
    <x v="4"/>
    <x v="0"/>
    <x v="3"/>
    <s v="3-6"/>
    <n v="7"/>
    <n v="14"/>
    <s v="None"/>
    <d v="2024-11-12T00:00:00"/>
  </r>
  <r>
    <n v="1592"/>
    <x v="0"/>
    <x v="0"/>
    <x v="0"/>
    <x v="0"/>
    <s v="3-6"/>
    <n v="10"/>
    <n v="20"/>
    <s v="None"/>
    <d v="2024-11-24T00:00:00"/>
  </r>
  <r>
    <n v="1593"/>
    <x v="1"/>
    <x v="3"/>
    <x v="2"/>
    <x v="1"/>
    <s v="7-12"/>
    <n v="1"/>
    <n v="2"/>
    <s v="Financial Mentoring"/>
    <d v="2024-12-17T00:00:00"/>
  </r>
  <r>
    <n v="1594"/>
    <x v="0"/>
    <x v="0"/>
    <x v="0"/>
    <x v="3"/>
    <s v="3-6"/>
    <n v="8"/>
    <n v="16"/>
    <s v="None"/>
    <d v="2025-02-26T00:00:00"/>
  </r>
  <r>
    <n v="1595"/>
    <x v="1"/>
    <x v="1"/>
    <x v="2"/>
    <x v="1"/>
    <s v="7-12"/>
    <n v="5"/>
    <n v="10"/>
    <s v="None"/>
    <d v="2024-11-23T00:00:00"/>
  </r>
  <r>
    <n v="1596"/>
    <x v="0"/>
    <x v="0"/>
    <x v="0"/>
    <x v="0"/>
    <s v="3-6"/>
    <n v="7"/>
    <n v="14"/>
    <s v="None"/>
    <d v="2025-02-10T00:00:00"/>
  </r>
  <r>
    <n v="1597"/>
    <x v="0"/>
    <x v="0"/>
    <x v="0"/>
    <x v="3"/>
    <s v="3-6"/>
    <n v="8"/>
    <n v="16"/>
    <s v="None"/>
    <d v="2024-11-07T00:00:00"/>
  </r>
  <r>
    <n v="1598"/>
    <x v="2"/>
    <x v="2"/>
    <x v="0"/>
    <x v="2"/>
    <s v="1-2"/>
    <n v="5"/>
    <n v="10"/>
    <s v="Financial Mentoring"/>
    <d v="2025-01-26T00:00:00"/>
  </r>
  <r>
    <n v="1599"/>
    <x v="2"/>
    <x v="2"/>
    <x v="0"/>
    <x v="2"/>
    <s v="1-2"/>
    <n v="10"/>
    <n v="20"/>
    <s v="None"/>
    <d v="2025-01-21T00:00:00"/>
  </r>
  <r>
    <n v="1600"/>
    <x v="1"/>
    <x v="4"/>
    <x v="0"/>
    <x v="1"/>
    <s v="3-6"/>
    <n v="3"/>
    <n v="6"/>
    <s v="None"/>
    <d v="2025-02-14T00:00:00"/>
  </r>
  <r>
    <n v="1601"/>
    <x v="2"/>
    <x v="2"/>
    <x v="0"/>
    <x v="2"/>
    <s v="1-2"/>
    <n v="3"/>
    <n v="6"/>
    <s v="None"/>
    <d v="2024-11-04T00:00:00"/>
  </r>
  <r>
    <n v="1602"/>
    <x v="1"/>
    <x v="4"/>
    <x v="0"/>
    <x v="1"/>
    <s v="3-6"/>
    <n v="4"/>
    <n v="8"/>
    <s v="Financial Mentoring"/>
    <d v="2024-12-10T00:00:00"/>
  </r>
  <r>
    <n v="1603"/>
    <x v="2"/>
    <x v="2"/>
    <x v="0"/>
    <x v="2"/>
    <s v="1-2"/>
    <n v="10"/>
    <n v="20"/>
    <s v="None"/>
    <d v="2025-03-04T00:00:00"/>
  </r>
  <r>
    <n v="1604"/>
    <x v="0"/>
    <x v="0"/>
    <x v="0"/>
    <x v="0"/>
    <s v="3-6"/>
    <n v="9"/>
    <n v="18"/>
    <s v="None"/>
    <d v="2024-10-06T00:00:00"/>
  </r>
  <r>
    <n v="1605"/>
    <x v="0"/>
    <x v="2"/>
    <x v="0"/>
    <x v="2"/>
    <s v="1-2"/>
    <n v="3"/>
    <n v="6"/>
    <s v="Financial Mentoring"/>
    <d v="2024-10-20T00:00:00"/>
  </r>
  <r>
    <n v="1606"/>
    <x v="0"/>
    <x v="0"/>
    <x v="0"/>
    <x v="0"/>
    <s v="3-6"/>
    <n v="1"/>
    <n v="2"/>
    <s v="Financial Mentoring"/>
    <d v="2025-03-22T00:00:00"/>
  </r>
  <r>
    <n v="1607"/>
    <x v="0"/>
    <x v="0"/>
    <x v="0"/>
    <x v="0"/>
    <s v="3-6"/>
    <n v="7"/>
    <n v="14"/>
    <s v="None"/>
    <d v="2025-02-01T00:00:00"/>
  </r>
  <r>
    <n v="1608"/>
    <x v="1"/>
    <x v="1"/>
    <x v="2"/>
    <x v="1"/>
    <s v="7-12"/>
    <n v="3"/>
    <n v="6"/>
    <s v="None"/>
    <d v="2024-11-30T00:00:00"/>
  </r>
  <r>
    <n v="1609"/>
    <x v="0"/>
    <x v="0"/>
    <x v="0"/>
    <x v="3"/>
    <s v="3-6"/>
    <n v="10"/>
    <n v="20"/>
    <s v="None"/>
    <d v="2024-11-30T00:00:00"/>
  </r>
  <r>
    <n v="1610"/>
    <x v="2"/>
    <x v="2"/>
    <x v="0"/>
    <x v="2"/>
    <s v="1-2"/>
    <n v="5"/>
    <n v="10"/>
    <s v="None"/>
    <d v="2024-11-04T00:00:00"/>
  </r>
  <r>
    <n v="1611"/>
    <x v="1"/>
    <x v="4"/>
    <x v="0"/>
    <x v="3"/>
    <s v="3-6"/>
    <n v="9"/>
    <n v="18"/>
    <s v="None"/>
    <d v="2024-10-08T00:00:00"/>
  </r>
  <r>
    <n v="1612"/>
    <x v="0"/>
    <x v="0"/>
    <x v="0"/>
    <x v="0"/>
    <s v="3-6"/>
    <n v="10"/>
    <n v="20"/>
    <s v="None"/>
    <d v="2024-12-07T00:00:00"/>
  </r>
  <r>
    <n v="1613"/>
    <x v="1"/>
    <x v="1"/>
    <x v="1"/>
    <x v="1"/>
    <s v="7-12"/>
    <n v="7"/>
    <n v="14"/>
    <s v="Financial Mentoring"/>
    <d v="2024-11-05T00:00:00"/>
  </r>
  <r>
    <n v="1614"/>
    <x v="0"/>
    <x v="2"/>
    <x v="0"/>
    <x v="2"/>
    <s v="1-2"/>
    <n v="7"/>
    <n v="14"/>
    <s v="Financial Mentoring"/>
    <d v="2024-11-23T00:00:00"/>
  </r>
  <r>
    <n v="1615"/>
    <x v="0"/>
    <x v="0"/>
    <x v="0"/>
    <x v="0"/>
    <s v="3-6"/>
    <n v="4"/>
    <n v="8"/>
    <s v="None"/>
    <d v="2024-10-17T00:00:00"/>
  </r>
  <r>
    <n v="1616"/>
    <x v="0"/>
    <x v="2"/>
    <x v="0"/>
    <x v="0"/>
    <s v="3-6"/>
    <n v="9"/>
    <n v="18"/>
    <s v="Financial Mentoring"/>
    <d v="2024-12-16T00:00:00"/>
  </r>
  <r>
    <n v="1617"/>
    <x v="2"/>
    <x v="2"/>
    <x v="0"/>
    <x v="2"/>
    <s v="1-2"/>
    <n v="7"/>
    <n v="14"/>
    <s v="None"/>
    <d v="2025-01-06T00:00:00"/>
  </r>
  <r>
    <n v="1618"/>
    <x v="1"/>
    <x v="3"/>
    <x v="2"/>
    <x v="1"/>
    <s v="7-12"/>
    <n v="2"/>
    <n v="4"/>
    <s v="Financial Mentoring"/>
    <d v="2024-11-28T00:00:00"/>
  </r>
  <r>
    <n v="1619"/>
    <x v="0"/>
    <x v="0"/>
    <x v="0"/>
    <x v="0"/>
    <s v="3-6"/>
    <n v="6"/>
    <n v="12"/>
    <s v="Financial Mentoring"/>
    <d v="2024-11-22T00:00:00"/>
  </r>
  <r>
    <n v="1620"/>
    <x v="0"/>
    <x v="0"/>
    <x v="0"/>
    <x v="3"/>
    <s v="3-6"/>
    <n v="4"/>
    <n v="8"/>
    <s v="None"/>
    <d v="2025-01-31T00:00:00"/>
  </r>
  <r>
    <n v="1621"/>
    <x v="2"/>
    <x v="2"/>
    <x v="0"/>
    <x v="2"/>
    <s v="1-2"/>
    <n v="6"/>
    <n v="12"/>
    <s v="Financial Mentoring"/>
    <d v="2025-01-18T00:00:00"/>
  </r>
  <r>
    <n v="1622"/>
    <x v="0"/>
    <x v="0"/>
    <x v="0"/>
    <x v="0"/>
    <s v="3-6"/>
    <n v="9"/>
    <n v="18"/>
    <s v="None"/>
    <d v="2024-12-24T00:00:00"/>
  </r>
  <r>
    <n v="1623"/>
    <x v="2"/>
    <x v="2"/>
    <x v="0"/>
    <x v="2"/>
    <s v="1-2"/>
    <n v="1"/>
    <n v="2"/>
    <s v="None"/>
    <d v="2025-03-05T00:00:00"/>
  </r>
  <r>
    <n v="1624"/>
    <x v="2"/>
    <x v="2"/>
    <x v="0"/>
    <x v="2"/>
    <s v="1-2"/>
    <n v="8"/>
    <n v="16"/>
    <s v="None"/>
    <d v="2025-01-19T00:00:00"/>
  </r>
  <r>
    <n v="1625"/>
    <x v="2"/>
    <x v="2"/>
    <x v="0"/>
    <x v="2"/>
    <s v="1-2"/>
    <n v="6"/>
    <n v="12"/>
    <s v="None"/>
    <d v="2024-10-18T00:00:00"/>
  </r>
  <r>
    <n v="1626"/>
    <x v="1"/>
    <x v="3"/>
    <x v="2"/>
    <x v="1"/>
    <s v="7-12"/>
    <n v="7"/>
    <n v="14"/>
    <s v="None"/>
    <d v="2024-10-28T00:00:00"/>
  </r>
  <r>
    <n v="1627"/>
    <x v="0"/>
    <x v="4"/>
    <x v="0"/>
    <x v="3"/>
    <s v="3-6"/>
    <n v="10"/>
    <n v="20"/>
    <s v="None"/>
    <d v="2025-01-11T00:00:00"/>
  </r>
  <r>
    <n v="1628"/>
    <x v="1"/>
    <x v="1"/>
    <x v="2"/>
    <x v="1"/>
    <s v="7-12"/>
    <n v="4"/>
    <n v="8"/>
    <s v="None"/>
    <d v="2024-12-26T00:00:00"/>
  </r>
  <r>
    <n v="1629"/>
    <x v="3"/>
    <x v="1"/>
    <x v="1"/>
    <x v="4"/>
    <s v="13-24"/>
    <n v="2"/>
    <n v="4"/>
    <s v="None"/>
    <d v="2024-12-25T00:00:00"/>
  </r>
  <r>
    <n v="1630"/>
    <x v="1"/>
    <x v="3"/>
    <x v="2"/>
    <x v="1"/>
    <s v="7-12"/>
    <n v="3"/>
    <n v="6"/>
    <s v="None"/>
    <d v="2025-02-06T00:00:00"/>
  </r>
  <r>
    <n v="1631"/>
    <x v="0"/>
    <x v="0"/>
    <x v="0"/>
    <x v="0"/>
    <s v="3-6"/>
    <n v="4"/>
    <n v="8"/>
    <s v="Financial Mentoring"/>
    <d v="2024-11-15T00:00:00"/>
  </r>
  <r>
    <n v="1632"/>
    <x v="2"/>
    <x v="2"/>
    <x v="0"/>
    <x v="2"/>
    <s v="1-2"/>
    <n v="5"/>
    <n v="10"/>
    <s v="None"/>
    <d v="2024-10-22T00:00:00"/>
  </r>
  <r>
    <n v="1633"/>
    <x v="2"/>
    <x v="2"/>
    <x v="0"/>
    <x v="2"/>
    <s v="1-2"/>
    <n v="5"/>
    <n v="10"/>
    <s v="Financial Mentoring"/>
    <d v="2025-01-30T00:00:00"/>
  </r>
  <r>
    <n v="1634"/>
    <x v="2"/>
    <x v="2"/>
    <x v="0"/>
    <x v="2"/>
    <s v="1-2"/>
    <n v="9"/>
    <n v="18"/>
    <s v="None"/>
    <d v="2025-02-05T00:00:00"/>
  </r>
  <r>
    <n v="1635"/>
    <x v="2"/>
    <x v="2"/>
    <x v="0"/>
    <x v="2"/>
    <s v="1-2"/>
    <n v="8"/>
    <n v="16"/>
    <s v="None"/>
    <d v="2024-12-23T00:00:00"/>
  </r>
  <r>
    <n v="1636"/>
    <x v="0"/>
    <x v="0"/>
    <x v="0"/>
    <x v="0"/>
    <s v="3-6"/>
    <n v="4"/>
    <n v="8"/>
    <s v="Financial Mentoring"/>
    <d v="2024-10-13T00:00:00"/>
  </r>
  <r>
    <n v="1637"/>
    <x v="2"/>
    <x v="2"/>
    <x v="0"/>
    <x v="2"/>
    <s v="1-2"/>
    <n v="10"/>
    <n v="20"/>
    <s v="None"/>
    <d v="2024-11-12T00:00:00"/>
  </r>
  <r>
    <n v="1638"/>
    <x v="0"/>
    <x v="0"/>
    <x v="0"/>
    <x v="0"/>
    <s v="3-6"/>
    <n v="10"/>
    <n v="20"/>
    <s v="None"/>
    <d v="2024-11-17T00:00:00"/>
  </r>
  <r>
    <n v="1639"/>
    <x v="2"/>
    <x v="2"/>
    <x v="0"/>
    <x v="2"/>
    <s v="1-2"/>
    <n v="4"/>
    <n v="8"/>
    <s v="Financial Mentoring"/>
    <d v="2025-02-22T00:00:00"/>
  </r>
  <r>
    <n v="1640"/>
    <x v="0"/>
    <x v="4"/>
    <x v="0"/>
    <x v="3"/>
    <s v="3-6"/>
    <n v="9"/>
    <n v="18"/>
    <s v="Financial Mentoring"/>
    <d v="2024-10-18T00:00:00"/>
  </r>
  <r>
    <n v="1641"/>
    <x v="1"/>
    <x v="3"/>
    <x v="2"/>
    <x v="1"/>
    <s v="7-12"/>
    <n v="6"/>
    <n v="12"/>
    <s v="None"/>
    <d v="2025-02-05T00:00:00"/>
  </r>
  <r>
    <n v="1642"/>
    <x v="1"/>
    <x v="3"/>
    <x v="2"/>
    <x v="1"/>
    <s v="7-12"/>
    <n v="10"/>
    <n v="20"/>
    <s v="Financial Mentoring"/>
    <d v="2025-01-09T00:00:00"/>
  </r>
  <r>
    <n v="1643"/>
    <x v="0"/>
    <x v="2"/>
    <x v="0"/>
    <x v="2"/>
    <s v="3-6"/>
    <n v="6"/>
    <n v="12"/>
    <s v="None"/>
    <d v="2025-01-02T00:00:00"/>
  </r>
  <r>
    <n v="1644"/>
    <x v="0"/>
    <x v="2"/>
    <x v="0"/>
    <x v="2"/>
    <s v="1-2"/>
    <n v="9"/>
    <n v="18"/>
    <s v="None"/>
    <d v="2025-02-09T00:00:00"/>
  </r>
  <r>
    <n v="1645"/>
    <x v="1"/>
    <x v="4"/>
    <x v="0"/>
    <x v="3"/>
    <s v="3-6"/>
    <n v="1"/>
    <n v="2"/>
    <s v="Financial Mentoring"/>
    <d v="2025-02-10T00:00:00"/>
  </r>
  <r>
    <n v="1646"/>
    <x v="1"/>
    <x v="3"/>
    <x v="2"/>
    <x v="1"/>
    <s v="7-12"/>
    <n v="1"/>
    <n v="2"/>
    <s v="None"/>
    <d v="2024-10-29T00:00:00"/>
  </r>
  <r>
    <n v="1647"/>
    <x v="2"/>
    <x v="2"/>
    <x v="0"/>
    <x v="2"/>
    <s v="1-2"/>
    <n v="4"/>
    <n v="8"/>
    <s v="None"/>
    <d v="2025-02-19T00:00:00"/>
  </r>
  <r>
    <n v="1648"/>
    <x v="0"/>
    <x v="0"/>
    <x v="0"/>
    <x v="3"/>
    <s v="3-6"/>
    <n v="2"/>
    <n v="4"/>
    <s v="None"/>
    <d v="2025-01-01T00:00:00"/>
  </r>
  <r>
    <n v="1649"/>
    <x v="0"/>
    <x v="0"/>
    <x v="0"/>
    <x v="0"/>
    <s v="3-6"/>
    <n v="8"/>
    <n v="16"/>
    <s v="None"/>
    <d v="2024-11-12T00:00:00"/>
  </r>
  <r>
    <n v="1650"/>
    <x v="2"/>
    <x v="2"/>
    <x v="0"/>
    <x v="2"/>
    <s v="1-2"/>
    <n v="2"/>
    <n v="4"/>
    <s v="None"/>
    <d v="2024-11-30T00:00:00"/>
  </r>
  <r>
    <n v="1651"/>
    <x v="2"/>
    <x v="2"/>
    <x v="0"/>
    <x v="2"/>
    <s v="1-2"/>
    <n v="1"/>
    <n v="2"/>
    <s v="Financial Mentoring"/>
    <d v="2025-03-07T00:00:00"/>
  </r>
  <r>
    <n v="1652"/>
    <x v="0"/>
    <x v="0"/>
    <x v="0"/>
    <x v="0"/>
    <s v="3-6"/>
    <n v="8"/>
    <n v="16"/>
    <s v="Financial Mentoring"/>
    <d v="2025-03-15T00:00:00"/>
  </r>
  <r>
    <n v="1653"/>
    <x v="1"/>
    <x v="4"/>
    <x v="0"/>
    <x v="3"/>
    <s v="3-6"/>
    <n v="10"/>
    <n v="20"/>
    <s v="Financial Mentoring"/>
    <d v="2024-11-27T00:00:00"/>
  </r>
  <r>
    <n v="1654"/>
    <x v="3"/>
    <x v="1"/>
    <x v="1"/>
    <x v="4"/>
    <s v="7-12"/>
    <n v="5"/>
    <n v="10"/>
    <s v="Financial Mentoring"/>
    <d v="2024-10-01T00:00:00"/>
  </r>
  <r>
    <n v="1655"/>
    <x v="2"/>
    <x v="2"/>
    <x v="0"/>
    <x v="2"/>
    <s v="1-2"/>
    <n v="4"/>
    <n v="8"/>
    <s v="Financial Mentoring"/>
    <d v="2024-11-19T00:00:00"/>
  </r>
  <r>
    <n v="1656"/>
    <x v="0"/>
    <x v="0"/>
    <x v="0"/>
    <x v="3"/>
    <s v="3-6"/>
    <n v="4"/>
    <n v="8"/>
    <s v="None"/>
    <d v="2025-02-08T00:00:00"/>
  </r>
  <r>
    <n v="1657"/>
    <x v="2"/>
    <x v="2"/>
    <x v="0"/>
    <x v="2"/>
    <s v="1-2"/>
    <n v="4"/>
    <n v="8"/>
    <s v="Financial Mentoring"/>
    <d v="2024-11-24T00:00:00"/>
  </r>
  <r>
    <n v="1658"/>
    <x v="0"/>
    <x v="0"/>
    <x v="0"/>
    <x v="0"/>
    <s v="3-6"/>
    <n v="8"/>
    <n v="16"/>
    <s v="Financial Mentoring"/>
    <d v="2024-10-30T00:00:00"/>
  </r>
  <r>
    <n v="1659"/>
    <x v="1"/>
    <x v="3"/>
    <x v="2"/>
    <x v="1"/>
    <s v="7-12"/>
    <n v="1"/>
    <n v="2"/>
    <s v="Financial Mentoring"/>
    <d v="2024-12-21T00:00:00"/>
  </r>
  <r>
    <n v="1660"/>
    <x v="0"/>
    <x v="0"/>
    <x v="0"/>
    <x v="0"/>
    <s v="3-6"/>
    <n v="4"/>
    <n v="8"/>
    <s v="None"/>
    <d v="2025-02-21T00:00:00"/>
  </r>
  <r>
    <n v="1661"/>
    <x v="2"/>
    <x v="2"/>
    <x v="0"/>
    <x v="2"/>
    <s v="1-2"/>
    <n v="6"/>
    <n v="12"/>
    <s v="None"/>
    <d v="2025-01-20T00:00:00"/>
  </r>
  <r>
    <n v="1662"/>
    <x v="0"/>
    <x v="0"/>
    <x v="0"/>
    <x v="0"/>
    <s v="3-6"/>
    <n v="5"/>
    <n v="10"/>
    <s v="None"/>
    <d v="2025-01-23T00:00:00"/>
  </r>
  <r>
    <n v="1663"/>
    <x v="0"/>
    <x v="0"/>
    <x v="0"/>
    <x v="0"/>
    <s v="3-6"/>
    <n v="1"/>
    <n v="2"/>
    <s v="None"/>
    <d v="2024-11-27T00:00:00"/>
  </r>
  <r>
    <n v="1664"/>
    <x v="2"/>
    <x v="2"/>
    <x v="0"/>
    <x v="2"/>
    <s v="1-2"/>
    <n v="2"/>
    <n v="4"/>
    <s v="None"/>
    <d v="2024-10-16T00:00:00"/>
  </r>
  <r>
    <n v="1665"/>
    <x v="0"/>
    <x v="0"/>
    <x v="0"/>
    <x v="0"/>
    <s v="3-6"/>
    <n v="9"/>
    <n v="18"/>
    <s v="Financial Mentoring"/>
    <d v="2024-12-04T00:00:00"/>
  </r>
  <r>
    <n v="1666"/>
    <x v="3"/>
    <x v="1"/>
    <x v="1"/>
    <x v="4"/>
    <s v="13-24"/>
    <n v="1"/>
    <n v="2"/>
    <s v="Financial Mentoring"/>
    <d v="2024-11-20T00:00:00"/>
  </r>
  <r>
    <n v="1667"/>
    <x v="2"/>
    <x v="2"/>
    <x v="0"/>
    <x v="2"/>
    <s v="1-2"/>
    <n v="3"/>
    <n v="6"/>
    <s v="None"/>
    <d v="2024-11-26T00:00:00"/>
  </r>
  <r>
    <n v="1668"/>
    <x v="0"/>
    <x v="2"/>
    <x v="0"/>
    <x v="2"/>
    <s v="1-2"/>
    <n v="9"/>
    <n v="18"/>
    <s v="None"/>
    <d v="2025-02-15T00:00:00"/>
  </r>
  <r>
    <n v="1669"/>
    <x v="0"/>
    <x v="0"/>
    <x v="0"/>
    <x v="0"/>
    <s v="3-6"/>
    <n v="5"/>
    <n v="10"/>
    <s v="None"/>
    <d v="2024-11-05T00:00:00"/>
  </r>
  <r>
    <n v="1670"/>
    <x v="0"/>
    <x v="2"/>
    <x v="0"/>
    <x v="2"/>
    <s v="1-2"/>
    <n v="7"/>
    <n v="14"/>
    <s v="Financial Mentoring"/>
    <d v="2024-11-10T00:00:00"/>
  </r>
  <r>
    <n v="1671"/>
    <x v="0"/>
    <x v="0"/>
    <x v="0"/>
    <x v="3"/>
    <s v="3-6"/>
    <n v="8"/>
    <n v="16"/>
    <s v="None"/>
    <d v="2025-01-29T00:00:00"/>
  </r>
  <r>
    <n v="1672"/>
    <x v="2"/>
    <x v="2"/>
    <x v="0"/>
    <x v="2"/>
    <s v="1-2"/>
    <n v="6"/>
    <n v="12"/>
    <s v="None"/>
    <d v="2025-01-10T00:00:00"/>
  </r>
  <r>
    <n v="1673"/>
    <x v="2"/>
    <x v="2"/>
    <x v="0"/>
    <x v="2"/>
    <s v="1-2"/>
    <n v="6"/>
    <n v="12"/>
    <s v="None"/>
    <d v="2025-02-26T00:00:00"/>
  </r>
  <r>
    <n v="1674"/>
    <x v="1"/>
    <x v="1"/>
    <x v="1"/>
    <x v="1"/>
    <s v="7-12"/>
    <n v="5"/>
    <n v="10"/>
    <s v="None"/>
    <d v="2024-10-14T00:00:00"/>
  </r>
  <r>
    <n v="1675"/>
    <x v="0"/>
    <x v="0"/>
    <x v="0"/>
    <x v="3"/>
    <s v="3-6"/>
    <n v="5"/>
    <n v="10"/>
    <s v="None"/>
    <d v="2024-11-27T00:00:00"/>
  </r>
  <r>
    <n v="1676"/>
    <x v="2"/>
    <x v="2"/>
    <x v="0"/>
    <x v="2"/>
    <s v="1-2"/>
    <n v="8"/>
    <n v="16"/>
    <s v="Financial Mentoring"/>
    <d v="2025-02-28T00:00:00"/>
  </r>
  <r>
    <n v="1677"/>
    <x v="0"/>
    <x v="0"/>
    <x v="0"/>
    <x v="0"/>
    <s v="3-6"/>
    <n v="3"/>
    <n v="6"/>
    <s v="None"/>
    <d v="2025-01-02T00:00:00"/>
  </r>
  <r>
    <n v="1678"/>
    <x v="2"/>
    <x v="2"/>
    <x v="0"/>
    <x v="2"/>
    <s v="1-2"/>
    <n v="6"/>
    <n v="12"/>
    <s v="None"/>
    <d v="2024-11-14T00:00:00"/>
  </r>
  <r>
    <n v="1679"/>
    <x v="1"/>
    <x v="4"/>
    <x v="0"/>
    <x v="1"/>
    <s v="3-6"/>
    <n v="10"/>
    <n v="20"/>
    <s v="None"/>
    <d v="2024-12-11T00:00:00"/>
  </r>
  <r>
    <n v="1680"/>
    <x v="0"/>
    <x v="0"/>
    <x v="0"/>
    <x v="3"/>
    <s v="3-6"/>
    <n v="5"/>
    <n v="10"/>
    <s v="None"/>
    <d v="2024-11-06T00:00:00"/>
  </r>
  <r>
    <n v="1681"/>
    <x v="2"/>
    <x v="2"/>
    <x v="0"/>
    <x v="2"/>
    <s v="1-2"/>
    <n v="9"/>
    <n v="18"/>
    <s v="None"/>
    <d v="2024-12-05T00:00:00"/>
  </r>
  <r>
    <n v="1682"/>
    <x v="1"/>
    <x v="4"/>
    <x v="0"/>
    <x v="1"/>
    <s v="3-6"/>
    <n v="2"/>
    <n v="4"/>
    <s v="None"/>
    <d v="2024-10-25T00:00:00"/>
  </r>
  <r>
    <n v="1683"/>
    <x v="1"/>
    <x v="4"/>
    <x v="0"/>
    <x v="3"/>
    <s v="3-6"/>
    <n v="6"/>
    <n v="12"/>
    <s v="None"/>
    <d v="2024-10-25T00:00:00"/>
  </r>
  <r>
    <n v="1684"/>
    <x v="0"/>
    <x v="0"/>
    <x v="0"/>
    <x v="0"/>
    <s v="3-6"/>
    <n v="5"/>
    <n v="10"/>
    <s v="Financial Mentoring"/>
    <d v="2025-01-15T00:00:00"/>
  </r>
  <r>
    <n v="1685"/>
    <x v="2"/>
    <x v="2"/>
    <x v="0"/>
    <x v="2"/>
    <s v="1-2"/>
    <n v="7"/>
    <n v="14"/>
    <s v="None"/>
    <d v="2025-03-18T00:00:00"/>
  </r>
  <r>
    <n v="1686"/>
    <x v="1"/>
    <x v="4"/>
    <x v="0"/>
    <x v="3"/>
    <s v="3-6"/>
    <n v="5"/>
    <n v="10"/>
    <s v="None"/>
    <d v="2025-02-08T00:00:00"/>
  </r>
  <r>
    <n v="1687"/>
    <x v="0"/>
    <x v="0"/>
    <x v="0"/>
    <x v="0"/>
    <s v="3-6"/>
    <n v="9"/>
    <n v="18"/>
    <s v="Financial Mentoring"/>
    <d v="2025-01-29T00:00:00"/>
  </r>
  <r>
    <n v="1688"/>
    <x v="0"/>
    <x v="0"/>
    <x v="0"/>
    <x v="0"/>
    <s v="3-6"/>
    <n v="5"/>
    <n v="10"/>
    <s v="None"/>
    <d v="2024-11-21T00:00:00"/>
  </r>
  <r>
    <n v="1689"/>
    <x v="0"/>
    <x v="0"/>
    <x v="0"/>
    <x v="0"/>
    <s v="3-6"/>
    <n v="4"/>
    <n v="8"/>
    <s v="None"/>
    <d v="2025-02-23T00:00:00"/>
  </r>
  <r>
    <n v="1690"/>
    <x v="1"/>
    <x v="1"/>
    <x v="1"/>
    <x v="1"/>
    <s v="7-12"/>
    <n v="7"/>
    <n v="14"/>
    <s v="None"/>
    <d v="2025-02-05T00:00:00"/>
  </r>
  <r>
    <n v="1691"/>
    <x v="0"/>
    <x v="0"/>
    <x v="0"/>
    <x v="3"/>
    <s v="3-6"/>
    <n v="9"/>
    <n v="18"/>
    <s v="None"/>
    <d v="2025-03-04T00:00:00"/>
  </r>
  <r>
    <n v="1692"/>
    <x v="0"/>
    <x v="0"/>
    <x v="0"/>
    <x v="0"/>
    <s v="3-6"/>
    <n v="3"/>
    <n v="6"/>
    <s v="Financial Mentoring"/>
    <d v="2025-02-11T00:00:00"/>
  </r>
  <r>
    <n v="1693"/>
    <x v="1"/>
    <x v="3"/>
    <x v="2"/>
    <x v="1"/>
    <s v="7-12"/>
    <n v="10"/>
    <n v="20"/>
    <s v="Financial Mentoring"/>
    <d v="2024-10-18T00:00:00"/>
  </r>
  <r>
    <n v="1694"/>
    <x v="1"/>
    <x v="4"/>
    <x v="0"/>
    <x v="1"/>
    <s v="3-6"/>
    <n v="8"/>
    <n v="16"/>
    <s v="Financial Mentoring"/>
    <d v="2025-02-28T00:00:00"/>
  </r>
  <r>
    <n v="1695"/>
    <x v="2"/>
    <x v="2"/>
    <x v="0"/>
    <x v="2"/>
    <s v="1-2"/>
    <n v="6"/>
    <n v="12"/>
    <s v="Financial Mentoring"/>
    <d v="2024-11-02T00:00:00"/>
  </r>
  <r>
    <n v="1696"/>
    <x v="1"/>
    <x v="3"/>
    <x v="2"/>
    <x v="1"/>
    <s v="7-12"/>
    <n v="4"/>
    <n v="8"/>
    <s v="None"/>
    <d v="2025-01-27T00:00:00"/>
  </r>
  <r>
    <n v="1697"/>
    <x v="1"/>
    <x v="4"/>
    <x v="0"/>
    <x v="3"/>
    <s v="3-6"/>
    <n v="4"/>
    <n v="8"/>
    <s v="Financial Mentoring"/>
    <d v="2024-11-08T00:00:00"/>
  </r>
  <r>
    <n v="1698"/>
    <x v="2"/>
    <x v="2"/>
    <x v="0"/>
    <x v="2"/>
    <s v="1-2"/>
    <n v="10"/>
    <n v="20"/>
    <s v="Financial Mentoring"/>
    <d v="2025-01-04T00:00:00"/>
  </r>
  <r>
    <n v="1699"/>
    <x v="1"/>
    <x v="3"/>
    <x v="0"/>
    <x v="1"/>
    <s v="7-12"/>
    <n v="1"/>
    <n v="2"/>
    <s v="None"/>
    <d v="2024-12-10T00:00:00"/>
  </r>
  <r>
    <n v="1700"/>
    <x v="2"/>
    <x v="2"/>
    <x v="0"/>
    <x v="2"/>
    <s v="1-2"/>
    <n v="3"/>
    <n v="6"/>
    <s v="None"/>
    <d v="2025-03-19T00:00:00"/>
  </r>
  <r>
    <n v="1701"/>
    <x v="3"/>
    <x v="1"/>
    <x v="1"/>
    <x v="1"/>
    <s v="7-12"/>
    <n v="2"/>
    <n v="4"/>
    <s v="None"/>
    <d v="2024-11-25T00:00:00"/>
  </r>
  <r>
    <n v="1702"/>
    <x v="2"/>
    <x v="2"/>
    <x v="0"/>
    <x v="2"/>
    <s v="1-2"/>
    <n v="3"/>
    <n v="6"/>
    <s v="None"/>
    <d v="2025-01-07T00:00:00"/>
  </r>
  <r>
    <n v="1703"/>
    <x v="0"/>
    <x v="0"/>
    <x v="0"/>
    <x v="3"/>
    <s v="3-6"/>
    <n v="8"/>
    <n v="16"/>
    <s v="None"/>
    <d v="2025-02-27T00:00:00"/>
  </r>
  <r>
    <n v="1704"/>
    <x v="1"/>
    <x v="4"/>
    <x v="0"/>
    <x v="3"/>
    <s v="3-6"/>
    <n v="6"/>
    <n v="12"/>
    <s v="Financial Mentoring"/>
    <d v="2024-12-12T00:00:00"/>
  </r>
  <r>
    <n v="1705"/>
    <x v="0"/>
    <x v="0"/>
    <x v="0"/>
    <x v="0"/>
    <s v="3-6"/>
    <n v="5"/>
    <n v="10"/>
    <s v="None"/>
    <d v="2024-10-01T00:00:00"/>
  </r>
  <r>
    <n v="1706"/>
    <x v="2"/>
    <x v="2"/>
    <x v="0"/>
    <x v="2"/>
    <s v="1-2"/>
    <n v="4"/>
    <n v="8"/>
    <s v="Financial Mentoring"/>
    <d v="2024-10-23T00:00:00"/>
  </r>
  <r>
    <n v="1707"/>
    <x v="0"/>
    <x v="0"/>
    <x v="0"/>
    <x v="0"/>
    <s v="3-6"/>
    <n v="8"/>
    <n v="16"/>
    <s v="Financial Mentoring"/>
    <d v="2025-01-10T00:00:00"/>
  </r>
  <r>
    <n v="1708"/>
    <x v="2"/>
    <x v="2"/>
    <x v="0"/>
    <x v="2"/>
    <s v="1-2"/>
    <n v="1"/>
    <n v="2"/>
    <s v="None"/>
    <d v="2025-03-25T00:00:00"/>
  </r>
  <r>
    <n v="1709"/>
    <x v="0"/>
    <x v="0"/>
    <x v="0"/>
    <x v="0"/>
    <s v="3-6"/>
    <n v="10"/>
    <n v="20"/>
    <s v="Financial Mentoring"/>
    <d v="2025-03-31T00:00:00"/>
  </r>
  <r>
    <n v="1710"/>
    <x v="1"/>
    <x v="3"/>
    <x v="2"/>
    <x v="1"/>
    <s v="7-12"/>
    <n v="2"/>
    <n v="4"/>
    <s v="None"/>
    <d v="2024-11-23T00:00:00"/>
  </r>
  <r>
    <n v="1711"/>
    <x v="1"/>
    <x v="4"/>
    <x v="0"/>
    <x v="3"/>
    <s v="3-6"/>
    <n v="10"/>
    <n v="20"/>
    <s v="Financial Mentoring"/>
    <d v="2024-12-14T00:00:00"/>
  </r>
  <r>
    <n v="1712"/>
    <x v="0"/>
    <x v="0"/>
    <x v="0"/>
    <x v="3"/>
    <s v="3-6"/>
    <n v="8"/>
    <n v="16"/>
    <s v="None"/>
    <d v="2024-12-01T00:00:00"/>
  </r>
  <r>
    <n v="1713"/>
    <x v="1"/>
    <x v="4"/>
    <x v="0"/>
    <x v="3"/>
    <s v="3-6"/>
    <n v="6"/>
    <n v="12"/>
    <s v="None"/>
    <d v="2025-03-18T00:00:00"/>
  </r>
  <r>
    <n v="1714"/>
    <x v="0"/>
    <x v="0"/>
    <x v="0"/>
    <x v="0"/>
    <s v="3-6"/>
    <n v="4"/>
    <n v="8"/>
    <s v="None"/>
    <d v="2024-10-11T00:00:00"/>
  </r>
  <r>
    <n v="1715"/>
    <x v="0"/>
    <x v="0"/>
    <x v="0"/>
    <x v="3"/>
    <s v="3-6"/>
    <n v="6"/>
    <n v="12"/>
    <s v="Financial Mentoring"/>
    <d v="2024-12-25T00:00:00"/>
  </r>
  <r>
    <n v="1716"/>
    <x v="0"/>
    <x v="0"/>
    <x v="0"/>
    <x v="0"/>
    <s v="3-6"/>
    <n v="4"/>
    <n v="8"/>
    <s v="None"/>
    <d v="2024-10-18T00:00:00"/>
  </r>
  <r>
    <n v="1717"/>
    <x v="2"/>
    <x v="2"/>
    <x v="0"/>
    <x v="2"/>
    <s v="1-2"/>
    <n v="2"/>
    <n v="4"/>
    <s v="Financial Mentoring"/>
    <d v="2024-12-10T00:00:00"/>
  </r>
  <r>
    <n v="1718"/>
    <x v="0"/>
    <x v="0"/>
    <x v="0"/>
    <x v="3"/>
    <s v="3-6"/>
    <n v="6"/>
    <n v="12"/>
    <s v="Financial Mentoring"/>
    <d v="2025-03-01T00:00:00"/>
  </r>
  <r>
    <n v="1719"/>
    <x v="1"/>
    <x v="4"/>
    <x v="0"/>
    <x v="3"/>
    <s v="3-6"/>
    <n v="10"/>
    <n v="20"/>
    <s v="None"/>
    <d v="2025-03-20T00:00:00"/>
  </r>
  <r>
    <n v="1720"/>
    <x v="0"/>
    <x v="2"/>
    <x v="0"/>
    <x v="2"/>
    <s v="1-2"/>
    <n v="3"/>
    <n v="6"/>
    <s v="None"/>
    <d v="2024-12-16T00:00:00"/>
  </r>
  <r>
    <n v="1721"/>
    <x v="2"/>
    <x v="2"/>
    <x v="0"/>
    <x v="2"/>
    <s v="1-2"/>
    <n v="10"/>
    <n v="20"/>
    <s v="None"/>
    <d v="2025-02-17T00:00:00"/>
  </r>
  <r>
    <n v="1722"/>
    <x v="2"/>
    <x v="2"/>
    <x v="0"/>
    <x v="2"/>
    <s v="1-2"/>
    <n v="4"/>
    <n v="8"/>
    <s v="None"/>
    <d v="2025-01-17T00:00:00"/>
  </r>
  <r>
    <n v="1723"/>
    <x v="0"/>
    <x v="0"/>
    <x v="0"/>
    <x v="0"/>
    <s v="3-6"/>
    <n v="4"/>
    <n v="8"/>
    <s v="None"/>
    <d v="2024-11-30T00:00:00"/>
  </r>
  <r>
    <n v="1724"/>
    <x v="0"/>
    <x v="0"/>
    <x v="0"/>
    <x v="0"/>
    <s v="3-6"/>
    <n v="6"/>
    <n v="12"/>
    <s v="None"/>
    <d v="2024-12-31T00:00:00"/>
  </r>
  <r>
    <n v="1725"/>
    <x v="2"/>
    <x v="2"/>
    <x v="0"/>
    <x v="2"/>
    <s v="1-2"/>
    <n v="2"/>
    <n v="4"/>
    <s v="None"/>
    <d v="2024-12-23T00:00:00"/>
  </r>
  <r>
    <n v="1726"/>
    <x v="2"/>
    <x v="2"/>
    <x v="0"/>
    <x v="2"/>
    <s v="1-2"/>
    <n v="3"/>
    <n v="6"/>
    <s v="Financial Mentoring"/>
    <d v="2024-10-25T00:00:00"/>
  </r>
  <r>
    <n v="1727"/>
    <x v="1"/>
    <x v="1"/>
    <x v="1"/>
    <x v="1"/>
    <s v="7-12"/>
    <n v="4"/>
    <n v="8"/>
    <s v="None"/>
    <d v="2025-03-03T00:00:00"/>
  </r>
  <r>
    <n v="1728"/>
    <x v="0"/>
    <x v="2"/>
    <x v="0"/>
    <x v="2"/>
    <s v="1-2"/>
    <n v="5"/>
    <n v="10"/>
    <s v="Financial Mentoring"/>
    <d v="2024-12-20T00:00:00"/>
  </r>
  <r>
    <n v="1729"/>
    <x v="2"/>
    <x v="2"/>
    <x v="0"/>
    <x v="2"/>
    <s v="1-2"/>
    <n v="3"/>
    <n v="6"/>
    <s v="None"/>
    <d v="2024-10-25T00:00:00"/>
  </r>
  <r>
    <n v="1730"/>
    <x v="0"/>
    <x v="2"/>
    <x v="0"/>
    <x v="2"/>
    <s v="1-2"/>
    <n v="9"/>
    <n v="18"/>
    <s v="Financial Mentoring"/>
    <d v="2024-12-23T00:00:00"/>
  </r>
  <r>
    <n v="1731"/>
    <x v="1"/>
    <x v="1"/>
    <x v="2"/>
    <x v="1"/>
    <s v="7-12"/>
    <n v="4"/>
    <n v="8"/>
    <s v="None"/>
    <d v="2024-11-02T00:00:00"/>
  </r>
  <r>
    <n v="1732"/>
    <x v="0"/>
    <x v="2"/>
    <x v="0"/>
    <x v="2"/>
    <s v="1-2"/>
    <n v="6"/>
    <n v="12"/>
    <s v="Financial Mentoring"/>
    <d v="2025-03-24T00:00:00"/>
  </r>
  <r>
    <n v="1733"/>
    <x v="0"/>
    <x v="0"/>
    <x v="0"/>
    <x v="0"/>
    <s v="3-6"/>
    <n v="4"/>
    <n v="8"/>
    <s v="None"/>
    <d v="2024-10-22T00:00:00"/>
  </r>
  <r>
    <n v="1734"/>
    <x v="1"/>
    <x v="4"/>
    <x v="0"/>
    <x v="3"/>
    <s v="3-6"/>
    <n v="5"/>
    <n v="10"/>
    <s v="None"/>
    <d v="2025-02-03T00:00:00"/>
  </r>
  <r>
    <n v="1735"/>
    <x v="0"/>
    <x v="0"/>
    <x v="0"/>
    <x v="0"/>
    <s v="3-6"/>
    <n v="5"/>
    <n v="10"/>
    <s v="None"/>
    <d v="2025-02-11T00:00:00"/>
  </r>
  <r>
    <n v="1736"/>
    <x v="0"/>
    <x v="0"/>
    <x v="0"/>
    <x v="0"/>
    <s v="3-6"/>
    <n v="6"/>
    <n v="12"/>
    <s v="None"/>
    <d v="2025-03-06T00:00:00"/>
  </r>
  <r>
    <n v="1737"/>
    <x v="0"/>
    <x v="2"/>
    <x v="0"/>
    <x v="2"/>
    <s v="1-2"/>
    <n v="2"/>
    <n v="4"/>
    <s v="None"/>
    <d v="2025-03-04T00:00:00"/>
  </r>
  <r>
    <n v="1738"/>
    <x v="2"/>
    <x v="2"/>
    <x v="0"/>
    <x v="2"/>
    <s v="1-2"/>
    <n v="10"/>
    <n v="20"/>
    <s v="None"/>
    <d v="2024-10-16T00:00:00"/>
  </r>
  <r>
    <n v="1739"/>
    <x v="0"/>
    <x v="0"/>
    <x v="0"/>
    <x v="0"/>
    <s v="3-6"/>
    <n v="2"/>
    <n v="4"/>
    <s v="None"/>
    <d v="2025-01-28T00:00:00"/>
  </r>
  <r>
    <n v="1740"/>
    <x v="0"/>
    <x v="0"/>
    <x v="0"/>
    <x v="0"/>
    <s v="3-6"/>
    <n v="9"/>
    <n v="18"/>
    <s v="None"/>
    <d v="2025-01-29T00:00:00"/>
  </r>
  <r>
    <n v="1741"/>
    <x v="2"/>
    <x v="2"/>
    <x v="0"/>
    <x v="2"/>
    <s v="1-2"/>
    <n v="4"/>
    <n v="8"/>
    <s v="None"/>
    <d v="2024-11-09T00:00:00"/>
  </r>
  <r>
    <n v="1742"/>
    <x v="2"/>
    <x v="2"/>
    <x v="0"/>
    <x v="2"/>
    <s v="1-2"/>
    <n v="8"/>
    <n v="16"/>
    <s v="Financial Mentoring"/>
    <d v="2025-02-07T00:00:00"/>
  </r>
  <r>
    <n v="1743"/>
    <x v="0"/>
    <x v="0"/>
    <x v="0"/>
    <x v="0"/>
    <s v="3-6"/>
    <n v="4"/>
    <n v="8"/>
    <s v="None"/>
    <d v="2025-02-19T00:00:00"/>
  </r>
  <r>
    <n v="1744"/>
    <x v="1"/>
    <x v="3"/>
    <x v="2"/>
    <x v="1"/>
    <s v="7-12"/>
    <n v="5"/>
    <n v="10"/>
    <s v="None"/>
    <d v="2025-03-10T00:00:00"/>
  </r>
  <r>
    <n v="1745"/>
    <x v="1"/>
    <x v="4"/>
    <x v="0"/>
    <x v="3"/>
    <s v="3-6"/>
    <n v="6"/>
    <n v="12"/>
    <s v="Financial Mentoring"/>
    <d v="2024-10-02T00:00:00"/>
  </r>
  <r>
    <n v="1746"/>
    <x v="3"/>
    <x v="1"/>
    <x v="1"/>
    <x v="4"/>
    <s v="7-12"/>
    <n v="1"/>
    <n v="2"/>
    <s v="None"/>
    <d v="2025-01-26T00:00:00"/>
  </r>
  <r>
    <n v="1747"/>
    <x v="0"/>
    <x v="0"/>
    <x v="0"/>
    <x v="0"/>
    <s v="3-6"/>
    <n v="9"/>
    <n v="18"/>
    <s v="None"/>
    <d v="2024-12-19T00:00:00"/>
  </r>
  <r>
    <n v="1748"/>
    <x v="3"/>
    <x v="1"/>
    <x v="1"/>
    <x v="4"/>
    <s v="13-24"/>
    <n v="7"/>
    <n v="14"/>
    <s v="Financial Mentoring"/>
    <d v="2025-01-10T00:00:00"/>
  </r>
  <r>
    <n v="1749"/>
    <x v="0"/>
    <x v="0"/>
    <x v="0"/>
    <x v="0"/>
    <s v="3-6"/>
    <n v="5"/>
    <n v="10"/>
    <s v="None"/>
    <d v="2025-03-08T00:00:00"/>
  </r>
  <r>
    <n v="1750"/>
    <x v="3"/>
    <x v="1"/>
    <x v="1"/>
    <x v="4"/>
    <s v="13-24"/>
    <n v="7"/>
    <n v="14"/>
    <s v="None"/>
    <d v="2025-03-17T00:00:00"/>
  </r>
  <r>
    <n v="1751"/>
    <x v="0"/>
    <x v="0"/>
    <x v="0"/>
    <x v="0"/>
    <s v="3-6"/>
    <n v="1"/>
    <n v="2"/>
    <s v="Financial Mentoring"/>
    <d v="2024-10-07T00:00:00"/>
  </r>
  <r>
    <n v="1752"/>
    <x v="2"/>
    <x v="2"/>
    <x v="0"/>
    <x v="2"/>
    <s v="1-2"/>
    <n v="7"/>
    <n v="14"/>
    <s v="Financial Mentoring"/>
    <d v="2024-11-26T00:00:00"/>
  </r>
  <r>
    <n v="1753"/>
    <x v="1"/>
    <x v="1"/>
    <x v="1"/>
    <x v="1"/>
    <s v="7-12"/>
    <n v="1"/>
    <n v="2"/>
    <s v="Financial Mentoring"/>
    <d v="2024-12-23T00:00:00"/>
  </r>
  <r>
    <n v="1754"/>
    <x v="0"/>
    <x v="0"/>
    <x v="0"/>
    <x v="3"/>
    <s v="3-6"/>
    <n v="5"/>
    <n v="10"/>
    <s v="None"/>
    <d v="2024-10-22T00:00:00"/>
  </r>
  <r>
    <n v="1755"/>
    <x v="0"/>
    <x v="0"/>
    <x v="0"/>
    <x v="0"/>
    <s v="3-6"/>
    <n v="7"/>
    <n v="14"/>
    <s v="None"/>
    <d v="2024-11-27T00:00:00"/>
  </r>
  <r>
    <n v="1756"/>
    <x v="2"/>
    <x v="2"/>
    <x v="0"/>
    <x v="2"/>
    <s v="1-2"/>
    <n v="7"/>
    <n v="14"/>
    <s v="None"/>
    <d v="2025-02-04T00:00:00"/>
  </r>
  <r>
    <n v="1757"/>
    <x v="0"/>
    <x v="0"/>
    <x v="0"/>
    <x v="0"/>
    <s v="3-6"/>
    <n v="3"/>
    <n v="6"/>
    <s v="None"/>
    <d v="2024-10-21T00:00:00"/>
  </r>
  <r>
    <n v="1758"/>
    <x v="2"/>
    <x v="2"/>
    <x v="0"/>
    <x v="2"/>
    <s v="1-2"/>
    <n v="8"/>
    <n v="16"/>
    <s v="Financial Mentoring"/>
    <d v="2024-10-02T00:00:00"/>
  </r>
  <r>
    <n v="1759"/>
    <x v="1"/>
    <x v="3"/>
    <x v="2"/>
    <x v="1"/>
    <s v="7-12"/>
    <n v="2"/>
    <n v="4"/>
    <s v="Financial Mentoring"/>
    <d v="2025-02-20T00:00:00"/>
  </r>
  <r>
    <n v="1760"/>
    <x v="0"/>
    <x v="0"/>
    <x v="0"/>
    <x v="0"/>
    <s v="3-6"/>
    <n v="9"/>
    <n v="18"/>
    <s v="Financial Mentoring"/>
    <d v="2025-03-08T00:00:00"/>
  </r>
  <r>
    <n v="1761"/>
    <x v="2"/>
    <x v="2"/>
    <x v="0"/>
    <x v="2"/>
    <s v="1-2"/>
    <n v="1"/>
    <n v="2"/>
    <s v="None"/>
    <d v="2025-02-02T00:00:00"/>
  </r>
  <r>
    <n v="1762"/>
    <x v="2"/>
    <x v="2"/>
    <x v="0"/>
    <x v="2"/>
    <s v="1-2"/>
    <n v="5"/>
    <n v="10"/>
    <s v="None"/>
    <d v="2024-11-23T00:00:00"/>
  </r>
  <r>
    <n v="1763"/>
    <x v="0"/>
    <x v="0"/>
    <x v="0"/>
    <x v="0"/>
    <s v="3-6"/>
    <n v="4"/>
    <n v="8"/>
    <s v="None"/>
    <d v="2024-11-30T00:00:00"/>
  </r>
  <r>
    <n v="1764"/>
    <x v="1"/>
    <x v="4"/>
    <x v="0"/>
    <x v="1"/>
    <s v="3-6"/>
    <n v="5"/>
    <n v="10"/>
    <s v="None"/>
    <d v="2025-01-06T00:00:00"/>
  </r>
  <r>
    <n v="1765"/>
    <x v="0"/>
    <x v="0"/>
    <x v="0"/>
    <x v="0"/>
    <s v="3-6"/>
    <n v="10"/>
    <n v="20"/>
    <s v="None"/>
    <d v="2024-10-01T00:00:00"/>
  </r>
  <r>
    <n v="1766"/>
    <x v="0"/>
    <x v="0"/>
    <x v="0"/>
    <x v="3"/>
    <s v="3-6"/>
    <n v="3"/>
    <n v="6"/>
    <s v="None"/>
    <d v="2025-01-02T00:00:00"/>
  </r>
  <r>
    <n v="1767"/>
    <x v="2"/>
    <x v="2"/>
    <x v="0"/>
    <x v="2"/>
    <s v="1-2"/>
    <n v="3"/>
    <n v="6"/>
    <s v="None"/>
    <d v="2025-01-25T00:00:00"/>
  </r>
  <r>
    <n v="1768"/>
    <x v="0"/>
    <x v="0"/>
    <x v="0"/>
    <x v="0"/>
    <s v="3-6"/>
    <n v="6"/>
    <n v="12"/>
    <s v="None"/>
    <d v="2024-10-04T00:00:00"/>
  </r>
  <r>
    <n v="1769"/>
    <x v="2"/>
    <x v="2"/>
    <x v="0"/>
    <x v="2"/>
    <s v="1-2"/>
    <n v="3"/>
    <n v="6"/>
    <s v="Financial Mentoring"/>
    <d v="2024-11-10T00:00:00"/>
  </r>
  <r>
    <n v="1770"/>
    <x v="0"/>
    <x v="0"/>
    <x v="0"/>
    <x v="0"/>
    <s v="3-6"/>
    <n v="1"/>
    <n v="2"/>
    <s v="Financial Mentoring"/>
    <d v="2025-02-26T00:00:00"/>
  </r>
  <r>
    <n v="1771"/>
    <x v="2"/>
    <x v="2"/>
    <x v="0"/>
    <x v="2"/>
    <s v="1-2"/>
    <n v="4"/>
    <n v="8"/>
    <s v="None"/>
    <d v="2024-12-06T00:00:00"/>
  </r>
  <r>
    <n v="1772"/>
    <x v="0"/>
    <x v="2"/>
    <x v="0"/>
    <x v="2"/>
    <s v="1-2"/>
    <n v="7"/>
    <n v="14"/>
    <s v="None"/>
    <d v="2024-10-02T00:00:00"/>
  </r>
  <r>
    <n v="1773"/>
    <x v="1"/>
    <x v="3"/>
    <x v="2"/>
    <x v="1"/>
    <s v="7-12"/>
    <n v="1"/>
    <n v="2"/>
    <s v="None"/>
    <d v="2024-10-12T00:00:00"/>
  </r>
  <r>
    <n v="1774"/>
    <x v="0"/>
    <x v="0"/>
    <x v="0"/>
    <x v="0"/>
    <s v="3-6"/>
    <n v="3"/>
    <n v="6"/>
    <s v="None"/>
    <d v="2025-01-08T00:00:00"/>
  </r>
  <r>
    <n v="1775"/>
    <x v="2"/>
    <x v="2"/>
    <x v="0"/>
    <x v="2"/>
    <s v="1-2"/>
    <n v="8"/>
    <n v="16"/>
    <s v="None"/>
    <d v="2025-02-26T00:00:00"/>
  </r>
  <r>
    <n v="1776"/>
    <x v="0"/>
    <x v="0"/>
    <x v="0"/>
    <x v="0"/>
    <s v="3-6"/>
    <n v="10"/>
    <n v="20"/>
    <s v="Financial Mentoring"/>
    <d v="2025-03-03T00:00:00"/>
  </r>
  <r>
    <n v="1777"/>
    <x v="2"/>
    <x v="2"/>
    <x v="0"/>
    <x v="2"/>
    <s v="1-2"/>
    <n v="10"/>
    <n v="20"/>
    <s v="Financial Mentoring"/>
    <d v="2025-02-02T00:00:00"/>
  </r>
  <r>
    <n v="1778"/>
    <x v="0"/>
    <x v="0"/>
    <x v="0"/>
    <x v="0"/>
    <s v="3-6"/>
    <n v="6"/>
    <n v="12"/>
    <s v="None"/>
    <d v="2025-02-04T00:00:00"/>
  </r>
  <r>
    <n v="1779"/>
    <x v="0"/>
    <x v="0"/>
    <x v="0"/>
    <x v="0"/>
    <s v="3-6"/>
    <n v="1"/>
    <n v="2"/>
    <s v="Financial Mentoring"/>
    <d v="2024-12-28T00:00:00"/>
  </r>
  <r>
    <n v="1780"/>
    <x v="0"/>
    <x v="2"/>
    <x v="0"/>
    <x v="0"/>
    <s v="3-6"/>
    <n v="2"/>
    <n v="4"/>
    <s v="None"/>
    <d v="2024-11-13T00:00:00"/>
  </r>
  <r>
    <n v="1781"/>
    <x v="2"/>
    <x v="2"/>
    <x v="0"/>
    <x v="2"/>
    <s v="1-2"/>
    <n v="5"/>
    <n v="10"/>
    <s v="None"/>
    <d v="2025-01-23T00:00:00"/>
  </r>
  <r>
    <n v="1782"/>
    <x v="2"/>
    <x v="2"/>
    <x v="0"/>
    <x v="2"/>
    <s v="1-2"/>
    <n v="3"/>
    <n v="6"/>
    <s v="None"/>
    <d v="2024-10-17T00:00:00"/>
  </r>
  <r>
    <n v="1783"/>
    <x v="3"/>
    <x v="1"/>
    <x v="1"/>
    <x v="4"/>
    <s v="13-24"/>
    <n v="4"/>
    <n v="8"/>
    <s v="None"/>
    <d v="2024-11-01T00:00:00"/>
  </r>
  <r>
    <n v="1784"/>
    <x v="2"/>
    <x v="2"/>
    <x v="0"/>
    <x v="2"/>
    <s v="1-2"/>
    <n v="4"/>
    <n v="8"/>
    <s v="Financial Mentoring"/>
    <d v="2025-01-22T00:00:00"/>
  </r>
  <r>
    <n v="1785"/>
    <x v="2"/>
    <x v="2"/>
    <x v="0"/>
    <x v="2"/>
    <s v="1-2"/>
    <n v="5"/>
    <n v="10"/>
    <s v="Financial Mentoring"/>
    <d v="2024-12-23T00:00:00"/>
  </r>
  <r>
    <n v="1786"/>
    <x v="1"/>
    <x v="3"/>
    <x v="2"/>
    <x v="1"/>
    <s v="7-12"/>
    <n v="1"/>
    <n v="2"/>
    <s v="None"/>
    <d v="2024-11-19T00:00:00"/>
  </r>
  <r>
    <n v="1787"/>
    <x v="2"/>
    <x v="2"/>
    <x v="0"/>
    <x v="2"/>
    <s v="1-2"/>
    <n v="9"/>
    <n v="18"/>
    <s v="None"/>
    <d v="2025-03-29T00:00:00"/>
  </r>
  <r>
    <n v="1788"/>
    <x v="3"/>
    <x v="1"/>
    <x v="1"/>
    <x v="4"/>
    <s v="7-12"/>
    <n v="1"/>
    <n v="2"/>
    <s v="None"/>
    <d v="2024-11-16T00:00:00"/>
  </r>
  <r>
    <n v="1789"/>
    <x v="1"/>
    <x v="4"/>
    <x v="0"/>
    <x v="3"/>
    <s v="3-6"/>
    <n v="8"/>
    <n v="16"/>
    <s v="Financial Mentoring"/>
    <d v="2024-12-27T00:00:00"/>
  </r>
  <r>
    <n v="1790"/>
    <x v="3"/>
    <x v="1"/>
    <x v="1"/>
    <x v="4"/>
    <s v="13-24"/>
    <n v="3"/>
    <n v="6"/>
    <s v="None"/>
    <d v="2025-01-27T00:00:00"/>
  </r>
  <r>
    <n v="1791"/>
    <x v="2"/>
    <x v="2"/>
    <x v="0"/>
    <x v="2"/>
    <s v="1-2"/>
    <n v="6"/>
    <n v="12"/>
    <s v="None"/>
    <d v="2025-01-28T00:00:00"/>
  </r>
  <r>
    <n v="1792"/>
    <x v="1"/>
    <x v="3"/>
    <x v="2"/>
    <x v="1"/>
    <s v="7-12"/>
    <n v="4"/>
    <n v="8"/>
    <s v="None"/>
    <d v="2024-11-25T00:00:00"/>
  </r>
  <r>
    <n v="1793"/>
    <x v="0"/>
    <x v="0"/>
    <x v="0"/>
    <x v="0"/>
    <s v="3-6"/>
    <n v="8"/>
    <n v="16"/>
    <s v="None"/>
    <d v="2025-02-19T00:00:00"/>
  </r>
  <r>
    <n v="1794"/>
    <x v="3"/>
    <x v="1"/>
    <x v="1"/>
    <x v="4"/>
    <s v="7-12"/>
    <n v="3"/>
    <n v="6"/>
    <s v="None"/>
    <d v="2025-01-14T00:00:00"/>
  </r>
  <r>
    <n v="1795"/>
    <x v="2"/>
    <x v="2"/>
    <x v="0"/>
    <x v="2"/>
    <s v="1-2"/>
    <n v="10"/>
    <n v="20"/>
    <s v="Financial Mentoring"/>
    <d v="2024-11-09T00:00:00"/>
  </r>
  <r>
    <n v="1796"/>
    <x v="1"/>
    <x v="1"/>
    <x v="1"/>
    <x v="1"/>
    <s v="7-12"/>
    <n v="4"/>
    <n v="8"/>
    <s v="Financial Mentoring"/>
    <d v="2025-03-07T00:00:00"/>
  </r>
  <r>
    <n v="1797"/>
    <x v="1"/>
    <x v="3"/>
    <x v="0"/>
    <x v="1"/>
    <s v="3-6"/>
    <n v="8"/>
    <n v="16"/>
    <s v="Financial Mentoring"/>
    <d v="2024-11-18T00:00:00"/>
  </r>
  <r>
    <n v="1798"/>
    <x v="0"/>
    <x v="0"/>
    <x v="0"/>
    <x v="0"/>
    <s v="3-6"/>
    <n v="9"/>
    <n v="18"/>
    <s v="Financial Mentoring"/>
    <d v="2024-12-04T00:00:00"/>
  </r>
  <r>
    <n v="1799"/>
    <x v="2"/>
    <x v="2"/>
    <x v="0"/>
    <x v="2"/>
    <s v="1-2"/>
    <n v="3"/>
    <n v="6"/>
    <s v="None"/>
    <d v="2024-10-21T00:00:00"/>
  </r>
  <r>
    <n v="1800"/>
    <x v="0"/>
    <x v="0"/>
    <x v="0"/>
    <x v="3"/>
    <s v="3-6"/>
    <n v="2"/>
    <n v="4"/>
    <s v="None"/>
    <d v="2025-02-24T00:00:00"/>
  </r>
  <r>
    <n v="1801"/>
    <x v="1"/>
    <x v="4"/>
    <x v="0"/>
    <x v="1"/>
    <s v="3-6"/>
    <n v="2"/>
    <n v="4"/>
    <s v="None"/>
    <d v="2025-03-18T00:00:00"/>
  </r>
  <r>
    <n v="1802"/>
    <x v="0"/>
    <x v="0"/>
    <x v="0"/>
    <x v="3"/>
    <s v="3-6"/>
    <n v="3"/>
    <n v="6"/>
    <s v="Financial Mentoring"/>
    <d v="2025-03-13T00:00:00"/>
  </r>
  <r>
    <n v="1803"/>
    <x v="1"/>
    <x v="1"/>
    <x v="2"/>
    <x v="1"/>
    <s v="7-12"/>
    <n v="1"/>
    <n v="2"/>
    <s v="None"/>
    <d v="2025-03-11T00:00:00"/>
  </r>
  <r>
    <n v="1804"/>
    <x v="0"/>
    <x v="0"/>
    <x v="0"/>
    <x v="0"/>
    <s v="3-6"/>
    <n v="6"/>
    <n v="12"/>
    <s v="None"/>
    <d v="2024-11-20T00:00:00"/>
  </r>
  <r>
    <n v="1805"/>
    <x v="0"/>
    <x v="4"/>
    <x v="0"/>
    <x v="3"/>
    <s v="3-6"/>
    <n v="6"/>
    <n v="12"/>
    <s v="None"/>
    <d v="2024-11-15T00:00:00"/>
  </r>
  <r>
    <n v="1806"/>
    <x v="1"/>
    <x v="4"/>
    <x v="0"/>
    <x v="3"/>
    <s v="3-6"/>
    <n v="9"/>
    <n v="18"/>
    <s v="Financial Mentoring"/>
    <d v="2024-11-21T00:00:00"/>
  </r>
  <r>
    <n v="1807"/>
    <x v="2"/>
    <x v="2"/>
    <x v="0"/>
    <x v="2"/>
    <s v="1-2"/>
    <n v="6"/>
    <n v="12"/>
    <s v="Financial Mentoring"/>
    <d v="2024-10-26T00:00:00"/>
  </r>
  <r>
    <n v="1808"/>
    <x v="0"/>
    <x v="2"/>
    <x v="0"/>
    <x v="2"/>
    <s v="1-2"/>
    <n v="10"/>
    <n v="20"/>
    <s v="None"/>
    <d v="2024-12-31T00:00:00"/>
  </r>
  <r>
    <n v="1809"/>
    <x v="0"/>
    <x v="0"/>
    <x v="0"/>
    <x v="0"/>
    <s v="3-6"/>
    <n v="5"/>
    <n v="10"/>
    <s v="None"/>
    <d v="2024-12-21T00:00:00"/>
  </r>
  <r>
    <n v="1810"/>
    <x v="2"/>
    <x v="2"/>
    <x v="0"/>
    <x v="2"/>
    <s v="1-2"/>
    <n v="4"/>
    <n v="8"/>
    <s v="None"/>
    <d v="2024-11-05T00:00:00"/>
  </r>
  <r>
    <n v="1811"/>
    <x v="2"/>
    <x v="2"/>
    <x v="0"/>
    <x v="2"/>
    <s v="1-2"/>
    <n v="8"/>
    <n v="16"/>
    <s v="None"/>
    <d v="2024-10-19T00:00:00"/>
  </r>
  <r>
    <n v="1812"/>
    <x v="0"/>
    <x v="0"/>
    <x v="0"/>
    <x v="3"/>
    <s v="3-6"/>
    <n v="8"/>
    <n v="16"/>
    <s v="None"/>
    <d v="2024-10-02T00:00:00"/>
  </r>
  <r>
    <n v="1813"/>
    <x v="2"/>
    <x v="2"/>
    <x v="0"/>
    <x v="2"/>
    <s v="1-2"/>
    <n v="5"/>
    <n v="10"/>
    <s v="Financial Mentoring"/>
    <d v="2024-11-24T00:00:00"/>
  </r>
  <r>
    <n v="1814"/>
    <x v="1"/>
    <x v="4"/>
    <x v="0"/>
    <x v="3"/>
    <s v="3-6"/>
    <n v="1"/>
    <n v="2"/>
    <s v="None"/>
    <d v="2024-11-02T00:00:00"/>
  </r>
  <r>
    <n v="1815"/>
    <x v="0"/>
    <x v="0"/>
    <x v="0"/>
    <x v="3"/>
    <s v="3-6"/>
    <n v="4"/>
    <n v="8"/>
    <s v="None"/>
    <d v="2025-01-23T00:00:00"/>
  </r>
  <r>
    <n v="1816"/>
    <x v="0"/>
    <x v="0"/>
    <x v="0"/>
    <x v="3"/>
    <s v="3-6"/>
    <n v="6"/>
    <n v="12"/>
    <s v="None"/>
    <d v="2024-11-04T00:00:00"/>
  </r>
  <r>
    <n v="1817"/>
    <x v="0"/>
    <x v="0"/>
    <x v="0"/>
    <x v="0"/>
    <s v="3-6"/>
    <n v="10"/>
    <n v="20"/>
    <s v="None"/>
    <d v="2025-03-05T00:00:00"/>
  </r>
  <r>
    <n v="1818"/>
    <x v="1"/>
    <x v="3"/>
    <x v="2"/>
    <x v="1"/>
    <s v="7-12"/>
    <n v="8"/>
    <n v="16"/>
    <s v="None"/>
    <d v="2024-10-21T00:00:00"/>
  </r>
  <r>
    <n v="1819"/>
    <x v="2"/>
    <x v="2"/>
    <x v="0"/>
    <x v="2"/>
    <s v="1-2"/>
    <n v="1"/>
    <n v="2"/>
    <s v="None"/>
    <d v="2024-11-09T00:00:00"/>
  </r>
  <r>
    <n v="1820"/>
    <x v="0"/>
    <x v="0"/>
    <x v="0"/>
    <x v="3"/>
    <s v="3-6"/>
    <n v="4"/>
    <n v="8"/>
    <s v="None"/>
    <d v="2025-01-22T00:00:00"/>
  </r>
  <r>
    <n v="1821"/>
    <x v="2"/>
    <x v="2"/>
    <x v="0"/>
    <x v="2"/>
    <s v="1-2"/>
    <n v="8"/>
    <n v="16"/>
    <s v="None"/>
    <d v="2025-02-08T00:00:00"/>
  </r>
  <r>
    <n v="1822"/>
    <x v="1"/>
    <x v="3"/>
    <x v="2"/>
    <x v="1"/>
    <s v="7-12"/>
    <n v="4"/>
    <n v="8"/>
    <s v="Financial Mentoring"/>
    <d v="2024-12-30T00:00:00"/>
  </r>
  <r>
    <n v="1823"/>
    <x v="0"/>
    <x v="0"/>
    <x v="0"/>
    <x v="0"/>
    <s v="3-6"/>
    <n v="7"/>
    <n v="14"/>
    <s v="Financial Mentoring"/>
    <d v="2025-03-02T00:00:00"/>
  </r>
  <r>
    <n v="1824"/>
    <x v="2"/>
    <x v="2"/>
    <x v="0"/>
    <x v="2"/>
    <s v="1-2"/>
    <n v="10"/>
    <n v="20"/>
    <s v="None"/>
    <d v="2024-10-21T00:00:00"/>
  </r>
  <r>
    <n v="1825"/>
    <x v="2"/>
    <x v="2"/>
    <x v="0"/>
    <x v="2"/>
    <s v="1-2"/>
    <n v="5"/>
    <n v="10"/>
    <s v="Financial Mentoring"/>
    <d v="2025-03-06T00:00:00"/>
  </r>
  <r>
    <n v="1826"/>
    <x v="0"/>
    <x v="0"/>
    <x v="0"/>
    <x v="0"/>
    <s v="3-6"/>
    <n v="1"/>
    <n v="2"/>
    <s v="Financial Mentoring"/>
    <d v="2024-11-17T00:00:00"/>
  </r>
  <r>
    <n v="1827"/>
    <x v="1"/>
    <x v="3"/>
    <x v="0"/>
    <x v="1"/>
    <s v="3-6"/>
    <n v="4"/>
    <n v="8"/>
    <s v="Financial Mentoring"/>
    <d v="2024-10-24T00:00:00"/>
  </r>
  <r>
    <n v="1828"/>
    <x v="1"/>
    <x v="3"/>
    <x v="2"/>
    <x v="1"/>
    <s v="7-12"/>
    <n v="1"/>
    <n v="2"/>
    <s v="None"/>
    <d v="2024-11-25T00:00:00"/>
  </r>
  <r>
    <n v="1829"/>
    <x v="0"/>
    <x v="0"/>
    <x v="0"/>
    <x v="3"/>
    <s v="3-6"/>
    <n v="3"/>
    <n v="6"/>
    <s v="None"/>
    <d v="2025-03-11T00:00:00"/>
  </r>
  <r>
    <n v="1830"/>
    <x v="1"/>
    <x v="1"/>
    <x v="1"/>
    <x v="1"/>
    <s v="7-12"/>
    <n v="10"/>
    <n v="20"/>
    <s v="Financial Mentoring"/>
    <d v="2024-12-11T00:00:00"/>
  </r>
  <r>
    <n v="1831"/>
    <x v="0"/>
    <x v="2"/>
    <x v="0"/>
    <x v="2"/>
    <s v="3-6"/>
    <n v="7"/>
    <n v="14"/>
    <s v="Financial Mentoring"/>
    <d v="2025-02-05T00:00:00"/>
  </r>
  <r>
    <n v="1832"/>
    <x v="1"/>
    <x v="3"/>
    <x v="2"/>
    <x v="1"/>
    <s v="7-12"/>
    <n v="2"/>
    <n v="4"/>
    <s v="None"/>
    <d v="2024-10-18T00:00:00"/>
  </r>
  <r>
    <n v="1833"/>
    <x v="0"/>
    <x v="0"/>
    <x v="0"/>
    <x v="0"/>
    <s v="3-6"/>
    <n v="9"/>
    <n v="18"/>
    <s v="Financial Mentoring"/>
    <d v="2025-01-06T00:00:00"/>
  </r>
  <r>
    <n v="1834"/>
    <x v="0"/>
    <x v="0"/>
    <x v="0"/>
    <x v="0"/>
    <s v="3-6"/>
    <n v="9"/>
    <n v="18"/>
    <s v="None"/>
    <d v="2024-12-05T00:00:00"/>
  </r>
  <r>
    <n v="1835"/>
    <x v="2"/>
    <x v="2"/>
    <x v="0"/>
    <x v="2"/>
    <s v="1-2"/>
    <n v="5"/>
    <n v="10"/>
    <s v="Financial Mentoring"/>
    <d v="2025-02-10T00:00:00"/>
  </r>
  <r>
    <n v="1836"/>
    <x v="2"/>
    <x v="2"/>
    <x v="0"/>
    <x v="2"/>
    <s v="1-2"/>
    <n v="4"/>
    <n v="8"/>
    <s v="None"/>
    <d v="2025-01-02T00:00:00"/>
  </r>
  <r>
    <n v="1837"/>
    <x v="2"/>
    <x v="2"/>
    <x v="0"/>
    <x v="2"/>
    <s v="1-2"/>
    <n v="4"/>
    <n v="8"/>
    <s v="Financial Mentoring"/>
    <d v="2025-02-06T00:00:00"/>
  </r>
  <r>
    <n v="1838"/>
    <x v="2"/>
    <x v="2"/>
    <x v="0"/>
    <x v="2"/>
    <s v="1-2"/>
    <n v="10"/>
    <n v="20"/>
    <s v="None"/>
    <d v="2025-03-19T00:00:00"/>
  </r>
  <r>
    <n v="1839"/>
    <x v="0"/>
    <x v="0"/>
    <x v="0"/>
    <x v="0"/>
    <s v="3-6"/>
    <n v="8"/>
    <n v="16"/>
    <s v="Financial Mentoring"/>
    <d v="2025-02-16T00:00:00"/>
  </r>
  <r>
    <n v="1840"/>
    <x v="1"/>
    <x v="1"/>
    <x v="1"/>
    <x v="1"/>
    <s v="7-12"/>
    <n v="6"/>
    <n v="12"/>
    <s v="None"/>
    <d v="2025-02-11T00:00:00"/>
  </r>
  <r>
    <n v="1841"/>
    <x v="2"/>
    <x v="2"/>
    <x v="0"/>
    <x v="2"/>
    <s v="1-2"/>
    <n v="10"/>
    <n v="20"/>
    <s v="None"/>
    <d v="2025-03-09T00:00:00"/>
  </r>
  <r>
    <n v="1842"/>
    <x v="1"/>
    <x v="3"/>
    <x v="2"/>
    <x v="1"/>
    <s v="7-12"/>
    <n v="5"/>
    <n v="10"/>
    <s v="None"/>
    <d v="2024-12-22T00:00:00"/>
  </r>
  <r>
    <n v="1843"/>
    <x v="2"/>
    <x v="2"/>
    <x v="0"/>
    <x v="2"/>
    <s v="1-2"/>
    <n v="10"/>
    <n v="20"/>
    <s v="None"/>
    <d v="2024-11-28T00:00:00"/>
  </r>
  <r>
    <n v="1844"/>
    <x v="0"/>
    <x v="2"/>
    <x v="0"/>
    <x v="2"/>
    <s v="1-2"/>
    <n v="2"/>
    <n v="4"/>
    <s v="Financial Mentoring"/>
    <d v="2025-01-28T00:00:00"/>
  </r>
  <r>
    <n v="1845"/>
    <x v="3"/>
    <x v="1"/>
    <x v="1"/>
    <x v="4"/>
    <s v="13-24"/>
    <n v="7"/>
    <n v="14"/>
    <s v="None"/>
    <d v="2024-12-28T00:00:00"/>
  </r>
  <r>
    <n v="1846"/>
    <x v="3"/>
    <x v="1"/>
    <x v="1"/>
    <x v="4"/>
    <s v="7-12"/>
    <n v="4"/>
    <n v="8"/>
    <s v="Financial Mentoring"/>
    <d v="2025-01-17T00:00:00"/>
  </r>
  <r>
    <n v="1847"/>
    <x v="0"/>
    <x v="0"/>
    <x v="0"/>
    <x v="0"/>
    <s v="3-6"/>
    <n v="9"/>
    <n v="18"/>
    <s v="None"/>
    <d v="2025-02-28T00:00:00"/>
  </r>
  <r>
    <n v="1848"/>
    <x v="1"/>
    <x v="3"/>
    <x v="2"/>
    <x v="1"/>
    <s v="7-12"/>
    <n v="10"/>
    <n v="20"/>
    <s v="None"/>
    <d v="2025-02-20T00:00:00"/>
  </r>
  <r>
    <n v="1849"/>
    <x v="1"/>
    <x v="4"/>
    <x v="0"/>
    <x v="3"/>
    <s v="3-6"/>
    <n v="4"/>
    <n v="8"/>
    <s v="None"/>
    <d v="2025-03-21T00:00:00"/>
  </r>
  <r>
    <n v="1850"/>
    <x v="0"/>
    <x v="0"/>
    <x v="0"/>
    <x v="0"/>
    <s v="3-6"/>
    <n v="1"/>
    <n v="2"/>
    <s v="None"/>
    <d v="2025-01-25T00:00:00"/>
  </r>
  <r>
    <n v="1851"/>
    <x v="0"/>
    <x v="2"/>
    <x v="0"/>
    <x v="2"/>
    <s v="1-2"/>
    <n v="9"/>
    <n v="18"/>
    <s v="None"/>
    <d v="2024-12-04T00:00:00"/>
  </r>
  <r>
    <n v="1852"/>
    <x v="2"/>
    <x v="2"/>
    <x v="0"/>
    <x v="2"/>
    <s v="1-2"/>
    <n v="5"/>
    <n v="10"/>
    <s v="Financial Mentoring"/>
    <d v="2025-01-02T00:00:00"/>
  </r>
  <r>
    <n v="1853"/>
    <x v="1"/>
    <x v="3"/>
    <x v="2"/>
    <x v="1"/>
    <s v="7-12"/>
    <n v="2"/>
    <n v="4"/>
    <s v="Financial Mentoring"/>
    <d v="2024-11-03T00:00:00"/>
  </r>
  <r>
    <n v="1854"/>
    <x v="3"/>
    <x v="1"/>
    <x v="1"/>
    <x v="4"/>
    <s v="7-12"/>
    <n v="2"/>
    <n v="4"/>
    <s v="None"/>
    <d v="2024-12-14T00:00:00"/>
  </r>
  <r>
    <n v="1855"/>
    <x v="0"/>
    <x v="0"/>
    <x v="0"/>
    <x v="0"/>
    <s v="3-6"/>
    <n v="7"/>
    <n v="14"/>
    <s v="None"/>
    <d v="2025-02-10T00:00:00"/>
  </r>
  <r>
    <n v="1856"/>
    <x v="2"/>
    <x v="2"/>
    <x v="0"/>
    <x v="2"/>
    <s v="1-2"/>
    <n v="6"/>
    <n v="12"/>
    <s v="None"/>
    <d v="2024-11-02T00:00:00"/>
  </r>
  <r>
    <n v="1857"/>
    <x v="0"/>
    <x v="2"/>
    <x v="0"/>
    <x v="2"/>
    <s v="1-2"/>
    <n v="10"/>
    <n v="20"/>
    <s v="Financial Mentoring"/>
    <d v="2024-12-03T00:00:00"/>
  </r>
  <r>
    <n v="1858"/>
    <x v="2"/>
    <x v="2"/>
    <x v="0"/>
    <x v="2"/>
    <s v="1-2"/>
    <n v="8"/>
    <n v="16"/>
    <s v="None"/>
    <d v="2025-03-07T00:00:00"/>
  </r>
  <r>
    <n v="1859"/>
    <x v="0"/>
    <x v="2"/>
    <x v="0"/>
    <x v="2"/>
    <s v="1-2"/>
    <n v="4"/>
    <n v="8"/>
    <s v="None"/>
    <d v="2025-01-05T00:00:00"/>
  </r>
  <r>
    <n v="1860"/>
    <x v="1"/>
    <x v="1"/>
    <x v="1"/>
    <x v="1"/>
    <s v="7-12"/>
    <n v="2"/>
    <n v="4"/>
    <s v="None"/>
    <d v="2025-01-02T00:00:00"/>
  </r>
  <r>
    <n v="1861"/>
    <x v="0"/>
    <x v="0"/>
    <x v="0"/>
    <x v="0"/>
    <s v="3-6"/>
    <n v="7"/>
    <n v="14"/>
    <s v="Financial Mentoring"/>
    <d v="2024-10-13T00:00:00"/>
  </r>
  <r>
    <n v="1862"/>
    <x v="0"/>
    <x v="0"/>
    <x v="0"/>
    <x v="3"/>
    <s v="3-6"/>
    <n v="2"/>
    <n v="4"/>
    <s v="None"/>
    <d v="2025-03-17T00:00:00"/>
  </r>
  <r>
    <n v="1863"/>
    <x v="1"/>
    <x v="4"/>
    <x v="0"/>
    <x v="3"/>
    <s v="3-6"/>
    <n v="2"/>
    <n v="4"/>
    <s v="Financial Mentoring"/>
    <d v="2025-01-22T00:00:00"/>
  </r>
  <r>
    <n v="1864"/>
    <x v="2"/>
    <x v="2"/>
    <x v="0"/>
    <x v="2"/>
    <s v="1-2"/>
    <n v="2"/>
    <n v="4"/>
    <s v="Financial Mentoring"/>
    <d v="2025-02-23T00:00:00"/>
  </r>
  <r>
    <n v="1865"/>
    <x v="2"/>
    <x v="2"/>
    <x v="0"/>
    <x v="2"/>
    <s v="1-2"/>
    <n v="2"/>
    <n v="4"/>
    <s v="None"/>
    <d v="2024-11-19T00:00:00"/>
  </r>
  <r>
    <n v="1866"/>
    <x v="1"/>
    <x v="4"/>
    <x v="0"/>
    <x v="3"/>
    <s v="3-6"/>
    <n v="6"/>
    <n v="12"/>
    <s v="Financial Mentoring"/>
    <d v="2024-10-09T00:00:00"/>
  </r>
  <r>
    <n v="1867"/>
    <x v="0"/>
    <x v="2"/>
    <x v="0"/>
    <x v="2"/>
    <s v="1-2"/>
    <n v="2"/>
    <n v="4"/>
    <s v="Financial Mentoring"/>
    <d v="2025-02-17T00:00:00"/>
  </r>
  <r>
    <n v="1868"/>
    <x v="2"/>
    <x v="2"/>
    <x v="0"/>
    <x v="2"/>
    <s v="1-2"/>
    <n v="4"/>
    <n v="8"/>
    <s v="Financial Mentoring"/>
    <d v="2024-11-16T00:00:00"/>
  </r>
  <r>
    <n v="1869"/>
    <x v="0"/>
    <x v="4"/>
    <x v="0"/>
    <x v="3"/>
    <s v="3-6"/>
    <n v="5"/>
    <n v="10"/>
    <s v="None"/>
    <d v="2025-01-12T00:00:00"/>
  </r>
  <r>
    <n v="1870"/>
    <x v="0"/>
    <x v="2"/>
    <x v="0"/>
    <x v="0"/>
    <s v="3-6"/>
    <n v="2"/>
    <n v="4"/>
    <s v="None"/>
    <d v="2025-03-12T00:00:00"/>
  </r>
  <r>
    <n v="1871"/>
    <x v="0"/>
    <x v="0"/>
    <x v="0"/>
    <x v="0"/>
    <s v="3-6"/>
    <n v="5"/>
    <n v="10"/>
    <s v="None"/>
    <d v="2025-02-21T00:00:00"/>
  </r>
  <r>
    <n v="1872"/>
    <x v="1"/>
    <x v="4"/>
    <x v="0"/>
    <x v="3"/>
    <s v="3-6"/>
    <n v="7"/>
    <n v="14"/>
    <s v="None"/>
    <d v="2025-01-31T00:00:00"/>
  </r>
  <r>
    <n v="1873"/>
    <x v="1"/>
    <x v="3"/>
    <x v="0"/>
    <x v="1"/>
    <s v="3-6"/>
    <n v="3"/>
    <n v="6"/>
    <s v="None"/>
    <d v="2025-01-29T00:00:00"/>
  </r>
  <r>
    <n v="1874"/>
    <x v="0"/>
    <x v="0"/>
    <x v="0"/>
    <x v="0"/>
    <s v="3-6"/>
    <n v="7"/>
    <n v="14"/>
    <s v="None"/>
    <d v="2025-03-02T00:00:00"/>
  </r>
  <r>
    <n v="1875"/>
    <x v="2"/>
    <x v="2"/>
    <x v="0"/>
    <x v="2"/>
    <s v="1-2"/>
    <n v="4"/>
    <n v="8"/>
    <s v="None"/>
    <d v="2024-12-01T00:00:00"/>
  </r>
  <r>
    <n v="1876"/>
    <x v="1"/>
    <x v="3"/>
    <x v="2"/>
    <x v="1"/>
    <s v="7-12"/>
    <n v="10"/>
    <n v="20"/>
    <s v="Financial Mentoring"/>
    <d v="2025-03-11T00:00:00"/>
  </r>
  <r>
    <n v="1877"/>
    <x v="2"/>
    <x v="2"/>
    <x v="0"/>
    <x v="2"/>
    <s v="1-2"/>
    <n v="10"/>
    <n v="20"/>
    <s v="None"/>
    <d v="2025-03-30T00:00:00"/>
  </r>
  <r>
    <n v="1878"/>
    <x v="1"/>
    <x v="3"/>
    <x v="2"/>
    <x v="1"/>
    <s v="7-12"/>
    <n v="8"/>
    <n v="16"/>
    <s v="Financial Mentoring"/>
    <d v="2025-02-04T00:00:00"/>
  </r>
  <r>
    <n v="1879"/>
    <x v="1"/>
    <x v="3"/>
    <x v="2"/>
    <x v="1"/>
    <s v="7-12"/>
    <n v="10"/>
    <n v="20"/>
    <s v="Financial Mentoring"/>
    <d v="2024-12-29T00:00:00"/>
  </r>
  <r>
    <n v="1880"/>
    <x v="2"/>
    <x v="2"/>
    <x v="0"/>
    <x v="2"/>
    <s v="1-2"/>
    <n v="8"/>
    <n v="16"/>
    <s v="Financial Mentoring"/>
    <d v="2025-01-29T00:00:00"/>
  </r>
  <r>
    <n v="1881"/>
    <x v="0"/>
    <x v="0"/>
    <x v="0"/>
    <x v="3"/>
    <s v="3-6"/>
    <n v="2"/>
    <n v="4"/>
    <s v="None"/>
    <d v="2024-10-02T00:00:00"/>
  </r>
  <r>
    <n v="1882"/>
    <x v="0"/>
    <x v="0"/>
    <x v="0"/>
    <x v="0"/>
    <s v="3-6"/>
    <n v="10"/>
    <n v="20"/>
    <s v="None"/>
    <d v="2025-03-15T00:00:00"/>
  </r>
  <r>
    <n v="1883"/>
    <x v="2"/>
    <x v="2"/>
    <x v="0"/>
    <x v="2"/>
    <s v="1-2"/>
    <n v="10"/>
    <n v="20"/>
    <s v="None"/>
    <d v="2024-11-18T00:00:00"/>
  </r>
  <r>
    <n v="1884"/>
    <x v="2"/>
    <x v="2"/>
    <x v="0"/>
    <x v="2"/>
    <s v="1-2"/>
    <n v="9"/>
    <n v="18"/>
    <s v="None"/>
    <d v="2024-10-02T00:00:00"/>
  </r>
  <r>
    <n v="1885"/>
    <x v="0"/>
    <x v="0"/>
    <x v="0"/>
    <x v="0"/>
    <s v="3-6"/>
    <n v="3"/>
    <n v="6"/>
    <s v="Financial Mentoring"/>
    <d v="2024-11-14T00:00:00"/>
  </r>
  <r>
    <n v="1886"/>
    <x v="1"/>
    <x v="1"/>
    <x v="1"/>
    <x v="1"/>
    <s v="7-12"/>
    <n v="10"/>
    <n v="20"/>
    <s v="None"/>
    <d v="2025-03-09T00:00:00"/>
  </r>
  <r>
    <n v="1887"/>
    <x v="1"/>
    <x v="4"/>
    <x v="0"/>
    <x v="3"/>
    <s v="3-6"/>
    <n v="7"/>
    <n v="14"/>
    <s v="Financial Mentoring"/>
    <d v="2025-02-14T00:00:00"/>
  </r>
  <r>
    <n v="1888"/>
    <x v="0"/>
    <x v="0"/>
    <x v="0"/>
    <x v="0"/>
    <s v="3-6"/>
    <n v="10"/>
    <n v="20"/>
    <s v="None"/>
    <d v="2025-03-26T00:00:00"/>
  </r>
  <r>
    <n v="1889"/>
    <x v="3"/>
    <x v="1"/>
    <x v="1"/>
    <x v="4"/>
    <s v="7-12"/>
    <n v="3"/>
    <n v="6"/>
    <s v="None"/>
    <d v="2024-10-01T00:00:00"/>
  </r>
  <r>
    <n v="1890"/>
    <x v="2"/>
    <x v="2"/>
    <x v="0"/>
    <x v="2"/>
    <s v="1-2"/>
    <n v="2"/>
    <n v="4"/>
    <s v="None"/>
    <d v="2025-03-04T00:00:0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90">
  <r>
    <n v="1001"/>
    <s v="35-49"/>
    <x v="0"/>
    <s v="Govt Support"/>
    <s v="Single Male"/>
    <s v="3-6"/>
    <n v="8"/>
    <x v="0"/>
    <s v="None"/>
    <x v="0"/>
    <s v="No Referral"/>
  </r>
  <r>
    <n v="1002"/>
    <s v="35-49"/>
    <x v="0"/>
    <s v="Govt Support"/>
    <s v="Single Male"/>
    <s v="3-6"/>
    <n v="3"/>
    <x v="1"/>
    <s v="None"/>
    <x v="1"/>
    <s v="No Referral"/>
  </r>
  <r>
    <n v="1003"/>
    <s v="50-64"/>
    <x v="1"/>
    <s v="Personal/Private"/>
    <s v="Partners with Children"/>
    <s v="7-12"/>
    <n v="2"/>
    <x v="2"/>
    <s v="Financial Mentoring"/>
    <x v="2"/>
    <s v="Financial Mentoring"/>
  </r>
  <r>
    <n v="1004"/>
    <s v="35-49"/>
    <x v="2"/>
    <s v="Govt Support"/>
    <s v="Female and Children"/>
    <s v="1-2"/>
    <n v="10"/>
    <x v="3"/>
    <s v="None"/>
    <x v="3"/>
    <s v="No Referral"/>
  </r>
  <r>
    <n v="1005"/>
    <s v="35-49"/>
    <x v="0"/>
    <s v="Govt Support"/>
    <s v="Single Male"/>
    <s v="3-6"/>
    <n v="1"/>
    <x v="4"/>
    <s v="Financial Mentoring"/>
    <x v="0"/>
    <s v="Financial Mentoring"/>
  </r>
  <r>
    <n v="1006"/>
    <s v="35-49"/>
    <x v="0"/>
    <s v="Govt Support"/>
    <s v="Single Female"/>
    <s v="3-6"/>
    <n v="8"/>
    <x v="0"/>
    <s v="Financial Mentoring"/>
    <x v="4"/>
    <s v="Financial Mentoring"/>
  </r>
  <r>
    <n v="1007"/>
    <s v="19-34"/>
    <x v="2"/>
    <s v="Govt Support"/>
    <s v="Female and Children"/>
    <s v="1-2"/>
    <n v="4"/>
    <x v="5"/>
    <s v="Financial Mentoring"/>
    <x v="5"/>
    <s v="Financial Mentoring"/>
  </r>
  <r>
    <n v="1008"/>
    <s v="35-49"/>
    <x v="0"/>
    <s v="Govt Support"/>
    <s v="Single Male"/>
    <s v="3-6"/>
    <n v="7"/>
    <x v="6"/>
    <s v="Financial Mentoring"/>
    <x v="6"/>
    <s v="Financial Mentoring"/>
  </r>
  <r>
    <n v="1009"/>
    <s v="35-49"/>
    <x v="0"/>
    <s v="Govt Support"/>
    <s v="Single Male"/>
    <s v="3-6"/>
    <n v="6"/>
    <x v="7"/>
    <s v="Financial Mentoring"/>
    <x v="7"/>
    <s v="Financial Mentoring"/>
  </r>
  <r>
    <n v="1010"/>
    <s v="19-34"/>
    <x v="2"/>
    <s v="Govt Support"/>
    <s v="Female and Children"/>
    <s v="1-2"/>
    <n v="3"/>
    <x v="1"/>
    <s v="None"/>
    <x v="8"/>
    <s v="No Referral"/>
  </r>
  <r>
    <n v="1011"/>
    <s v="65+"/>
    <x v="1"/>
    <s v="Personal/Private"/>
    <s v="Male and Children"/>
    <s v="13-24"/>
    <n v="5"/>
    <x v="8"/>
    <s v="None"/>
    <x v="9"/>
    <s v="No Referral"/>
  </r>
  <r>
    <n v="1012"/>
    <s v="50-64"/>
    <x v="1"/>
    <s v="Personal/Private"/>
    <s v="Partners with Children"/>
    <s v="7-12"/>
    <n v="3"/>
    <x v="1"/>
    <s v="None"/>
    <x v="10"/>
    <s v="No Referral"/>
  </r>
  <r>
    <n v="1013"/>
    <s v="50-64"/>
    <x v="1"/>
    <s v="Personal/Private"/>
    <s v="Partners with Children"/>
    <s v="7-12"/>
    <n v="2"/>
    <x v="2"/>
    <s v="Financial Mentoring"/>
    <x v="11"/>
    <s v="Financial Mentoring"/>
  </r>
  <r>
    <n v="1014"/>
    <s v="50-64"/>
    <x v="3"/>
    <s v="No Income"/>
    <s v="Partners with Children"/>
    <s v="7-12"/>
    <n v="1"/>
    <x v="4"/>
    <s v="None"/>
    <x v="12"/>
    <s v="No Referral"/>
  </r>
  <r>
    <n v="1015"/>
    <s v="19-34"/>
    <x v="2"/>
    <s v="Govt Support"/>
    <s v="Female and Children"/>
    <s v="1-2"/>
    <n v="8"/>
    <x v="0"/>
    <s v="None"/>
    <x v="13"/>
    <s v="No Referral"/>
  </r>
  <r>
    <n v="1016"/>
    <s v="35-49"/>
    <x v="0"/>
    <s v="Govt Support"/>
    <s v="Single Male"/>
    <s v="3-6"/>
    <n v="8"/>
    <x v="0"/>
    <s v="Financial Mentoring"/>
    <x v="14"/>
    <s v="Financial Mentoring"/>
  </r>
  <r>
    <n v="1017"/>
    <s v="19-34"/>
    <x v="2"/>
    <s v="Govt Support"/>
    <s v="Female and Children"/>
    <s v="1-2"/>
    <n v="5"/>
    <x v="8"/>
    <s v="None"/>
    <x v="15"/>
    <s v="No Referral"/>
  </r>
  <r>
    <n v="1018"/>
    <s v="19-34"/>
    <x v="2"/>
    <s v="Govt Support"/>
    <s v="Female and Children"/>
    <s v="1-2"/>
    <n v="7"/>
    <x v="6"/>
    <s v="None"/>
    <x v="16"/>
    <s v="No Referral"/>
  </r>
  <r>
    <n v="1019"/>
    <s v="50-64"/>
    <x v="4"/>
    <s v="Govt Support"/>
    <s v="Single Female"/>
    <s v="3-6"/>
    <n v="4"/>
    <x v="5"/>
    <s v="None"/>
    <x v="17"/>
    <s v="No Referral"/>
  </r>
  <r>
    <n v="1020"/>
    <s v="35-49"/>
    <x v="0"/>
    <s v="Govt Support"/>
    <s v="Single Female"/>
    <s v="3-6"/>
    <n v="4"/>
    <x v="5"/>
    <s v="Financial Mentoring"/>
    <x v="7"/>
    <s v="Financial Mentoring"/>
  </r>
  <r>
    <n v="1021"/>
    <s v="35-49"/>
    <x v="0"/>
    <s v="Govt Support"/>
    <s v="Single Male"/>
    <s v="3-6"/>
    <n v="3"/>
    <x v="1"/>
    <s v="None"/>
    <x v="18"/>
    <s v="No Referral"/>
  </r>
  <r>
    <n v="1022"/>
    <s v="19-34"/>
    <x v="2"/>
    <s v="Govt Support"/>
    <s v="Female and Children"/>
    <s v="1-2"/>
    <n v="4"/>
    <x v="5"/>
    <s v="None"/>
    <x v="19"/>
    <s v="No Referral"/>
  </r>
  <r>
    <n v="1023"/>
    <s v="19-34"/>
    <x v="2"/>
    <s v="Govt Support"/>
    <s v="Female and Children"/>
    <s v="1-2"/>
    <n v="5"/>
    <x v="8"/>
    <s v="Financial Mentoring"/>
    <x v="7"/>
    <s v="Financial Mentoring"/>
  </r>
  <r>
    <n v="1024"/>
    <s v="19-34"/>
    <x v="2"/>
    <s v="Govt Support"/>
    <s v="Female and Children"/>
    <s v="1-2"/>
    <n v="4"/>
    <x v="5"/>
    <s v="None"/>
    <x v="20"/>
    <s v="No Referral"/>
  </r>
  <r>
    <n v="1025"/>
    <s v="65+"/>
    <x v="1"/>
    <s v="Personal/Private"/>
    <s v="Male and Children"/>
    <s v="13-24"/>
    <n v="2"/>
    <x v="2"/>
    <s v="Financial Mentoring"/>
    <x v="21"/>
    <s v="Financial Mentoring"/>
  </r>
  <r>
    <n v="1026"/>
    <s v="35-49"/>
    <x v="2"/>
    <s v="Govt Support"/>
    <s v="Female and Children"/>
    <s v="1-2"/>
    <n v="3"/>
    <x v="1"/>
    <s v="Financial Mentoring"/>
    <x v="20"/>
    <s v="Financial Mentoring"/>
  </r>
  <r>
    <n v="1027"/>
    <s v="50-64"/>
    <x v="3"/>
    <s v="No Income"/>
    <s v="Partners with Children"/>
    <s v="7-12"/>
    <n v="3"/>
    <x v="1"/>
    <s v="None"/>
    <x v="22"/>
    <s v="No Referral"/>
  </r>
  <r>
    <n v="1028"/>
    <s v="19-34"/>
    <x v="2"/>
    <s v="Govt Support"/>
    <s v="Female and Children"/>
    <s v="1-2"/>
    <n v="1"/>
    <x v="4"/>
    <s v="None"/>
    <x v="17"/>
    <s v="No Referral"/>
  </r>
  <r>
    <n v="1029"/>
    <s v="50-64"/>
    <x v="4"/>
    <s v="Govt Support"/>
    <s v="Single Female"/>
    <s v="3-6"/>
    <n v="8"/>
    <x v="0"/>
    <s v="None"/>
    <x v="3"/>
    <s v="No Referral"/>
  </r>
  <r>
    <n v="1030"/>
    <s v="50-64"/>
    <x v="3"/>
    <s v="No Income"/>
    <s v="Partners with Children"/>
    <s v="7-12"/>
    <n v="9"/>
    <x v="9"/>
    <s v="Financial Mentoring"/>
    <x v="23"/>
    <s v="Financial Mentoring"/>
  </r>
  <r>
    <n v="1031"/>
    <s v="19-34"/>
    <x v="2"/>
    <s v="Govt Support"/>
    <s v="Female and Children"/>
    <s v="1-2"/>
    <n v="7"/>
    <x v="6"/>
    <s v="None"/>
    <x v="15"/>
    <s v="No Referral"/>
  </r>
  <r>
    <n v="1032"/>
    <s v="19-34"/>
    <x v="2"/>
    <s v="Govt Support"/>
    <s v="Female and Children"/>
    <s v="1-2"/>
    <n v="9"/>
    <x v="9"/>
    <s v="None"/>
    <x v="22"/>
    <s v="No Referral"/>
  </r>
  <r>
    <n v="1033"/>
    <s v="35-49"/>
    <x v="0"/>
    <s v="Govt Support"/>
    <s v="Single Male"/>
    <s v="3-6"/>
    <n v="1"/>
    <x v="4"/>
    <s v="None"/>
    <x v="24"/>
    <s v="No Referral"/>
  </r>
  <r>
    <n v="1034"/>
    <s v="35-49"/>
    <x v="0"/>
    <s v="Govt Support"/>
    <s v="Single Male"/>
    <s v="3-6"/>
    <n v="9"/>
    <x v="9"/>
    <s v="None"/>
    <x v="25"/>
    <s v="No Referral"/>
  </r>
  <r>
    <n v="1035"/>
    <s v="19-34"/>
    <x v="2"/>
    <s v="Govt Support"/>
    <s v="Female and Children"/>
    <s v="1-2"/>
    <n v="1"/>
    <x v="4"/>
    <s v="None"/>
    <x v="26"/>
    <s v="No Referral"/>
  </r>
  <r>
    <n v="1036"/>
    <s v="35-49"/>
    <x v="0"/>
    <s v="Govt Support"/>
    <s v="Single Male"/>
    <s v="3-6"/>
    <n v="6"/>
    <x v="7"/>
    <s v="None"/>
    <x v="27"/>
    <s v="No Referral"/>
  </r>
  <r>
    <n v="1037"/>
    <s v="35-49"/>
    <x v="0"/>
    <s v="Govt Support"/>
    <s v="Single Female"/>
    <s v="3-6"/>
    <n v="4"/>
    <x v="5"/>
    <s v="Financial Mentoring"/>
    <x v="28"/>
    <s v="Financial Mentoring"/>
  </r>
  <r>
    <n v="1038"/>
    <s v="19-34"/>
    <x v="2"/>
    <s v="Govt Support"/>
    <s v="Female and Children"/>
    <s v="1-2"/>
    <n v="9"/>
    <x v="9"/>
    <s v="None"/>
    <x v="29"/>
    <s v="No Referral"/>
  </r>
  <r>
    <n v="1039"/>
    <s v="50-64"/>
    <x v="3"/>
    <s v="No Income"/>
    <s v="Partners with Children"/>
    <s v="7-12"/>
    <n v="5"/>
    <x v="8"/>
    <s v="None"/>
    <x v="30"/>
    <s v="No Referral"/>
  </r>
  <r>
    <n v="1040"/>
    <s v="19-34"/>
    <x v="2"/>
    <s v="Govt Support"/>
    <s v="Female and Children"/>
    <s v="1-2"/>
    <n v="1"/>
    <x v="4"/>
    <s v="Financial Mentoring"/>
    <x v="31"/>
    <s v="Financial Mentoring"/>
  </r>
  <r>
    <n v="1041"/>
    <s v="65+"/>
    <x v="1"/>
    <s v="Personal/Private"/>
    <s v="Male and Children"/>
    <s v="13-24"/>
    <n v="8"/>
    <x v="0"/>
    <s v="None"/>
    <x v="32"/>
    <s v="No Referral"/>
  </r>
  <r>
    <n v="1042"/>
    <s v="35-49"/>
    <x v="0"/>
    <s v="Govt Support"/>
    <s v="Single Male"/>
    <s v="3-6"/>
    <n v="9"/>
    <x v="9"/>
    <s v="None"/>
    <x v="33"/>
    <s v="No Referral"/>
  </r>
  <r>
    <n v="1043"/>
    <s v="19-34"/>
    <x v="2"/>
    <s v="Govt Support"/>
    <s v="Female and Children"/>
    <s v="1-2"/>
    <n v="6"/>
    <x v="7"/>
    <s v="None"/>
    <x v="34"/>
    <s v="No Referral"/>
  </r>
  <r>
    <n v="1044"/>
    <s v="19-34"/>
    <x v="2"/>
    <s v="Govt Support"/>
    <s v="Female and Children"/>
    <s v="1-2"/>
    <n v="6"/>
    <x v="7"/>
    <s v="None"/>
    <x v="35"/>
    <s v="No Referral"/>
  </r>
  <r>
    <n v="1045"/>
    <s v="50-64"/>
    <x v="3"/>
    <s v="No Income"/>
    <s v="Partners with Children"/>
    <s v="7-12"/>
    <n v="5"/>
    <x v="8"/>
    <s v="None"/>
    <x v="36"/>
    <s v="No Referral"/>
  </r>
  <r>
    <n v="1046"/>
    <s v="35-49"/>
    <x v="0"/>
    <s v="Govt Support"/>
    <s v="Single Male"/>
    <s v="3-6"/>
    <n v="5"/>
    <x v="8"/>
    <s v="None"/>
    <x v="37"/>
    <s v="No Referral"/>
  </r>
  <r>
    <n v="1047"/>
    <s v="35-49"/>
    <x v="0"/>
    <s v="Govt Support"/>
    <s v="Single Female"/>
    <s v="3-6"/>
    <n v="9"/>
    <x v="9"/>
    <s v="Financial Mentoring"/>
    <x v="38"/>
    <s v="Financial Mentoring"/>
  </r>
  <r>
    <n v="1048"/>
    <s v="50-64"/>
    <x v="3"/>
    <s v="No Income"/>
    <s v="Partners with Children"/>
    <s v="7-12"/>
    <n v="9"/>
    <x v="9"/>
    <s v="None"/>
    <x v="39"/>
    <s v="No Referral"/>
  </r>
  <r>
    <n v="1049"/>
    <s v="19-34"/>
    <x v="2"/>
    <s v="Govt Support"/>
    <s v="Female and Children"/>
    <s v="1-2"/>
    <n v="2"/>
    <x v="2"/>
    <s v="None"/>
    <x v="40"/>
    <s v="No Referral"/>
  </r>
  <r>
    <n v="1050"/>
    <s v="50-64"/>
    <x v="1"/>
    <s v="No Income"/>
    <s v="Partners with Children"/>
    <s v="7-12"/>
    <n v="2"/>
    <x v="2"/>
    <s v="Financial Mentoring"/>
    <x v="41"/>
    <s v="Financial Mentoring"/>
  </r>
  <r>
    <n v="1051"/>
    <s v="19-34"/>
    <x v="2"/>
    <s v="Govt Support"/>
    <s v="Female and Children"/>
    <s v="1-2"/>
    <n v="10"/>
    <x v="3"/>
    <s v="None"/>
    <x v="42"/>
    <s v="No Referral"/>
  </r>
  <r>
    <n v="1052"/>
    <s v="50-64"/>
    <x v="3"/>
    <s v="No Income"/>
    <s v="Partners with Children"/>
    <s v="7-12"/>
    <n v="2"/>
    <x v="2"/>
    <s v="None"/>
    <x v="43"/>
    <s v="No Referral"/>
  </r>
  <r>
    <n v="1053"/>
    <s v="50-64"/>
    <x v="3"/>
    <s v="No Income"/>
    <s v="Partners with Children"/>
    <s v="7-12"/>
    <n v="3"/>
    <x v="1"/>
    <s v="Financial Mentoring"/>
    <x v="44"/>
    <s v="Financial Mentoring"/>
  </r>
  <r>
    <n v="1054"/>
    <s v="35-49"/>
    <x v="0"/>
    <s v="Govt Support"/>
    <s v="Single Male"/>
    <s v="3-6"/>
    <n v="10"/>
    <x v="3"/>
    <s v="None"/>
    <x v="15"/>
    <s v="No Referral"/>
  </r>
  <r>
    <n v="1055"/>
    <s v="50-64"/>
    <x v="4"/>
    <s v="Govt Support"/>
    <s v="Single Female"/>
    <s v="3-6"/>
    <n v="8"/>
    <x v="0"/>
    <s v="None"/>
    <x v="45"/>
    <s v="No Referral"/>
  </r>
  <r>
    <n v="1056"/>
    <s v="50-64"/>
    <x v="4"/>
    <s v="Govt Support"/>
    <s v="Partners with Children"/>
    <s v="3-6"/>
    <n v="7"/>
    <x v="6"/>
    <s v="Financial Mentoring"/>
    <x v="46"/>
    <s v="Financial Mentoring"/>
  </r>
  <r>
    <n v="1057"/>
    <s v="19-34"/>
    <x v="2"/>
    <s v="Govt Support"/>
    <s v="Female and Children"/>
    <s v="1-2"/>
    <n v="10"/>
    <x v="3"/>
    <s v="None"/>
    <x v="2"/>
    <s v="No Referral"/>
  </r>
  <r>
    <n v="1058"/>
    <s v="19-34"/>
    <x v="2"/>
    <s v="Govt Support"/>
    <s v="Female and Children"/>
    <s v="1-2"/>
    <n v="7"/>
    <x v="6"/>
    <s v="Financial Mentoring"/>
    <x v="47"/>
    <s v="Financial Mentoring"/>
  </r>
  <r>
    <n v="1059"/>
    <s v="35-49"/>
    <x v="0"/>
    <s v="Govt Support"/>
    <s v="Single Male"/>
    <s v="3-6"/>
    <n v="1"/>
    <x v="4"/>
    <s v="None"/>
    <x v="48"/>
    <s v="No Referral"/>
  </r>
  <r>
    <n v="1060"/>
    <s v="35-49"/>
    <x v="2"/>
    <s v="Govt Support"/>
    <s v="Female and Children"/>
    <s v="1-2"/>
    <n v="2"/>
    <x v="2"/>
    <s v="None"/>
    <x v="49"/>
    <s v="No Referral"/>
  </r>
  <r>
    <n v="1061"/>
    <s v="50-64"/>
    <x v="3"/>
    <s v="No Income"/>
    <s v="Partners with Children"/>
    <s v="7-12"/>
    <n v="9"/>
    <x v="9"/>
    <s v="None"/>
    <x v="50"/>
    <s v="No Referral"/>
  </r>
  <r>
    <n v="1062"/>
    <s v="35-49"/>
    <x v="0"/>
    <s v="Govt Support"/>
    <s v="Single Female"/>
    <s v="3-6"/>
    <n v="9"/>
    <x v="9"/>
    <s v="None"/>
    <x v="11"/>
    <s v="No Referral"/>
  </r>
  <r>
    <n v="1063"/>
    <s v="50-64"/>
    <x v="3"/>
    <s v="No Income"/>
    <s v="Partners with Children"/>
    <s v="7-12"/>
    <n v="2"/>
    <x v="2"/>
    <s v="None"/>
    <x v="51"/>
    <s v="No Referral"/>
  </r>
  <r>
    <n v="1064"/>
    <s v="35-49"/>
    <x v="0"/>
    <s v="Govt Support"/>
    <s v="Single Female"/>
    <s v="3-6"/>
    <n v="4"/>
    <x v="5"/>
    <s v="None"/>
    <x v="52"/>
    <s v="No Referral"/>
  </r>
  <r>
    <n v="1065"/>
    <s v="50-64"/>
    <x v="4"/>
    <s v="Govt Support"/>
    <s v="Single Female"/>
    <s v="3-6"/>
    <n v="7"/>
    <x v="6"/>
    <s v="None"/>
    <x v="41"/>
    <s v="No Referral"/>
  </r>
  <r>
    <n v="1066"/>
    <s v="19-34"/>
    <x v="2"/>
    <s v="Govt Support"/>
    <s v="Female and Children"/>
    <s v="1-2"/>
    <n v="1"/>
    <x v="4"/>
    <s v="None"/>
    <x v="53"/>
    <s v="No Referral"/>
  </r>
  <r>
    <n v="1067"/>
    <s v="19-34"/>
    <x v="2"/>
    <s v="Govt Support"/>
    <s v="Female and Children"/>
    <s v="1-2"/>
    <n v="5"/>
    <x v="8"/>
    <s v="None"/>
    <x v="54"/>
    <s v="No Referral"/>
  </r>
  <r>
    <n v="1068"/>
    <s v="50-64"/>
    <x v="4"/>
    <s v="Govt Support"/>
    <s v="Partners with Children"/>
    <s v="3-6"/>
    <n v="1"/>
    <x v="4"/>
    <s v="Financial Mentoring"/>
    <x v="43"/>
    <s v="Financial Mentoring"/>
  </r>
  <r>
    <n v="1069"/>
    <s v="35-49"/>
    <x v="4"/>
    <s v="Govt Support"/>
    <s v="Single Female"/>
    <s v="3-6"/>
    <n v="6"/>
    <x v="7"/>
    <s v="Financial Mentoring"/>
    <x v="1"/>
    <s v="Financial Mentoring"/>
  </r>
  <r>
    <n v="1070"/>
    <s v="35-49"/>
    <x v="0"/>
    <s v="Govt Support"/>
    <s v="Single Male"/>
    <s v="3-6"/>
    <n v="7"/>
    <x v="6"/>
    <s v="None"/>
    <x v="55"/>
    <s v="No Referral"/>
  </r>
  <r>
    <n v="1071"/>
    <s v="50-64"/>
    <x v="1"/>
    <s v="Personal/Private"/>
    <s v="Partners with Children"/>
    <s v="7-12"/>
    <n v="2"/>
    <x v="2"/>
    <s v="None"/>
    <x v="56"/>
    <s v="No Referral"/>
  </r>
  <r>
    <n v="1072"/>
    <s v="19-34"/>
    <x v="2"/>
    <s v="Govt Support"/>
    <s v="Female and Children"/>
    <s v="1-2"/>
    <n v="5"/>
    <x v="8"/>
    <s v="None"/>
    <x v="0"/>
    <s v="No Referral"/>
  </r>
  <r>
    <n v="1073"/>
    <s v="19-34"/>
    <x v="2"/>
    <s v="Govt Support"/>
    <s v="Female and Children"/>
    <s v="1-2"/>
    <n v="6"/>
    <x v="7"/>
    <s v="None"/>
    <x v="57"/>
    <s v="No Referral"/>
  </r>
  <r>
    <n v="1074"/>
    <s v="50-64"/>
    <x v="3"/>
    <s v="No Income"/>
    <s v="Partners with Children"/>
    <s v="7-12"/>
    <n v="3"/>
    <x v="1"/>
    <s v="Financial Mentoring"/>
    <x v="58"/>
    <s v="Financial Mentoring"/>
  </r>
  <r>
    <n v="1075"/>
    <s v="50-64"/>
    <x v="3"/>
    <s v="No Income"/>
    <s v="Partners with Children"/>
    <s v="7-12"/>
    <n v="1"/>
    <x v="4"/>
    <s v="Financial Mentoring"/>
    <x v="59"/>
    <s v="Financial Mentoring"/>
  </r>
  <r>
    <n v="1076"/>
    <s v="35-49"/>
    <x v="0"/>
    <s v="Govt Support"/>
    <s v="Single Male"/>
    <s v="3-6"/>
    <n v="3"/>
    <x v="1"/>
    <s v="Financial Mentoring"/>
    <x v="29"/>
    <s v="Financial Mentoring"/>
  </r>
  <r>
    <n v="1077"/>
    <s v="19-34"/>
    <x v="2"/>
    <s v="Govt Support"/>
    <s v="Female and Children"/>
    <s v="1-2"/>
    <n v="6"/>
    <x v="7"/>
    <s v="Financial Mentoring"/>
    <x v="60"/>
    <s v="Financial Mentoring"/>
  </r>
  <r>
    <n v="1078"/>
    <s v="35-49"/>
    <x v="0"/>
    <s v="Govt Support"/>
    <s v="Single Male"/>
    <s v="3-6"/>
    <n v="1"/>
    <x v="4"/>
    <s v="None"/>
    <x v="36"/>
    <s v="No Referral"/>
  </r>
  <r>
    <n v="1079"/>
    <s v="19-34"/>
    <x v="2"/>
    <s v="Govt Support"/>
    <s v="Female and Children"/>
    <s v="1-2"/>
    <n v="9"/>
    <x v="9"/>
    <s v="None"/>
    <x v="61"/>
    <s v="No Referral"/>
  </r>
  <r>
    <n v="1080"/>
    <s v="19-34"/>
    <x v="2"/>
    <s v="Govt Support"/>
    <s v="Female and Children"/>
    <s v="1-2"/>
    <n v="7"/>
    <x v="6"/>
    <s v="Financial Mentoring"/>
    <x v="62"/>
    <s v="Financial Mentoring"/>
  </r>
  <r>
    <n v="1081"/>
    <s v="35-49"/>
    <x v="0"/>
    <s v="Govt Support"/>
    <s v="Single Female"/>
    <s v="3-6"/>
    <n v="2"/>
    <x v="2"/>
    <s v="None"/>
    <x v="63"/>
    <s v="No Referral"/>
  </r>
  <r>
    <n v="1082"/>
    <s v="35-49"/>
    <x v="2"/>
    <s v="Govt Support"/>
    <s v="Female and Children"/>
    <s v="1-2"/>
    <n v="3"/>
    <x v="1"/>
    <s v="Financial Mentoring"/>
    <x v="5"/>
    <s v="Financial Mentoring"/>
  </r>
  <r>
    <n v="1083"/>
    <s v="50-64"/>
    <x v="1"/>
    <s v="No Income"/>
    <s v="Partners with Children"/>
    <s v="7-12"/>
    <n v="1"/>
    <x v="4"/>
    <s v="None"/>
    <x v="64"/>
    <s v="No Referral"/>
  </r>
  <r>
    <n v="1084"/>
    <s v="35-49"/>
    <x v="0"/>
    <s v="Govt Support"/>
    <s v="Single Female"/>
    <s v="3-6"/>
    <n v="3"/>
    <x v="1"/>
    <s v="None"/>
    <x v="65"/>
    <s v="No Referral"/>
  </r>
  <r>
    <n v="1085"/>
    <s v="19-34"/>
    <x v="2"/>
    <s v="Govt Support"/>
    <s v="Female and Children"/>
    <s v="1-2"/>
    <n v="7"/>
    <x v="6"/>
    <s v="None"/>
    <x v="66"/>
    <s v="No Referral"/>
  </r>
  <r>
    <n v="1086"/>
    <s v="35-49"/>
    <x v="0"/>
    <s v="Govt Support"/>
    <s v="Single Female"/>
    <s v="3-6"/>
    <n v="1"/>
    <x v="4"/>
    <s v="None"/>
    <x v="67"/>
    <s v="No Referral"/>
  </r>
  <r>
    <n v="1087"/>
    <s v="19-34"/>
    <x v="2"/>
    <s v="Govt Support"/>
    <s v="Female and Children"/>
    <s v="1-2"/>
    <n v="5"/>
    <x v="8"/>
    <s v="None"/>
    <x v="68"/>
    <s v="No Referral"/>
  </r>
  <r>
    <n v="1088"/>
    <s v="35-49"/>
    <x v="0"/>
    <s v="Govt Support"/>
    <s v="Single Male"/>
    <s v="3-6"/>
    <n v="1"/>
    <x v="4"/>
    <s v="None"/>
    <x v="62"/>
    <s v="No Referral"/>
  </r>
  <r>
    <n v="1089"/>
    <s v="35-49"/>
    <x v="0"/>
    <s v="Govt Support"/>
    <s v="Single Male"/>
    <s v="3-6"/>
    <n v="6"/>
    <x v="7"/>
    <s v="Financial Mentoring"/>
    <x v="45"/>
    <s v="Financial Mentoring"/>
  </r>
  <r>
    <n v="1090"/>
    <s v="35-49"/>
    <x v="2"/>
    <s v="Govt Support"/>
    <s v="Female and Children"/>
    <s v="1-2"/>
    <n v="2"/>
    <x v="2"/>
    <s v="None"/>
    <x v="69"/>
    <s v="No Referral"/>
  </r>
  <r>
    <n v="1091"/>
    <s v="35-49"/>
    <x v="2"/>
    <s v="Govt Support"/>
    <s v="Female and Children"/>
    <s v="1-2"/>
    <n v="8"/>
    <x v="0"/>
    <s v="Financial Mentoring"/>
    <x v="26"/>
    <s v="Financial Mentoring"/>
  </r>
  <r>
    <n v="1092"/>
    <s v="19-34"/>
    <x v="2"/>
    <s v="Govt Support"/>
    <s v="Female and Children"/>
    <s v="1-2"/>
    <n v="5"/>
    <x v="8"/>
    <s v="None"/>
    <x v="51"/>
    <s v="No Referral"/>
  </r>
  <r>
    <n v="1093"/>
    <s v="35-49"/>
    <x v="2"/>
    <s v="Govt Support"/>
    <s v="Female and Children"/>
    <s v="1-2"/>
    <n v="7"/>
    <x v="6"/>
    <s v="Financial Mentoring"/>
    <x v="70"/>
    <s v="Financial Mentoring"/>
  </r>
  <r>
    <n v="1094"/>
    <s v="35-49"/>
    <x v="0"/>
    <s v="Govt Support"/>
    <s v="Single Male"/>
    <s v="3-6"/>
    <n v="7"/>
    <x v="6"/>
    <s v="None"/>
    <x v="71"/>
    <s v="No Referral"/>
  </r>
  <r>
    <n v="1095"/>
    <s v="35-49"/>
    <x v="0"/>
    <s v="Govt Support"/>
    <s v="Single Male"/>
    <s v="3-6"/>
    <n v="2"/>
    <x v="2"/>
    <s v="None"/>
    <x v="72"/>
    <s v="No Referral"/>
  </r>
  <r>
    <n v="1096"/>
    <s v="35-49"/>
    <x v="0"/>
    <s v="Govt Support"/>
    <s v="Single Male"/>
    <s v="3-6"/>
    <n v="1"/>
    <x v="4"/>
    <s v="None"/>
    <x v="73"/>
    <s v="No Referral"/>
  </r>
  <r>
    <n v="1097"/>
    <s v="50-64"/>
    <x v="3"/>
    <s v="No Income"/>
    <s v="Partners with Children"/>
    <s v="7-12"/>
    <n v="7"/>
    <x v="6"/>
    <s v="None"/>
    <x v="74"/>
    <s v="No Referral"/>
  </r>
  <r>
    <n v="1098"/>
    <s v="35-49"/>
    <x v="0"/>
    <s v="Govt Support"/>
    <s v="Single Female"/>
    <s v="3-6"/>
    <n v="8"/>
    <x v="0"/>
    <s v="None"/>
    <x v="3"/>
    <s v="No Referral"/>
  </r>
  <r>
    <n v="1099"/>
    <s v="50-64"/>
    <x v="3"/>
    <s v="No Income"/>
    <s v="Partners with Children"/>
    <s v="7-12"/>
    <n v="1"/>
    <x v="4"/>
    <s v="None"/>
    <x v="75"/>
    <s v="No Referral"/>
  </r>
  <r>
    <n v="1100"/>
    <s v="35-49"/>
    <x v="2"/>
    <s v="Govt Support"/>
    <s v="Female and Children"/>
    <s v="3-6"/>
    <n v="2"/>
    <x v="2"/>
    <s v="None"/>
    <x v="76"/>
    <s v="No Referral"/>
  </r>
  <r>
    <n v="1101"/>
    <s v="35-49"/>
    <x v="0"/>
    <s v="Govt Support"/>
    <s v="Single Male"/>
    <s v="3-6"/>
    <n v="10"/>
    <x v="3"/>
    <s v="None"/>
    <x v="77"/>
    <s v="No Referral"/>
  </r>
  <r>
    <n v="1102"/>
    <s v="35-49"/>
    <x v="4"/>
    <s v="Govt Support"/>
    <s v="Single Female"/>
    <s v="3-6"/>
    <n v="1"/>
    <x v="4"/>
    <s v="None"/>
    <x v="78"/>
    <s v="No Referral"/>
  </r>
  <r>
    <n v="1103"/>
    <s v="35-49"/>
    <x v="2"/>
    <s v="Govt Support"/>
    <s v="Single Male"/>
    <s v="3-6"/>
    <n v="7"/>
    <x v="6"/>
    <s v="None"/>
    <x v="79"/>
    <s v="No Referral"/>
  </r>
  <r>
    <n v="1104"/>
    <s v="19-34"/>
    <x v="2"/>
    <s v="Govt Support"/>
    <s v="Female and Children"/>
    <s v="1-2"/>
    <n v="10"/>
    <x v="3"/>
    <s v="Financial Mentoring"/>
    <x v="80"/>
    <s v="Financial Mentoring"/>
  </r>
  <r>
    <n v="1105"/>
    <s v="19-34"/>
    <x v="2"/>
    <s v="Govt Support"/>
    <s v="Female and Children"/>
    <s v="1-2"/>
    <n v="8"/>
    <x v="0"/>
    <s v="Financial Mentoring"/>
    <x v="81"/>
    <s v="Financial Mentoring"/>
  </r>
  <r>
    <n v="1106"/>
    <s v="35-49"/>
    <x v="0"/>
    <s v="Govt Support"/>
    <s v="Single Male"/>
    <s v="3-6"/>
    <n v="9"/>
    <x v="9"/>
    <s v="None"/>
    <x v="6"/>
    <s v="No Referral"/>
  </r>
  <r>
    <n v="1107"/>
    <s v="19-34"/>
    <x v="2"/>
    <s v="Govt Support"/>
    <s v="Female and Children"/>
    <s v="1-2"/>
    <n v="10"/>
    <x v="3"/>
    <s v="Financial Mentoring"/>
    <x v="19"/>
    <s v="Financial Mentoring"/>
  </r>
  <r>
    <n v="1108"/>
    <s v="19-34"/>
    <x v="2"/>
    <s v="Govt Support"/>
    <s v="Female and Children"/>
    <s v="1-2"/>
    <n v="5"/>
    <x v="8"/>
    <s v="Financial Mentoring"/>
    <x v="82"/>
    <s v="Financial Mentoring"/>
  </r>
  <r>
    <n v="1109"/>
    <s v="50-64"/>
    <x v="3"/>
    <s v="No Income"/>
    <s v="Partners with Children"/>
    <s v="7-12"/>
    <n v="5"/>
    <x v="8"/>
    <s v="None"/>
    <x v="83"/>
    <s v="No Referral"/>
  </r>
  <r>
    <n v="1110"/>
    <s v="50-64"/>
    <x v="4"/>
    <s v="Govt Support"/>
    <s v="Single Female"/>
    <s v="3-6"/>
    <n v="10"/>
    <x v="3"/>
    <s v="None"/>
    <x v="84"/>
    <s v="No Referral"/>
  </r>
  <r>
    <n v="1111"/>
    <s v="50-64"/>
    <x v="3"/>
    <s v="No Income"/>
    <s v="Partners with Children"/>
    <s v="7-12"/>
    <n v="7"/>
    <x v="6"/>
    <s v="Financial Mentoring"/>
    <x v="13"/>
    <s v="Financial Mentoring"/>
  </r>
  <r>
    <n v="1112"/>
    <s v="35-49"/>
    <x v="2"/>
    <s v="Govt Support"/>
    <s v="Female and Children"/>
    <s v="1-2"/>
    <n v="5"/>
    <x v="8"/>
    <s v="Financial Mentoring"/>
    <x v="85"/>
    <s v="Financial Mentoring"/>
  </r>
  <r>
    <n v="1113"/>
    <s v="35-49"/>
    <x v="0"/>
    <s v="Govt Support"/>
    <s v="Single Male"/>
    <s v="3-6"/>
    <n v="7"/>
    <x v="6"/>
    <s v="Financial Mentoring"/>
    <x v="61"/>
    <s v="Financial Mentoring"/>
  </r>
  <r>
    <n v="1114"/>
    <s v="35-49"/>
    <x v="0"/>
    <s v="Govt Support"/>
    <s v="Single Female"/>
    <s v="3-6"/>
    <n v="2"/>
    <x v="2"/>
    <s v="None"/>
    <x v="86"/>
    <s v="No Referral"/>
  </r>
  <r>
    <n v="1115"/>
    <s v="50-64"/>
    <x v="4"/>
    <s v="Govt Support"/>
    <s v="Single Female"/>
    <s v="3-6"/>
    <n v="5"/>
    <x v="8"/>
    <s v="Financial Mentoring"/>
    <x v="87"/>
    <s v="Financial Mentoring"/>
  </r>
  <r>
    <n v="1116"/>
    <s v="&lt;18"/>
    <x v="2"/>
    <s v="Govt Support"/>
    <s v="Female and Children"/>
    <s v="1-2"/>
    <n v="6"/>
    <x v="7"/>
    <s v="None"/>
    <x v="88"/>
    <s v="No Referral"/>
  </r>
  <r>
    <n v="1117"/>
    <s v="65+"/>
    <x v="1"/>
    <s v="Family Support"/>
    <s v="Male and Children"/>
    <s v="25+"/>
    <n v="5"/>
    <x v="8"/>
    <s v="None"/>
    <x v="88"/>
    <s v="No Referral"/>
  </r>
  <r>
    <n v="1118"/>
    <s v="35-49"/>
    <x v="0"/>
    <s v="Govt Support"/>
    <s v="Single Male"/>
    <s v="3-6"/>
    <n v="4"/>
    <x v="5"/>
    <s v="None"/>
    <x v="89"/>
    <s v="No Referral"/>
  </r>
  <r>
    <n v="1119"/>
    <s v="35-49"/>
    <x v="0"/>
    <s v="Govt Support"/>
    <s v="Single Female"/>
    <s v="3-6"/>
    <n v="4"/>
    <x v="5"/>
    <s v="None"/>
    <x v="90"/>
    <s v="No Referral"/>
  </r>
  <r>
    <n v="1120"/>
    <s v="35-49"/>
    <x v="0"/>
    <s v="Govt Support"/>
    <s v="Single Male"/>
    <s v="3-6"/>
    <n v="10"/>
    <x v="3"/>
    <s v="Financial Mentoring"/>
    <x v="7"/>
    <s v="Financial Mentoring"/>
  </r>
  <r>
    <n v="1121"/>
    <s v="35-49"/>
    <x v="2"/>
    <s v="Govt Support"/>
    <s v="Single Male"/>
    <s v="3-6"/>
    <n v="7"/>
    <x v="6"/>
    <s v="None"/>
    <x v="70"/>
    <s v="No Referral"/>
  </r>
  <r>
    <n v="1122"/>
    <s v="35-49"/>
    <x v="2"/>
    <s v="Govt Support"/>
    <s v="Female and Children"/>
    <s v="1-2"/>
    <n v="3"/>
    <x v="1"/>
    <s v="None"/>
    <x v="91"/>
    <s v="No Referral"/>
  </r>
  <r>
    <n v="1123"/>
    <s v="50-64"/>
    <x v="3"/>
    <s v="No Income"/>
    <s v="Partners with Children"/>
    <s v="7-12"/>
    <n v="8"/>
    <x v="0"/>
    <s v="None"/>
    <x v="92"/>
    <s v="No Referral"/>
  </r>
  <r>
    <n v="1124"/>
    <s v="35-49"/>
    <x v="0"/>
    <s v="Govt Support"/>
    <s v="Single Female"/>
    <s v="3-6"/>
    <n v="6"/>
    <x v="7"/>
    <s v="None"/>
    <x v="62"/>
    <s v="No Referral"/>
  </r>
  <r>
    <n v="1125"/>
    <s v="19-34"/>
    <x v="2"/>
    <s v="Govt Support"/>
    <s v="Female and Children"/>
    <s v="1-2"/>
    <n v="7"/>
    <x v="6"/>
    <s v="None"/>
    <x v="5"/>
    <s v="No Referral"/>
  </r>
  <r>
    <n v="1126"/>
    <s v="19-34"/>
    <x v="2"/>
    <s v="Govt Support"/>
    <s v="Female and Children"/>
    <s v="1-2"/>
    <n v="5"/>
    <x v="8"/>
    <s v="Financial Mentoring"/>
    <x v="78"/>
    <s v="Financial Mentoring"/>
  </r>
  <r>
    <n v="1127"/>
    <s v="35-49"/>
    <x v="0"/>
    <s v="Govt Support"/>
    <s v="Single Male"/>
    <s v="3-6"/>
    <n v="5"/>
    <x v="8"/>
    <s v="None"/>
    <x v="93"/>
    <s v="No Referral"/>
  </r>
  <r>
    <n v="1128"/>
    <s v="35-49"/>
    <x v="0"/>
    <s v="Govt Support"/>
    <s v="Single Female"/>
    <s v="3-6"/>
    <n v="5"/>
    <x v="8"/>
    <s v="None"/>
    <x v="0"/>
    <s v="No Referral"/>
  </r>
  <r>
    <n v="1129"/>
    <s v="19-34"/>
    <x v="2"/>
    <s v="Govt Support"/>
    <s v="Female and Children"/>
    <s v="1-2"/>
    <n v="5"/>
    <x v="8"/>
    <s v="None"/>
    <x v="80"/>
    <s v="No Referral"/>
  </r>
  <r>
    <n v="1130"/>
    <s v="19-34"/>
    <x v="2"/>
    <s v="Govt Support"/>
    <s v="Female and Children"/>
    <s v="1-2"/>
    <n v="4"/>
    <x v="5"/>
    <s v="None"/>
    <x v="57"/>
    <s v="No Referral"/>
  </r>
  <r>
    <n v="1131"/>
    <s v="50-64"/>
    <x v="4"/>
    <s v="Govt Support"/>
    <s v="Partners with Children"/>
    <s v="3-6"/>
    <n v="5"/>
    <x v="8"/>
    <s v="None"/>
    <x v="3"/>
    <s v="No Referral"/>
  </r>
  <r>
    <n v="1132"/>
    <s v="35-49"/>
    <x v="0"/>
    <s v="Govt Support"/>
    <s v="Single Male"/>
    <s v="3-6"/>
    <n v="8"/>
    <x v="0"/>
    <s v="Financial Mentoring"/>
    <x v="94"/>
    <s v="Financial Mentoring"/>
  </r>
  <r>
    <n v="1133"/>
    <s v="35-49"/>
    <x v="2"/>
    <s v="Govt Support"/>
    <s v="Female and Children"/>
    <s v="1-2"/>
    <n v="2"/>
    <x v="2"/>
    <s v="None"/>
    <x v="67"/>
    <s v="No Referral"/>
  </r>
  <r>
    <n v="1134"/>
    <s v="50-64"/>
    <x v="4"/>
    <s v="Govt Support"/>
    <s v="Single Female"/>
    <s v="3-6"/>
    <n v="9"/>
    <x v="9"/>
    <s v="None"/>
    <x v="95"/>
    <s v="No Referral"/>
  </r>
  <r>
    <n v="1135"/>
    <s v="35-49"/>
    <x v="0"/>
    <s v="Govt Support"/>
    <s v="Single Male"/>
    <s v="3-6"/>
    <n v="4"/>
    <x v="5"/>
    <s v="None"/>
    <x v="96"/>
    <s v="No Referral"/>
  </r>
  <r>
    <n v="1136"/>
    <s v="35-49"/>
    <x v="0"/>
    <s v="Govt Support"/>
    <s v="Single Male"/>
    <s v="3-6"/>
    <n v="3"/>
    <x v="1"/>
    <s v="Financial Mentoring"/>
    <x v="87"/>
    <s v="Financial Mentoring"/>
  </r>
  <r>
    <n v="1137"/>
    <s v="50-64"/>
    <x v="1"/>
    <s v="Personal/Private"/>
    <s v="Partners with Children"/>
    <s v="7-12"/>
    <n v="5"/>
    <x v="8"/>
    <s v="Financial Mentoring"/>
    <x v="44"/>
    <s v="Financial Mentoring"/>
  </r>
  <r>
    <n v="1138"/>
    <s v="35-49"/>
    <x v="2"/>
    <s v="Govt Support"/>
    <s v="Female and Children"/>
    <s v="1-2"/>
    <n v="4"/>
    <x v="5"/>
    <s v="Financial Mentoring"/>
    <x v="52"/>
    <s v="Financial Mentoring"/>
  </r>
  <r>
    <n v="1139"/>
    <s v="19-34"/>
    <x v="2"/>
    <s v="Govt Support"/>
    <s v="Female and Children"/>
    <s v="1-2"/>
    <n v="4"/>
    <x v="5"/>
    <s v="None"/>
    <x v="47"/>
    <s v="No Referral"/>
  </r>
  <r>
    <n v="1140"/>
    <s v="35-49"/>
    <x v="2"/>
    <s v="Govt Support"/>
    <s v="Female and Children"/>
    <s v="1-2"/>
    <n v="5"/>
    <x v="8"/>
    <s v="None"/>
    <x v="97"/>
    <s v="No Referral"/>
  </r>
  <r>
    <n v="1141"/>
    <s v="35-49"/>
    <x v="0"/>
    <s v="Govt Support"/>
    <s v="Single Female"/>
    <s v="3-6"/>
    <n v="6"/>
    <x v="7"/>
    <s v="Financial Mentoring"/>
    <x v="98"/>
    <s v="Financial Mentoring"/>
  </r>
  <r>
    <n v="1142"/>
    <s v="35-49"/>
    <x v="2"/>
    <s v="Govt Support"/>
    <s v="Female and Children"/>
    <s v="1-2"/>
    <n v="3"/>
    <x v="1"/>
    <s v="None"/>
    <x v="93"/>
    <s v="No Referral"/>
  </r>
  <r>
    <n v="1143"/>
    <s v="35-49"/>
    <x v="0"/>
    <s v="Govt Support"/>
    <s v="Single Male"/>
    <s v="3-6"/>
    <n v="5"/>
    <x v="8"/>
    <s v="Financial Mentoring"/>
    <x v="99"/>
    <s v="Financial Mentoring"/>
  </r>
  <r>
    <n v="1144"/>
    <s v="35-49"/>
    <x v="2"/>
    <s v="Govt Support"/>
    <s v="Female and Children"/>
    <s v="1-2"/>
    <n v="7"/>
    <x v="6"/>
    <s v="None"/>
    <x v="100"/>
    <s v="No Referral"/>
  </r>
  <r>
    <n v="1145"/>
    <s v="35-49"/>
    <x v="0"/>
    <s v="Govt Support"/>
    <s v="Single Male"/>
    <s v="3-6"/>
    <n v="5"/>
    <x v="8"/>
    <s v="Financial Mentoring"/>
    <x v="96"/>
    <s v="Financial Mentoring"/>
  </r>
  <r>
    <n v="1146"/>
    <s v="35-49"/>
    <x v="0"/>
    <s v="Govt Support"/>
    <s v="Single Male"/>
    <s v="3-6"/>
    <n v="9"/>
    <x v="9"/>
    <s v="None"/>
    <x v="3"/>
    <s v="No Referral"/>
  </r>
  <r>
    <n v="1147"/>
    <s v="50-64"/>
    <x v="3"/>
    <s v="No Income"/>
    <s v="Partners with Children"/>
    <s v="7-12"/>
    <n v="1"/>
    <x v="4"/>
    <s v="None"/>
    <x v="15"/>
    <s v="No Referral"/>
  </r>
  <r>
    <n v="1148"/>
    <s v="19-34"/>
    <x v="2"/>
    <s v="Govt Support"/>
    <s v="Female and Children"/>
    <s v="1-2"/>
    <n v="7"/>
    <x v="6"/>
    <s v="None"/>
    <x v="29"/>
    <s v="No Referral"/>
  </r>
  <r>
    <n v="1149"/>
    <s v="19-34"/>
    <x v="2"/>
    <s v="Govt Support"/>
    <s v="Female and Children"/>
    <s v="1-2"/>
    <n v="9"/>
    <x v="9"/>
    <s v="None"/>
    <x v="101"/>
    <s v="No Referral"/>
  </r>
  <r>
    <n v="1150"/>
    <s v="19-34"/>
    <x v="2"/>
    <s v="Govt Support"/>
    <s v="Female and Children"/>
    <s v="1-2"/>
    <n v="3"/>
    <x v="1"/>
    <s v="None"/>
    <x v="102"/>
    <s v="No Referral"/>
  </r>
  <r>
    <n v="1151"/>
    <s v="50-64"/>
    <x v="1"/>
    <s v="No Income"/>
    <s v="Partners with Children"/>
    <s v="7-12"/>
    <n v="10"/>
    <x v="3"/>
    <s v="None"/>
    <x v="92"/>
    <s v="No Referral"/>
  </r>
  <r>
    <n v="1152"/>
    <s v="35-49"/>
    <x v="2"/>
    <s v="Govt Support"/>
    <s v="Female and Children"/>
    <s v="3-6"/>
    <n v="5"/>
    <x v="8"/>
    <s v="None"/>
    <x v="90"/>
    <s v="No Referral"/>
  </r>
  <r>
    <n v="1153"/>
    <s v="65+"/>
    <x v="1"/>
    <s v="Personal/Private"/>
    <s v="Partners with Children"/>
    <s v="7-12"/>
    <n v="7"/>
    <x v="6"/>
    <s v="None"/>
    <x v="97"/>
    <s v="No Referral"/>
  </r>
  <r>
    <n v="1154"/>
    <s v="35-49"/>
    <x v="0"/>
    <s v="Govt Support"/>
    <s v="Single Male"/>
    <s v="3-6"/>
    <n v="4"/>
    <x v="5"/>
    <s v="None"/>
    <x v="29"/>
    <s v="No Referral"/>
  </r>
  <r>
    <n v="1155"/>
    <s v="50-64"/>
    <x v="1"/>
    <s v="Personal/Private"/>
    <s v="Partners with Children"/>
    <s v="7-12"/>
    <n v="1"/>
    <x v="4"/>
    <s v="Financial Mentoring"/>
    <x v="103"/>
    <s v="Financial Mentoring"/>
  </r>
  <r>
    <n v="1156"/>
    <s v="65+"/>
    <x v="1"/>
    <s v="Personal/Private"/>
    <s v="Male and Children"/>
    <s v="7-12"/>
    <n v="2"/>
    <x v="2"/>
    <s v="Financial Mentoring"/>
    <x v="32"/>
    <s v="Financial Mentoring"/>
  </r>
  <r>
    <n v="1157"/>
    <s v="19-34"/>
    <x v="2"/>
    <s v="Govt Support"/>
    <s v="Female and Children"/>
    <s v="1-2"/>
    <n v="2"/>
    <x v="2"/>
    <s v="Financial Mentoring"/>
    <x v="104"/>
    <s v="Financial Mentoring"/>
  </r>
  <r>
    <n v="1158"/>
    <s v="50-64"/>
    <x v="1"/>
    <s v="Personal/Private"/>
    <s v="Partners with Children"/>
    <s v="7-12"/>
    <n v="2"/>
    <x v="2"/>
    <s v="None"/>
    <x v="76"/>
    <s v="No Referral"/>
  </r>
  <r>
    <n v="1159"/>
    <s v="50-64"/>
    <x v="4"/>
    <s v="Govt Support"/>
    <s v="Single Female"/>
    <s v="3-6"/>
    <n v="8"/>
    <x v="0"/>
    <s v="None"/>
    <x v="105"/>
    <s v="No Referral"/>
  </r>
  <r>
    <n v="1160"/>
    <s v="19-34"/>
    <x v="2"/>
    <s v="Govt Support"/>
    <s v="Female and Children"/>
    <s v="1-2"/>
    <n v="4"/>
    <x v="5"/>
    <s v="None"/>
    <x v="95"/>
    <s v="No Referral"/>
  </r>
  <r>
    <n v="1161"/>
    <s v="35-49"/>
    <x v="0"/>
    <s v="Govt Support"/>
    <s v="Single Male"/>
    <s v="3-6"/>
    <n v="6"/>
    <x v="7"/>
    <s v="None"/>
    <x v="9"/>
    <s v="No Referral"/>
  </r>
  <r>
    <n v="1162"/>
    <s v="35-49"/>
    <x v="0"/>
    <s v="Govt Support"/>
    <s v="Single Male"/>
    <s v="3-6"/>
    <n v="6"/>
    <x v="7"/>
    <s v="None"/>
    <x v="106"/>
    <s v="No Referral"/>
  </r>
  <r>
    <n v="1163"/>
    <s v="35-49"/>
    <x v="0"/>
    <s v="Govt Support"/>
    <s v="Single Male"/>
    <s v="3-6"/>
    <n v="1"/>
    <x v="4"/>
    <s v="Financial Mentoring"/>
    <x v="107"/>
    <s v="Financial Mentoring"/>
  </r>
  <r>
    <n v="1164"/>
    <s v="35-49"/>
    <x v="0"/>
    <s v="Govt Support"/>
    <s v="Single Male"/>
    <s v="3-6"/>
    <n v="3"/>
    <x v="1"/>
    <s v="None"/>
    <x v="9"/>
    <s v="No Referral"/>
  </r>
  <r>
    <n v="1165"/>
    <s v="35-49"/>
    <x v="2"/>
    <s v="Govt Support"/>
    <s v="Female and Children"/>
    <s v="3-6"/>
    <n v="4"/>
    <x v="5"/>
    <s v="Financial Mentoring"/>
    <x v="54"/>
    <s v="Financial Mentoring"/>
  </r>
  <r>
    <n v="1166"/>
    <s v="35-49"/>
    <x v="0"/>
    <s v="Govt Support"/>
    <s v="Single Female"/>
    <s v="3-6"/>
    <n v="9"/>
    <x v="9"/>
    <s v="None"/>
    <x v="91"/>
    <s v="No Referral"/>
  </r>
  <r>
    <n v="1167"/>
    <s v="19-34"/>
    <x v="2"/>
    <s v="Govt Support"/>
    <s v="Female and Children"/>
    <s v="1-2"/>
    <n v="8"/>
    <x v="0"/>
    <s v="Financial Mentoring"/>
    <x v="108"/>
    <s v="Financial Mentoring"/>
  </r>
  <r>
    <n v="1168"/>
    <s v="35-49"/>
    <x v="2"/>
    <s v="Govt Support"/>
    <s v="Female and Children"/>
    <s v="1-2"/>
    <n v="10"/>
    <x v="3"/>
    <s v="Financial Mentoring"/>
    <x v="67"/>
    <s v="Financial Mentoring"/>
  </r>
  <r>
    <n v="1169"/>
    <s v="35-49"/>
    <x v="0"/>
    <s v="Govt Support"/>
    <s v="Single Female"/>
    <s v="3-6"/>
    <n v="7"/>
    <x v="6"/>
    <s v="Financial Mentoring"/>
    <x v="77"/>
    <s v="Financial Mentoring"/>
  </r>
  <r>
    <n v="1170"/>
    <s v="19-34"/>
    <x v="2"/>
    <s v="Govt Support"/>
    <s v="Female and Children"/>
    <s v="1-2"/>
    <n v="10"/>
    <x v="3"/>
    <s v="None"/>
    <x v="85"/>
    <s v="No Referral"/>
  </r>
  <r>
    <n v="1171"/>
    <s v="65+"/>
    <x v="1"/>
    <s v="Personal/Private"/>
    <s v="Partners with Children"/>
    <s v="7-12"/>
    <n v="8"/>
    <x v="0"/>
    <s v="Financial Mentoring"/>
    <x v="95"/>
    <s v="Financial Mentoring"/>
  </r>
  <r>
    <n v="1172"/>
    <s v="35-49"/>
    <x v="0"/>
    <s v="Govt Support"/>
    <s v="Single Male"/>
    <s v="3-6"/>
    <n v="4"/>
    <x v="5"/>
    <s v="None"/>
    <x v="109"/>
    <s v="No Referral"/>
  </r>
  <r>
    <n v="1173"/>
    <s v="19-34"/>
    <x v="2"/>
    <s v="Govt Support"/>
    <s v="Female and Children"/>
    <s v="1-2"/>
    <n v="7"/>
    <x v="6"/>
    <s v="Financial Mentoring"/>
    <x v="28"/>
    <s v="Financial Mentoring"/>
  </r>
  <r>
    <n v="1174"/>
    <s v="19-34"/>
    <x v="2"/>
    <s v="Govt Support"/>
    <s v="Female and Children"/>
    <s v="1-2"/>
    <n v="3"/>
    <x v="1"/>
    <s v="Financial Mentoring"/>
    <x v="8"/>
    <s v="Financial Mentoring"/>
  </r>
  <r>
    <n v="1175"/>
    <s v="19-34"/>
    <x v="2"/>
    <s v="Govt Support"/>
    <s v="Female and Children"/>
    <s v="1-2"/>
    <n v="1"/>
    <x v="4"/>
    <s v="Financial Mentoring"/>
    <x v="7"/>
    <s v="Financial Mentoring"/>
  </r>
  <r>
    <n v="1176"/>
    <s v="19-34"/>
    <x v="2"/>
    <s v="Govt Support"/>
    <s v="Female and Children"/>
    <s v="1-2"/>
    <n v="10"/>
    <x v="3"/>
    <s v="Financial Mentoring"/>
    <x v="14"/>
    <s v="Financial Mentoring"/>
  </r>
  <r>
    <n v="1177"/>
    <s v="35-49"/>
    <x v="2"/>
    <s v="Govt Support"/>
    <s v="Female and Children"/>
    <s v="1-2"/>
    <n v="7"/>
    <x v="6"/>
    <s v="Financial Mentoring"/>
    <x v="32"/>
    <s v="Financial Mentoring"/>
  </r>
  <r>
    <n v="1178"/>
    <s v="50-64"/>
    <x v="3"/>
    <s v="No Income"/>
    <s v="Partners with Children"/>
    <s v="7-12"/>
    <n v="10"/>
    <x v="3"/>
    <s v="None"/>
    <x v="85"/>
    <s v="No Referral"/>
  </r>
  <r>
    <n v="1179"/>
    <s v="35-49"/>
    <x v="2"/>
    <s v="Govt Support"/>
    <s v="Female and Children"/>
    <s v="1-2"/>
    <n v="1"/>
    <x v="4"/>
    <s v="None"/>
    <x v="110"/>
    <s v="No Referral"/>
  </r>
  <r>
    <n v="1180"/>
    <s v="35-49"/>
    <x v="0"/>
    <s v="Govt Support"/>
    <s v="Single Female"/>
    <s v="3-6"/>
    <n v="6"/>
    <x v="7"/>
    <s v="None"/>
    <x v="111"/>
    <s v="No Referral"/>
  </r>
  <r>
    <n v="1181"/>
    <s v="50-64"/>
    <x v="4"/>
    <s v="Govt Support"/>
    <s v="Single Female"/>
    <s v="3-6"/>
    <n v="4"/>
    <x v="5"/>
    <s v="Financial Mentoring"/>
    <x v="43"/>
    <s v="Financial Mentoring"/>
  </r>
  <r>
    <n v="1182"/>
    <s v="35-49"/>
    <x v="0"/>
    <s v="Govt Support"/>
    <s v="Single Male"/>
    <s v="3-6"/>
    <n v="7"/>
    <x v="6"/>
    <s v="None"/>
    <x v="51"/>
    <s v="No Referral"/>
  </r>
  <r>
    <n v="1183"/>
    <s v="35-49"/>
    <x v="0"/>
    <s v="Govt Support"/>
    <s v="Single Male"/>
    <s v="3-6"/>
    <n v="3"/>
    <x v="1"/>
    <s v="None"/>
    <x v="82"/>
    <s v="No Referral"/>
  </r>
  <r>
    <n v="1184"/>
    <s v="19-34"/>
    <x v="2"/>
    <s v="Govt Support"/>
    <s v="Female and Children"/>
    <s v="1-2"/>
    <n v="5"/>
    <x v="8"/>
    <s v="None"/>
    <x v="112"/>
    <s v="No Referral"/>
  </r>
  <r>
    <n v="1185"/>
    <s v="50-64"/>
    <x v="4"/>
    <s v="Govt Support"/>
    <s v="Single Female"/>
    <s v="3-6"/>
    <n v="7"/>
    <x v="6"/>
    <s v="Financial Mentoring"/>
    <x v="73"/>
    <s v="Financial Mentoring"/>
  </r>
  <r>
    <n v="1186"/>
    <s v="35-49"/>
    <x v="0"/>
    <s v="Govt Support"/>
    <s v="Single Male"/>
    <s v="3-6"/>
    <n v="5"/>
    <x v="8"/>
    <s v="Financial Mentoring"/>
    <x v="107"/>
    <s v="Financial Mentoring"/>
  </r>
  <r>
    <n v="1187"/>
    <s v="19-34"/>
    <x v="2"/>
    <s v="Govt Support"/>
    <s v="Female and Children"/>
    <s v="1-2"/>
    <n v="6"/>
    <x v="7"/>
    <s v="None"/>
    <x v="102"/>
    <s v="No Referral"/>
  </r>
  <r>
    <n v="1188"/>
    <s v="19-34"/>
    <x v="2"/>
    <s v="Govt Support"/>
    <s v="Female and Children"/>
    <s v="1-2"/>
    <n v="1"/>
    <x v="4"/>
    <s v="None"/>
    <x v="28"/>
    <s v="No Referral"/>
  </r>
  <r>
    <n v="1189"/>
    <s v="19-34"/>
    <x v="2"/>
    <s v="Govt Support"/>
    <s v="Female and Children"/>
    <s v="1-2"/>
    <n v="2"/>
    <x v="2"/>
    <s v="None"/>
    <x v="40"/>
    <s v="No Referral"/>
  </r>
  <r>
    <n v="1190"/>
    <s v="19-34"/>
    <x v="2"/>
    <s v="Govt Support"/>
    <s v="Female and Children"/>
    <s v="1-2"/>
    <n v="5"/>
    <x v="8"/>
    <s v="None"/>
    <x v="67"/>
    <s v="No Referral"/>
  </r>
  <r>
    <n v="1191"/>
    <s v="19-34"/>
    <x v="2"/>
    <s v="Govt Support"/>
    <s v="Female and Children"/>
    <s v="1-2"/>
    <n v="8"/>
    <x v="0"/>
    <s v="None"/>
    <x v="113"/>
    <s v="No Referral"/>
  </r>
  <r>
    <n v="1192"/>
    <s v="35-49"/>
    <x v="0"/>
    <s v="Govt Support"/>
    <s v="Single Male"/>
    <s v="3-6"/>
    <n v="9"/>
    <x v="9"/>
    <s v="None"/>
    <x v="94"/>
    <s v="No Referral"/>
  </r>
  <r>
    <n v="1193"/>
    <s v="19-34"/>
    <x v="2"/>
    <s v="Govt Support"/>
    <s v="Female and Children"/>
    <s v="1-2"/>
    <n v="2"/>
    <x v="2"/>
    <s v="Financial Mentoring"/>
    <x v="63"/>
    <s v="Financial Mentoring"/>
  </r>
  <r>
    <n v="1194"/>
    <s v="50-64"/>
    <x v="3"/>
    <s v="No Income"/>
    <s v="Partners with Children"/>
    <s v="7-12"/>
    <n v="9"/>
    <x v="9"/>
    <s v="None"/>
    <x v="114"/>
    <s v="No Referral"/>
  </r>
  <r>
    <n v="1195"/>
    <s v="35-49"/>
    <x v="0"/>
    <s v="Govt Support"/>
    <s v="Single Male"/>
    <s v="3-6"/>
    <n v="2"/>
    <x v="2"/>
    <s v="None"/>
    <x v="80"/>
    <s v="No Referral"/>
  </r>
  <r>
    <n v="1196"/>
    <s v="35-49"/>
    <x v="4"/>
    <s v="Govt Support"/>
    <s v="Single Female"/>
    <s v="3-6"/>
    <n v="7"/>
    <x v="6"/>
    <s v="Financial Mentoring"/>
    <x v="115"/>
    <s v="Financial Mentoring"/>
  </r>
  <r>
    <n v="1197"/>
    <s v="35-49"/>
    <x v="0"/>
    <s v="Govt Support"/>
    <s v="Single Male"/>
    <s v="3-6"/>
    <n v="2"/>
    <x v="2"/>
    <s v="Financial Mentoring"/>
    <x v="109"/>
    <s v="Financial Mentoring"/>
  </r>
  <r>
    <n v="1198"/>
    <s v="35-49"/>
    <x v="2"/>
    <s v="Govt Support"/>
    <s v="Female and Children"/>
    <s v="1-2"/>
    <n v="9"/>
    <x v="9"/>
    <s v="None"/>
    <x v="78"/>
    <s v="No Referral"/>
  </r>
  <r>
    <n v="1199"/>
    <s v="50-64"/>
    <x v="3"/>
    <s v="Govt Support"/>
    <s v="Partners with Children"/>
    <s v="7-12"/>
    <n v="5"/>
    <x v="8"/>
    <s v="None"/>
    <x v="92"/>
    <s v="No Referral"/>
  </r>
  <r>
    <n v="1200"/>
    <s v="35-49"/>
    <x v="0"/>
    <s v="Govt Support"/>
    <s v="Single Male"/>
    <s v="3-6"/>
    <n v="6"/>
    <x v="7"/>
    <s v="None"/>
    <x v="18"/>
    <s v="No Referral"/>
  </r>
  <r>
    <n v="1201"/>
    <s v="19-34"/>
    <x v="2"/>
    <s v="Govt Support"/>
    <s v="Female and Children"/>
    <s v="1-2"/>
    <n v="2"/>
    <x v="2"/>
    <s v="Financial Mentoring"/>
    <x v="116"/>
    <s v="Financial Mentoring"/>
  </r>
  <r>
    <n v="1202"/>
    <s v="35-49"/>
    <x v="0"/>
    <s v="Govt Support"/>
    <s v="Single Male"/>
    <s v="3-6"/>
    <n v="3"/>
    <x v="1"/>
    <s v="None"/>
    <x v="117"/>
    <s v="No Referral"/>
  </r>
  <r>
    <n v="1203"/>
    <s v="35-49"/>
    <x v="0"/>
    <s v="Govt Support"/>
    <s v="Single Male"/>
    <s v="3-6"/>
    <n v="7"/>
    <x v="6"/>
    <s v="None"/>
    <x v="33"/>
    <s v="No Referral"/>
  </r>
  <r>
    <n v="1204"/>
    <s v="50-64"/>
    <x v="3"/>
    <s v="No Income"/>
    <s v="Partners with Children"/>
    <s v="7-12"/>
    <n v="6"/>
    <x v="7"/>
    <s v="None"/>
    <x v="73"/>
    <s v="No Referral"/>
  </r>
  <r>
    <n v="1205"/>
    <s v="35-49"/>
    <x v="0"/>
    <s v="Govt Support"/>
    <s v="Single Female"/>
    <s v="3-6"/>
    <n v="8"/>
    <x v="0"/>
    <s v="None"/>
    <x v="118"/>
    <s v="No Referral"/>
  </r>
  <r>
    <n v="1206"/>
    <s v="50-64"/>
    <x v="3"/>
    <s v="Govt Support"/>
    <s v="Partners with Children"/>
    <s v="3-6"/>
    <n v="8"/>
    <x v="0"/>
    <s v="Financial Mentoring"/>
    <x v="93"/>
    <s v="Financial Mentoring"/>
  </r>
  <r>
    <n v="1207"/>
    <s v="35-49"/>
    <x v="0"/>
    <s v="Govt Support"/>
    <s v="Single Male"/>
    <s v="3-6"/>
    <n v="10"/>
    <x v="3"/>
    <s v="Financial Mentoring"/>
    <x v="91"/>
    <s v="Financial Mentoring"/>
  </r>
  <r>
    <n v="1208"/>
    <s v="65+"/>
    <x v="1"/>
    <s v="Personal/Private"/>
    <s v="Male and Children"/>
    <s v="7-12"/>
    <n v="6"/>
    <x v="7"/>
    <s v="None"/>
    <x v="119"/>
    <s v="No Referral"/>
  </r>
  <r>
    <n v="1209"/>
    <s v="19-34"/>
    <x v="2"/>
    <s v="Govt Support"/>
    <s v="Female and Children"/>
    <s v="1-2"/>
    <n v="2"/>
    <x v="2"/>
    <s v="None"/>
    <x v="96"/>
    <s v="No Referral"/>
  </r>
  <r>
    <n v="1210"/>
    <s v="65+"/>
    <x v="1"/>
    <s v="Personal/Private"/>
    <s v="Male and Children"/>
    <s v="7-12"/>
    <n v="1"/>
    <x v="4"/>
    <s v="None"/>
    <x v="114"/>
    <s v="No Referral"/>
  </r>
  <r>
    <n v="1211"/>
    <s v="35-49"/>
    <x v="2"/>
    <s v="Govt Support"/>
    <s v="Female and Children"/>
    <s v="1-2"/>
    <n v="6"/>
    <x v="7"/>
    <s v="Financial Mentoring"/>
    <x v="105"/>
    <s v="Financial Mentoring"/>
  </r>
  <r>
    <n v="1212"/>
    <s v="65+"/>
    <x v="1"/>
    <s v="Personal/Private"/>
    <s v="Male and Children"/>
    <s v="13-24"/>
    <n v="7"/>
    <x v="6"/>
    <s v="None"/>
    <x v="43"/>
    <s v="No Referral"/>
  </r>
  <r>
    <n v="1213"/>
    <s v="35-49"/>
    <x v="0"/>
    <s v="Govt Support"/>
    <s v="Single Female"/>
    <s v="3-6"/>
    <n v="1"/>
    <x v="4"/>
    <s v="None"/>
    <x v="120"/>
    <s v="No Referral"/>
  </r>
  <r>
    <n v="1214"/>
    <s v="35-49"/>
    <x v="0"/>
    <s v="Govt Support"/>
    <s v="Single Male"/>
    <s v="3-6"/>
    <n v="9"/>
    <x v="9"/>
    <s v="None"/>
    <x v="121"/>
    <s v="No Referral"/>
  </r>
  <r>
    <n v="1215"/>
    <s v="19-34"/>
    <x v="2"/>
    <s v="Govt Support"/>
    <s v="Female and Children"/>
    <s v="1-2"/>
    <n v="6"/>
    <x v="7"/>
    <s v="Financial Mentoring"/>
    <x v="117"/>
    <s v="Financial Mentoring"/>
  </r>
  <r>
    <n v="1216"/>
    <s v="35-49"/>
    <x v="2"/>
    <s v="Govt Support"/>
    <s v="Female and Children"/>
    <s v="1-2"/>
    <n v="8"/>
    <x v="0"/>
    <s v="None"/>
    <x v="121"/>
    <s v="No Referral"/>
  </r>
  <r>
    <n v="1217"/>
    <s v="50-64"/>
    <x v="4"/>
    <s v="Govt Support"/>
    <s v="Single Female"/>
    <s v="3-6"/>
    <n v="6"/>
    <x v="7"/>
    <s v="None"/>
    <x v="16"/>
    <s v="No Referral"/>
  </r>
  <r>
    <n v="1218"/>
    <s v="35-49"/>
    <x v="0"/>
    <s v="Govt Support"/>
    <s v="Single Male"/>
    <s v="3-6"/>
    <n v="9"/>
    <x v="9"/>
    <s v="None"/>
    <x v="116"/>
    <s v="No Referral"/>
  </r>
  <r>
    <n v="1219"/>
    <s v="35-49"/>
    <x v="0"/>
    <s v="Govt Support"/>
    <s v="Single Male"/>
    <s v="3-6"/>
    <n v="9"/>
    <x v="9"/>
    <s v="None"/>
    <x v="122"/>
    <s v="No Referral"/>
  </r>
  <r>
    <n v="1220"/>
    <s v="50-64"/>
    <x v="4"/>
    <s v="Govt Support"/>
    <s v="Single Female"/>
    <s v="3-6"/>
    <n v="3"/>
    <x v="1"/>
    <s v="None"/>
    <x v="123"/>
    <s v="No Referral"/>
  </r>
  <r>
    <n v="1221"/>
    <s v="35-49"/>
    <x v="0"/>
    <s v="Govt Support"/>
    <s v="Single Female"/>
    <s v="3-6"/>
    <n v="1"/>
    <x v="4"/>
    <s v="None"/>
    <x v="110"/>
    <s v="No Referral"/>
  </r>
  <r>
    <n v="1222"/>
    <s v="35-49"/>
    <x v="0"/>
    <s v="Govt Support"/>
    <s v="Single Male"/>
    <s v="3-6"/>
    <n v="6"/>
    <x v="7"/>
    <s v="None"/>
    <x v="124"/>
    <s v="No Referral"/>
  </r>
  <r>
    <n v="1223"/>
    <s v="35-49"/>
    <x v="4"/>
    <s v="Govt Support"/>
    <s v="Single Female"/>
    <s v="3-6"/>
    <n v="10"/>
    <x v="3"/>
    <s v="None"/>
    <x v="86"/>
    <s v="No Referral"/>
  </r>
  <r>
    <n v="1224"/>
    <s v="35-49"/>
    <x v="4"/>
    <s v="Govt Support"/>
    <s v="Single Female"/>
    <s v="3-6"/>
    <n v="3"/>
    <x v="1"/>
    <s v="Financial Mentoring"/>
    <x v="75"/>
    <s v="Financial Mentoring"/>
  </r>
  <r>
    <n v="1225"/>
    <s v="65+"/>
    <x v="1"/>
    <s v="Personal/Private"/>
    <s v="Male and Children"/>
    <s v="7-12"/>
    <n v="3"/>
    <x v="1"/>
    <s v="Financial Mentoring"/>
    <x v="112"/>
    <s v="Financial Mentoring"/>
  </r>
  <r>
    <n v="1226"/>
    <s v="35-49"/>
    <x v="0"/>
    <s v="Govt Support"/>
    <s v="Single Male"/>
    <s v="3-6"/>
    <n v="2"/>
    <x v="2"/>
    <s v="None"/>
    <x v="125"/>
    <s v="No Referral"/>
  </r>
  <r>
    <n v="1227"/>
    <s v="50-64"/>
    <x v="3"/>
    <s v="No Income"/>
    <s v="Partners with Children"/>
    <s v="7-12"/>
    <n v="2"/>
    <x v="2"/>
    <s v="None"/>
    <x v="90"/>
    <s v="No Referral"/>
  </r>
  <r>
    <n v="1228"/>
    <s v="19-34"/>
    <x v="2"/>
    <s v="Govt Support"/>
    <s v="Female and Children"/>
    <s v="1-2"/>
    <n v="3"/>
    <x v="1"/>
    <s v="None"/>
    <x v="70"/>
    <s v="No Referral"/>
  </r>
  <r>
    <n v="1229"/>
    <s v="35-49"/>
    <x v="0"/>
    <s v="Govt Support"/>
    <s v="Single Female"/>
    <s v="3-6"/>
    <n v="4"/>
    <x v="5"/>
    <s v="None"/>
    <x v="124"/>
    <s v="No Referral"/>
  </r>
  <r>
    <n v="1230"/>
    <s v="50-64"/>
    <x v="3"/>
    <s v="No Income"/>
    <s v="Partners with Children"/>
    <s v="7-12"/>
    <n v="8"/>
    <x v="0"/>
    <s v="Financial Mentoring"/>
    <x v="126"/>
    <s v="Financial Mentoring"/>
  </r>
  <r>
    <n v="1231"/>
    <s v="35-49"/>
    <x v="0"/>
    <s v="Govt Support"/>
    <s v="Single Male"/>
    <s v="3-6"/>
    <n v="7"/>
    <x v="6"/>
    <s v="None"/>
    <x v="127"/>
    <s v="No Referral"/>
  </r>
  <r>
    <n v="1232"/>
    <s v="50-64"/>
    <x v="3"/>
    <s v="No Income"/>
    <s v="Partners with Children"/>
    <s v="7-12"/>
    <n v="9"/>
    <x v="9"/>
    <s v="None"/>
    <x v="70"/>
    <s v="No Referral"/>
  </r>
  <r>
    <n v="1233"/>
    <s v="35-49"/>
    <x v="2"/>
    <s v="Govt Support"/>
    <s v="Female and Children"/>
    <s v="3-6"/>
    <n v="2"/>
    <x v="2"/>
    <s v="Financial Mentoring"/>
    <x v="53"/>
    <s v="Financial Mentoring"/>
  </r>
  <r>
    <n v="1234"/>
    <s v="19-34"/>
    <x v="2"/>
    <s v="Govt Support"/>
    <s v="Female and Children"/>
    <s v="1-2"/>
    <n v="9"/>
    <x v="9"/>
    <s v="Financial Mentoring"/>
    <x v="53"/>
    <s v="Financial Mentoring"/>
  </r>
  <r>
    <n v="1235"/>
    <s v="35-49"/>
    <x v="0"/>
    <s v="Govt Support"/>
    <s v="Single Male"/>
    <s v="3-6"/>
    <n v="6"/>
    <x v="7"/>
    <s v="None"/>
    <x v="128"/>
    <s v="No Referral"/>
  </r>
  <r>
    <n v="1236"/>
    <s v="35-49"/>
    <x v="0"/>
    <s v="Govt Support"/>
    <s v="Single Male"/>
    <s v="3-6"/>
    <n v="2"/>
    <x v="2"/>
    <s v="None"/>
    <x v="129"/>
    <s v="No Referral"/>
  </r>
  <r>
    <n v="1237"/>
    <s v="50-64"/>
    <x v="4"/>
    <s v="Govt Support"/>
    <s v="Partners with Children"/>
    <s v="3-6"/>
    <n v="2"/>
    <x v="2"/>
    <s v="None"/>
    <x v="87"/>
    <s v="No Referral"/>
  </r>
  <r>
    <n v="1238"/>
    <s v="50-64"/>
    <x v="4"/>
    <s v="Govt Support"/>
    <s v="Partners with Children"/>
    <s v="3-6"/>
    <n v="5"/>
    <x v="8"/>
    <s v="None"/>
    <x v="35"/>
    <s v="No Referral"/>
  </r>
  <r>
    <n v="1239"/>
    <s v="19-34"/>
    <x v="2"/>
    <s v="Govt Support"/>
    <s v="Female and Children"/>
    <s v="1-2"/>
    <n v="4"/>
    <x v="5"/>
    <s v="Financial Mentoring"/>
    <x v="130"/>
    <s v="Financial Mentoring"/>
  </r>
  <r>
    <n v="1240"/>
    <s v="50-64"/>
    <x v="3"/>
    <s v="No Income"/>
    <s v="Partners with Children"/>
    <s v="7-12"/>
    <n v="1"/>
    <x v="4"/>
    <s v="None"/>
    <x v="131"/>
    <s v="No Referral"/>
  </r>
  <r>
    <n v="1241"/>
    <s v="50-64"/>
    <x v="3"/>
    <s v="No Income"/>
    <s v="Partners with Children"/>
    <s v="7-12"/>
    <n v="5"/>
    <x v="8"/>
    <s v="Financial Mentoring"/>
    <x v="77"/>
    <s v="Financial Mentoring"/>
  </r>
  <r>
    <n v="1242"/>
    <s v="50-64"/>
    <x v="3"/>
    <s v="Govt Support"/>
    <s v="Partners with Children"/>
    <s v="3-6"/>
    <n v="1"/>
    <x v="4"/>
    <s v="None"/>
    <x v="45"/>
    <s v="No Referral"/>
  </r>
  <r>
    <n v="1243"/>
    <s v="35-49"/>
    <x v="0"/>
    <s v="Govt Support"/>
    <s v="Single Male"/>
    <s v="3-6"/>
    <n v="9"/>
    <x v="9"/>
    <s v="Financial Mentoring"/>
    <x v="9"/>
    <s v="Financial Mentoring"/>
  </r>
  <r>
    <n v="1244"/>
    <s v="19-34"/>
    <x v="2"/>
    <s v="Govt Support"/>
    <s v="Female and Children"/>
    <s v="1-2"/>
    <n v="8"/>
    <x v="0"/>
    <s v="None"/>
    <x v="2"/>
    <s v="No Referral"/>
  </r>
  <r>
    <n v="1245"/>
    <s v="35-49"/>
    <x v="0"/>
    <s v="Govt Support"/>
    <s v="Single Male"/>
    <s v="3-6"/>
    <n v="5"/>
    <x v="8"/>
    <s v="None"/>
    <x v="46"/>
    <s v="No Referral"/>
  </r>
  <r>
    <n v="1246"/>
    <s v="50-64"/>
    <x v="4"/>
    <s v="Govt Support"/>
    <s v="Single Female"/>
    <s v="3-6"/>
    <n v="3"/>
    <x v="1"/>
    <s v="None"/>
    <x v="71"/>
    <s v="No Referral"/>
  </r>
  <r>
    <n v="1247"/>
    <s v="19-34"/>
    <x v="2"/>
    <s v="Govt Support"/>
    <s v="Female and Children"/>
    <s v="1-2"/>
    <n v="9"/>
    <x v="9"/>
    <s v="None"/>
    <x v="63"/>
    <s v="No Referral"/>
  </r>
  <r>
    <n v="1248"/>
    <s v="19-34"/>
    <x v="2"/>
    <s v="Govt Support"/>
    <s v="Female and Children"/>
    <s v="1-2"/>
    <n v="1"/>
    <x v="4"/>
    <s v="None"/>
    <x v="132"/>
    <s v="No Referral"/>
  </r>
  <r>
    <n v="1249"/>
    <s v="35-49"/>
    <x v="0"/>
    <s v="Govt Support"/>
    <s v="Single Male"/>
    <s v="3-6"/>
    <n v="7"/>
    <x v="6"/>
    <s v="None"/>
    <x v="78"/>
    <s v="No Referral"/>
  </r>
  <r>
    <n v="1250"/>
    <s v="50-64"/>
    <x v="1"/>
    <s v="No Income"/>
    <s v="Partners with Children"/>
    <s v="7-12"/>
    <n v="10"/>
    <x v="3"/>
    <s v="Financial Mentoring"/>
    <x v="56"/>
    <s v="Financial Mentoring"/>
  </r>
  <r>
    <n v="1251"/>
    <s v="35-49"/>
    <x v="0"/>
    <s v="Govt Support"/>
    <s v="Single Male"/>
    <s v="3-6"/>
    <n v="1"/>
    <x v="4"/>
    <s v="None"/>
    <x v="22"/>
    <s v="No Referral"/>
  </r>
  <r>
    <n v="1252"/>
    <s v="65+"/>
    <x v="1"/>
    <s v="Personal/Private"/>
    <s v="Partners with Children"/>
    <s v="7-12"/>
    <n v="3"/>
    <x v="1"/>
    <s v="None"/>
    <x v="76"/>
    <s v="No Referral"/>
  </r>
  <r>
    <n v="1253"/>
    <s v="50-64"/>
    <x v="1"/>
    <s v="No Income"/>
    <s v="Partners with Children"/>
    <s v="7-12"/>
    <n v="7"/>
    <x v="6"/>
    <s v="Financial Mentoring"/>
    <x v="12"/>
    <s v="Financial Mentoring"/>
  </r>
  <r>
    <n v="1254"/>
    <s v="19-34"/>
    <x v="2"/>
    <s v="Govt Support"/>
    <s v="Female and Children"/>
    <s v="1-2"/>
    <n v="5"/>
    <x v="8"/>
    <s v="Financial Mentoring"/>
    <x v="133"/>
    <s v="Financial Mentoring"/>
  </r>
  <r>
    <n v="1255"/>
    <s v="19-34"/>
    <x v="2"/>
    <s v="Govt Support"/>
    <s v="Female and Children"/>
    <s v="1-2"/>
    <n v="2"/>
    <x v="2"/>
    <s v="None"/>
    <x v="134"/>
    <s v="No Referral"/>
  </r>
  <r>
    <n v="1256"/>
    <s v="19-34"/>
    <x v="2"/>
    <s v="Govt Support"/>
    <s v="Female and Children"/>
    <s v="1-2"/>
    <n v="4"/>
    <x v="5"/>
    <s v="None"/>
    <x v="135"/>
    <s v="No Referral"/>
  </r>
  <r>
    <n v="1257"/>
    <s v="35-49"/>
    <x v="0"/>
    <s v="Govt Support"/>
    <s v="Single Male"/>
    <s v="3-6"/>
    <n v="4"/>
    <x v="5"/>
    <s v="None"/>
    <x v="87"/>
    <s v="No Referral"/>
  </r>
  <r>
    <n v="1258"/>
    <s v="50-64"/>
    <x v="3"/>
    <s v="No Income"/>
    <s v="Partners with Children"/>
    <s v="7-12"/>
    <n v="7"/>
    <x v="6"/>
    <s v="Financial Mentoring"/>
    <x v="136"/>
    <s v="Financial Mentoring"/>
  </r>
  <r>
    <n v="1259"/>
    <s v="19-34"/>
    <x v="2"/>
    <s v="Govt Support"/>
    <s v="Female and Children"/>
    <s v="1-2"/>
    <n v="9"/>
    <x v="9"/>
    <s v="Financial Mentoring"/>
    <x v="137"/>
    <s v="Financial Mentoring"/>
  </r>
  <r>
    <n v="1260"/>
    <s v="19-34"/>
    <x v="2"/>
    <s v="Govt Support"/>
    <s v="Female and Children"/>
    <s v="1-2"/>
    <n v="6"/>
    <x v="7"/>
    <s v="Financial Mentoring"/>
    <x v="121"/>
    <s v="Financial Mentoring"/>
  </r>
  <r>
    <n v="1261"/>
    <s v="35-49"/>
    <x v="0"/>
    <s v="Govt Support"/>
    <s v="Single Male"/>
    <s v="3-6"/>
    <n v="9"/>
    <x v="9"/>
    <s v="None"/>
    <x v="138"/>
    <s v="No Referral"/>
  </r>
  <r>
    <n v="1262"/>
    <s v="19-34"/>
    <x v="2"/>
    <s v="Govt Support"/>
    <s v="Female and Children"/>
    <s v="1-2"/>
    <n v="2"/>
    <x v="2"/>
    <s v="None"/>
    <x v="29"/>
    <s v="No Referral"/>
  </r>
  <r>
    <n v="1263"/>
    <s v="35-49"/>
    <x v="0"/>
    <s v="Govt Support"/>
    <s v="Single Male"/>
    <s v="3-6"/>
    <n v="10"/>
    <x v="3"/>
    <s v="None"/>
    <x v="5"/>
    <s v="No Referral"/>
  </r>
  <r>
    <n v="1264"/>
    <s v="19-34"/>
    <x v="2"/>
    <s v="Govt Support"/>
    <s v="Female and Children"/>
    <s v="1-2"/>
    <n v="7"/>
    <x v="6"/>
    <s v="None"/>
    <x v="101"/>
    <s v="No Referral"/>
  </r>
  <r>
    <n v="1265"/>
    <s v="35-49"/>
    <x v="0"/>
    <s v="Govt Support"/>
    <s v="Single Female"/>
    <s v="3-6"/>
    <n v="7"/>
    <x v="6"/>
    <s v="None"/>
    <x v="71"/>
    <s v="No Referral"/>
  </r>
  <r>
    <n v="1266"/>
    <s v="19-34"/>
    <x v="2"/>
    <s v="Govt Support"/>
    <s v="Female and Children"/>
    <s v="1-2"/>
    <n v="9"/>
    <x v="9"/>
    <s v="None"/>
    <x v="69"/>
    <s v="No Referral"/>
  </r>
  <r>
    <n v="1267"/>
    <s v="19-34"/>
    <x v="2"/>
    <s v="Govt Support"/>
    <s v="Female and Children"/>
    <s v="1-2"/>
    <n v="3"/>
    <x v="1"/>
    <s v="None"/>
    <x v="139"/>
    <s v="No Referral"/>
  </r>
  <r>
    <n v="1268"/>
    <s v="19-34"/>
    <x v="2"/>
    <s v="Govt Support"/>
    <s v="Female and Children"/>
    <s v="1-2"/>
    <n v="10"/>
    <x v="3"/>
    <s v="None"/>
    <x v="94"/>
    <s v="No Referral"/>
  </r>
  <r>
    <n v="1269"/>
    <s v="19-34"/>
    <x v="2"/>
    <s v="Govt Support"/>
    <s v="Female and Children"/>
    <s v="1-2"/>
    <n v="1"/>
    <x v="4"/>
    <s v="Financial Mentoring"/>
    <x v="140"/>
    <s v="Financial Mentoring"/>
  </r>
  <r>
    <n v="1270"/>
    <s v="19-34"/>
    <x v="2"/>
    <s v="Govt Support"/>
    <s v="Female and Children"/>
    <s v="1-2"/>
    <n v="5"/>
    <x v="8"/>
    <s v="None"/>
    <x v="40"/>
    <s v="No Referral"/>
  </r>
  <r>
    <n v="1271"/>
    <s v="19-34"/>
    <x v="2"/>
    <s v="Govt Support"/>
    <s v="Female and Children"/>
    <s v="1-2"/>
    <n v="7"/>
    <x v="6"/>
    <s v="None"/>
    <x v="68"/>
    <s v="No Referral"/>
  </r>
  <r>
    <n v="1272"/>
    <s v="35-49"/>
    <x v="0"/>
    <s v="Govt Support"/>
    <s v="Single Male"/>
    <s v="3-6"/>
    <n v="1"/>
    <x v="4"/>
    <s v="None"/>
    <x v="106"/>
    <s v="No Referral"/>
  </r>
  <r>
    <n v="1273"/>
    <s v="19-34"/>
    <x v="2"/>
    <s v="Govt Support"/>
    <s v="Female and Children"/>
    <s v="1-2"/>
    <n v="10"/>
    <x v="3"/>
    <s v="None"/>
    <x v="58"/>
    <s v="No Referral"/>
  </r>
  <r>
    <n v="1274"/>
    <s v="65+"/>
    <x v="1"/>
    <s v="Personal/Private"/>
    <s v="Male and Children"/>
    <s v="7-12"/>
    <n v="9"/>
    <x v="9"/>
    <s v="Financial Mentoring"/>
    <x v="72"/>
    <s v="Financial Mentoring"/>
  </r>
  <r>
    <n v="1275"/>
    <s v="19-34"/>
    <x v="2"/>
    <s v="Govt Support"/>
    <s v="Female and Children"/>
    <s v="1-2"/>
    <n v="7"/>
    <x v="6"/>
    <s v="Financial Mentoring"/>
    <x v="20"/>
    <s v="Financial Mentoring"/>
  </r>
  <r>
    <n v="1276"/>
    <s v="35-49"/>
    <x v="0"/>
    <s v="Govt Support"/>
    <s v="Single Female"/>
    <s v="3-6"/>
    <n v="1"/>
    <x v="4"/>
    <s v="None"/>
    <x v="47"/>
    <s v="No Referral"/>
  </r>
  <r>
    <n v="1277"/>
    <s v="50-64"/>
    <x v="3"/>
    <s v="No Income"/>
    <s v="Partners with Children"/>
    <s v="7-12"/>
    <n v="6"/>
    <x v="7"/>
    <s v="Financial Mentoring"/>
    <x v="106"/>
    <s v="Financial Mentoring"/>
  </r>
  <r>
    <n v="1278"/>
    <s v="50-64"/>
    <x v="4"/>
    <s v="Govt Support"/>
    <s v="Single Female"/>
    <s v="3-6"/>
    <n v="3"/>
    <x v="1"/>
    <s v="None"/>
    <x v="133"/>
    <s v="No Referral"/>
  </r>
  <r>
    <n v="1279"/>
    <s v="19-34"/>
    <x v="2"/>
    <s v="Govt Support"/>
    <s v="Female and Children"/>
    <s v="1-2"/>
    <n v="6"/>
    <x v="7"/>
    <s v="None"/>
    <x v="128"/>
    <s v="No Referral"/>
  </r>
  <r>
    <n v="1280"/>
    <s v="19-34"/>
    <x v="2"/>
    <s v="Govt Support"/>
    <s v="Female and Children"/>
    <s v="1-2"/>
    <n v="1"/>
    <x v="4"/>
    <s v="None"/>
    <x v="141"/>
    <s v="No Referral"/>
  </r>
  <r>
    <n v="1281"/>
    <s v="50-64"/>
    <x v="3"/>
    <s v="No Income"/>
    <s v="Partners with Children"/>
    <s v="7-12"/>
    <n v="2"/>
    <x v="2"/>
    <s v="Financial Mentoring"/>
    <x v="39"/>
    <s v="Financial Mentoring"/>
  </r>
  <r>
    <n v="1282"/>
    <s v="35-49"/>
    <x v="0"/>
    <s v="Govt Support"/>
    <s v="Single Female"/>
    <s v="3-6"/>
    <n v="3"/>
    <x v="1"/>
    <s v="Financial Mentoring"/>
    <x v="138"/>
    <s v="Financial Mentoring"/>
  </r>
  <r>
    <n v="1283"/>
    <s v="19-34"/>
    <x v="2"/>
    <s v="Govt Support"/>
    <s v="Female and Children"/>
    <s v="1-2"/>
    <n v="9"/>
    <x v="9"/>
    <s v="None"/>
    <x v="67"/>
    <s v="No Referral"/>
  </r>
  <r>
    <n v="1284"/>
    <s v="19-34"/>
    <x v="2"/>
    <s v="Govt Support"/>
    <s v="Female and Children"/>
    <s v="1-2"/>
    <n v="4"/>
    <x v="5"/>
    <s v="None"/>
    <x v="31"/>
    <s v="No Referral"/>
  </r>
  <r>
    <n v="1285"/>
    <s v="19-34"/>
    <x v="2"/>
    <s v="Govt Support"/>
    <s v="Female and Children"/>
    <s v="1-2"/>
    <n v="6"/>
    <x v="7"/>
    <s v="None"/>
    <x v="71"/>
    <s v="No Referral"/>
  </r>
  <r>
    <n v="1286"/>
    <s v="19-34"/>
    <x v="2"/>
    <s v="Govt Support"/>
    <s v="Female and Children"/>
    <s v="1-2"/>
    <n v="1"/>
    <x v="4"/>
    <s v="Financial Mentoring"/>
    <x v="2"/>
    <s v="Financial Mentoring"/>
  </r>
  <r>
    <n v="1287"/>
    <s v="50-64"/>
    <x v="3"/>
    <s v="No Income"/>
    <s v="Partners with Children"/>
    <s v="7-12"/>
    <n v="3"/>
    <x v="1"/>
    <s v="None"/>
    <x v="65"/>
    <s v="No Referral"/>
  </r>
  <r>
    <n v="1288"/>
    <s v="19-34"/>
    <x v="2"/>
    <s v="Govt Support"/>
    <s v="Female and Children"/>
    <s v="1-2"/>
    <n v="3"/>
    <x v="1"/>
    <s v="Financial Mentoring"/>
    <x v="136"/>
    <s v="Financial Mentoring"/>
  </r>
  <r>
    <n v="1289"/>
    <s v="19-34"/>
    <x v="2"/>
    <s v="Govt Support"/>
    <s v="Female and Children"/>
    <s v="1-2"/>
    <n v="6"/>
    <x v="7"/>
    <s v="None"/>
    <x v="142"/>
    <s v="No Referral"/>
  </r>
  <r>
    <n v="1290"/>
    <s v="50-64"/>
    <x v="4"/>
    <s v="Govt Support"/>
    <s v="Single Female"/>
    <s v="3-6"/>
    <n v="6"/>
    <x v="7"/>
    <s v="Financial Mentoring"/>
    <x v="15"/>
    <s v="Financial Mentoring"/>
  </r>
  <r>
    <n v="1291"/>
    <s v="35-49"/>
    <x v="0"/>
    <s v="Govt Support"/>
    <s v="Single Female"/>
    <s v="3-6"/>
    <n v="1"/>
    <x v="4"/>
    <s v="None"/>
    <x v="116"/>
    <s v="No Referral"/>
  </r>
  <r>
    <n v="1292"/>
    <s v="19-34"/>
    <x v="2"/>
    <s v="Govt Support"/>
    <s v="Female and Children"/>
    <s v="1-2"/>
    <n v="7"/>
    <x v="6"/>
    <s v="None"/>
    <x v="21"/>
    <s v="No Referral"/>
  </r>
  <r>
    <n v="1293"/>
    <s v="65+"/>
    <x v="1"/>
    <s v="Personal/Private"/>
    <s v="Partners with Children"/>
    <s v="7-12"/>
    <n v="3"/>
    <x v="1"/>
    <s v="Financial Mentoring"/>
    <x v="56"/>
    <s v="Financial Mentoring"/>
  </r>
  <r>
    <n v="1294"/>
    <s v="35-49"/>
    <x v="0"/>
    <s v="Govt Support"/>
    <s v="Single Female"/>
    <s v="3-6"/>
    <n v="3"/>
    <x v="1"/>
    <s v="None"/>
    <x v="34"/>
    <s v="No Referral"/>
  </r>
  <r>
    <n v="1295"/>
    <s v="19-34"/>
    <x v="2"/>
    <s v="Govt Support"/>
    <s v="Female and Children"/>
    <s v="1-2"/>
    <n v="8"/>
    <x v="0"/>
    <s v="Financial Mentoring"/>
    <x v="120"/>
    <s v="Financial Mentoring"/>
  </r>
  <r>
    <n v="1296"/>
    <s v="50-64"/>
    <x v="4"/>
    <s v="Govt Support"/>
    <s v="Single Female"/>
    <s v="3-6"/>
    <n v="10"/>
    <x v="3"/>
    <s v="None"/>
    <x v="60"/>
    <s v="No Referral"/>
  </r>
  <r>
    <n v="1297"/>
    <s v="35-49"/>
    <x v="0"/>
    <s v="Govt Support"/>
    <s v="Single Male"/>
    <s v="3-6"/>
    <n v="3"/>
    <x v="1"/>
    <s v="None"/>
    <x v="143"/>
    <s v="No Referral"/>
  </r>
  <r>
    <n v="1298"/>
    <s v="50-64"/>
    <x v="3"/>
    <s v="No Income"/>
    <s v="Partners with Children"/>
    <s v="7-12"/>
    <n v="4"/>
    <x v="5"/>
    <s v="None"/>
    <x v="0"/>
    <s v="No Referral"/>
  </r>
  <r>
    <n v="1299"/>
    <s v="35-49"/>
    <x v="2"/>
    <s v="Govt Support"/>
    <s v="Single Male"/>
    <s v="3-6"/>
    <n v="3"/>
    <x v="1"/>
    <s v="None"/>
    <x v="132"/>
    <s v="No Referral"/>
  </r>
  <r>
    <n v="1300"/>
    <s v="35-49"/>
    <x v="0"/>
    <s v="Govt Support"/>
    <s v="Single Male"/>
    <s v="3-6"/>
    <n v="5"/>
    <x v="8"/>
    <s v="None"/>
    <x v="144"/>
    <s v="No Referral"/>
  </r>
  <r>
    <n v="1301"/>
    <s v="19-34"/>
    <x v="2"/>
    <s v="Govt Support"/>
    <s v="Female and Children"/>
    <s v="1-2"/>
    <n v="8"/>
    <x v="0"/>
    <s v="Financial Mentoring"/>
    <x v="62"/>
    <s v="Financial Mentoring"/>
  </r>
  <r>
    <n v="1302"/>
    <s v="19-34"/>
    <x v="2"/>
    <s v="Govt Support"/>
    <s v="Female and Children"/>
    <s v="1-2"/>
    <n v="1"/>
    <x v="4"/>
    <s v="None"/>
    <x v="67"/>
    <s v="No Referral"/>
  </r>
  <r>
    <n v="1303"/>
    <s v="35-49"/>
    <x v="0"/>
    <s v="Govt Support"/>
    <s v="Single Male"/>
    <s v="3-6"/>
    <n v="4"/>
    <x v="5"/>
    <s v="Financial Mentoring"/>
    <x v="30"/>
    <s v="Financial Mentoring"/>
  </r>
  <r>
    <n v="1304"/>
    <s v="19-34"/>
    <x v="2"/>
    <s v="Govt Support"/>
    <s v="Female and Children"/>
    <s v="1-2"/>
    <n v="7"/>
    <x v="6"/>
    <s v="None"/>
    <x v="119"/>
    <s v="No Referral"/>
  </r>
  <r>
    <n v="1305"/>
    <s v="19-34"/>
    <x v="2"/>
    <s v="Govt Support"/>
    <s v="Female and Children"/>
    <s v="1-2"/>
    <n v="3"/>
    <x v="1"/>
    <s v="None"/>
    <x v="44"/>
    <s v="No Referral"/>
  </r>
  <r>
    <n v="1306"/>
    <s v="19-34"/>
    <x v="2"/>
    <s v="Govt Support"/>
    <s v="Female and Children"/>
    <s v="1-2"/>
    <n v="7"/>
    <x v="6"/>
    <s v="Financial Mentoring"/>
    <x v="31"/>
    <s v="Financial Mentoring"/>
  </r>
  <r>
    <n v="1307"/>
    <s v="35-49"/>
    <x v="2"/>
    <s v="Govt Support"/>
    <s v="Female and Children"/>
    <s v="1-2"/>
    <n v="8"/>
    <x v="0"/>
    <s v="None"/>
    <x v="50"/>
    <s v="No Referral"/>
  </r>
  <r>
    <n v="1308"/>
    <s v="65+"/>
    <x v="1"/>
    <s v="Personal/Private"/>
    <s v="Partners with Children"/>
    <s v="7-12"/>
    <n v="5"/>
    <x v="8"/>
    <s v="None"/>
    <x v="87"/>
    <s v="No Referral"/>
  </r>
  <r>
    <n v="1309"/>
    <s v="35-49"/>
    <x v="4"/>
    <s v="Govt Support"/>
    <s v="Single Female"/>
    <s v="3-6"/>
    <n v="9"/>
    <x v="9"/>
    <s v="None"/>
    <x v="145"/>
    <s v="No Referral"/>
  </r>
  <r>
    <n v="1310"/>
    <s v="35-49"/>
    <x v="0"/>
    <s v="Govt Support"/>
    <s v="Single Male"/>
    <s v="3-6"/>
    <n v="4"/>
    <x v="5"/>
    <s v="None"/>
    <x v="70"/>
    <s v="No Referral"/>
  </r>
  <r>
    <n v="1311"/>
    <s v="35-49"/>
    <x v="0"/>
    <s v="Govt Support"/>
    <s v="Single Female"/>
    <s v="3-6"/>
    <n v="7"/>
    <x v="6"/>
    <s v="None"/>
    <x v="65"/>
    <s v="No Referral"/>
  </r>
  <r>
    <n v="1312"/>
    <s v="35-49"/>
    <x v="0"/>
    <s v="Govt Support"/>
    <s v="Single Male"/>
    <s v="3-6"/>
    <n v="9"/>
    <x v="9"/>
    <s v="None"/>
    <x v="69"/>
    <s v="No Referral"/>
  </r>
  <r>
    <n v="1313"/>
    <s v="35-49"/>
    <x v="0"/>
    <s v="Govt Support"/>
    <s v="Single Male"/>
    <s v="3-6"/>
    <n v="3"/>
    <x v="1"/>
    <s v="Financial Mentoring"/>
    <x v="146"/>
    <s v="Financial Mentoring"/>
  </r>
  <r>
    <n v="1314"/>
    <s v="19-34"/>
    <x v="2"/>
    <s v="Govt Support"/>
    <s v="Female and Children"/>
    <s v="1-2"/>
    <n v="3"/>
    <x v="1"/>
    <s v="None"/>
    <x v="95"/>
    <s v="No Referral"/>
  </r>
  <r>
    <n v="1315"/>
    <s v="35-49"/>
    <x v="0"/>
    <s v="Govt Support"/>
    <s v="Single Female"/>
    <s v="3-6"/>
    <n v="10"/>
    <x v="3"/>
    <s v="None"/>
    <x v="2"/>
    <s v="No Referral"/>
  </r>
  <r>
    <n v="1316"/>
    <s v="19-34"/>
    <x v="2"/>
    <s v="Govt Support"/>
    <s v="Female and Children"/>
    <s v="1-2"/>
    <n v="2"/>
    <x v="2"/>
    <s v="None"/>
    <x v="73"/>
    <s v="No Referral"/>
  </r>
  <r>
    <n v="1317"/>
    <s v="50-64"/>
    <x v="3"/>
    <s v="No Income"/>
    <s v="Partners with Children"/>
    <s v="7-12"/>
    <n v="9"/>
    <x v="9"/>
    <s v="None"/>
    <x v="147"/>
    <s v="No Referral"/>
  </r>
  <r>
    <n v="1318"/>
    <s v="35-49"/>
    <x v="0"/>
    <s v="Govt Support"/>
    <s v="Single Male"/>
    <s v="3-6"/>
    <n v="8"/>
    <x v="0"/>
    <s v="Financial Mentoring"/>
    <x v="41"/>
    <s v="Financial Mentoring"/>
  </r>
  <r>
    <n v="1319"/>
    <s v="&lt;18"/>
    <x v="2"/>
    <s v="Govt Support"/>
    <s v="Female and Children"/>
    <s v="1-2"/>
    <n v="2"/>
    <x v="2"/>
    <s v="None"/>
    <x v="58"/>
    <s v="No Referral"/>
  </r>
  <r>
    <n v="1320"/>
    <s v="35-49"/>
    <x v="2"/>
    <s v="Govt Support"/>
    <s v="Single Male"/>
    <s v="3-6"/>
    <n v="4"/>
    <x v="5"/>
    <s v="Financial Mentoring"/>
    <x v="148"/>
    <s v="Financial Mentoring"/>
  </r>
  <r>
    <n v="1321"/>
    <s v="35-49"/>
    <x v="0"/>
    <s v="Govt Support"/>
    <s v="Single Male"/>
    <s v="3-6"/>
    <n v="7"/>
    <x v="6"/>
    <s v="Financial Mentoring"/>
    <x v="16"/>
    <s v="Financial Mentoring"/>
  </r>
  <r>
    <n v="1322"/>
    <s v="19-34"/>
    <x v="2"/>
    <s v="Govt Support"/>
    <s v="Female and Children"/>
    <s v="1-2"/>
    <n v="8"/>
    <x v="0"/>
    <s v="None"/>
    <x v="145"/>
    <s v="No Referral"/>
  </r>
  <r>
    <n v="1323"/>
    <s v="50-64"/>
    <x v="3"/>
    <s v="No Income"/>
    <s v="Partners with Children"/>
    <s v="7-12"/>
    <n v="10"/>
    <x v="3"/>
    <s v="None"/>
    <x v="77"/>
    <s v="No Referral"/>
  </r>
  <r>
    <n v="1324"/>
    <s v="35-49"/>
    <x v="2"/>
    <s v="Govt Support"/>
    <s v="Single Male"/>
    <s v="3-6"/>
    <n v="9"/>
    <x v="9"/>
    <s v="None"/>
    <x v="100"/>
    <s v="No Referral"/>
  </r>
  <r>
    <n v="1325"/>
    <s v="35-49"/>
    <x v="0"/>
    <s v="Govt Support"/>
    <s v="Single Female"/>
    <s v="3-6"/>
    <n v="1"/>
    <x v="4"/>
    <s v="Financial Mentoring"/>
    <x v="101"/>
    <s v="Financial Mentoring"/>
  </r>
  <r>
    <n v="1326"/>
    <s v="50-64"/>
    <x v="3"/>
    <s v="No Income"/>
    <s v="Partners with Children"/>
    <s v="7-12"/>
    <n v="1"/>
    <x v="4"/>
    <s v="Financial Mentoring"/>
    <x v="23"/>
    <s v="Financial Mentoring"/>
  </r>
  <r>
    <n v="1327"/>
    <s v="35-49"/>
    <x v="2"/>
    <s v="Govt Support"/>
    <s v="Female and Children"/>
    <s v="1-2"/>
    <n v="5"/>
    <x v="8"/>
    <s v="Financial Mentoring"/>
    <x v="84"/>
    <s v="Financial Mentoring"/>
  </r>
  <r>
    <n v="1328"/>
    <s v="35-49"/>
    <x v="0"/>
    <s v="Govt Support"/>
    <s v="Single Female"/>
    <s v="3-6"/>
    <n v="3"/>
    <x v="1"/>
    <s v="None"/>
    <x v="149"/>
    <s v="No Referral"/>
  </r>
  <r>
    <n v="1329"/>
    <s v="35-49"/>
    <x v="0"/>
    <s v="Govt Support"/>
    <s v="Single Male"/>
    <s v="3-6"/>
    <n v="1"/>
    <x v="4"/>
    <s v="Financial Mentoring"/>
    <x v="19"/>
    <s v="Financial Mentoring"/>
  </r>
  <r>
    <n v="1330"/>
    <s v="50-64"/>
    <x v="3"/>
    <s v="No Income"/>
    <s v="Partners with Children"/>
    <s v="7-12"/>
    <n v="9"/>
    <x v="9"/>
    <s v="None"/>
    <x v="92"/>
    <s v="No Referral"/>
  </r>
  <r>
    <n v="1331"/>
    <s v="35-49"/>
    <x v="4"/>
    <s v="Govt Support"/>
    <s v="Single Female"/>
    <s v="3-6"/>
    <n v="1"/>
    <x v="4"/>
    <s v="None"/>
    <x v="32"/>
    <s v="No Referral"/>
  </r>
  <r>
    <n v="1332"/>
    <s v="19-34"/>
    <x v="2"/>
    <s v="Govt Support"/>
    <s v="Female and Children"/>
    <s v="1-2"/>
    <n v="1"/>
    <x v="4"/>
    <s v="None"/>
    <x v="82"/>
    <s v="No Referral"/>
  </r>
  <r>
    <n v="1333"/>
    <s v="19-34"/>
    <x v="2"/>
    <s v="Govt Support"/>
    <s v="Female and Children"/>
    <s v="1-2"/>
    <n v="3"/>
    <x v="1"/>
    <s v="Financial Mentoring"/>
    <x v="150"/>
    <s v="Financial Mentoring"/>
  </r>
  <r>
    <n v="1334"/>
    <s v="35-49"/>
    <x v="0"/>
    <s v="Govt Support"/>
    <s v="Single Male"/>
    <s v="3-6"/>
    <n v="9"/>
    <x v="9"/>
    <s v="None"/>
    <x v="38"/>
    <s v="No Referral"/>
  </r>
  <r>
    <n v="1335"/>
    <s v="35-49"/>
    <x v="0"/>
    <s v="Govt Support"/>
    <s v="Single Male"/>
    <s v="3-6"/>
    <n v="1"/>
    <x v="4"/>
    <s v="None"/>
    <x v="28"/>
    <s v="No Referral"/>
  </r>
  <r>
    <n v="1336"/>
    <s v="35-49"/>
    <x v="0"/>
    <s v="Govt Support"/>
    <s v="Single Male"/>
    <s v="3-6"/>
    <n v="7"/>
    <x v="6"/>
    <s v="None"/>
    <x v="108"/>
    <s v="No Referral"/>
  </r>
  <r>
    <n v="1337"/>
    <s v="35-49"/>
    <x v="0"/>
    <s v="Govt Support"/>
    <s v="Single Male"/>
    <s v="3-6"/>
    <n v="3"/>
    <x v="1"/>
    <s v="Financial Mentoring"/>
    <x v="124"/>
    <s v="Financial Mentoring"/>
  </r>
  <r>
    <n v="1338"/>
    <s v="35-49"/>
    <x v="0"/>
    <s v="Govt Support"/>
    <s v="Single Male"/>
    <s v="3-6"/>
    <n v="6"/>
    <x v="7"/>
    <s v="None"/>
    <x v="127"/>
    <s v="No Referral"/>
  </r>
  <r>
    <n v="1339"/>
    <s v="65+"/>
    <x v="1"/>
    <s v="Personal/Private"/>
    <s v="Partners with Children"/>
    <s v="7-12"/>
    <n v="7"/>
    <x v="6"/>
    <s v="Financial Mentoring"/>
    <x v="44"/>
    <s v="Financial Mentoring"/>
  </r>
  <r>
    <n v="1340"/>
    <s v="35-49"/>
    <x v="0"/>
    <s v="Govt Support"/>
    <s v="Single Female"/>
    <s v="3-6"/>
    <n v="3"/>
    <x v="1"/>
    <s v="Financial Mentoring"/>
    <x v="151"/>
    <s v="Financial Mentoring"/>
  </r>
  <r>
    <n v="1341"/>
    <s v="35-49"/>
    <x v="0"/>
    <s v="Govt Support"/>
    <s v="Single Female"/>
    <s v="3-6"/>
    <n v="3"/>
    <x v="1"/>
    <s v="None"/>
    <x v="84"/>
    <s v="No Referral"/>
  </r>
  <r>
    <n v="1342"/>
    <s v="19-34"/>
    <x v="2"/>
    <s v="Govt Support"/>
    <s v="Female and Children"/>
    <s v="1-2"/>
    <n v="5"/>
    <x v="8"/>
    <s v="None"/>
    <x v="125"/>
    <s v="No Referral"/>
  </r>
  <r>
    <n v="1343"/>
    <s v="35-49"/>
    <x v="0"/>
    <s v="Govt Support"/>
    <s v="Single Male"/>
    <s v="3-6"/>
    <n v="1"/>
    <x v="4"/>
    <s v="None"/>
    <x v="83"/>
    <s v="No Referral"/>
  </r>
  <r>
    <n v="1344"/>
    <s v="19-34"/>
    <x v="2"/>
    <s v="Govt Support"/>
    <s v="Female and Children"/>
    <s v="1-2"/>
    <n v="9"/>
    <x v="9"/>
    <s v="None"/>
    <x v="148"/>
    <s v="No Referral"/>
  </r>
  <r>
    <n v="1345"/>
    <s v="35-49"/>
    <x v="4"/>
    <s v="Govt Support"/>
    <s v="Single Female"/>
    <s v="3-6"/>
    <n v="1"/>
    <x v="4"/>
    <s v="None"/>
    <x v="152"/>
    <s v="No Referral"/>
  </r>
  <r>
    <n v="1346"/>
    <s v="19-34"/>
    <x v="2"/>
    <s v="Govt Support"/>
    <s v="Female and Children"/>
    <s v="1-2"/>
    <n v="1"/>
    <x v="4"/>
    <s v="Financial Mentoring"/>
    <x v="153"/>
    <s v="Financial Mentoring"/>
  </r>
  <r>
    <n v="1347"/>
    <s v="35-49"/>
    <x v="0"/>
    <s v="Govt Support"/>
    <s v="Single Male"/>
    <s v="3-6"/>
    <n v="2"/>
    <x v="2"/>
    <s v="None"/>
    <x v="23"/>
    <s v="No Referral"/>
  </r>
  <r>
    <n v="1348"/>
    <s v="35-49"/>
    <x v="0"/>
    <s v="Govt Support"/>
    <s v="Single Male"/>
    <s v="3-6"/>
    <n v="4"/>
    <x v="5"/>
    <s v="Financial Mentoring"/>
    <x v="135"/>
    <s v="Financial Mentoring"/>
  </r>
  <r>
    <n v="1349"/>
    <s v="19-34"/>
    <x v="2"/>
    <s v="Govt Support"/>
    <s v="Female and Children"/>
    <s v="1-2"/>
    <n v="8"/>
    <x v="0"/>
    <s v="Financial Mentoring"/>
    <x v="99"/>
    <s v="Financial Mentoring"/>
  </r>
  <r>
    <n v="1350"/>
    <s v="19-34"/>
    <x v="2"/>
    <s v="Govt Support"/>
    <s v="Female and Children"/>
    <s v="1-2"/>
    <n v="1"/>
    <x v="4"/>
    <s v="None"/>
    <x v="19"/>
    <s v="No Referral"/>
  </r>
  <r>
    <n v="1351"/>
    <s v="50-64"/>
    <x v="4"/>
    <s v="Govt Support"/>
    <s v="Single Female"/>
    <s v="3-6"/>
    <n v="4"/>
    <x v="5"/>
    <s v="Financial Mentoring"/>
    <x v="86"/>
    <s v="Financial Mentoring"/>
  </r>
  <r>
    <n v="1352"/>
    <s v="19-34"/>
    <x v="2"/>
    <s v="Govt Support"/>
    <s v="Female and Children"/>
    <s v="1-2"/>
    <n v="4"/>
    <x v="5"/>
    <s v="Financial Mentoring"/>
    <x v="3"/>
    <s v="Financial Mentoring"/>
  </r>
  <r>
    <n v="1353"/>
    <s v="35-49"/>
    <x v="0"/>
    <s v="Govt Support"/>
    <s v="Single Male"/>
    <s v="3-6"/>
    <n v="6"/>
    <x v="7"/>
    <s v="None"/>
    <x v="112"/>
    <s v="No Referral"/>
  </r>
  <r>
    <n v="1354"/>
    <s v="35-49"/>
    <x v="0"/>
    <s v="Govt Support"/>
    <s v="Single Male"/>
    <s v="3-6"/>
    <n v="9"/>
    <x v="9"/>
    <s v="Financial Mentoring"/>
    <x v="32"/>
    <s v="Financial Mentoring"/>
  </r>
  <r>
    <n v="1355"/>
    <s v="65+"/>
    <x v="1"/>
    <s v="Personal/Private"/>
    <s v="Male and Children"/>
    <s v="13-24"/>
    <n v="7"/>
    <x v="6"/>
    <s v="None"/>
    <x v="72"/>
    <s v="No Referral"/>
  </r>
  <r>
    <n v="1356"/>
    <s v="35-49"/>
    <x v="0"/>
    <s v="Govt Support"/>
    <s v="Single Male"/>
    <s v="3-6"/>
    <n v="10"/>
    <x v="3"/>
    <s v="None"/>
    <x v="110"/>
    <s v="No Referral"/>
  </r>
  <r>
    <n v="1357"/>
    <s v="35-49"/>
    <x v="0"/>
    <s v="Govt Support"/>
    <s v="Single Male"/>
    <s v="3-6"/>
    <n v="10"/>
    <x v="3"/>
    <s v="None"/>
    <x v="35"/>
    <s v="No Referral"/>
  </r>
  <r>
    <n v="1358"/>
    <s v="65+"/>
    <x v="1"/>
    <s v="Personal/Private"/>
    <s v="Partners with Children"/>
    <s v="7-12"/>
    <n v="3"/>
    <x v="1"/>
    <s v="Financial Mentoring"/>
    <x v="111"/>
    <s v="Financial Mentoring"/>
  </r>
  <r>
    <n v="1359"/>
    <s v="50-64"/>
    <x v="4"/>
    <s v="Govt Support"/>
    <s v="Single Female"/>
    <s v="3-6"/>
    <n v="10"/>
    <x v="3"/>
    <s v="None"/>
    <x v="125"/>
    <s v="No Referral"/>
  </r>
  <r>
    <n v="1360"/>
    <s v="35-49"/>
    <x v="2"/>
    <s v="Govt Support"/>
    <s v="Female and Children"/>
    <s v="3-6"/>
    <n v="3"/>
    <x v="1"/>
    <s v="None"/>
    <x v="88"/>
    <s v="No Referral"/>
  </r>
  <r>
    <n v="1361"/>
    <s v="19-34"/>
    <x v="2"/>
    <s v="Govt Support"/>
    <s v="Female and Children"/>
    <s v="1-2"/>
    <n v="5"/>
    <x v="8"/>
    <s v="Financial Mentoring"/>
    <x v="68"/>
    <s v="Financial Mentoring"/>
  </r>
  <r>
    <n v="1362"/>
    <s v="65+"/>
    <x v="1"/>
    <s v="Personal/Private"/>
    <s v="Partners with Children"/>
    <s v="7-12"/>
    <n v="6"/>
    <x v="7"/>
    <s v="None"/>
    <x v="15"/>
    <s v="No Referral"/>
  </r>
  <r>
    <n v="1363"/>
    <s v="19-34"/>
    <x v="2"/>
    <s v="Govt Support"/>
    <s v="Female and Children"/>
    <s v="1-2"/>
    <n v="6"/>
    <x v="7"/>
    <s v="None"/>
    <x v="31"/>
    <s v="No Referral"/>
  </r>
  <r>
    <n v="1364"/>
    <s v="35-49"/>
    <x v="0"/>
    <s v="Govt Support"/>
    <s v="Single Female"/>
    <s v="3-6"/>
    <n v="2"/>
    <x v="2"/>
    <s v="None"/>
    <x v="26"/>
    <s v="No Referral"/>
  </r>
  <r>
    <n v="1365"/>
    <s v="50-64"/>
    <x v="3"/>
    <s v="No Income"/>
    <s v="Partners with Children"/>
    <s v="7-12"/>
    <n v="9"/>
    <x v="9"/>
    <s v="None"/>
    <x v="22"/>
    <s v="No Referral"/>
  </r>
  <r>
    <n v="1366"/>
    <s v="65+"/>
    <x v="1"/>
    <s v="Personal/Private"/>
    <s v="Male and Children"/>
    <s v="7-12"/>
    <n v="9"/>
    <x v="9"/>
    <s v="None"/>
    <x v="154"/>
    <s v="No Referral"/>
  </r>
  <r>
    <n v="1367"/>
    <s v="50-64"/>
    <x v="4"/>
    <s v="Govt Support"/>
    <s v="Single Female"/>
    <s v="3-6"/>
    <n v="10"/>
    <x v="3"/>
    <s v="None"/>
    <x v="121"/>
    <s v="No Referral"/>
  </r>
  <r>
    <n v="1368"/>
    <s v="50-64"/>
    <x v="3"/>
    <s v="No Income"/>
    <s v="Partners with Children"/>
    <s v="7-12"/>
    <n v="3"/>
    <x v="1"/>
    <s v="None"/>
    <x v="13"/>
    <s v="No Referral"/>
  </r>
  <r>
    <n v="1369"/>
    <s v="50-64"/>
    <x v="4"/>
    <s v="Govt Support"/>
    <s v="Single Female"/>
    <s v="3-6"/>
    <n v="5"/>
    <x v="8"/>
    <s v="None"/>
    <x v="155"/>
    <s v="No Referral"/>
  </r>
  <r>
    <n v="1370"/>
    <s v="35-49"/>
    <x v="4"/>
    <s v="Govt Support"/>
    <s v="Single Female"/>
    <s v="3-6"/>
    <n v="6"/>
    <x v="7"/>
    <s v="None"/>
    <x v="156"/>
    <s v="No Referral"/>
  </r>
  <r>
    <n v="1371"/>
    <s v="35-49"/>
    <x v="0"/>
    <s v="Govt Support"/>
    <s v="Single Male"/>
    <s v="3-6"/>
    <n v="2"/>
    <x v="2"/>
    <s v="None"/>
    <x v="75"/>
    <s v="No Referral"/>
  </r>
  <r>
    <n v="1372"/>
    <s v="35-49"/>
    <x v="0"/>
    <s v="Govt Support"/>
    <s v="Single Male"/>
    <s v="3-6"/>
    <n v="5"/>
    <x v="8"/>
    <s v="None"/>
    <x v="28"/>
    <s v="No Referral"/>
  </r>
  <r>
    <n v="1373"/>
    <s v="35-49"/>
    <x v="2"/>
    <s v="Govt Support"/>
    <s v="Female and Children"/>
    <s v="1-2"/>
    <n v="7"/>
    <x v="6"/>
    <s v="None"/>
    <x v="157"/>
    <s v="No Referral"/>
  </r>
  <r>
    <n v="1374"/>
    <s v="19-34"/>
    <x v="2"/>
    <s v="Govt Support"/>
    <s v="Female and Children"/>
    <s v="1-2"/>
    <n v="8"/>
    <x v="0"/>
    <s v="None"/>
    <x v="88"/>
    <s v="No Referral"/>
  </r>
  <r>
    <n v="1375"/>
    <s v="19-34"/>
    <x v="2"/>
    <s v="Govt Support"/>
    <s v="Female and Children"/>
    <s v="1-2"/>
    <n v="6"/>
    <x v="7"/>
    <s v="None"/>
    <x v="98"/>
    <s v="No Referral"/>
  </r>
  <r>
    <n v="1376"/>
    <s v="35-49"/>
    <x v="2"/>
    <s v="Govt Support"/>
    <s v="Female and Children"/>
    <s v="3-6"/>
    <n v="8"/>
    <x v="0"/>
    <s v="None"/>
    <x v="97"/>
    <s v="No Referral"/>
  </r>
  <r>
    <n v="1377"/>
    <s v="35-49"/>
    <x v="2"/>
    <s v="Govt Support"/>
    <s v="Female and Children"/>
    <s v="1-2"/>
    <n v="7"/>
    <x v="6"/>
    <s v="None"/>
    <x v="103"/>
    <s v="No Referral"/>
  </r>
  <r>
    <n v="1378"/>
    <s v="19-34"/>
    <x v="2"/>
    <s v="Govt Support"/>
    <s v="Female and Children"/>
    <s v="1-2"/>
    <n v="10"/>
    <x v="3"/>
    <s v="None"/>
    <x v="79"/>
    <s v="No Referral"/>
  </r>
  <r>
    <n v="1379"/>
    <s v="19-34"/>
    <x v="2"/>
    <s v="Govt Support"/>
    <s v="Female and Children"/>
    <s v="1-2"/>
    <n v="8"/>
    <x v="0"/>
    <s v="Financial Mentoring"/>
    <x v="158"/>
    <s v="Financial Mentoring"/>
  </r>
  <r>
    <n v="1380"/>
    <s v="35-49"/>
    <x v="0"/>
    <s v="Govt Support"/>
    <s v="Single Male"/>
    <s v="3-6"/>
    <n v="4"/>
    <x v="5"/>
    <s v="None"/>
    <x v="131"/>
    <s v="No Referral"/>
  </r>
  <r>
    <n v="1381"/>
    <s v="19-34"/>
    <x v="2"/>
    <s v="Govt Support"/>
    <s v="Female and Children"/>
    <s v="1-2"/>
    <n v="9"/>
    <x v="9"/>
    <s v="None"/>
    <x v="8"/>
    <s v="No Referral"/>
  </r>
  <r>
    <n v="1382"/>
    <s v="19-34"/>
    <x v="2"/>
    <s v="Govt Support"/>
    <s v="Female and Children"/>
    <s v="1-2"/>
    <n v="4"/>
    <x v="5"/>
    <s v="Financial Mentoring"/>
    <x v="87"/>
    <s v="Financial Mentoring"/>
  </r>
  <r>
    <n v="1383"/>
    <s v="19-34"/>
    <x v="2"/>
    <s v="Govt Support"/>
    <s v="Female and Children"/>
    <s v="1-2"/>
    <n v="1"/>
    <x v="4"/>
    <s v="None"/>
    <x v="159"/>
    <s v="No Referral"/>
  </r>
  <r>
    <n v="1384"/>
    <s v="50-64"/>
    <x v="1"/>
    <s v="Personal/Private"/>
    <s v="Partners with Children"/>
    <s v="7-12"/>
    <n v="4"/>
    <x v="5"/>
    <s v="None"/>
    <x v="83"/>
    <s v="No Referral"/>
  </r>
  <r>
    <n v="1385"/>
    <s v="19-34"/>
    <x v="2"/>
    <s v="Govt Support"/>
    <s v="Female and Children"/>
    <s v="1-2"/>
    <n v="3"/>
    <x v="1"/>
    <s v="None"/>
    <x v="134"/>
    <s v="No Referral"/>
  </r>
  <r>
    <n v="1386"/>
    <s v="35-49"/>
    <x v="0"/>
    <s v="Govt Support"/>
    <s v="Single Female"/>
    <s v="3-6"/>
    <n v="10"/>
    <x v="3"/>
    <s v="None"/>
    <x v="114"/>
    <s v="No Referral"/>
  </r>
  <r>
    <n v="1387"/>
    <s v="35-49"/>
    <x v="2"/>
    <s v="Govt Support"/>
    <s v="Female and Children"/>
    <s v="1-2"/>
    <n v="4"/>
    <x v="5"/>
    <s v="None"/>
    <x v="5"/>
    <s v="No Referral"/>
  </r>
  <r>
    <n v="1388"/>
    <s v="35-49"/>
    <x v="0"/>
    <s v="Govt Support"/>
    <s v="Single Male"/>
    <s v="3-6"/>
    <n v="6"/>
    <x v="7"/>
    <s v="None"/>
    <x v="21"/>
    <s v="No Referral"/>
  </r>
  <r>
    <n v="1389"/>
    <s v="35-49"/>
    <x v="2"/>
    <s v="Govt Support"/>
    <s v="Single Male"/>
    <s v="3-6"/>
    <n v="8"/>
    <x v="0"/>
    <s v="Financial Mentoring"/>
    <x v="114"/>
    <s v="Financial Mentoring"/>
  </r>
  <r>
    <n v="1390"/>
    <s v="35-49"/>
    <x v="0"/>
    <s v="Govt Support"/>
    <s v="Single Male"/>
    <s v="3-6"/>
    <n v="2"/>
    <x v="2"/>
    <s v="None"/>
    <x v="19"/>
    <s v="No Referral"/>
  </r>
  <r>
    <n v="1391"/>
    <s v="65+"/>
    <x v="1"/>
    <s v="Personal/Private"/>
    <s v="Male and Children"/>
    <s v="13-24"/>
    <n v="6"/>
    <x v="7"/>
    <s v="None"/>
    <x v="110"/>
    <s v="No Referral"/>
  </r>
  <r>
    <n v="1392"/>
    <s v="50-64"/>
    <x v="4"/>
    <s v="Govt Support"/>
    <s v="Partners with Children"/>
    <s v="3-6"/>
    <n v="6"/>
    <x v="7"/>
    <s v="Financial Mentoring"/>
    <x v="26"/>
    <s v="Financial Mentoring"/>
  </r>
  <r>
    <n v="1393"/>
    <s v="50-64"/>
    <x v="4"/>
    <s v="Govt Support"/>
    <s v="Partners with Children"/>
    <s v="3-6"/>
    <n v="9"/>
    <x v="9"/>
    <s v="None"/>
    <x v="142"/>
    <s v="No Referral"/>
  </r>
  <r>
    <n v="1394"/>
    <s v="50-64"/>
    <x v="4"/>
    <s v="Govt Support"/>
    <s v="Single Female"/>
    <s v="3-6"/>
    <n v="2"/>
    <x v="2"/>
    <s v="None"/>
    <x v="123"/>
    <s v="No Referral"/>
  </r>
  <r>
    <n v="1395"/>
    <s v="50-64"/>
    <x v="3"/>
    <s v="No Income"/>
    <s v="Partners with Children"/>
    <s v="7-12"/>
    <n v="9"/>
    <x v="9"/>
    <s v="Financial Mentoring"/>
    <x v="12"/>
    <s v="Financial Mentoring"/>
  </r>
  <r>
    <n v="1396"/>
    <s v="50-64"/>
    <x v="3"/>
    <s v="No Income"/>
    <s v="Partners with Children"/>
    <s v="7-12"/>
    <n v="9"/>
    <x v="9"/>
    <s v="None"/>
    <x v="50"/>
    <s v="No Referral"/>
  </r>
  <r>
    <n v="1397"/>
    <s v="19-34"/>
    <x v="2"/>
    <s v="Govt Support"/>
    <s v="Female and Children"/>
    <s v="1-2"/>
    <n v="7"/>
    <x v="6"/>
    <s v="Financial Mentoring"/>
    <x v="160"/>
    <s v="Financial Mentoring"/>
  </r>
  <r>
    <n v="1398"/>
    <s v="35-49"/>
    <x v="0"/>
    <s v="Govt Support"/>
    <s v="Single Male"/>
    <s v="3-6"/>
    <n v="2"/>
    <x v="2"/>
    <s v="Financial Mentoring"/>
    <x v="49"/>
    <s v="Financial Mentoring"/>
  </r>
  <r>
    <n v="1399"/>
    <s v="35-49"/>
    <x v="0"/>
    <s v="Govt Support"/>
    <s v="Single Male"/>
    <s v="3-6"/>
    <n v="7"/>
    <x v="6"/>
    <s v="Financial Mentoring"/>
    <x v="63"/>
    <s v="Financial Mentoring"/>
  </r>
  <r>
    <n v="1400"/>
    <s v="35-49"/>
    <x v="0"/>
    <s v="Govt Support"/>
    <s v="Single Male"/>
    <s v="3-6"/>
    <n v="8"/>
    <x v="0"/>
    <s v="None"/>
    <x v="92"/>
    <s v="No Referral"/>
  </r>
  <r>
    <n v="1401"/>
    <s v="19-34"/>
    <x v="2"/>
    <s v="Govt Support"/>
    <s v="Female and Children"/>
    <s v="1-2"/>
    <n v="8"/>
    <x v="0"/>
    <s v="None"/>
    <x v="139"/>
    <s v="No Referral"/>
  </r>
  <r>
    <n v="1402"/>
    <s v="65+"/>
    <x v="1"/>
    <s v="Personal/Private"/>
    <s v="Partners with Children"/>
    <s v="7-12"/>
    <n v="8"/>
    <x v="0"/>
    <s v="None"/>
    <x v="2"/>
    <s v="No Referral"/>
  </r>
  <r>
    <n v="1403"/>
    <s v="35-49"/>
    <x v="0"/>
    <s v="Govt Support"/>
    <s v="Single Male"/>
    <s v="3-6"/>
    <n v="3"/>
    <x v="1"/>
    <s v="None"/>
    <x v="55"/>
    <s v="No Referral"/>
  </r>
  <r>
    <n v="1404"/>
    <s v="35-49"/>
    <x v="0"/>
    <s v="Govt Support"/>
    <s v="Single Male"/>
    <s v="3-6"/>
    <n v="5"/>
    <x v="8"/>
    <s v="Financial Mentoring"/>
    <x v="0"/>
    <s v="Financial Mentoring"/>
  </r>
  <r>
    <n v="1405"/>
    <s v="35-49"/>
    <x v="0"/>
    <s v="Govt Support"/>
    <s v="Single Male"/>
    <s v="3-6"/>
    <n v="10"/>
    <x v="3"/>
    <s v="None"/>
    <x v="120"/>
    <s v="No Referral"/>
  </r>
  <r>
    <n v="1406"/>
    <s v="19-34"/>
    <x v="2"/>
    <s v="Govt Support"/>
    <s v="Female and Children"/>
    <s v="1-2"/>
    <n v="6"/>
    <x v="7"/>
    <s v="None"/>
    <x v="161"/>
    <s v="No Referral"/>
  </r>
  <r>
    <n v="1407"/>
    <s v="50-64"/>
    <x v="4"/>
    <s v="Govt Support"/>
    <s v="Single Female"/>
    <s v="3-6"/>
    <n v="6"/>
    <x v="7"/>
    <s v="None"/>
    <x v="9"/>
    <s v="No Referral"/>
  </r>
  <r>
    <n v="1408"/>
    <s v="50-64"/>
    <x v="3"/>
    <s v="No Income"/>
    <s v="Partners with Children"/>
    <s v="7-12"/>
    <n v="8"/>
    <x v="0"/>
    <s v="None"/>
    <x v="39"/>
    <s v="No Referral"/>
  </r>
  <r>
    <n v="1409"/>
    <s v="50-64"/>
    <x v="3"/>
    <s v="No Income"/>
    <s v="Partners with Children"/>
    <s v="7-12"/>
    <n v="6"/>
    <x v="7"/>
    <s v="None"/>
    <x v="59"/>
    <s v="No Referral"/>
  </r>
  <r>
    <n v="1410"/>
    <s v="35-49"/>
    <x v="0"/>
    <s v="Govt Support"/>
    <s v="Single Female"/>
    <s v="3-6"/>
    <n v="3"/>
    <x v="1"/>
    <s v="Financial Mentoring"/>
    <x v="41"/>
    <s v="Financial Mentoring"/>
  </r>
  <r>
    <n v="1411"/>
    <s v="50-64"/>
    <x v="4"/>
    <s v="Govt Support"/>
    <s v="Single Female"/>
    <s v="3-6"/>
    <n v="7"/>
    <x v="6"/>
    <s v="None"/>
    <x v="132"/>
    <s v="No Referral"/>
  </r>
  <r>
    <n v="1412"/>
    <s v="50-64"/>
    <x v="4"/>
    <s v="Govt Support"/>
    <s v="Single Female"/>
    <s v="3-6"/>
    <n v="7"/>
    <x v="6"/>
    <s v="None"/>
    <x v="144"/>
    <s v="No Referral"/>
  </r>
  <r>
    <n v="1413"/>
    <s v="65+"/>
    <x v="1"/>
    <s v="Personal/Private"/>
    <s v="Partners with Children"/>
    <s v="7-12"/>
    <n v="6"/>
    <x v="7"/>
    <s v="None"/>
    <x v="162"/>
    <s v="No Referral"/>
  </r>
  <r>
    <n v="1414"/>
    <s v="35-49"/>
    <x v="0"/>
    <s v="Govt Support"/>
    <s v="Single Male"/>
    <s v="3-6"/>
    <n v="6"/>
    <x v="7"/>
    <s v="None"/>
    <x v="122"/>
    <s v="No Referral"/>
  </r>
  <r>
    <n v="1415"/>
    <s v="65+"/>
    <x v="1"/>
    <s v="Personal/Private"/>
    <s v="Male and Children"/>
    <s v="7-12"/>
    <n v="8"/>
    <x v="0"/>
    <s v="None"/>
    <x v="163"/>
    <s v="No Referral"/>
  </r>
  <r>
    <n v="1416"/>
    <s v="35-49"/>
    <x v="0"/>
    <s v="Govt Support"/>
    <s v="Single Male"/>
    <s v="3-6"/>
    <n v="5"/>
    <x v="8"/>
    <s v="Financial Mentoring"/>
    <x v="163"/>
    <s v="Financial Mentoring"/>
  </r>
  <r>
    <n v="1417"/>
    <s v="19-34"/>
    <x v="2"/>
    <s v="Govt Support"/>
    <s v="Female and Children"/>
    <s v="1-2"/>
    <n v="9"/>
    <x v="9"/>
    <s v="None"/>
    <x v="124"/>
    <s v="No Referral"/>
  </r>
  <r>
    <n v="1418"/>
    <s v="19-34"/>
    <x v="2"/>
    <s v="Govt Support"/>
    <s v="Female and Children"/>
    <s v="1-2"/>
    <n v="3"/>
    <x v="1"/>
    <s v="None"/>
    <x v="33"/>
    <s v="No Referral"/>
  </r>
  <r>
    <n v="1419"/>
    <s v="35-49"/>
    <x v="0"/>
    <s v="Govt Support"/>
    <s v="Single Male"/>
    <s v="3-6"/>
    <n v="2"/>
    <x v="2"/>
    <s v="Financial Mentoring"/>
    <x v="3"/>
    <s v="Financial Mentoring"/>
  </r>
  <r>
    <n v="1420"/>
    <s v="35-49"/>
    <x v="0"/>
    <s v="Govt Support"/>
    <s v="Single Male"/>
    <s v="3-6"/>
    <n v="1"/>
    <x v="4"/>
    <s v="None"/>
    <x v="6"/>
    <s v="No Referral"/>
  </r>
  <r>
    <n v="1421"/>
    <s v="50-64"/>
    <x v="4"/>
    <s v="Govt Support"/>
    <s v="Single Female"/>
    <s v="3-6"/>
    <n v="5"/>
    <x v="8"/>
    <s v="Financial Mentoring"/>
    <x v="57"/>
    <s v="Financial Mentoring"/>
  </r>
  <r>
    <n v="1422"/>
    <s v="19-34"/>
    <x v="2"/>
    <s v="Govt Support"/>
    <s v="Female and Children"/>
    <s v="1-2"/>
    <n v="1"/>
    <x v="4"/>
    <s v="Financial Mentoring"/>
    <x v="9"/>
    <s v="Financial Mentoring"/>
  </r>
  <r>
    <n v="1423"/>
    <s v="50-64"/>
    <x v="1"/>
    <s v="Personal/Private"/>
    <s v="Partners with Children"/>
    <s v="7-12"/>
    <n v="6"/>
    <x v="7"/>
    <s v="None"/>
    <x v="156"/>
    <s v="No Referral"/>
  </r>
  <r>
    <n v="1424"/>
    <s v="50-64"/>
    <x v="1"/>
    <s v="No Income"/>
    <s v="Partners with Children"/>
    <s v="7-12"/>
    <n v="3"/>
    <x v="1"/>
    <s v="Financial Mentoring"/>
    <x v="82"/>
    <s v="Financial Mentoring"/>
  </r>
  <r>
    <n v="1425"/>
    <s v="19-34"/>
    <x v="2"/>
    <s v="Govt Support"/>
    <s v="Female and Children"/>
    <s v="1-2"/>
    <n v="5"/>
    <x v="8"/>
    <s v="None"/>
    <x v="14"/>
    <s v="No Referral"/>
  </r>
  <r>
    <n v="1426"/>
    <s v="19-34"/>
    <x v="2"/>
    <s v="Govt Support"/>
    <s v="Female and Children"/>
    <s v="1-2"/>
    <n v="5"/>
    <x v="8"/>
    <s v="None"/>
    <x v="63"/>
    <s v="No Referral"/>
  </r>
  <r>
    <n v="1427"/>
    <s v="35-49"/>
    <x v="0"/>
    <s v="Govt Support"/>
    <s v="Single Male"/>
    <s v="3-6"/>
    <n v="2"/>
    <x v="2"/>
    <s v="None"/>
    <x v="164"/>
    <s v="No Referral"/>
  </r>
  <r>
    <n v="1428"/>
    <s v="35-49"/>
    <x v="0"/>
    <s v="Govt Support"/>
    <s v="Single Male"/>
    <s v="3-6"/>
    <n v="7"/>
    <x v="6"/>
    <s v="None"/>
    <x v="164"/>
    <s v="No Referral"/>
  </r>
  <r>
    <n v="1429"/>
    <s v="35-49"/>
    <x v="0"/>
    <s v="Govt Support"/>
    <s v="Single Male"/>
    <s v="3-6"/>
    <n v="7"/>
    <x v="6"/>
    <s v="None"/>
    <x v="97"/>
    <s v="No Referral"/>
  </r>
  <r>
    <n v="1430"/>
    <s v="50-64"/>
    <x v="3"/>
    <s v="Govt Support"/>
    <s v="Partners with Children"/>
    <s v="3-6"/>
    <n v="1"/>
    <x v="4"/>
    <s v="None"/>
    <x v="165"/>
    <s v="No Referral"/>
  </r>
  <r>
    <n v="1431"/>
    <s v="50-64"/>
    <x v="3"/>
    <s v="No Income"/>
    <s v="Partners with Children"/>
    <s v="7-12"/>
    <n v="10"/>
    <x v="3"/>
    <s v="None"/>
    <x v="79"/>
    <s v="No Referral"/>
  </r>
  <r>
    <n v="1432"/>
    <s v="50-64"/>
    <x v="4"/>
    <s v="Govt Support"/>
    <s v="Single Female"/>
    <s v="3-6"/>
    <n v="5"/>
    <x v="8"/>
    <s v="None"/>
    <x v="49"/>
    <s v="No Referral"/>
  </r>
  <r>
    <n v="1433"/>
    <s v="19-34"/>
    <x v="2"/>
    <s v="Govt Support"/>
    <s v="Female and Children"/>
    <s v="1-2"/>
    <n v="5"/>
    <x v="8"/>
    <s v="None"/>
    <x v="131"/>
    <s v="No Referral"/>
  </r>
  <r>
    <n v="1434"/>
    <s v="35-49"/>
    <x v="0"/>
    <s v="Govt Support"/>
    <s v="Single Male"/>
    <s v="3-6"/>
    <n v="3"/>
    <x v="1"/>
    <s v="Financial Mentoring"/>
    <x v="23"/>
    <s v="Financial Mentoring"/>
  </r>
  <r>
    <n v="1435"/>
    <s v="50-64"/>
    <x v="4"/>
    <s v="Govt Support"/>
    <s v="Single Female"/>
    <s v="3-6"/>
    <n v="5"/>
    <x v="8"/>
    <s v="Financial Mentoring"/>
    <x v="89"/>
    <s v="Financial Mentoring"/>
  </r>
  <r>
    <n v="1436"/>
    <s v="50-64"/>
    <x v="4"/>
    <s v="Govt Support"/>
    <s v="Single Female"/>
    <s v="3-6"/>
    <n v="9"/>
    <x v="9"/>
    <s v="None"/>
    <x v="17"/>
    <s v="No Referral"/>
  </r>
  <r>
    <n v="1437"/>
    <s v="50-64"/>
    <x v="1"/>
    <s v="No Income"/>
    <s v="Partners with Children"/>
    <s v="7-12"/>
    <n v="8"/>
    <x v="0"/>
    <s v="None"/>
    <x v="80"/>
    <s v="No Referral"/>
  </r>
  <r>
    <n v="1438"/>
    <s v="50-64"/>
    <x v="3"/>
    <s v="No Income"/>
    <s v="Partners with Children"/>
    <s v="7-12"/>
    <n v="5"/>
    <x v="8"/>
    <s v="None"/>
    <x v="92"/>
    <s v="No Referral"/>
  </r>
  <r>
    <n v="1439"/>
    <s v="35-49"/>
    <x v="0"/>
    <s v="Govt Support"/>
    <s v="Single Female"/>
    <s v="3-6"/>
    <n v="2"/>
    <x v="2"/>
    <s v="None"/>
    <x v="150"/>
    <s v="No Referral"/>
  </r>
  <r>
    <n v="1440"/>
    <s v="50-64"/>
    <x v="1"/>
    <s v="No Income"/>
    <s v="Partners with Children"/>
    <s v="7-12"/>
    <n v="6"/>
    <x v="7"/>
    <s v="None"/>
    <x v="120"/>
    <s v="No Referral"/>
  </r>
  <r>
    <n v="1441"/>
    <s v="19-34"/>
    <x v="2"/>
    <s v="Govt Support"/>
    <s v="Female and Children"/>
    <s v="1-2"/>
    <n v="6"/>
    <x v="7"/>
    <s v="None"/>
    <x v="166"/>
    <s v="No Referral"/>
  </r>
  <r>
    <n v="1442"/>
    <s v="35-49"/>
    <x v="0"/>
    <s v="Govt Support"/>
    <s v="Single Male"/>
    <s v="3-6"/>
    <n v="4"/>
    <x v="5"/>
    <s v="None"/>
    <x v="52"/>
    <s v="No Referral"/>
  </r>
  <r>
    <n v="1443"/>
    <s v="35-49"/>
    <x v="0"/>
    <s v="Govt Support"/>
    <s v="Single Female"/>
    <s v="3-6"/>
    <n v="4"/>
    <x v="5"/>
    <s v="None"/>
    <x v="95"/>
    <s v="No Referral"/>
  </r>
  <r>
    <n v="1444"/>
    <s v="35-49"/>
    <x v="2"/>
    <s v="Govt Support"/>
    <s v="Female and Children"/>
    <s v="1-2"/>
    <n v="3"/>
    <x v="1"/>
    <s v="None"/>
    <x v="142"/>
    <s v="No Referral"/>
  </r>
  <r>
    <n v="1445"/>
    <s v="65+"/>
    <x v="1"/>
    <s v="Personal/Private"/>
    <s v="Male and Children"/>
    <s v="13-24"/>
    <n v="1"/>
    <x v="4"/>
    <s v="None"/>
    <x v="52"/>
    <s v="No Referral"/>
  </r>
  <r>
    <n v="1446"/>
    <s v="35-49"/>
    <x v="0"/>
    <s v="Govt Support"/>
    <s v="Single Male"/>
    <s v="3-6"/>
    <n v="10"/>
    <x v="3"/>
    <s v="None"/>
    <x v="49"/>
    <s v="No Referral"/>
  </r>
  <r>
    <n v="1447"/>
    <s v="65+"/>
    <x v="1"/>
    <s v="Personal/Private"/>
    <s v="Male and Children"/>
    <s v="13-24"/>
    <n v="5"/>
    <x v="8"/>
    <s v="Financial Mentoring"/>
    <x v="61"/>
    <s v="Financial Mentoring"/>
  </r>
  <r>
    <n v="1448"/>
    <s v="35-49"/>
    <x v="0"/>
    <s v="Govt Support"/>
    <s v="Single Male"/>
    <s v="3-6"/>
    <n v="5"/>
    <x v="8"/>
    <s v="Financial Mentoring"/>
    <x v="132"/>
    <s v="Financial Mentoring"/>
  </r>
  <r>
    <n v="1449"/>
    <s v="35-49"/>
    <x v="2"/>
    <s v="Govt Support"/>
    <s v="Female and Children"/>
    <s v="1-2"/>
    <n v="10"/>
    <x v="3"/>
    <s v="None"/>
    <x v="110"/>
    <s v="No Referral"/>
  </r>
  <r>
    <n v="1450"/>
    <s v="35-49"/>
    <x v="0"/>
    <s v="Govt Support"/>
    <s v="Single Male"/>
    <s v="3-6"/>
    <n v="2"/>
    <x v="2"/>
    <s v="Financial Mentoring"/>
    <x v="44"/>
    <s v="Financial Mentoring"/>
  </r>
  <r>
    <n v="1451"/>
    <s v="19-34"/>
    <x v="2"/>
    <s v="Govt Support"/>
    <s v="Female and Children"/>
    <s v="1-2"/>
    <n v="1"/>
    <x v="4"/>
    <s v="None"/>
    <x v="2"/>
    <s v="No Referral"/>
  </r>
  <r>
    <n v="1452"/>
    <s v="50-64"/>
    <x v="3"/>
    <s v="No Income"/>
    <s v="Partners with Children"/>
    <s v="7-12"/>
    <n v="10"/>
    <x v="3"/>
    <s v="None"/>
    <x v="37"/>
    <s v="No Referral"/>
  </r>
  <r>
    <n v="1453"/>
    <s v="35-49"/>
    <x v="0"/>
    <s v="Govt Support"/>
    <s v="Single Male"/>
    <s v="3-6"/>
    <n v="5"/>
    <x v="8"/>
    <s v="Financial Mentoring"/>
    <x v="4"/>
    <s v="Financial Mentoring"/>
  </r>
  <r>
    <n v="1454"/>
    <s v="50-64"/>
    <x v="3"/>
    <s v="No Income"/>
    <s v="Partners with Children"/>
    <s v="7-12"/>
    <n v="6"/>
    <x v="7"/>
    <s v="Financial Mentoring"/>
    <x v="36"/>
    <s v="Financial Mentoring"/>
  </r>
  <r>
    <n v="1455"/>
    <s v="35-49"/>
    <x v="0"/>
    <s v="Govt Support"/>
    <s v="Single Female"/>
    <s v="3-6"/>
    <n v="8"/>
    <x v="0"/>
    <s v="Financial Mentoring"/>
    <x v="167"/>
    <s v="Financial Mentoring"/>
  </r>
  <r>
    <n v="1456"/>
    <s v="35-49"/>
    <x v="0"/>
    <s v="Govt Support"/>
    <s v="Single Male"/>
    <s v="3-6"/>
    <n v="9"/>
    <x v="9"/>
    <s v="Financial Mentoring"/>
    <x v="128"/>
    <s v="Financial Mentoring"/>
  </r>
  <r>
    <n v="1457"/>
    <s v="65+"/>
    <x v="1"/>
    <s v="Personal/Private"/>
    <s v="Male and Children"/>
    <s v="13-24"/>
    <n v="6"/>
    <x v="7"/>
    <s v="Financial Mentoring"/>
    <x v="121"/>
    <s v="Financial Mentoring"/>
  </r>
  <r>
    <n v="1458"/>
    <s v="65+"/>
    <x v="1"/>
    <s v="Personal/Private"/>
    <s v="Male and Children"/>
    <s v="13-24"/>
    <n v="4"/>
    <x v="5"/>
    <s v="Financial Mentoring"/>
    <x v="168"/>
    <s v="Financial Mentoring"/>
  </r>
  <r>
    <n v="1459"/>
    <s v="35-49"/>
    <x v="0"/>
    <s v="Govt Support"/>
    <s v="Single Male"/>
    <s v="3-6"/>
    <n v="10"/>
    <x v="3"/>
    <s v="Financial Mentoring"/>
    <x v="120"/>
    <s v="Financial Mentoring"/>
  </r>
  <r>
    <n v="1460"/>
    <s v="35-49"/>
    <x v="2"/>
    <s v="Govt Support"/>
    <s v="Female and Children"/>
    <s v="1-2"/>
    <n v="1"/>
    <x v="4"/>
    <s v="Financial Mentoring"/>
    <x v="20"/>
    <s v="Financial Mentoring"/>
  </r>
  <r>
    <n v="1461"/>
    <s v="19-34"/>
    <x v="2"/>
    <s v="Govt Support"/>
    <s v="Female and Children"/>
    <s v="1-2"/>
    <n v="8"/>
    <x v="0"/>
    <s v="None"/>
    <x v="77"/>
    <s v="No Referral"/>
  </r>
  <r>
    <n v="1462"/>
    <s v="19-34"/>
    <x v="2"/>
    <s v="Govt Support"/>
    <s v="Female and Children"/>
    <s v="1-2"/>
    <n v="10"/>
    <x v="3"/>
    <s v="Financial Mentoring"/>
    <x v="40"/>
    <s v="Financial Mentoring"/>
  </r>
  <r>
    <n v="1463"/>
    <s v="35-49"/>
    <x v="0"/>
    <s v="Govt Support"/>
    <s v="Single Male"/>
    <s v="3-6"/>
    <n v="1"/>
    <x v="4"/>
    <s v="Financial Mentoring"/>
    <x v="39"/>
    <s v="Financial Mentoring"/>
  </r>
  <r>
    <n v="1464"/>
    <s v="19-34"/>
    <x v="2"/>
    <s v="Govt Support"/>
    <s v="Female and Children"/>
    <s v="1-2"/>
    <n v="5"/>
    <x v="8"/>
    <s v="Financial Mentoring"/>
    <x v="142"/>
    <s v="Financial Mentoring"/>
  </r>
  <r>
    <n v="1465"/>
    <s v="35-49"/>
    <x v="4"/>
    <s v="Govt Support"/>
    <s v="Single Female"/>
    <s v="3-6"/>
    <n v="4"/>
    <x v="5"/>
    <s v="None"/>
    <x v="119"/>
    <s v="No Referral"/>
  </r>
  <r>
    <n v="1466"/>
    <s v="50-64"/>
    <x v="4"/>
    <s v="Govt Support"/>
    <s v="Single Female"/>
    <s v="3-6"/>
    <n v="10"/>
    <x v="3"/>
    <s v="None"/>
    <x v="166"/>
    <s v="No Referral"/>
  </r>
  <r>
    <n v="1467"/>
    <s v="35-49"/>
    <x v="0"/>
    <s v="Govt Support"/>
    <s v="Single Male"/>
    <s v="3-6"/>
    <n v="8"/>
    <x v="0"/>
    <s v="None"/>
    <x v="101"/>
    <s v="No Referral"/>
  </r>
  <r>
    <n v="1468"/>
    <s v="35-49"/>
    <x v="0"/>
    <s v="Govt Support"/>
    <s v="Single Female"/>
    <s v="3-6"/>
    <n v="10"/>
    <x v="3"/>
    <s v="None"/>
    <x v="4"/>
    <s v="No Referral"/>
  </r>
  <r>
    <n v="1469"/>
    <s v="65+"/>
    <x v="1"/>
    <s v="Personal/Private"/>
    <s v="Male and Children"/>
    <s v="13-24"/>
    <n v="2"/>
    <x v="2"/>
    <s v="Financial Mentoring"/>
    <x v="156"/>
    <s v="Financial Mentoring"/>
  </r>
  <r>
    <n v="1470"/>
    <s v="50-64"/>
    <x v="3"/>
    <s v="No Income"/>
    <s v="Partners with Children"/>
    <s v="7-12"/>
    <n v="4"/>
    <x v="5"/>
    <s v="Financial Mentoring"/>
    <x v="95"/>
    <s v="Financial Mentoring"/>
  </r>
  <r>
    <n v="1471"/>
    <s v="35-49"/>
    <x v="4"/>
    <s v="Govt Support"/>
    <s v="Single Female"/>
    <s v="3-6"/>
    <n v="5"/>
    <x v="8"/>
    <s v="None"/>
    <x v="12"/>
    <s v="No Referral"/>
  </r>
  <r>
    <n v="1472"/>
    <s v="35-49"/>
    <x v="0"/>
    <s v="Govt Support"/>
    <s v="Single Male"/>
    <s v="3-6"/>
    <n v="6"/>
    <x v="7"/>
    <s v="None"/>
    <x v="95"/>
    <s v="No Referral"/>
  </r>
  <r>
    <n v="1473"/>
    <s v="19-34"/>
    <x v="2"/>
    <s v="Govt Support"/>
    <s v="Female and Children"/>
    <s v="1-2"/>
    <n v="8"/>
    <x v="0"/>
    <s v="None"/>
    <x v="141"/>
    <s v="No Referral"/>
  </r>
  <r>
    <n v="1474"/>
    <s v="50-64"/>
    <x v="4"/>
    <s v="Govt Support"/>
    <s v="Partners with Children"/>
    <s v="3-6"/>
    <n v="8"/>
    <x v="0"/>
    <s v="Financial Mentoring"/>
    <x v="134"/>
    <s v="Financial Mentoring"/>
  </r>
  <r>
    <n v="1475"/>
    <s v="19-34"/>
    <x v="2"/>
    <s v="Govt Support"/>
    <s v="Female and Children"/>
    <s v="1-2"/>
    <n v="9"/>
    <x v="9"/>
    <s v="None"/>
    <x v="47"/>
    <s v="No Referral"/>
  </r>
  <r>
    <n v="1476"/>
    <s v="35-49"/>
    <x v="0"/>
    <s v="Govt Support"/>
    <s v="Single Male"/>
    <s v="3-6"/>
    <n v="1"/>
    <x v="4"/>
    <s v="None"/>
    <x v="155"/>
    <s v="No Referral"/>
  </r>
  <r>
    <n v="1477"/>
    <s v="19-34"/>
    <x v="2"/>
    <s v="Govt Support"/>
    <s v="Female and Children"/>
    <s v="1-2"/>
    <n v="2"/>
    <x v="2"/>
    <s v="None"/>
    <x v="29"/>
    <s v="No Referral"/>
  </r>
  <r>
    <n v="1478"/>
    <s v="50-64"/>
    <x v="3"/>
    <s v="No Income"/>
    <s v="Partners with Children"/>
    <s v="7-12"/>
    <n v="2"/>
    <x v="2"/>
    <s v="None"/>
    <x v="141"/>
    <s v="No Referral"/>
  </r>
  <r>
    <n v="1479"/>
    <s v="19-34"/>
    <x v="2"/>
    <s v="Govt Support"/>
    <s v="Female and Children"/>
    <s v="1-2"/>
    <n v="4"/>
    <x v="5"/>
    <s v="Financial Mentoring"/>
    <x v="143"/>
    <s v="Financial Mentoring"/>
  </r>
  <r>
    <n v="1480"/>
    <s v="35-49"/>
    <x v="4"/>
    <s v="Govt Support"/>
    <s v="Single Female"/>
    <s v="3-6"/>
    <n v="10"/>
    <x v="3"/>
    <s v="None"/>
    <x v="30"/>
    <s v="No Referral"/>
  </r>
  <r>
    <n v="1481"/>
    <s v="35-49"/>
    <x v="0"/>
    <s v="Govt Support"/>
    <s v="Single Male"/>
    <s v="3-6"/>
    <n v="10"/>
    <x v="3"/>
    <s v="None"/>
    <x v="113"/>
    <s v="No Referral"/>
  </r>
  <r>
    <n v="1482"/>
    <s v="50-64"/>
    <x v="1"/>
    <s v="Personal/Private"/>
    <s v="Partners with Children"/>
    <s v="7-12"/>
    <n v="7"/>
    <x v="6"/>
    <s v="None"/>
    <x v="158"/>
    <s v="No Referral"/>
  </r>
  <r>
    <n v="1483"/>
    <s v="50-64"/>
    <x v="1"/>
    <s v="Personal/Private"/>
    <s v="Partners with Children"/>
    <s v="7-12"/>
    <n v="10"/>
    <x v="3"/>
    <s v="None"/>
    <x v="110"/>
    <s v="No Referral"/>
  </r>
  <r>
    <n v="1484"/>
    <s v="35-49"/>
    <x v="2"/>
    <s v="Govt Support"/>
    <s v="Female and Children"/>
    <s v="3-6"/>
    <n v="1"/>
    <x v="4"/>
    <s v="None"/>
    <x v="88"/>
    <s v="No Referral"/>
  </r>
  <r>
    <n v="1485"/>
    <s v="19-34"/>
    <x v="2"/>
    <s v="Govt Support"/>
    <s v="Female and Children"/>
    <s v="1-2"/>
    <n v="5"/>
    <x v="8"/>
    <s v="None"/>
    <x v="80"/>
    <s v="No Referral"/>
  </r>
  <r>
    <n v="1486"/>
    <s v="35-49"/>
    <x v="0"/>
    <s v="Govt Support"/>
    <s v="Single Female"/>
    <s v="3-6"/>
    <n v="4"/>
    <x v="5"/>
    <s v="None"/>
    <x v="59"/>
    <s v="No Referral"/>
  </r>
  <r>
    <n v="1487"/>
    <s v="19-34"/>
    <x v="2"/>
    <s v="Govt Support"/>
    <s v="Female and Children"/>
    <s v="1-2"/>
    <n v="10"/>
    <x v="3"/>
    <s v="None"/>
    <x v="118"/>
    <s v="No Referral"/>
  </r>
  <r>
    <n v="1488"/>
    <s v="35-49"/>
    <x v="2"/>
    <s v="Govt Support"/>
    <s v="Female and Children"/>
    <s v="1-2"/>
    <n v="1"/>
    <x v="4"/>
    <s v="Financial Mentoring"/>
    <x v="45"/>
    <s v="Financial Mentoring"/>
  </r>
  <r>
    <n v="1489"/>
    <s v="35-49"/>
    <x v="2"/>
    <s v="Govt Support"/>
    <s v="Female and Children"/>
    <s v="1-2"/>
    <n v="6"/>
    <x v="7"/>
    <s v="None"/>
    <x v="55"/>
    <s v="No Referral"/>
  </r>
  <r>
    <n v="1490"/>
    <s v="35-49"/>
    <x v="2"/>
    <s v="Govt Support"/>
    <s v="Female and Children"/>
    <s v="1-2"/>
    <n v="2"/>
    <x v="2"/>
    <s v="None"/>
    <x v="64"/>
    <s v="No Referral"/>
  </r>
  <r>
    <n v="1491"/>
    <s v="19-34"/>
    <x v="2"/>
    <s v="Govt Support"/>
    <s v="Female and Children"/>
    <s v="1-2"/>
    <n v="7"/>
    <x v="6"/>
    <s v="None"/>
    <x v="124"/>
    <s v="No Referral"/>
  </r>
  <r>
    <n v="1492"/>
    <s v="35-49"/>
    <x v="0"/>
    <s v="Govt Support"/>
    <s v="Single Male"/>
    <s v="3-6"/>
    <n v="4"/>
    <x v="5"/>
    <s v="Financial Mentoring"/>
    <x v="127"/>
    <s v="Financial Mentoring"/>
  </r>
  <r>
    <n v="1493"/>
    <s v="50-64"/>
    <x v="4"/>
    <s v="Govt Support"/>
    <s v="Partners with Children"/>
    <s v="3-6"/>
    <n v="2"/>
    <x v="2"/>
    <s v="Financial Mentoring"/>
    <x v="165"/>
    <s v="Financial Mentoring"/>
  </r>
  <r>
    <n v="1494"/>
    <s v="19-34"/>
    <x v="2"/>
    <s v="Govt Support"/>
    <s v="Female and Children"/>
    <s v="1-2"/>
    <n v="5"/>
    <x v="8"/>
    <s v="Financial Mentoring"/>
    <x v="156"/>
    <s v="Financial Mentoring"/>
  </r>
  <r>
    <n v="1495"/>
    <s v="19-34"/>
    <x v="2"/>
    <s v="Govt Support"/>
    <s v="Female and Children"/>
    <s v="1-2"/>
    <n v="10"/>
    <x v="3"/>
    <s v="None"/>
    <x v="145"/>
    <s v="No Referral"/>
  </r>
  <r>
    <n v="1496"/>
    <s v="50-64"/>
    <x v="1"/>
    <s v="No Income"/>
    <s v="Partners with Children"/>
    <s v="7-12"/>
    <n v="7"/>
    <x v="6"/>
    <s v="Financial Mentoring"/>
    <x v="30"/>
    <s v="Financial Mentoring"/>
  </r>
  <r>
    <n v="1497"/>
    <s v="35-49"/>
    <x v="0"/>
    <s v="Govt Support"/>
    <s v="Single Male"/>
    <s v="3-6"/>
    <n v="9"/>
    <x v="9"/>
    <s v="None"/>
    <x v="142"/>
    <s v="No Referral"/>
  </r>
  <r>
    <n v="1498"/>
    <s v="35-49"/>
    <x v="2"/>
    <s v="Govt Support"/>
    <s v="Female and Children"/>
    <s v="1-2"/>
    <n v="1"/>
    <x v="4"/>
    <s v="Financial Mentoring"/>
    <x v="107"/>
    <s v="Financial Mentoring"/>
  </r>
  <r>
    <n v="1499"/>
    <s v="35-49"/>
    <x v="2"/>
    <s v="Govt Support"/>
    <s v="Female and Children"/>
    <s v="1-2"/>
    <n v="9"/>
    <x v="9"/>
    <s v="None"/>
    <x v="82"/>
    <s v="No Referral"/>
  </r>
  <r>
    <n v="1500"/>
    <s v="19-34"/>
    <x v="2"/>
    <s v="Govt Support"/>
    <s v="Female and Children"/>
    <s v="1-2"/>
    <n v="6"/>
    <x v="7"/>
    <s v="Financial Mentoring"/>
    <x v="154"/>
    <s v="Financial Mentoring"/>
  </r>
  <r>
    <n v="1501"/>
    <s v="50-64"/>
    <x v="3"/>
    <s v="No Income"/>
    <s v="Partners with Children"/>
    <s v="7-12"/>
    <n v="6"/>
    <x v="7"/>
    <s v="Financial Mentoring"/>
    <x v="164"/>
    <s v="Financial Mentoring"/>
  </r>
  <r>
    <n v="1502"/>
    <s v="19-34"/>
    <x v="2"/>
    <s v="Govt Support"/>
    <s v="Female and Children"/>
    <s v="1-2"/>
    <n v="7"/>
    <x v="6"/>
    <s v="None"/>
    <x v="44"/>
    <s v="No Referral"/>
  </r>
  <r>
    <n v="1503"/>
    <s v="65+"/>
    <x v="1"/>
    <s v="Personal/Private"/>
    <s v="Male and Children"/>
    <s v="7-12"/>
    <n v="1"/>
    <x v="4"/>
    <s v="None"/>
    <x v="152"/>
    <s v="No Referral"/>
  </r>
  <r>
    <n v="1504"/>
    <s v="35-49"/>
    <x v="0"/>
    <s v="Govt Support"/>
    <s v="Single Male"/>
    <s v="3-6"/>
    <n v="5"/>
    <x v="8"/>
    <s v="None"/>
    <x v="76"/>
    <s v="No Referral"/>
  </r>
  <r>
    <n v="1505"/>
    <s v="35-49"/>
    <x v="0"/>
    <s v="Govt Support"/>
    <s v="Single Female"/>
    <s v="3-6"/>
    <n v="1"/>
    <x v="4"/>
    <s v="Financial Mentoring"/>
    <x v="116"/>
    <s v="Financial Mentoring"/>
  </r>
  <r>
    <n v="1506"/>
    <s v="19-34"/>
    <x v="2"/>
    <s v="Govt Support"/>
    <s v="Female and Children"/>
    <s v="1-2"/>
    <n v="7"/>
    <x v="6"/>
    <s v="None"/>
    <x v="82"/>
    <s v="No Referral"/>
  </r>
  <r>
    <n v="1507"/>
    <s v="35-49"/>
    <x v="2"/>
    <s v="Govt Support"/>
    <s v="Single Male"/>
    <s v="3-6"/>
    <n v="10"/>
    <x v="3"/>
    <s v="None"/>
    <x v="114"/>
    <s v="No Referral"/>
  </r>
  <r>
    <n v="1508"/>
    <s v="35-49"/>
    <x v="0"/>
    <s v="Govt Support"/>
    <s v="Single Male"/>
    <s v="3-6"/>
    <n v="5"/>
    <x v="8"/>
    <s v="Financial Mentoring"/>
    <x v="18"/>
    <s v="Financial Mentoring"/>
  </r>
  <r>
    <n v="1509"/>
    <s v="19-34"/>
    <x v="2"/>
    <s v="Govt Support"/>
    <s v="Female and Children"/>
    <s v="1-2"/>
    <n v="6"/>
    <x v="7"/>
    <s v="None"/>
    <x v="32"/>
    <s v="No Referral"/>
  </r>
  <r>
    <n v="1510"/>
    <s v="35-49"/>
    <x v="0"/>
    <s v="Govt Support"/>
    <s v="Single Female"/>
    <s v="3-6"/>
    <n v="3"/>
    <x v="1"/>
    <s v="None"/>
    <x v="21"/>
    <s v="No Referral"/>
  </r>
  <r>
    <n v="1511"/>
    <s v="35-49"/>
    <x v="2"/>
    <s v="Govt Support"/>
    <s v="Female and Children"/>
    <s v="1-2"/>
    <n v="5"/>
    <x v="8"/>
    <s v="Financial Mentoring"/>
    <x v="65"/>
    <s v="Financial Mentoring"/>
  </r>
  <r>
    <n v="1512"/>
    <s v="35-49"/>
    <x v="0"/>
    <s v="Govt Support"/>
    <s v="Single Male"/>
    <s v="3-6"/>
    <n v="6"/>
    <x v="7"/>
    <s v="None"/>
    <x v="142"/>
    <s v="No Referral"/>
  </r>
  <r>
    <n v="1513"/>
    <s v="35-49"/>
    <x v="2"/>
    <s v="Govt Support"/>
    <s v="Female and Children"/>
    <s v="1-2"/>
    <n v="3"/>
    <x v="1"/>
    <s v="Financial Mentoring"/>
    <x v="119"/>
    <s v="Financial Mentoring"/>
  </r>
  <r>
    <n v="1514"/>
    <s v="35-49"/>
    <x v="0"/>
    <s v="Govt Support"/>
    <s v="Single Female"/>
    <s v="3-6"/>
    <n v="7"/>
    <x v="6"/>
    <s v="Financial Mentoring"/>
    <x v="42"/>
    <s v="Financial Mentoring"/>
  </r>
  <r>
    <n v="1515"/>
    <s v="19-34"/>
    <x v="2"/>
    <s v="Govt Support"/>
    <s v="Female and Children"/>
    <s v="1-2"/>
    <n v="5"/>
    <x v="8"/>
    <s v="Financial Mentoring"/>
    <x v="20"/>
    <s v="Financial Mentoring"/>
  </r>
  <r>
    <n v="1516"/>
    <s v="35-49"/>
    <x v="0"/>
    <s v="Govt Support"/>
    <s v="Single Male"/>
    <s v="3-6"/>
    <n v="8"/>
    <x v="0"/>
    <s v="None"/>
    <x v="169"/>
    <s v="No Referral"/>
  </r>
  <r>
    <n v="1517"/>
    <s v="50-64"/>
    <x v="4"/>
    <s v="Govt Support"/>
    <s v="Single Female"/>
    <s v="3-6"/>
    <n v="1"/>
    <x v="4"/>
    <s v="None"/>
    <x v="127"/>
    <s v="No Referral"/>
  </r>
  <r>
    <n v="1518"/>
    <s v="50-64"/>
    <x v="1"/>
    <s v="Personal/Private"/>
    <s v="Partners with Children"/>
    <s v="7-12"/>
    <n v="10"/>
    <x v="3"/>
    <s v="Financial Mentoring"/>
    <x v="144"/>
    <s v="Financial Mentoring"/>
  </r>
  <r>
    <n v="1519"/>
    <s v="50-64"/>
    <x v="4"/>
    <s v="Govt Support"/>
    <s v="Partners with Children"/>
    <s v="3-6"/>
    <n v="2"/>
    <x v="2"/>
    <s v="None"/>
    <x v="35"/>
    <s v="No Referral"/>
  </r>
  <r>
    <n v="1520"/>
    <s v="35-49"/>
    <x v="0"/>
    <s v="Govt Support"/>
    <s v="Single Female"/>
    <s v="3-6"/>
    <n v="1"/>
    <x v="4"/>
    <s v="None"/>
    <x v="128"/>
    <s v="No Referral"/>
  </r>
  <r>
    <n v="1521"/>
    <s v="35-49"/>
    <x v="0"/>
    <s v="Govt Support"/>
    <s v="Single Female"/>
    <s v="3-6"/>
    <n v="7"/>
    <x v="6"/>
    <s v="None"/>
    <x v="145"/>
    <s v="No Referral"/>
  </r>
  <r>
    <n v="1522"/>
    <s v="19-34"/>
    <x v="2"/>
    <s v="Govt Support"/>
    <s v="Female and Children"/>
    <s v="1-2"/>
    <n v="2"/>
    <x v="2"/>
    <s v="None"/>
    <x v="150"/>
    <s v="No Referral"/>
  </r>
  <r>
    <n v="1523"/>
    <s v="19-34"/>
    <x v="2"/>
    <s v="Govt Support"/>
    <s v="Female and Children"/>
    <s v="1-2"/>
    <n v="7"/>
    <x v="6"/>
    <s v="None"/>
    <x v="55"/>
    <s v="No Referral"/>
  </r>
  <r>
    <n v="1524"/>
    <s v="50-64"/>
    <x v="1"/>
    <s v="Personal/Private"/>
    <s v="Partners with Children"/>
    <s v="7-12"/>
    <n v="6"/>
    <x v="7"/>
    <s v="None"/>
    <x v="8"/>
    <s v="No Referral"/>
  </r>
  <r>
    <n v="1525"/>
    <s v="35-49"/>
    <x v="0"/>
    <s v="Govt Support"/>
    <s v="Single Male"/>
    <s v="3-6"/>
    <n v="1"/>
    <x v="4"/>
    <s v="None"/>
    <x v="160"/>
    <s v="No Referral"/>
  </r>
  <r>
    <n v="1526"/>
    <s v="65+"/>
    <x v="1"/>
    <s v="Personal/Private"/>
    <s v="Male and Children"/>
    <s v="25+"/>
    <n v="2"/>
    <x v="2"/>
    <s v="None"/>
    <x v="21"/>
    <s v="No Referral"/>
  </r>
  <r>
    <n v="1527"/>
    <s v="19-34"/>
    <x v="2"/>
    <s v="Govt Support"/>
    <s v="Female and Children"/>
    <s v="1-2"/>
    <n v="9"/>
    <x v="9"/>
    <s v="None"/>
    <x v="146"/>
    <s v="No Referral"/>
  </r>
  <r>
    <n v="1528"/>
    <s v="50-64"/>
    <x v="3"/>
    <s v="No Income"/>
    <s v="Partners with Children"/>
    <s v="7-12"/>
    <n v="9"/>
    <x v="9"/>
    <s v="None"/>
    <x v="85"/>
    <s v="No Referral"/>
  </r>
  <r>
    <n v="1529"/>
    <s v="50-64"/>
    <x v="4"/>
    <s v="Govt Support"/>
    <s v="Partners with Children"/>
    <s v="3-6"/>
    <n v="5"/>
    <x v="8"/>
    <s v="None"/>
    <x v="65"/>
    <s v="No Referral"/>
  </r>
  <r>
    <n v="1530"/>
    <s v="35-49"/>
    <x v="0"/>
    <s v="Govt Support"/>
    <s v="Single Male"/>
    <s v="3-6"/>
    <n v="3"/>
    <x v="1"/>
    <s v="None"/>
    <x v="5"/>
    <s v="No Referral"/>
  </r>
  <r>
    <n v="1531"/>
    <s v="35-49"/>
    <x v="0"/>
    <s v="Govt Support"/>
    <s v="Single Female"/>
    <s v="3-6"/>
    <n v="8"/>
    <x v="0"/>
    <s v="None"/>
    <x v="73"/>
    <s v="No Referral"/>
  </r>
  <r>
    <n v="1532"/>
    <s v="35-49"/>
    <x v="0"/>
    <s v="Govt Support"/>
    <s v="Single Female"/>
    <s v="3-6"/>
    <n v="4"/>
    <x v="5"/>
    <s v="None"/>
    <x v="165"/>
    <s v="No Referral"/>
  </r>
  <r>
    <n v="1533"/>
    <s v="35-49"/>
    <x v="0"/>
    <s v="Govt Support"/>
    <s v="Single Female"/>
    <s v="3-6"/>
    <n v="4"/>
    <x v="5"/>
    <s v="None"/>
    <x v="104"/>
    <s v="No Referral"/>
  </r>
  <r>
    <n v="1534"/>
    <s v="35-49"/>
    <x v="0"/>
    <s v="Govt Support"/>
    <s v="Single Male"/>
    <s v="3-6"/>
    <n v="8"/>
    <x v="0"/>
    <s v="Financial Mentoring"/>
    <x v="170"/>
    <s v="Financial Mentoring"/>
  </r>
  <r>
    <n v="1535"/>
    <s v="19-34"/>
    <x v="2"/>
    <s v="Govt Support"/>
    <s v="Female and Children"/>
    <s v="1-2"/>
    <n v="8"/>
    <x v="0"/>
    <s v="Financial Mentoring"/>
    <x v="168"/>
    <s v="Financial Mentoring"/>
  </r>
  <r>
    <n v="1536"/>
    <s v="35-49"/>
    <x v="0"/>
    <s v="Govt Support"/>
    <s v="Single Male"/>
    <s v="3-6"/>
    <n v="9"/>
    <x v="9"/>
    <s v="None"/>
    <x v="19"/>
    <s v="No Referral"/>
  </r>
  <r>
    <n v="1537"/>
    <s v="19-34"/>
    <x v="2"/>
    <s v="Govt Support"/>
    <s v="Female and Children"/>
    <s v="1-2"/>
    <n v="4"/>
    <x v="5"/>
    <s v="None"/>
    <x v="153"/>
    <s v="No Referral"/>
  </r>
  <r>
    <n v="1538"/>
    <s v="19-34"/>
    <x v="2"/>
    <s v="Govt Support"/>
    <s v="Female and Children"/>
    <s v="1-2"/>
    <n v="4"/>
    <x v="5"/>
    <s v="Financial Mentoring"/>
    <x v="79"/>
    <s v="Financial Mentoring"/>
  </r>
  <r>
    <n v="1539"/>
    <s v="19-34"/>
    <x v="2"/>
    <s v="Govt Support"/>
    <s v="Female and Children"/>
    <s v="1-2"/>
    <n v="4"/>
    <x v="5"/>
    <s v="None"/>
    <x v="127"/>
    <s v="No Referral"/>
  </r>
  <r>
    <n v="1540"/>
    <s v="35-49"/>
    <x v="2"/>
    <s v="Govt Support"/>
    <s v="Female and Children"/>
    <s v="1-2"/>
    <n v="6"/>
    <x v="7"/>
    <s v="None"/>
    <x v="137"/>
    <s v="No Referral"/>
  </r>
  <r>
    <n v="1541"/>
    <s v="35-49"/>
    <x v="0"/>
    <s v="Govt Support"/>
    <s v="Single Male"/>
    <s v="3-6"/>
    <n v="5"/>
    <x v="8"/>
    <s v="None"/>
    <x v="107"/>
    <s v="No Referral"/>
  </r>
  <r>
    <n v="1542"/>
    <s v="35-49"/>
    <x v="0"/>
    <s v="Govt Support"/>
    <s v="Single Male"/>
    <s v="3-6"/>
    <n v="7"/>
    <x v="6"/>
    <s v="None"/>
    <x v="157"/>
    <s v="No Referral"/>
  </r>
  <r>
    <n v="1543"/>
    <s v="35-49"/>
    <x v="0"/>
    <s v="Govt Support"/>
    <s v="Single Male"/>
    <s v="3-6"/>
    <n v="3"/>
    <x v="1"/>
    <s v="None"/>
    <x v="101"/>
    <s v="No Referral"/>
  </r>
  <r>
    <n v="1544"/>
    <s v="19-34"/>
    <x v="2"/>
    <s v="Govt Support"/>
    <s v="Female and Children"/>
    <s v="1-2"/>
    <n v="2"/>
    <x v="2"/>
    <s v="None"/>
    <x v="171"/>
    <s v="No Referral"/>
  </r>
  <r>
    <n v="1545"/>
    <s v="35-49"/>
    <x v="0"/>
    <s v="Govt Support"/>
    <s v="Single Female"/>
    <s v="3-6"/>
    <n v="7"/>
    <x v="6"/>
    <s v="None"/>
    <x v="110"/>
    <s v="No Referral"/>
  </r>
  <r>
    <n v="1546"/>
    <s v="35-49"/>
    <x v="0"/>
    <s v="Govt Support"/>
    <s v="Single Male"/>
    <s v="3-6"/>
    <n v="10"/>
    <x v="3"/>
    <s v="Financial Mentoring"/>
    <x v="77"/>
    <s v="Financial Mentoring"/>
  </r>
  <r>
    <n v="1547"/>
    <s v="35-49"/>
    <x v="0"/>
    <s v="Govt Support"/>
    <s v="Single Male"/>
    <s v="3-6"/>
    <n v="3"/>
    <x v="1"/>
    <s v="None"/>
    <x v="98"/>
    <s v="No Referral"/>
  </r>
  <r>
    <n v="1548"/>
    <s v="19-34"/>
    <x v="2"/>
    <s v="Govt Support"/>
    <s v="Female and Children"/>
    <s v="1-2"/>
    <n v="2"/>
    <x v="2"/>
    <s v="None"/>
    <x v="171"/>
    <s v="No Referral"/>
  </r>
  <r>
    <n v="1549"/>
    <s v="50-64"/>
    <x v="3"/>
    <s v="No Income"/>
    <s v="Partners with Children"/>
    <s v="7-12"/>
    <n v="10"/>
    <x v="3"/>
    <s v="None"/>
    <x v="78"/>
    <s v="No Referral"/>
  </r>
  <r>
    <n v="1550"/>
    <s v="50-64"/>
    <x v="1"/>
    <s v="Personal/Private"/>
    <s v="Partners with Children"/>
    <s v="7-12"/>
    <n v="2"/>
    <x v="2"/>
    <s v="None"/>
    <x v="159"/>
    <s v="No Referral"/>
  </r>
  <r>
    <n v="1551"/>
    <s v="35-49"/>
    <x v="0"/>
    <s v="Govt Support"/>
    <s v="Single Female"/>
    <s v="3-6"/>
    <n v="2"/>
    <x v="2"/>
    <s v="None"/>
    <x v="32"/>
    <s v="No Referral"/>
  </r>
  <r>
    <n v="1552"/>
    <s v="35-49"/>
    <x v="2"/>
    <s v="Govt Support"/>
    <s v="Female and Children"/>
    <s v="1-2"/>
    <n v="6"/>
    <x v="7"/>
    <s v="None"/>
    <x v="167"/>
    <s v="No Referral"/>
  </r>
  <r>
    <n v="1553"/>
    <s v="35-49"/>
    <x v="0"/>
    <s v="Govt Support"/>
    <s v="Single Male"/>
    <s v="3-6"/>
    <n v="9"/>
    <x v="9"/>
    <s v="None"/>
    <x v="20"/>
    <s v="No Referral"/>
  </r>
  <r>
    <n v="1554"/>
    <s v="35-49"/>
    <x v="0"/>
    <s v="Govt Support"/>
    <s v="Single Male"/>
    <s v="3-6"/>
    <n v="9"/>
    <x v="9"/>
    <s v="None"/>
    <x v="22"/>
    <s v="No Referral"/>
  </r>
  <r>
    <n v="1555"/>
    <s v="19-34"/>
    <x v="2"/>
    <s v="Govt Support"/>
    <s v="Female and Children"/>
    <s v="1-2"/>
    <n v="6"/>
    <x v="7"/>
    <s v="None"/>
    <x v="172"/>
    <s v="No Referral"/>
  </r>
  <r>
    <n v="1556"/>
    <s v="35-49"/>
    <x v="0"/>
    <s v="Govt Support"/>
    <s v="Single Male"/>
    <s v="3-6"/>
    <n v="10"/>
    <x v="3"/>
    <s v="Financial Mentoring"/>
    <x v="128"/>
    <s v="Financial Mentoring"/>
  </r>
  <r>
    <n v="1557"/>
    <s v="19-34"/>
    <x v="2"/>
    <s v="Govt Support"/>
    <s v="Female and Children"/>
    <s v="1-2"/>
    <n v="4"/>
    <x v="5"/>
    <s v="None"/>
    <x v="40"/>
    <s v="No Referral"/>
  </r>
  <r>
    <n v="1558"/>
    <s v="19-34"/>
    <x v="2"/>
    <s v="Govt Support"/>
    <s v="Female and Children"/>
    <s v="1-2"/>
    <n v="4"/>
    <x v="5"/>
    <s v="Financial Mentoring"/>
    <x v="48"/>
    <s v="Financial Mentoring"/>
  </r>
  <r>
    <n v="1559"/>
    <s v="35-49"/>
    <x v="2"/>
    <s v="Govt Support"/>
    <s v="Female and Children"/>
    <s v="1-2"/>
    <n v="7"/>
    <x v="6"/>
    <s v="None"/>
    <x v="51"/>
    <s v="No Referral"/>
  </r>
  <r>
    <n v="1560"/>
    <s v="19-34"/>
    <x v="2"/>
    <s v="Govt Support"/>
    <s v="Female and Children"/>
    <s v="1-2"/>
    <n v="1"/>
    <x v="4"/>
    <s v="None"/>
    <x v="131"/>
    <s v="No Referral"/>
  </r>
  <r>
    <n v="1561"/>
    <s v="35-49"/>
    <x v="0"/>
    <s v="Govt Support"/>
    <s v="Single Male"/>
    <s v="3-6"/>
    <n v="3"/>
    <x v="1"/>
    <s v="Financial Mentoring"/>
    <x v="25"/>
    <s v="Financial Mentoring"/>
  </r>
  <r>
    <n v="1562"/>
    <s v="35-49"/>
    <x v="2"/>
    <s v="Govt Support"/>
    <s v="Female and Children"/>
    <s v="1-2"/>
    <n v="6"/>
    <x v="7"/>
    <s v="None"/>
    <x v="44"/>
    <s v="No Referral"/>
  </r>
  <r>
    <n v="1563"/>
    <s v="19-34"/>
    <x v="2"/>
    <s v="Govt Support"/>
    <s v="Female and Children"/>
    <s v="1-2"/>
    <n v="8"/>
    <x v="0"/>
    <s v="None"/>
    <x v="7"/>
    <s v="No Referral"/>
  </r>
  <r>
    <n v="1564"/>
    <s v="35-49"/>
    <x v="0"/>
    <s v="Govt Support"/>
    <s v="Single Female"/>
    <s v="3-6"/>
    <n v="2"/>
    <x v="2"/>
    <s v="None"/>
    <x v="168"/>
    <s v="No Referral"/>
  </r>
  <r>
    <n v="1565"/>
    <s v="50-64"/>
    <x v="1"/>
    <s v="No Income"/>
    <s v="Partners with Children"/>
    <s v="7-12"/>
    <n v="8"/>
    <x v="0"/>
    <s v="None"/>
    <x v="56"/>
    <s v="No Referral"/>
  </r>
  <r>
    <n v="1566"/>
    <s v="35-49"/>
    <x v="2"/>
    <s v="Govt Support"/>
    <s v="Female and Children"/>
    <s v="1-2"/>
    <n v="3"/>
    <x v="1"/>
    <s v="Financial Mentoring"/>
    <x v="173"/>
    <s v="Financial Mentoring"/>
  </r>
  <r>
    <n v="1567"/>
    <s v="35-49"/>
    <x v="0"/>
    <s v="Govt Support"/>
    <s v="Single Male"/>
    <s v="3-6"/>
    <n v="2"/>
    <x v="2"/>
    <s v="None"/>
    <x v="153"/>
    <s v="No Referral"/>
  </r>
  <r>
    <n v="1568"/>
    <s v="50-64"/>
    <x v="3"/>
    <s v="No Income"/>
    <s v="Partners with Children"/>
    <s v="7-12"/>
    <n v="6"/>
    <x v="7"/>
    <s v="None"/>
    <x v="173"/>
    <s v="No Referral"/>
  </r>
  <r>
    <n v="1569"/>
    <s v="35-49"/>
    <x v="0"/>
    <s v="Govt Support"/>
    <s v="Single Female"/>
    <s v="3-6"/>
    <n v="1"/>
    <x v="4"/>
    <s v="Financial Mentoring"/>
    <x v="67"/>
    <s v="Financial Mentoring"/>
  </r>
  <r>
    <n v="1570"/>
    <s v="50-64"/>
    <x v="1"/>
    <s v="Personal/Private"/>
    <s v="Partners with Children"/>
    <s v="7-12"/>
    <n v="7"/>
    <x v="6"/>
    <s v="None"/>
    <x v="25"/>
    <s v="No Referral"/>
  </r>
  <r>
    <n v="1571"/>
    <s v="19-34"/>
    <x v="2"/>
    <s v="Govt Support"/>
    <s v="Female and Children"/>
    <s v="1-2"/>
    <n v="5"/>
    <x v="8"/>
    <s v="None"/>
    <x v="0"/>
    <s v="No Referral"/>
  </r>
  <r>
    <n v="1572"/>
    <s v="35-49"/>
    <x v="0"/>
    <s v="Govt Support"/>
    <s v="Single Male"/>
    <s v="3-6"/>
    <n v="4"/>
    <x v="5"/>
    <s v="Financial Mentoring"/>
    <x v="170"/>
    <s v="Financial Mentoring"/>
  </r>
  <r>
    <n v="1573"/>
    <s v="35-49"/>
    <x v="0"/>
    <s v="Govt Support"/>
    <s v="Single Male"/>
    <s v="3-6"/>
    <n v="1"/>
    <x v="4"/>
    <s v="None"/>
    <x v="90"/>
    <s v="No Referral"/>
  </r>
  <r>
    <n v="1574"/>
    <s v="19-34"/>
    <x v="2"/>
    <s v="Govt Support"/>
    <s v="Female and Children"/>
    <s v="1-2"/>
    <n v="6"/>
    <x v="7"/>
    <s v="None"/>
    <x v="17"/>
    <s v="No Referral"/>
  </r>
  <r>
    <n v="1575"/>
    <s v="19-34"/>
    <x v="2"/>
    <s v="Govt Support"/>
    <s v="Female and Children"/>
    <s v="1-2"/>
    <n v="9"/>
    <x v="9"/>
    <s v="None"/>
    <x v="64"/>
    <s v="No Referral"/>
  </r>
  <r>
    <n v="1576"/>
    <s v="35-49"/>
    <x v="0"/>
    <s v="Govt Support"/>
    <s v="Single Male"/>
    <s v="3-6"/>
    <n v="6"/>
    <x v="7"/>
    <s v="None"/>
    <x v="48"/>
    <s v="No Referral"/>
  </r>
  <r>
    <n v="1577"/>
    <s v="50-64"/>
    <x v="1"/>
    <s v="Personal/Private"/>
    <s v="Partners with Children"/>
    <s v="7-12"/>
    <n v="2"/>
    <x v="2"/>
    <s v="None"/>
    <x v="68"/>
    <s v="No Referral"/>
  </r>
  <r>
    <n v="1578"/>
    <s v="35-49"/>
    <x v="0"/>
    <s v="Govt Support"/>
    <s v="Single Female"/>
    <s v="3-6"/>
    <n v="4"/>
    <x v="5"/>
    <s v="None"/>
    <x v="60"/>
    <s v="No Referral"/>
  </r>
  <r>
    <n v="1579"/>
    <s v="50-64"/>
    <x v="1"/>
    <s v="No Income"/>
    <s v="Partners with Children"/>
    <s v="7-12"/>
    <n v="9"/>
    <x v="9"/>
    <s v="None"/>
    <x v="9"/>
    <s v="No Referral"/>
  </r>
  <r>
    <n v="1580"/>
    <s v="35-49"/>
    <x v="0"/>
    <s v="Govt Support"/>
    <s v="Single Male"/>
    <s v="3-6"/>
    <n v="1"/>
    <x v="4"/>
    <s v="None"/>
    <x v="88"/>
    <s v="No Referral"/>
  </r>
  <r>
    <n v="1581"/>
    <s v="50-64"/>
    <x v="4"/>
    <s v="Govt Support"/>
    <s v="Single Female"/>
    <s v="3-6"/>
    <n v="3"/>
    <x v="1"/>
    <s v="Financial Mentoring"/>
    <x v="37"/>
    <s v="Financial Mentoring"/>
  </r>
  <r>
    <n v="1582"/>
    <s v="19-34"/>
    <x v="2"/>
    <s v="Govt Support"/>
    <s v="Female and Children"/>
    <s v="1-2"/>
    <n v="8"/>
    <x v="0"/>
    <s v="Financial Mentoring"/>
    <x v="138"/>
    <s v="Financial Mentoring"/>
  </r>
  <r>
    <n v="1583"/>
    <s v="&lt;18"/>
    <x v="2"/>
    <s v="Govt Support"/>
    <s v="Female and Children"/>
    <s v="1-2"/>
    <n v="9"/>
    <x v="9"/>
    <s v="Financial Mentoring"/>
    <x v="22"/>
    <s v="Financial Mentoring"/>
  </r>
  <r>
    <n v="1584"/>
    <s v="35-49"/>
    <x v="0"/>
    <s v="Govt Support"/>
    <s v="Single Male"/>
    <s v="3-6"/>
    <n v="7"/>
    <x v="6"/>
    <s v="None"/>
    <x v="46"/>
    <s v="No Referral"/>
  </r>
  <r>
    <n v="1585"/>
    <s v="50-64"/>
    <x v="3"/>
    <s v="No Income"/>
    <s v="Partners with Children"/>
    <s v="7-12"/>
    <n v="5"/>
    <x v="8"/>
    <s v="None"/>
    <x v="45"/>
    <s v="No Referral"/>
  </r>
  <r>
    <n v="1586"/>
    <s v="50-64"/>
    <x v="4"/>
    <s v="Govt Support"/>
    <s v="Single Female"/>
    <s v="3-6"/>
    <n v="8"/>
    <x v="0"/>
    <s v="None"/>
    <x v="102"/>
    <s v="No Referral"/>
  </r>
  <r>
    <n v="1587"/>
    <s v="19-34"/>
    <x v="2"/>
    <s v="Govt Support"/>
    <s v="Female and Children"/>
    <s v="1-2"/>
    <n v="7"/>
    <x v="6"/>
    <s v="Financial Mentoring"/>
    <x v="154"/>
    <s v="Financial Mentoring"/>
  </r>
  <r>
    <n v="1588"/>
    <s v="35-49"/>
    <x v="2"/>
    <s v="Govt Support"/>
    <s v="Female and Children"/>
    <s v="1-2"/>
    <n v="3"/>
    <x v="1"/>
    <s v="None"/>
    <x v="7"/>
    <s v="No Referral"/>
  </r>
  <r>
    <n v="1589"/>
    <s v="35-49"/>
    <x v="2"/>
    <s v="Govt Support"/>
    <s v="Female and Children"/>
    <s v="1-2"/>
    <n v="2"/>
    <x v="2"/>
    <s v="None"/>
    <x v="86"/>
    <s v="No Referral"/>
  </r>
  <r>
    <n v="1590"/>
    <s v="35-49"/>
    <x v="0"/>
    <s v="Govt Support"/>
    <s v="Single Male"/>
    <s v="3-6"/>
    <n v="10"/>
    <x v="3"/>
    <s v="None"/>
    <x v="34"/>
    <s v="No Referral"/>
  </r>
  <r>
    <n v="1591"/>
    <s v="50-64"/>
    <x v="4"/>
    <s v="Govt Support"/>
    <s v="Single Female"/>
    <s v="3-6"/>
    <n v="7"/>
    <x v="6"/>
    <s v="None"/>
    <x v="62"/>
    <s v="No Referral"/>
  </r>
  <r>
    <n v="1592"/>
    <s v="35-49"/>
    <x v="0"/>
    <s v="Govt Support"/>
    <s v="Single Male"/>
    <s v="3-6"/>
    <n v="10"/>
    <x v="3"/>
    <s v="None"/>
    <x v="29"/>
    <s v="No Referral"/>
  </r>
  <r>
    <n v="1593"/>
    <s v="50-64"/>
    <x v="3"/>
    <s v="No Income"/>
    <s v="Partners with Children"/>
    <s v="7-12"/>
    <n v="1"/>
    <x v="4"/>
    <s v="Financial Mentoring"/>
    <x v="170"/>
    <s v="Financial Mentoring"/>
  </r>
  <r>
    <n v="1594"/>
    <s v="35-49"/>
    <x v="0"/>
    <s v="Govt Support"/>
    <s v="Single Female"/>
    <s v="3-6"/>
    <n v="8"/>
    <x v="0"/>
    <s v="None"/>
    <x v="31"/>
    <s v="No Referral"/>
  </r>
  <r>
    <n v="1595"/>
    <s v="50-64"/>
    <x v="1"/>
    <s v="No Income"/>
    <s v="Partners with Children"/>
    <s v="7-12"/>
    <n v="5"/>
    <x v="8"/>
    <s v="None"/>
    <x v="138"/>
    <s v="No Referral"/>
  </r>
  <r>
    <n v="1596"/>
    <s v="35-49"/>
    <x v="0"/>
    <s v="Govt Support"/>
    <s v="Single Male"/>
    <s v="3-6"/>
    <n v="7"/>
    <x v="6"/>
    <s v="None"/>
    <x v="132"/>
    <s v="No Referral"/>
  </r>
  <r>
    <n v="1597"/>
    <s v="35-49"/>
    <x v="0"/>
    <s v="Govt Support"/>
    <s v="Single Female"/>
    <s v="3-6"/>
    <n v="8"/>
    <x v="0"/>
    <s v="None"/>
    <x v="80"/>
    <s v="No Referral"/>
  </r>
  <r>
    <n v="1598"/>
    <s v="19-34"/>
    <x v="2"/>
    <s v="Govt Support"/>
    <s v="Female and Children"/>
    <s v="1-2"/>
    <n v="5"/>
    <x v="8"/>
    <s v="Financial Mentoring"/>
    <x v="96"/>
    <s v="Financial Mentoring"/>
  </r>
  <r>
    <n v="1599"/>
    <s v="19-34"/>
    <x v="2"/>
    <s v="Govt Support"/>
    <s v="Female and Children"/>
    <s v="1-2"/>
    <n v="10"/>
    <x v="3"/>
    <s v="None"/>
    <x v="98"/>
    <s v="No Referral"/>
  </r>
  <r>
    <n v="1600"/>
    <s v="50-64"/>
    <x v="4"/>
    <s v="Govt Support"/>
    <s v="Partners with Children"/>
    <s v="3-6"/>
    <n v="3"/>
    <x v="1"/>
    <s v="None"/>
    <x v="10"/>
    <s v="No Referral"/>
  </r>
  <r>
    <n v="1601"/>
    <s v="19-34"/>
    <x v="2"/>
    <s v="Govt Support"/>
    <s v="Female and Children"/>
    <s v="1-2"/>
    <n v="3"/>
    <x v="1"/>
    <s v="None"/>
    <x v="23"/>
    <s v="No Referral"/>
  </r>
  <r>
    <n v="1602"/>
    <s v="50-64"/>
    <x v="4"/>
    <s v="Govt Support"/>
    <s v="Partners with Children"/>
    <s v="3-6"/>
    <n v="4"/>
    <x v="5"/>
    <s v="Financial Mentoring"/>
    <x v="15"/>
    <s v="Financial Mentoring"/>
  </r>
  <r>
    <n v="1603"/>
    <s v="19-34"/>
    <x v="2"/>
    <s v="Govt Support"/>
    <s v="Female and Children"/>
    <s v="1-2"/>
    <n v="10"/>
    <x v="3"/>
    <s v="None"/>
    <x v="9"/>
    <s v="No Referral"/>
  </r>
  <r>
    <n v="1604"/>
    <s v="35-49"/>
    <x v="0"/>
    <s v="Govt Support"/>
    <s v="Single Male"/>
    <s v="3-6"/>
    <n v="9"/>
    <x v="9"/>
    <s v="None"/>
    <x v="139"/>
    <s v="No Referral"/>
  </r>
  <r>
    <n v="1605"/>
    <s v="35-49"/>
    <x v="2"/>
    <s v="Govt Support"/>
    <s v="Female and Children"/>
    <s v="1-2"/>
    <n v="3"/>
    <x v="1"/>
    <s v="Financial Mentoring"/>
    <x v="35"/>
    <s v="Financial Mentoring"/>
  </r>
  <r>
    <n v="1606"/>
    <s v="35-49"/>
    <x v="0"/>
    <s v="Govt Support"/>
    <s v="Single Male"/>
    <s v="3-6"/>
    <n v="1"/>
    <x v="4"/>
    <s v="Financial Mentoring"/>
    <x v="61"/>
    <s v="Financial Mentoring"/>
  </r>
  <r>
    <n v="1607"/>
    <s v="35-49"/>
    <x v="0"/>
    <s v="Govt Support"/>
    <s v="Single Male"/>
    <s v="3-6"/>
    <n v="7"/>
    <x v="6"/>
    <s v="None"/>
    <x v="118"/>
    <s v="No Referral"/>
  </r>
  <r>
    <n v="1608"/>
    <s v="50-64"/>
    <x v="1"/>
    <s v="No Income"/>
    <s v="Partners with Children"/>
    <s v="7-12"/>
    <n v="3"/>
    <x v="1"/>
    <s v="None"/>
    <x v="130"/>
    <s v="No Referral"/>
  </r>
  <r>
    <n v="1609"/>
    <s v="35-49"/>
    <x v="0"/>
    <s v="Govt Support"/>
    <s v="Single Female"/>
    <s v="3-6"/>
    <n v="10"/>
    <x v="3"/>
    <s v="None"/>
    <x v="130"/>
    <s v="No Referral"/>
  </r>
  <r>
    <n v="1610"/>
    <s v="19-34"/>
    <x v="2"/>
    <s v="Govt Support"/>
    <s v="Female and Children"/>
    <s v="1-2"/>
    <n v="5"/>
    <x v="8"/>
    <s v="None"/>
    <x v="23"/>
    <s v="No Referral"/>
  </r>
  <r>
    <n v="1611"/>
    <s v="50-64"/>
    <x v="4"/>
    <s v="Govt Support"/>
    <s v="Single Female"/>
    <s v="3-6"/>
    <n v="9"/>
    <x v="9"/>
    <s v="None"/>
    <x v="105"/>
    <s v="No Referral"/>
  </r>
  <r>
    <n v="1612"/>
    <s v="35-49"/>
    <x v="0"/>
    <s v="Govt Support"/>
    <s v="Single Male"/>
    <s v="3-6"/>
    <n v="10"/>
    <x v="3"/>
    <s v="None"/>
    <x v="133"/>
    <s v="No Referral"/>
  </r>
  <r>
    <n v="1613"/>
    <s v="50-64"/>
    <x v="1"/>
    <s v="Personal/Private"/>
    <s v="Partners with Children"/>
    <s v="7-12"/>
    <n v="7"/>
    <x v="6"/>
    <s v="Financial Mentoring"/>
    <x v="165"/>
    <s v="Financial Mentoring"/>
  </r>
  <r>
    <n v="1614"/>
    <s v="35-49"/>
    <x v="2"/>
    <s v="Govt Support"/>
    <s v="Female and Children"/>
    <s v="1-2"/>
    <n v="7"/>
    <x v="6"/>
    <s v="Financial Mentoring"/>
    <x v="138"/>
    <s v="Financial Mentoring"/>
  </r>
  <r>
    <n v="1615"/>
    <s v="35-49"/>
    <x v="0"/>
    <s v="Govt Support"/>
    <s v="Single Male"/>
    <s v="3-6"/>
    <n v="4"/>
    <x v="5"/>
    <s v="None"/>
    <x v="13"/>
    <s v="No Referral"/>
  </r>
  <r>
    <n v="1616"/>
    <s v="35-49"/>
    <x v="2"/>
    <s v="Govt Support"/>
    <s v="Single Male"/>
    <s v="3-6"/>
    <n v="9"/>
    <x v="9"/>
    <s v="Financial Mentoring"/>
    <x v="59"/>
    <s v="Financial Mentoring"/>
  </r>
  <r>
    <n v="1617"/>
    <s v="19-34"/>
    <x v="2"/>
    <s v="Govt Support"/>
    <s v="Female and Children"/>
    <s v="1-2"/>
    <n v="7"/>
    <x v="6"/>
    <s v="None"/>
    <x v="168"/>
    <s v="No Referral"/>
  </r>
  <r>
    <n v="1618"/>
    <s v="50-64"/>
    <x v="3"/>
    <s v="No Income"/>
    <s v="Partners with Children"/>
    <s v="7-12"/>
    <n v="2"/>
    <x v="2"/>
    <s v="Financial Mentoring"/>
    <x v="48"/>
    <s v="Financial Mentoring"/>
  </r>
  <r>
    <n v="1619"/>
    <s v="35-49"/>
    <x v="0"/>
    <s v="Govt Support"/>
    <s v="Single Male"/>
    <s v="3-6"/>
    <n v="6"/>
    <x v="7"/>
    <s v="Financial Mentoring"/>
    <x v="110"/>
    <s v="Financial Mentoring"/>
  </r>
  <r>
    <n v="1620"/>
    <s v="35-49"/>
    <x v="0"/>
    <s v="Govt Support"/>
    <s v="Single Female"/>
    <s v="3-6"/>
    <n v="4"/>
    <x v="5"/>
    <s v="None"/>
    <x v="140"/>
    <s v="No Referral"/>
  </r>
  <r>
    <n v="1621"/>
    <s v="19-34"/>
    <x v="2"/>
    <s v="Govt Support"/>
    <s v="Female and Children"/>
    <s v="1-2"/>
    <n v="6"/>
    <x v="7"/>
    <s v="Financial Mentoring"/>
    <x v="17"/>
    <s v="Financial Mentoring"/>
  </r>
  <r>
    <n v="1622"/>
    <s v="35-49"/>
    <x v="0"/>
    <s v="Govt Support"/>
    <s v="Single Male"/>
    <s v="3-6"/>
    <n v="9"/>
    <x v="9"/>
    <s v="None"/>
    <x v="112"/>
    <s v="No Referral"/>
  </r>
  <r>
    <n v="1623"/>
    <s v="19-34"/>
    <x v="2"/>
    <s v="Govt Support"/>
    <s v="Female and Children"/>
    <s v="1-2"/>
    <n v="1"/>
    <x v="4"/>
    <s v="None"/>
    <x v="174"/>
    <s v="No Referral"/>
  </r>
  <r>
    <n v="1624"/>
    <s v="19-34"/>
    <x v="2"/>
    <s v="Govt Support"/>
    <s v="Female and Children"/>
    <s v="1-2"/>
    <n v="8"/>
    <x v="0"/>
    <s v="None"/>
    <x v="78"/>
    <s v="No Referral"/>
  </r>
  <r>
    <n v="1625"/>
    <s v="19-34"/>
    <x v="2"/>
    <s v="Govt Support"/>
    <s v="Female and Children"/>
    <s v="1-2"/>
    <n v="6"/>
    <x v="7"/>
    <s v="None"/>
    <x v="127"/>
    <s v="No Referral"/>
  </r>
  <r>
    <n v="1626"/>
    <s v="50-64"/>
    <x v="3"/>
    <s v="No Income"/>
    <s v="Partners with Children"/>
    <s v="7-12"/>
    <n v="7"/>
    <x v="6"/>
    <s v="None"/>
    <x v="36"/>
    <s v="No Referral"/>
  </r>
  <r>
    <n v="1627"/>
    <s v="35-49"/>
    <x v="4"/>
    <s v="Govt Support"/>
    <s v="Single Female"/>
    <s v="3-6"/>
    <n v="10"/>
    <x v="3"/>
    <s v="None"/>
    <x v="146"/>
    <s v="No Referral"/>
  </r>
  <r>
    <n v="1628"/>
    <s v="50-64"/>
    <x v="1"/>
    <s v="No Income"/>
    <s v="Partners with Children"/>
    <s v="7-12"/>
    <n v="4"/>
    <x v="5"/>
    <s v="None"/>
    <x v="20"/>
    <s v="No Referral"/>
  </r>
  <r>
    <n v="1629"/>
    <s v="65+"/>
    <x v="1"/>
    <s v="Personal/Private"/>
    <s v="Male and Children"/>
    <s v="13-24"/>
    <n v="2"/>
    <x v="2"/>
    <s v="None"/>
    <x v="58"/>
    <s v="No Referral"/>
  </r>
  <r>
    <n v="1630"/>
    <s v="50-64"/>
    <x v="3"/>
    <s v="No Income"/>
    <s v="Partners with Children"/>
    <s v="7-12"/>
    <n v="3"/>
    <x v="1"/>
    <s v="None"/>
    <x v="7"/>
    <s v="No Referral"/>
  </r>
  <r>
    <n v="1631"/>
    <s v="35-49"/>
    <x v="0"/>
    <s v="Govt Support"/>
    <s v="Single Male"/>
    <s v="3-6"/>
    <n v="4"/>
    <x v="5"/>
    <s v="Financial Mentoring"/>
    <x v="160"/>
    <s v="Financial Mentoring"/>
  </r>
  <r>
    <n v="1632"/>
    <s v="19-34"/>
    <x v="2"/>
    <s v="Govt Support"/>
    <s v="Female and Children"/>
    <s v="1-2"/>
    <n v="5"/>
    <x v="8"/>
    <s v="None"/>
    <x v="76"/>
    <s v="No Referral"/>
  </r>
  <r>
    <n v="1633"/>
    <s v="19-34"/>
    <x v="2"/>
    <s v="Govt Support"/>
    <s v="Female and Children"/>
    <s v="1-2"/>
    <n v="5"/>
    <x v="8"/>
    <s v="Financial Mentoring"/>
    <x v="30"/>
    <s v="Financial Mentoring"/>
  </r>
  <r>
    <n v="1634"/>
    <s v="19-34"/>
    <x v="2"/>
    <s v="Govt Support"/>
    <s v="Female and Children"/>
    <s v="1-2"/>
    <n v="9"/>
    <x v="9"/>
    <s v="None"/>
    <x v="137"/>
    <s v="No Referral"/>
  </r>
  <r>
    <n v="1635"/>
    <s v="19-34"/>
    <x v="2"/>
    <s v="Govt Support"/>
    <s v="Female and Children"/>
    <s v="1-2"/>
    <n v="8"/>
    <x v="0"/>
    <s v="None"/>
    <x v="60"/>
    <s v="No Referral"/>
  </r>
  <r>
    <n v="1636"/>
    <s v="35-49"/>
    <x v="0"/>
    <s v="Govt Support"/>
    <s v="Single Male"/>
    <s v="3-6"/>
    <n v="4"/>
    <x v="5"/>
    <s v="Financial Mentoring"/>
    <x v="164"/>
    <s v="Financial Mentoring"/>
  </r>
  <r>
    <n v="1637"/>
    <s v="19-34"/>
    <x v="2"/>
    <s v="Govt Support"/>
    <s v="Female and Children"/>
    <s v="1-2"/>
    <n v="10"/>
    <x v="3"/>
    <s v="None"/>
    <x v="62"/>
    <s v="No Referral"/>
  </r>
  <r>
    <n v="1638"/>
    <s v="35-49"/>
    <x v="0"/>
    <s v="Govt Support"/>
    <s v="Single Male"/>
    <s v="3-6"/>
    <n v="10"/>
    <x v="3"/>
    <s v="None"/>
    <x v="81"/>
    <s v="No Referral"/>
  </r>
  <r>
    <n v="1639"/>
    <s v="19-34"/>
    <x v="2"/>
    <s v="Govt Support"/>
    <s v="Female and Children"/>
    <s v="1-2"/>
    <n v="4"/>
    <x v="5"/>
    <s v="Financial Mentoring"/>
    <x v="11"/>
    <s v="Financial Mentoring"/>
  </r>
  <r>
    <n v="1640"/>
    <s v="35-49"/>
    <x v="4"/>
    <s v="Govt Support"/>
    <s v="Single Female"/>
    <s v="3-6"/>
    <n v="9"/>
    <x v="9"/>
    <s v="Financial Mentoring"/>
    <x v="127"/>
    <s v="Financial Mentoring"/>
  </r>
  <r>
    <n v="1641"/>
    <s v="50-64"/>
    <x v="3"/>
    <s v="No Income"/>
    <s v="Partners with Children"/>
    <s v="7-12"/>
    <n v="6"/>
    <x v="7"/>
    <s v="None"/>
    <x v="137"/>
    <s v="No Referral"/>
  </r>
  <r>
    <n v="1642"/>
    <s v="50-64"/>
    <x v="3"/>
    <s v="No Income"/>
    <s v="Partners with Children"/>
    <s v="7-12"/>
    <n v="10"/>
    <x v="3"/>
    <s v="Financial Mentoring"/>
    <x v="102"/>
    <s v="Financial Mentoring"/>
  </r>
  <r>
    <n v="1643"/>
    <s v="35-49"/>
    <x v="2"/>
    <s v="Govt Support"/>
    <s v="Female and Children"/>
    <s v="3-6"/>
    <n v="6"/>
    <x v="7"/>
    <s v="None"/>
    <x v="109"/>
    <s v="No Referral"/>
  </r>
  <r>
    <n v="1644"/>
    <s v="35-49"/>
    <x v="2"/>
    <s v="Govt Support"/>
    <s v="Female and Children"/>
    <s v="1-2"/>
    <n v="9"/>
    <x v="9"/>
    <s v="None"/>
    <x v="123"/>
    <s v="No Referral"/>
  </r>
  <r>
    <n v="1645"/>
    <s v="50-64"/>
    <x v="4"/>
    <s v="Govt Support"/>
    <s v="Single Female"/>
    <s v="3-6"/>
    <n v="1"/>
    <x v="4"/>
    <s v="Financial Mentoring"/>
    <x v="132"/>
    <s v="Financial Mentoring"/>
  </r>
  <r>
    <n v="1646"/>
    <s v="50-64"/>
    <x v="3"/>
    <s v="No Income"/>
    <s v="Partners with Children"/>
    <s v="7-12"/>
    <n v="1"/>
    <x v="4"/>
    <s v="None"/>
    <x v="37"/>
    <s v="No Referral"/>
  </r>
  <r>
    <n v="1647"/>
    <s v="19-34"/>
    <x v="2"/>
    <s v="Govt Support"/>
    <s v="Female and Children"/>
    <s v="1-2"/>
    <n v="4"/>
    <x v="5"/>
    <s v="None"/>
    <x v="107"/>
    <s v="No Referral"/>
  </r>
  <r>
    <n v="1648"/>
    <s v="35-49"/>
    <x v="0"/>
    <s v="Govt Support"/>
    <s v="Single Female"/>
    <s v="3-6"/>
    <n v="2"/>
    <x v="2"/>
    <s v="None"/>
    <x v="166"/>
    <s v="No Referral"/>
  </r>
  <r>
    <n v="1649"/>
    <s v="35-49"/>
    <x v="0"/>
    <s v="Govt Support"/>
    <s v="Single Male"/>
    <s v="3-6"/>
    <n v="8"/>
    <x v="0"/>
    <s v="None"/>
    <x v="62"/>
    <s v="No Referral"/>
  </r>
  <r>
    <n v="1650"/>
    <s v="19-34"/>
    <x v="2"/>
    <s v="Govt Support"/>
    <s v="Female and Children"/>
    <s v="1-2"/>
    <n v="2"/>
    <x v="2"/>
    <s v="None"/>
    <x v="130"/>
    <s v="No Referral"/>
  </r>
  <r>
    <n v="1651"/>
    <s v="19-34"/>
    <x v="2"/>
    <s v="Govt Support"/>
    <s v="Female and Children"/>
    <s v="1-2"/>
    <n v="1"/>
    <x v="4"/>
    <s v="Financial Mentoring"/>
    <x v="6"/>
    <s v="Financial Mentoring"/>
  </r>
  <r>
    <n v="1652"/>
    <s v="35-49"/>
    <x v="0"/>
    <s v="Govt Support"/>
    <s v="Single Male"/>
    <s v="3-6"/>
    <n v="8"/>
    <x v="0"/>
    <s v="Financial Mentoring"/>
    <x v="93"/>
    <s v="Financial Mentoring"/>
  </r>
  <r>
    <n v="1653"/>
    <s v="50-64"/>
    <x v="4"/>
    <s v="Govt Support"/>
    <s v="Single Female"/>
    <s v="3-6"/>
    <n v="10"/>
    <x v="3"/>
    <s v="Financial Mentoring"/>
    <x v="122"/>
    <s v="Financial Mentoring"/>
  </r>
  <r>
    <n v="1654"/>
    <s v="65+"/>
    <x v="1"/>
    <s v="Personal/Private"/>
    <s v="Male and Children"/>
    <s v="7-12"/>
    <n v="5"/>
    <x v="8"/>
    <s v="Financial Mentoring"/>
    <x v="27"/>
    <s v="Financial Mentoring"/>
  </r>
  <r>
    <n v="1655"/>
    <s v="19-34"/>
    <x v="2"/>
    <s v="Govt Support"/>
    <s v="Female and Children"/>
    <s v="1-2"/>
    <n v="4"/>
    <x v="5"/>
    <s v="Financial Mentoring"/>
    <x v="22"/>
    <s v="Financial Mentoring"/>
  </r>
  <r>
    <n v="1656"/>
    <s v="35-49"/>
    <x v="0"/>
    <s v="Govt Support"/>
    <s v="Single Female"/>
    <s v="3-6"/>
    <n v="4"/>
    <x v="5"/>
    <s v="None"/>
    <x v="70"/>
    <s v="No Referral"/>
  </r>
  <r>
    <n v="1657"/>
    <s v="19-34"/>
    <x v="2"/>
    <s v="Govt Support"/>
    <s v="Female and Children"/>
    <s v="1-2"/>
    <n v="4"/>
    <x v="5"/>
    <s v="Financial Mentoring"/>
    <x v="29"/>
    <s v="Financial Mentoring"/>
  </r>
  <r>
    <n v="1658"/>
    <s v="35-49"/>
    <x v="0"/>
    <s v="Govt Support"/>
    <s v="Single Male"/>
    <s v="3-6"/>
    <n v="8"/>
    <x v="0"/>
    <s v="Financial Mentoring"/>
    <x v="52"/>
    <s v="Financial Mentoring"/>
  </r>
  <r>
    <n v="1659"/>
    <s v="50-64"/>
    <x v="3"/>
    <s v="No Income"/>
    <s v="Partners with Children"/>
    <s v="7-12"/>
    <n v="1"/>
    <x v="4"/>
    <s v="Financial Mentoring"/>
    <x v="74"/>
    <s v="Financial Mentoring"/>
  </r>
  <r>
    <n v="1660"/>
    <s v="35-49"/>
    <x v="0"/>
    <s v="Govt Support"/>
    <s v="Single Male"/>
    <s v="3-6"/>
    <n v="4"/>
    <x v="5"/>
    <s v="None"/>
    <x v="163"/>
    <s v="No Referral"/>
  </r>
  <r>
    <n v="1661"/>
    <s v="19-34"/>
    <x v="2"/>
    <s v="Govt Support"/>
    <s v="Female and Children"/>
    <s v="1-2"/>
    <n v="6"/>
    <x v="7"/>
    <s v="None"/>
    <x v="89"/>
    <s v="No Referral"/>
  </r>
  <r>
    <n v="1662"/>
    <s v="35-49"/>
    <x v="0"/>
    <s v="Govt Support"/>
    <s v="Single Male"/>
    <s v="3-6"/>
    <n v="5"/>
    <x v="8"/>
    <s v="None"/>
    <x v="63"/>
    <s v="No Referral"/>
  </r>
  <r>
    <n v="1663"/>
    <s v="35-49"/>
    <x v="0"/>
    <s v="Govt Support"/>
    <s v="Single Male"/>
    <s v="3-6"/>
    <n v="1"/>
    <x v="4"/>
    <s v="None"/>
    <x v="122"/>
    <s v="No Referral"/>
  </r>
  <r>
    <n v="1664"/>
    <s v="19-34"/>
    <x v="2"/>
    <s v="Govt Support"/>
    <s v="Female and Children"/>
    <s v="1-2"/>
    <n v="2"/>
    <x v="2"/>
    <s v="None"/>
    <x v="90"/>
    <s v="No Referral"/>
  </r>
  <r>
    <n v="1665"/>
    <s v="35-49"/>
    <x v="0"/>
    <s v="Govt Support"/>
    <s v="Single Male"/>
    <s v="3-6"/>
    <n v="9"/>
    <x v="9"/>
    <s v="Financial Mentoring"/>
    <x v="2"/>
    <s v="Financial Mentoring"/>
  </r>
  <r>
    <n v="1666"/>
    <s v="65+"/>
    <x v="1"/>
    <s v="Personal/Private"/>
    <s v="Male and Children"/>
    <s v="13-24"/>
    <n v="1"/>
    <x v="4"/>
    <s v="Financial Mentoring"/>
    <x v="143"/>
    <s v="Financial Mentoring"/>
  </r>
  <r>
    <n v="1667"/>
    <s v="19-34"/>
    <x v="2"/>
    <s v="Govt Support"/>
    <s v="Female and Children"/>
    <s v="1-2"/>
    <n v="3"/>
    <x v="1"/>
    <s v="None"/>
    <x v="175"/>
    <s v="No Referral"/>
  </r>
  <r>
    <n v="1668"/>
    <s v="35-49"/>
    <x v="2"/>
    <s v="Govt Support"/>
    <s v="Female and Children"/>
    <s v="1-2"/>
    <n v="9"/>
    <x v="9"/>
    <s v="None"/>
    <x v="79"/>
    <s v="No Referral"/>
  </r>
  <r>
    <n v="1669"/>
    <s v="35-49"/>
    <x v="0"/>
    <s v="Govt Support"/>
    <s v="Single Male"/>
    <s v="3-6"/>
    <n v="5"/>
    <x v="8"/>
    <s v="None"/>
    <x v="165"/>
    <s v="No Referral"/>
  </r>
  <r>
    <n v="1670"/>
    <s v="35-49"/>
    <x v="2"/>
    <s v="Govt Support"/>
    <s v="Female and Children"/>
    <s v="1-2"/>
    <n v="7"/>
    <x v="6"/>
    <s v="Financial Mentoring"/>
    <x v="53"/>
    <s v="Financial Mentoring"/>
  </r>
  <r>
    <n v="1671"/>
    <s v="35-49"/>
    <x v="0"/>
    <s v="Govt Support"/>
    <s v="Single Female"/>
    <s v="3-6"/>
    <n v="8"/>
    <x v="0"/>
    <s v="None"/>
    <x v="33"/>
    <s v="No Referral"/>
  </r>
  <r>
    <n v="1672"/>
    <s v="19-34"/>
    <x v="2"/>
    <s v="Govt Support"/>
    <s v="Female and Children"/>
    <s v="1-2"/>
    <n v="6"/>
    <x v="7"/>
    <s v="None"/>
    <x v="16"/>
    <s v="No Referral"/>
  </r>
  <r>
    <n v="1673"/>
    <s v="19-34"/>
    <x v="2"/>
    <s v="Govt Support"/>
    <s v="Female and Children"/>
    <s v="1-2"/>
    <n v="6"/>
    <x v="7"/>
    <s v="None"/>
    <x v="31"/>
    <s v="No Referral"/>
  </r>
  <r>
    <n v="1674"/>
    <s v="50-64"/>
    <x v="1"/>
    <s v="Personal/Private"/>
    <s v="Partners with Children"/>
    <s v="7-12"/>
    <n v="5"/>
    <x v="8"/>
    <s v="None"/>
    <x v="18"/>
    <s v="No Referral"/>
  </r>
  <r>
    <n v="1675"/>
    <s v="35-49"/>
    <x v="0"/>
    <s v="Govt Support"/>
    <s v="Single Female"/>
    <s v="3-6"/>
    <n v="5"/>
    <x v="8"/>
    <s v="None"/>
    <x v="122"/>
    <s v="No Referral"/>
  </r>
  <r>
    <n v="1676"/>
    <s v="19-34"/>
    <x v="2"/>
    <s v="Govt Support"/>
    <s v="Female and Children"/>
    <s v="1-2"/>
    <n v="8"/>
    <x v="0"/>
    <s v="Financial Mentoring"/>
    <x v="135"/>
    <s v="Financial Mentoring"/>
  </r>
  <r>
    <n v="1677"/>
    <s v="35-49"/>
    <x v="0"/>
    <s v="Govt Support"/>
    <s v="Single Male"/>
    <s v="3-6"/>
    <n v="3"/>
    <x v="1"/>
    <s v="None"/>
    <x v="109"/>
    <s v="No Referral"/>
  </r>
  <r>
    <n v="1678"/>
    <s v="19-34"/>
    <x v="2"/>
    <s v="Govt Support"/>
    <s v="Female and Children"/>
    <s v="1-2"/>
    <n v="6"/>
    <x v="7"/>
    <s v="None"/>
    <x v="5"/>
    <s v="No Referral"/>
  </r>
  <r>
    <n v="1679"/>
    <s v="50-64"/>
    <x v="4"/>
    <s v="Govt Support"/>
    <s v="Partners with Children"/>
    <s v="3-6"/>
    <n v="10"/>
    <x v="3"/>
    <s v="None"/>
    <x v="172"/>
    <s v="No Referral"/>
  </r>
  <r>
    <n v="1680"/>
    <s v="35-49"/>
    <x v="0"/>
    <s v="Govt Support"/>
    <s v="Single Female"/>
    <s v="3-6"/>
    <n v="5"/>
    <x v="8"/>
    <s v="None"/>
    <x v="45"/>
    <s v="No Referral"/>
  </r>
  <r>
    <n v="1681"/>
    <s v="19-34"/>
    <x v="2"/>
    <s v="Govt Support"/>
    <s v="Female and Children"/>
    <s v="1-2"/>
    <n v="9"/>
    <x v="9"/>
    <s v="None"/>
    <x v="125"/>
    <s v="No Referral"/>
  </r>
  <r>
    <n v="1682"/>
    <s v="50-64"/>
    <x v="4"/>
    <s v="Govt Support"/>
    <s v="Partners with Children"/>
    <s v="3-6"/>
    <n v="2"/>
    <x v="2"/>
    <s v="None"/>
    <x v="111"/>
    <s v="No Referral"/>
  </r>
  <r>
    <n v="1683"/>
    <s v="50-64"/>
    <x v="4"/>
    <s v="Govt Support"/>
    <s v="Single Female"/>
    <s v="3-6"/>
    <n v="6"/>
    <x v="7"/>
    <s v="None"/>
    <x v="111"/>
    <s v="No Referral"/>
  </r>
  <r>
    <n v="1684"/>
    <s v="35-49"/>
    <x v="0"/>
    <s v="Govt Support"/>
    <s v="Single Male"/>
    <s v="3-6"/>
    <n v="5"/>
    <x v="8"/>
    <s v="Financial Mentoring"/>
    <x v="113"/>
    <s v="Financial Mentoring"/>
  </r>
  <r>
    <n v="1685"/>
    <s v="19-34"/>
    <x v="2"/>
    <s v="Govt Support"/>
    <s v="Female and Children"/>
    <s v="1-2"/>
    <n v="7"/>
    <x v="6"/>
    <s v="None"/>
    <x v="176"/>
    <s v="No Referral"/>
  </r>
  <r>
    <n v="1686"/>
    <s v="50-64"/>
    <x v="4"/>
    <s v="Govt Support"/>
    <s v="Single Female"/>
    <s v="3-6"/>
    <n v="5"/>
    <x v="8"/>
    <s v="None"/>
    <x v="70"/>
    <s v="No Referral"/>
  </r>
  <r>
    <n v="1687"/>
    <s v="35-49"/>
    <x v="0"/>
    <s v="Govt Support"/>
    <s v="Single Male"/>
    <s v="3-6"/>
    <n v="9"/>
    <x v="9"/>
    <s v="Financial Mentoring"/>
    <x v="33"/>
    <s v="Financial Mentoring"/>
  </r>
  <r>
    <n v="1688"/>
    <s v="35-49"/>
    <x v="0"/>
    <s v="Govt Support"/>
    <s v="Single Male"/>
    <s v="3-6"/>
    <n v="5"/>
    <x v="8"/>
    <s v="None"/>
    <x v="73"/>
    <s v="No Referral"/>
  </r>
  <r>
    <n v="1689"/>
    <s v="35-49"/>
    <x v="0"/>
    <s v="Govt Support"/>
    <s v="Single Male"/>
    <s v="3-6"/>
    <n v="4"/>
    <x v="5"/>
    <s v="None"/>
    <x v="173"/>
    <s v="No Referral"/>
  </r>
  <r>
    <n v="1690"/>
    <s v="50-64"/>
    <x v="1"/>
    <s v="Personal/Private"/>
    <s v="Partners with Children"/>
    <s v="7-12"/>
    <n v="7"/>
    <x v="6"/>
    <s v="None"/>
    <x v="137"/>
    <s v="No Referral"/>
  </r>
  <r>
    <n v="1691"/>
    <s v="35-49"/>
    <x v="0"/>
    <s v="Govt Support"/>
    <s v="Single Female"/>
    <s v="3-6"/>
    <n v="9"/>
    <x v="9"/>
    <s v="None"/>
    <x v="9"/>
    <s v="No Referral"/>
  </r>
  <r>
    <n v="1692"/>
    <s v="35-49"/>
    <x v="0"/>
    <s v="Govt Support"/>
    <s v="Single Male"/>
    <s v="3-6"/>
    <n v="3"/>
    <x v="1"/>
    <s v="Financial Mentoring"/>
    <x v="114"/>
    <s v="Financial Mentoring"/>
  </r>
  <r>
    <n v="1693"/>
    <s v="50-64"/>
    <x v="3"/>
    <s v="No Income"/>
    <s v="Partners with Children"/>
    <s v="7-12"/>
    <n v="10"/>
    <x v="3"/>
    <s v="Financial Mentoring"/>
    <x v="127"/>
    <s v="Financial Mentoring"/>
  </r>
  <r>
    <n v="1694"/>
    <s v="50-64"/>
    <x v="4"/>
    <s v="Govt Support"/>
    <s v="Partners with Children"/>
    <s v="3-6"/>
    <n v="8"/>
    <x v="0"/>
    <s v="Financial Mentoring"/>
    <x v="135"/>
    <s v="Financial Mentoring"/>
  </r>
  <r>
    <n v="1695"/>
    <s v="19-34"/>
    <x v="2"/>
    <s v="Govt Support"/>
    <s v="Female and Children"/>
    <s v="1-2"/>
    <n v="6"/>
    <x v="7"/>
    <s v="Financial Mentoring"/>
    <x v="19"/>
    <s v="Financial Mentoring"/>
  </r>
  <r>
    <n v="1696"/>
    <s v="50-64"/>
    <x v="3"/>
    <s v="No Income"/>
    <s v="Partners with Children"/>
    <s v="7-12"/>
    <n v="4"/>
    <x v="5"/>
    <s v="None"/>
    <x v="148"/>
    <s v="No Referral"/>
  </r>
  <r>
    <n v="1697"/>
    <s v="50-64"/>
    <x v="4"/>
    <s v="Govt Support"/>
    <s v="Single Female"/>
    <s v="3-6"/>
    <n v="4"/>
    <x v="5"/>
    <s v="Financial Mentoring"/>
    <x v="64"/>
    <s v="Financial Mentoring"/>
  </r>
  <r>
    <n v="1698"/>
    <s v="19-34"/>
    <x v="2"/>
    <s v="Govt Support"/>
    <s v="Female and Children"/>
    <s v="1-2"/>
    <n v="10"/>
    <x v="3"/>
    <s v="Financial Mentoring"/>
    <x v="149"/>
    <s v="Financial Mentoring"/>
  </r>
  <r>
    <n v="1699"/>
    <s v="50-64"/>
    <x v="3"/>
    <s v="Govt Support"/>
    <s v="Partners with Children"/>
    <s v="7-12"/>
    <n v="1"/>
    <x v="4"/>
    <s v="None"/>
    <x v="15"/>
    <s v="No Referral"/>
  </r>
  <r>
    <n v="1700"/>
    <s v="19-34"/>
    <x v="2"/>
    <s v="Govt Support"/>
    <s v="Female and Children"/>
    <s v="1-2"/>
    <n v="3"/>
    <x v="1"/>
    <s v="None"/>
    <x v="77"/>
    <s v="No Referral"/>
  </r>
  <r>
    <n v="1701"/>
    <s v="65+"/>
    <x v="1"/>
    <s v="Personal/Private"/>
    <s v="Partners with Children"/>
    <s v="7-12"/>
    <n v="2"/>
    <x v="2"/>
    <s v="None"/>
    <x v="126"/>
    <s v="No Referral"/>
  </r>
  <r>
    <n v="1702"/>
    <s v="19-34"/>
    <x v="2"/>
    <s v="Govt Support"/>
    <s v="Female and Children"/>
    <s v="1-2"/>
    <n v="3"/>
    <x v="1"/>
    <s v="None"/>
    <x v="119"/>
    <s v="No Referral"/>
  </r>
  <r>
    <n v="1703"/>
    <s v="35-49"/>
    <x v="0"/>
    <s v="Govt Support"/>
    <s v="Single Female"/>
    <s v="3-6"/>
    <n v="8"/>
    <x v="0"/>
    <s v="None"/>
    <x v="91"/>
    <s v="No Referral"/>
  </r>
  <r>
    <n v="1704"/>
    <s v="50-64"/>
    <x v="4"/>
    <s v="Govt Support"/>
    <s v="Single Female"/>
    <s v="3-6"/>
    <n v="6"/>
    <x v="7"/>
    <s v="Financial Mentoring"/>
    <x v="44"/>
    <s v="Financial Mentoring"/>
  </r>
  <r>
    <n v="1705"/>
    <s v="35-49"/>
    <x v="0"/>
    <s v="Govt Support"/>
    <s v="Single Male"/>
    <s v="3-6"/>
    <n v="5"/>
    <x v="8"/>
    <s v="None"/>
    <x v="27"/>
    <s v="No Referral"/>
  </r>
  <r>
    <n v="1706"/>
    <s v="19-34"/>
    <x v="2"/>
    <s v="Govt Support"/>
    <s v="Female and Children"/>
    <s v="1-2"/>
    <n v="4"/>
    <x v="5"/>
    <s v="Financial Mentoring"/>
    <x v="1"/>
    <s v="Financial Mentoring"/>
  </r>
  <r>
    <n v="1707"/>
    <s v="35-49"/>
    <x v="0"/>
    <s v="Govt Support"/>
    <s v="Single Male"/>
    <s v="3-6"/>
    <n v="8"/>
    <x v="0"/>
    <s v="Financial Mentoring"/>
    <x v="16"/>
    <s v="Financial Mentoring"/>
  </r>
  <r>
    <n v="1708"/>
    <s v="19-34"/>
    <x v="2"/>
    <s v="Govt Support"/>
    <s v="Female and Children"/>
    <s v="1-2"/>
    <n v="1"/>
    <x v="4"/>
    <s v="None"/>
    <x v="83"/>
    <s v="No Referral"/>
  </r>
  <r>
    <n v="1709"/>
    <s v="35-49"/>
    <x v="0"/>
    <s v="Govt Support"/>
    <s v="Single Male"/>
    <s v="3-6"/>
    <n v="10"/>
    <x v="3"/>
    <s v="Financial Mentoring"/>
    <x v="161"/>
    <s v="Financial Mentoring"/>
  </r>
  <r>
    <n v="1710"/>
    <s v="50-64"/>
    <x v="3"/>
    <s v="No Income"/>
    <s v="Partners with Children"/>
    <s v="7-12"/>
    <n v="2"/>
    <x v="2"/>
    <s v="None"/>
    <x v="138"/>
    <s v="No Referral"/>
  </r>
  <r>
    <n v="1711"/>
    <s v="50-64"/>
    <x v="4"/>
    <s v="Govt Support"/>
    <s v="Single Female"/>
    <s v="3-6"/>
    <n v="10"/>
    <x v="3"/>
    <s v="Financial Mentoring"/>
    <x v="14"/>
    <s v="Financial Mentoring"/>
  </r>
  <r>
    <n v="1712"/>
    <s v="35-49"/>
    <x v="0"/>
    <s v="Govt Support"/>
    <s v="Single Female"/>
    <s v="3-6"/>
    <n v="8"/>
    <x v="0"/>
    <s v="None"/>
    <x v="41"/>
    <s v="No Referral"/>
  </r>
  <r>
    <n v="1713"/>
    <s v="50-64"/>
    <x v="4"/>
    <s v="Govt Support"/>
    <s v="Single Female"/>
    <s v="3-6"/>
    <n v="6"/>
    <x v="7"/>
    <s v="None"/>
    <x v="176"/>
    <s v="No Referral"/>
  </r>
  <r>
    <n v="1714"/>
    <s v="35-49"/>
    <x v="0"/>
    <s v="Govt Support"/>
    <s v="Single Male"/>
    <s v="3-6"/>
    <n v="4"/>
    <x v="5"/>
    <s v="None"/>
    <x v="25"/>
    <s v="No Referral"/>
  </r>
  <r>
    <n v="1715"/>
    <s v="35-49"/>
    <x v="0"/>
    <s v="Govt Support"/>
    <s v="Single Female"/>
    <s v="3-6"/>
    <n v="6"/>
    <x v="7"/>
    <s v="Financial Mentoring"/>
    <x v="58"/>
    <s v="Financial Mentoring"/>
  </r>
  <r>
    <n v="1716"/>
    <s v="35-49"/>
    <x v="0"/>
    <s v="Govt Support"/>
    <s v="Single Male"/>
    <s v="3-6"/>
    <n v="4"/>
    <x v="5"/>
    <s v="None"/>
    <x v="127"/>
    <s v="No Referral"/>
  </r>
  <r>
    <n v="1717"/>
    <s v="19-34"/>
    <x v="2"/>
    <s v="Govt Support"/>
    <s v="Female and Children"/>
    <s v="1-2"/>
    <n v="2"/>
    <x v="2"/>
    <s v="Financial Mentoring"/>
    <x v="15"/>
    <s v="Financial Mentoring"/>
  </r>
  <r>
    <n v="1718"/>
    <s v="35-49"/>
    <x v="0"/>
    <s v="Govt Support"/>
    <s v="Single Female"/>
    <s v="3-6"/>
    <n v="6"/>
    <x v="7"/>
    <s v="Financial Mentoring"/>
    <x v="85"/>
    <s v="Financial Mentoring"/>
  </r>
  <r>
    <n v="1719"/>
    <s v="50-64"/>
    <x v="4"/>
    <s v="Govt Support"/>
    <s v="Single Female"/>
    <s v="3-6"/>
    <n v="10"/>
    <x v="3"/>
    <s v="None"/>
    <x v="142"/>
    <s v="No Referral"/>
  </r>
  <r>
    <n v="1720"/>
    <s v="35-49"/>
    <x v="2"/>
    <s v="Govt Support"/>
    <s v="Female and Children"/>
    <s v="1-2"/>
    <n v="3"/>
    <x v="1"/>
    <s v="None"/>
    <x v="59"/>
    <s v="No Referral"/>
  </r>
  <r>
    <n v="1721"/>
    <s v="19-34"/>
    <x v="2"/>
    <s v="Govt Support"/>
    <s v="Female and Children"/>
    <s v="1-2"/>
    <n v="10"/>
    <x v="3"/>
    <s v="None"/>
    <x v="104"/>
    <s v="No Referral"/>
  </r>
  <r>
    <n v="1722"/>
    <s v="19-34"/>
    <x v="2"/>
    <s v="Govt Support"/>
    <s v="Female and Children"/>
    <s v="1-2"/>
    <n v="4"/>
    <x v="5"/>
    <s v="None"/>
    <x v="26"/>
    <s v="No Referral"/>
  </r>
  <r>
    <n v="1723"/>
    <s v="35-49"/>
    <x v="0"/>
    <s v="Govt Support"/>
    <s v="Single Male"/>
    <s v="3-6"/>
    <n v="4"/>
    <x v="5"/>
    <s v="None"/>
    <x v="130"/>
    <s v="No Referral"/>
  </r>
  <r>
    <n v="1724"/>
    <s v="35-49"/>
    <x v="0"/>
    <s v="Govt Support"/>
    <s v="Single Male"/>
    <s v="3-6"/>
    <n v="6"/>
    <x v="7"/>
    <s v="None"/>
    <x v="92"/>
    <s v="No Referral"/>
  </r>
  <r>
    <n v="1725"/>
    <s v="19-34"/>
    <x v="2"/>
    <s v="Govt Support"/>
    <s v="Female and Children"/>
    <s v="1-2"/>
    <n v="2"/>
    <x v="2"/>
    <s v="None"/>
    <x v="60"/>
    <s v="No Referral"/>
  </r>
  <r>
    <n v="1726"/>
    <s v="19-34"/>
    <x v="2"/>
    <s v="Govt Support"/>
    <s v="Female and Children"/>
    <s v="1-2"/>
    <n v="3"/>
    <x v="1"/>
    <s v="Financial Mentoring"/>
    <x v="111"/>
    <s v="Financial Mentoring"/>
  </r>
  <r>
    <n v="1727"/>
    <s v="50-64"/>
    <x v="1"/>
    <s v="Personal/Private"/>
    <s v="Partners with Children"/>
    <s v="7-12"/>
    <n v="4"/>
    <x v="5"/>
    <s v="None"/>
    <x v="150"/>
    <s v="No Referral"/>
  </r>
  <r>
    <n v="1728"/>
    <s v="35-49"/>
    <x v="2"/>
    <s v="Govt Support"/>
    <s v="Female and Children"/>
    <s v="1-2"/>
    <n v="5"/>
    <x v="8"/>
    <s v="Financial Mentoring"/>
    <x v="101"/>
    <s v="Financial Mentoring"/>
  </r>
  <r>
    <n v="1729"/>
    <s v="19-34"/>
    <x v="2"/>
    <s v="Govt Support"/>
    <s v="Female and Children"/>
    <s v="1-2"/>
    <n v="3"/>
    <x v="1"/>
    <s v="None"/>
    <x v="111"/>
    <s v="No Referral"/>
  </r>
  <r>
    <n v="1730"/>
    <s v="35-49"/>
    <x v="2"/>
    <s v="Govt Support"/>
    <s v="Female and Children"/>
    <s v="1-2"/>
    <n v="9"/>
    <x v="9"/>
    <s v="Financial Mentoring"/>
    <x v="60"/>
    <s v="Financial Mentoring"/>
  </r>
  <r>
    <n v="1731"/>
    <s v="50-64"/>
    <x v="1"/>
    <s v="No Income"/>
    <s v="Partners with Children"/>
    <s v="7-12"/>
    <n v="4"/>
    <x v="5"/>
    <s v="None"/>
    <x v="19"/>
    <s v="No Referral"/>
  </r>
  <r>
    <n v="1732"/>
    <s v="35-49"/>
    <x v="2"/>
    <s v="Govt Support"/>
    <s v="Female and Children"/>
    <s v="1-2"/>
    <n v="6"/>
    <x v="7"/>
    <s v="Financial Mentoring"/>
    <x v="144"/>
    <s v="Financial Mentoring"/>
  </r>
  <r>
    <n v="1733"/>
    <s v="35-49"/>
    <x v="0"/>
    <s v="Govt Support"/>
    <s v="Single Male"/>
    <s v="3-6"/>
    <n v="4"/>
    <x v="5"/>
    <s v="None"/>
    <x v="76"/>
    <s v="No Referral"/>
  </r>
  <r>
    <n v="1734"/>
    <s v="50-64"/>
    <x v="4"/>
    <s v="Govt Support"/>
    <s v="Single Female"/>
    <s v="3-6"/>
    <n v="5"/>
    <x v="8"/>
    <s v="None"/>
    <x v="8"/>
    <s v="No Referral"/>
  </r>
  <r>
    <n v="1735"/>
    <s v="35-49"/>
    <x v="0"/>
    <s v="Govt Support"/>
    <s v="Single Male"/>
    <s v="3-6"/>
    <n v="5"/>
    <x v="8"/>
    <s v="None"/>
    <x v="114"/>
    <s v="No Referral"/>
  </r>
  <r>
    <n v="1736"/>
    <s v="35-49"/>
    <x v="0"/>
    <s v="Govt Support"/>
    <s v="Single Male"/>
    <s v="3-6"/>
    <n v="6"/>
    <x v="7"/>
    <s v="None"/>
    <x v="71"/>
    <s v="No Referral"/>
  </r>
  <r>
    <n v="1737"/>
    <s v="35-49"/>
    <x v="2"/>
    <s v="Govt Support"/>
    <s v="Female and Children"/>
    <s v="1-2"/>
    <n v="2"/>
    <x v="2"/>
    <s v="None"/>
    <x v="9"/>
    <s v="No Referral"/>
  </r>
  <r>
    <n v="1738"/>
    <s v="19-34"/>
    <x v="2"/>
    <s v="Govt Support"/>
    <s v="Female and Children"/>
    <s v="1-2"/>
    <n v="10"/>
    <x v="3"/>
    <s v="None"/>
    <x v="90"/>
    <s v="No Referral"/>
  </r>
  <r>
    <n v="1739"/>
    <s v="35-49"/>
    <x v="0"/>
    <s v="Govt Support"/>
    <s v="Single Male"/>
    <s v="3-6"/>
    <n v="2"/>
    <x v="2"/>
    <s v="None"/>
    <x v="159"/>
    <s v="No Referral"/>
  </r>
  <r>
    <n v="1740"/>
    <s v="35-49"/>
    <x v="0"/>
    <s v="Govt Support"/>
    <s v="Single Male"/>
    <s v="3-6"/>
    <n v="9"/>
    <x v="9"/>
    <s v="None"/>
    <x v="33"/>
    <s v="No Referral"/>
  </r>
  <r>
    <n v="1741"/>
    <s v="19-34"/>
    <x v="2"/>
    <s v="Govt Support"/>
    <s v="Female and Children"/>
    <s v="1-2"/>
    <n v="4"/>
    <x v="5"/>
    <s v="None"/>
    <x v="177"/>
    <s v="No Referral"/>
  </r>
  <r>
    <n v="1742"/>
    <s v="19-34"/>
    <x v="2"/>
    <s v="Govt Support"/>
    <s v="Female and Children"/>
    <s v="1-2"/>
    <n v="8"/>
    <x v="0"/>
    <s v="Financial Mentoring"/>
    <x v="94"/>
    <s v="Financial Mentoring"/>
  </r>
  <r>
    <n v="1743"/>
    <s v="35-49"/>
    <x v="0"/>
    <s v="Govt Support"/>
    <s v="Single Male"/>
    <s v="3-6"/>
    <n v="4"/>
    <x v="5"/>
    <s v="None"/>
    <x v="107"/>
    <s v="No Referral"/>
  </r>
  <r>
    <n v="1744"/>
    <s v="50-64"/>
    <x v="3"/>
    <s v="No Income"/>
    <s v="Partners with Children"/>
    <s v="7-12"/>
    <n v="5"/>
    <x v="8"/>
    <s v="None"/>
    <x v="55"/>
    <s v="No Referral"/>
  </r>
  <r>
    <n v="1745"/>
    <s v="50-64"/>
    <x v="4"/>
    <s v="Govt Support"/>
    <s v="Single Female"/>
    <s v="3-6"/>
    <n v="6"/>
    <x v="7"/>
    <s v="Financial Mentoring"/>
    <x v="56"/>
    <s v="Financial Mentoring"/>
  </r>
  <r>
    <n v="1746"/>
    <s v="65+"/>
    <x v="1"/>
    <s v="Personal/Private"/>
    <s v="Male and Children"/>
    <s v="7-12"/>
    <n v="1"/>
    <x v="4"/>
    <s v="None"/>
    <x v="96"/>
    <s v="No Referral"/>
  </r>
  <r>
    <n v="1747"/>
    <s v="35-49"/>
    <x v="0"/>
    <s v="Govt Support"/>
    <s v="Single Male"/>
    <s v="3-6"/>
    <n v="9"/>
    <x v="9"/>
    <s v="None"/>
    <x v="131"/>
    <s v="No Referral"/>
  </r>
  <r>
    <n v="1748"/>
    <s v="65+"/>
    <x v="1"/>
    <s v="Personal/Private"/>
    <s v="Male and Children"/>
    <s v="13-24"/>
    <n v="7"/>
    <x v="6"/>
    <s v="Financial Mentoring"/>
    <x v="16"/>
    <s v="Financial Mentoring"/>
  </r>
  <r>
    <n v="1749"/>
    <s v="35-49"/>
    <x v="0"/>
    <s v="Govt Support"/>
    <s v="Single Male"/>
    <s v="3-6"/>
    <n v="5"/>
    <x v="8"/>
    <s v="None"/>
    <x v="72"/>
    <s v="No Referral"/>
  </r>
  <r>
    <n v="1750"/>
    <s v="65+"/>
    <x v="1"/>
    <s v="Personal/Private"/>
    <s v="Male and Children"/>
    <s v="13-24"/>
    <n v="7"/>
    <x v="6"/>
    <s v="None"/>
    <x v="95"/>
    <s v="No Referral"/>
  </r>
  <r>
    <n v="1751"/>
    <s v="35-49"/>
    <x v="0"/>
    <s v="Govt Support"/>
    <s v="Single Male"/>
    <s v="3-6"/>
    <n v="1"/>
    <x v="4"/>
    <s v="Financial Mentoring"/>
    <x v="178"/>
    <s v="Financial Mentoring"/>
  </r>
  <r>
    <n v="1752"/>
    <s v="19-34"/>
    <x v="2"/>
    <s v="Govt Support"/>
    <s v="Female and Children"/>
    <s v="1-2"/>
    <n v="7"/>
    <x v="6"/>
    <s v="Financial Mentoring"/>
    <x v="175"/>
    <s v="Financial Mentoring"/>
  </r>
  <r>
    <n v="1753"/>
    <s v="50-64"/>
    <x v="1"/>
    <s v="Personal/Private"/>
    <s v="Partners with Children"/>
    <s v="7-12"/>
    <n v="1"/>
    <x v="4"/>
    <s v="Financial Mentoring"/>
    <x v="60"/>
    <s v="Financial Mentoring"/>
  </r>
  <r>
    <n v="1754"/>
    <s v="35-49"/>
    <x v="0"/>
    <s v="Govt Support"/>
    <s v="Single Female"/>
    <s v="3-6"/>
    <n v="5"/>
    <x v="8"/>
    <s v="None"/>
    <x v="76"/>
    <s v="No Referral"/>
  </r>
  <r>
    <n v="1755"/>
    <s v="35-49"/>
    <x v="0"/>
    <s v="Govt Support"/>
    <s v="Single Male"/>
    <s v="3-6"/>
    <n v="7"/>
    <x v="6"/>
    <s v="None"/>
    <x v="122"/>
    <s v="No Referral"/>
  </r>
  <r>
    <n v="1756"/>
    <s v="19-34"/>
    <x v="2"/>
    <s v="Govt Support"/>
    <s v="Female and Children"/>
    <s v="1-2"/>
    <n v="7"/>
    <x v="6"/>
    <s v="None"/>
    <x v="141"/>
    <s v="No Referral"/>
  </r>
  <r>
    <n v="1757"/>
    <s v="35-49"/>
    <x v="0"/>
    <s v="Govt Support"/>
    <s v="Single Male"/>
    <s v="3-6"/>
    <n v="3"/>
    <x v="1"/>
    <s v="None"/>
    <x v="156"/>
    <s v="No Referral"/>
  </r>
  <r>
    <n v="1758"/>
    <s v="19-34"/>
    <x v="2"/>
    <s v="Govt Support"/>
    <s v="Female and Children"/>
    <s v="1-2"/>
    <n v="8"/>
    <x v="0"/>
    <s v="Financial Mentoring"/>
    <x v="56"/>
    <s v="Financial Mentoring"/>
  </r>
  <r>
    <n v="1759"/>
    <s v="50-64"/>
    <x v="3"/>
    <s v="No Income"/>
    <s v="Partners with Children"/>
    <s v="7-12"/>
    <n v="2"/>
    <x v="2"/>
    <s v="Financial Mentoring"/>
    <x v="152"/>
    <s v="Financial Mentoring"/>
  </r>
  <r>
    <n v="1760"/>
    <s v="35-49"/>
    <x v="0"/>
    <s v="Govt Support"/>
    <s v="Single Male"/>
    <s v="3-6"/>
    <n v="9"/>
    <x v="9"/>
    <s v="Financial Mentoring"/>
    <x v="72"/>
    <s v="Financial Mentoring"/>
  </r>
  <r>
    <n v="1761"/>
    <s v="19-34"/>
    <x v="2"/>
    <s v="Govt Support"/>
    <s v="Female and Children"/>
    <s v="1-2"/>
    <n v="1"/>
    <x v="4"/>
    <s v="None"/>
    <x v="169"/>
    <s v="No Referral"/>
  </r>
  <r>
    <n v="1762"/>
    <s v="19-34"/>
    <x v="2"/>
    <s v="Govt Support"/>
    <s v="Female and Children"/>
    <s v="1-2"/>
    <n v="5"/>
    <x v="8"/>
    <s v="None"/>
    <x v="138"/>
    <s v="No Referral"/>
  </r>
  <r>
    <n v="1763"/>
    <s v="35-49"/>
    <x v="0"/>
    <s v="Govt Support"/>
    <s v="Single Male"/>
    <s v="3-6"/>
    <n v="4"/>
    <x v="5"/>
    <s v="None"/>
    <x v="130"/>
    <s v="No Referral"/>
  </r>
  <r>
    <n v="1764"/>
    <s v="50-64"/>
    <x v="4"/>
    <s v="Govt Support"/>
    <s v="Partners with Children"/>
    <s v="3-6"/>
    <n v="5"/>
    <x v="8"/>
    <s v="None"/>
    <x v="168"/>
    <s v="No Referral"/>
  </r>
  <r>
    <n v="1765"/>
    <s v="35-49"/>
    <x v="0"/>
    <s v="Govt Support"/>
    <s v="Single Male"/>
    <s v="3-6"/>
    <n v="10"/>
    <x v="3"/>
    <s v="None"/>
    <x v="27"/>
    <s v="No Referral"/>
  </r>
  <r>
    <n v="1766"/>
    <s v="35-49"/>
    <x v="0"/>
    <s v="Govt Support"/>
    <s v="Single Female"/>
    <s v="3-6"/>
    <n v="3"/>
    <x v="1"/>
    <s v="None"/>
    <x v="109"/>
    <s v="No Referral"/>
  </r>
  <r>
    <n v="1767"/>
    <s v="19-34"/>
    <x v="2"/>
    <s v="Govt Support"/>
    <s v="Female and Children"/>
    <s v="1-2"/>
    <n v="3"/>
    <x v="1"/>
    <s v="None"/>
    <x v="21"/>
    <s v="No Referral"/>
  </r>
  <r>
    <n v="1768"/>
    <s v="35-49"/>
    <x v="0"/>
    <s v="Govt Support"/>
    <s v="Single Male"/>
    <s v="3-6"/>
    <n v="6"/>
    <x v="7"/>
    <s v="None"/>
    <x v="117"/>
    <s v="No Referral"/>
  </r>
  <r>
    <n v="1769"/>
    <s v="19-34"/>
    <x v="2"/>
    <s v="Govt Support"/>
    <s v="Female and Children"/>
    <s v="1-2"/>
    <n v="3"/>
    <x v="1"/>
    <s v="Financial Mentoring"/>
    <x v="53"/>
    <s v="Financial Mentoring"/>
  </r>
  <r>
    <n v="1770"/>
    <s v="35-49"/>
    <x v="0"/>
    <s v="Govt Support"/>
    <s v="Single Male"/>
    <s v="3-6"/>
    <n v="1"/>
    <x v="4"/>
    <s v="Financial Mentoring"/>
    <x v="31"/>
    <s v="Financial Mentoring"/>
  </r>
  <r>
    <n v="1771"/>
    <s v="19-34"/>
    <x v="2"/>
    <s v="Govt Support"/>
    <s v="Female and Children"/>
    <s v="1-2"/>
    <n v="4"/>
    <x v="5"/>
    <s v="None"/>
    <x v="82"/>
    <s v="No Referral"/>
  </r>
  <r>
    <n v="1772"/>
    <s v="35-49"/>
    <x v="2"/>
    <s v="Govt Support"/>
    <s v="Female and Children"/>
    <s v="1-2"/>
    <n v="7"/>
    <x v="6"/>
    <s v="None"/>
    <x v="56"/>
    <s v="No Referral"/>
  </r>
  <r>
    <n v="1773"/>
    <s v="50-64"/>
    <x v="3"/>
    <s v="No Income"/>
    <s v="Partners with Children"/>
    <s v="7-12"/>
    <n v="1"/>
    <x v="4"/>
    <s v="None"/>
    <x v="162"/>
    <s v="No Referral"/>
  </r>
  <r>
    <n v="1774"/>
    <s v="35-49"/>
    <x v="0"/>
    <s v="Govt Support"/>
    <s v="Single Male"/>
    <s v="3-6"/>
    <n v="3"/>
    <x v="1"/>
    <s v="None"/>
    <x v="155"/>
    <s v="No Referral"/>
  </r>
  <r>
    <n v="1775"/>
    <s v="19-34"/>
    <x v="2"/>
    <s v="Govt Support"/>
    <s v="Female and Children"/>
    <s v="1-2"/>
    <n v="8"/>
    <x v="0"/>
    <s v="None"/>
    <x v="31"/>
    <s v="No Referral"/>
  </r>
  <r>
    <n v="1776"/>
    <s v="35-49"/>
    <x v="0"/>
    <s v="Govt Support"/>
    <s v="Single Male"/>
    <s v="3-6"/>
    <n v="10"/>
    <x v="3"/>
    <s v="Financial Mentoring"/>
    <x v="150"/>
    <s v="Financial Mentoring"/>
  </r>
  <r>
    <n v="1777"/>
    <s v="19-34"/>
    <x v="2"/>
    <s v="Govt Support"/>
    <s v="Female and Children"/>
    <s v="1-2"/>
    <n v="10"/>
    <x v="3"/>
    <s v="Financial Mentoring"/>
    <x v="169"/>
    <s v="Financial Mentoring"/>
  </r>
  <r>
    <n v="1778"/>
    <s v="35-49"/>
    <x v="0"/>
    <s v="Govt Support"/>
    <s v="Single Male"/>
    <s v="3-6"/>
    <n v="6"/>
    <x v="7"/>
    <s v="None"/>
    <x v="141"/>
    <s v="No Referral"/>
  </r>
  <r>
    <n v="1779"/>
    <s v="35-49"/>
    <x v="0"/>
    <s v="Govt Support"/>
    <s v="Single Male"/>
    <s v="3-6"/>
    <n v="1"/>
    <x v="4"/>
    <s v="Financial Mentoring"/>
    <x v="38"/>
    <s v="Financial Mentoring"/>
  </r>
  <r>
    <n v="1780"/>
    <s v="35-49"/>
    <x v="2"/>
    <s v="Govt Support"/>
    <s v="Single Male"/>
    <s v="3-6"/>
    <n v="2"/>
    <x v="2"/>
    <s v="None"/>
    <x v="116"/>
    <s v="No Referral"/>
  </r>
  <r>
    <n v="1781"/>
    <s v="19-34"/>
    <x v="2"/>
    <s v="Govt Support"/>
    <s v="Female and Children"/>
    <s v="1-2"/>
    <n v="5"/>
    <x v="8"/>
    <s v="None"/>
    <x v="63"/>
    <s v="No Referral"/>
  </r>
  <r>
    <n v="1782"/>
    <s v="19-34"/>
    <x v="2"/>
    <s v="Govt Support"/>
    <s v="Female and Children"/>
    <s v="1-2"/>
    <n v="3"/>
    <x v="1"/>
    <s v="None"/>
    <x v="13"/>
    <s v="No Referral"/>
  </r>
  <r>
    <n v="1783"/>
    <s v="65+"/>
    <x v="1"/>
    <s v="Personal/Private"/>
    <s v="Male and Children"/>
    <s v="13-24"/>
    <n v="4"/>
    <x v="5"/>
    <s v="None"/>
    <x v="128"/>
    <s v="No Referral"/>
  </r>
  <r>
    <n v="1784"/>
    <s v="19-34"/>
    <x v="2"/>
    <s v="Govt Support"/>
    <s v="Female and Children"/>
    <s v="1-2"/>
    <n v="4"/>
    <x v="5"/>
    <s v="Financial Mentoring"/>
    <x v="147"/>
    <s v="Financial Mentoring"/>
  </r>
  <r>
    <n v="1785"/>
    <s v="19-34"/>
    <x v="2"/>
    <s v="Govt Support"/>
    <s v="Female and Children"/>
    <s v="1-2"/>
    <n v="5"/>
    <x v="8"/>
    <s v="Financial Mentoring"/>
    <x v="60"/>
    <s v="Financial Mentoring"/>
  </r>
  <r>
    <n v="1786"/>
    <s v="50-64"/>
    <x v="3"/>
    <s v="No Income"/>
    <s v="Partners with Children"/>
    <s v="7-12"/>
    <n v="1"/>
    <x v="4"/>
    <s v="None"/>
    <x v="22"/>
    <s v="No Referral"/>
  </r>
  <r>
    <n v="1787"/>
    <s v="19-34"/>
    <x v="2"/>
    <s v="Govt Support"/>
    <s v="Female and Children"/>
    <s v="1-2"/>
    <n v="9"/>
    <x v="9"/>
    <s v="None"/>
    <x v="88"/>
    <s v="No Referral"/>
  </r>
  <r>
    <n v="1788"/>
    <s v="65+"/>
    <x v="1"/>
    <s v="Personal/Private"/>
    <s v="Male and Children"/>
    <s v="7-12"/>
    <n v="1"/>
    <x v="4"/>
    <s v="None"/>
    <x v="47"/>
    <s v="No Referral"/>
  </r>
  <r>
    <n v="1789"/>
    <s v="50-64"/>
    <x v="4"/>
    <s v="Govt Support"/>
    <s v="Single Female"/>
    <s v="3-6"/>
    <n v="8"/>
    <x v="0"/>
    <s v="Financial Mentoring"/>
    <x v="68"/>
    <s v="Financial Mentoring"/>
  </r>
  <r>
    <n v="1790"/>
    <s v="65+"/>
    <x v="1"/>
    <s v="Personal/Private"/>
    <s v="Male and Children"/>
    <s v="13-24"/>
    <n v="3"/>
    <x v="1"/>
    <s v="None"/>
    <x v="148"/>
    <s v="No Referral"/>
  </r>
  <r>
    <n v="1791"/>
    <s v="19-34"/>
    <x v="2"/>
    <s v="Govt Support"/>
    <s v="Female and Children"/>
    <s v="1-2"/>
    <n v="6"/>
    <x v="7"/>
    <s v="None"/>
    <x v="159"/>
    <s v="No Referral"/>
  </r>
  <r>
    <n v="1792"/>
    <s v="50-64"/>
    <x v="3"/>
    <s v="No Income"/>
    <s v="Partners with Children"/>
    <s v="7-12"/>
    <n v="4"/>
    <x v="5"/>
    <s v="None"/>
    <x v="126"/>
    <s v="No Referral"/>
  </r>
  <r>
    <n v="1793"/>
    <s v="35-49"/>
    <x v="0"/>
    <s v="Govt Support"/>
    <s v="Single Male"/>
    <s v="3-6"/>
    <n v="8"/>
    <x v="0"/>
    <s v="None"/>
    <x v="107"/>
    <s v="No Referral"/>
  </r>
  <r>
    <n v="1794"/>
    <s v="65+"/>
    <x v="1"/>
    <s v="Personal/Private"/>
    <s v="Male and Children"/>
    <s v="7-12"/>
    <n v="3"/>
    <x v="1"/>
    <s v="None"/>
    <x v="24"/>
    <s v="No Referral"/>
  </r>
  <r>
    <n v="1795"/>
    <s v="19-34"/>
    <x v="2"/>
    <s v="Govt Support"/>
    <s v="Female and Children"/>
    <s v="1-2"/>
    <n v="10"/>
    <x v="3"/>
    <s v="Financial Mentoring"/>
    <x v="177"/>
    <s v="Financial Mentoring"/>
  </r>
  <r>
    <n v="1796"/>
    <s v="50-64"/>
    <x v="1"/>
    <s v="Personal/Private"/>
    <s v="Partners with Children"/>
    <s v="7-12"/>
    <n v="4"/>
    <x v="5"/>
    <s v="Financial Mentoring"/>
    <x v="6"/>
    <s v="Financial Mentoring"/>
  </r>
  <r>
    <n v="1797"/>
    <s v="50-64"/>
    <x v="3"/>
    <s v="Govt Support"/>
    <s v="Partners with Children"/>
    <s v="3-6"/>
    <n v="8"/>
    <x v="0"/>
    <s v="Financial Mentoring"/>
    <x v="153"/>
    <s v="Financial Mentoring"/>
  </r>
  <r>
    <n v="1798"/>
    <s v="35-49"/>
    <x v="0"/>
    <s v="Govt Support"/>
    <s v="Single Male"/>
    <s v="3-6"/>
    <n v="9"/>
    <x v="9"/>
    <s v="Financial Mentoring"/>
    <x v="2"/>
    <s v="Financial Mentoring"/>
  </r>
  <r>
    <n v="1799"/>
    <s v="19-34"/>
    <x v="2"/>
    <s v="Govt Support"/>
    <s v="Female and Children"/>
    <s v="1-2"/>
    <n v="3"/>
    <x v="1"/>
    <s v="None"/>
    <x v="156"/>
    <s v="No Referral"/>
  </r>
  <r>
    <n v="1800"/>
    <s v="35-49"/>
    <x v="0"/>
    <s v="Govt Support"/>
    <s v="Single Female"/>
    <s v="3-6"/>
    <n v="2"/>
    <x v="2"/>
    <s v="None"/>
    <x v="84"/>
    <s v="No Referral"/>
  </r>
  <r>
    <n v="1801"/>
    <s v="50-64"/>
    <x v="4"/>
    <s v="Govt Support"/>
    <s v="Partners with Children"/>
    <s v="3-6"/>
    <n v="2"/>
    <x v="2"/>
    <s v="None"/>
    <x v="176"/>
    <s v="No Referral"/>
  </r>
  <r>
    <n v="1802"/>
    <s v="35-49"/>
    <x v="0"/>
    <s v="Govt Support"/>
    <s v="Single Female"/>
    <s v="3-6"/>
    <n v="3"/>
    <x v="1"/>
    <s v="Financial Mentoring"/>
    <x v="167"/>
    <s v="Financial Mentoring"/>
  </r>
  <r>
    <n v="1803"/>
    <s v="50-64"/>
    <x v="1"/>
    <s v="No Income"/>
    <s v="Partners with Children"/>
    <s v="7-12"/>
    <n v="1"/>
    <x v="4"/>
    <s v="None"/>
    <x v="42"/>
    <s v="No Referral"/>
  </r>
  <r>
    <n v="1804"/>
    <s v="35-49"/>
    <x v="0"/>
    <s v="Govt Support"/>
    <s v="Single Male"/>
    <s v="3-6"/>
    <n v="6"/>
    <x v="7"/>
    <s v="None"/>
    <x v="143"/>
    <s v="No Referral"/>
  </r>
  <r>
    <n v="1805"/>
    <s v="35-49"/>
    <x v="4"/>
    <s v="Govt Support"/>
    <s v="Single Female"/>
    <s v="3-6"/>
    <n v="6"/>
    <x v="7"/>
    <s v="None"/>
    <x v="160"/>
    <s v="No Referral"/>
  </r>
  <r>
    <n v="1806"/>
    <s v="50-64"/>
    <x v="4"/>
    <s v="Govt Support"/>
    <s v="Single Female"/>
    <s v="3-6"/>
    <n v="9"/>
    <x v="9"/>
    <s v="Financial Mentoring"/>
    <x v="73"/>
    <s v="Financial Mentoring"/>
  </r>
  <r>
    <n v="1807"/>
    <s v="19-34"/>
    <x v="2"/>
    <s v="Govt Support"/>
    <s v="Female and Children"/>
    <s v="1-2"/>
    <n v="6"/>
    <x v="7"/>
    <s v="Financial Mentoring"/>
    <x v="121"/>
    <s v="Financial Mentoring"/>
  </r>
  <r>
    <n v="1808"/>
    <s v="35-49"/>
    <x v="2"/>
    <s v="Govt Support"/>
    <s v="Female and Children"/>
    <s v="1-2"/>
    <n v="10"/>
    <x v="3"/>
    <s v="None"/>
    <x v="92"/>
    <s v="No Referral"/>
  </r>
  <r>
    <n v="1809"/>
    <s v="35-49"/>
    <x v="0"/>
    <s v="Govt Support"/>
    <s v="Single Male"/>
    <s v="3-6"/>
    <n v="5"/>
    <x v="8"/>
    <s v="None"/>
    <x v="74"/>
    <s v="No Referral"/>
  </r>
  <r>
    <n v="1810"/>
    <s v="19-34"/>
    <x v="2"/>
    <s v="Govt Support"/>
    <s v="Female and Children"/>
    <s v="1-2"/>
    <n v="4"/>
    <x v="5"/>
    <s v="None"/>
    <x v="165"/>
    <s v="No Referral"/>
  </r>
  <r>
    <n v="1811"/>
    <s v="19-34"/>
    <x v="2"/>
    <s v="Govt Support"/>
    <s v="Female and Children"/>
    <s v="1-2"/>
    <n v="8"/>
    <x v="0"/>
    <s v="None"/>
    <x v="69"/>
    <s v="No Referral"/>
  </r>
  <r>
    <n v="1812"/>
    <s v="35-49"/>
    <x v="0"/>
    <s v="Govt Support"/>
    <s v="Single Female"/>
    <s v="3-6"/>
    <n v="8"/>
    <x v="0"/>
    <s v="None"/>
    <x v="56"/>
    <s v="No Referral"/>
  </r>
  <r>
    <n v="1813"/>
    <s v="19-34"/>
    <x v="2"/>
    <s v="Govt Support"/>
    <s v="Female and Children"/>
    <s v="1-2"/>
    <n v="5"/>
    <x v="8"/>
    <s v="Financial Mentoring"/>
    <x v="29"/>
    <s v="Financial Mentoring"/>
  </r>
  <r>
    <n v="1814"/>
    <s v="50-64"/>
    <x v="4"/>
    <s v="Govt Support"/>
    <s v="Single Female"/>
    <s v="3-6"/>
    <n v="1"/>
    <x v="4"/>
    <s v="None"/>
    <x v="19"/>
    <s v="No Referral"/>
  </r>
  <r>
    <n v="1815"/>
    <s v="35-49"/>
    <x v="0"/>
    <s v="Govt Support"/>
    <s v="Single Female"/>
    <s v="3-6"/>
    <n v="4"/>
    <x v="5"/>
    <s v="None"/>
    <x v="63"/>
    <s v="No Referral"/>
  </r>
  <r>
    <n v="1816"/>
    <s v="35-49"/>
    <x v="0"/>
    <s v="Govt Support"/>
    <s v="Single Female"/>
    <s v="3-6"/>
    <n v="6"/>
    <x v="7"/>
    <s v="None"/>
    <x v="23"/>
    <s v="No Referral"/>
  </r>
  <r>
    <n v="1817"/>
    <s v="35-49"/>
    <x v="0"/>
    <s v="Govt Support"/>
    <s v="Single Male"/>
    <s v="3-6"/>
    <n v="10"/>
    <x v="3"/>
    <s v="None"/>
    <x v="174"/>
    <s v="No Referral"/>
  </r>
  <r>
    <n v="1818"/>
    <s v="50-64"/>
    <x v="3"/>
    <s v="No Income"/>
    <s v="Partners with Children"/>
    <s v="7-12"/>
    <n v="8"/>
    <x v="0"/>
    <s v="None"/>
    <x v="156"/>
    <s v="No Referral"/>
  </r>
  <r>
    <n v="1819"/>
    <s v="19-34"/>
    <x v="2"/>
    <s v="Govt Support"/>
    <s v="Female and Children"/>
    <s v="1-2"/>
    <n v="1"/>
    <x v="4"/>
    <s v="None"/>
    <x v="177"/>
    <s v="No Referral"/>
  </r>
  <r>
    <n v="1820"/>
    <s v="35-49"/>
    <x v="0"/>
    <s v="Govt Support"/>
    <s v="Single Female"/>
    <s v="3-6"/>
    <n v="4"/>
    <x v="5"/>
    <s v="None"/>
    <x v="147"/>
    <s v="No Referral"/>
  </r>
  <r>
    <n v="1821"/>
    <s v="19-34"/>
    <x v="2"/>
    <s v="Govt Support"/>
    <s v="Female and Children"/>
    <s v="1-2"/>
    <n v="8"/>
    <x v="0"/>
    <s v="None"/>
    <x v="70"/>
    <s v="No Referral"/>
  </r>
  <r>
    <n v="1822"/>
    <s v="50-64"/>
    <x v="3"/>
    <s v="No Income"/>
    <s v="Partners with Children"/>
    <s v="7-12"/>
    <n v="4"/>
    <x v="5"/>
    <s v="Financial Mentoring"/>
    <x v="87"/>
    <s v="Financial Mentoring"/>
  </r>
  <r>
    <n v="1823"/>
    <s v="35-49"/>
    <x v="0"/>
    <s v="Govt Support"/>
    <s v="Single Male"/>
    <s v="3-6"/>
    <n v="7"/>
    <x v="6"/>
    <s v="Financial Mentoring"/>
    <x v="12"/>
    <s v="Financial Mentoring"/>
  </r>
  <r>
    <n v="1824"/>
    <s v="19-34"/>
    <x v="2"/>
    <s v="Govt Support"/>
    <s v="Female and Children"/>
    <s v="1-2"/>
    <n v="10"/>
    <x v="3"/>
    <s v="None"/>
    <x v="156"/>
    <s v="No Referral"/>
  </r>
  <r>
    <n v="1825"/>
    <s v="19-34"/>
    <x v="2"/>
    <s v="Govt Support"/>
    <s v="Female and Children"/>
    <s v="1-2"/>
    <n v="5"/>
    <x v="8"/>
    <s v="Financial Mentoring"/>
    <x v="71"/>
    <s v="Financial Mentoring"/>
  </r>
  <r>
    <n v="1826"/>
    <s v="35-49"/>
    <x v="0"/>
    <s v="Govt Support"/>
    <s v="Single Male"/>
    <s v="3-6"/>
    <n v="1"/>
    <x v="4"/>
    <s v="Financial Mentoring"/>
    <x v="81"/>
    <s v="Financial Mentoring"/>
  </r>
  <r>
    <n v="1827"/>
    <s v="50-64"/>
    <x v="3"/>
    <s v="Govt Support"/>
    <s v="Partners with Children"/>
    <s v="3-6"/>
    <n v="4"/>
    <x v="5"/>
    <s v="Financial Mentoring"/>
    <x v="66"/>
    <s v="Financial Mentoring"/>
  </r>
  <r>
    <n v="1828"/>
    <s v="50-64"/>
    <x v="3"/>
    <s v="No Income"/>
    <s v="Partners with Children"/>
    <s v="7-12"/>
    <n v="1"/>
    <x v="4"/>
    <s v="None"/>
    <x v="126"/>
    <s v="No Referral"/>
  </r>
  <r>
    <n v="1829"/>
    <s v="35-49"/>
    <x v="0"/>
    <s v="Govt Support"/>
    <s v="Single Female"/>
    <s v="3-6"/>
    <n v="3"/>
    <x v="1"/>
    <s v="None"/>
    <x v="42"/>
    <s v="No Referral"/>
  </r>
  <r>
    <n v="1830"/>
    <s v="50-64"/>
    <x v="1"/>
    <s v="Personal/Private"/>
    <s v="Partners with Children"/>
    <s v="7-12"/>
    <n v="10"/>
    <x v="3"/>
    <s v="Financial Mentoring"/>
    <x v="172"/>
    <s v="Financial Mentoring"/>
  </r>
  <r>
    <n v="1831"/>
    <s v="35-49"/>
    <x v="2"/>
    <s v="Govt Support"/>
    <s v="Female and Children"/>
    <s v="3-6"/>
    <n v="7"/>
    <x v="6"/>
    <s v="Financial Mentoring"/>
    <x v="137"/>
    <s v="Financial Mentoring"/>
  </r>
  <r>
    <n v="1832"/>
    <s v="50-64"/>
    <x v="3"/>
    <s v="No Income"/>
    <s v="Partners with Children"/>
    <s v="7-12"/>
    <n v="2"/>
    <x v="2"/>
    <s v="None"/>
    <x v="127"/>
    <s v="No Referral"/>
  </r>
  <r>
    <n v="1833"/>
    <s v="35-49"/>
    <x v="0"/>
    <s v="Govt Support"/>
    <s v="Single Male"/>
    <s v="3-6"/>
    <n v="9"/>
    <x v="9"/>
    <s v="Financial Mentoring"/>
    <x v="168"/>
    <s v="Financial Mentoring"/>
  </r>
  <r>
    <n v="1834"/>
    <s v="35-49"/>
    <x v="0"/>
    <s v="Govt Support"/>
    <s v="Single Male"/>
    <s v="3-6"/>
    <n v="9"/>
    <x v="9"/>
    <s v="None"/>
    <x v="125"/>
    <s v="No Referral"/>
  </r>
  <r>
    <n v="1835"/>
    <s v="19-34"/>
    <x v="2"/>
    <s v="Govt Support"/>
    <s v="Female and Children"/>
    <s v="1-2"/>
    <n v="5"/>
    <x v="8"/>
    <s v="Financial Mentoring"/>
    <x v="132"/>
    <s v="Financial Mentoring"/>
  </r>
  <r>
    <n v="1836"/>
    <s v="19-34"/>
    <x v="2"/>
    <s v="Govt Support"/>
    <s v="Female and Children"/>
    <s v="1-2"/>
    <n v="4"/>
    <x v="5"/>
    <s v="None"/>
    <x v="109"/>
    <s v="No Referral"/>
  </r>
  <r>
    <n v="1837"/>
    <s v="19-34"/>
    <x v="2"/>
    <s v="Govt Support"/>
    <s v="Female and Children"/>
    <s v="1-2"/>
    <n v="4"/>
    <x v="5"/>
    <s v="Financial Mentoring"/>
    <x v="7"/>
    <s v="Financial Mentoring"/>
  </r>
  <r>
    <n v="1838"/>
    <s v="19-34"/>
    <x v="2"/>
    <s v="Govt Support"/>
    <s v="Female and Children"/>
    <s v="1-2"/>
    <n v="10"/>
    <x v="3"/>
    <s v="None"/>
    <x v="77"/>
    <s v="No Referral"/>
  </r>
  <r>
    <n v="1839"/>
    <s v="35-49"/>
    <x v="0"/>
    <s v="Govt Support"/>
    <s v="Single Male"/>
    <s v="3-6"/>
    <n v="8"/>
    <x v="0"/>
    <s v="Financial Mentoring"/>
    <x v="65"/>
    <s v="Financial Mentoring"/>
  </r>
  <r>
    <n v="1840"/>
    <s v="50-64"/>
    <x v="1"/>
    <s v="Personal/Private"/>
    <s v="Partners with Children"/>
    <s v="7-12"/>
    <n v="6"/>
    <x v="7"/>
    <s v="None"/>
    <x v="114"/>
    <s v="No Referral"/>
  </r>
  <r>
    <n v="1841"/>
    <s v="19-34"/>
    <x v="2"/>
    <s v="Govt Support"/>
    <s v="Female and Children"/>
    <s v="1-2"/>
    <n v="10"/>
    <x v="3"/>
    <s v="None"/>
    <x v="99"/>
    <s v="No Referral"/>
  </r>
  <r>
    <n v="1842"/>
    <s v="50-64"/>
    <x v="3"/>
    <s v="No Income"/>
    <s v="Partners with Children"/>
    <s v="7-12"/>
    <n v="5"/>
    <x v="8"/>
    <s v="None"/>
    <x v="40"/>
    <s v="No Referral"/>
  </r>
  <r>
    <n v="1843"/>
    <s v="19-34"/>
    <x v="2"/>
    <s v="Govt Support"/>
    <s v="Female and Children"/>
    <s v="1-2"/>
    <n v="10"/>
    <x v="3"/>
    <s v="None"/>
    <x v="48"/>
    <s v="No Referral"/>
  </r>
  <r>
    <n v="1844"/>
    <s v="35-49"/>
    <x v="2"/>
    <s v="Govt Support"/>
    <s v="Female and Children"/>
    <s v="1-2"/>
    <n v="2"/>
    <x v="2"/>
    <s v="Financial Mentoring"/>
    <x v="159"/>
    <s v="Financial Mentoring"/>
  </r>
  <r>
    <n v="1845"/>
    <s v="65+"/>
    <x v="1"/>
    <s v="Personal/Private"/>
    <s v="Male and Children"/>
    <s v="13-24"/>
    <n v="7"/>
    <x v="6"/>
    <s v="None"/>
    <x v="38"/>
    <s v="No Referral"/>
  </r>
  <r>
    <n v="1846"/>
    <s v="65+"/>
    <x v="1"/>
    <s v="Personal/Private"/>
    <s v="Male and Children"/>
    <s v="7-12"/>
    <n v="4"/>
    <x v="5"/>
    <s v="Financial Mentoring"/>
    <x v="26"/>
    <s v="Financial Mentoring"/>
  </r>
  <r>
    <n v="1847"/>
    <s v="35-49"/>
    <x v="0"/>
    <s v="Govt Support"/>
    <s v="Single Male"/>
    <s v="3-6"/>
    <n v="9"/>
    <x v="9"/>
    <s v="None"/>
    <x v="135"/>
    <s v="No Referral"/>
  </r>
  <r>
    <n v="1848"/>
    <s v="50-64"/>
    <x v="3"/>
    <s v="No Income"/>
    <s v="Partners with Children"/>
    <s v="7-12"/>
    <n v="10"/>
    <x v="3"/>
    <s v="None"/>
    <x v="152"/>
    <s v="No Referral"/>
  </r>
  <r>
    <n v="1849"/>
    <s v="50-64"/>
    <x v="4"/>
    <s v="Govt Support"/>
    <s v="Single Female"/>
    <s v="3-6"/>
    <n v="4"/>
    <x v="5"/>
    <s v="None"/>
    <x v="51"/>
    <s v="No Referral"/>
  </r>
  <r>
    <n v="1850"/>
    <s v="35-49"/>
    <x v="0"/>
    <s v="Govt Support"/>
    <s v="Single Male"/>
    <s v="3-6"/>
    <n v="1"/>
    <x v="4"/>
    <s v="None"/>
    <x v="21"/>
    <s v="No Referral"/>
  </r>
  <r>
    <n v="1851"/>
    <s v="35-49"/>
    <x v="2"/>
    <s v="Govt Support"/>
    <s v="Female and Children"/>
    <s v="1-2"/>
    <n v="9"/>
    <x v="9"/>
    <s v="None"/>
    <x v="2"/>
    <s v="No Referral"/>
  </r>
  <r>
    <n v="1852"/>
    <s v="19-34"/>
    <x v="2"/>
    <s v="Govt Support"/>
    <s v="Female and Children"/>
    <s v="1-2"/>
    <n v="5"/>
    <x v="8"/>
    <s v="Financial Mentoring"/>
    <x v="109"/>
    <s v="Financial Mentoring"/>
  </r>
  <r>
    <n v="1853"/>
    <s v="50-64"/>
    <x v="3"/>
    <s v="No Income"/>
    <s v="Partners with Children"/>
    <s v="7-12"/>
    <n v="2"/>
    <x v="2"/>
    <s v="Financial Mentoring"/>
    <x v="75"/>
    <s v="Financial Mentoring"/>
  </r>
  <r>
    <n v="1854"/>
    <s v="65+"/>
    <x v="1"/>
    <s v="Personal/Private"/>
    <s v="Male and Children"/>
    <s v="7-12"/>
    <n v="2"/>
    <x v="2"/>
    <s v="None"/>
    <x v="14"/>
    <s v="No Referral"/>
  </r>
  <r>
    <n v="1855"/>
    <s v="35-49"/>
    <x v="0"/>
    <s v="Govt Support"/>
    <s v="Single Male"/>
    <s v="3-6"/>
    <n v="7"/>
    <x v="6"/>
    <s v="None"/>
    <x v="132"/>
    <s v="No Referral"/>
  </r>
  <r>
    <n v="1856"/>
    <s v="19-34"/>
    <x v="2"/>
    <s v="Govt Support"/>
    <s v="Female and Children"/>
    <s v="1-2"/>
    <n v="6"/>
    <x v="7"/>
    <s v="None"/>
    <x v="19"/>
    <s v="No Referral"/>
  </r>
  <r>
    <n v="1857"/>
    <s v="35-49"/>
    <x v="2"/>
    <s v="Govt Support"/>
    <s v="Female and Children"/>
    <s v="1-2"/>
    <n v="10"/>
    <x v="3"/>
    <s v="Financial Mentoring"/>
    <x v="106"/>
    <s v="Financial Mentoring"/>
  </r>
  <r>
    <n v="1858"/>
    <s v="19-34"/>
    <x v="2"/>
    <s v="Govt Support"/>
    <s v="Female and Children"/>
    <s v="1-2"/>
    <n v="8"/>
    <x v="0"/>
    <s v="None"/>
    <x v="6"/>
    <s v="No Referral"/>
  </r>
  <r>
    <n v="1859"/>
    <s v="35-49"/>
    <x v="2"/>
    <s v="Govt Support"/>
    <s v="Female and Children"/>
    <s v="1-2"/>
    <n v="4"/>
    <x v="5"/>
    <s v="None"/>
    <x v="97"/>
    <s v="No Referral"/>
  </r>
  <r>
    <n v="1860"/>
    <s v="50-64"/>
    <x v="1"/>
    <s v="Personal/Private"/>
    <s v="Partners with Children"/>
    <s v="7-12"/>
    <n v="2"/>
    <x v="2"/>
    <s v="None"/>
    <x v="109"/>
    <s v="No Referral"/>
  </r>
  <r>
    <n v="1861"/>
    <s v="35-49"/>
    <x v="0"/>
    <s v="Govt Support"/>
    <s v="Single Male"/>
    <s v="3-6"/>
    <n v="7"/>
    <x v="6"/>
    <s v="Financial Mentoring"/>
    <x v="164"/>
    <s v="Financial Mentoring"/>
  </r>
  <r>
    <n v="1862"/>
    <s v="35-49"/>
    <x v="0"/>
    <s v="Govt Support"/>
    <s v="Single Female"/>
    <s v="3-6"/>
    <n v="2"/>
    <x v="2"/>
    <s v="None"/>
    <x v="95"/>
    <s v="No Referral"/>
  </r>
  <r>
    <n v="1863"/>
    <s v="50-64"/>
    <x v="4"/>
    <s v="Govt Support"/>
    <s v="Single Female"/>
    <s v="3-6"/>
    <n v="2"/>
    <x v="2"/>
    <s v="Financial Mentoring"/>
    <x v="147"/>
    <s v="Financial Mentoring"/>
  </r>
  <r>
    <n v="1864"/>
    <s v="19-34"/>
    <x v="2"/>
    <s v="Govt Support"/>
    <s v="Female and Children"/>
    <s v="1-2"/>
    <n v="2"/>
    <x v="2"/>
    <s v="Financial Mentoring"/>
    <x v="173"/>
    <s v="Financial Mentoring"/>
  </r>
  <r>
    <n v="1865"/>
    <s v="19-34"/>
    <x v="2"/>
    <s v="Govt Support"/>
    <s v="Female and Children"/>
    <s v="1-2"/>
    <n v="2"/>
    <x v="2"/>
    <s v="None"/>
    <x v="22"/>
    <s v="No Referral"/>
  </r>
  <r>
    <n v="1866"/>
    <s v="50-64"/>
    <x v="4"/>
    <s v="Govt Support"/>
    <s v="Single Female"/>
    <s v="3-6"/>
    <n v="6"/>
    <x v="7"/>
    <s v="Financial Mentoring"/>
    <x v="134"/>
    <s v="Financial Mentoring"/>
  </r>
  <r>
    <n v="1867"/>
    <s v="35-49"/>
    <x v="2"/>
    <s v="Govt Support"/>
    <s v="Female and Children"/>
    <s v="1-2"/>
    <n v="2"/>
    <x v="2"/>
    <s v="Financial Mentoring"/>
    <x v="104"/>
    <s v="Financial Mentoring"/>
  </r>
  <r>
    <n v="1868"/>
    <s v="19-34"/>
    <x v="2"/>
    <s v="Govt Support"/>
    <s v="Female and Children"/>
    <s v="1-2"/>
    <n v="4"/>
    <x v="5"/>
    <s v="Financial Mentoring"/>
    <x v="47"/>
    <s v="Financial Mentoring"/>
  </r>
  <r>
    <n v="1869"/>
    <s v="35-49"/>
    <x v="4"/>
    <s v="Govt Support"/>
    <s v="Single Female"/>
    <s v="3-6"/>
    <n v="5"/>
    <x v="8"/>
    <s v="None"/>
    <x v="100"/>
    <s v="No Referral"/>
  </r>
  <r>
    <n v="1870"/>
    <s v="35-49"/>
    <x v="2"/>
    <s v="Govt Support"/>
    <s v="Single Male"/>
    <s v="3-6"/>
    <n v="2"/>
    <x v="2"/>
    <s v="None"/>
    <x v="120"/>
    <s v="No Referral"/>
  </r>
  <r>
    <n v="1871"/>
    <s v="35-49"/>
    <x v="0"/>
    <s v="Govt Support"/>
    <s v="Single Male"/>
    <s v="3-6"/>
    <n v="5"/>
    <x v="8"/>
    <s v="None"/>
    <x v="163"/>
    <s v="No Referral"/>
  </r>
  <r>
    <n v="1872"/>
    <s v="50-64"/>
    <x v="4"/>
    <s v="Govt Support"/>
    <s v="Single Female"/>
    <s v="3-6"/>
    <n v="7"/>
    <x v="6"/>
    <s v="None"/>
    <x v="140"/>
    <s v="No Referral"/>
  </r>
  <r>
    <n v="1873"/>
    <s v="50-64"/>
    <x v="3"/>
    <s v="Govt Support"/>
    <s v="Partners with Children"/>
    <s v="3-6"/>
    <n v="3"/>
    <x v="1"/>
    <s v="None"/>
    <x v="33"/>
    <s v="No Referral"/>
  </r>
  <r>
    <n v="1874"/>
    <s v="35-49"/>
    <x v="0"/>
    <s v="Govt Support"/>
    <s v="Single Male"/>
    <s v="3-6"/>
    <n v="7"/>
    <x v="6"/>
    <s v="None"/>
    <x v="12"/>
    <s v="No Referral"/>
  </r>
  <r>
    <n v="1875"/>
    <s v="19-34"/>
    <x v="2"/>
    <s v="Govt Support"/>
    <s v="Female and Children"/>
    <s v="1-2"/>
    <n v="4"/>
    <x v="5"/>
    <s v="None"/>
    <x v="41"/>
    <s v="No Referral"/>
  </r>
  <r>
    <n v="1876"/>
    <s v="50-64"/>
    <x v="3"/>
    <s v="No Income"/>
    <s v="Partners with Children"/>
    <s v="7-12"/>
    <n v="10"/>
    <x v="3"/>
    <s v="Financial Mentoring"/>
    <x v="42"/>
    <s v="Financial Mentoring"/>
  </r>
  <r>
    <n v="1877"/>
    <s v="19-34"/>
    <x v="2"/>
    <s v="Govt Support"/>
    <s v="Female and Children"/>
    <s v="1-2"/>
    <n v="10"/>
    <x v="3"/>
    <s v="None"/>
    <x v="67"/>
    <s v="No Referral"/>
  </r>
  <r>
    <n v="1878"/>
    <s v="50-64"/>
    <x v="3"/>
    <s v="No Income"/>
    <s v="Partners with Children"/>
    <s v="7-12"/>
    <n v="8"/>
    <x v="0"/>
    <s v="Financial Mentoring"/>
    <x v="141"/>
    <s v="Financial Mentoring"/>
  </r>
  <r>
    <n v="1879"/>
    <s v="50-64"/>
    <x v="3"/>
    <s v="No Income"/>
    <s v="Partners with Children"/>
    <s v="7-12"/>
    <n v="10"/>
    <x v="3"/>
    <s v="Financial Mentoring"/>
    <x v="39"/>
    <s v="Financial Mentoring"/>
  </r>
  <r>
    <n v="1880"/>
    <s v="19-34"/>
    <x v="2"/>
    <s v="Govt Support"/>
    <s v="Female and Children"/>
    <s v="1-2"/>
    <n v="8"/>
    <x v="0"/>
    <s v="Financial Mentoring"/>
    <x v="33"/>
    <s v="Financial Mentoring"/>
  </r>
  <r>
    <n v="1881"/>
    <s v="35-49"/>
    <x v="0"/>
    <s v="Govt Support"/>
    <s v="Single Female"/>
    <s v="3-6"/>
    <n v="2"/>
    <x v="2"/>
    <s v="None"/>
    <x v="56"/>
    <s v="No Referral"/>
  </r>
  <r>
    <n v="1882"/>
    <s v="35-49"/>
    <x v="0"/>
    <s v="Govt Support"/>
    <s v="Single Male"/>
    <s v="3-6"/>
    <n v="10"/>
    <x v="3"/>
    <s v="None"/>
    <x v="93"/>
    <s v="No Referral"/>
  </r>
  <r>
    <n v="1883"/>
    <s v="19-34"/>
    <x v="2"/>
    <s v="Govt Support"/>
    <s v="Female and Children"/>
    <s v="1-2"/>
    <n v="10"/>
    <x v="3"/>
    <s v="None"/>
    <x v="153"/>
    <s v="No Referral"/>
  </r>
  <r>
    <n v="1884"/>
    <s v="19-34"/>
    <x v="2"/>
    <s v="Govt Support"/>
    <s v="Female and Children"/>
    <s v="1-2"/>
    <n v="9"/>
    <x v="9"/>
    <s v="None"/>
    <x v="56"/>
    <s v="No Referral"/>
  </r>
  <r>
    <n v="1885"/>
    <s v="35-49"/>
    <x v="0"/>
    <s v="Govt Support"/>
    <s v="Single Male"/>
    <s v="3-6"/>
    <n v="3"/>
    <x v="1"/>
    <s v="Financial Mentoring"/>
    <x v="5"/>
    <s v="Financial Mentoring"/>
  </r>
  <r>
    <n v="1886"/>
    <s v="50-64"/>
    <x v="1"/>
    <s v="Personal/Private"/>
    <s v="Partners with Children"/>
    <s v="7-12"/>
    <n v="10"/>
    <x v="3"/>
    <s v="None"/>
    <x v="99"/>
    <s v="No Referral"/>
  </r>
  <r>
    <n v="1887"/>
    <s v="50-64"/>
    <x v="4"/>
    <s v="Govt Support"/>
    <s v="Single Female"/>
    <s v="3-6"/>
    <n v="7"/>
    <x v="6"/>
    <s v="Financial Mentoring"/>
    <x v="10"/>
    <s v="Financial Mentoring"/>
  </r>
  <r>
    <n v="1888"/>
    <s v="35-49"/>
    <x v="0"/>
    <s v="Govt Support"/>
    <s v="Single Male"/>
    <s v="3-6"/>
    <n v="10"/>
    <x v="3"/>
    <s v="None"/>
    <x v="171"/>
    <s v="No Referral"/>
  </r>
  <r>
    <n v="1889"/>
    <s v="65+"/>
    <x v="1"/>
    <s v="Personal/Private"/>
    <s v="Male and Children"/>
    <s v="7-12"/>
    <n v="3"/>
    <x v="1"/>
    <s v="None"/>
    <x v="27"/>
    <s v="No Referral"/>
  </r>
  <r>
    <n v="1890"/>
    <s v="19-34"/>
    <x v="2"/>
    <s v="Govt Support"/>
    <s v="Female and Children"/>
    <s v="1-2"/>
    <n v="2"/>
    <x v="2"/>
    <s v="None"/>
    <x v="9"/>
    <s v="No Referral"/>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90">
  <r>
    <n v="1001"/>
    <s v="35-49"/>
    <s v="Māori"/>
    <x v="0"/>
    <s v="Single Male"/>
    <x v="0"/>
    <n v="8"/>
    <x v="0"/>
    <x v="0"/>
  </r>
  <r>
    <n v="1002"/>
    <s v="35-49"/>
    <s v="Māori"/>
    <x v="0"/>
    <s v="Single Male"/>
    <x v="0"/>
    <n v="3"/>
    <x v="1"/>
    <x v="0"/>
  </r>
  <r>
    <n v="1003"/>
    <s v="50-64"/>
    <s v="Other"/>
    <x v="1"/>
    <s v="Partners with Children"/>
    <x v="1"/>
    <n v="2"/>
    <x v="2"/>
    <x v="1"/>
  </r>
  <r>
    <n v="1004"/>
    <s v="35-49"/>
    <s v="NZ European"/>
    <x v="0"/>
    <s v="Female and Children"/>
    <x v="2"/>
    <n v="10"/>
    <x v="3"/>
    <x v="0"/>
  </r>
  <r>
    <n v="1005"/>
    <s v="35-49"/>
    <s v="Māori"/>
    <x v="0"/>
    <s v="Single Male"/>
    <x v="0"/>
    <n v="1"/>
    <x v="4"/>
    <x v="1"/>
  </r>
  <r>
    <n v="1006"/>
    <s v="35-49"/>
    <s v="Māori"/>
    <x v="0"/>
    <s v="Single Female"/>
    <x v="0"/>
    <n v="8"/>
    <x v="0"/>
    <x v="1"/>
  </r>
  <r>
    <n v="1007"/>
    <s v="19-34"/>
    <s v="NZ European"/>
    <x v="0"/>
    <s v="Female and Children"/>
    <x v="2"/>
    <n v="4"/>
    <x v="5"/>
    <x v="1"/>
  </r>
  <r>
    <n v="1008"/>
    <s v="35-49"/>
    <s v="Māori"/>
    <x v="0"/>
    <s v="Single Male"/>
    <x v="0"/>
    <n v="7"/>
    <x v="6"/>
    <x v="1"/>
  </r>
  <r>
    <n v="1009"/>
    <s v="35-49"/>
    <s v="Māori"/>
    <x v="0"/>
    <s v="Single Male"/>
    <x v="0"/>
    <n v="6"/>
    <x v="7"/>
    <x v="1"/>
  </r>
  <r>
    <n v="1010"/>
    <s v="19-34"/>
    <s v="NZ European"/>
    <x v="0"/>
    <s v="Female and Children"/>
    <x v="2"/>
    <n v="3"/>
    <x v="1"/>
    <x v="0"/>
  </r>
  <r>
    <n v="1011"/>
    <s v="65+"/>
    <s v="Other"/>
    <x v="1"/>
    <s v="Male and Children"/>
    <x v="3"/>
    <n v="5"/>
    <x v="8"/>
    <x v="0"/>
  </r>
  <r>
    <n v="1012"/>
    <s v="50-64"/>
    <s v="Other"/>
    <x v="1"/>
    <s v="Partners with Children"/>
    <x v="1"/>
    <n v="3"/>
    <x v="1"/>
    <x v="0"/>
  </r>
  <r>
    <n v="1013"/>
    <s v="50-64"/>
    <s v="Other"/>
    <x v="1"/>
    <s v="Partners with Children"/>
    <x v="1"/>
    <n v="2"/>
    <x v="2"/>
    <x v="1"/>
  </r>
  <r>
    <n v="1014"/>
    <s v="50-64"/>
    <s v="East Asian"/>
    <x v="2"/>
    <s v="Partners with Children"/>
    <x v="1"/>
    <n v="1"/>
    <x v="4"/>
    <x v="0"/>
  </r>
  <r>
    <n v="1015"/>
    <s v="19-34"/>
    <s v="NZ European"/>
    <x v="0"/>
    <s v="Female and Children"/>
    <x v="2"/>
    <n v="8"/>
    <x v="0"/>
    <x v="0"/>
  </r>
  <r>
    <n v="1016"/>
    <s v="35-49"/>
    <s v="Māori"/>
    <x v="0"/>
    <s v="Single Male"/>
    <x v="0"/>
    <n v="8"/>
    <x v="0"/>
    <x v="1"/>
  </r>
  <r>
    <n v="1017"/>
    <s v="19-34"/>
    <s v="NZ European"/>
    <x v="0"/>
    <s v="Female and Children"/>
    <x v="2"/>
    <n v="5"/>
    <x v="8"/>
    <x v="0"/>
  </r>
  <r>
    <n v="1018"/>
    <s v="19-34"/>
    <s v="NZ European"/>
    <x v="0"/>
    <s v="Female and Children"/>
    <x v="2"/>
    <n v="7"/>
    <x v="6"/>
    <x v="0"/>
  </r>
  <r>
    <n v="1019"/>
    <s v="50-64"/>
    <s v="Pasifika"/>
    <x v="0"/>
    <s v="Single Female"/>
    <x v="0"/>
    <n v="4"/>
    <x v="5"/>
    <x v="0"/>
  </r>
  <r>
    <n v="1020"/>
    <s v="35-49"/>
    <s v="Māori"/>
    <x v="0"/>
    <s v="Single Female"/>
    <x v="0"/>
    <n v="4"/>
    <x v="5"/>
    <x v="1"/>
  </r>
  <r>
    <n v="1021"/>
    <s v="35-49"/>
    <s v="Māori"/>
    <x v="0"/>
    <s v="Single Male"/>
    <x v="0"/>
    <n v="3"/>
    <x v="1"/>
    <x v="0"/>
  </r>
  <r>
    <n v="1022"/>
    <s v="19-34"/>
    <s v="NZ European"/>
    <x v="0"/>
    <s v="Female and Children"/>
    <x v="2"/>
    <n v="4"/>
    <x v="5"/>
    <x v="0"/>
  </r>
  <r>
    <n v="1023"/>
    <s v="19-34"/>
    <s v="NZ European"/>
    <x v="0"/>
    <s v="Female and Children"/>
    <x v="2"/>
    <n v="5"/>
    <x v="8"/>
    <x v="1"/>
  </r>
  <r>
    <n v="1024"/>
    <s v="19-34"/>
    <s v="NZ European"/>
    <x v="0"/>
    <s v="Female and Children"/>
    <x v="2"/>
    <n v="4"/>
    <x v="5"/>
    <x v="0"/>
  </r>
  <r>
    <n v="1025"/>
    <s v="65+"/>
    <s v="Other"/>
    <x v="1"/>
    <s v="Male and Children"/>
    <x v="3"/>
    <n v="2"/>
    <x v="2"/>
    <x v="1"/>
  </r>
  <r>
    <n v="1026"/>
    <s v="35-49"/>
    <s v="NZ European"/>
    <x v="0"/>
    <s v="Female and Children"/>
    <x v="2"/>
    <n v="3"/>
    <x v="1"/>
    <x v="1"/>
  </r>
  <r>
    <n v="1027"/>
    <s v="50-64"/>
    <s v="East Asian"/>
    <x v="2"/>
    <s v="Partners with Children"/>
    <x v="1"/>
    <n v="3"/>
    <x v="1"/>
    <x v="0"/>
  </r>
  <r>
    <n v="1028"/>
    <s v="19-34"/>
    <s v="NZ European"/>
    <x v="0"/>
    <s v="Female and Children"/>
    <x v="2"/>
    <n v="1"/>
    <x v="4"/>
    <x v="0"/>
  </r>
  <r>
    <n v="1029"/>
    <s v="50-64"/>
    <s v="Pasifika"/>
    <x v="0"/>
    <s v="Single Female"/>
    <x v="0"/>
    <n v="8"/>
    <x v="0"/>
    <x v="0"/>
  </r>
  <r>
    <n v="1030"/>
    <s v="50-64"/>
    <s v="East Asian"/>
    <x v="2"/>
    <s v="Partners with Children"/>
    <x v="1"/>
    <n v="9"/>
    <x v="9"/>
    <x v="1"/>
  </r>
  <r>
    <n v="1031"/>
    <s v="19-34"/>
    <s v="NZ European"/>
    <x v="0"/>
    <s v="Female and Children"/>
    <x v="2"/>
    <n v="7"/>
    <x v="6"/>
    <x v="0"/>
  </r>
  <r>
    <n v="1032"/>
    <s v="19-34"/>
    <s v="NZ European"/>
    <x v="0"/>
    <s v="Female and Children"/>
    <x v="2"/>
    <n v="9"/>
    <x v="9"/>
    <x v="0"/>
  </r>
  <r>
    <n v="1033"/>
    <s v="35-49"/>
    <s v="Māori"/>
    <x v="0"/>
    <s v="Single Male"/>
    <x v="0"/>
    <n v="1"/>
    <x v="4"/>
    <x v="0"/>
  </r>
  <r>
    <n v="1034"/>
    <s v="35-49"/>
    <s v="Māori"/>
    <x v="0"/>
    <s v="Single Male"/>
    <x v="0"/>
    <n v="9"/>
    <x v="9"/>
    <x v="0"/>
  </r>
  <r>
    <n v="1035"/>
    <s v="19-34"/>
    <s v="NZ European"/>
    <x v="0"/>
    <s v="Female and Children"/>
    <x v="2"/>
    <n v="1"/>
    <x v="4"/>
    <x v="0"/>
  </r>
  <r>
    <n v="1036"/>
    <s v="35-49"/>
    <s v="Māori"/>
    <x v="0"/>
    <s v="Single Male"/>
    <x v="0"/>
    <n v="6"/>
    <x v="7"/>
    <x v="0"/>
  </r>
  <r>
    <n v="1037"/>
    <s v="35-49"/>
    <s v="Māori"/>
    <x v="0"/>
    <s v="Single Female"/>
    <x v="0"/>
    <n v="4"/>
    <x v="5"/>
    <x v="1"/>
  </r>
  <r>
    <n v="1038"/>
    <s v="19-34"/>
    <s v="NZ European"/>
    <x v="0"/>
    <s v="Female and Children"/>
    <x v="2"/>
    <n v="9"/>
    <x v="9"/>
    <x v="0"/>
  </r>
  <r>
    <n v="1039"/>
    <s v="50-64"/>
    <s v="East Asian"/>
    <x v="2"/>
    <s v="Partners with Children"/>
    <x v="1"/>
    <n v="5"/>
    <x v="8"/>
    <x v="0"/>
  </r>
  <r>
    <n v="1040"/>
    <s v="19-34"/>
    <s v="NZ European"/>
    <x v="0"/>
    <s v="Female and Children"/>
    <x v="2"/>
    <n v="1"/>
    <x v="4"/>
    <x v="1"/>
  </r>
  <r>
    <n v="1041"/>
    <s v="65+"/>
    <s v="Other"/>
    <x v="1"/>
    <s v="Male and Children"/>
    <x v="3"/>
    <n v="8"/>
    <x v="0"/>
    <x v="0"/>
  </r>
  <r>
    <n v="1042"/>
    <s v="35-49"/>
    <s v="Māori"/>
    <x v="0"/>
    <s v="Single Male"/>
    <x v="0"/>
    <n v="9"/>
    <x v="9"/>
    <x v="0"/>
  </r>
  <r>
    <n v="1043"/>
    <s v="19-34"/>
    <s v="NZ European"/>
    <x v="0"/>
    <s v="Female and Children"/>
    <x v="2"/>
    <n v="6"/>
    <x v="7"/>
    <x v="0"/>
  </r>
  <r>
    <n v="1044"/>
    <s v="19-34"/>
    <s v="NZ European"/>
    <x v="0"/>
    <s v="Female and Children"/>
    <x v="2"/>
    <n v="6"/>
    <x v="7"/>
    <x v="0"/>
  </r>
  <r>
    <n v="1045"/>
    <s v="50-64"/>
    <s v="East Asian"/>
    <x v="2"/>
    <s v="Partners with Children"/>
    <x v="1"/>
    <n v="5"/>
    <x v="8"/>
    <x v="0"/>
  </r>
  <r>
    <n v="1046"/>
    <s v="35-49"/>
    <s v="Māori"/>
    <x v="0"/>
    <s v="Single Male"/>
    <x v="0"/>
    <n v="5"/>
    <x v="8"/>
    <x v="0"/>
  </r>
  <r>
    <n v="1047"/>
    <s v="35-49"/>
    <s v="Māori"/>
    <x v="0"/>
    <s v="Single Female"/>
    <x v="0"/>
    <n v="9"/>
    <x v="9"/>
    <x v="1"/>
  </r>
  <r>
    <n v="1048"/>
    <s v="50-64"/>
    <s v="East Asian"/>
    <x v="2"/>
    <s v="Partners with Children"/>
    <x v="1"/>
    <n v="9"/>
    <x v="9"/>
    <x v="0"/>
  </r>
  <r>
    <n v="1049"/>
    <s v="19-34"/>
    <s v="NZ European"/>
    <x v="0"/>
    <s v="Female and Children"/>
    <x v="2"/>
    <n v="2"/>
    <x v="2"/>
    <x v="0"/>
  </r>
  <r>
    <n v="1050"/>
    <s v="50-64"/>
    <s v="Other"/>
    <x v="2"/>
    <s v="Partners with Children"/>
    <x v="1"/>
    <n v="2"/>
    <x v="2"/>
    <x v="1"/>
  </r>
  <r>
    <n v="1051"/>
    <s v="19-34"/>
    <s v="NZ European"/>
    <x v="0"/>
    <s v="Female and Children"/>
    <x v="2"/>
    <n v="10"/>
    <x v="3"/>
    <x v="0"/>
  </r>
  <r>
    <n v="1052"/>
    <s v="50-64"/>
    <s v="East Asian"/>
    <x v="2"/>
    <s v="Partners with Children"/>
    <x v="1"/>
    <n v="2"/>
    <x v="2"/>
    <x v="0"/>
  </r>
  <r>
    <n v="1053"/>
    <s v="50-64"/>
    <s v="East Asian"/>
    <x v="2"/>
    <s v="Partners with Children"/>
    <x v="1"/>
    <n v="3"/>
    <x v="1"/>
    <x v="1"/>
  </r>
  <r>
    <n v="1054"/>
    <s v="35-49"/>
    <s v="Māori"/>
    <x v="0"/>
    <s v="Single Male"/>
    <x v="0"/>
    <n v="10"/>
    <x v="3"/>
    <x v="0"/>
  </r>
  <r>
    <n v="1055"/>
    <s v="50-64"/>
    <s v="Pasifika"/>
    <x v="0"/>
    <s v="Single Female"/>
    <x v="0"/>
    <n v="8"/>
    <x v="0"/>
    <x v="0"/>
  </r>
  <r>
    <n v="1056"/>
    <s v="50-64"/>
    <s v="Pasifika"/>
    <x v="0"/>
    <s v="Partners with Children"/>
    <x v="0"/>
    <n v="7"/>
    <x v="6"/>
    <x v="1"/>
  </r>
  <r>
    <n v="1057"/>
    <s v="19-34"/>
    <s v="NZ European"/>
    <x v="0"/>
    <s v="Female and Children"/>
    <x v="2"/>
    <n v="10"/>
    <x v="3"/>
    <x v="0"/>
  </r>
  <r>
    <n v="1058"/>
    <s v="19-34"/>
    <s v="NZ European"/>
    <x v="0"/>
    <s v="Female and Children"/>
    <x v="2"/>
    <n v="7"/>
    <x v="6"/>
    <x v="1"/>
  </r>
  <r>
    <n v="1059"/>
    <s v="35-49"/>
    <s v="Māori"/>
    <x v="0"/>
    <s v="Single Male"/>
    <x v="0"/>
    <n v="1"/>
    <x v="4"/>
    <x v="0"/>
  </r>
  <r>
    <n v="1060"/>
    <s v="35-49"/>
    <s v="NZ European"/>
    <x v="0"/>
    <s v="Female and Children"/>
    <x v="2"/>
    <n v="2"/>
    <x v="2"/>
    <x v="0"/>
  </r>
  <r>
    <n v="1061"/>
    <s v="50-64"/>
    <s v="East Asian"/>
    <x v="2"/>
    <s v="Partners with Children"/>
    <x v="1"/>
    <n v="9"/>
    <x v="9"/>
    <x v="0"/>
  </r>
  <r>
    <n v="1062"/>
    <s v="35-49"/>
    <s v="Māori"/>
    <x v="0"/>
    <s v="Single Female"/>
    <x v="0"/>
    <n v="9"/>
    <x v="9"/>
    <x v="0"/>
  </r>
  <r>
    <n v="1063"/>
    <s v="50-64"/>
    <s v="East Asian"/>
    <x v="2"/>
    <s v="Partners with Children"/>
    <x v="1"/>
    <n v="2"/>
    <x v="2"/>
    <x v="0"/>
  </r>
  <r>
    <n v="1064"/>
    <s v="35-49"/>
    <s v="Māori"/>
    <x v="0"/>
    <s v="Single Female"/>
    <x v="0"/>
    <n v="4"/>
    <x v="5"/>
    <x v="0"/>
  </r>
  <r>
    <n v="1065"/>
    <s v="50-64"/>
    <s v="Pasifika"/>
    <x v="0"/>
    <s v="Single Female"/>
    <x v="0"/>
    <n v="7"/>
    <x v="6"/>
    <x v="0"/>
  </r>
  <r>
    <n v="1066"/>
    <s v="19-34"/>
    <s v="NZ European"/>
    <x v="0"/>
    <s v="Female and Children"/>
    <x v="2"/>
    <n v="1"/>
    <x v="4"/>
    <x v="0"/>
  </r>
  <r>
    <n v="1067"/>
    <s v="19-34"/>
    <s v="NZ European"/>
    <x v="0"/>
    <s v="Female and Children"/>
    <x v="2"/>
    <n v="5"/>
    <x v="8"/>
    <x v="0"/>
  </r>
  <r>
    <n v="1068"/>
    <s v="50-64"/>
    <s v="Pasifika"/>
    <x v="0"/>
    <s v="Partners with Children"/>
    <x v="0"/>
    <n v="1"/>
    <x v="4"/>
    <x v="1"/>
  </r>
  <r>
    <n v="1069"/>
    <s v="35-49"/>
    <s v="Pasifika"/>
    <x v="0"/>
    <s v="Single Female"/>
    <x v="0"/>
    <n v="6"/>
    <x v="7"/>
    <x v="1"/>
  </r>
  <r>
    <n v="1070"/>
    <s v="35-49"/>
    <s v="Māori"/>
    <x v="0"/>
    <s v="Single Male"/>
    <x v="0"/>
    <n v="7"/>
    <x v="6"/>
    <x v="0"/>
  </r>
  <r>
    <n v="1071"/>
    <s v="50-64"/>
    <s v="Other"/>
    <x v="1"/>
    <s v="Partners with Children"/>
    <x v="1"/>
    <n v="2"/>
    <x v="2"/>
    <x v="0"/>
  </r>
  <r>
    <n v="1072"/>
    <s v="19-34"/>
    <s v="NZ European"/>
    <x v="0"/>
    <s v="Female and Children"/>
    <x v="2"/>
    <n v="5"/>
    <x v="8"/>
    <x v="0"/>
  </r>
  <r>
    <n v="1073"/>
    <s v="19-34"/>
    <s v="NZ European"/>
    <x v="0"/>
    <s v="Female and Children"/>
    <x v="2"/>
    <n v="6"/>
    <x v="7"/>
    <x v="0"/>
  </r>
  <r>
    <n v="1074"/>
    <s v="50-64"/>
    <s v="East Asian"/>
    <x v="2"/>
    <s v="Partners with Children"/>
    <x v="1"/>
    <n v="3"/>
    <x v="1"/>
    <x v="1"/>
  </r>
  <r>
    <n v="1075"/>
    <s v="50-64"/>
    <s v="East Asian"/>
    <x v="2"/>
    <s v="Partners with Children"/>
    <x v="1"/>
    <n v="1"/>
    <x v="4"/>
    <x v="1"/>
  </r>
  <r>
    <n v="1076"/>
    <s v="35-49"/>
    <s v="Māori"/>
    <x v="0"/>
    <s v="Single Male"/>
    <x v="0"/>
    <n v="3"/>
    <x v="1"/>
    <x v="1"/>
  </r>
  <r>
    <n v="1077"/>
    <s v="19-34"/>
    <s v="NZ European"/>
    <x v="0"/>
    <s v="Female and Children"/>
    <x v="2"/>
    <n v="6"/>
    <x v="7"/>
    <x v="1"/>
  </r>
  <r>
    <n v="1078"/>
    <s v="35-49"/>
    <s v="Māori"/>
    <x v="0"/>
    <s v="Single Male"/>
    <x v="0"/>
    <n v="1"/>
    <x v="4"/>
    <x v="0"/>
  </r>
  <r>
    <n v="1079"/>
    <s v="19-34"/>
    <s v="NZ European"/>
    <x v="0"/>
    <s v="Female and Children"/>
    <x v="2"/>
    <n v="9"/>
    <x v="9"/>
    <x v="0"/>
  </r>
  <r>
    <n v="1080"/>
    <s v="19-34"/>
    <s v="NZ European"/>
    <x v="0"/>
    <s v="Female and Children"/>
    <x v="2"/>
    <n v="7"/>
    <x v="6"/>
    <x v="1"/>
  </r>
  <r>
    <n v="1081"/>
    <s v="35-49"/>
    <s v="Māori"/>
    <x v="0"/>
    <s v="Single Female"/>
    <x v="0"/>
    <n v="2"/>
    <x v="2"/>
    <x v="0"/>
  </r>
  <r>
    <n v="1082"/>
    <s v="35-49"/>
    <s v="NZ European"/>
    <x v="0"/>
    <s v="Female and Children"/>
    <x v="2"/>
    <n v="3"/>
    <x v="1"/>
    <x v="1"/>
  </r>
  <r>
    <n v="1083"/>
    <s v="50-64"/>
    <s v="Other"/>
    <x v="2"/>
    <s v="Partners with Children"/>
    <x v="1"/>
    <n v="1"/>
    <x v="4"/>
    <x v="0"/>
  </r>
  <r>
    <n v="1084"/>
    <s v="35-49"/>
    <s v="Māori"/>
    <x v="0"/>
    <s v="Single Female"/>
    <x v="0"/>
    <n v="3"/>
    <x v="1"/>
    <x v="0"/>
  </r>
  <r>
    <n v="1085"/>
    <s v="19-34"/>
    <s v="NZ European"/>
    <x v="0"/>
    <s v="Female and Children"/>
    <x v="2"/>
    <n v="7"/>
    <x v="6"/>
    <x v="0"/>
  </r>
  <r>
    <n v="1086"/>
    <s v="35-49"/>
    <s v="Māori"/>
    <x v="0"/>
    <s v="Single Female"/>
    <x v="0"/>
    <n v="1"/>
    <x v="4"/>
    <x v="0"/>
  </r>
  <r>
    <n v="1087"/>
    <s v="19-34"/>
    <s v="NZ European"/>
    <x v="0"/>
    <s v="Female and Children"/>
    <x v="2"/>
    <n v="5"/>
    <x v="8"/>
    <x v="0"/>
  </r>
  <r>
    <n v="1088"/>
    <s v="35-49"/>
    <s v="Māori"/>
    <x v="0"/>
    <s v="Single Male"/>
    <x v="0"/>
    <n v="1"/>
    <x v="4"/>
    <x v="0"/>
  </r>
  <r>
    <n v="1089"/>
    <s v="35-49"/>
    <s v="Māori"/>
    <x v="0"/>
    <s v="Single Male"/>
    <x v="0"/>
    <n v="6"/>
    <x v="7"/>
    <x v="1"/>
  </r>
  <r>
    <n v="1090"/>
    <s v="35-49"/>
    <s v="NZ European"/>
    <x v="0"/>
    <s v="Female and Children"/>
    <x v="2"/>
    <n v="2"/>
    <x v="2"/>
    <x v="0"/>
  </r>
  <r>
    <n v="1091"/>
    <s v="35-49"/>
    <s v="NZ European"/>
    <x v="0"/>
    <s v="Female and Children"/>
    <x v="2"/>
    <n v="8"/>
    <x v="0"/>
    <x v="1"/>
  </r>
  <r>
    <n v="1092"/>
    <s v="19-34"/>
    <s v="NZ European"/>
    <x v="0"/>
    <s v="Female and Children"/>
    <x v="2"/>
    <n v="5"/>
    <x v="8"/>
    <x v="0"/>
  </r>
  <r>
    <n v="1093"/>
    <s v="35-49"/>
    <s v="NZ European"/>
    <x v="0"/>
    <s v="Female and Children"/>
    <x v="2"/>
    <n v="7"/>
    <x v="6"/>
    <x v="1"/>
  </r>
  <r>
    <n v="1094"/>
    <s v="35-49"/>
    <s v="Māori"/>
    <x v="0"/>
    <s v="Single Male"/>
    <x v="0"/>
    <n v="7"/>
    <x v="6"/>
    <x v="0"/>
  </r>
  <r>
    <n v="1095"/>
    <s v="35-49"/>
    <s v="Māori"/>
    <x v="0"/>
    <s v="Single Male"/>
    <x v="0"/>
    <n v="2"/>
    <x v="2"/>
    <x v="0"/>
  </r>
  <r>
    <n v="1096"/>
    <s v="35-49"/>
    <s v="Māori"/>
    <x v="0"/>
    <s v="Single Male"/>
    <x v="0"/>
    <n v="1"/>
    <x v="4"/>
    <x v="0"/>
  </r>
  <r>
    <n v="1097"/>
    <s v="50-64"/>
    <s v="East Asian"/>
    <x v="2"/>
    <s v="Partners with Children"/>
    <x v="1"/>
    <n v="7"/>
    <x v="6"/>
    <x v="0"/>
  </r>
  <r>
    <n v="1098"/>
    <s v="35-49"/>
    <s v="Māori"/>
    <x v="0"/>
    <s v="Single Female"/>
    <x v="0"/>
    <n v="8"/>
    <x v="0"/>
    <x v="0"/>
  </r>
  <r>
    <n v="1099"/>
    <s v="50-64"/>
    <s v="East Asian"/>
    <x v="2"/>
    <s v="Partners with Children"/>
    <x v="1"/>
    <n v="1"/>
    <x v="4"/>
    <x v="0"/>
  </r>
  <r>
    <n v="1100"/>
    <s v="35-49"/>
    <s v="NZ European"/>
    <x v="0"/>
    <s v="Female and Children"/>
    <x v="0"/>
    <n v="2"/>
    <x v="2"/>
    <x v="0"/>
  </r>
  <r>
    <n v="1101"/>
    <s v="35-49"/>
    <s v="Māori"/>
    <x v="0"/>
    <s v="Single Male"/>
    <x v="0"/>
    <n v="10"/>
    <x v="3"/>
    <x v="0"/>
  </r>
  <r>
    <n v="1102"/>
    <s v="35-49"/>
    <s v="Pasifika"/>
    <x v="0"/>
    <s v="Single Female"/>
    <x v="0"/>
    <n v="1"/>
    <x v="4"/>
    <x v="0"/>
  </r>
  <r>
    <n v="1103"/>
    <s v="35-49"/>
    <s v="NZ European"/>
    <x v="0"/>
    <s v="Single Male"/>
    <x v="0"/>
    <n v="7"/>
    <x v="6"/>
    <x v="0"/>
  </r>
  <r>
    <n v="1104"/>
    <s v="19-34"/>
    <s v="NZ European"/>
    <x v="0"/>
    <s v="Female and Children"/>
    <x v="2"/>
    <n v="10"/>
    <x v="3"/>
    <x v="1"/>
  </r>
  <r>
    <n v="1105"/>
    <s v="19-34"/>
    <s v="NZ European"/>
    <x v="0"/>
    <s v="Female and Children"/>
    <x v="2"/>
    <n v="8"/>
    <x v="0"/>
    <x v="1"/>
  </r>
  <r>
    <n v="1106"/>
    <s v="35-49"/>
    <s v="Māori"/>
    <x v="0"/>
    <s v="Single Male"/>
    <x v="0"/>
    <n v="9"/>
    <x v="9"/>
    <x v="0"/>
  </r>
  <r>
    <n v="1107"/>
    <s v="19-34"/>
    <s v="NZ European"/>
    <x v="0"/>
    <s v="Female and Children"/>
    <x v="2"/>
    <n v="10"/>
    <x v="3"/>
    <x v="1"/>
  </r>
  <r>
    <n v="1108"/>
    <s v="19-34"/>
    <s v="NZ European"/>
    <x v="0"/>
    <s v="Female and Children"/>
    <x v="2"/>
    <n v="5"/>
    <x v="8"/>
    <x v="1"/>
  </r>
  <r>
    <n v="1109"/>
    <s v="50-64"/>
    <s v="East Asian"/>
    <x v="2"/>
    <s v="Partners with Children"/>
    <x v="1"/>
    <n v="5"/>
    <x v="8"/>
    <x v="0"/>
  </r>
  <r>
    <n v="1110"/>
    <s v="50-64"/>
    <s v="Pasifika"/>
    <x v="0"/>
    <s v="Single Female"/>
    <x v="0"/>
    <n v="10"/>
    <x v="3"/>
    <x v="0"/>
  </r>
  <r>
    <n v="1111"/>
    <s v="50-64"/>
    <s v="East Asian"/>
    <x v="2"/>
    <s v="Partners with Children"/>
    <x v="1"/>
    <n v="7"/>
    <x v="6"/>
    <x v="1"/>
  </r>
  <r>
    <n v="1112"/>
    <s v="35-49"/>
    <s v="NZ European"/>
    <x v="0"/>
    <s v="Female and Children"/>
    <x v="2"/>
    <n v="5"/>
    <x v="8"/>
    <x v="1"/>
  </r>
  <r>
    <n v="1113"/>
    <s v="35-49"/>
    <s v="Māori"/>
    <x v="0"/>
    <s v="Single Male"/>
    <x v="0"/>
    <n v="7"/>
    <x v="6"/>
    <x v="1"/>
  </r>
  <r>
    <n v="1114"/>
    <s v="35-49"/>
    <s v="Māori"/>
    <x v="0"/>
    <s v="Single Female"/>
    <x v="0"/>
    <n v="2"/>
    <x v="2"/>
    <x v="0"/>
  </r>
  <r>
    <n v="1115"/>
    <s v="50-64"/>
    <s v="Pasifika"/>
    <x v="0"/>
    <s v="Single Female"/>
    <x v="0"/>
    <n v="5"/>
    <x v="8"/>
    <x v="1"/>
  </r>
  <r>
    <n v="1116"/>
    <s v="&lt;18"/>
    <s v="NZ European"/>
    <x v="0"/>
    <s v="Female and Children"/>
    <x v="2"/>
    <n v="6"/>
    <x v="7"/>
    <x v="0"/>
  </r>
  <r>
    <n v="1117"/>
    <s v="65+"/>
    <s v="Other"/>
    <x v="3"/>
    <s v="Male and Children"/>
    <x v="4"/>
    <n v="5"/>
    <x v="8"/>
    <x v="0"/>
  </r>
  <r>
    <n v="1118"/>
    <s v="35-49"/>
    <s v="Māori"/>
    <x v="0"/>
    <s v="Single Male"/>
    <x v="0"/>
    <n v="4"/>
    <x v="5"/>
    <x v="0"/>
  </r>
  <r>
    <n v="1119"/>
    <s v="35-49"/>
    <s v="Māori"/>
    <x v="0"/>
    <s v="Single Female"/>
    <x v="0"/>
    <n v="4"/>
    <x v="5"/>
    <x v="0"/>
  </r>
  <r>
    <n v="1120"/>
    <s v="35-49"/>
    <s v="Māori"/>
    <x v="0"/>
    <s v="Single Male"/>
    <x v="0"/>
    <n v="10"/>
    <x v="3"/>
    <x v="1"/>
  </r>
  <r>
    <n v="1121"/>
    <s v="35-49"/>
    <s v="NZ European"/>
    <x v="0"/>
    <s v="Single Male"/>
    <x v="0"/>
    <n v="7"/>
    <x v="6"/>
    <x v="0"/>
  </r>
  <r>
    <n v="1122"/>
    <s v="35-49"/>
    <s v="NZ European"/>
    <x v="0"/>
    <s v="Female and Children"/>
    <x v="2"/>
    <n v="3"/>
    <x v="1"/>
    <x v="0"/>
  </r>
  <r>
    <n v="1123"/>
    <s v="50-64"/>
    <s v="East Asian"/>
    <x v="2"/>
    <s v="Partners with Children"/>
    <x v="1"/>
    <n v="8"/>
    <x v="0"/>
    <x v="0"/>
  </r>
  <r>
    <n v="1124"/>
    <s v="35-49"/>
    <s v="Māori"/>
    <x v="0"/>
    <s v="Single Female"/>
    <x v="0"/>
    <n v="6"/>
    <x v="7"/>
    <x v="0"/>
  </r>
  <r>
    <n v="1125"/>
    <s v="19-34"/>
    <s v="NZ European"/>
    <x v="0"/>
    <s v="Female and Children"/>
    <x v="2"/>
    <n v="7"/>
    <x v="6"/>
    <x v="0"/>
  </r>
  <r>
    <n v="1126"/>
    <s v="19-34"/>
    <s v="NZ European"/>
    <x v="0"/>
    <s v="Female and Children"/>
    <x v="2"/>
    <n v="5"/>
    <x v="8"/>
    <x v="1"/>
  </r>
  <r>
    <n v="1127"/>
    <s v="35-49"/>
    <s v="Māori"/>
    <x v="0"/>
    <s v="Single Male"/>
    <x v="0"/>
    <n v="5"/>
    <x v="8"/>
    <x v="0"/>
  </r>
  <r>
    <n v="1128"/>
    <s v="35-49"/>
    <s v="Māori"/>
    <x v="0"/>
    <s v="Single Female"/>
    <x v="0"/>
    <n v="5"/>
    <x v="8"/>
    <x v="0"/>
  </r>
  <r>
    <n v="1129"/>
    <s v="19-34"/>
    <s v="NZ European"/>
    <x v="0"/>
    <s v="Female and Children"/>
    <x v="2"/>
    <n v="5"/>
    <x v="8"/>
    <x v="0"/>
  </r>
  <r>
    <n v="1130"/>
    <s v="19-34"/>
    <s v="NZ European"/>
    <x v="0"/>
    <s v="Female and Children"/>
    <x v="2"/>
    <n v="4"/>
    <x v="5"/>
    <x v="0"/>
  </r>
  <r>
    <n v="1131"/>
    <s v="50-64"/>
    <s v="Pasifika"/>
    <x v="0"/>
    <s v="Partners with Children"/>
    <x v="0"/>
    <n v="5"/>
    <x v="8"/>
    <x v="0"/>
  </r>
  <r>
    <n v="1132"/>
    <s v="35-49"/>
    <s v="Māori"/>
    <x v="0"/>
    <s v="Single Male"/>
    <x v="0"/>
    <n v="8"/>
    <x v="0"/>
    <x v="1"/>
  </r>
  <r>
    <n v="1133"/>
    <s v="35-49"/>
    <s v="NZ European"/>
    <x v="0"/>
    <s v="Female and Children"/>
    <x v="2"/>
    <n v="2"/>
    <x v="2"/>
    <x v="0"/>
  </r>
  <r>
    <n v="1134"/>
    <s v="50-64"/>
    <s v="Pasifika"/>
    <x v="0"/>
    <s v="Single Female"/>
    <x v="0"/>
    <n v="9"/>
    <x v="9"/>
    <x v="0"/>
  </r>
  <r>
    <n v="1135"/>
    <s v="35-49"/>
    <s v="Māori"/>
    <x v="0"/>
    <s v="Single Male"/>
    <x v="0"/>
    <n v="4"/>
    <x v="5"/>
    <x v="0"/>
  </r>
  <r>
    <n v="1136"/>
    <s v="35-49"/>
    <s v="Māori"/>
    <x v="0"/>
    <s v="Single Male"/>
    <x v="0"/>
    <n v="3"/>
    <x v="1"/>
    <x v="1"/>
  </r>
  <r>
    <n v="1137"/>
    <s v="50-64"/>
    <s v="Other"/>
    <x v="1"/>
    <s v="Partners with Children"/>
    <x v="1"/>
    <n v="5"/>
    <x v="8"/>
    <x v="1"/>
  </r>
  <r>
    <n v="1138"/>
    <s v="35-49"/>
    <s v="NZ European"/>
    <x v="0"/>
    <s v="Female and Children"/>
    <x v="2"/>
    <n v="4"/>
    <x v="5"/>
    <x v="1"/>
  </r>
  <r>
    <n v="1139"/>
    <s v="19-34"/>
    <s v="NZ European"/>
    <x v="0"/>
    <s v="Female and Children"/>
    <x v="2"/>
    <n v="4"/>
    <x v="5"/>
    <x v="0"/>
  </r>
  <r>
    <n v="1140"/>
    <s v="35-49"/>
    <s v="NZ European"/>
    <x v="0"/>
    <s v="Female and Children"/>
    <x v="2"/>
    <n v="5"/>
    <x v="8"/>
    <x v="0"/>
  </r>
  <r>
    <n v="1141"/>
    <s v="35-49"/>
    <s v="Māori"/>
    <x v="0"/>
    <s v="Single Female"/>
    <x v="0"/>
    <n v="6"/>
    <x v="7"/>
    <x v="1"/>
  </r>
  <r>
    <n v="1142"/>
    <s v="35-49"/>
    <s v="NZ European"/>
    <x v="0"/>
    <s v="Female and Children"/>
    <x v="2"/>
    <n v="3"/>
    <x v="1"/>
    <x v="0"/>
  </r>
  <r>
    <n v="1143"/>
    <s v="35-49"/>
    <s v="Māori"/>
    <x v="0"/>
    <s v="Single Male"/>
    <x v="0"/>
    <n v="5"/>
    <x v="8"/>
    <x v="1"/>
  </r>
  <r>
    <n v="1144"/>
    <s v="35-49"/>
    <s v="NZ European"/>
    <x v="0"/>
    <s v="Female and Children"/>
    <x v="2"/>
    <n v="7"/>
    <x v="6"/>
    <x v="0"/>
  </r>
  <r>
    <n v="1145"/>
    <s v="35-49"/>
    <s v="Māori"/>
    <x v="0"/>
    <s v="Single Male"/>
    <x v="0"/>
    <n v="5"/>
    <x v="8"/>
    <x v="1"/>
  </r>
  <r>
    <n v="1146"/>
    <s v="35-49"/>
    <s v="Māori"/>
    <x v="0"/>
    <s v="Single Male"/>
    <x v="0"/>
    <n v="9"/>
    <x v="9"/>
    <x v="0"/>
  </r>
  <r>
    <n v="1147"/>
    <s v="50-64"/>
    <s v="East Asian"/>
    <x v="2"/>
    <s v="Partners with Children"/>
    <x v="1"/>
    <n v="1"/>
    <x v="4"/>
    <x v="0"/>
  </r>
  <r>
    <n v="1148"/>
    <s v="19-34"/>
    <s v="NZ European"/>
    <x v="0"/>
    <s v="Female and Children"/>
    <x v="2"/>
    <n v="7"/>
    <x v="6"/>
    <x v="0"/>
  </r>
  <r>
    <n v="1149"/>
    <s v="19-34"/>
    <s v="NZ European"/>
    <x v="0"/>
    <s v="Female and Children"/>
    <x v="2"/>
    <n v="9"/>
    <x v="9"/>
    <x v="0"/>
  </r>
  <r>
    <n v="1150"/>
    <s v="19-34"/>
    <s v="NZ European"/>
    <x v="0"/>
    <s v="Female and Children"/>
    <x v="2"/>
    <n v="3"/>
    <x v="1"/>
    <x v="0"/>
  </r>
  <r>
    <n v="1151"/>
    <s v="50-64"/>
    <s v="Other"/>
    <x v="2"/>
    <s v="Partners with Children"/>
    <x v="1"/>
    <n v="10"/>
    <x v="3"/>
    <x v="0"/>
  </r>
  <r>
    <n v="1152"/>
    <s v="35-49"/>
    <s v="NZ European"/>
    <x v="0"/>
    <s v="Female and Children"/>
    <x v="0"/>
    <n v="5"/>
    <x v="8"/>
    <x v="0"/>
  </r>
  <r>
    <n v="1153"/>
    <s v="65+"/>
    <s v="Other"/>
    <x v="1"/>
    <s v="Partners with Children"/>
    <x v="1"/>
    <n v="7"/>
    <x v="6"/>
    <x v="0"/>
  </r>
  <r>
    <n v="1154"/>
    <s v="35-49"/>
    <s v="Māori"/>
    <x v="0"/>
    <s v="Single Male"/>
    <x v="0"/>
    <n v="4"/>
    <x v="5"/>
    <x v="0"/>
  </r>
  <r>
    <n v="1155"/>
    <s v="50-64"/>
    <s v="Other"/>
    <x v="1"/>
    <s v="Partners with Children"/>
    <x v="1"/>
    <n v="1"/>
    <x v="4"/>
    <x v="1"/>
  </r>
  <r>
    <n v="1156"/>
    <s v="65+"/>
    <s v="Other"/>
    <x v="1"/>
    <s v="Male and Children"/>
    <x v="1"/>
    <n v="2"/>
    <x v="2"/>
    <x v="1"/>
  </r>
  <r>
    <n v="1157"/>
    <s v="19-34"/>
    <s v="NZ European"/>
    <x v="0"/>
    <s v="Female and Children"/>
    <x v="2"/>
    <n v="2"/>
    <x v="2"/>
    <x v="1"/>
  </r>
  <r>
    <n v="1158"/>
    <s v="50-64"/>
    <s v="Other"/>
    <x v="1"/>
    <s v="Partners with Children"/>
    <x v="1"/>
    <n v="2"/>
    <x v="2"/>
    <x v="0"/>
  </r>
  <r>
    <n v="1159"/>
    <s v="50-64"/>
    <s v="Pasifika"/>
    <x v="0"/>
    <s v="Single Female"/>
    <x v="0"/>
    <n v="8"/>
    <x v="0"/>
    <x v="0"/>
  </r>
  <r>
    <n v="1160"/>
    <s v="19-34"/>
    <s v="NZ European"/>
    <x v="0"/>
    <s v="Female and Children"/>
    <x v="2"/>
    <n v="4"/>
    <x v="5"/>
    <x v="0"/>
  </r>
  <r>
    <n v="1161"/>
    <s v="35-49"/>
    <s v="Māori"/>
    <x v="0"/>
    <s v="Single Male"/>
    <x v="0"/>
    <n v="6"/>
    <x v="7"/>
    <x v="0"/>
  </r>
  <r>
    <n v="1162"/>
    <s v="35-49"/>
    <s v="Māori"/>
    <x v="0"/>
    <s v="Single Male"/>
    <x v="0"/>
    <n v="6"/>
    <x v="7"/>
    <x v="0"/>
  </r>
  <r>
    <n v="1163"/>
    <s v="35-49"/>
    <s v="Māori"/>
    <x v="0"/>
    <s v="Single Male"/>
    <x v="0"/>
    <n v="1"/>
    <x v="4"/>
    <x v="1"/>
  </r>
  <r>
    <n v="1164"/>
    <s v="35-49"/>
    <s v="Māori"/>
    <x v="0"/>
    <s v="Single Male"/>
    <x v="0"/>
    <n v="3"/>
    <x v="1"/>
    <x v="0"/>
  </r>
  <r>
    <n v="1165"/>
    <s v="35-49"/>
    <s v="NZ European"/>
    <x v="0"/>
    <s v="Female and Children"/>
    <x v="0"/>
    <n v="4"/>
    <x v="5"/>
    <x v="1"/>
  </r>
  <r>
    <n v="1166"/>
    <s v="35-49"/>
    <s v="Māori"/>
    <x v="0"/>
    <s v="Single Female"/>
    <x v="0"/>
    <n v="9"/>
    <x v="9"/>
    <x v="0"/>
  </r>
  <r>
    <n v="1167"/>
    <s v="19-34"/>
    <s v="NZ European"/>
    <x v="0"/>
    <s v="Female and Children"/>
    <x v="2"/>
    <n v="8"/>
    <x v="0"/>
    <x v="1"/>
  </r>
  <r>
    <n v="1168"/>
    <s v="35-49"/>
    <s v="NZ European"/>
    <x v="0"/>
    <s v="Female and Children"/>
    <x v="2"/>
    <n v="10"/>
    <x v="3"/>
    <x v="1"/>
  </r>
  <r>
    <n v="1169"/>
    <s v="35-49"/>
    <s v="Māori"/>
    <x v="0"/>
    <s v="Single Female"/>
    <x v="0"/>
    <n v="7"/>
    <x v="6"/>
    <x v="1"/>
  </r>
  <r>
    <n v="1170"/>
    <s v="19-34"/>
    <s v="NZ European"/>
    <x v="0"/>
    <s v="Female and Children"/>
    <x v="2"/>
    <n v="10"/>
    <x v="3"/>
    <x v="0"/>
  </r>
  <r>
    <n v="1171"/>
    <s v="65+"/>
    <s v="Other"/>
    <x v="1"/>
    <s v="Partners with Children"/>
    <x v="1"/>
    <n v="8"/>
    <x v="0"/>
    <x v="1"/>
  </r>
  <r>
    <n v="1172"/>
    <s v="35-49"/>
    <s v="Māori"/>
    <x v="0"/>
    <s v="Single Male"/>
    <x v="0"/>
    <n v="4"/>
    <x v="5"/>
    <x v="0"/>
  </r>
  <r>
    <n v="1173"/>
    <s v="19-34"/>
    <s v="NZ European"/>
    <x v="0"/>
    <s v="Female and Children"/>
    <x v="2"/>
    <n v="7"/>
    <x v="6"/>
    <x v="1"/>
  </r>
  <r>
    <n v="1174"/>
    <s v="19-34"/>
    <s v="NZ European"/>
    <x v="0"/>
    <s v="Female and Children"/>
    <x v="2"/>
    <n v="3"/>
    <x v="1"/>
    <x v="1"/>
  </r>
  <r>
    <n v="1175"/>
    <s v="19-34"/>
    <s v="NZ European"/>
    <x v="0"/>
    <s v="Female and Children"/>
    <x v="2"/>
    <n v="1"/>
    <x v="4"/>
    <x v="1"/>
  </r>
  <r>
    <n v="1176"/>
    <s v="19-34"/>
    <s v="NZ European"/>
    <x v="0"/>
    <s v="Female and Children"/>
    <x v="2"/>
    <n v="10"/>
    <x v="3"/>
    <x v="1"/>
  </r>
  <r>
    <n v="1177"/>
    <s v="35-49"/>
    <s v="NZ European"/>
    <x v="0"/>
    <s v="Female and Children"/>
    <x v="2"/>
    <n v="7"/>
    <x v="6"/>
    <x v="1"/>
  </r>
  <r>
    <n v="1178"/>
    <s v="50-64"/>
    <s v="East Asian"/>
    <x v="2"/>
    <s v="Partners with Children"/>
    <x v="1"/>
    <n v="10"/>
    <x v="3"/>
    <x v="0"/>
  </r>
  <r>
    <n v="1179"/>
    <s v="35-49"/>
    <s v="NZ European"/>
    <x v="0"/>
    <s v="Female and Children"/>
    <x v="2"/>
    <n v="1"/>
    <x v="4"/>
    <x v="0"/>
  </r>
  <r>
    <n v="1180"/>
    <s v="35-49"/>
    <s v="Māori"/>
    <x v="0"/>
    <s v="Single Female"/>
    <x v="0"/>
    <n v="6"/>
    <x v="7"/>
    <x v="0"/>
  </r>
  <r>
    <n v="1181"/>
    <s v="50-64"/>
    <s v="Pasifika"/>
    <x v="0"/>
    <s v="Single Female"/>
    <x v="0"/>
    <n v="4"/>
    <x v="5"/>
    <x v="1"/>
  </r>
  <r>
    <n v="1182"/>
    <s v="35-49"/>
    <s v="Māori"/>
    <x v="0"/>
    <s v="Single Male"/>
    <x v="0"/>
    <n v="7"/>
    <x v="6"/>
    <x v="0"/>
  </r>
  <r>
    <n v="1183"/>
    <s v="35-49"/>
    <s v="Māori"/>
    <x v="0"/>
    <s v="Single Male"/>
    <x v="0"/>
    <n v="3"/>
    <x v="1"/>
    <x v="0"/>
  </r>
  <r>
    <n v="1184"/>
    <s v="19-34"/>
    <s v="NZ European"/>
    <x v="0"/>
    <s v="Female and Children"/>
    <x v="2"/>
    <n v="5"/>
    <x v="8"/>
    <x v="0"/>
  </r>
  <r>
    <n v="1185"/>
    <s v="50-64"/>
    <s v="Pasifika"/>
    <x v="0"/>
    <s v="Single Female"/>
    <x v="0"/>
    <n v="7"/>
    <x v="6"/>
    <x v="1"/>
  </r>
  <r>
    <n v="1186"/>
    <s v="35-49"/>
    <s v="Māori"/>
    <x v="0"/>
    <s v="Single Male"/>
    <x v="0"/>
    <n v="5"/>
    <x v="8"/>
    <x v="1"/>
  </r>
  <r>
    <n v="1187"/>
    <s v="19-34"/>
    <s v="NZ European"/>
    <x v="0"/>
    <s v="Female and Children"/>
    <x v="2"/>
    <n v="6"/>
    <x v="7"/>
    <x v="0"/>
  </r>
  <r>
    <n v="1188"/>
    <s v="19-34"/>
    <s v="NZ European"/>
    <x v="0"/>
    <s v="Female and Children"/>
    <x v="2"/>
    <n v="1"/>
    <x v="4"/>
    <x v="0"/>
  </r>
  <r>
    <n v="1189"/>
    <s v="19-34"/>
    <s v="NZ European"/>
    <x v="0"/>
    <s v="Female and Children"/>
    <x v="2"/>
    <n v="2"/>
    <x v="2"/>
    <x v="0"/>
  </r>
  <r>
    <n v="1190"/>
    <s v="19-34"/>
    <s v="NZ European"/>
    <x v="0"/>
    <s v="Female and Children"/>
    <x v="2"/>
    <n v="5"/>
    <x v="8"/>
    <x v="0"/>
  </r>
  <r>
    <n v="1191"/>
    <s v="19-34"/>
    <s v="NZ European"/>
    <x v="0"/>
    <s v="Female and Children"/>
    <x v="2"/>
    <n v="8"/>
    <x v="0"/>
    <x v="0"/>
  </r>
  <r>
    <n v="1192"/>
    <s v="35-49"/>
    <s v="Māori"/>
    <x v="0"/>
    <s v="Single Male"/>
    <x v="0"/>
    <n v="9"/>
    <x v="9"/>
    <x v="0"/>
  </r>
  <r>
    <n v="1193"/>
    <s v="19-34"/>
    <s v="NZ European"/>
    <x v="0"/>
    <s v="Female and Children"/>
    <x v="2"/>
    <n v="2"/>
    <x v="2"/>
    <x v="1"/>
  </r>
  <r>
    <n v="1194"/>
    <s v="50-64"/>
    <s v="East Asian"/>
    <x v="2"/>
    <s v="Partners with Children"/>
    <x v="1"/>
    <n v="9"/>
    <x v="9"/>
    <x v="0"/>
  </r>
  <r>
    <n v="1195"/>
    <s v="35-49"/>
    <s v="Māori"/>
    <x v="0"/>
    <s v="Single Male"/>
    <x v="0"/>
    <n v="2"/>
    <x v="2"/>
    <x v="0"/>
  </r>
  <r>
    <n v="1196"/>
    <s v="35-49"/>
    <s v="Pasifika"/>
    <x v="0"/>
    <s v="Single Female"/>
    <x v="0"/>
    <n v="7"/>
    <x v="6"/>
    <x v="1"/>
  </r>
  <r>
    <n v="1197"/>
    <s v="35-49"/>
    <s v="Māori"/>
    <x v="0"/>
    <s v="Single Male"/>
    <x v="0"/>
    <n v="2"/>
    <x v="2"/>
    <x v="1"/>
  </r>
  <r>
    <n v="1198"/>
    <s v="35-49"/>
    <s v="NZ European"/>
    <x v="0"/>
    <s v="Female and Children"/>
    <x v="2"/>
    <n v="9"/>
    <x v="9"/>
    <x v="0"/>
  </r>
  <r>
    <n v="1199"/>
    <s v="50-64"/>
    <s v="East Asian"/>
    <x v="0"/>
    <s v="Partners with Children"/>
    <x v="1"/>
    <n v="5"/>
    <x v="8"/>
    <x v="0"/>
  </r>
  <r>
    <n v="1200"/>
    <s v="35-49"/>
    <s v="Māori"/>
    <x v="0"/>
    <s v="Single Male"/>
    <x v="0"/>
    <n v="6"/>
    <x v="7"/>
    <x v="0"/>
  </r>
  <r>
    <n v="1201"/>
    <s v="19-34"/>
    <s v="NZ European"/>
    <x v="0"/>
    <s v="Female and Children"/>
    <x v="2"/>
    <n v="2"/>
    <x v="2"/>
    <x v="1"/>
  </r>
  <r>
    <n v="1202"/>
    <s v="35-49"/>
    <s v="Māori"/>
    <x v="0"/>
    <s v="Single Male"/>
    <x v="0"/>
    <n v="3"/>
    <x v="1"/>
    <x v="0"/>
  </r>
  <r>
    <n v="1203"/>
    <s v="35-49"/>
    <s v="Māori"/>
    <x v="0"/>
    <s v="Single Male"/>
    <x v="0"/>
    <n v="7"/>
    <x v="6"/>
    <x v="0"/>
  </r>
  <r>
    <n v="1204"/>
    <s v="50-64"/>
    <s v="East Asian"/>
    <x v="2"/>
    <s v="Partners with Children"/>
    <x v="1"/>
    <n v="6"/>
    <x v="7"/>
    <x v="0"/>
  </r>
  <r>
    <n v="1205"/>
    <s v="35-49"/>
    <s v="Māori"/>
    <x v="0"/>
    <s v="Single Female"/>
    <x v="0"/>
    <n v="8"/>
    <x v="0"/>
    <x v="0"/>
  </r>
  <r>
    <n v="1206"/>
    <s v="50-64"/>
    <s v="East Asian"/>
    <x v="0"/>
    <s v="Partners with Children"/>
    <x v="0"/>
    <n v="8"/>
    <x v="0"/>
    <x v="1"/>
  </r>
  <r>
    <n v="1207"/>
    <s v="35-49"/>
    <s v="Māori"/>
    <x v="0"/>
    <s v="Single Male"/>
    <x v="0"/>
    <n v="10"/>
    <x v="3"/>
    <x v="1"/>
  </r>
  <r>
    <n v="1208"/>
    <s v="65+"/>
    <s v="Other"/>
    <x v="1"/>
    <s v="Male and Children"/>
    <x v="1"/>
    <n v="6"/>
    <x v="7"/>
    <x v="0"/>
  </r>
  <r>
    <n v="1209"/>
    <s v="19-34"/>
    <s v="NZ European"/>
    <x v="0"/>
    <s v="Female and Children"/>
    <x v="2"/>
    <n v="2"/>
    <x v="2"/>
    <x v="0"/>
  </r>
  <r>
    <n v="1210"/>
    <s v="65+"/>
    <s v="Other"/>
    <x v="1"/>
    <s v="Male and Children"/>
    <x v="1"/>
    <n v="1"/>
    <x v="4"/>
    <x v="0"/>
  </r>
  <r>
    <n v="1211"/>
    <s v="35-49"/>
    <s v="NZ European"/>
    <x v="0"/>
    <s v="Female and Children"/>
    <x v="2"/>
    <n v="6"/>
    <x v="7"/>
    <x v="1"/>
  </r>
  <r>
    <n v="1212"/>
    <s v="65+"/>
    <s v="Other"/>
    <x v="1"/>
    <s v="Male and Children"/>
    <x v="3"/>
    <n v="7"/>
    <x v="6"/>
    <x v="0"/>
  </r>
  <r>
    <n v="1213"/>
    <s v="35-49"/>
    <s v="Māori"/>
    <x v="0"/>
    <s v="Single Female"/>
    <x v="0"/>
    <n v="1"/>
    <x v="4"/>
    <x v="0"/>
  </r>
  <r>
    <n v="1214"/>
    <s v="35-49"/>
    <s v="Māori"/>
    <x v="0"/>
    <s v="Single Male"/>
    <x v="0"/>
    <n v="9"/>
    <x v="9"/>
    <x v="0"/>
  </r>
  <r>
    <n v="1215"/>
    <s v="19-34"/>
    <s v="NZ European"/>
    <x v="0"/>
    <s v="Female and Children"/>
    <x v="2"/>
    <n v="6"/>
    <x v="7"/>
    <x v="1"/>
  </r>
  <r>
    <n v="1216"/>
    <s v="35-49"/>
    <s v="NZ European"/>
    <x v="0"/>
    <s v="Female and Children"/>
    <x v="2"/>
    <n v="8"/>
    <x v="0"/>
    <x v="0"/>
  </r>
  <r>
    <n v="1217"/>
    <s v="50-64"/>
    <s v="Pasifika"/>
    <x v="0"/>
    <s v="Single Female"/>
    <x v="0"/>
    <n v="6"/>
    <x v="7"/>
    <x v="0"/>
  </r>
  <r>
    <n v="1218"/>
    <s v="35-49"/>
    <s v="Māori"/>
    <x v="0"/>
    <s v="Single Male"/>
    <x v="0"/>
    <n v="9"/>
    <x v="9"/>
    <x v="0"/>
  </r>
  <r>
    <n v="1219"/>
    <s v="35-49"/>
    <s v="Māori"/>
    <x v="0"/>
    <s v="Single Male"/>
    <x v="0"/>
    <n v="9"/>
    <x v="9"/>
    <x v="0"/>
  </r>
  <r>
    <n v="1220"/>
    <s v="50-64"/>
    <s v="Pasifika"/>
    <x v="0"/>
    <s v="Single Female"/>
    <x v="0"/>
    <n v="3"/>
    <x v="1"/>
    <x v="0"/>
  </r>
  <r>
    <n v="1221"/>
    <s v="35-49"/>
    <s v="Māori"/>
    <x v="0"/>
    <s v="Single Female"/>
    <x v="0"/>
    <n v="1"/>
    <x v="4"/>
    <x v="0"/>
  </r>
  <r>
    <n v="1222"/>
    <s v="35-49"/>
    <s v="Māori"/>
    <x v="0"/>
    <s v="Single Male"/>
    <x v="0"/>
    <n v="6"/>
    <x v="7"/>
    <x v="0"/>
  </r>
  <r>
    <n v="1223"/>
    <s v="35-49"/>
    <s v="Pasifika"/>
    <x v="0"/>
    <s v="Single Female"/>
    <x v="0"/>
    <n v="10"/>
    <x v="3"/>
    <x v="0"/>
  </r>
  <r>
    <n v="1224"/>
    <s v="35-49"/>
    <s v="Pasifika"/>
    <x v="0"/>
    <s v="Single Female"/>
    <x v="0"/>
    <n v="3"/>
    <x v="1"/>
    <x v="1"/>
  </r>
  <r>
    <n v="1225"/>
    <s v="65+"/>
    <s v="Other"/>
    <x v="1"/>
    <s v="Male and Children"/>
    <x v="1"/>
    <n v="3"/>
    <x v="1"/>
    <x v="1"/>
  </r>
  <r>
    <n v="1226"/>
    <s v="35-49"/>
    <s v="Māori"/>
    <x v="0"/>
    <s v="Single Male"/>
    <x v="0"/>
    <n v="2"/>
    <x v="2"/>
    <x v="0"/>
  </r>
  <r>
    <n v="1227"/>
    <s v="50-64"/>
    <s v="East Asian"/>
    <x v="2"/>
    <s v="Partners with Children"/>
    <x v="1"/>
    <n v="2"/>
    <x v="2"/>
    <x v="0"/>
  </r>
  <r>
    <n v="1228"/>
    <s v="19-34"/>
    <s v="NZ European"/>
    <x v="0"/>
    <s v="Female and Children"/>
    <x v="2"/>
    <n v="3"/>
    <x v="1"/>
    <x v="0"/>
  </r>
  <r>
    <n v="1229"/>
    <s v="35-49"/>
    <s v="Māori"/>
    <x v="0"/>
    <s v="Single Female"/>
    <x v="0"/>
    <n v="4"/>
    <x v="5"/>
    <x v="0"/>
  </r>
  <r>
    <n v="1230"/>
    <s v="50-64"/>
    <s v="East Asian"/>
    <x v="2"/>
    <s v="Partners with Children"/>
    <x v="1"/>
    <n v="8"/>
    <x v="0"/>
    <x v="1"/>
  </r>
  <r>
    <n v="1231"/>
    <s v="35-49"/>
    <s v="Māori"/>
    <x v="0"/>
    <s v="Single Male"/>
    <x v="0"/>
    <n v="7"/>
    <x v="6"/>
    <x v="0"/>
  </r>
  <r>
    <n v="1232"/>
    <s v="50-64"/>
    <s v="East Asian"/>
    <x v="2"/>
    <s v="Partners with Children"/>
    <x v="1"/>
    <n v="9"/>
    <x v="9"/>
    <x v="0"/>
  </r>
  <r>
    <n v="1233"/>
    <s v="35-49"/>
    <s v="NZ European"/>
    <x v="0"/>
    <s v="Female and Children"/>
    <x v="0"/>
    <n v="2"/>
    <x v="2"/>
    <x v="1"/>
  </r>
  <r>
    <n v="1234"/>
    <s v="19-34"/>
    <s v="NZ European"/>
    <x v="0"/>
    <s v="Female and Children"/>
    <x v="2"/>
    <n v="9"/>
    <x v="9"/>
    <x v="1"/>
  </r>
  <r>
    <n v="1235"/>
    <s v="35-49"/>
    <s v="Māori"/>
    <x v="0"/>
    <s v="Single Male"/>
    <x v="0"/>
    <n v="6"/>
    <x v="7"/>
    <x v="0"/>
  </r>
  <r>
    <n v="1236"/>
    <s v="35-49"/>
    <s v="Māori"/>
    <x v="0"/>
    <s v="Single Male"/>
    <x v="0"/>
    <n v="2"/>
    <x v="2"/>
    <x v="0"/>
  </r>
  <r>
    <n v="1237"/>
    <s v="50-64"/>
    <s v="Pasifika"/>
    <x v="0"/>
    <s v="Partners with Children"/>
    <x v="0"/>
    <n v="2"/>
    <x v="2"/>
    <x v="0"/>
  </r>
  <r>
    <n v="1238"/>
    <s v="50-64"/>
    <s v="Pasifika"/>
    <x v="0"/>
    <s v="Partners with Children"/>
    <x v="0"/>
    <n v="5"/>
    <x v="8"/>
    <x v="0"/>
  </r>
  <r>
    <n v="1239"/>
    <s v="19-34"/>
    <s v="NZ European"/>
    <x v="0"/>
    <s v="Female and Children"/>
    <x v="2"/>
    <n v="4"/>
    <x v="5"/>
    <x v="1"/>
  </r>
  <r>
    <n v="1240"/>
    <s v="50-64"/>
    <s v="East Asian"/>
    <x v="2"/>
    <s v="Partners with Children"/>
    <x v="1"/>
    <n v="1"/>
    <x v="4"/>
    <x v="0"/>
  </r>
  <r>
    <n v="1241"/>
    <s v="50-64"/>
    <s v="East Asian"/>
    <x v="2"/>
    <s v="Partners with Children"/>
    <x v="1"/>
    <n v="5"/>
    <x v="8"/>
    <x v="1"/>
  </r>
  <r>
    <n v="1242"/>
    <s v="50-64"/>
    <s v="East Asian"/>
    <x v="0"/>
    <s v="Partners with Children"/>
    <x v="0"/>
    <n v="1"/>
    <x v="4"/>
    <x v="0"/>
  </r>
  <r>
    <n v="1243"/>
    <s v="35-49"/>
    <s v="Māori"/>
    <x v="0"/>
    <s v="Single Male"/>
    <x v="0"/>
    <n v="9"/>
    <x v="9"/>
    <x v="1"/>
  </r>
  <r>
    <n v="1244"/>
    <s v="19-34"/>
    <s v="NZ European"/>
    <x v="0"/>
    <s v="Female and Children"/>
    <x v="2"/>
    <n v="8"/>
    <x v="0"/>
    <x v="0"/>
  </r>
  <r>
    <n v="1245"/>
    <s v="35-49"/>
    <s v="Māori"/>
    <x v="0"/>
    <s v="Single Male"/>
    <x v="0"/>
    <n v="5"/>
    <x v="8"/>
    <x v="0"/>
  </r>
  <r>
    <n v="1246"/>
    <s v="50-64"/>
    <s v="Pasifika"/>
    <x v="0"/>
    <s v="Single Female"/>
    <x v="0"/>
    <n v="3"/>
    <x v="1"/>
    <x v="0"/>
  </r>
  <r>
    <n v="1247"/>
    <s v="19-34"/>
    <s v="NZ European"/>
    <x v="0"/>
    <s v="Female and Children"/>
    <x v="2"/>
    <n v="9"/>
    <x v="9"/>
    <x v="0"/>
  </r>
  <r>
    <n v="1248"/>
    <s v="19-34"/>
    <s v="NZ European"/>
    <x v="0"/>
    <s v="Female and Children"/>
    <x v="2"/>
    <n v="1"/>
    <x v="4"/>
    <x v="0"/>
  </r>
  <r>
    <n v="1249"/>
    <s v="35-49"/>
    <s v="Māori"/>
    <x v="0"/>
    <s v="Single Male"/>
    <x v="0"/>
    <n v="7"/>
    <x v="6"/>
    <x v="0"/>
  </r>
  <r>
    <n v="1250"/>
    <s v="50-64"/>
    <s v="Other"/>
    <x v="2"/>
    <s v="Partners with Children"/>
    <x v="1"/>
    <n v="10"/>
    <x v="3"/>
    <x v="1"/>
  </r>
  <r>
    <n v="1251"/>
    <s v="35-49"/>
    <s v="Māori"/>
    <x v="0"/>
    <s v="Single Male"/>
    <x v="0"/>
    <n v="1"/>
    <x v="4"/>
    <x v="0"/>
  </r>
  <r>
    <n v="1252"/>
    <s v="65+"/>
    <s v="Other"/>
    <x v="1"/>
    <s v="Partners with Children"/>
    <x v="1"/>
    <n v="3"/>
    <x v="1"/>
    <x v="0"/>
  </r>
  <r>
    <n v="1253"/>
    <s v="50-64"/>
    <s v="Other"/>
    <x v="2"/>
    <s v="Partners with Children"/>
    <x v="1"/>
    <n v="7"/>
    <x v="6"/>
    <x v="1"/>
  </r>
  <r>
    <n v="1254"/>
    <s v="19-34"/>
    <s v="NZ European"/>
    <x v="0"/>
    <s v="Female and Children"/>
    <x v="2"/>
    <n v="5"/>
    <x v="8"/>
    <x v="1"/>
  </r>
  <r>
    <n v="1255"/>
    <s v="19-34"/>
    <s v="NZ European"/>
    <x v="0"/>
    <s v="Female and Children"/>
    <x v="2"/>
    <n v="2"/>
    <x v="2"/>
    <x v="0"/>
  </r>
  <r>
    <n v="1256"/>
    <s v="19-34"/>
    <s v="NZ European"/>
    <x v="0"/>
    <s v="Female and Children"/>
    <x v="2"/>
    <n v="4"/>
    <x v="5"/>
    <x v="0"/>
  </r>
  <r>
    <n v="1257"/>
    <s v="35-49"/>
    <s v="Māori"/>
    <x v="0"/>
    <s v="Single Male"/>
    <x v="0"/>
    <n v="4"/>
    <x v="5"/>
    <x v="0"/>
  </r>
  <r>
    <n v="1258"/>
    <s v="50-64"/>
    <s v="East Asian"/>
    <x v="2"/>
    <s v="Partners with Children"/>
    <x v="1"/>
    <n v="7"/>
    <x v="6"/>
    <x v="1"/>
  </r>
  <r>
    <n v="1259"/>
    <s v="19-34"/>
    <s v="NZ European"/>
    <x v="0"/>
    <s v="Female and Children"/>
    <x v="2"/>
    <n v="9"/>
    <x v="9"/>
    <x v="1"/>
  </r>
  <r>
    <n v="1260"/>
    <s v="19-34"/>
    <s v="NZ European"/>
    <x v="0"/>
    <s v="Female and Children"/>
    <x v="2"/>
    <n v="6"/>
    <x v="7"/>
    <x v="1"/>
  </r>
  <r>
    <n v="1261"/>
    <s v="35-49"/>
    <s v="Māori"/>
    <x v="0"/>
    <s v="Single Male"/>
    <x v="0"/>
    <n v="9"/>
    <x v="9"/>
    <x v="0"/>
  </r>
  <r>
    <n v="1262"/>
    <s v="19-34"/>
    <s v="NZ European"/>
    <x v="0"/>
    <s v="Female and Children"/>
    <x v="2"/>
    <n v="2"/>
    <x v="2"/>
    <x v="0"/>
  </r>
  <r>
    <n v="1263"/>
    <s v="35-49"/>
    <s v="Māori"/>
    <x v="0"/>
    <s v="Single Male"/>
    <x v="0"/>
    <n v="10"/>
    <x v="3"/>
    <x v="0"/>
  </r>
  <r>
    <n v="1264"/>
    <s v="19-34"/>
    <s v="NZ European"/>
    <x v="0"/>
    <s v="Female and Children"/>
    <x v="2"/>
    <n v="7"/>
    <x v="6"/>
    <x v="0"/>
  </r>
  <r>
    <n v="1265"/>
    <s v="35-49"/>
    <s v="Māori"/>
    <x v="0"/>
    <s v="Single Female"/>
    <x v="0"/>
    <n v="7"/>
    <x v="6"/>
    <x v="0"/>
  </r>
  <r>
    <n v="1266"/>
    <s v="19-34"/>
    <s v="NZ European"/>
    <x v="0"/>
    <s v="Female and Children"/>
    <x v="2"/>
    <n v="9"/>
    <x v="9"/>
    <x v="0"/>
  </r>
  <r>
    <n v="1267"/>
    <s v="19-34"/>
    <s v="NZ European"/>
    <x v="0"/>
    <s v="Female and Children"/>
    <x v="2"/>
    <n v="3"/>
    <x v="1"/>
    <x v="0"/>
  </r>
  <r>
    <n v="1268"/>
    <s v="19-34"/>
    <s v="NZ European"/>
    <x v="0"/>
    <s v="Female and Children"/>
    <x v="2"/>
    <n v="10"/>
    <x v="3"/>
    <x v="0"/>
  </r>
  <r>
    <n v="1269"/>
    <s v="19-34"/>
    <s v="NZ European"/>
    <x v="0"/>
    <s v="Female and Children"/>
    <x v="2"/>
    <n v="1"/>
    <x v="4"/>
    <x v="1"/>
  </r>
  <r>
    <n v="1270"/>
    <s v="19-34"/>
    <s v="NZ European"/>
    <x v="0"/>
    <s v="Female and Children"/>
    <x v="2"/>
    <n v="5"/>
    <x v="8"/>
    <x v="0"/>
  </r>
  <r>
    <n v="1271"/>
    <s v="19-34"/>
    <s v="NZ European"/>
    <x v="0"/>
    <s v="Female and Children"/>
    <x v="2"/>
    <n v="7"/>
    <x v="6"/>
    <x v="0"/>
  </r>
  <r>
    <n v="1272"/>
    <s v="35-49"/>
    <s v="Māori"/>
    <x v="0"/>
    <s v="Single Male"/>
    <x v="0"/>
    <n v="1"/>
    <x v="4"/>
    <x v="0"/>
  </r>
  <r>
    <n v="1273"/>
    <s v="19-34"/>
    <s v="NZ European"/>
    <x v="0"/>
    <s v="Female and Children"/>
    <x v="2"/>
    <n v="10"/>
    <x v="3"/>
    <x v="0"/>
  </r>
  <r>
    <n v="1274"/>
    <s v="65+"/>
    <s v="Other"/>
    <x v="1"/>
    <s v="Male and Children"/>
    <x v="1"/>
    <n v="9"/>
    <x v="9"/>
    <x v="1"/>
  </r>
  <r>
    <n v="1275"/>
    <s v="19-34"/>
    <s v="NZ European"/>
    <x v="0"/>
    <s v="Female and Children"/>
    <x v="2"/>
    <n v="7"/>
    <x v="6"/>
    <x v="1"/>
  </r>
  <r>
    <n v="1276"/>
    <s v="35-49"/>
    <s v="Māori"/>
    <x v="0"/>
    <s v="Single Female"/>
    <x v="0"/>
    <n v="1"/>
    <x v="4"/>
    <x v="0"/>
  </r>
  <r>
    <n v="1277"/>
    <s v="50-64"/>
    <s v="East Asian"/>
    <x v="2"/>
    <s v="Partners with Children"/>
    <x v="1"/>
    <n v="6"/>
    <x v="7"/>
    <x v="1"/>
  </r>
  <r>
    <n v="1278"/>
    <s v="50-64"/>
    <s v="Pasifika"/>
    <x v="0"/>
    <s v="Single Female"/>
    <x v="0"/>
    <n v="3"/>
    <x v="1"/>
    <x v="0"/>
  </r>
  <r>
    <n v="1279"/>
    <s v="19-34"/>
    <s v="NZ European"/>
    <x v="0"/>
    <s v="Female and Children"/>
    <x v="2"/>
    <n v="6"/>
    <x v="7"/>
    <x v="0"/>
  </r>
  <r>
    <n v="1280"/>
    <s v="19-34"/>
    <s v="NZ European"/>
    <x v="0"/>
    <s v="Female and Children"/>
    <x v="2"/>
    <n v="1"/>
    <x v="4"/>
    <x v="0"/>
  </r>
  <r>
    <n v="1281"/>
    <s v="50-64"/>
    <s v="East Asian"/>
    <x v="2"/>
    <s v="Partners with Children"/>
    <x v="1"/>
    <n v="2"/>
    <x v="2"/>
    <x v="1"/>
  </r>
  <r>
    <n v="1282"/>
    <s v="35-49"/>
    <s v="Māori"/>
    <x v="0"/>
    <s v="Single Female"/>
    <x v="0"/>
    <n v="3"/>
    <x v="1"/>
    <x v="1"/>
  </r>
  <r>
    <n v="1283"/>
    <s v="19-34"/>
    <s v="NZ European"/>
    <x v="0"/>
    <s v="Female and Children"/>
    <x v="2"/>
    <n v="9"/>
    <x v="9"/>
    <x v="0"/>
  </r>
  <r>
    <n v="1284"/>
    <s v="19-34"/>
    <s v="NZ European"/>
    <x v="0"/>
    <s v="Female and Children"/>
    <x v="2"/>
    <n v="4"/>
    <x v="5"/>
    <x v="0"/>
  </r>
  <r>
    <n v="1285"/>
    <s v="19-34"/>
    <s v="NZ European"/>
    <x v="0"/>
    <s v="Female and Children"/>
    <x v="2"/>
    <n v="6"/>
    <x v="7"/>
    <x v="0"/>
  </r>
  <r>
    <n v="1286"/>
    <s v="19-34"/>
    <s v="NZ European"/>
    <x v="0"/>
    <s v="Female and Children"/>
    <x v="2"/>
    <n v="1"/>
    <x v="4"/>
    <x v="1"/>
  </r>
  <r>
    <n v="1287"/>
    <s v="50-64"/>
    <s v="East Asian"/>
    <x v="2"/>
    <s v="Partners with Children"/>
    <x v="1"/>
    <n v="3"/>
    <x v="1"/>
    <x v="0"/>
  </r>
  <r>
    <n v="1288"/>
    <s v="19-34"/>
    <s v="NZ European"/>
    <x v="0"/>
    <s v="Female and Children"/>
    <x v="2"/>
    <n v="3"/>
    <x v="1"/>
    <x v="1"/>
  </r>
  <r>
    <n v="1289"/>
    <s v="19-34"/>
    <s v="NZ European"/>
    <x v="0"/>
    <s v="Female and Children"/>
    <x v="2"/>
    <n v="6"/>
    <x v="7"/>
    <x v="0"/>
  </r>
  <r>
    <n v="1290"/>
    <s v="50-64"/>
    <s v="Pasifika"/>
    <x v="0"/>
    <s v="Single Female"/>
    <x v="0"/>
    <n v="6"/>
    <x v="7"/>
    <x v="1"/>
  </r>
  <r>
    <n v="1291"/>
    <s v="35-49"/>
    <s v="Māori"/>
    <x v="0"/>
    <s v="Single Female"/>
    <x v="0"/>
    <n v="1"/>
    <x v="4"/>
    <x v="0"/>
  </r>
  <r>
    <n v="1292"/>
    <s v="19-34"/>
    <s v="NZ European"/>
    <x v="0"/>
    <s v="Female and Children"/>
    <x v="2"/>
    <n v="7"/>
    <x v="6"/>
    <x v="0"/>
  </r>
  <r>
    <n v="1293"/>
    <s v="65+"/>
    <s v="Other"/>
    <x v="1"/>
    <s v="Partners with Children"/>
    <x v="1"/>
    <n v="3"/>
    <x v="1"/>
    <x v="1"/>
  </r>
  <r>
    <n v="1294"/>
    <s v="35-49"/>
    <s v="Māori"/>
    <x v="0"/>
    <s v="Single Female"/>
    <x v="0"/>
    <n v="3"/>
    <x v="1"/>
    <x v="0"/>
  </r>
  <r>
    <n v="1295"/>
    <s v="19-34"/>
    <s v="NZ European"/>
    <x v="0"/>
    <s v="Female and Children"/>
    <x v="2"/>
    <n v="8"/>
    <x v="0"/>
    <x v="1"/>
  </r>
  <r>
    <n v="1296"/>
    <s v="50-64"/>
    <s v="Pasifika"/>
    <x v="0"/>
    <s v="Single Female"/>
    <x v="0"/>
    <n v="10"/>
    <x v="3"/>
    <x v="0"/>
  </r>
  <r>
    <n v="1297"/>
    <s v="35-49"/>
    <s v="Māori"/>
    <x v="0"/>
    <s v="Single Male"/>
    <x v="0"/>
    <n v="3"/>
    <x v="1"/>
    <x v="0"/>
  </r>
  <r>
    <n v="1298"/>
    <s v="50-64"/>
    <s v="East Asian"/>
    <x v="2"/>
    <s v="Partners with Children"/>
    <x v="1"/>
    <n v="4"/>
    <x v="5"/>
    <x v="0"/>
  </r>
  <r>
    <n v="1299"/>
    <s v="35-49"/>
    <s v="NZ European"/>
    <x v="0"/>
    <s v="Single Male"/>
    <x v="0"/>
    <n v="3"/>
    <x v="1"/>
    <x v="0"/>
  </r>
  <r>
    <n v="1300"/>
    <s v="35-49"/>
    <s v="Māori"/>
    <x v="0"/>
    <s v="Single Male"/>
    <x v="0"/>
    <n v="5"/>
    <x v="8"/>
    <x v="0"/>
  </r>
  <r>
    <n v="1301"/>
    <s v="19-34"/>
    <s v="NZ European"/>
    <x v="0"/>
    <s v="Female and Children"/>
    <x v="2"/>
    <n v="8"/>
    <x v="0"/>
    <x v="1"/>
  </r>
  <r>
    <n v="1302"/>
    <s v="19-34"/>
    <s v="NZ European"/>
    <x v="0"/>
    <s v="Female and Children"/>
    <x v="2"/>
    <n v="1"/>
    <x v="4"/>
    <x v="0"/>
  </r>
  <r>
    <n v="1303"/>
    <s v="35-49"/>
    <s v="Māori"/>
    <x v="0"/>
    <s v="Single Male"/>
    <x v="0"/>
    <n v="4"/>
    <x v="5"/>
    <x v="1"/>
  </r>
  <r>
    <n v="1304"/>
    <s v="19-34"/>
    <s v="NZ European"/>
    <x v="0"/>
    <s v="Female and Children"/>
    <x v="2"/>
    <n v="7"/>
    <x v="6"/>
    <x v="0"/>
  </r>
  <r>
    <n v="1305"/>
    <s v="19-34"/>
    <s v="NZ European"/>
    <x v="0"/>
    <s v="Female and Children"/>
    <x v="2"/>
    <n v="3"/>
    <x v="1"/>
    <x v="0"/>
  </r>
  <r>
    <n v="1306"/>
    <s v="19-34"/>
    <s v="NZ European"/>
    <x v="0"/>
    <s v="Female and Children"/>
    <x v="2"/>
    <n v="7"/>
    <x v="6"/>
    <x v="1"/>
  </r>
  <r>
    <n v="1307"/>
    <s v="35-49"/>
    <s v="NZ European"/>
    <x v="0"/>
    <s v="Female and Children"/>
    <x v="2"/>
    <n v="8"/>
    <x v="0"/>
    <x v="0"/>
  </r>
  <r>
    <n v="1308"/>
    <s v="65+"/>
    <s v="Other"/>
    <x v="1"/>
    <s v="Partners with Children"/>
    <x v="1"/>
    <n v="5"/>
    <x v="8"/>
    <x v="0"/>
  </r>
  <r>
    <n v="1309"/>
    <s v="35-49"/>
    <s v="Pasifika"/>
    <x v="0"/>
    <s v="Single Female"/>
    <x v="0"/>
    <n v="9"/>
    <x v="9"/>
    <x v="0"/>
  </r>
  <r>
    <n v="1310"/>
    <s v="35-49"/>
    <s v="Māori"/>
    <x v="0"/>
    <s v="Single Male"/>
    <x v="0"/>
    <n v="4"/>
    <x v="5"/>
    <x v="0"/>
  </r>
  <r>
    <n v="1311"/>
    <s v="35-49"/>
    <s v="Māori"/>
    <x v="0"/>
    <s v="Single Female"/>
    <x v="0"/>
    <n v="7"/>
    <x v="6"/>
    <x v="0"/>
  </r>
  <r>
    <n v="1312"/>
    <s v="35-49"/>
    <s v="Māori"/>
    <x v="0"/>
    <s v="Single Male"/>
    <x v="0"/>
    <n v="9"/>
    <x v="9"/>
    <x v="0"/>
  </r>
  <r>
    <n v="1313"/>
    <s v="35-49"/>
    <s v="Māori"/>
    <x v="0"/>
    <s v="Single Male"/>
    <x v="0"/>
    <n v="3"/>
    <x v="1"/>
    <x v="1"/>
  </r>
  <r>
    <n v="1314"/>
    <s v="19-34"/>
    <s v="NZ European"/>
    <x v="0"/>
    <s v="Female and Children"/>
    <x v="2"/>
    <n v="3"/>
    <x v="1"/>
    <x v="0"/>
  </r>
  <r>
    <n v="1315"/>
    <s v="35-49"/>
    <s v="Māori"/>
    <x v="0"/>
    <s v="Single Female"/>
    <x v="0"/>
    <n v="10"/>
    <x v="3"/>
    <x v="0"/>
  </r>
  <r>
    <n v="1316"/>
    <s v="19-34"/>
    <s v="NZ European"/>
    <x v="0"/>
    <s v="Female and Children"/>
    <x v="2"/>
    <n v="2"/>
    <x v="2"/>
    <x v="0"/>
  </r>
  <r>
    <n v="1317"/>
    <s v="50-64"/>
    <s v="East Asian"/>
    <x v="2"/>
    <s v="Partners with Children"/>
    <x v="1"/>
    <n v="9"/>
    <x v="9"/>
    <x v="0"/>
  </r>
  <r>
    <n v="1318"/>
    <s v="35-49"/>
    <s v="Māori"/>
    <x v="0"/>
    <s v="Single Male"/>
    <x v="0"/>
    <n v="8"/>
    <x v="0"/>
    <x v="1"/>
  </r>
  <r>
    <n v="1319"/>
    <s v="&lt;18"/>
    <s v="NZ European"/>
    <x v="0"/>
    <s v="Female and Children"/>
    <x v="2"/>
    <n v="2"/>
    <x v="2"/>
    <x v="0"/>
  </r>
  <r>
    <n v="1320"/>
    <s v="35-49"/>
    <s v="NZ European"/>
    <x v="0"/>
    <s v="Single Male"/>
    <x v="0"/>
    <n v="4"/>
    <x v="5"/>
    <x v="1"/>
  </r>
  <r>
    <n v="1321"/>
    <s v="35-49"/>
    <s v="Māori"/>
    <x v="0"/>
    <s v="Single Male"/>
    <x v="0"/>
    <n v="7"/>
    <x v="6"/>
    <x v="1"/>
  </r>
  <r>
    <n v="1322"/>
    <s v="19-34"/>
    <s v="NZ European"/>
    <x v="0"/>
    <s v="Female and Children"/>
    <x v="2"/>
    <n v="8"/>
    <x v="0"/>
    <x v="0"/>
  </r>
  <r>
    <n v="1323"/>
    <s v="50-64"/>
    <s v="East Asian"/>
    <x v="2"/>
    <s v="Partners with Children"/>
    <x v="1"/>
    <n v="10"/>
    <x v="3"/>
    <x v="0"/>
  </r>
  <r>
    <n v="1324"/>
    <s v="35-49"/>
    <s v="NZ European"/>
    <x v="0"/>
    <s v="Single Male"/>
    <x v="0"/>
    <n v="9"/>
    <x v="9"/>
    <x v="0"/>
  </r>
  <r>
    <n v="1325"/>
    <s v="35-49"/>
    <s v="Māori"/>
    <x v="0"/>
    <s v="Single Female"/>
    <x v="0"/>
    <n v="1"/>
    <x v="4"/>
    <x v="1"/>
  </r>
  <r>
    <n v="1326"/>
    <s v="50-64"/>
    <s v="East Asian"/>
    <x v="2"/>
    <s v="Partners with Children"/>
    <x v="1"/>
    <n v="1"/>
    <x v="4"/>
    <x v="1"/>
  </r>
  <r>
    <n v="1327"/>
    <s v="35-49"/>
    <s v="NZ European"/>
    <x v="0"/>
    <s v="Female and Children"/>
    <x v="2"/>
    <n v="5"/>
    <x v="8"/>
    <x v="1"/>
  </r>
  <r>
    <n v="1328"/>
    <s v="35-49"/>
    <s v="Māori"/>
    <x v="0"/>
    <s v="Single Female"/>
    <x v="0"/>
    <n v="3"/>
    <x v="1"/>
    <x v="0"/>
  </r>
  <r>
    <n v="1329"/>
    <s v="35-49"/>
    <s v="Māori"/>
    <x v="0"/>
    <s v="Single Male"/>
    <x v="0"/>
    <n v="1"/>
    <x v="4"/>
    <x v="1"/>
  </r>
  <r>
    <n v="1330"/>
    <s v="50-64"/>
    <s v="East Asian"/>
    <x v="2"/>
    <s v="Partners with Children"/>
    <x v="1"/>
    <n v="9"/>
    <x v="9"/>
    <x v="0"/>
  </r>
  <r>
    <n v="1331"/>
    <s v="35-49"/>
    <s v="Pasifika"/>
    <x v="0"/>
    <s v="Single Female"/>
    <x v="0"/>
    <n v="1"/>
    <x v="4"/>
    <x v="0"/>
  </r>
  <r>
    <n v="1332"/>
    <s v="19-34"/>
    <s v="NZ European"/>
    <x v="0"/>
    <s v="Female and Children"/>
    <x v="2"/>
    <n v="1"/>
    <x v="4"/>
    <x v="0"/>
  </r>
  <r>
    <n v="1333"/>
    <s v="19-34"/>
    <s v="NZ European"/>
    <x v="0"/>
    <s v="Female and Children"/>
    <x v="2"/>
    <n v="3"/>
    <x v="1"/>
    <x v="1"/>
  </r>
  <r>
    <n v="1334"/>
    <s v="35-49"/>
    <s v="Māori"/>
    <x v="0"/>
    <s v="Single Male"/>
    <x v="0"/>
    <n v="9"/>
    <x v="9"/>
    <x v="0"/>
  </r>
  <r>
    <n v="1335"/>
    <s v="35-49"/>
    <s v="Māori"/>
    <x v="0"/>
    <s v="Single Male"/>
    <x v="0"/>
    <n v="1"/>
    <x v="4"/>
    <x v="0"/>
  </r>
  <r>
    <n v="1336"/>
    <s v="35-49"/>
    <s v="Māori"/>
    <x v="0"/>
    <s v="Single Male"/>
    <x v="0"/>
    <n v="7"/>
    <x v="6"/>
    <x v="0"/>
  </r>
  <r>
    <n v="1337"/>
    <s v="35-49"/>
    <s v="Māori"/>
    <x v="0"/>
    <s v="Single Male"/>
    <x v="0"/>
    <n v="3"/>
    <x v="1"/>
    <x v="1"/>
  </r>
  <r>
    <n v="1338"/>
    <s v="35-49"/>
    <s v="Māori"/>
    <x v="0"/>
    <s v="Single Male"/>
    <x v="0"/>
    <n v="6"/>
    <x v="7"/>
    <x v="0"/>
  </r>
  <r>
    <n v="1339"/>
    <s v="65+"/>
    <s v="Other"/>
    <x v="1"/>
    <s v="Partners with Children"/>
    <x v="1"/>
    <n v="7"/>
    <x v="6"/>
    <x v="1"/>
  </r>
  <r>
    <n v="1340"/>
    <s v="35-49"/>
    <s v="Māori"/>
    <x v="0"/>
    <s v="Single Female"/>
    <x v="0"/>
    <n v="3"/>
    <x v="1"/>
    <x v="1"/>
  </r>
  <r>
    <n v="1341"/>
    <s v="35-49"/>
    <s v="Māori"/>
    <x v="0"/>
    <s v="Single Female"/>
    <x v="0"/>
    <n v="3"/>
    <x v="1"/>
    <x v="0"/>
  </r>
  <r>
    <n v="1342"/>
    <s v="19-34"/>
    <s v="NZ European"/>
    <x v="0"/>
    <s v="Female and Children"/>
    <x v="2"/>
    <n v="5"/>
    <x v="8"/>
    <x v="0"/>
  </r>
  <r>
    <n v="1343"/>
    <s v="35-49"/>
    <s v="Māori"/>
    <x v="0"/>
    <s v="Single Male"/>
    <x v="0"/>
    <n v="1"/>
    <x v="4"/>
    <x v="0"/>
  </r>
  <r>
    <n v="1344"/>
    <s v="19-34"/>
    <s v="NZ European"/>
    <x v="0"/>
    <s v="Female and Children"/>
    <x v="2"/>
    <n v="9"/>
    <x v="9"/>
    <x v="0"/>
  </r>
  <r>
    <n v="1345"/>
    <s v="35-49"/>
    <s v="Pasifika"/>
    <x v="0"/>
    <s v="Single Female"/>
    <x v="0"/>
    <n v="1"/>
    <x v="4"/>
    <x v="0"/>
  </r>
  <r>
    <n v="1346"/>
    <s v="19-34"/>
    <s v="NZ European"/>
    <x v="0"/>
    <s v="Female and Children"/>
    <x v="2"/>
    <n v="1"/>
    <x v="4"/>
    <x v="1"/>
  </r>
  <r>
    <n v="1347"/>
    <s v="35-49"/>
    <s v="Māori"/>
    <x v="0"/>
    <s v="Single Male"/>
    <x v="0"/>
    <n v="2"/>
    <x v="2"/>
    <x v="0"/>
  </r>
  <r>
    <n v="1348"/>
    <s v="35-49"/>
    <s v="Māori"/>
    <x v="0"/>
    <s v="Single Male"/>
    <x v="0"/>
    <n v="4"/>
    <x v="5"/>
    <x v="1"/>
  </r>
  <r>
    <n v="1349"/>
    <s v="19-34"/>
    <s v="NZ European"/>
    <x v="0"/>
    <s v="Female and Children"/>
    <x v="2"/>
    <n v="8"/>
    <x v="0"/>
    <x v="1"/>
  </r>
  <r>
    <n v="1350"/>
    <s v="19-34"/>
    <s v="NZ European"/>
    <x v="0"/>
    <s v="Female and Children"/>
    <x v="2"/>
    <n v="1"/>
    <x v="4"/>
    <x v="0"/>
  </r>
  <r>
    <n v="1351"/>
    <s v="50-64"/>
    <s v="Pasifika"/>
    <x v="0"/>
    <s v="Single Female"/>
    <x v="0"/>
    <n v="4"/>
    <x v="5"/>
    <x v="1"/>
  </r>
  <r>
    <n v="1352"/>
    <s v="19-34"/>
    <s v="NZ European"/>
    <x v="0"/>
    <s v="Female and Children"/>
    <x v="2"/>
    <n v="4"/>
    <x v="5"/>
    <x v="1"/>
  </r>
  <r>
    <n v="1353"/>
    <s v="35-49"/>
    <s v="Māori"/>
    <x v="0"/>
    <s v="Single Male"/>
    <x v="0"/>
    <n v="6"/>
    <x v="7"/>
    <x v="0"/>
  </r>
  <r>
    <n v="1354"/>
    <s v="35-49"/>
    <s v="Māori"/>
    <x v="0"/>
    <s v="Single Male"/>
    <x v="0"/>
    <n v="9"/>
    <x v="9"/>
    <x v="1"/>
  </r>
  <r>
    <n v="1355"/>
    <s v="65+"/>
    <s v="Other"/>
    <x v="1"/>
    <s v="Male and Children"/>
    <x v="3"/>
    <n v="7"/>
    <x v="6"/>
    <x v="0"/>
  </r>
  <r>
    <n v="1356"/>
    <s v="35-49"/>
    <s v="Māori"/>
    <x v="0"/>
    <s v="Single Male"/>
    <x v="0"/>
    <n v="10"/>
    <x v="3"/>
    <x v="0"/>
  </r>
  <r>
    <n v="1357"/>
    <s v="35-49"/>
    <s v="Māori"/>
    <x v="0"/>
    <s v="Single Male"/>
    <x v="0"/>
    <n v="10"/>
    <x v="3"/>
    <x v="0"/>
  </r>
  <r>
    <n v="1358"/>
    <s v="65+"/>
    <s v="Other"/>
    <x v="1"/>
    <s v="Partners with Children"/>
    <x v="1"/>
    <n v="3"/>
    <x v="1"/>
    <x v="1"/>
  </r>
  <r>
    <n v="1359"/>
    <s v="50-64"/>
    <s v="Pasifika"/>
    <x v="0"/>
    <s v="Single Female"/>
    <x v="0"/>
    <n v="10"/>
    <x v="3"/>
    <x v="0"/>
  </r>
  <r>
    <n v="1360"/>
    <s v="35-49"/>
    <s v="NZ European"/>
    <x v="0"/>
    <s v="Female and Children"/>
    <x v="0"/>
    <n v="3"/>
    <x v="1"/>
    <x v="0"/>
  </r>
  <r>
    <n v="1361"/>
    <s v="19-34"/>
    <s v="NZ European"/>
    <x v="0"/>
    <s v="Female and Children"/>
    <x v="2"/>
    <n v="5"/>
    <x v="8"/>
    <x v="1"/>
  </r>
  <r>
    <n v="1362"/>
    <s v="65+"/>
    <s v="Other"/>
    <x v="1"/>
    <s v="Partners with Children"/>
    <x v="1"/>
    <n v="6"/>
    <x v="7"/>
    <x v="0"/>
  </r>
  <r>
    <n v="1363"/>
    <s v="19-34"/>
    <s v="NZ European"/>
    <x v="0"/>
    <s v="Female and Children"/>
    <x v="2"/>
    <n v="6"/>
    <x v="7"/>
    <x v="0"/>
  </r>
  <r>
    <n v="1364"/>
    <s v="35-49"/>
    <s v="Māori"/>
    <x v="0"/>
    <s v="Single Female"/>
    <x v="0"/>
    <n v="2"/>
    <x v="2"/>
    <x v="0"/>
  </r>
  <r>
    <n v="1365"/>
    <s v="50-64"/>
    <s v="East Asian"/>
    <x v="2"/>
    <s v="Partners with Children"/>
    <x v="1"/>
    <n v="9"/>
    <x v="9"/>
    <x v="0"/>
  </r>
  <r>
    <n v="1366"/>
    <s v="65+"/>
    <s v="Other"/>
    <x v="1"/>
    <s v="Male and Children"/>
    <x v="1"/>
    <n v="9"/>
    <x v="9"/>
    <x v="0"/>
  </r>
  <r>
    <n v="1367"/>
    <s v="50-64"/>
    <s v="Pasifika"/>
    <x v="0"/>
    <s v="Single Female"/>
    <x v="0"/>
    <n v="10"/>
    <x v="3"/>
    <x v="0"/>
  </r>
  <r>
    <n v="1368"/>
    <s v="50-64"/>
    <s v="East Asian"/>
    <x v="2"/>
    <s v="Partners with Children"/>
    <x v="1"/>
    <n v="3"/>
    <x v="1"/>
    <x v="0"/>
  </r>
  <r>
    <n v="1369"/>
    <s v="50-64"/>
    <s v="Pasifika"/>
    <x v="0"/>
    <s v="Single Female"/>
    <x v="0"/>
    <n v="5"/>
    <x v="8"/>
    <x v="0"/>
  </r>
  <r>
    <n v="1370"/>
    <s v="35-49"/>
    <s v="Pasifika"/>
    <x v="0"/>
    <s v="Single Female"/>
    <x v="0"/>
    <n v="6"/>
    <x v="7"/>
    <x v="0"/>
  </r>
  <r>
    <n v="1371"/>
    <s v="35-49"/>
    <s v="Māori"/>
    <x v="0"/>
    <s v="Single Male"/>
    <x v="0"/>
    <n v="2"/>
    <x v="2"/>
    <x v="0"/>
  </r>
  <r>
    <n v="1372"/>
    <s v="35-49"/>
    <s v="Māori"/>
    <x v="0"/>
    <s v="Single Male"/>
    <x v="0"/>
    <n v="5"/>
    <x v="8"/>
    <x v="0"/>
  </r>
  <r>
    <n v="1373"/>
    <s v="35-49"/>
    <s v="NZ European"/>
    <x v="0"/>
    <s v="Female and Children"/>
    <x v="2"/>
    <n v="7"/>
    <x v="6"/>
    <x v="0"/>
  </r>
  <r>
    <n v="1374"/>
    <s v="19-34"/>
    <s v="NZ European"/>
    <x v="0"/>
    <s v="Female and Children"/>
    <x v="2"/>
    <n v="8"/>
    <x v="0"/>
    <x v="0"/>
  </r>
  <r>
    <n v="1375"/>
    <s v="19-34"/>
    <s v="NZ European"/>
    <x v="0"/>
    <s v="Female and Children"/>
    <x v="2"/>
    <n v="6"/>
    <x v="7"/>
    <x v="0"/>
  </r>
  <r>
    <n v="1376"/>
    <s v="35-49"/>
    <s v="NZ European"/>
    <x v="0"/>
    <s v="Female and Children"/>
    <x v="0"/>
    <n v="8"/>
    <x v="0"/>
    <x v="0"/>
  </r>
  <r>
    <n v="1377"/>
    <s v="35-49"/>
    <s v="NZ European"/>
    <x v="0"/>
    <s v="Female and Children"/>
    <x v="2"/>
    <n v="7"/>
    <x v="6"/>
    <x v="0"/>
  </r>
  <r>
    <n v="1378"/>
    <s v="19-34"/>
    <s v="NZ European"/>
    <x v="0"/>
    <s v="Female and Children"/>
    <x v="2"/>
    <n v="10"/>
    <x v="3"/>
    <x v="0"/>
  </r>
  <r>
    <n v="1379"/>
    <s v="19-34"/>
    <s v="NZ European"/>
    <x v="0"/>
    <s v="Female and Children"/>
    <x v="2"/>
    <n v="8"/>
    <x v="0"/>
    <x v="1"/>
  </r>
  <r>
    <n v="1380"/>
    <s v="35-49"/>
    <s v="Māori"/>
    <x v="0"/>
    <s v="Single Male"/>
    <x v="0"/>
    <n v="4"/>
    <x v="5"/>
    <x v="0"/>
  </r>
  <r>
    <n v="1381"/>
    <s v="19-34"/>
    <s v="NZ European"/>
    <x v="0"/>
    <s v="Female and Children"/>
    <x v="2"/>
    <n v="9"/>
    <x v="9"/>
    <x v="0"/>
  </r>
  <r>
    <n v="1382"/>
    <s v="19-34"/>
    <s v="NZ European"/>
    <x v="0"/>
    <s v="Female and Children"/>
    <x v="2"/>
    <n v="4"/>
    <x v="5"/>
    <x v="1"/>
  </r>
  <r>
    <n v="1383"/>
    <s v="19-34"/>
    <s v="NZ European"/>
    <x v="0"/>
    <s v="Female and Children"/>
    <x v="2"/>
    <n v="1"/>
    <x v="4"/>
    <x v="0"/>
  </r>
  <r>
    <n v="1384"/>
    <s v="50-64"/>
    <s v="Other"/>
    <x v="1"/>
    <s v="Partners with Children"/>
    <x v="1"/>
    <n v="4"/>
    <x v="5"/>
    <x v="0"/>
  </r>
  <r>
    <n v="1385"/>
    <s v="19-34"/>
    <s v="NZ European"/>
    <x v="0"/>
    <s v="Female and Children"/>
    <x v="2"/>
    <n v="3"/>
    <x v="1"/>
    <x v="0"/>
  </r>
  <r>
    <n v="1386"/>
    <s v="35-49"/>
    <s v="Māori"/>
    <x v="0"/>
    <s v="Single Female"/>
    <x v="0"/>
    <n v="10"/>
    <x v="3"/>
    <x v="0"/>
  </r>
  <r>
    <n v="1387"/>
    <s v="35-49"/>
    <s v="NZ European"/>
    <x v="0"/>
    <s v="Female and Children"/>
    <x v="2"/>
    <n v="4"/>
    <x v="5"/>
    <x v="0"/>
  </r>
  <r>
    <n v="1388"/>
    <s v="35-49"/>
    <s v="Māori"/>
    <x v="0"/>
    <s v="Single Male"/>
    <x v="0"/>
    <n v="6"/>
    <x v="7"/>
    <x v="0"/>
  </r>
  <r>
    <n v="1389"/>
    <s v="35-49"/>
    <s v="NZ European"/>
    <x v="0"/>
    <s v="Single Male"/>
    <x v="0"/>
    <n v="8"/>
    <x v="0"/>
    <x v="1"/>
  </r>
  <r>
    <n v="1390"/>
    <s v="35-49"/>
    <s v="Māori"/>
    <x v="0"/>
    <s v="Single Male"/>
    <x v="0"/>
    <n v="2"/>
    <x v="2"/>
    <x v="0"/>
  </r>
  <r>
    <n v="1391"/>
    <s v="65+"/>
    <s v="Other"/>
    <x v="1"/>
    <s v="Male and Children"/>
    <x v="3"/>
    <n v="6"/>
    <x v="7"/>
    <x v="0"/>
  </r>
  <r>
    <n v="1392"/>
    <s v="50-64"/>
    <s v="Pasifika"/>
    <x v="0"/>
    <s v="Partners with Children"/>
    <x v="0"/>
    <n v="6"/>
    <x v="7"/>
    <x v="1"/>
  </r>
  <r>
    <n v="1393"/>
    <s v="50-64"/>
    <s v="Pasifika"/>
    <x v="0"/>
    <s v="Partners with Children"/>
    <x v="0"/>
    <n v="9"/>
    <x v="9"/>
    <x v="0"/>
  </r>
  <r>
    <n v="1394"/>
    <s v="50-64"/>
    <s v="Pasifika"/>
    <x v="0"/>
    <s v="Single Female"/>
    <x v="0"/>
    <n v="2"/>
    <x v="2"/>
    <x v="0"/>
  </r>
  <r>
    <n v="1395"/>
    <s v="50-64"/>
    <s v="East Asian"/>
    <x v="2"/>
    <s v="Partners with Children"/>
    <x v="1"/>
    <n v="9"/>
    <x v="9"/>
    <x v="1"/>
  </r>
  <r>
    <n v="1396"/>
    <s v="50-64"/>
    <s v="East Asian"/>
    <x v="2"/>
    <s v="Partners with Children"/>
    <x v="1"/>
    <n v="9"/>
    <x v="9"/>
    <x v="0"/>
  </r>
  <r>
    <n v="1397"/>
    <s v="19-34"/>
    <s v="NZ European"/>
    <x v="0"/>
    <s v="Female and Children"/>
    <x v="2"/>
    <n v="7"/>
    <x v="6"/>
    <x v="1"/>
  </r>
  <r>
    <n v="1398"/>
    <s v="35-49"/>
    <s v="Māori"/>
    <x v="0"/>
    <s v="Single Male"/>
    <x v="0"/>
    <n v="2"/>
    <x v="2"/>
    <x v="1"/>
  </r>
  <r>
    <n v="1399"/>
    <s v="35-49"/>
    <s v="Māori"/>
    <x v="0"/>
    <s v="Single Male"/>
    <x v="0"/>
    <n v="7"/>
    <x v="6"/>
    <x v="1"/>
  </r>
  <r>
    <n v="1400"/>
    <s v="35-49"/>
    <s v="Māori"/>
    <x v="0"/>
    <s v="Single Male"/>
    <x v="0"/>
    <n v="8"/>
    <x v="0"/>
    <x v="0"/>
  </r>
  <r>
    <n v="1401"/>
    <s v="19-34"/>
    <s v="NZ European"/>
    <x v="0"/>
    <s v="Female and Children"/>
    <x v="2"/>
    <n v="8"/>
    <x v="0"/>
    <x v="0"/>
  </r>
  <r>
    <n v="1402"/>
    <s v="65+"/>
    <s v="Other"/>
    <x v="1"/>
    <s v="Partners with Children"/>
    <x v="1"/>
    <n v="8"/>
    <x v="0"/>
    <x v="0"/>
  </r>
  <r>
    <n v="1403"/>
    <s v="35-49"/>
    <s v="Māori"/>
    <x v="0"/>
    <s v="Single Male"/>
    <x v="0"/>
    <n v="3"/>
    <x v="1"/>
    <x v="0"/>
  </r>
  <r>
    <n v="1404"/>
    <s v="35-49"/>
    <s v="Māori"/>
    <x v="0"/>
    <s v="Single Male"/>
    <x v="0"/>
    <n v="5"/>
    <x v="8"/>
    <x v="1"/>
  </r>
  <r>
    <n v="1405"/>
    <s v="35-49"/>
    <s v="Māori"/>
    <x v="0"/>
    <s v="Single Male"/>
    <x v="0"/>
    <n v="10"/>
    <x v="3"/>
    <x v="0"/>
  </r>
  <r>
    <n v="1406"/>
    <s v="19-34"/>
    <s v="NZ European"/>
    <x v="0"/>
    <s v="Female and Children"/>
    <x v="2"/>
    <n v="6"/>
    <x v="7"/>
    <x v="0"/>
  </r>
  <r>
    <n v="1407"/>
    <s v="50-64"/>
    <s v="Pasifika"/>
    <x v="0"/>
    <s v="Single Female"/>
    <x v="0"/>
    <n v="6"/>
    <x v="7"/>
    <x v="0"/>
  </r>
  <r>
    <n v="1408"/>
    <s v="50-64"/>
    <s v="East Asian"/>
    <x v="2"/>
    <s v="Partners with Children"/>
    <x v="1"/>
    <n v="8"/>
    <x v="0"/>
    <x v="0"/>
  </r>
  <r>
    <n v="1409"/>
    <s v="50-64"/>
    <s v="East Asian"/>
    <x v="2"/>
    <s v="Partners with Children"/>
    <x v="1"/>
    <n v="6"/>
    <x v="7"/>
    <x v="0"/>
  </r>
  <r>
    <n v="1410"/>
    <s v="35-49"/>
    <s v="Māori"/>
    <x v="0"/>
    <s v="Single Female"/>
    <x v="0"/>
    <n v="3"/>
    <x v="1"/>
    <x v="1"/>
  </r>
  <r>
    <n v="1411"/>
    <s v="50-64"/>
    <s v="Pasifika"/>
    <x v="0"/>
    <s v="Single Female"/>
    <x v="0"/>
    <n v="7"/>
    <x v="6"/>
    <x v="0"/>
  </r>
  <r>
    <n v="1412"/>
    <s v="50-64"/>
    <s v="Pasifika"/>
    <x v="0"/>
    <s v="Single Female"/>
    <x v="0"/>
    <n v="7"/>
    <x v="6"/>
    <x v="0"/>
  </r>
  <r>
    <n v="1413"/>
    <s v="65+"/>
    <s v="Other"/>
    <x v="1"/>
    <s v="Partners with Children"/>
    <x v="1"/>
    <n v="6"/>
    <x v="7"/>
    <x v="0"/>
  </r>
  <r>
    <n v="1414"/>
    <s v="35-49"/>
    <s v="Māori"/>
    <x v="0"/>
    <s v="Single Male"/>
    <x v="0"/>
    <n v="6"/>
    <x v="7"/>
    <x v="0"/>
  </r>
  <r>
    <n v="1415"/>
    <s v="65+"/>
    <s v="Other"/>
    <x v="1"/>
    <s v="Male and Children"/>
    <x v="1"/>
    <n v="8"/>
    <x v="0"/>
    <x v="0"/>
  </r>
  <r>
    <n v="1416"/>
    <s v="35-49"/>
    <s v="Māori"/>
    <x v="0"/>
    <s v="Single Male"/>
    <x v="0"/>
    <n v="5"/>
    <x v="8"/>
    <x v="1"/>
  </r>
  <r>
    <n v="1417"/>
    <s v="19-34"/>
    <s v="NZ European"/>
    <x v="0"/>
    <s v="Female and Children"/>
    <x v="2"/>
    <n v="9"/>
    <x v="9"/>
    <x v="0"/>
  </r>
  <r>
    <n v="1418"/>
    <s v="19-34"/>
    <s v="NZ European"/>
    <x v="0"/>
    <s v="Female and Children"/>
    <x v="2"/>
    <n v="3"/>
    <x v="1"/>
    <x v="0"/>
  </r>
  <r>
    <n v="1419"/>
    <s v="35-49"/>
    <s v="Māori"/>
    <x v="0"/>
    <s v="Single Male"/>
    <x v="0"/>
    <n v="2"/>
    <x v="2"/>
    <x v="1"/>
  </r>
  <r>
    <n v="1420"/>
    <s v="35-49"/>
    <s v="Māori"/>
    <x v="0"/>
    <s v="Single Male"/>
    <x v="0"/>
    <n v="1"/>
    <x v="4"/>
    <x v="0"/>
  </r>
  <r>
    <n v="1421"/>
    <s v="50-64"/>
    <s v="Pasifika"/>
    <x v="0"/>
    <s v="Single Female"/>
    <x v="0"/>
    <n v="5"/>
    <x v="8"/>
    <x v="1"/>
  </r>
  <r>
    <n v="1422"/>
    <s v="19-34"/>
    <s v="NZ European"/>
    <x v="0"/>
    <s v="Female and Children"/>
    <x v="2"/>
    <n v="1"/>
    <x v="4"/>
    <x v="1"/>
  </r>
  <r>
    <n v="1423"/>
    <s v="50-64"/>
    <s v="Other"/>
    <x v="1"/>
    <s v="Partners with Children"/>
    <x v="1"/>
    <n v="6"/>
    <x v="7"/>
    <x v="0"/>
  </r>
  <r>
    <n v="1424"/>
    <s v="50-64"/>
    <s v="Other"/>
    <x v="2"/>
    <s v="Partners with Children"/>
    <x v="1"/>
    <n v="3"/>
    <x v="1"/>
    <x v="1"/>
  </r>
  <r>
    <n v="1425"/>
    <s v="19-34"/>
    <s v="NZ European"/>
    <x v="0"/>
    <s v="Female and Children"/>
    <x v="2"/>
    <n v="5"/>
    <x v="8"/>
    <x v="0"/>
  </r>
  <r>
    <n v="1426"/>
    <s v="19-34"/>
    <s v="NZ European"/>
    <x v="0"/>
    <s v="Female and Children"/>
    <x v="2"/>
    <n v="5"/>
    <x v="8"/>
    <x v="0"/>
  </r>
  <r>
    <n v="1427"/>
    <s v="35-49"/>
    <s v="Māori"/>
    <x v="0"/>
    <s v="Single Male"/>
    <x v="0"/>
    <n v="2"/>
    <x v="2"/>
    <x v="0"/>
  </r>
  <r>
    <n v="1428"/>
    <s v="35-49"/>
    <s v="Māori"/>
    <x v="0"/>
    <s v="Single Male"/>
    <x v="0"/>
    <n v="7"/>
    <x v="6"/>
    <x v="0"/>
  </r>
  <r>
    <n v="1429"/>
    <s v="35-49"/>
    <s v="Māori"/>
    <x v="0"/>
    <s v="Single Male"/>
    <x v="0"/>
    <n v="7"/>
    <x v="6"/>
    <x v="0"/>
  </r>
  <r>
    <n v="1430"/>
    <s v="50-64"/>
    <s v="East Asian"/>
    <x v="0"/>
    <s v="Partners with Children"/>
    <x v="0"/>
    <n v="1"/>
    <x v="4"/>
    <x v="0"/>
  </r>
  <r>
    <n v="1431"/>
    <s v="50-64"/>
    <s v="East Asian"/>
    <x v="2"/>
    <s v="Partners with Children"/>
    <x v="1"/>
    <n v="10"/>
    <x v="3"/>
    <x v="0"/>
  </r>
  <r>
    <n v="1432"/>
    <s v="50-64"/>
    <s v="Pasifika"/>
    <x v="0"/>
    <s v="Single Female"/>
    <x v="0"/>
    <n v="5"/>
    <x v="8"/>
    <x v="0"/>
  </r>
  <r>
    <n v="1433"/>
    <s v="19-34"/>
    <s v="NZ European"/>
    <x v="0"/>
    <s v="Female and Children"/>
    <x v="2"/>
    <n v="5"/>
    <x v="8"/>
    <x v="0"/>
  </r>
  <r>
    <n v="1434"/>
    <s v="35-49"/>
    <s v="Māori"/>
    <x v="0"/>
    <s v="Single Male"/>
    <x v="0"/>
    <n v="3"/>
    <x v="1"/>
    <x v="1"/>
  </r>
  <r>
    <n v="1435"/>
    <s v="50-64"/>
    <s v="Pasifika"/>
    <x v="0"/>
    <s v="Single Female"/>
    <x v="0"/>
    <n v="5"/>
    <x v="8"/>
    <x v="1"/>
  </r>
  <r>
    <n v="1436"/>
    <s v="50-64"/>
    <s v="Pasifika"/>
    <x v="0"/>
    <s v="Single Female"/>
    <x v="0"/>
    <n v="9"/>
    <x v="9"/>
    <x v="0"/>
  </r>
  <r>
    <n v="1437"/>
    <s v="50-64"/>
    <s v="Other"/>
    <x v="2"/>
    <s v="Partners with Children"/>
    <x v="1"/>
    <n v="8"/>
    <x v="0"/>
    <x v="0"/>
  </r>
  <r>
    <n v="1438"/>
    <s v="50-64"/>
    <s v="East Asian"/>
    <x v="2"/>
    <s v="Partners with Children"/>
    <x v="1"/>
    <n v="5"/>
    <x v="8"/>
    <x v="0"/>
  </r>
  <r>
    <n v="1439"/>
    <s v="35-49"/>
    <s v="Māori"/>
    <x v="0"/>
    <s v="Single Female"/>
    <x v="0"/>
    <n v="2"/>
    <x v="2"/>
    <x v="0"/>
  </r>
  <r>
    <n v="1440"/>
    <s v="50-64"/>
    <s v="Other"/>
    <x v="2"/>
    <s v="Partners with Children"/>
    <x v="1"/>
    <n v="6"/>
    <x v="7"/>
    <x v="0"/>
  </r>
  <r>
    <n v="1441"/>
    <s v="19-34"/>
    <s v="NZ European"/>
    <x v="0"/>
    <s v="Female and Children"/>
    <x v="2"/>
    <n v="6"/>
    <x v="7"/>
    <x v="0"/>
  </r>
  <r>
    <n v="1442"/>
    <s v="35-49"/>
    <s v="Māori"/>
    <x v="0"/>
    <s v="Single Male"/>
    <x v="0"/>
    <n v="4"/>
    <x v="5"/>
    <x v="0"/>
  </r>
  <r>
    <n v="1443"/>
    <s v="35-49"/>
    <s v="Māori"/>
    <x v="0"/>
    <s v="Single Female"/>
    <x v="0"/>
    <n v="4"/>
    <x v="5"/>
    <x v="0"/>
  </r>
  <r>
    <n v="1444"/>
    <s v="35-49"/>
    <s v="NZ European"/>
    <x v="0"/>
    <s v="Female and Children"/>
    <x v="2"/>
    <n v="3"/>
    <x v="1"/>
    <x v="0"/>
  </r>
  <r>
    <n v="1445"/>
    <s v="65+"/>
    <s v="Other"/>
    <x v="1"/>
    <s v="Male and Children"/>
    <x v="3"/>
    <n v="1"/>
    <x v="4"/>
    <x v="0"/>
  </r>
  <r>
    <n v="1446"/>
    <s v="35-49"/>
    <s v="Māori"/>
    <x v="0"/>
    <s v="Single Male"/>
    <x v="0"/>
    <n v="10"/>
    <x v="3"/>
    <x v="0"/>
  </r>
  <r>
    <n v="1447"/>
    <s v="65+"/>
    <s v="Other"/>
    <x v="1"/>
    <s v="Male and Children"/>
    <x v="3"/>
    <n v="5"/>
    <x v="8"/>
    <x v="1"/>
  </r>
  <r>
    <n v="1448"/>
    <s v="35-49"/>
    <s v="Māori"/>
    <x v="0"/>
    <s v="Single Male"/>
    <x v="0"/>
    <n v="5"/>
    <x v="8"/>
    <x v="1"/>
  </r>
  <r>
    <n v="1449"/>
    <s v="35-49"/>
    <s v="NZ European"/>
    <x v="0"/>
    <s v="Female and Children"/>
    <x v="2"/>
    <n v="10"/>
    <x v="3"/>
    <x v="0"/>
  </r>
  <r>
    <n v="1450"/>
    <s v="35-49"/>
    <s v="Māori"/>
    <x v="0"/>
    <s v="Single Male"/>
    <x v="0"/>
    <n v="2"/>
    <x v="2"/>
    <x v="1"/>
  </r>
  <r>
    <n v="1451"/>
    <s v="19-34"/>
    <s v="NZ European"/>
    <x v="0"/>
    <s v="Female and Children"/>
    <x v="2"/>
    <n v="1"/>
    <x v="4"/>
    <x v="0"/>
  </r>
  <r>
    <n v="1452"/>
    <s v="50-64"/>
    <s v="East Asian"/>
    <x v="2"/>
    <s v="Partners with Children"/>
    <x v="1"/>
    <n v="10"/>
    <x v="3"/>
    <x v="0"/>
  </r>
  <r>
    <n v="1453"/>
    <s v="35-49"/>
    <s v="Māori"/>
    <x v="0"/>
    <s v="Single Male"/>
    <x v="0"/>
    <n v="5"/>
    <x v="8"/>
    <x v="1"/>
  </r>
  <r>
    <n v="1454"/>
    <s v="50-64"/>
    <s v="East Asian"/>
    <x v="2"/>
    <s v="Partners with Children"/>
    <x v="1"/>
    <n v="6"/>
    <x v="7"/>
    <x v="1"/>
  </r>
  <r>
    <n v="1455"/>
    <s v="35-49"/>
    <s v="Māori"/>
    <x v="0"/>
    <s v="Single Female"/>
    <x v="0"/>
    <n v="8"/>
    <x v="0"/>
    <x v="1"/>
  </r>
  <r>
    <n v="1456"/>
    <s v="35-49"/>
    <s v="Māori"/>
    <x v="0"/>
    <s v="Single Male"/>
    <x v="0"/>
    <n v="9"/>
    <x v="9"/>
    <x v="1"/>
  </r>
  <r>
    <n v="1457"/>
    <s v="65+"/>
    <s v="Other"/>
    <x v="1"/>
    <s v="Male and Children"/>
    <x v="3"/>
    <n v="6"/>
    <x v="7"/>
    <x v="1"/>
  </r>
  <r>
    <n v="1458"/>
    <s v="65+"/>
    <s v="Other"/>
    <x v="1"/>
    <s v="Male and Children"/>
    <x v="3"/>
    <n v="4"/>
    <x v="5"/>
    <x v="1"/>
  </r>
  <r>
    <n v="1459"/>
    <s v="35-49"/>
    <s v="Māori"/>
    <x v="0"/>
    <s v="Single Male"/>
    <x v="0"/>
    <n v="10"/>
    <x v="3"/>
    <x v="1"/>
  </r>
  <r>
    <n v="1460"/>
    <s v="35-49"/>
    <s v="NZ European"/>
    <x v="0"/>
    <s v="Female and Children"/>
    <x v="2"/>
    <n v="1"/>
    <x v="4"/>
    <x v="1"/>
  </r>
  <r>
    <n v="1461"/>
    <s v="19-34"/>
    <s v="NZ European"/>
    <x v="0"/>
    <s v="Female and Children"/>
    <x v="2"/>
    <n v="8"/>
    <x v="0"/>
    <x v="0"/>
  </r>
  <r>
    <n v="1462"/>
    <s v="19-34"/>
    <s v="NZ European"/>
    <x v="0"/>
    <s v="Female and Children"/>
    <x v="2"/>
    <n v="10"/>
    <x v="3"/>
    <x v="1"/>
  </r>
  <r>
    <n v="1463"/>
    <s v="35-49"/>
    <s v="Māori"/>
    <x v="0"/>
    <s v="Single Male"/>
    <x v="0"/>
    <n v="1"/>
    <x v="4"/>
    <x v="1"/>
  </r>
  <r>
    <n v="1464"/>
    <s v="19-34"/>
    <s v="NZ European"/>
    <x v="0"/>
    <s v="Female and Children"/>
    <x v="2"/>
    <n v="5"/>
    <x v="8"/>
    <x v="1"/>
  </r>
  <r>
    <n v="1465"/>
    <s v="35-49"/>
    <s v="Pasifika"/>
    <x v="0"/>
    <s v="Single Female"/>
    <x v="0"/>
    <n v="4"/>
    <x v="5"/>
    <x v="0"/>
  </r>
  <r>
    <n v="1466"/>
    <s v="50-64"/>
    <s v="Pasifika"/>
    <x v="0"/>
    <s v="Single Female"/>
    <x v="0"/>
    <n v="10"/>
    <x v="3"/>
    <x v="0"/>
  </r>
  <r>
    <n v="1467"/>
    <s v="35-49"/>
    <s v="Māori"/>
    <x v="0"/>
    <s v="Single Male"/>
    <x v="0"/>
    <n v="8"/>
    <x v="0"/>
    <x v="0"/>
  </r>
  <r>
    <n v="1468"/>
    <s v="35-49"/>
    <s v="Māori"/>
    <x v="0"/>
    <s v="Single Female"/>
    <x v="0"/>
    <n v="10"/>
    <x v="3"/>
    <x v="0"/>
  </r>
  <r>
    <n v="1469"/>
    <s v="65+"/>
    <s v="Other"/>
    <x v="1"/>
    <s v="Male and Children"/>
    <x v="3"/>
    <n v="2"/>
    <x v="2"/>
    <x v="1"/>
  </r>
  <r>
    <n v="1470"/>
    <s v="50-64"/>
    <s v="East Asian"/>
    <x v="2"/>
    <s v="Partners with Children"/>
    <x v="1"/>
    <n v="4"/>
    <x v="5"/>
    <x v="1"/>
  </r>
  <r>
    <n v="1471"/>
    <s v="35-49"/>
    <s v="Pasifika"/>
    <x v="0"/>
    <s v="Single Female"/>
    <x v="0"/>
    <n v="5"/>
    <x v="8"/>
    <x v="0"/>
  </r>
  <r>
    <n v="1472"/>
    <s v="35-49"/>
    <s v="Māori"/>
    <x v="0"/>
    <s v="Single Male"/>
    <x v="0"/>
    <n v="6"/>
    <x v="7"/>
    <x v="0"/>
  </r>
  <r>
    <n v="1473"/>
    <s v="19-34"/>
    <s v="NZ European"/>
    <x v="0"/>
    <s v="Female and Children"/>
    <x v="2"/>
    <n v="8"/>
    <x v="0"/>
    <x v="0"/>
  </r>
  <r>
    <n v="1474"/>
    <s v="50-64"/>
    <s v="Pasifika"/>
    <x v="0"/>
    <s v="Partners with Children"/>
    <x v="0"/>
    <n v="8"/>
    <x v="0"/>
    <x v="1"/>
  </r>
  <r>
    <n v="1475"/>
    <s v="19-34"/>
    <s v="NZ European"/>
    <x v="0"/>
    <s v="Female and Children"/>
    <x v="2"/>
    <n v="9"/>
    <x v="9"/>
    <x v="0"/>
  </r>
  <r>
    <n v="1476"/>
    <s v="35-49"/>
    <s v="Māori"/>
    <x v="0"/>
    <s v="Single Male"/>
    <x v="0"/>
    <n v="1"/>
    <x v="4"/>
    <x v="0"/>
  </r>
  <r>
    <n v="1477"/>
    <s v="19-34"/>
    <s v="NZ European"/>
    <x v="0"/>
    <s v="Female and Children"/>
    <x v="2"/>
    <n v="2"/>
    <x v="2"/>
    <x v="0"/>
  </r>
  <r>
    <n v="1478"/>
    <s v="50-64"/>
    <s v="East Asian"/>
    <x v="2"/>
    <s v="Partners with Children"/>
    <x v="1"/>
    <n v="2"/>
    <x v="2"/>
    <x v="0"/>
  </r>
  <r>
    <n v="1479"/>
    <s v="19-34"/>
    <s v="NZ European"/>
    <x v="0"/>
    <s v="Female and Children"/>
    <x v="2"/>
    <n v="4"/>
    <x v="5"/>
    <x v="1"/>
  </r>
  <r>
    <n v="1480"/>
    <s v="35-49"/>
    <s v="Pasifika"/>
    <x v="0"/>
    <s v="Single Female"/>
    <x v="0"/>
    <n v="10"/>
    <x v="3"/>
    <x v="0"/>
  </r>
  <r>
    <n v="1481"/>
    <s v="35-49"/>
    <s v="Māori"/>
    <x v="0"/>
    <s v="Single Male"/>
    <x v="0"/>
    <n v="10"/>
    <x v="3"/>
    <x v="0"/>
  </r>
  <r>
    <n v="1482"/>
    <s v="50-64"/>
    <s v="Other"/>
    <x v="1"/>
    <s v="Partners with Children"/>
    <x v="1"/>
    <n v="7"/>
    <x v="6"/>
    <x v="0"/>
  </r>
  <r>
    <n v="1483"/>
    <s v="50-64"/>
    <s v="Other"/>
    <x v="1"/>
    <s v="Partners with Children"/>
    <x v="1"/>
    <n v="10"/>
    <x v="3"/>
    <x v="0"/>
  </r>
  <r>
    <n v="1484"/>
    <s v="35-49"/>
    <s v="NZ European"/>
    <x v="0"/>
    <s v="Female and Children"/>
    <x v="0"/>
    <n v="1"/>
    <x v="4"/>
    <x v="0"/>
  </r>
  <r>
    <n v="1485"/>
    <s v="19-34"/>
    <s v="NZ European"/>
    <x v="0"/>
    <s v="Female and Children"/>
    <x v="2"/>
    <n v="5"/>
    <x v="8"/>
    <x v="0"/>
  </r>
  <r>
    <n v="1486"/>
    <s v="35-49"/>
    <s v="Māori"/>
    <x v="0"/>
    <s v="Single Female"/>
    <x v="0"/>
    <n v="4"/>
    <x v="5"/>
    <x v="0"/>
  </r>
  <r>
    <n v="1487"/>
    <s v="19-34"/>
    <s v="NZ European"/>
    <x v="0"/>
    <s v="Female and Children"/>
    <x v="2"/>
    <n v="10"/>
    <x v="3"/>
    <x v="0"/>
  </r>
  <r>
    <n v="1488"/>
    <s v="35-49"/>
    <s v="NZ European"/>
    <x v="0"/>
    <s v="Female and Children"/>
    <x v="2"/>
    <n v="1"/>
    <x v="4"/>
    <x v="1"/>
  </r>
  <r>
    <n v="1489"/>
    <s v="35-49"/>
    <s v="NZ European"/>
    <x v="0"/>
    <s v="Female and Children"/>
    <x v="2"/>
    <n v="6"/>
    <x v="7"/>
    <x v="0"/>
  </r>
  <r>
    <n v="1490"/>
    <s v="35-49"/>
    <s v="NZ European"/>
    <x v="0"/>
    <s v="Female and Children"/>
    <x v="2"/>
    <n v="2"/>
    <x v="2"/>
    <x v="0"/>
  </r>
  <r>
    <n v="1491"/>
    <s v="19-34"/>
    <s v="NZ European"/>
    <x v="0"/>
    <s v="Female and Children"/>
    <x v="2"/>
    <n v="7"/>
    <x v="6"/>
    <x v="0"/>
  </r>
  <r>
    <n v="1492"/>
    <s v="35-49"/>
    <s v="Māori"/>
    <x v="0"/>
    <s v="Single Male"/>
    <x v="0"/>
    <n v="4"/>
    <x v="5"/>
    <x v="1"/>
  </r>
  <r>
    <n v="1493"/>
    <s v="50-64"/>
    <s v="Pasifika"/>
    <x v="0"/>
    <s v="Partners with Children"/>
    <x v="0"/>
    <n v="2"/>
    <x v="2"/>
    <x v="1"/>
  </r>
  <r>
    <n v="1494"/>
    <s v="19-34"/>
    <s v="NZ European"/>
    <x v="0"/>
    <s v="Female and Children"/>
    <x v="2"/>
    <n v="5"/>
    <x v="8"/>
    <x v="1"/>
  </r>
  <r>
    <n v="1495"/>
    <s v="19-34"/>
    <s v="NZ European"/>
    <x v="0"/>
    <s v="Female and Children"/>
    <x v="2"/>
    <n v="10"/>
    <x v="3"/>
    <x v="0"/>
  </r>
  <r>
    <n v="1496"/>
    <s v="50-64"/>
    <s v="Other"/>
    <x v="2"/>
    <s v="Partners with Children"/>
    <x v="1"/>
    <n v="7"/>
    <x v="6"/>
    <x v="1"/>
  </r>
  <r>
    <n v="1497"/>
    <s v="35-49"/>
    <s v="Māori"/>
    <x v="0"/>
    <s v="Single Male"/>
    <x v="0"/>
    <n v="9"/>
    <x v="9"/>
    <x v="0"/>
  </r>
  <r>
    <n v="1498"/>
    <s v="35-49"/>
    <s v="NZ European"/>
    <x v="0"/>
    <s v="Female and Children"/>
    <x v="2"/>
    <n v="1"/>
    <x v="4"/>
    <x v="1"/>
  </r>
  <r>
    <n v="1499"/>
    <s v="35-49"/>
    <s v="NZ European"/>
    <x v="0"/>
    <s v="Female and Children"/>
    <x v="2"/>
    <n v="9"/>
    <x v="9"/>
    <x v="0"/>
  </r>
  <r>
    <n v="1500"/>
    <s v="19-34"/>
    <s v="NZ European"/>
    <x v="0"/>
    <s v="Female and Children"/>
    <x v="2"/>
    <n v="6"/>
    <x v="7"/>
    <x v="1"/>
  </r>
  <r>
    <n v="1501"/>
    <s v="50-64"/>
    <s v="East Asian"/>
    <x v="2"/>
    <s v="Partners with Children"/>
    <x v="1"/>
    <n v="6"/>
    <x v="7"/>
    <x v="1"/>
  </r>
  <r>
    <n v="1502"/>
    <s v="19-34"/>
    <s v="NZ European"/>
    <x v="0"/>
    <s v="Female and Children"/>
    <x v="2"/>
    <n v="7"/>
    <x v="6"/>
    <x v="0"/>
  </r>
  <r>
    <n v="1503"/>
    <s v="65+"/>
    <s v="Other"/>
    <x v="1"/>
    <s v="Male and Children"/>
    <x v="1"/>
    <n v="1"/>
    <x v="4"/>
    <x v="0"/>
  </r>
  <r>
    <n v="1504"/>
    <s v="35-49"/>
    <s v="Māori"/>
    <x v="0"/>
    <s v="Single Male"/>
    <x v="0"/>
    <n v="5"/>
    <x v="8"/>
    <x v="0"/>
  </r>
  <r>
    <n v="1505"/>
    <s v="35-49"/>
    <s v="Māori"/>
    <x v="0"/>
    <s v="Single Female"/>
    <x v="0"/>
    <n v="1"/>
    <x v="4"/>
    <x v="1"/>
  </r>
  <r>
    <n v="1506"/>
    <s v="19-34"/>
    <s v="NZ European"/>
    <x v="0"/>
    <s v="Female and Children"/>
    <x v="2"/>
    <n v="7"/>
    <x v="6"/>
    <x v="0"/>
  </r>
  <r>
    <n v="1507"/>
    <s v="35-49"/>
    <s v="NZ European"/>
    <x v="0"/>
    <s v="Single Male"/>
    <x v="0"/>
    <n v="10"/>
    <x v="3"/>
    <x v="0"/>
  </r>
  <r>
    <n v="1508"/>
    <s v="35-49"/>
    <s v="Māori"/>
    <x v="0"/>
    <s v="Single Male"/>
    <x v="0"/>
    <n v="5"/>
    <x v="8"/>
    <x v="1"/>
  </r>
  <r>
    <n v="1509"/>
    <s v="19-34"/>
    <s v="NZ European"/>
    <x v="0"/>
    <s v="Female and Children"/>
    <x v="2"/>
    <n v="6"/>
    <x v="7"/>
    <x v="0"/>
  </r>
  <r>
    <n v="1510"/>
    <s v="35-49"/>
    <s v="Māori"/>
    <x v="0"/>
    <s v="Single Female"/>
    <x v="0"/>
    <n v="3"/>
    <x v="1"/>
    <x v="0"/>
  </r>
  <r>
    <n v="1511"/>
    <s v="35-49"/>
    <s v="NZ European"/>
    <x v="0"/>
    <s v="Female and Children"/>
    <x v="2"/>
    <n v="5"/>
    <x v="8"/>
    <x v="1"/>
  </r>
  <r>
    <n v="1512"/>
    <s v="35-49"/>
    <s v="Māori"/>
    <x v="0"/>
    <s v="Single Male"/>
    <x v="0"/>
    <n v="6"/>
    <x v="7"/>
    <x v="0"/>
  </r>
  <r>
    <n v="1513"/>
    <s v="35-49"/>
    <s v="NZ European"/>
    <x v="0"/>
    <s v="Female and Children"/>
    <x v="2"/>
    <n v="3"/>
    <x v="1"/>
    <x v="1"/>
  </r>
  <r>
    <n v="1514"/>
    <s v="35-49"/>
    <s v="Māori"/>
    <x v="0"/>
    <s v="Single Female"/>
    <x v="0"/>
    <n v="7"/>
    <x v="6"/>
    <x v="1"/>
  </r>
  <r>
    <n v="1515"/>
    <s v="19-34"/>
    <s v="NZ European"/>
    <x v="0"/>
    <s v="Female and Children"/>
    <x v="2"/>
    <n v="5"/>
    <x v="8"/>
    <x v="1"/>
  </r>
  <r>
    <n v="1516"/>
    <s v="35-49"/>
    <s v="Māori"/>
    <x v="0"/>
    <s v="Single Male"/>
    <x v="0"/>
    <n v="8"/>
    <x v="0"/>
    <x v="0"/>
  </r>
  <r>
    <n v="1517"/>
    <s v="50-64"/>
    <s v="Pasifika"/>
    <x v="0"/>
    <s v="Single Female"/>
    <x v="0"/>
    <n v="1"/>
    <x v="4"/>
    <x v="0"/>
  </r>
  <r>
    <n v="1518"/>
    <s v="50-64"/>
    <s v="Other"/>
    <x v="1"/>
    <s v="Partners with Children"/>
    <x v="1"/>
    <n v="10"/>
    <x v="3"/>
    <x v="1"/>
  </r>
  <r>
    <n v="1519"/>
    <s v="50-64"/>
    <s v="Pasifika"/>
    <x v="0"/>
    <s v="Partners with Children"/>
    <x v="0"/>
    <n v="2"/>
    <x v="2"/>
    <x v="0"/>
  </r>
  <r>
    <n v="1520"/>
    <s v="35-49"/>
    <s v="Māori"/>
    <x v="0"/>
    <s v="Single Female"/>
    <x v="0"/>
    <n v="1"/>
    <x v="4"/>
    <x v="0"/>
  </r>
  <r>
    <n v="1521"/>
    <s v="35-49"/>
    <s v="Māori"/>
    <x v="0"/>
    <s v="Single Female"/>
    <x v="0"/>
    <n v="7"/>
    <x v="6"/>
    <x v="0"/>
  </r>
  <r>
    <n v="1522"/>
    <s v="19-34"/>
    <s v="NZ European"/>
    <x v="0"/>
    <s v="Female and Children"/>
    <x v="2"/>
    <n v="2"/>
    <x v="2"/>
    <x v="0"/>
  </r>
  <r>
    <n v="1523"/>
    <s v="19-34"/>
    <s v="NZ European"/>
    <x v="0"/>
    <s v="Female and Children"/>
    <x v="2"/>
    <n v="7"/>
    <x v="6"/>
    <x v="0"/>
  </r>
  <r>
    <n v="1524"/>
    <s v="50-64"/>
    <s v="Other"/>
    <x v="1"/>
    <s v="Partners with Children"/>
    <x v="1"/>
    <n v="6"/>
    <x v="7"/>
    <x v="0"/>
  </r>
  <r>
    <n v="1525"/>
    <s v="35-49"/>
    <s v="Māori"/>
    <x v="0"/>
    <s v="Single Male"/>
    <x v="0"/>
    <n v="1"/>
    <x v="4"/>
    <x v="0"/>
  </r>
  <r>
    <n v="1526"/>
    <s v="65+"/>
    <s v="Other"/>
    <x v="1"/>
    <s v="Male and Children"/>
    <x v="4"/>
    <n v="2"/>
    <x v="2"/>
    <x v="0"/>
  </r>
  <r>
    <n v="1527"/>
    <s v="19-34"/>
    <s v="NZ European"/>
    <x v="0"/>
    <s v="Female and Children"/>
    <x v="2"/>
    <n v="9"/>
    <x v="9"/>
    <x v="0"/>
  </r>
  <r>
    <n v="1528"/>
    <s v="50-64"/>
    <s v="East Asian"/>
    <x v="2"/>
    <s v="Partners with Children"/>
    <x v="1"/>
    <n v="9"/>
    <x v="9"/>
    <x v="0"/>
  </r>
  <r>
    <n v="1529"/>
    <s v="50-64"/>
    <s v="Pasifika"/>
    <x v="0"/>
    <s v="Partners with Children"/>
    <x v="0"/>
    <n v="5"/>
    <x v="8"/>
    <x v="0"/>
  </r>
  <r>
    <n v="1530"/>
    <s v="35-49"/>
    <s v="Māori"/>
    <x v="0"/>
    <s v="Single Male"/>
    <x v="0"/>
    <n v="3"/>
    <x v="1"/>
    <x v="0"/>
  </r>
  <r>
    <n v="1531"/>
    <s v="35-49"/>
    <s v="Māori"/>
    <x v="0"/>
    <s v="Single Female"/>
    <x v="0"/>
    <n v="8"/>
    <x v="0"/>
    <x v="0"/>
  </r>
  <r>
    <n v="1532"/>
    <s v="35-49"/>
    <s v="Māori"/>
    <x v="0"/>
    <s v="Single Female"/>
    <x v="0"/>
    <n v="4"/>
    <x v="5"/>
    <x v="0"/>
  </r>
  <r>
    <n v="1533"/>
    <s v="35-49"/>
    <s v="Māori"/>
    <x v="0"/>
    <s v="Single Female"/>
    <x v="0"/>
    <n v="4"/>
    <x v="5"/>
    <x v="0"/>
  </r>
  <r>
    <n v="1534"/>
    <s v="35-49"/>
    <s v="Māori"/>
    <x v="0"/>
    <s v="Single Male"/>
    <x v="0"/>
    <n v="8"/>
    <x v="0"/>
    <x v="1"/>
  </r>
  <r>
    <n v="1535"/>
    <s v="19-34"/>
    <s v="NZ European"/>
    <x v="0"/>
    <s v="Female and Children"/>
    <x v="2"/>
    <n v="8"/>
    <x v="0"/>
    <x v="1"/>
  </r>
  <r>
    <n v="1536"/>
    <s v="35-49"/>
    <s v="Māori"/>
    <x v="0"/>
    <s v="Single Male"/>
    <x v="0"/>
    <n v="9"/>
    <x v="9"/>
    <x v="0"/>
  </r>
  <r>
    <n v="1537"/>
    <s v="19-34"/>
    <s v="NZ European"/>
    <x v="0"/>
    <s v="Female and Children"/>
    <x v="2"/>
    <n v="4"/>
    <x v="5"/>
    <x v="0"/>
  </r>
  <r>
    <n v="1538"/>
    <s v="19-34"/>
    <s v="NZ European"/>
    <x v="0"/>
    <s v="Female and Children"/>
    <x v="2"/>
    <n v="4"/>
    <x v="5"/>
    <x v="1"/>
  </r>
  <r>
    <n v="1539"/>
    <s v="19-34"/>
    <s v="NZ European"/>
    <x v="0"/>
    <s v="Female and Children"/>
    <x v="2"/>
    <n v="4"/>
    <x v="5"/>
    <x v="0"/>
  </r>
  <r>
    <n v="1540"/>
    <s v="35-49"/>
    <s v="NZ European"/>
    <x v="0"/>
    <s v="Female and Children"/>
    <x v="2"/>
    <n v="6"/>
    <x v="7"/>
    <x v="0"/>
  </r>
  <r>
    <n v="1541"/>
    <s v="35-49"/>
    <s v="Māori"/>
    <x v="0"/>
    <s v="Single Male"/>
    <x v="0"/>
    <n v="5"/>
    <x v="8"/>
    <x v="0"/>
  </r>
  <r>
    <n v="1542"/>
    <s v="35-49"/>
    <s v="Māori"/>
    <x v="0"/>
    <s v="Single Male"/>
    <x v="0"/>
    <n v="7"/>
    <x v="6"/>
    <x v="0"/>
  </r>
  <r>
    <n v="1543"/>
    <s v="35-49"/>
    <s v="Māori"/>
    <x v="0"/>
    <s v="Single Male"/>
    <x v="0"/>
    <n v="3"/>
    <x v="1"/>
    <x v="0"/>
  </r>
  <r>
    <n v="1544"/>
    <s v="19-34"/>
    <s v="NZ European"/>
    <x v="0"/>
    <s v="Female and Children"/>
    <x v="2"/>
    <n v="2"/>
    <x v="2"/>
    <x v="0"/>
  </r>
  <r>
    <n v="1545"/>
    <s v="35-49"/>
    <s v="Māori"/>
    <x v="0"/>
    <s v="Single Female"/>
    <x v="0"/>
    <n v="7"/>
    <x v="6"/>
    <x v="0"/>
  </r>
  <r>
    <n v="1546"/>
    <s v="35-49"/>
    <s v="Māori"/>
    <x v="0"/>
    <s v="Single Male"/>
    <x v="0"/>
    <n v="10"/>
    <x v="3"/>
    <x v="1"/>
  </r>
  <r>
    <n v="1547"/>
    <s v="35-49"/>
    <s v="Māori"/>
    <x v="0"/>
    <s v="Single Male"/>
    <x v="0"/>
    <n v="3"/>
    <x v="1"/>
    <x v="0"/>
  </r>
  <r>
    <n v="1548"/>
    <s v="19-34"/>
    <s v="NZ European"/>
    <x v="0"/>
    <s v="Female and Children"/>
    <x v="2"/>
    <n v="2"/>
    <x v="2"/>
    <x v="0"/>
  </r>
  <r>
    <n v="1549"/>
    <s v="50-64"/>
    <s v="East Asian"/>
    <x v="2"/>
    <s v="Partners with Children"/>
    <x v="1"/>
    <n v="10"/>
    <x v="3"/>
    <x v="0"/>
  </r>
  <r>
    <n v="1550"/>
    <s v="50-64"/>
    <s v="Other"/>
    <x v="1"/>
    <s v="Partners with Children"/>
    <x v="1"/>
    <n v="2"/>
    <x v="2"/>
    <x v="0"/>
  </r>
  <r>
    <n v="1551"/>
    <s v="35-49"/>
    <s v="Māori"/>
    <x v="0"/>
    <s v="Single Female"/>
    <x v="0"/>
    <n v="2"/>
    <x v="2"/>
    <x v="0"/>
  </r>
  <r>
    <n v="1552"/>
    <s v="35-49"/>
    <s v="NZ European"/>
    <x v="0"/>
    <s v="Female and Children"/>
    <x v="2"/>
    <n v="6"/>
    <x v="7"/>
    <x v="0"/>
  </r>
  <r>
    <n v="1553"/>
    <s v="35-49"/>
    <s v="Māori"/>
    <x v="0"/>
    <s v="Single Male"/>
    <x v="0"/>
    <n v="9"/>
    <x v="9"/>
    <x v="0"/>
  </r>
  <r>
    <n v="1554"/>
    <s v="35-49"/>
    <s v="Māori"/>
    <x v="0"/>
    <s v="Single Male"/>
    <x v="0"/>
    <n v="9"/>
    <x v="9"/>
    <x v="0"/>
  </r>
  <r>
    <n v="1555"/>
    <s v="19-34"/>
    <s v="NZ European"/>
    <x v="0"/>
    <s v="Female and Children"/>
    <x v="2"/>
    <n v="6"/>
    <x v="7"/>
    <x v="0"/>
  </r>
  <r>
    <n v="1556"/>
    <s v="35-49"/>
    <s v="Māori"/>
    <x v="0"/>
    <s v="Single Male"/>
    <x v="0"/>
    <n v="10"/>
    <x v="3"/>
    <x v="1"/>
  </r>
  <r>
    <n v="1557"/>
    <s v="19-34"/>
    <s v="NZ European"/>
    <x v="0"/>
    <s v="Female and Children"/>
    <x v="2"/>
    <n v="4"/>
    <x v="5"/>
    <x v="0"/>
  </r>
  <r>
    <n v="1558"/>
    <s v="19-34"/>
    <s v="NZ European"/>
    <x v="0"/>
    <s v="Female and Children"/>
    <x v="2"/>
    <n v="4"/>
    <x v="5"/>
    <x v="1"/>
  </r>
  <r>
    <n v="1559"/>
    <s v="35-49"/>
    <s v="NZ European"/>
    <x v="0"/>
    <s v="Female and Children"/>
    <x v="2"/>
    <n v="7"/>
    <x v="6"/>
    <x v="0"/>
  </r>
  <r>
    <n v="1560"/>
    <s v="19-34"/>
    <s v="NZ European"/>
    <x v="0"/>
    <s v="Female and Children"/>
    <x v="2"/>
    <n v="1"/>
    <x v="4"/>
    <x v="0"/>
  </r>
  <r>
    <n v="1561"/>
    <s v="35-49"/>
    <s v="Māori"/>
    <x v="0"/>
    <s v="Single Male"/>
    <x v="0"/>
    <n v="3"/>
    <x v="1"/>
    <x v="1"/>
  </r>
  <r>
    <n v="1562"/>
    <s v="35-49"/>
    <s v="NZ European"/>
    <x v="0"/>
    <s v="Female and Children"/>
    <x v="2"/>
    <n v="6"/>
    <x v="7"/>
    <x v="0"/>
  </r>
  <r>
    <n v="1563"/>
    <s v="19-34"/>
    <s v="NZ European"/>
    <x v="0"/>
    <s v="Female and Children"/>
    <x v="2"/>
    <n v="8"/>
    <x v="0"/>
    <x v="0"/>
  </r>
  <r>
    <n v="1564"/>
    <s v="35-49"/>
    <s v="Māori"/>
    <x v="0"/>
    <s v="Single Female"/>
    <x v="0"/>
    <n v="2"/>
    <x v="2"/>
    <x v="0"/>
  </r>
  <r>
    <n v="1565"/>
    <s v="50-64"/>
    <s v="Other"/>
    <x v="2"/>
    <s v="Partners with Children"/>
    <x v="1"/>
    <n v="8"/>
    <x v="0"/>
    <x v="0"/>
  </r>
  <r>
    <n v="1566"/>
    <s v="35-49"/>
    <s v="NZ European"/>
    <x v="0"/>
    <s v="Female and Children"/>
    <x v="2"/>
    <n v="3"/>
    <x v="1"/>
    <x v="1"/>
  </r>
  <r>
    <n v="1567"/>
    <s v="35-49"/>
    <s v="Māori"/>
    <x v="0"/>
    <s v="Single Male"/>
    <x v="0"/>
    <n v="2"/>
    <x v="2"/>
    <x v="0"/>
  </r>
  <r>
    <n v="1568"/>
    <s v="50-64"/>
    <s v="East Asian"/>
    <x v="2"/>
    <s v="Partners with Children"/>
    <x v="1"/>
    <n v="6"/>
    <x v="7"/>
    <x v="0"/>
  </r>
  <r>
    <n v="1569"/>
    <s v="35-49"/>
    <s v="Māori"/>
    <x v="0"/>
    <s v="Single Female"/>
    <x v="0"/>
    <n v="1"/>
    <x v="4"/>
    <x v="1"/>
  </r>
  <r>
    <n v="1570"/>
    <s v="50-64"/>
    <s v="Other"/>
    <x v="1"/>
    <s v="Partners with Children"/>
    <x v="1"/>
    <n v="7"/>
    <x v="6"/>
    <x v="0"/>
  </r>
  <r>
    <n v="1571"/>
    <s v="19-34"/>
    <s v="NZ European"/>
    <x v="0"/>
    <s v="Female and Children"/>
    <x v="2"/>
    <n v="5"/>
    <x v="8"/>
    <x v="0"/>
  </r>
  <r>
    <n v="1572"/>
    <s v="35-49"/>
    <s v="Māori"/>
    <x v="0"/>
    <s v="Single Male"/>
    <x v="0"/>
    <n v="4"/>
    <x v="5"/>
    <x v="1"/>
  </r>
  <r>
    <n v="1573"/>
    <s v="35-49"/>
    <s v="Māori"/>
    <x v="0"/>
    <s v="Single Male"/>
    <x v="0"/>
    <n v="1"/>
    <x v="4"/>
    <x v="0"/>
  </r>
  <r>
    <n v="1574"/>
    <s v="19-34"/>
    <s v="NZ European"/>
    <x v="0"/>
    <s v="Female and Children"/>
    <x v="2"/>
    <n v="6"/>
    <x v="7"/>
    <x v="0"/>
  </r>
  <r>
    <n v="1575"/>
    <s v="19-34"/>
    <s v="NZ European"/>
    <x v="0"/>
    <s v="Female and Children"/>
    <x v="2"/>
    <n v="9"/>
    <x v="9"/>
    <x v="0"/>
  </r>
  <r>
    <n v="1576"/>
    <s v="35-49"/>
    <s v="Māori"/>
    <x v="0"/>
    <s v="Single Male"/>
    <x v="0"/>
    <n v="6"/>
    <x v="7"/>
    <x v="0"/>
  </r>
  <r>
    <n v="1577"/>
    <s v="50-64"/>
    <s v="Other"/>
    <x v="1"/>
    <s v="Partners with Children"/>
    <x v="1"/>
    <n v="2"/>
    <x v="2"/>
    <x v="0"/>
  </r>
  <r>
    <n v="1578"/>
    <s v="35-49"/>
    <s v="Māori"/>
    <x v="0"/>
    <s v="Single Female"/>
    <x v="0"/>
    <n v="4"/>
    <x v="5"/>
    <x v="0"/>
  </r>
  <r>
    <n v="1579"/>
    <s v="50-64"/>
    <s v="Other"/>
    <x v="2"/>
    <s v="Partners with Children"/>
    <x v="1"/>
    <n v="9"/>
    <x v="9"/>
    <x v="0"/>
  </r>
  <r>
    <n v="1580"/>
    <s v="35-49"/>
    <s v="Māori"/>
    <x v="0"/>
    <s v="Single Male"/>
    <x v="0"/>
    <n v="1"/>
    <x v="4"/>
    <x v="0"/>
  </r>
  <r>
    <n v="1581"/>
    <s v="50-64"/>
    <s v="Pasifika"/>
    <x v="0"/>
    <s v="Single Female"/>
    <x v="0"/>
    <n v="3"/>
    <x v="1"/>
    <x v="1"/>
  </r>
  <r>
    <n v="1582"/>
    <s v="19-34"/>
    <s v="NZ European"/>
    <x v="0"/>
    <s v="Female and Children"/>
    <x v="2"/>
    <n v="8"/>
    <x v="0"/>
    <x v="1"/>
  </r>
  <r>
    <n v="1583"/>
    <s v="&lt;18"/>
    <s v="NZ European"/>
    <x v="0"/>
    <s v="Female and Children"/>
    <x v="2"/>
    <n v="9"/>
    <x v="9"/>
    <x v="1"/>
  </r>
  <r>
    <n v="1584"/>
    <s v="35-49"/>
    <s v="Māori"/>
    <x v="0"/>
    <s v="Single Male"/>
    <x v="0"/>
    <n v="7"/>
    <x v="6"/>
    <x v="0"/>
  </r>
  <r>
    <n v="1585"/>
    <s v="50-64"/>
    <s v="East Asian"/>
    <x v="2"/>
    <s v="Partners with Children"/>
    <x v="1"/>
    <n v="5"/>
    <x v="8"/>
    <x v="0"/>
  </r>
  <r>
    <n v="1586"/>
    <s v="50-64"/>
    <s v="Pasifika"/>
    <x v="0"/>
    <s v="Single Female"/>
    <x v="0"/>
    <n v="8"/>
    <x v="0"/>
    <x v="0"/>
  </r>
  <r>
    <n v="1587"/>
    <s v="19-34"/>
    <s v="NZ European"/>
    <x v="0"/>
    <s v="Female and Children"/>
    <x v="2"/>
    <n v="7"/>
    <x v="6"/>
    <x v="1"/>
  </r>
  <r>
    <n v="1588"/>
    <s v="35-49"/>
    <s v="NZ European"/>
    <x v="0"/>
    <s v="Female and Children"/>
    <x v="2"/>
    <n v="3"/>
    <x v="1"/>
    <x v="0"/>
  </r>
  <r>
    <n v="1589"/>
    <s v="35-49"/>
    <s v="NZ European"/>
    <x v="0"/>
    <s v="Female and Children"/>
    <x v="2"/>
    <n v="2"/>
    <x v="2"/>
    <x v="0"/>
  </r>
  <r>
    <n v="1590"/>
    <s v="35-49"/>
    <s v="Māori"/>
    <x v="0"/>
    <s v="Single Male"/>
    <x v="0"/>
    <n v="10"/>
    <x v="3"/>
    <x v="0"/>
  </r>
  <r>
    <n v="1591"/>
    <s v="50-64"/>
    <s v="Pasifika"/>
    <x v="0"/>
    <s v="Single Female"/>
    <x v="0"/>
    <n v="7"/>
    <x v="6"/>
    <x v="0"/>
  </r>
  <r>
    <n v="1592"/>
    <s v="35-49"/>
    <s v="Māori"/>
    <x v="0"/>
    <s v="Single Male"/>
    <x v="0"/>
    <n v="10"/>
    <x v="3"/>
    <x v="0"/>
  </r>
  <r>
    <n v="1593"/>
    <s v="50-64"/>
    <s v="East Asian"/>
    <x v="2"/>
    <s v="Partners with Children"/>
    <x v="1"/>
    <n v="1"/>
    <x v="4"/>
    <x v="1"/>
  </r>
  <r>
    <n v="1594"/>
    <s v="35-49"/>
    <s v="Māori"/>
    <x v="0"/>
    <s v="Single Female"/>
    <x v="0"/>
    <n v="8"/>
    <x v="0"/>
    <x v="0"/>
  </r>
  <r>
    <n v="1595"/>
    <s v="50-64"/>
    <s v="Other"/>
    <x v="2"/>
    <s v="Partners with Children"/>
    <x v="1"/>
    <n v="5"/>
    <x v="8"/>
    <x v="0"/>
  </r>
  <r>
    <n v="1596"/>
    <s v="35-49"/>
    <s v="Māori"/>
    <x v="0"/>
    <s v="Single Male"/>
    <x v="0"/>
    <n v="7"/>
    <x v="6"/>
    <x v="0"/>
  </r>
  <r>
    <n v="1597"/>
    <s v="35-49"/>
    <s v="Māori"/>
    <x v="0"/>
    <s v="Single Female"/>
    <x v="0"/>
    <n v="8"/>
    <x v="0"/>
    <x v="0"/>
  </r>
  <r>
    <n v="1598"/>
    <s v="19-34"/>
    <s v="NZ European"/>
    <x v="0"/>
    <s v="Female and Children"/>
    <x v="2"/>
    <n v="5"/>
    <x v="8"/>
    <x v="1"/>
  </r>
  <r>
    <n v="1599"/>
    <s v="19-34"/>
    <s v="NZ European"/>
    <x v="0"/>
    <s v="Female and Children"/>
    <x v="2"/>
    <n v="10"/>
    <x v="3"/>
    <x v="0"/>
  </r>
  <r>
    <n v="1600"/>
    <s v="50-64"/>
    <s v="Pasifika"/>
    <x v="0"/>
    <s v="Partners with Children"/>
    <x v="0"/>
    <n v="3"/>
    <x v="1"/>
    <x v="0"/>
  </r>
  <r>
    <n v="1601"/>
    <s v="19-34"/>
    <s v="NZ European"/>
    <x v="0"/>
    <s v="Female and Children"/>
    <x v="2"/>
    <n v="3"/>
    <x v="1"/>
    <x v="0"/>
  </r>
  <r>
    <n v="1602"/>
    <s v="50-64"/>
    <s v="Pasifika"/>
    <x v="0"/>
    <s v="Partners with Children"/>
    <x v="0"/>
    <n v="4"/>
    <x v="5"/>
    <x v="1"/>
  </r>
  <r>
    <n v="1603"/>
    <s v="19-34"/>
    <s v="NZ European"/>
    <x v="0"/>
    <s v="Female and Children"/>
    <x v="2"/>
    <n v="10"/>
    <x v="3"/>
    <x v="0"/>
  </r>
  <r>
    <n v="1604"/>
    <s v="35-49"/>
    <s v="Māori"/>
    <x v="0"/>
    <s v="Single Male"/>
    <x v="0"/>
    <n v="9"/>
    <x v="9"/>
    <x v="0"/>
  </r>
  <r>
    <n v="1605"/>
    <s v="35-49"/>
    <s v="NZ European"/>
    <x v="0"/>
    <s v="Female and Children"/>
    <x v="2"/>
    <n v="3"/>
    <x v="1"/>
    <x v="1"/>
  </r>
  <r>
    <n v="1606"/>
    <s v="35-49"/>
    <s v="Māori"/>
    <x v="0"/>
    <s v="Single Male"/>
    <x v="0"/>
    <n v="1"/>
    <x v="4"/>
    <x v="1"/>
  </r>
  <r>
    <n v="1607"/>
    <s v="35-49"/>
    <s v="Māori"/>
    <x v="0"/>
    <s v="Single Male"/>
    <x v="0"/>
    <n v="7"/>
    <x v="6"/>
    <x v="0"/>
  </r>
  <r>
    <n v="1608"/>
    <s v="50-64"/>
    <s v="Other"/>
    <x v="2"/>
    <s v="Partners with Children"/>
    <x v="1"/>
    <n v="3"/>
    <x v="1"/>
    <x v="0"/>
  </r>
  <r>
    <n v="1609"/>
    <s v="35-49"/>
    <s v="Māori"/>
    <x v="0"/>
    <s v="Single Female"/>
    <x v="0"/>
    <n v="10"/>
    <x v="3"/>
    <x v="0"/>
  </r>
  <r>
    <n v="1610"/>
    <s v="19-34"/>
    <s v="NZ European"/>
    <x v="0"/>
    <s v="Female and Children"/>
    <x v="2"/>
    <n v="5"/>
    <x v="8"/>
    <x v="0"/>
  </r>
  <r>
    <n v="1611"/>
    <s v="50-64"/>
    <s v="Pasifika"/>
    <x v="0"/>
    <s v="Single Female"/>
    <x v="0"/>
    <n v="9"/>
    <x v="9"/>
    <x v="0"/>
  </r>
  <r>
    <n v="1612"/>
    <s v="35-49"/>
    <s v="Māori"/>
    <x v="0"/>
    <s v="Single Male"/>
    <x v="0"/>
    <n v="10"/>
    <x v="3"/>
    <x v="0"/>
  </r>
  <r>
    <n v="1613"/>
    <s v="50-64"/>
    <s v="Other"/>
    <x v="1"/>
    <s v="Partners with Children"/>
    <x v="1"/>
    <n v="7"/>
    <x v="6"/>
    <x v="1"/>
  </r>
  <r>
    <n v="1614"/>
    <s v="35-49"/>
    <s v="NZ European"/>
    <x v="0"/>
    <s v="Female and Children"/>
    <x v="2"/>
    <n v="7"/>
    <x v="6"/>
    <x v="1"/>
  </r>
  <r>
    <n v="1615"/>
    <s v="35-49"/>
    <s v="Māori"/>
    <x v="0"/>
    <s v="Single Male"/>
    <x v="0"/>
    <n v="4"/>
    <x v="5"/>
    <x v="0"/>
  </r>
  <r>
    <n v="1616"/>
    <s v="35-49"/>
    <s v="NZ European"/>
    <x v="0"/>
    <s v="Single Male"/>
    <x v="0"/>
    <n v="9"/>
    <x v="9"/>
    <x v="1"/>
  </r>
  <r>
    <n v="1617"/>
    <s v="19-34"/>
    <s v="NZ European"/>
    <x v="0"/>
    <s v="Female and Children"/>
    <x v="2"/>
    <n v="7"/>
    <x v="6"/>
    <x v="0"/>
  </r>
  <r>
    <n v="1618"/>
    <s v="50-64"/>
    <s v="East Asian"/>
    <x v="2"/>
    <s v="Partners with Children"/>
    <x v="1"/>
    <n v="2"/>
    <x v="2"/>
    <x v="1"/>
  </r>
  <r>
    <n v="1619"/>
    <s v="35-49"/>
    <s v="Māori"/>
    <x v="0"/>
    <s v="Single Male"/>
    <x v="0"/>
    <n v="6"/>
    <x v="7"/>
    <x v="1"/>
  </r>
  <r>
    <n v="1620"/>
    <s v="35-49"/>
    <s v="Māori"/>
    <x v="0"/>
    <s v="Single Female"/>
    <x v="0"/>
    <n v="4"/>
    <x v="5"/>
    <x v="0"/>
  </r>
  <r>
    <n v="1621"/>
    <s v="19-34"/>
    <s v="NZ European"/>
    <x v="0"/>
    <s v="Female and Children"/>
    <x v="2"/>
    <n v="6"/>
    <x v="7"/>
    <x v="1"/>
  </r>
  <r>
    <n v="1622"/>
    <s v="35-49"/>
    <s v="Māori"/>
    <x v="0"/>
    <s v="Single Male"/>
    <x v="0"/>
    <n v="9"/>
    <x v="9"/>
    <x v="0"/>
  </r>
  <r>
    <n v="1623"/>
    <s v="19-34"/>
    <s v="NZ European"/>
    <x v="0"/>
    <s v="Female and Children"/>
    <x v="2"/>
    <n v="1"/>
    <x v="4"/>
    <x v="0"/>
  </r>
  <r>
    <n v="1624"/>
    <s v="19-34"/>
    <s v="NZ European"/>
    <x v="0"/>
    <s v="Female and Children"/>
    <x v="2"/>
    <n v="8"/>
    <x v="0"/>
    <x v="0"/>
  </r>
  <r>
    <n v="1625"/>
    <s v="19-34"/>
    <s v="NZ European"/>
    <x v="0"/>
    <s v="Female and Children"/>
    <x v="2"/>
    <n v="6"/>
    <x v="7"/>
    <x v="0"/>
  </r>
  <r>
    <n v="1626"/>
    <s v="50-64"/>
    <s v="East Asian"/>
    <x v="2"/>
    <s v="Partners with Children"/>
    <x v="1"/>
    <n v="7"/>
    <x v="6"/>
    <x v="0"/>
  </r>
  <r>
    <n v="1627"/>
    <s v="35-49"/>
    <s v="Pasifika"/>
    <x v="0"/>
    <s v="Single Female"/>
    <x v="0"/>
    <n v="10"/>
    <x v="3"/>
    <x v="0"/>
  </r>
  <r>
    <n v="1628"/>
    <s v="50-64"/>
    <s v="Other"/>
    <x v="2"/>
    <s v="Partners with Children"/>
    <x v="1"/>
    <n v="4"/>
    <x v="5"/>
    <x v="0"/>
  </r>
  <r>
    <n v="1629"/>
    <s v="65+"/>
    <s v="Other"/>
    <x v="1"/>
    <s v="Male and Children"/>
    <x v="3"/>
    <n v="2"/>
    <x v="2"/>
    <x v="0"/>
  </r>
  <r>
    <n v="1630"/>
    <s v="50-64"/>
    <s v="East Asian"/>
    <x v="2"/>
    <s v="Partners with Children"/>
    <x v="1"/>
    <n v="3"/>
    <x v="1"/>
    <x v="0"/>
  </r>
  <r>
    <n v="1631"/>
    <s v="35-49"/>
    <s v="Māori"/>
    <x v="0"/>
    <s v="Single Male"/>
    <x v="0"/>
    <n v="4"/>
    <x v="5"/>
    <x v="1"/>
  </r>
  <r>
    <n v="1632"/>
    <s v="19-34"/>
    <s v="NZ European"/>
    <x v="0"/>
    <s v="Female and Children"/>
    <x v="2"/>
    <n v="5"/>
    <x v="8"/>
    <x v="0"/>
  </r>
  <r>
    <n v="1633"/>
    <s v="19-34"/>
    <s v="NZ European"/>
    <x v="0"/>
    <s v="Female and Children"/>
    <x v="2"/>
    <n v="5"/>
    <x v="8"/>
    <x v="1"/>
  </r>
  <r>
    <n v="1634"/>
    <s v="19-34"/>
    <s v="NZ European"/>
    <x v="0"/>
    <s v="Female and Children"/>
    <x v="2"/>
    <n v="9"/>
    <x v="9"/>
    <x v="0"/>
  </r>
  <r>
    <n v="1635"/>
    <s v="19-34"/>
    <s v="NZ European"/>
    <x v="0"/>
    <s v="Female and Children"/>
    <x v="2"/>
    <n v="8"/>
    <x v="0"/>
    <x v="0"/>
  </r>
  <r>
    <n v="1636"/>
    <s v="35-49"/>
    <s v="Māori"/>
    <x v="0"/>
    <s v="Single Male"/>
    <x v="0"/>
    <n v="4"/>
    <x v="5"/>
    <x v="1"/>
  </r>
  <r>
    <n v="1637"/>
    <s v="19-34"/>
    <s v="NZ European"/>
    <x v="0"/>
    <s v="Female and Children"/>
    <x v="2"/>
    <n v="10"/>
    <x v="3"/>
    <x v="0"/>
  </r>
  <r>
    <n v="1638"/>
    <s v="35-49"/>
    <s v="Māori"/>
    <x v="0"/>
    <s v="Single Male"/>
    <x v="0"/>
    <n v="10"/>
    <x v="3"/>
    <x v="0"/>
  </r>
  <r>
    <n v="1639"/>
    <s v="19-34"/>
    <s v="NZ European"/>
    <x v="0"/>
    <s v="Female and Children"/>
    <x v="2"/>
    <n v="4"/>
    <x v="5"/>
    <x v="1"/>
  </r>
  <r>
    <n v="1640"/>
    <s v="35-49"/>
    <s v="Pasifika"/>
    <x v="0"/>
    <s v="Single Female"/>
    <x v="0"/>
    <n v="9"/>
    <x v="9"/>
    <x v="1"/>
  </r>
  <r>
    <n v="1641"/>
    <s v="50-64"/>
    <s v="East Asian"/>
    <x v="2"/>
    <s v="Partners with Children"/>
    <x v="1"/>
    <n v="6"/>
    <x v="7"/>
    <x v="0"/>
  </r>
  <r>
    <n v="1642"/>
    <s v="50-64"/>
    <s v="East Asian"/>
    <x v="2"/>
    <s v="Partners with Children"/>
    <x v="1"/>
    <n v="10"/>
    <x v="3"/>
    <x v="1"/>
  </r>
  <r>
    <n v="1643"/>
    <s v="35-49"/>
    <s v="NZ European"/>
    <x v="0"/>
    <s v="Female and Children"/>
    <x v="0"/>
    <n v="6"/>
    <x v="7"/>
    <x v="0"/>
  </r>
  <r>
    <n v="1644"/>
    <s v="35-49"/>
    <s v="NZ European"/>
    <x v="0"/>
    <s v="Female and Children"/>
    <x v="2"/>
    <n v="9"/>
    <x v="9"/>
    <x v="0"/>
  </r>
  <r>
    <n v="1645"/>
    <s v="50-64"/>
    <s v="Pasifika"/>
    <x v="0"/>
    <s v="Single Female"/>
    <x v="0"/>
    <n v="1"/>
    <x v="4"/>
    <x v="1"/>
  </r>
  <r>
    <n v="1646"/>
    <s v="50-64"/>
    <s v="East Asian"/>
    <x v="2"/>
    <s v="Partners with Children"/>
    <x v="1"/>
    <n v="1"/>
    <x v="4"/>
    <x v="0"/>
  </r>
  <r>
    <n v="1647"/>
    <s v="19-34"/>
    <s v="NZ European"/>
    <x v="0"/>
    <s v="Female and Children"/>
    <x v="2"/>
    <n v="4"/>
    <x v="5"/>
    <x v="0"/>
  </r>
  <r>
    <n v="1648"/>
    <s v="35-49"/>
    <s v="Māori"/>
    <x v="0"/>
    <s v="Single Female"/>
    <x v="0"/>
    <n v="2"/>
    <x v="2"/>
    <x v="0"/>
  </r>
  <r>
    <n v="1649"/>
    <s v="35-49"/>
    <s v="Māori"/>
    <x v="0"/>
    <s v="Single Male"/>
    <x v="0"/>
    <n v="8"/>
    <x v="0"/>
    <x v="0"/>
  </r>
  <r>
    <n v="1650"/>
    <s v="19-34"/>
    <s v="NZ European"/>
    <x v="0"/>
    <s v="Female and Children"/>
    <x v="2"/>
    <n v="2"/>
    <x v="2"/>
    <x v="0"/>
  </r>
  <r>
    <n v="1651"/>
    <s v="19-34"/>
    <s v="NZ European"/>
    <x v="0"/>
    <s v="Female and Children"/>
    <x v="2"/>
    <n v="1"/>
    <x v="4"/>
    <x v="1"/>
  </r>
  <r>
    <n v="1652"/>
    <s v="35-49"/>
    <s v="Māori"/>
    <x v="0"/>
    <s v="Single Male"/>
    <x v="0"/>
    <n v="8"/>
    <x v="0"/>
    <x v="1"/>
  </r>
  <r>
    <n v="1653"/>
    <s v="50-64"/>
    <s v="Pasifika"/>
    <x v="0"/>
    <s v="Single Female"/>
    <x v="0"/>
    <n v="10"/>
    <x v="3"/>
    <x v="1"/>
  </r>
  <r>
    <n v="1654"/>
    <s v="65+"/>
    <s v="Other"/>
    <x v="1"/>
    <s v="Male and Children"/>
    <x v="1"/>
    <n v="5"/>
    <x v="8"/>
    <x v="1"/>
  </r>
  <r>
    <n v="1655"/>
    <s v="19-34"/>
    <s v="NZ European"/>
    <x v="0"/>
    <s v="Female and Children"/>
    <x v="2"/>
    <n v="4"/>
    <x v="5"/>
    <x v="1"/>
  </r>
  <r>
    <n v="1656"/>
    <s v="35-49"/>
    <s v="Māori"/>
    <x v="0"/>
    <s v="Single Female"/>
    <x v="0"/>
    <n v="4"/>
    <x v="5"/>
    <x v="0"/>
  </r>
  <r>
    <n v="1657"/>
    <s v="19-34"/>
    <s v="NZ European"/>
    <x v="0"/>
    <s v="Female and Children"/>
    <x v="2"/>
    <n v="4"/>
    <x v="5"/>
    <x v="1"/>
  </r>
  <r>
    <n v="1658"/>
    <s v="35-49"/>
    <s v="Māori"/>
    <x v="0"/>
    <s v="Single Male"/>
    <x v="0"/>
    <n v="8"/>
    <x v="0"/>
    <x v="1"/>
  </r>
  <r>
    <n v="1659"/>
    <s v="50-64"/>
    <s v="East Asian"/>
    <x v="2"/>
    <s v="Partners with Children"/>
    <x v="1"/>
    <n v="1"/>
    <x v="4"/>
    <x v="1"/>
  </r>
  <r>
    <n v="1660"/>
    <s v="35-49"/>
    <s v="Māori"/>
    <x v="0"/>
    <s v="Single Male"/>
    <x v="0"/>
    <n v="4"/>
    <x v="5"/>
    <x v="0"/>
  </r>
  <r>
    <n v="1661"/>
    <s v="19-34"/>
    <s v="NZ European"/>
    <x v="0"/>
    <s v="Female and Children"/>
    <x v="2"/>
    <n v="6"/>
    <x v="7"/>
    <x v="0"/>
  </r>
  <r>
    <n v="1662"/>
    <s v="35-49"/>
    <s v="Māori"/>
    <x v="0"/>
    <s v="Single Male"/>
    <x v="0"/>
    <n v="5"/>
    <x v="8"/>
    <x v="0"/>
  </r>
  <r>
    <n v="1663"/>
    <s v="35-49"/>
    <s v="Māori"/>
    <x v="0"/>
    <s v="Single Male"/>
    <x v="0"/>
    <n v="1"/>
    <x v="4"/>
    <x v="0"/>
  </r>
  <r>
    <n v="1664"/>
    <s v="19-34"/>
    <s v="NZ European"/>
    <x v="0"/>
    <s v="Female and Children"/>
    <x v="2"/>
    <n v="2"/>
    <x v="2"/>
    <x v="0"/>
  </r>
  <r>
    <n v="1665"/>
    <s v="35-49"/>
    <s v="Māori"/>
    <x v="0"/>
    <s v="Single Male"/>
    <x v="0"/>
    <n v="9"/>
    <x v="9"/>
    <x v="1"/>
  </r>
  <r>
    <n v="1666"/>
    <s v="65+"/>
    <s v="Other"/>
    <x v="1"/>
    <s v="Male and Children"/>
    <x v="3"/>
    <n v="1"/>
    <x v="4"/>
    <x v="1"/>
  </r>
  <r>
    <n v="1667"/>
    <s v="19-34"/>
    <s v="NZ European"/>
    <x v="0"/>
    <s v="Female and Children"/>
    <x v="2"/>
    <n v="3"/>
    <x v="1"/>
    <x v="0"/>
  </r>
  <r>
    <n v="1668"/>
    <s v="35-49"/>
    <s v="NZ European"/>
    <x v="0"/>
    <s v="Female and Children"/>
    <x v="2"/>
    <n v="9"/>
    <x v="9"/>
    <x v="0"/>
  </r>
  <r>
    <n v="1669"/>
    <s v="35-49"/>
    <s v="Māori"/>
    <x v="0"/>
    <s v="Single Male"/>
    <x v="0"/>
    <n v="5"/>
    <x v="8"/>
    <x v="0"/>
  </r>
  <r>
    <n v="1670"/>
    <s v="35-49"/>
    <s v="NZ European"/>
    <x v="0"/>
    <s v="Female and Children"/>
    <x v="2"/>
    <n v="7"/>
    <x v="6"/>
    <x v="1"/>
  </r>
  <r>
    <n v="1671"/>
    <s v="35-49"/>
    <s v="Māori"/>
    <x v="0"/>
    <s v="Single Female"/>
    <x v="0"/>
    <n v="8"/>
    <x v="0"/>
    <x v="0"/>
  </r>
  <r>
    <n v="1672"/>
    <s v="19-34"/>
    <s v="NZ European"/>
    <x v="0"/>
    <s v="Female and Children"/>
    <x v="2"/>
    <n v="6"/>
    <x v="7"/>
    <x v="0"/>
  </r>
  <r>
    <n v="1673"/>
    <s v="19-34"/>
    <s v="NZ European"/>
    <x v="0"/>
    <s v="Female and Children"/>
    <x v="2"/>
    <n v="6"/>
    <x v="7"/>
    <x v="0"/>
  </r>
  <r>
    <n v="1674"/>
    <s v="50-64"/>
    <s v="Other"/>
    <x v="1"/>
    <s v="Partners with Children"/>
    <x v="1"/>
    <n v="5"/>
    <x v="8"/>
    <x v="0"/>
  </r>
  <r>
    <n v="1675"/>
    <s v="35-49"/>
    <s v="Māori"/>
    <x v="0"/>
    <s v="Single Female"/>
    <x v="0"/>
    <n v="5"/>
    <x v="8"/>
    <x v="0"/>
  </r>
  <r>
    <n v="1676"/>
    <s v="19-34"/>
    <s v="NZ European"/>
    <x v="0"/>
    <s v="Female and Children"/>
    <x v="2"/>
    <n v="8"/>
    <x v="0"/>
    <x v="1"/>
  </r>
  <r>
    <n v="1677"/>
    <s v="35-49"/>
    <s v="Māori"/>
    <x v="0"/>
    <s v="Single Male"/>
    <x v="0"/>
    <n v="3"/>
    <x v="1"/>
    <x v="0"/>
  </r>
  <r>
    <n v="1678"/>
    <s v="19-34"/>
    <s v="NZ European"/>
    <x v="0"/>
    <s v="Female and Children"/>
    <x v="2"/>
    <n v="6"/>
    <x v="7"/>
    <x v="0"/>
  </r>
  <r>
    <n v="1679"/>
    <s v="50-64"/>
    <s v="Pasifika"/>
    <x v="0"/>
    <s v="Partners with Children"/>
    <x v="0"/>
    <n v="10"/>
    <x v="3"/>
    <x v="0"/>
  </r>
  <r>
    <n v="1680"/>
    <s v="35-49"/>
    <s v="Māori"/>
    <x v="0"/>
    <s v="Single Female"/>
    <x v="0"/>
    <n v="5"/>
    <x v="8"/>
    <x v="0"/>
  </r>
  <r>
    <n v="1681"/>
    <s v="19-34"/>
    <s v="NZ European"/>
    <x v="0"/>
    <s v="Female and Children"/>
    <x v="2"/>
    <n v="9"/>
    <x v="9"/>
    <x v="0"/>
  </r>
  <r>
    <n v="1682"/>
    <s v="50-64"/>
    <s v="Pasifika"/>
    <x v="0"/>
    <s v="Partners with Children"/>
    <x v="0"/>
    <n v="2"/>
    <x v="2"/>
    <x v="0"/>
  </r>
  <r>
    <n v="1683"/>
    <s v="50-64"/>
    <s v="Pasifika"/>
    <x v="0"/>
    <s v="Single Female"/>
    <x v="0"/>
    <n v="6"/>
    <x v="7"/>
    <x v="0"/>
  </r>
  <r>
    <n v="1684"/>
    <s v="35-49"/>
    <s v="Māori"/>
    <x v="0"/>
    <s v="Single Male"/>
    <x v="0"/>
    <n v="5"/>
    <x v="8"/>
    <x v="1"/>
  </r>
  <r>
    <n v="1685"/>
    <s v="19-34"/>
    <s v="NZ European"/>
    <x v="0"/>
    <s v="Female and Children"/>
    <x v="2"/>
    <n v="7"/>
    <x v="6"/>
    <x v="0"/>
  </r>
  <r>
    <n v="1686"/>
    <s v="50-64"/>
    <s v="Pasifika"/>
    <x v="0"/>
    <s v="Single Female"/>
    <x v="0"/>
    <n v="5"/>
    <x v="8"/>
    <x v="0"/>
  </r>
  <r>
    <n v="1687"/>
    <s v="35-49"/>
    <s v="Māori"/>
    <x v="0"/>
    <s v="Single Male"/>
    <x v="0"/>
    <n v="9"/>
    <x v="9"/>
    <x v="1"/>
  </r>
  <r>
    <n v="1688"/>
    <s v="35-49"/>
    <s v="Māori"/>
    <x v="0"/>
    <s v="Single Male"/>
    <x v="0"/>
    <n v="5"/>
    <x v="8"/>
    <x v="0"/>
  </r>
  <r>
    <n v="1689"/>
    <s v="35-49"/>
    <s v="Māori"/>
    <x v="0"/>
    <s v="Single Male"/>
    <x v="0"/>
    <n v="4"/>
    <x v="5"/>
    <x v="0"/>
  </r>
  <r>
    <n v="1690"/>
    <s v="50-64"/>
    <s v="Other"/>
    <x v="1"/>
    <s v="Partners with Children"/>
    <x v="1"/>
    <n v="7"/>
    <x v="6"/>
    <x v="0"/>
  </r>
  <r>
    <n v="1691"/>
    <s v="35-49"/>
    <s v="Māori"/>
    <x v="0"/>
    <s v="Single Female"/>
    <x v="0"/>
    <n v="9"/>
    <x v="9"/>
    <x v="0"/>
  </r>
  <r>
    <n v="1692"/>
    <s v="35-49"/>
    <s v="Māori"/>
    <x v="0"/>
    <s v="Single Male"/>
    <x v="0"/>
    <n v="3"/>
    <x v="1"/>
    <x v="1"/>
  </r>
  <r>
    <n v="1693"/>
    <s v="50-64"/>
    <s v="East Asian"/>
    <x v="2"/>
    <s v="Partners with Children"/>
    <x v="1"/>
    <n v="10"/>
    <x v="3"/>
    <x v="1"/>
  </r>
  <r>
    <n v="1694"/>
    <s v="50-64"/>
    <s v="Pasifika"/>
    <x v="0"/>
    <s v="Partners with Children"/>
    <x v="0"/>
    <n v="8"/>
    <x v="0"/>
    <x v="1"/>
  </r>
  <r>
    <n v="1695"/>
    <s v="19-34"/>
    <s v="NZ European"/>
    <x v="0"/>
    <s v="Female and Children"/>
    <x v="2"/>
    <n v="6"/>
    <x v="7"/>
    <x v="1"/>
  </r>
  <r>
    <n v="1696"/>
    <s v="50-64"/>
    <s v="East Asian"/>
    <x v="2"/>
    <s v="Partners with Children"/>
    <x v="1"/>
    <n v="4"/>
    <x v="5"/>
    <x v="0"/>
  </r>
  <r>
    <n v="1697"/>
    <s v="50-64"/>
    <s v="Pasifika"/>
    <x v="0"/>
    <s v="Single Female"/>
    <x v="0"/>
    <n v="4"/>
    <x v="5"/>
    <x v="1"/>
  </r>
  <r>
    <n v="1698"/>
    <s v="19-34"/>
    <s v="NZ European"/>
    <x v="0"/>
    <s v="Female and Children"/>
    <x v="2"/>
    <n v="10"/>
    <x v="3"/>
    <x v="1"/>
  </r>
  <r>
    <n v="1699"/>
    <s v="50-64"/>
    <s v="East Asian"/>
    <x v="0"/>
    <s v="Partners with Children"/>
    <x v="1"/>
    <n v="1"/>
    <x v="4"/>
    <x v="0"/>
  </r>
  <r>
    <n v="1700"/>
    <s v="19-34"/>
    <s v="NZ European"/>
    <x v="0"/>
    <s v="Female and Children"/>
    <x v="2"/>
    <n v="3"/>
    <x v="1"/>
    <x v="0"/>
  </r>
  <r>
    <n v="1701"/>
    <s v="65+"/>
    <s v="Other"/>
    <x v="1"/>
    <s v="Partners with Children"/>
    <x v="1"/>
    <n v="2"/>
    <x v="2"/>
    <x v="0"/>
  </r>
  <r>
    <n v="1702"/>
    <s v="19-34"/>
    <s v="NZ European"/>
    <x v="0"/>
    <s v="Female and Children"/>
    <x v="2"/>
    <n v="3"/>
    <x v="1"/>
    <x v="0"/>
  </r>
  <r>
    <n v="1703"/>
    <s v="35-49"/>
    <s v="Māori"/>
    <x v="0"/>
    <s v="Single Female"/>
    <x v="0"/>
    <n v="8"/>
    <x v="0"/>
    <x v="0"/>
  </r>
  <r>
    <n v="1704"/>
    <s v="50-64"/>
    <s v="Pasifika"/>
    <x v="0"/>
    <s v="Single Female"/>
    <x v="0"/>
    <n v="6"/>
    <x v="7"/>
    <x v="1"/>
  </r>
  <r>
    <n v="1705"/>
    <s v="35-49"/>
    <s v="Māori"/>
    <x v="0"/>
    <s v="Single Male"/>
    <x v="0"/>
    <n v="5"/>
    <x v="8"/>
    <x v="0"/>
  </r>
  <r>
    <n v="1706"/>
    <s v="19-34"/>
    <s v="NZ European"/>
    <x v="0"/>
    <s v="Female and Children"/>
    <x v="2"/>
    <n v="4"/>
    <x v="5"/>
    <x v="1"/>
  </r>
  <r>
    <n v="1707"/>
    <s v="35-49"/>
    <s v="Māori"/>
    <x v="0"/>
    <s v="Single Male"/>
    <x v="0"/>
    <n v="8"/>
    <x v="0"/>
    <x v="1"/>
  </r>
  <r>
    <n v="1708"/>
    <s v="19-34"/>
    <s v="NZ European"/>
    <x v="0"/>
    <s v="Female and Children"/>
    <x v="2"/>
    <n v="1"/>
    <x v="4"/>
    <x v="0"/>
  </r>
  <r>
    <n v="1709"/>
    <s v="35-49"/>
    <s v="Māori"/>
    <x v="0"/>
    <s v="Single Male"/>
    <x v="0"/>
    <n v="10"/>
    <x v="3"/>
    <x v="1"/>
  </r>
  <r>
    <n v="1710"/>
    <s v="50-64"/>
    <s v="East Asian"/>
    <x v="2"/>
    <s v="Partners with Children"/>
    <x v="1"/>
    <n v="2"/>
    <x v="2"/>
    <x v="0"/>
  </r>
  <r>
    <n v="1711"/>
    <s v="50-64"/>
    <s v="Pasifika"/>
    <x v="0"/>
    <s v="Single Female"/>
    <x v="0"/>
    <n v="10"/>
    <x v="3"/>
    <x v="1"/>
  </r>
  <r>
    <n v="1712"/>
    <s v="35-49"/>
    <s v="Māori"/>
    <x v="0"/>
    <s v="Single Female"/>
    <x v="0"/>
    <n v="8"/>
    <x v="0"/>
    <x v="0"/>
  </r>
  <r>
    <n v="1713"/>
    <s v="50-64"/>
    <s v="Pasifika"/>
    <x v="0"/>
    <s v="Single Female"/>
    <x v="0"/>
    <n v="6"/>
    <x v="7"/>
    <x v="0"/>
  </r>
  <r>
    <n v="1714"/>
    <s v="35-49"/>
    <s v="Māori"/>
    <x v="0"/>
    <s v="Single Male"/>
    <x v="0"/>
    <n v="4"/>
    <x v="5"/>
    <x v="0"/>
  </r>
  <r>
    <n v="1715"/>
    <s v="35-49"/>
    <s v="Māori"/>
    <x v="0"/>
    <s v="Single Female"/>
    <x v="0"/>
    <n v="6"/>
    <x v="7"/>
    <x v="1"/>
  </r>
  <r>
    <n v="1716"/>
    <s v="35-49"/>
    <s v="Māori"/>
    <x v="0"/>
    <s v="Single Male"/>
    <x v="0"/>
    <n v="4"/>
    <x v="5"/>
    <x v="0"/>
  </r>
  <r>
    <n v="1717"/>
    <s v="19-34"/>
    <s v="NZ European"/>
    <x v="0"/>
    <s v="Female and Children"/>
    <x v="2"/>
    <n v="2"/>
    <x v="2"/>
    <x v="1"/>
  </r>
  <r>
    <n v="1718"/>
    <s v="35-49"/>
    <s v="Māori"/>
    <x v="0"/>
    <s v="Single Female"/>
    <x v="0"/>
    <n v="6"/>
    <x v="7"/>
    <x v="1"/>
  </r>
  <r>
    <n v="1719"/>
    <s v="50-64"/>
    <s v="Pasifika"/>
    <x v="0"/>
    <s v="Single Female"/>
    <x v="0"/>
    <n v="10"/>
    <x v="3"/>
    <x v="0"/>
  </r>
  <r>
    <n v="1720"/>
    <s v="35-49"/>
    <s v="NZ European"/>
    <x v="0"/>
    <s v="Female and Children"/>
    <x v="2"/>
    <n v="3"/>
    <x v="1"/>
    <x v="0"/>
  </r>
  <r>
    <n v="1721"/>
    <s v="19-34"/>
    <s v="NZ European"/>
    <x v="0"/>
    <s v="Female and Children"/>
    <x v="2"/>
    <n v="10"/>
    <x v="3"/>
    <x v="0"/>
  </r>
  <r>
    <n v="1722"/>
    <s v="19-34"/>
    <s v="NZ European"/>
    <x v="0"/>
    <s v="Female and Children"/>
    <x v="2"/>
    <n v="4"/>
    <x v="5"/>
    <x v="0"/>
  </r>
  <r>
    <n v="1723"/>
    <s v="35-49"/>
    <s v="Māori"/>
    <x v="0"/>
    <s v="Single Male"/>
    <x v="0"/>
    <n v="4"/>
    <x v="5"/>
    <x v="0"/>
  </r>
  <r>
    <n v="1724"/>
    <s v="35-49"/>
    <s v="Māori"/>
    <x v="0"/>
    <s v="Single Male"/>
    <x v="0"/>
    <n v="6"/>
    <x v="7"/>
    <x v="0"/>
  </r>
  <r>
    <n v="1725"/>
    <s v="19-34"/>
    <s v="NZ European"/>
    <x v="0"/>
    <s v="Female and Children"/>
    <x v="2"/>
    <n v="2"/>
    <x v="2"/>
    <x v="0"/>
  </r>
  <r>
    <n v="1726"/>
    <s v="19-34"/>
    <s v="NZ European"/>
    <x v="0"/>
    <s v="Female and Children"/>
    <x v="2"/>
    <n v="3"/>
    <x v="1"/>
    <x v="1"/>
  </r>
  <r>
    <n v="1727"/>
    <s v="50-64"/>
    <s v="Other"/>
    <x v="1"/>
    <s v="Partners with Children"/>
    <x v="1"/>
    <n v="4"/>
    <x v="5"/>
    <x v="0"/>
  </r>
  <r>
    <n v="1728"/>
    <s v="35-49"/>
    <s v="NZ European"/>
    <x v="0"/>
    <s v="Female and Children"/>
    <x v="2"/>
    <n v="5"/>
    <x v="8"/>
    <x v="1"/>
  </r>
  <r>
    <n v="1729"/>
    <s v="19-34"/>
    <s v="NZ European"/>
    <x v="0"/>
    <s v="Female and Children"/>
    <x v="2"/>
    <n v="3"/>
    <x v="1"/>
    <x v="0"/>
  </r>
  <r>
    <n v="1730"/>
    <s v="35-49"/>
    <s v="NZ European"/>
    <x v="0"/>
    <s v="Female and Children"/>
    <x v="2"/>
    <n v="9"/>
    <x v="9"/>
    <x v="1"/>
  </r>
  <r>
    <n v="1731"/>
    <s v="50-64"/>
    <s v="Other"/>
    <x v="2"/>
    <s v="Partners with Children"/>
    <x v="1"/>
    <n v="4"/>
    <x v="5"/>
    <x v="0"/>
  </r>
  <r>
    <n v="1732"/>
    <s v="35-49"/>
    <s v="NZ European"/>
    <x v="0"/>
    <s v="Female and Children"/>
    <x v="2"/>
    <n v="6"/>
    <x v="7"/>
    <x v="1"/>
  </r>
  <r>
    <n v="1733"/>
    <s v="35-49"/>
    <s v="Māori"/>
    <x v="0"/>
    <s v="Single Male"/>
    <x v="0"/>
    <n v="4"/>
    <x v="5"/>
    <x v="0"/>
  </r>
  <r>
    <n v="1734"/>
    <s v="50-64"/>
    <s v="Pasifika"/>
    <x v="0"/>
    <s v="Single Female"/>
    <x v="0"/>
    <n v="5"/>
    <x v="8"/>
    <x v="0"/>
  </r>
  <r>
    <n v="1735"/>
    <s v="35-49"/>
    <s v="Māori"/>
    <x v="0"/>
    <s v="Single Male"/>
    <x v="0"/>
    <n v="5"/>
    <x v="8"/>
    <x v="0"/>
  </r>
  <r>
    <n v="1736"/>
    <s v="35-49"/>
    <s v="Māori"/>
    <x v="0"/>
    <s v="Single Male"/>
    <x v="0"/>
    <n v="6"/>
    <x v="7"/>
    <x v="0"/>
  </r>
  <r>
    <n v="1737"/>
    <s v="35-49"/>
    <s v="NZ European"/>
    <x v="0"/>
    <s v="Female and Children"/>
    <x v="2"/>
    <n v="2"/>
    <x v="2"/>
    <x v="0"/>
  </r>
  <r>
    <n v="1738"/>
    <s v="19-34"/>
    <s v="NZ European"/>
    <x v="0"/>
    <s v="Female and Children"/>
    <x v="2"/>
    <n v="10"/>
    <x v="3"/>
    <x v="0"/>
  </r>
  <r>
    <n v="1739"/>
    <s v="35-49"/>
    <s v="Māori"/>
    <x v="0"/>
    <s v="Single Male"/>
    <x v="0"/>
    <n v="2"/>
    <x v="2"/>
    <x v="0"/>
  </r>
  <r>
    <n v="1740"/>
    <s v="35-49"/>
    <s v="Māori"/>
    <x v="0"/>
    <s v="Single Male"/>
    <x v="0"/>
    <n v="9"/>
    <x v="9"/>
    <x v="0"/>
  </r>
  <r>
    <n v="1741"/>
    <s v="19-34"/>
    <s v="NZ European"/>
    <x v="0"/>
    <s v="Female and Children"/>
    <x v="2"/>
    <n v="4"/>
    <x v="5"/>
    <x v="0"/>
  </r>
  <r>
    <n v="1742"/>
    <s v="19-34"/>
    <s v="NZ European"/>
    <x v="0"/>
    <s v="Female and Children"/>
    <x v="2"/>
    <n v="8"/>
    <x v="0"/>
    <x v="1"/>
  </r>
  <r>
    <n v="1743"/>
    <s v="35-49"/>
    <s v="Māori"/>
    <x v="0"/>
    <s v="Single Male"/>
    <x v="0"/>
    <n v="4"/>
    <x v="5"/>
    <x v="0"/>
  </r>
  <r>
    <n v="1744"/>
    <s v="50-64"/>
    <s v="East Asian"/>
    <x v="2"/>
    <s v="Partners with Children"/>
    <x v="1"/>
    <n v="5"/>
    <x v="8"/>
    <x v="0"/>
  </r>
  <r>
    <n v="1745"/>
    <s v="50-64"/>
    <s v="Pasifika"/>
    <x v="0"/>
    <s v="Single Female"/>
    <x v="0"/>
    <n v="6"/>
    <x v="7"/>
    <x v="1"/>
  </r>
  <r>
    <n v="1746"/>
    <s v="65+"/>
    <s v="Other"/>
    <x v="1"/>
    <s v="Male and Children"/>
    <x v="1"/>
    <n v="1"/>
    <x v="4"/>
    <x v="0"/>
  </r>
  <r>
    <n v="1747"/>
    <s v="35-49"/>
    <s v="Māori"/>
    <x v="0"/>
    <s v="Single Male"/>
    <x v="0"/>
    <n v="9"/>
    <x v="9"/>
    <x v="0"/>
  </r>
  <r>
    <n v="1748"/>
    <s v="65+"/>
    <s v="Other"/>
    <x v="1"/>
    <s v="Male and Children"/>
    <x v="3"/>
    <n v="7"/>
    <x v="6"/>
    <x v="1"/>
  </r>
  <r>
    <n v="1749"/>
    <s v="35-49"/>
    <s v="Māori"/>
    <x v="0"/>
    <s v="Single Male"/>
    <x v="0"/>
    <n v="5"/>
    <x v="8"/>
    <x v="0"/>
  </r>
  <r>
    <n v="1750"/>
    <s v="65+"/>
    <s v="Other"/>
    <x v="1"/>
    <s v="Male and Children"/>
    <x v="3"/>
    <n v="7"/>
    <x v="6"/>
    <x v="0"/>
  </r>
  <r>
    <n v="1751"/>
    <s v="35-49"/>
    <s v="Māori"/>
    <x v="0"/>
    <s v="Single Male"/>
    <x v="0"/>
    <n v="1"/>
    <x v="4"/>
    <x v="1"/>
  </r>
  <r>
    <n v="1752"/>
    <s v="19-34"/>
    <s v="NZ European"/>
    <x v="0"/>
    <s v="Female and Children"/>
    <x v="2"/>
    <n v="7"/>
    <x v="6"/>
    <x v="1"/>
  </r>
  <r>
    <n v="1753"/>
    <s v="50-64"/>
    <s v="Other"/>
    <x v="1"/>
    <s v="Partners with Children"/>
    <x v="1"/>
    <n v="1"/>
    <x v="4"/>
    <x v="1"/>
  </r>
  <r>
    <n v="1754"/>
    <s v="35-49"/>
    <s v="Māori"/>
    <x v="0"/>
    <s v="Single Female"/>
    <x v="0"/>
    <n v="5"/>
    <x v="8"/>
    <x v="0"/>
  </r>
  <r>
    <n v="1755"/>
    <s v="35-49"/>
    <s v="Māori"/>
    <x v="0"/>
    <s v="Single Male"/>
    <x v="0"/>
    <n v="7"/>
    <x v="6"/>
    <x v="0"/>
  </r>
  <r>
    <n v="1756"/>
    <s v="19-34"/>
    <s v="NZ European"/>
    <x v="0"/>
    <s v="Female and Children"/>
    <x v="2"/>
    <n v="7"/>
    <x v="6"/>
    <x v="0"/>
  </r>
  <r>
    <n v="1757"/>
    <s v="35-49"/>
    <s v="Māori"/>
    <x v="0"/>
    <s v="Single Male"/>
    <x v="0"/>
    <n v="3"/>
    <x v="1"/>
    <x v="0"/>
  </r>
  <r>
    <n v="1758"/>
    <s v="19-34"/>
    <s v="NZ European"/>
    <x v="0"/>
    <s v="Female and Children"/>
    <x v="2"/>
    <n v="8"/>
    <x v="0"/>
    <x v="1"/>
  </r>
  <r>
    <n v="1759"/>
    <s v="50-64"/>
    <s v="East Asian"/>
    <x v="2"/>
    <s v="Partners with Children"/>
    <x v="1"/>
    <n v="2"/>
    <x v="2"/>
    <x v="1"/>
  </r>
  <r>
    <n v="1760"/>
    <s v="35-49"/>
    <s v="Māori"/>
    <x v="0"/>
    <s v="Single Male"/>
    <x v="0"/>
    <n v="9"/>
    <x v="9"/>
    <x v="1"/>
  </r>
  <r>
    <n v="1761"/>
    <s v="19-34"/>
    <s v="NZ European"/>
    <x v="0"/>
    <s v="Female and Children"/>
    <x v="2"/>
    <n v="1"/>
    <x v="4"/>
    <x v="0"/>
  </r>
  <r>
    <n v="1762"/>
    <s v="19-34"/>
    <s v="NZ European"/>
    <x v="0"/>
    <s v="Female and Children"/>
    <x v="2"/>
    <n v="5"/>
    <x v="8"/>
    <x v="0"/>
  </r>
  <r>
    <n v="1763"/>
    <s v="35-49"/>
    <s v="Māori"/>
    <x v="0"/>
    <s v="Single Male"/>
    <x v="0"/>
    <n v="4"/>
    <x v="5"/>
    <x v="0"/>
  </r>
  <r>
    <n v="1764"/>
    <s v="50-64"/>
    <s v="Pasifika"/>
    <x v="0"/>
    <s v="Partners with Children"/>
    <x v="0"/>
    <n v="5"/>
    <x v="8"/>
    <x v="0"/>
  </r>
  <r>
    <n v="1765"/>
    <s v="35-49"/>
    <s v="Māori"/>
    <x v="0"/>
    <s v="Single Male"/>
    <x v="0"/>
    <n v="10"/>
    <x v="3"/>
    <x v="0"/>
  </r>
  <r>
    <n v="1766"/>
    <s v="35-49"/>
    <s v="Māori"/>
    <x v="0"/>
    <s v="Single Female"/>
    <x v="0"/>
    <n v="3"/>
    <x v="1"/>
    <x v="0"/>
  </r>
  <r>
    <n v="1767"/>
    <s v="19-34"/>
    <s v="NZ European"/>
    <x v="0"/>
    <s v="Female and Children"/>
    <x v="2"/>
    <n v="3"/>
    <x v="1"/>
    <x v="0"/>
  </r>
  <r>
    <n v="1768"/>
    <s v="35-49"/>
    <s v="Māori"/>
    <x v="0"/>
    <s v="Single Male"/>
    <x v="0"/>
    <n v="6"/>
    <x v="7"/>
    <x v="0"/>
  </r>
  <r>
    <n v="1769"/>
    <s v="19-34"/>
    <s v="NZ European"/>
    <x v="0"/>
    <s v="Female and Children"/>
    <x v="2"/>
    <n v="3"/>
    <x v="1"/>
    <x v="1"/>
  </r>
  <r>
    <n v="1770"/>
    <s v="35-49"/>
    <s v="Māori"/>
    <x v="0"/>
    <s v="Single Male"/>
    <x v="0"/>
    <n v="1"/>
    <x v="4"/>
    <x v="1"/>
  </r>
  <r>
    <n v="1771"/>
    <s v="19-34"/>
    <s v="NZ European"/>
    <x v="0"/>
    <s v="Female and Children"/>
    <x v="2"/>
    <n v="4"/>
    <x v="5"/>
    <x v="0"/>
  </r>
  <r>
    <n v="1772"/>
    <s v="35-49"/>
    <s v="NZ European"/>
    <x v="0"/>
    <s v="Female and Children"/>
    <x v="2"/>
    <n v="7"/>
    <x v="6"/>
    <x v="0"/>
  </r>
  <r>
    <n v="1773"/>
    <s v="50-64"/>
    <s v="East Asian"/>
    <x v="2"/>
    <s v="Partners with Children"/>
    <x v="1"/>
    <n v="1"/>
    <x v="4"/>
    <x v="0"/>
  </r>
  <r>
    <n v="1774"/>
    <s v="35-49"/>
    <s v="Māori"/>
    <x v="0"/>
    <s v="Single Male"/>
    <x v="0"/>
    <n v="3"/>
    <x v="1"/>
    <x v="0"/>
  </r>
  <r>
    <n v="1775"/>
    <s v="19-34"/>
    <s v="NZ European"/>
    <x v="0"/>
    <s v="Female and Children"/>
    <x v="2"/>
    <n v="8"/>
    <x v="0"/>
    <x v="0"/>
  </r>
  <r>
    <n v="1776"/>
    <s v="35-49"/>
    <s v="Māori"/>
    <x v="0"/>
    <s v="Single Male"/>
    <x v="0"/>
    <n v="10"/>
    <x v="3"/>
    <x v="1"/>
  </r>
  <r>
    <n v="1777"/>
    <s v="19-34"/>
    <s v="NZ European"/>
    <x v="0"/>
    <s v="Female and Children"/>
    <x v="2"/>
    <n v="10"/>
    <x v="3"/>
    <x v="1"/>
  </r>
  <r>
    <n v="1778"/>
    <s v="35-49"/>
    <s v="Māori"/>
    <x v="0"/>
    <s v="Single Male"/>
    <x v="0"/>
    <n v="6"/>
    <x v="7"/>
    <x v="0"/>
  </r>
  <r>
    <n v="1779"/>
    <s v="35-49"/>
    <s v="Māori"/>
    <x v="0"/>
    <s v="Single Male"/>
    <x v="0"/>
    <n v="1"/>
    <x v="4"/>
    <x v="1"/>
  </r>
  <r>
    <n v="1780"/>
    <s v="35-49"/>
    <s v="NZ European"/>
    <x v="0"/>
    <s v="Single Male"/>
    <x v="0"/>
    <n v="2"/>
    <x v="2"/>
    <x v="0"/>
  </r>
  <r>
    <n v="1781"/>
    <s v="19-34"/>
    <s v="NZ European"/>
    <x v="0"/>
    <s v="Female and Children"/>
    <x v="2"/>
    <n v="5"/>
    <x v="8"/>
    <x v="0"/>
  </r>
  <r>
    <n v="1782"/>
    <s v="19-34"/>
    <s v="NZ European"/>
    <x v="0"/>
    <s v="Female and Children"/>
    <x v="2"/>
    <n v="3"/>
    <x v="1"/>
    <x v="0"/>
  </r>
  <r>
    <n v="1783"/>
    <s v="65+"/>
    <s v="Other"/>
    <x v="1"/>
    <s v="Male and Children"/>
    <x v="3"/>
    <n v="4"/>
    <x v="5"/>
    <x v="0"/>
  </r>
  <r>
    <n v="1784"/>
    <s v="19-34"/>
    <s v="NZ European"/>
    <x v="0"/>
    <s v="Female and Children"/>
    <x v="2"/>
    <n v="4"/>
    <x v="5"/>
    <x v="1"/>
  </r>
  <r>
    <n v="1785"/>
    <s v="19-34"/>
    <s v="NZ European"/>
    <x v="0"/>
    <s v="Female and Children"/>
    <x v="2"/>
    <n v="5"/>
    <x v="8"/>
    <x v="1"/>
  </r>
  <r>
    <n v="1786"/>
    <s v="50-64"/>
    <s v="East Asian"/>
    <x v="2"/>
    <s v="Partners with Children"/>
    <x v="1"/>
    <n v="1"/>
    <x v="4"/>
    <x v="0"/>
  </r>
  <r>
    <n v="1787"/>
    <s v="19-34"/>
    <s v="NZ European"/>
    <x v="0"/>
    <s v="Female and Children"/>
    <x v="2"/>
    <n v="9"/>
    <x v="9"/>
    <x v="0"/>
  </r>
  <r>
    <n v="1788"/>
    <s v="65+"/>
    <s v="Other"/>
    <x v="1"/>
    <s v="Male and Children"/>
    <x v="1"/>
    <n v="1"/>
    <x v="4"/>
    <x v="0"/>
  </r>
  <r>
    <n v="1789"/>
    <s v="50-64"/>
    <s v="Pasifika"/>
    <x v="0"/>
    <s v="Single Female"/>
    <x v="0"/>
    <n v="8"/>
    <x v="0"/>
    <x v="1"/>
  </r>
  <r>
    <n v="1790"/>
    <s v="65+"/>
    <s v="Other"/>
    <x v="1"/>
    <s v="Male and Children"/>
    <x v="3"/>
    <n v="3"/>
    <x v="1"/>
    <x v="0"/>
  </r>
  <r>
    <n v="1791"/>
    <s v="19-34"/>
    <s v="NZ European"/>
    <x v="0"/>
    <s v="Female and Children"/>
    <x v="2"/>
    <n v="6"/>
    <x v="7"/>
    <x v="0"/>
  </r>
  <r>
    <n v="1792"/>
    <s v="50-64"/>
    <s v="East Asian"/>
    <x v="2"/>
    <s v="Partners with Children"/>
    <x v="1"/>
    <n v="4"/>
    <x v="5"/>
    <x v="0"/>
  </r>
  <r>
    <n v="1793"/>
    <s v="35-49"/>
    <s v="Māori"/>
    <x v="0"/>
    <s v="Single Male"/>
    <x v="0"/>
    <n v="8"/>
    <x v="0"/>
    <x v="0"/>
  </r>
  <r>
    <n v="1794"/>
    <s v="65+"/>
    <s v="Other"/>
    <x v="1"/>
    <s v="Male and Children"/>
    <x v="1"/>
    <n v="3"/>
    <x v="1"/>
    <x v="0"/>
  </r>
  <r>
    <n v="1795"/>
    <s v="19-34"/>
    <s v="NZ European"/>
    <x v="0"/>
    <s v="Female and Children"/>
    <x v="2"/>
    <n v="10"/>
    <x v="3"/>
    <x v="1"/>
  </r>
  <r>
    <n v="1796"/>
    <s v="50-64"/>
    <s v="Other"/>
    <x v="1"/>
    <s v="Partners with Children"/>
    <x v="1"/>
    <n v="4"/>
    <x v="5"/>
    <x v="1"/>
  </r>
  <r>
    <n v="1797"/>
    <s v="50-64"/>
    <s v="East Asian"/>
    <x v="0"/>
    <s v="Partners with Children"/>
    <x v="0"/>
    <n v="8"/>
    <x v="0"/>
    <x v="1"/>
  </r>
  <r>
    <n v="1798"/>
    <s v="35-49"/>
    <s v="Māori"/>
    <x v="0"/>
    <s v="Single Male"/>
    <x v="0"/>
    <n v="9"/>
    <x v="9"/>
    <x v="1"/>
  </r>
  <r>
    <n v="1799"/>
    <s v="19-34"/>
    <s v="NZ European"/>
    <x v="0"/>
    <s v="Female and Children"/>
    <x v="2"/>
    <n v="3"/>
    <x v="1"/>
    <x v="0"/>
  </r>
  <r>
    <n v="1800"/>
    <s v="35-49"/>
    <s v="Māori"/>
    <x v="0"/>
    <s v="Single Female"/>
    <x v="0"/>
    <n v="2"/>
    <x v="2"/>
    <x v="0"/>
  </r>
  <r>
    <n v="1801"/>
    <s v="50-64"/>
    <s v="Pasifika"/>
    <x v="0"/>
    <s v="Partners with Children"/>
    <x v="0"/>
    <n v="2"/>
    <x v="2"/>
    <x v="0"/>
  </r>
  <r>
    <n v="1802"/>
    <s v="35-49"/>
    <s v="Māori"/>
    <x v="0"/>
    <s v="Single Female"/>
    <x v="0"/>
    <n v="3"/>
    <x v="1"/>
    <x v="1"/>
  </r>
  <r>
    <n v="1803"/>
    <s v="50-64"/>
    <s v="Other"/>
    <x v="2"/>
    <s v="Partners with Children"/>
    <x v="1"/>
    <n v="1"/>
    <x v="4"/>
    <x v="0"/>
  </r>
  <r>
    <n v="1804"/>
    <s v="35-49"/>
    <s v="Māori"/>
    <x v="0"/>
    <s v="Single Male"/>
    <x v="0"/>
    <n v="6"/>
    <x v="7"/>
    <x v="0"/>
  </r>
  <r>
    <n v="1805"/>
    <s v="35-49"/>
    <s v="Pasifika"/>
    <x v="0"/>
    <s v="Single Female"/>
    <x v="0"/>
    <n v="6"/>
    <x v="7"/>
    <x v="0"/>
  </r>
  <r>
    <n v="1806"/>
    <s v="50-64"/>
    <s v="Pasifika"/>
    <x v="0"/>
    <s v="Single Female"/>
    <x v="0"/>
    <n v="9"/>
    <x v="9"/>
    <x v="1"/>
  </r>
  <r>
    <n v="1807"/>
    <s v="19-34"/>
    <s v="NZ European"/>
    <x v="0"/>
    <s v="Female and Children"/>
    <x v="2"/>
    <n v="6"/>
    <x v="7"/>
    <x v="1"/>
  </r>
  <r>
    <n v="1808"/>
    <s v="35-49"/>
    <s v="NZ European"/>
    <x v="0"/>
    <s v="Female and Children"/>
    <x v="2"/>
    <n v="10"/>
    <x v="3"/>
    <x v="0"/>
  </r>
  <r>
    <n v="1809"/>
    <s v="35-49"/>
    <s v="Māori"/>
    <x v="0"/>
    <s v="Single Male"/>
    <x v="0"/>
    <n v="5"/>
    <x v="8"/>
    <x v="0"/>
  </r>
  <r>
    <n v="1810"/>
    <s v="19-34"/>
    <s v="NZ European"/>
    <x v="0"/>
    <s v="Female and Children"/>
    <x v="2"/>
    <n v="4"/>
    <x v="5"/>
    <x v="0"/>
  </r>
  <r>
    <n v="1811"/>
    <s v="19-34"/>
    <s v="NZ European"/>
    <x v="0"/>
    <s v="Female and Children"/>
    <x v="2"/>
    <n v="8"/>
    <x v="0"/>
    <x v="0"/>
  </r>
  <r>
    <n v="1812"/>
    <s v="35-49"/>
    <s v="Māori"/>
    <x v="0"/>
    <s v="Single Female"/>
    <x v="0"/>
    <n v="8"/>
    <x v="0"/>
    <x v="0"/>
  </r>
  <r>
    <n v="1813"/>
    <s v="19-34"/>
    <s v="NZ European"/>
    <x v="0"/>
    <s v="Female and Children"/>
    <x v="2"/>
    <n v="5"/>
    <x v="8"/>
    <x v="1"/>
  </r>
  <r>
    <n v="1814"/>
    <s v="50-64"/>
    <s v="Pasifika"/>
    <x v="0"/>
    <s v="Single Female"/>
    <x v="0"/>
    <n v="1"/>
    <x v="4"/>
    <x v="0"/>
  </r>
  <r>
    <n v="1815"/>
    <s v="35-49"/>
    <s v="Māori"/>
    <x v="0"/>
    <s v="Single Female"/>
    <x v="0"/>
    <n v="4"/>
    <x v="5"/>
    <x v="0"/>
  </r>
  <r>
    <n v="1816"/>
    <s v="35-49"/>
    <s v="Māori"/>
    <x v="0"/>
    <s v="Single Female"/>
    <x v="0"/>
    <n v="6"/>
    <x v="7"/>
    <x v="0"/>
  </r>
  <r>
    <n v="1817"/>
    <s v="35-49"/>
    <s v="Māori"/>
    <x v="0"/>
    <s v="Single Male"/>
    <x v="0"/>
    <n v="10"/>
    <x v="3"/>
    <x v="0"/>
  </r>
  <r>
    <n v="1818"/>
    <s v="50-64"/>
    <s v="East Asian"/>
    <x v="2"/>
    <s v="Partners with Children"/>
    <x v="1"/>
    <n v="8"/>
    <x v="0"/>
    <x v="0"/>
  </r>
  <r>
    <n v="1819"/>
    <s v="19-34"/>
    <s v="NZ European"/>
    <x v="0"/>
    <s v="Female and Children"/>
    <x v="2"/>
    <n v="1"/>
    <x v="4"/>
    <x v="0"/>
  </r>
  <r>
    <n v="1820"/>
    <s v="35-49"/>
    <s v="Māori"/>
    <x v="0"/>
    <s v="Single Female"/>
    <x v="0"/>
    <n v="4"/>
    <x v="5"/>
    <x v="0"/>
  </r>
  <r>
    <n v="1821"/>
    <s v="19-34"/>
    <s v="NZ European"/>
    <x v="0"/>
    <s v="Female and Children"/>
    <x v="2"/>
    <n v="8"/>
    <x v="0"/>
    <x v="0"/>
  </r>
  <r>
    <n v="1822"/>
    <s v="50-64"/>
    <s v="East Asian"/>
    <x v="2"/>
    <s v="Partners with Children"/>
    <x v="1"/>
    <n v="4"/>
    <x v="5"/>
    <x v="1"/>
  </r>
  <r>
    <n v="1823"/>
    <s v="35-49"/>
    <s v="Māori"/>
    <x v="0"/>
    <s v="Single Male"/>
    <x v="0"/>
    <n v="7"/>
    <x v="6"/>
    <x v="1"/>
  </r>
  <r>
    <n v="1824"/>
    <s v="19-34"/>
    <s v="NZ European"/>
    <x v="0"/>
    <s v="Female and Children"/>
    <x v="2"/>
    <n v="10"/>
    <x v="3"/>
    <x v="0"/>
  </r>
  <r>
    <n v="1825"/>
    <s v="19-34"/>
    <s v="NZ European"/>
    <x v="0"/>
    <s v="Female and Children"/>
    <x v="2"/>
    <n v="5"/>
    <x v="8"/>
    <x v="1"/>
  </r>
  <r>
    <n v="1826"/>
    <s v="35-49"/>
    <s v="Māori"/>
    <x v="0"/>
    <s v="Single Male"/>
    <x v="0"/>
    <n v="1"/>
    <x v="4"/>
    <x v="1"/>
  </r>
  <r>
    <n v="1827"/>
    <s v="50-64"/>
    <s v="East Asian"/>
    <x v="0"/>
    <s v="Partners with Children"/>
    <x v="0"/>
    <n v="4"/>
    <x v="5"/>
    <x v="1"/>
  </r>
  <r>
    <n v="1828"/>
    <s v="50-64"/>
    <s v="East Asian"/>
    <x v="2"/>
    <s v="Partners with Children"/>
    <x v="1"/>
    <n v="1"/>
    <x v="4"/>
    <x v="0"/>
  </r>
  <r>
    <n v="1829"/>
    <s v="35-49"/>
    <s v="Māori"/>
    <x v="0"/>
    <s v="Single Female"/>
    <x v="0"/>
    <n v="3"/>
    <x v="1"/>
    <x v="0"/>
  </r>
  <r>
    <n v="1830"/>
    <s v="50-64"/>
    <s v="Other"/>
    <x v="1"/>
    <s v="Partners with Children"/>
    <x v="1"/>
    <n v="10"/>
    <x v="3"/>
    <x v="1"/>
  </r>
  <r>
    <n v="1831"/>
    <s v="35-49"/>
    <s v="NZ European"/>
    <x v="0"/>
    <s v="Female and Children"/>
    <x v="0"/>
    <n v="7"/>
    <x v="6"/>
    <x v="1"/>
  </r>
  <r>
    <n v="1832"/>
    <s v="50-64"/>
    <s v="East Asian"/>
    <x v="2"/>
    <s v="Partners with Children"/>
    <x v="1"/>
    <n v="2"/>
    <x v="2"/>
    <x v="0"/>
  </r>
  <r>
    <n v="1833"/>
    <s v="35-49"/>
    <s v="Māori"/>
    <x v="0"/>
    <s v="Single Male"/>
    <x v="0"/>
    <n v="9"/>
    <x v="9"/>
    <x v="1"/>
  </r>
  <r>
    <n v="1834"/>
    <s v="35-49"/>
    <s v="Māori"/>
    <x v="0"/>
    <s v="Single Male"/>
    <x v="0"/>
    <n v="9"/>
    <x v="9"/>
    <x v="0"/>
  </r>
  <r>
    <n v="1835"/>
    <s v="19-34"/>
    <s v="NZ European"/>
    <x v="0"/>
    <s v="Female and Children"/>
    <x v="2"/>
    <n v="5"/>
    <x v="8"/>
    <x v="1"/>
  </r>
  <r>
    <n v="1836"/>
    <s v="19-34"/>
    <s v="NZ European"/>
    <x v="0"/>
    <s v="Female and Children"/>
    <x v="2"/>
    <n v="4"/>
    <x v="5"/>
    <x v="0"/>
  </r>
  <r>
    <n v="1837"/>
    <s v="19-34"/>
    <s v="NZ European"/>
    <x v="0"/>
    <s v="Female and Children"/>
    <x v="2"/>
    <n v="4"/>
    <x v="5"/>
    <x v="1"/>
  </r>
  <r>
    <n v="1838"/>
    <s v="19-34"/>
    <s v="NZ European"/>
    <x v="0"/>
    <s v="Female and Children"/>
    <x v="2"/>
    <n v="10"/>
    <x v="3"/>
    <x v="0"/>
  </r>
  <r>
    <n v="1839"/>
    <s v="35-49"/>
    <s v="Māori"/>
    <x v="0"/>
    <s v="Single Male"/>
    <x v="0"/>
    <n v="8"/>
    <x v="0"/>
    <x v="1"/>
  </r>
  <r>
    <n v="1840"/>
    <s v="50-64"/>
    <s v="Other"/>
    <x v="1"/>
    <s v="Partners with Children"/>
    <x v="1"/>
    <n v="6"/>
    <x v="7"/>
    <x v="0"/>
  </r>
  <r>
    <n v="1841"/>
    <s v="19-34"/>
    <s v="NZ European"/>
    <x v="0"/>
    <s v="Female and Children"/>
    <x v="2"/>
    <n v="10"/>
    <x v="3"/>
    <x v="0"/>
  </r>
  <r>
    <n v="1842"/>
    <s v="50-64"/>
    <s v="East Asian"/>
    <x v="2"/>
    <s v="Partners with Children"/>
    <x v="1"/>
    <n v="5"/>
    <x v="8"/>
    <x v="0"/>
  </r>
  <r>
    <n v="1843"/>
    <s v="19-34"/>
    <s v="NZ European"/>
    <x v="0"/>
    <s v="Female and Children"/>
    <x v="2"/>
    <n v="10"/>
    <x v="3"/>
    <x v="0"/>
  </r>
  <r>
    <n v="1844"/>
    <s v="35-49"/>
    <s v="NZ European"/>
    <x v="0"/>
    <s v="Female and Children"/>
    <x v="2"/>
    <n v="2"/>
    <x v="2"/>
    <x v="1"/>
  </r>
  <r>
    <n v="1845"/>
    <s v="65+"/>
    <s v="Other"/>
    <x v="1"/>
    <s v="Male and Children"/>
    <x v="3"/>
    <n v="7"/>
    <x v="6"/>
    <x v="0"/>
  </r>
  <r>
    <n v="1846"/>
    <s v="65+"/>
    <s v="Other"/>
    <x v="1"/>
    <s v="Male and Children"/>
    <x v="1"/>
    <n v="4"/>
    <x v="5"/>
    <x v="1"/>
  </r>
  <r>
    <n v="1847"/>
    <s v="35-49"/>
    <s v="Māori"/>
    <x v="0"/>
    <s v="Single Male"/>
    <x v="0"/>
    <n v="9"/>
    <x v="9"/>
    <x v="0"/>
  </r>
  <r>
    <n v="1848"/>
    <s v="50-64"/>
    <s v="East Asian"/>
    <x v="2"/>
    <s v="Partners with Children"/>
    <x v="1"/>
    <n v="10"/>
    <x v="3"/>
    <x v="0"/>
  </r>
  <r>
    <n v="1849"/>
    <s v="50-64"/>
    <s v="Pasifika"/>
    <x v="0"/>
    <s v="Single Female"/>
    <x v="0"/>
    <n v="4"/>
    <x v="5"/>
    <x v="0"/>
  </r>
  <r>
    <n v="1850"/>
    <s v="35-49"/>
    <s v="Māori"/>
    <x v="0"/>
    <s v="Single Male"/>
    <x v="0"/>
    <n v="1"/>
    <x v="4"/>
    <x v="0"/>
  </r>
  <r>
    <n v="1851"/>
    <s v="35-49"/>
    <s v="NZ European"/>
    <x v="0"/>
    <s v="Female and Children"/>
    <x v="2"/>
    <n v="9"/>
    <x v="9"/>
    <x v="0"/>
  </r>
  <r>
    <n v="1852"/>
    <s v="19-34"/>
    <s v="NZ European"/>
    <x v="0"/>
    <s v="Female and Children"/>
    <x v="2"/>
    <n v="5"/>
    <x v="8"/>
    <x v="1"/>
  </r>
  <r>
    <n v="1853"/>
    <s v="50-64"/>
    <s v="East Asian"/>
    <x v="2"/>
    <s v="Partners with Children"/>
    <x v="1"/>
    <n v="2"/>
    <x v="2"/>
    <x v="1"/>
  </r>
  <r>
    <n v="1854"/>
    <s v="65+"/>
    <s v="Other"/>
    <x v="1"/>
    <s v="Male and Children"/>
    <x v="1"/>
    <n v="2"/>
    <x v="2"/>
    <x v="0"/>
  </r>
  <r>
    <n v="1855"/>
    <s v="35-49"/>
    <s v="Māori"/>
    <x v="0"/>
    <s v="Single Male"/>
    <x v="0"/>
    <n v="7"/>
    <x v="6"/>
    <x v="0"/>
  </r>
  <r>
    <n v="1856"/>
    <s v="19-34"/>
    <s v="NZ European"/>
    <x v="0"/>
    <s v="Female and Children"/>
    <x v="2"/>
    <n v="6"/>
    <x v="7"/>
    <x v="0"/>
  </r>
  <r>
    <n v="1857"/>
    <s v="35-49"/>
    <s v="NZ European"/>
    <x v="0"/>
    <s v="Female and Children"/>
    <x v="2"/>
    <n v="10"/>
    <x v="3"/>
    <x v="1"/>
  </r>
  <r>
    <n v="1858"/>
    <s v="19-34"/>
    <s v="NZ European"/>
    <x v="0"/>
    <s v="Female and Children"/>
    <x v="2"/>
    <n v="8"/>
    <x v="0"/>
    <x v="0"/>
  </r>
  <r>
    <n v="1859"/>
    <s v="35-49"/>
    <s v="NZ European"/>
    <x v="0"/>
    <s v="Female and Children"/>
    <x v="2"/>
    <n v="4"/>
    <x v="5"/>
    <x v="0"/>
  </r>
  <r>
    <n v="1860"/>
    <s v="50-64"/>
    <s v="Other"/>
    <x v="1"/>
    <s v="Partners with Children"/>
    <x v="1"/>
    <n v="2"/>
    <x v="2"/>
    <x v="0"/>
  </r>
  <r>
    <n v="1861"/>
    <s v="35-49"/>
    <s v="Māori"/>
    <x v="0"/>
    <s v="Single Male"/>
    <x v="0"/>
    <n v="7"/>
    <x v="6"/>
    <x v="1"/>
  </r>
  <r>
    <n v="1862"/>
    <s v="35-49"/>
    <s v="Māori"/>
    <x v="0"/>
    <s v="Single Female"/>
    <x v="0"/>
    <n v="2"/>
    <x v="2"/>
    <x v="0"/>
  </r>
  <r>
    <n v="1863"/>
    <s v="50-64"/>
    <s v="Pasifika"/>
    <x v="0"/>
    <s v="Single Female"/>
    <x v="0"/>
    <n v="2"/>
    <x v="2"/>
    <x v="1"/>
  </r>
  <r>
    <n v="1864"/>
    <s v="19-34"/>
    <s v="NZ European"/>
    <x v="0"/>
    <s v="Female and Children"/>
    <x v="2"/>
    <n v="2"/>
    <x v="2"/>
    <x v="1"/>
  </r>
  <r>
    <n v="1865"/>
    <s v="19-34"/>
    <s v="NZ European"/>
    <x v="0"/>
    <s v="Female and Children"/>
    <x v="2"/>
    <n v="2"/>
    <x v="2"/>
    <x v="0"/>
  </r>
  <r>
    <n v="1866"/>
    <s v="50-64"/>
    <s v="Pasifika"/>
    <x v="0"/>
    <s v="Single Female"/>
    <x v="0"/>
    <n v="6"/>
    <x v="7"/>
    <x v="1"/>
  </r>
  <r>
    <n v="1867"/>
    <s v="35-49"/>
    <s v="NZ European"/>
    <x v="0"/>
    <s v="Female and Children"/>
    <x v="2"/>
    <n v="2"/>
    <x v="2"/>
    <x v="1"/>
  </r>
  <r>
    <n v="1868"/>
    <s v="19-34"/>
    <s v="NZ European"/>
    <x v="0"/>
    <s v="Female and Children"/>
    <x v="2"/>
    <n v="4"/>
    <x v="5"/>
    <x v="1"/>
  </r>
  <r>
    <n v="1869"/>
    <s v="35-49"/>
    <s v="Pasifika"/>
    <x v="0"/>
    <s v="Single Female"/>
    <x v="0"/>
    <n v="5"/>
    <x v="8"/>
    <x v="0"/>
  </r>
  <r>
    <n v="1870"/>
    <s v="35-49"/>
    <s v="NZ European"/>
    <x v="0"/>
    <s v="Single Male"/>
    <x v="0"/>
    <n v="2"/>
    <x v="2"/>
    <x v="0"/>
  </r>
  <r>
    <n v="1871"/>
    <s v="35-49"/>
    <s v="Māori"/>
    <x v="0"/>
    <s v="Single Male"/>
    <x v="0"/>
    <n v="5"/>
    <x v="8"/>
    <x v="0"/>
  </r>
  <r>
    <n v="1872"/>
    <s v="50-64"/>
    <s v="Pasifika"/>
    <x v="0"/>
    <s v="Single Female"/>
    <x v="0"/>
    <n v="7"/>
    <x v="6"/>
    <x v="0"/>
  </r>
  <r>
    <n v="1873"/>
    <s v="50-64"/>
    <s v="East Asian"/>
    <x v="0"/>
    <s v="Partners with Children"/>
    <x v="0"/>
    <n v="3"/>
    <x v="1"/>
    <x v="0"/>
  </r>
  <r>
    <n v="1874"/>
    <s v="35-49"/>
    <s v="Māori"/>
    <x v="0"/>
    <s v="Single Male"/>
    <x v="0"/>
    <n v="7"/>
    <x v="6"/>
    <x v="0"/>
  </r>
  <r>
    <n v="1875"/>
    <s v="19-34"/>
    <s v="NZ European"/>
    <x v="0"/>
    <s v="Female and Children"/>
    <x v="2"/>
    <n v="4"/>
    <x v="5"/>
    <x v="0"/>
  </r>
  <r>
    <n v="1876"/>
    <s v="50-64"/>
    <s v="East Asian"/>
    <x v="2"/>
    <s v="Partners with Children"/>
    <x v="1"/>
    <n v="10"/>
    <x v="3"/>
    <x v="1"/>
  </r>
  <r>
    <n v="1877"/>
    <s v="19-34"/>
    <s v="NZ European"/>
    <x v="0"/>
    <s v="Female and Children"/>
    <x v="2"/>
    <n v="10"/>
    <x v="3"/>
    <x v="0"/>
  </r>
  <r>
    <n v="1878"/>
    <s v="50-64"/>
    <s v="East Asian"/>
    <x v="2"/>
    <s v="Partners with Children"/>
    <x v="1"/>
    <n v="8"/>
    <x v="0"/>
    <x v="1"/>
  </r>
  <r>
    <n v="1879"/>
    <s v="50-64"/>
    <s v="East Asian"/>
    <x v="2"/>
    <s v="Partners with Children"/>
    <x v="1"/>
    <n v="10"/>
    <x v="3"/>
    <x v="1"/>
  </r>
  <r>
    <n v="1880"/>
    <s v="19-34"/>
    <s v="NZ European"/>
    <x v="0"/>
    <s v="Female and Children"/>
    <x v="2"/>
    <n v="8"/>
    <x v="0"/>
    <x v="1"/>
  </r>
  <r>
    <n v="1881"/>
    <s v="35-49"/>
    <s v="Māori"/>
    <x v="0"/>
    <s v="Single Female"/>
    <x v="0"/>
    <n v="2"/>
    <x v="2"/>
    <x v="0"/>
  </r>
  <r>
    <n v="1882"/>
    <s v="35-49"/>
    <s v="Māori"/>
    <x v="0"/>
    <s v="Single Male"/>
    <x v="0"/>
    <n v="10"/>
    <x v="3"/>
    <x v="0"/>
  </r>
  <r>
    <n v="1883"/>
    <s v="19-34"/>
    <s v="NZ European"/>
    <x v="0"/>
    <s v="Female and Children"/>
    <x v="2"/>
    <n v="10"/>
    <x v="3"/>
    <x v="0"/>
  </r>
  <r>
    <n v="1884"/>
    <s v="19-34"/>
    <s v="NZ European"/>
    <x v="0"/>
    <s v="Female and Children"/>
    <x v="2"/>
    <n v="9"/>
    <x v="9"/>
    <x v="0"/>
  </r>
  <r>
    <n v="1885"/>
    <s v="35-49"/>
    <s v="Māori"/>
    <x v="0"/>
    <s v="Single Male"/>
    <x v="0"/>
    <n v="3"/>
    <x v="1"/>
    <x v="1"/>
  </r>
  <r>
    <n v="1886"/>
    <s v="50-64"/>
    <s v="Other"/>
    <x v="1"/>
    <s v="Partners with Children"/>
    <x v="1"/>
    <n v="10"/>
    <x v="3"/>
    <x v="0"/>
  </r>
  <r>
    <n v="1887"/>
    <s v="50-64"/>
    <s v="Pasifika"/>
    <x v="0"/>
    <s v="Single Female"/>
    <x v="0"/>
    <n v="7"/>
    <x v="6"/>
    <x v="1"/>
  </r>
  <r>
    <n v="1888"/>
    <s v="35-49"/>
    <s v="Māori"/>
    <x v="0"/>
    <s v="Single Male"/>
    <x v="0"/>
    <n v="10"/>
    <x v="3"/>
    <x v="0"/>
  </r>
  <r>
    <n v="1889"/>
    <s v="65+"/>
    <s v="Other"/>
    <x v="1"/>
    <s v="Male and Children"/>
    <x v="1"/>
    <n v="3"/>
    <x v="1"/>
    <x v="0"/>
  </r>
  <r>
    <n v="1890"/>
    <s v="19-34"/>
    <s v="NZ European"/>
    <x v="0"/>
    <s v="Female and Children"/>
    <x v="2"/>
    <n v="2"/>
    <x v="2"/>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4F71255-DCBA-4D30-BF14-EE7E324B790B}"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9" firstHeaderRow="1" firstDataRow="1" firstDataCol="1"/>
  <pivotFields count="6">
    <pivotField dataField="1" showAll="0"/>
    <pivotField axis="axisRow" showAll="0">
      <items count="6">
        <item x="4"/>
        <item x="2"/>
        <item x="0"/>
        <item x="1"/>
        <item x="3"/>
        <item t="default"/>
      </items>
    </pivotField>
    <pivotField showAll="0"/>
    <pivotField showAll="0"/>
    <pivotField showAll="0"/>
    <pivotField showAll="0"/>
  </pivotFields>
  <rowFields count="1">
    <field x="1"/>
  </rowFields>
  <rowItems count="6">
    <i>
      <x/>
    </i>
    <i>
      <x v="1"/>
    </i>
    <i>
      <x v="2"/>
    </i>
    <i>
      <x v="3"/>
    </i>
    <i>
      <x v="4"/>
    </i>
    <i t="grand">
      <x/>
    </i>
  </rowItems>
  <colItems count="1">
    <i/>
  </colItems>
  <dataFields count="1">
    <dataField name="Count of Household_ID" fld="0" subtotal="count" showDataAs="percentOfTotal" baseField="1" baseItem="0" numFmtId="10"/>
  </dataFields>
  <formats count="3">
    <format dxfId="170">
      <pivotArea field="1" type="button" dataOnly="0" labelOnly="1" outline="0" axis="axisRow" fieldPosition="0"/>
    </format>
    <format dxfId="169">
      <pivotArea dataOnly="0" labelOnly="1" fieldPosition="0">
        <references count="1">
          <reference field="1" count="0"/>
        </references>
      </pivotArea>
    </format>
    <format dxfId="168">
      <pivotArea dataOnly="0" labelOnly="1" grandRow="1" outline="0"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BD9A0B2-9581-4BCD-B5D5-A66966F7E59B}" name="PivotTable2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1:G8" firstHeaderRow="1" firstDataRow="2" firstDataCol="1"/>
  <pivotFields count="10">
    <pivotField dataField="1" showAll="0"/>
    <pivotField showAll="0"/>
    <pivotField axis="axisCol" showAll="0">
      <items count="6">
        <item x="3"/>
        <item x="0"/>
        <item x="2"/>
        <item x="1"/>
        <item x="4"/>
        <item t="default"/>
      </items>
    </pivotField>
    <pivotField showAll="0"/>
    <pivotField axis="axisRow" showAll="0">
      <items count="6">
        <item x="2"/>
        <item x="4"/>
        <item x="1"/>
        <item x="3"/>
        <item x="0"/>
        <item t="default"/>
      </items>
    </pivotField>
    <pivotField showAll="0"/>
    <pivotField showAll="0"/>
    <pivotField showAll="0"/>
    <pivotField showAll="0"/>
    <pivotField numFmtId="164" showAll="0"/>
  </pivotFields>
  <rowFields count="1">
    <field x="4"/>
  </rowFields>
  <rowItems count="6">
    <i>
      <x/>
    </i>
    <i>
      <x v="1"/>
    </i>
    <i>
      <x v="2"/>
    </i>
    <i>
      <x v="3"/>
    </i>
    <i>
      <x v="4"/>
    </i>
    <i t="grand">
      <x/>
    </i>
  </rowItems>
  <colFields count="1">
    <field x="2"/>
  </colFields>
  <colItems count="6">
    <i>
      <x/>
    </i>
    <i>
      <x v="1"/>
    </i>
    <i>
      <x v="2"/>
    </i>
    <i>
      <x v="3"/>
    </i>
    <i>
      <x v="4"/>
    </i>
    <i t="grand">
      <x/>
    </i>
  </colItems>
  <dataFields count="1">
    <dataField name="Count of Household_ID" fld="0" subtotal="count" showDataAs="percentOfRow" baseField="4" baseItem="0" numFmtId="10"/>
  </dataFields>
  <chartFormats count="10">
    <chartFormat chart="0" format="0" series="1">
      <pivotArea type="data" outline="0" fieldPosition="0">
        <references count="1">
          <reference field="2" count="1" selected="0">
            <x v="0"/>
          </reference>
        </references>
      </pivotArea>
    </chartFormat>
    <chartFormat chart="0" format="1" series="1">
      <pivotArea type="data" outline="0" fieldPosition="0">
        <references count="1">
          <reference field="2" count="1" selected="0">
            <x v="1"/>
          </reference>
        </references>
      </pivotArea>
    </chartFormat>
    <chartFormat chart="0" format="2" series="1">
      <pivotArea type="data" outline="0" fieldPosition="0">
        <references count="1">
          <reference field="2" count="1" selected="0">
            <x v="2"/>
          </reference>
        </references>
      </pivotArea>
    </chartFormat>
    <chartFormat chart="0" format="3" series="1">
      <pivotArea type="data" outline="0" fieldPosition="0">
        <references count="1">
          <reference field="2" count="1" selected="0">
            <x v="3"/>
          </reference>
        </references>
      </pivotArea>
    </chartFormat>
    <chartFormat chart="0" format="4" series="1">
      <pivotArea type="data" outline="0" fieldPosition="0">
        <references count="1">
          <reference field="2" count="1" selected="0">
            <x v="4"/>
          </reference>
        </references>
      </pivotArea>
    </chartFormat>
    <chartFormat chart="0" format="5" series="1">
      <pivotArea type="data" outline="0" fieldPosition="0">
        <references count="2">
          <reference field="4294967294" count="1" selected="0">
            <x v="0"/>
          </reference>
          <reference field="2" count="1" selected="0">
            <x v="0"/>
          </reference>
        </references>
      </pivotArea>
    </chartFormat>
    <chartFormat chart="0" format="6" series="1">
      <pivotArea type="data" outline="0" fieldPosition="0">
        <references count="2">
          <reference field="4294967294" count="1" selected="0">
            <x v="0"/>
          </reference>
          <reference field="2" count="1" selected="0">
            <x v="1"/>
          </reference>
        </references>
      </pivotArea>
    </chartFormat>
    <chartFormat chart="0" format="7" series="1">
      <pivotArea type="data" outline="0" fieldPosition="0">
        <references count="2">
          <reference field="4294967294" count="1" selected="0">
            <x v="0"/>
          </reference>
          <reference field="2" count="1" selected="0">
            <x v="2"/>
          </reference>
        </references>
      </pivotArea>
    </chartFormat>
    <chartFormat chart="0" format="8" series="1">
      <pivotArea type="data" outline="0" fieldPosition="0">
        <references count="2">
          <reference field="4294967294" count="1" selected="0">
            <x v="0"/>
          </reference>
          <reference field="2" count="1" selected="0">
            <x v="3"/>
          </reference>
        </references>
      </pivotArea>
    </chartFormat>
    <chartFormat chart="0" format="9" series="1">
      <pivotArea type="data" outline="0" fieldPosition="0">
        <references count="2">
          <reference field="4294967294" count="1" selected="0">
            <x v="0"/>
          </reference>
          <reference field="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8815D10-8C76-4088-8A04-173EE635C972}" name="PivotTable4"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B14" firstHeaderRow="1" firstDataRow="1" firstDataCol="1" rowPageCount="1" colPageCount="1"/>
  <pivotFields count="9">
    <pivotField dataField="1" showAll="0"/>
    <pivotField showAll="0"/>
    <pivotField showAll="0"/>
    <pivotField showAll="0"/>
    <pivotField showAll="0"/>
    <pivotField axis="axisPage" multipleItemSelectionAllowed="1" showAll="0">
      <items count="6">
        <item x="2"/>
        <item x="3"/>
        <item x="4"/>
        <item x="0"/>
        <item x="1"/>
        <item t="default"/>
      </items>
    </pivotField>
    <pivotField showAll="0"/>
    <pivotField axis="axisRow" showAll="0">
      <items count="11">
        <item x="4"/>
        <item x="2"/>
        <item x="1"/>
        <item x="5"/>
        <item x="8"/>
        <item x="7"/>
        <item x="6"/>
        <item x="0"/>
        <item x="9"/>
        <item x="3"/>
        <item t="default"/>
      </items>
    </pivotField>
    <pivotField showAll="0"/>
  </pivotFields>
  <rowFields count="1">
    <field x="7"/>
  </rowFields>
  <rowItems count="11">
    <i>
      <x/>
    </i>
    <i>
      <x v="1"/>
    </i>
    <i>
      <x v="2"/>
    </i>
    <i>
      <x v="3"/>
    </i>
    <i>
      <x v="4"/>
    </i>
    <i>
      <x v="5"/>
    </i>
    <i>
      <x v="6"/>
    </i>
    <i>
      <x v="7"/>
    </i>
    <i>
      <x v="8"/>
    </i>
    <i>
      <x v="9"/>
    </i>
    <i t="grand">
      <x/>
    </i>
  </rowItems>
  <colItems count="1">
    <i/>
  </colItems>
  <pageFields count="1">
    <pageField fld="5" hier="-1"/>
  </pageFields>
  <dataFields count="1">
    <dataField name="Count of Household_ID" fld="0" subtotal="count" showDataAs="percentOfTotal" baseField="7" baseItem="0" numFmtId="1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CD70EBF-67CE-4FE3-91DF-72CA471257FC}" name="PivotTable5"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6" firstHeaderRow="1" firstDataRow="1" firstDataCol="1"/>
  <pivotFields count="9">
    <pivotField dataField="1" showAll="0"/>
    <pivotField showAll="0"/>
    <pivotField showAll="0"/>
    <pivotField showAll="0"/>
    <pivotField showAll="0"/>
    <pivotField showAll="0"/>
    <pivotField showAll="0"/>
    <pivotField showAll="0"/>
    <pivotField axis="axisRow" showAll="0">
      <items count="3">
        <item x="1"/>
        <item x="0"/>
        <item t="default"/>
      </items>
    </pivotField>
  </pivotFields>
  <rowFields count="1">
    <field x="8"/>
  </rowFields>
  <rowItems count="3">
    <i>
      <x/>
    </i>
    <i>
      <x v="1"/>
    </i>
    <i t="grand">
      <x/>
    </i>
  </rowItems>
  <colItems count="1">
    <i/>
  </colItems>
  <dataFields count="1">
    <dataField name="Count of Household_ID" fld="0" subtotal="count" baseField="8"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9A604D6-22FD-4538-87DD-2D83AD2FC797}" name="PivotTable6"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8" firstHeaderRow="1" firstDataRow="1" firstDataCol="1"/>
  <pivotFields count="9">
    <pivotField dataField="1" showAll="0"/>
    <pivotField showAll="0"/>
    <pivotField showAll="0"/>
    <pivotField axis="axisRow" showAll="0">
      <items count="5">
        <item x="3"/>
        <item x="0"/>
        <item x="2"/>
        <item x="1"/>
        <item t="default"/>
      </items>
    </pivotField>
    <pivotField showAll="0"/>
    <pivotField showAll="0"/>
    <pivotField showAll="0"/>
    <pivotField showAll="0"/>
    <pivotField showAll="0"/>
  </pivotFields>
  <rowFields count="1">
    <field x="3"/>
  </rowFields>
  <rowItems count="5">
    <i>
      <x/>
    </i>
    <i>
      <x v="1"/>
    </i>
    <i>
      <x v="2"/>
    </i>
    <i>
      <x v="3"/>
    </i>
    <i t="grand">
      <x/>
    </i>
  </rowItems>
  <colItems count="1">
    <i/>
  </colItems>
  <dataFields count="1">
    <dataField name="Count of Household_ID" fld="0" subtotal="count" showDataAs="percentOfTotal" baseField="3" baseItem="0" numFmtId="1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910FAF4-A261-45CF-BF59-873C7BCD214F}" name="PivotTable7"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H3:I9" firstHeaderRow="1" firstDataRow="1" firstDataCol="1"/>
  <pivotFields count="9">
    <pivotField dataField="1" showAll="0"/>
    <pivotField showAll="0"/>
    <pivotField showAll="0"/>
    <pivotField showAll="0"/>
    <pivotField showAll="0"/>
    <pivotField axis="axisRow" showAll="0">
      <items count="6">
        <item x="2"/>
        <item x="3"/>
        <item x="4"/>
        <item x="0"/>
        <item x="1"/>
        <item t="default"/>
      </items>
    </pivotField>
    <pivotField showAll="0"/>
    <pivotField showAll="0"/>
    <pivotField showAll="0"/>
  </pivotFields>
  <rowFields count="1">
    <field x="5"/>
  </rowFields>
  <rowItems count="6">
    <i>
      <x/>
    </i>
    <i>
      <x v="1"/>
    </i>
    <i>
      <x v="2"/>
    </i>
    <i>
      <x v="3"/>
    </i>
    <i>
      <x v="4"/>
    </i>
    <i t="grand">
      <x/>
    </i>
  </rowItems>
  <colItems count="1">
    <i/>
  </colItems>
  <dataFields count="1">
    <dataField name="Count of Household_ID" fld="0" subtotal="count" showDataAs="percentOfTotal" baseField="5" baseItem="0" numFmtId="10"/>
  </dataFields>
  <chartFormats count="7">
    <chartFormat chart="0"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2" format="1">
      <pivotArea type="data" outline="0" fieldPosition="0">
        <references count="2">
          <reference field="4294967294" count="1" selected="0">
            <x v="0"/>
          </reference>
          <reference field="5" count="1" selected="0">
            <x v="0"/>
          </reference>
        </references>
      </pivotArea>
    </chartFormat>
    <chartFormat chart="2" format="2">
      <pivotArea type="data" outline="0" fieldPosition="0">
        <references count="2">
          <reference field="4294967294" count="1" selected="0">
            <x v="0"/>
          </reference>
          <reference field="5" count="1" selected="0">
            <x v="1"/>
          </reference>
        </references>
      </pivotArea>
    </chartFormat>
    <chartFormat chart="2" format="3">
      <pivotArea type="data" outline="0" fieldPosition="0">
        <references count="2">
          <reference field="4294967294" count="1" selected="0">
            <x v="0"/>
          </reference>
          <reference field="5" count="1" selected="0">
            <x v="2"/>
          </reference>
        </references>
      </pivotArea>
    </chartFormat>
    <chartFormat chart="2" format="4">
      <pivotArea type="data" outline="0" fieldPosition="0">
        <references count="2">
          <reference field="4294967294" count="1" selected="0">
            <x v="0"/>
          </reference>
          <reference field="5" count="1" selected="0">
            <x v="3"/>
          </reference>
        </references>
      </pivotArea>
    </chartFormat>
    <chartFormat chart="2" format="5">
      <pivotArea type="data" outline="0" fieldPosition="0">
        <references count="2">
          <reference field="4294967294" count="1" selected="0">
            <x v="0"/>
          </reference>
          <reference field="5"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5336659-FBA6-454A-8336-A4C50334E2EF}" name="PivotTable29"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G10" firstHeaderRow="1" firstDataRow="2" firstDataCol="1"/>
  <pivotFields count="10">
    <pivotField dataField="1" showAll="0"/>
    <pivotField axis="axisRow" showAll="0">
      <items count="6">
        <item x="4"/>
        <item x="2"/>
        <item x="0"/>
        <item x="1"/>
        <item x="3"/>
        <item t="default"/>
      </items>
    </pivotField>
    <pivotField axis="axisCol" showAll="0">
      <items count="6">
        <item x="3"/>
        <item x="0"/>
        <item x="2"/>
        <item x="1"/>
        <item x="4"/>
        <item t="default"/>
      </items>
    </pivotField>
    <pivotField showAll="0">
      <items count="5">
        <item x="3"/>
        <item x="0"/>
        <item x="2"/>
        <item x="1"/>
        <item t="default"/>
      </items>
    </pivotField>
    <pivotField showAll="0">
      <items count="6">
        <item x="2"/>
        <item x="4"/>
        <item x="1"/>
        <item x="3"/>
        <item x="0"/>
        <item t="default"/>
      </items>
    </pivotField>
    <pivotField showAll="0"/>
    <pivotField showAll="0"/>
    <pivotField showAll="0"/>
    <pivotField showAll="0"/>
    <pivotField numFmtId="164" showAll="0"/>
  </pivotFields>
  <rowFields count="1">
    <field x="1"/>
  </rowFields>
  <rowItems count="6">
    <i>
      <x/>
    </i>
    <i>
      <x v="1"/>
    </i>
    <i>
      <x v="2"/>
    </i>
    <i>
      <x v="3"/>
    </i>
    <i>
      <x v="4"/>
    </i>
    <i t="grand">
      <x/>
    </i>
  </rowItems>
  <colFields count="1">
    <field x="2"/>
  </colFields>
  <colItems count="6">
    <i>
      <x/>
    </i>
    <i>
      <x v="1"/>
    </i>
    <i>
      <x v="2"/>
    </i>
    <i>
      <x v="3"/>
    </i>
    <i>
      <x v="4"/>
    </i>
    <i t="grand">
      <x/>
    </i>
  </colItems>
  <dataFields count="1">
    <dataField name="Count of Household_ID" fld="0" subtotal="count" baseField="1" baseItem="0"/>
  </dataFields>
  <chartFormats count="10">
    <chartFormat chart="0" format="0" series="1">
      <pivotArea type="data" outline="0" fieldPosition="0">
        <references count="1">
          <reference field="2" count="1" selected="0">
            <x v="0"/>
          </reference>
        </references>
      </pivotArea>
    </chartFormat>
    <chartFormat chart="0" format="1" series="1">
      <pivotArea type="data" outline="0" fieldPosition="0">
        <references count="1">
          <reference field="2" count="1" selected="0">
            <x v="1"/>
          </reference>
        </references>
      </pivotArea>
    </chartFormat>
    <chartFormat chart="0" format="2" series="1">
      <pivotArea type="data" outline="0" fieldPosition="0">
        <references count="1">
          <reference field="2" count="1" selected="0">
            <x v="2"/>
          </reference>
        </references>
      </pivotArea>
    </chartFormat>
    <chartFormat chart="0" format="3" series="1">
      <pivotArea type="data" outline="0" fieldPosition="0">
        <references count="1">
          <reference field="2" count="1" selected="0">
            <x v="3"/>
          </reference>
        </references>
      </pivotArea>
    </chartFormat>
    <chartFormat chart="0" format="4" series="1">
      <pivotArea type="data" outline="0" fieldPosition="0">
        <references count="1">
          <reference field="2" count="1" selected="0">
            <x v="4"/>
          </reference>
        </references>
      </pivotArea>
    </chartFormat>
    <chartFormat chart="0" format="5" series="1">
      <pivotArea type="data" outline="0" fieldPosition="0">
        <references count="2">
          <reference field="4294967294" count="1" selected="0">
            <x v="0"/>
          </reference>
          <reference field="2" count="1" selected="0">
            <x v="0"/>
          </reference>
        </references>
      </pivotArea>
    </chartFormat>
    <chartFormat chart="0" format="6" series="1">
      <pivotArea type="data" outline="0" fieldPosition="0">
        <references count="2">
          <reference field="4294967294" count="1" selected="0">
            <x v="0"/>
          </reference>
          <reference field="2" count="1" selected="0">
            <x v="1"/>
          </reference>
        </references>
      </pivotArea>
    </chartFormat>
    <chartFormat chart="0" format="7" series="1">
      <pivotArea type="data" outline="0" fieldPosition="0">
        <references count="2">
          <reference field="4294967294" count="1" selected="0">
            <x v="0"/>
          </reference>
          <reference field="2" count="1" selected="0">
            <x v="2"/>
          </reference>
        </references>
      </pivotArea>
    </chartFormat>
    <chartFormat chart="0" format="8" series="1">
      <pivotArea type="data" outline="0" fieldPosition="0">
        <references count="2">
          <reference field="4294967294" count="1" selected="0">
            <x v="0"/>
          </reference>
          <reference field="2" count="1" selected="0">
            <x v="3"/>
          </reference>
        </references>
      </pivotArea>
    </chartFormat>
    <chartFormat chart="0" format="9" series="1">
      <pivotArea type="data" outline="0" fieldPosition="0">
        <references count="2">
          <reference field="4294967294" count="1" selected="0">
            <x v="0"/>
          </reference>
          <reference field="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075A69C-8F33-4E7A-A2B4-E8985C951C2D}" name="PivotTable39" cacheId="2" applyNumberFormats="0" applyBorderFormats="0" applyFontFormats="0" applyPatternFormats="0" applyAlignmentFormats="0" applyWidthHeightFormats="1" dataCaption="Values" tag="593723ba-9f02-4f4a-841c-cc13efb725ef" updatedVersion="8" minRefreshableVersion="3" useAutoFormatting="1" itemPrintTitles="1" createdVersion="8" indent="0" outline="1" outlineData="1" multipleFieldFilters="0" chartFormat="1">
  <location ref="A3:B9" firstHeaderRow="1" firstDataRow="1" firstDataCol="1"/>
  <pivotFields count="2">
    <pivotField axis="axisRow" allDrilled="1" subtotalTop="0" showAll="0" dataSourceSort="1" defaultSubtotal="0" defaultAttributeDrillState="1">
      <items count="5">
        <item x="0"/>
        <item x="1"/>
        <item x="2"/>
        <item x="3"/>
        <item x="4"/>
      </items>
    </pivotField>
    <pivotField dataField="1" subtotalTop="0" showAll="0" defaultSubtotal="0"/>
  </pivotFields>
  <rowFields count="1">
    <field x="0"/>
  </rowFields>
  <rowItems count="6">
    <i>
      <x/>
    </i>
    <i>
      <x v="1"/>
    </i>
    <i>
      <x v="2"/>
    </i>
    <i>
      <x v="3"/>
    </i>
    <i>
      <x v="4"/>
    </i>
    <i t="grand">
      <x/>
    </i>
  </rowItems>
  <colItems count="1">
    <i/>
  </colItems>
  <dataFields count="1">
    <dataField fld="1" subtotal="count" baseField="0" baseItem="0"/>
  </dataFields>
  <chartFormats count="1">
    <chartFormat chart="0" format="0" series="1">
      <pivotArea type="data" outline="0" fieldPosition="0">
        <references count="1">
          <reference field="4294967294" count="1" selected="0">
            <x v="0"/>
          </reference>
        </references>
      </pivotArea>
    </chartFormat>
  </chartFormats>
  <pivotHierarchies count="1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bl_Household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0052E26-8817-4332-806E-0A8AFCBCB695}" name="PivotTable40"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L11" firstHeaderRow="1" firstDataRow="2" firstDataCol="1"/>
  <pivotFields count="14">
    <pivotField dataField="1" showAll="0"/>
    <pivotField showAll="0"/>
    <pivotField showAll="0"/>
    <pivotField showAll="0"/>
    <pivotField showAll="0"/>
    <pivotField showAll="0"/>
    <pivotField showAll="0"/>
    <pivotField axis="axisCol" showAll="0">
      <items count="11">
        <item x="4"/>
        <item x="2"/>
        <item x="1"/>
        <item x="5"/>
        <item x="8"/>
        <item x="7"/>
        <item x="6"/>
        <item x="0"/>
        <item x="9"/>
        <item x="3"/>
        <item t="default"/>
      </items>
    </pivotField>
    <pivotField showAll="0"/>
    <pivotField numFmtId="14" showAll="0">
      <items count="180">
        <item x="27"/>
        <item x="56"/>
        <item x="117"/>
        <item x="129"/>
        <item x="139"/>
        <item x="178"/>
        <item x="105"/>
        <item x="134"/>
        <item x="0"/>
        <item x="25"/>
        <item x="162"/>
        <item x="164"/>
        <item x="18"/>
        <item x="154"/>
        <item x="90"/>
        <item x="13"/>
        <item x="127"/>
        <item x="69"/>
        <item x="35"/>
        <item x="156"/>
        <item x="76"/>
        <item x="1"/>
        <item x="66"/>
        <item x="111"/>
        <item x="121"/>
        <item x="151"/>
        <item x="36"/>
        <item x="37"/>
        <item x="52"/>
        <item x="32"/>
        <item x="128"/>
        <item x="19"/>
        <item x="75"/>
        <item x="23"/>
        <item x="165"/>
        <item x="45"/>
        <item x="80"/>
        <item x="64"/>
        <item x="177"/>
        <item x="53"/>
        <item x="62"/>
        <item x="116"/>
        <item x="5"/>
        <item x="160"/>
        <item x="47"/>
        <item x="81"/>
        <item x="153"/>
        <item x="22"/>
        <item x="143"/>
        <item x="73"/>
        <item x="110"/>
        <item x="138"/>
        <item x="29"/>
        <item x="126"/>
        <item x="175"/>
        <item x="122"/>
        <item x="48"/>
        <item x="145"/>
        <item x="130"/>
        <item x="41"/>
        <item x="108"/>
        <item x="106"/>
        <item x="2"/>
        <item x="125"/>
        <item x="82"/>
        <item x="133"/>
        <item x="124"/>
        <item x="34"/>
        <item x="15"/>
        <item x="172"/>
        <item x="44"/>
        <item x="50"/>
        <item x="14"/>
        <item x="43"/>
        <item x="59"/>
        <item x="170"/>
        <item x="57"/>
        <item x="131"/>
        <item x="101"/>
        <item x="74"/>
        <item x="40"/>
        <item x="60"/>
        <item x="112"/>
        <item x="58"/>
        <item x="20"/>
        <item x="68"/>
        <item x="38"/>
        <item x="39"/>
        <item x="87"/>
        <item x="92"/>
        <item x="166"/>
        <item x="109"/>
        <item x="4"/>
        <item x="149"/>
        <item x="97"/>
        <item x="168"/>
        <item x="119"/>
        <item x="155"/>
        <item x="102"/>
        <item x="16"/>
        <item x="146"/>
        <item x="100"/>
        <item x="28"/>
        <item x="24"/>
        <item x="113"/>
        <item x="115"/>
        <item x="26"/>
        <item x="17"/>
        <item x="78"/>
        <item x="89"/>
        <item x="98"/>
        <item x="147"/>
        <item x="63"/>
        <item x="49"/>
        <item x="21"/>
        <item x="96"/>
        <item x="148"/>
        <item x="159"/>
        <item x="33"/>
        <item x="30"/>
        <item x="140"/>
        <item x="118"/>
        <item x="169"/>
        <item x="8"/>
        <item x="141"/>
        <item x="137"/>
        <item x="7"/>
        <item x="94"/>
        <item x="70"/>
        <item x="123"/>
        <item x="132"/>
        <item x="114"/>
        <item x="136"/>
        <item x="54"/>
        <item x="10"/>
        <item x="79"/>
        <item x="65"/>
        <item x="104"/>
        <item x="157"/>
        <item x="107"/>
        <item x="152"/>
        <item x="163"/>
        <item x="11"/>
        <item x="173"/>
        <item x="84"/>
        <item x="46"/>
        <item x="31"/>
        <item x="91"/>
        <item x="135"/>
        <item x="85"/>
        <item x="12"/>
        <item x="150"/>
        <item x="9"/>
        <item x="174"/>
        <item x="71"/>
        <item x="6"/>
        <item x="72"/>
        <item x="99"/>
        <item x="55"/>
        <item x="42"/>
        <item x="120"/>
        <item x="167"/>
        <item x="3"/>
        <item x="93"/>
        <item x="86"/>
        <item x="95"/>
        <item x="176"/>
        <item x="77"/>
        <item x="142"/>
        <item x="51"/>
        <item x="61"/>
        <item x="158"/>
        <item x="144"/>
        <item x="83"/>
        <item x="171"/>
        <item x="103"/>
        <item x="88"/>
        <item x="67"/>
        <item x="161"/>
        <item t="default"/>
      </items>
    </pivotField>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11"/>
  </rowFields>
  <rowItems count="7">
    <i>
      <x v="1"/>
    </i>
    <i>
      <x v="2"/>
    </i>
    <i>
      <x v="3"/>
    </i>
    <i>
      <x v="10"/>
    </i>
    <i>
      <x v="11"/>
    </i>
    <i>
      <x v="12"/>
    </i>
    <i t="grand">
      <x/>
    </i>
  </rowItems>
  <colFields count="1">
    <field x="7"/>
  </colFields>
  <colItems count="11">
    <i>
      <x/>
    </i>
    <i>
      <x v="1"/>
    </i>
    <i>
      <x v="2"/>
    </i>
    <i>
      <x v="3"/>
    </i>
    <i>
      <x v="4"/>
    </i>
    <i>
      <x v="5"/>
    </i>
    <i>
      <x v="6"/>
    </i>
    <i>
      <x v="7"/>
    </i>
    <i>
      <x v="8"/>
    </i>
    <i>
      <x v="9"/>
    </i>
    <i t="grand">
      <x/>
    </i>
  </colItems>
  <dataFields count="1">
    <dataField name="Count of Household_ID" fld="0" subtotal="count" baseField="11" baseItem="1"/>
  </dataFields>
  <chartFormats count="20">
    <chartFormat chart="0" format="0" series="1">
      <pivotArea type="data" outline="0" fieldPosition="0">
        <references count="1">
          <reference field="7" count="1" selected="0">
            <x v="0"/>
          </reference>
        </references>
      </pivotArea>
    </chartFormat>
    <chartFormat chart="0" format="1" series="1">
      <pivotArea type="data" outline="0" fieldPosition="0">
        <references count="1">
          <reference field="7" count="1" selected="0">
            <x v="1"/>
          </reference>
        </references>
      </pivotArea>
    </chartFormat>
    <chartFormat chart="0" format="2" series="1">
      <pivotArea type="data" outline="0" fieldPosition="0">
        <references count="1">
          <reference field="7" count="1" selected="0">
            <x v="2"/>
          </reference>
        </references>
      </pivotArea>
    </chartFormat>
    <chartFormat chart="0" format="3" series="1">
      <pivotArea type="data" outline="0" fieldPosition="0">
        <references count="1">
          <reference field="7" count="1" selected="0">
            <x v="3"/>
          </reference>
        </references>
      </pivotArea>
    </chartFormat>
    <chartFormat chart="0" format="4" series="1">
      <pivotArea type="data" outline="0" fieldPosition="0">
        <references count="1">
          <reference field="7" count="1" selected="0">
            <x v="4"/>
          </reference>
        </references>
      </pivotArea>
    </chartFormat>
    <chartFormat chart="0" format="5" series="1">
      <pivotArea type="data" outline="0" fieldPosition="0">
        <references count="1">
          <reference field="7" count="1" selected="0">
            <x v="5"/>
          </reference>
        </references>
      </pivotArea>
    </chartFormat>
    <chartFormat chart="0" format="6" series="1">
      <pivotArea type="data" outline="0" fieldPosition="0">
        <references count="1">
          <reference field="7" count="1" selected="0">
            <x v="6"/>
          </reference>
        </references>
      </pivotArea>
    </chartFormat>
    <chartFormat chart="0" format="7" series="1">
      <pivotArea type="data" outline="0" fieldPosition="0">
        <references count="1">
          <reference field="7" count="1" selected="0">
            <x v="7"/>
          </reference>
        </references>
      </pivotArea>
    </chartFormat>
    <chartFormat chart="0" format="8" series="1">
      <pivotArea type="data" outline="0" fieldPosition="0">
        <references count="1">
          <reference field="7" count="1" selected="0">
            <x v="8"/>
          </reference>
        </references>
      </pivotArea>
    </chartFormat>
    <chartFormat chart="0" format="9" series="1">
      <pivotArea type="data" outline="0" fieldPosition="0">
        <references count="1">
          <reference field="7" count="1" selected="0">
            <x v="9"/>
          </reference>
        </references>
      </pivotArea>
    </chartFormat>
    <chartFormat chart="0" format="10" series="1">
      <pivotArea type="data" outline="0" fieldPosition="0">
        <references count="2">
          <reference field="4294967294" count="1" selected="0">
            <x v="0"/>
          </reference>
          <reference field="7" count="1" selected="0">
            <x v="0"/>
          </reference>
        </references>
      </pivotArea>
    </chartFormat>
    <chartFormat chart="0" format="11" series="1">
      <pivotArea type="data" outline="0" fieldPosition="0">
        <references count="2">
          <reference field="4294967294" count="1" selected="0">
            <x v="0"/>
          </reference>
          <reference field="7" count="1" selected="0">
            <x v="1"/>
          </reference>
        </references>
      </pivotArea>
    </chartFormat>
    <chartFormat chart="0" format="12" series="1">
      <pivotArea type="data" outline="0" fieldPosition="0">
        <references count="2">
          <reference field="4294967294" count="1" selected="0">
            <x v="0"/>
          </reference>
          <reference field="7" count="1" selected="0">
            <x v="2"/>
          </reference>
        </references>
      </pivotArea>
    </chartFormat>
    <chartFormat chart="0" format="13" series="1">
      <pivotArea type="data" outline="0" fieldPosition="0">
        <references count="2">
          <reference field="4294967294" count="1" selected="0">
            <x v="0"/>
          </reference>
          <reference field="7" count="1" selected="0">
            <x v="3"/>
          </reference>
        </references>
      </pivotArea>
    </chartFormat>
    <chartFormat chart="0" format="14" series="1">
      <pivotArea type="data" outline="0" fieldPosition="0">
        <references count="2">
          <reference field="4294967294" count="1" selected="0">
            <x v="0"/>
          </reference>
          <reference field="7" count="1" selected="0">
            <x v="4"/>
          </reference>
        </references>
      </pivotArea>
    </chartFormat>
    <chartFormat chart="0" format="15" series="1">
      <pivotArea type="data" outline="0" fieldPosition="0">
        <references count="2">
          <reference field="4294967294" count="1" selected="0">
            <x v="0"/>
          </reference>
          <reference field="7" count="1" selected="0">
            <x v="5"/>
          </reference>
        </references>
      </pivotArea>
    </chartFormat>
    <chartFormat chart="0" format="16" series="1">
      <pivotArea type="data" outline="0" fieldPosition="0">
        <references count="2">
          <reference field="4294967294" count="1" selected="0">
            <x v="0"/>
          </reference>
          <reference field="7" count="1" selected="0">
            <x v="6"/>
          </reference>
        </references>
      </pivotArea>
    </chartFormat>
    <chartFormat chart="0" format="17" series="1">
      <pivotArea type="data" outline="0" fieldPosition="0">
        <references count="2">
          <reference field="4294967294" count="1" selected="0">
            <x v="0"/>
          </reference>
          <reference field="7" count="1" selected="0">
            <x v="7"/>
          </reference>
        </references>
      </pivotArea>
    </chartFormat>
    <chartFormat chart="0" format="18" series="1">
      <pivotArea type="data" outline="0" fieldPosition="0">
        <references count="2">
          <reference field="4294967294" count="1" selected="0">
            <x v="0"/>
          </reference>
          <reference field="7" count="1" selected="0">
            <x v="8"/>
          </reference>
        </references>
      </pivotArea>
    </chartFormat>
    <chartFormat chart="0" format="19" series="1">
      <pivotArea type="data" outline="0" fieldPosition="0">
        <references count="2">
          <reference field="4294967294" count="1" selected="0">
            <x v="0"/>
          </reference>
          <reference field="7" count="1" selected="0">
            <x v="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47A6F6-9CED-4219-93FA-2AFC76AE265C}" name="PivotTable4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L10" firstHeaderRow="1" firstDataRow="2" firstDataCol="1"/>
  <pivotFields count="14">
    <pivotField dataField="1" showAll="0"/>
    <pivotField showAll="0"/>
    <pivotField axis="axisRow" showAll="0">
      <items count="6">
        <item x="3"/>
        <item x="0"/>
        <item x="2"/>
        <item x="1"/>
        <item x="4"/>
        <item t="default"/>
      </items>
    </pivotField>
    <pivotField showAll="0"/>
    <pivotField showAll="0"/>
    <pivotField showAll="0"/>
    <pivotField showAll="0"/>
    <pivotField axis="axisCol" showAll="0">
      <items count="11">
        <item x="4"/>
        <item x="2"/>
        <item x="1"/>
        <item x="5"/>
        <item x="8"/>
        <item x="7"/>
        <item x="6"/>
        <item x="0"/>
        <item x="9"/>
        <item x="3"/>
        <item t="default"/>
      </items>
    </pivotField>
    <pivotField showAll="0"/>
    <pivotField numFmtId="14" showAll="0">
      <items count="180">
        <item x="27"/>
        <item x="56"/>
        <item x="117"/>
        <item x="129"/>
        <item x="139"/>
        <item x="178"/>
        <item x="105"/>
        <item x="134"/>
        <item x="0"/>
        <item x="25"/>
        <item x="162"/>
        <item x="164"/>
        <item x="18"/>
        <item x="154"/>
        <item x="90"/>
        <item x="13"/>
        <item x="127"/>
        <item x="69"/>
        <item x="35"/>
        <item x="156"/>
        <item x="76"/>
        <item x="1"/>
        <item x="66"/>
        <item x="111"/>
        <item x="121"/>
        <item x="151"/>
        <item x="36"/>
        <item x="37"/>
        <item x="52"/>
        <item x="32"/>
        <item x="128"/>
        <item x="19"/>
        <item x="75"/>
        <item x="23"/>
        <item x="165"/>
        <item x="45"/>
        <item x="80"/>
        <item x="64"/>
        <item x="177"/>
        <item x="53"/>
        <item x="62"/>
        <item x="116"/>
        <item x="5"/>
        <item x="160"/>
        <item x="47"/>
        <item x="81"/>
        <item x="153"/>
        <item x="22"/>
        <item x="143"/>
        <item x="73"/>
        <item x="110"/>
        <item x="138"/>
        <item x="29"/>
        <item x="126"/>
        <item x="175"/>
        <item x="122"/>
        <item x="48"/>
        <item x="145"/>
        <item x="130"/>
        <item x="41"/>
        <item x="108"/>
        <item x="106"/>
        <item x="2"/>
        <item x="125"/>
        <item x="82"/>
        <item x="133"/>
        <item x="124"/>
        <item x="34"/>
        <item x="15"/>
        <item x="172"/>
        <item x="44"/>
        <item x="50"/>
        <item x="14"/>
        <item x="43"/>
        <item x="59"/>
        <item x="170"/>
        <item x="57"/>
        <item x="131"/>
        <item x="101"/>
        <item x="74"/>
        <item x="40"/>
        <item x="60"/>
        <item x="112"/>
        <item x="58"/>
        <item x="20"/>
        <item x="68"/>
        <item x="38"/>
        <item x="39"/>
        <item x="87"/>
        <item x="92"/>
        <item x="166"/>
        <item x="109"/>
        <item x="4"/>
        <item x="149"/>
        <item x="97"/>
        <item x="168"/>
        <item x="119"/>
        <item x="155"/>
        <item x="102"/>
        <item x="16"/>
        <item x="146"/>
        <item x="100"/>
        <item x="28"/>
        <item x="24"/>
        <item x="113"/>
        <item x="115"/>
        <item x="26"/>
        <item x="17"/>
        <item x="78"/>
        <item x="89"/>
        <item x="98"/>
        <item x="147"/>
        <item x="63"/>
        <item x="49"/>
        <item x="21"/>
        <item x="96"/>
        <item x="148"/>
        <item x="159"/>
        <item x="33"/>
        <item x="30"/>
        <item x="140"/>
        <item x="118"/>
        <item x="169"/>
        <item x="8"/>
        <item x="141"/>
        <item x="137"/>
        <item x="7"/>
        <item x="94"/>
        <item x="70"/>
        <item x="123"/>
        <item x="132"/>
        <item x="114"/>
        <item x="136"/>
        <item x="54"/>
        <item x="10"/>
        <item x="79"/>
        <item x="65"/>
        <item x="104"/>
        <item x="157"/>
        <item x="107"/>
        <item x="152"/>
        <item x="163"/>
        <item x="11"/>
        <item x="173"/>
        <item x="84"/>
        <item x="46"/>
        <item x="31"/>
        <item x="91"/>
        <item x="135"/>
        <item x="85"/>
        <item x="12"/>
        <item x="150"/>
        <item x="9"/>
        <item x="174"/>
        <item x="71"/>
        <item x="6"/>
        <item x="72"/>
        <item x="99"/>
        <item x="55"/>
        <item x="42"/>
        <item x="120"/>
        <item x="167"/>
        <item x="3"/>
        <item x="93"/>
        <item x="86"/>
        <item x="95"/>
        <item x="176"/>
        <item x="77"/>
        <item x="142"/>
        <item x="51"/>
        <item x="61"/>
        <item x="158"/>
        <item x="144"/>
        <item x="83"/>
        <item x="171"/>
        <item x="103"/>
        <item x="88"/>
        <item x="67"/>
        <item x="161"/>
        <item t="default"/>
      </items>
    </pivotField>
    <pivotField showAll="0"/>
    <pivotField showAll="0" defaultSubtotal="0"/>
    <pivotField showAll="0" defaultSubtotal="0"/>
    <pivotField showAll="0" defaultSubtotal="0">
      <items count="4">
        <item x="0"/>
        <item x="1"/>
        <item x="2"/>
        <item x="3"/>
      </items>
    </pivotField>
  </pivotFields>
  <rowFields count="1">
    <field x="2"/>
  </rowFields>
  <rowItems count="6">
    <i>
      <x/>
    </i>
    <i>
      <x v="1"/>
    </i>
    <i>
      <x v="2"/>
    </i>
    <i>
      <x v="3"/>
    </i>
    <i>
      <x v="4"/>
    </i>
    <i t="grand">
      <x/>
    </i>
  </rowItems>
  <colFields count="1">
    <field x="7"/>
  </colFields>
  <colItems count="11">
    <i>
      <x/>
    </i>
    <i>
      <x v="1"/>
    </i>
    <i>
      <x v="2"/>
    </i>
    <i>
      <x v="3"/>
    </i>
    <i>
      <x v="4"/>
    </i>
    <i>
      <x v="5"/>
    </i>
    <i>
      <x v="6"/>
    </i>
    <i>
      <x v="7"/>
    </i>
    <i>
      <x v="8"/>
    </i>
    <i>
      <x v="9"/>
    </i>
    <i t="grand">
      <x/>
    </i>
  </colItems>
  <dataFields count="1">
    <dataField name="Count of Household_ID" fld="0" subtotal="count" showDataAs="percentOfRow" baseField="2" baseItem="0" numFmtId="10"/>
  </dataFields>
  <chartFormats count="20">
    <chartFormat chart="0" format="0" series="1">
      <pivotArea type="data" outline="0" fieldPosition="0">
        <references count="1">
          <reference field="7" count="1" selected="0">
            <x v="0"/>
          </reference>
        </references>
      </pivotArea>
    </chartFormat>
    <chartFormat chart="0" format="1" series="1">
      <pivotArea type="data" outline="0" fieldPosition="0">
        <references count="1">
          <reference field="7" count="1" selected="0">
            <x v="1"/>
          </reference>
        </references>
      </pivotArea>
    </chartFormat>
    <chartFormat chart="0" format="2" series="1">
      <pivotArea type="data" outline="0" fieldPosition="0">
        <references count="1">
          <reference field="7" count="1" selected="0">
            <x v="2"/>
          </reference>
        </references>
      </pivotArea>
    </chartFormat>
    <chartFormat chart="0" format="3" series="1">
      <pivotArea type="data" outline="0" fieldPosition="0">
        <references count="1">
          <reference field="7" count="1" selected="0">
            <x v="3"/>
          </reference>
        </references>
      </pivotArea>
    </chartFormat>
    <chartFormat chart="0" format="4" series="1">
      <pivotArea type="data" outline="0" fieldPosition="0">
        <references count="1">
          <reference field="7" count="1" selected="0">
            <x v="4"/>
          </reference>
        </references>
      </pivotArea>
    </chartFormat>
    <chartFormat chart="0" format="5" series="1">
      <pivotArea type="data" outline="0" fieldPosition="0">
        <references count="1">
          <reference field="7" count="1" selected="0">
            <x v="5"/>
          </reference>
        </references>
      </pivotArea>
    </chartFormat>
    <chartFormat chart="0" format="6" series="1">
      <pivotArea type="data" outline="0" fieldPosition="0">
        <references count="1">
          <reference field="7" count="1" selected="0">
            <x v="6"/>
          </reference>
        </references>
      </pivotArea>
    </chartFormat>
    <chartFormat chart="0" format="7" series="1">
      <pivotArea type="data" outline="0" fieldPosition="0">
        <references count="1">
          <reference field="7" count="1" selected="0">
            <x v="7"/>
          </reference>
        </references>
      </pivotArea>
    </chartFormat>
    <chartFormat chart="0" format="8" series="1">
      <pivotArea type="data" outline="0" fieldPosition="0">
        <references count="1">
          <reference field="7" count="1" selected="0">
            <x v="8"/>
          </reference>
        </references>
      </pivotArea>
    </chartFormat>
    <chartFormat chart="0" format="9" series="1">
      <pivotArea type="data" outline="0" fieldPosition="0">
        <references count="1">
          <reference field="7" count="1" selected="0">
            <x v="9"/>
          </reference>
        </references>
      </pivotArea>
    </chartFormat>
    <chartFormat chart="0" format="10" series="1">
      <pivotArea type="data" outline="0" fieldPosition="0">
        <references count="2">
          <reference field="4294967294" count="1" selected="0">
            <x v="0"/>
          </reference>
          <reference field="7" count="1" selected="0">
            <x v="0"/>
          </reference>
        </references>
      </pivotArea>
    </chartFormat>
    <chartFormat chart="0" format="11" series="1">
      <pivotArea type="data" outline="0" fieldPosition="0">
        <references count="2">
          <reference field="4294967294" count="1" selected="0">
            <x v="0"/>
          </reference>
          <reference field="7" count="1" selected="0">
            <x v="1"/>
          </reference>
        </references>
      </pivotArea>
    </chartFormat>
    <chartFormat chart="0" format="12" series="1">
      <pivotArea type="data" outline="0" fieldPosition="0">
        <references count="2">
          <reference field="4294967294" count="1" selected="0">
            <x v="0"/>
          </reference>
          <reference field="7" count="1" selected="0">
            <x v="2"/>
          </reference>
        </references>
      </pivotArea>
    </chartFormat>
    <chartFormat chart="0" format="13" series="1">
      <pivotArea type="data" outline="0" fieldPosition="0">
        <references count="2">
          <reference field="4294967294" count="1" selected="0">
            <x v="0"/>
          </reference>
          <reference field="7" count="1" selected="0">
            <x v="3"/>
          </reference>
        </references>
      </pivotArea>
    </chartFormat>
    <chartFormat chart="0" format="14" series="1">
      <pivotArea type="data" outline="0" fieldPosition="0">
        <references count="2">
          <reference field="4294967294" count="1" selected="0">
            <x v="0"/>
          </reference>
          <reference field="7" count="1" selected="0">
            <x v="4"/>
          </reference>
        </references>
      </pivotArea>
    </chartFormat>
    <chartFormat chart="0" format="15" series="1">
      <pivotArea type="data" outline="0" fieldPosition="0">
        <references count="2">
          <reference field="4294967294" count="1" selected="0">
            <x v="0"/>
          </reference>
          <reference field="7" count="1" selected="0">
            <x v="5"/>
          </reference>
        </references>
      </pivotArea>
    </chartFormat>
    <chartFormat chart="0" format="16" series="1">
      <pivotArea type="data" outline="0" fieldPosition="0">
        <references count="2">
          <reference field="4294967294" count="1" selected="0">
            <x v="0"/>
          </reference>
          <reference field="7" count="1" selected="0">
            <x v="6"/>
          </reference>
        </references>
      </pivotArea>
    </chartFormat>
    <chartFormat chart="0" format="17" series="1">
      <pivotArea type="data" outline="0" fieldPosition="0">
        <references count="2">
          <reference field="4294967294" count="1" selected="0">
            <x v="0"/>
          </reference>
          <reference field="7" count="1" selected="0">
            <x v="7"/>
          </reference>
        </references>
      </pivotArea>
    </chartFormat>
    <chartFormat chart="0" format="18" series="1">
      <pivotArea type="data" outline="0" fieldPosition="0">
        <references count="2">
          <reference field="4294967294" count="1" selected="0">
            <x v="0"/>
          </reference>
          <reference field="7" count="1" selected="0">
            <x v="8"/>
          </reference>
        </references>
      </pivotArea>
    </chartFormat>
    <chartFormat chart="0" format="19" series="1">
      <pivotArea type="data" outline="0" fieldPosition="0">
        <references count="2">
          <reference field="4294967294" count="1" selected="0">
            <x v="0"/>
          </reference>
          <reference field="7" count="1" selected="0">
            <x v="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come_Source" xr10:uid="{CC1FEA60-3BEA-47E5-87F5-2C2482017DC9}" sourceName="Income_Source">
  <pivotTables>
    <pivotTable tabId="19" name="PivotTable29"/>
  </pivotTables>
  <data>
    <tabular pivotCacheId="2093101436">
      <items count="4">
        <i x="3" s="1"/>
        <i x="0" s="1"/>
        <i x="2"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amily_Type" xr10:uid="{0ACFD329-6887-4BEC-9C83-ADDC7CFA6B02}" sourceName="Family_Type">
  <pivotTables>
    <pivotTable tabId="19" name="PivotTable29"/>
  </pivotTables>
  <data>
    <tabular pivotCacheId="2093101436">
      <items count="5">
        <i x="2" s="1"/>
        <i x="4" s="1"/>
        <i x="1" s="1"/>
        <i x="3"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ncome_Source" xr10:uid="{B5A741D1-5C3C-406A-B25D-76CA7DBC8B9D}" cache="Slicer_Income_Source" caption="Income_Source" rowHeight="247650"/>
  <slicer name="Family_Type" xr10:uid="{4BD79A1C-0AFB-48F6-9225-90127BD9AF27}" cache="Slicer_Family_Type" caption="Family_Type"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328714D5-B103-4AD1-9741-73621120FEDD}" name="Table13" displayName="Table13" ref="A1:E17" totalsRowShown="0">
  <autoFilter ref="A1:E17" xr:uid="{328714D5-B103-4AD1-9741-73621120FEDD}"/>
  <tableColumns count="5">
    <tableColumn id="1" xr3:uid="{E17A5DAA-D3F2-4438-8DFF-028B8B7CDEED}" name="Date" dataDxfId="167"/>
    <tableColumn id="2" xr3:uid="{607AE1EF-5727-493C-991F-A81BF1A6E1D2}" name="Monthly Visits (Age 35–49, 3–6 Visits)"/>
    <tableColumn id="3" xr3:uid="{8274BCC8-05C7-4579-AF51-502E1E72D6CF}" name="Forecast(Monthly Visits (Age 35–49, 3–6 Visits))" dataDxfId="166">
      <calculatedColumnFormula>_xlfn.FORECAST.ETS(A2,$B$2:$B$7,$A$2:$A$7,1,1)</calculatedColumnFormula>
    </tableColumn>
    <tableColumn id="4" xr3:uid="{CB679228-4824-47B2-B791-FD4160DE6227}" name="Lower Confidence Bound(Monthly Visits (Age 35–49, 3–6 Visits))" dataDxfId="165">
      <calculatedColumnFormula>C2-_xlfn.FORECAST.ETS.CONFINT(A2,$B$2:$B$7,$A$2:$A$7,0.95,1,1)</calculatedColumnFormula>
    </tableColumn>
    <tableColumn id="5" xr3:uid="{1F0450E6-2882-42E1-8AD8-CD4C59CDE904}" name="Upper Confidence Bound(Monthly Visits (Age 35–49, 3–6 Visits))" dataDxfId="164">
      <calculatedColumnFormula>C2+_xlfn.FORECAST.ETS.CONFINT(A2,$B$2:$B$7,$A$2:$A$7,0.95,1,1)</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7F012AC3-8660-4D9D-B232-06E3B2968351}" name="Table17" displayName="Table17" ref="A1:E11" totalsRowShown="0">
  <autoFilter ref="A1:E11" xr:uid="{7F012AC3-8660-4D9D-B232-06E3B2968351}"/>
  <tableColumns count="5">
    <tableColumn id="1" xr3:uid="{DA723E11-33E0-4FC0-B5AB-3FDCF7131D85}" name="Date" dataDxfId="163"/>
    <tableColumn id="2" xr3:uid="{B605C326-7718-4C23-830D-6FCCECA0D828}" name="Parcel Size 2"/>
    <tableColumn id="3" xr3:uid="{FEB41BD3-AE0C-4323-BF71-63469C321125}" name="Forecast(Parcel Size 2)" dataDxfId="162">
      <calculatedColumnFormula>_xlfn.FORECAST.ETS(A2,$B$2:$B$7,$A$2:$A$7,1,1)</calculatedColumnFormula>
    </tableColumn>
    <tableColumn id="4" xr3:uid="{CAA80D6C-2AF0-4BE2-9141-75A531AD03E7}" name="Lower Confidence Bound(Parcel Size 2)" dataDxfId="161">
      <calculatedColumnFormula>C2-_xlfn.FORECAST.ETS.CONFINT(A2,$B$2:$B$7,$A$2:$A$7,0.95,1,1)</calculatedColumnFormula>
    </tableColumn>
    <tableColumn id="5" xr3:uid="{61053345-FDC6-404A-B893-CF1BBBA39D87}" name="Upper Confidence Bound(Parcel Size 2)" dataDxfId="160">
      <calculatedColumnFormula>C2+_xlfn.FORECAST.ETS.CONFINT(A2,$B$2:$B$7,$A$2:$A$7,0.95,1,1)</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40746DE1-9654-44DA-A7FC-DDA387C16882}" name="Table2527" displayName="Table2527" ref="I1:M11" totalsRowShown="0">
  <autoFilter ref="I1:M11" xr:uid="{40746DE1-9654-44DA-A7FC-DDA387C16882}"/>
  <tableColumns count="5">
    <tableColumn id="1" xr3:uid="{06EA83A2-C928-41D3-AFBE-AC3B55612F2F}" name="Date" dataDxfId="159"/>
    <tableColumn id="2" xr3:uid="{579230D7-D301-4C6A-A139-F55A325FED43}" name="Parcel Size 4"/>
    <tableColumn id="3" xr3:uid="{FABCCE05-E790-4787-8D8A-7D38BBA56B49}" name="Forecast(Parcel Size 4)">
      <calculatedColumnFormula>_xlfn.FORECAST.ETS(I2,$B$2:$B$7,$A$2:$A$7,1,1)</calculatedColumnFormula>
    </tableColumn>
    <tableColumn id="4" xr3:uid="{3D3D907E-7224-483E-8D0C-06D5C26647C1}" name="Lower Confidence Bound(Parcel Size 4)" dataDxfId="158">
      <calculatedColumnFormula>K2-_xlfn.FORECAST.ETS.CONFINT(I2,$B$2:$B$7,$A$2:$A$7,0.95,1,1)</calculatedColumnFormula>
    </tableColumn>
    <tableColumn id="5" xr3:uid="{12373E0F-81B8-498F-9919-F7A805AAD80E}" name="Upper Confidence Bound(Parcel Size 4)" dataDxfId="157">
      <calculatedColumnFormula>K2+_xlfn.FORECAST.ETS.CONFINT(I2,$B$2:$B$7,$A$2:$A$7,0.95,1,1)</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D3BE097F-035E-4F5A-98C0-6AFECD580BD6}" name="Table2730" displayName="Table2730" ref="A35:E45" totalsRowShown="0">
  <autoFilter ref="A35:E45" xr:uid="{D3BE097F-035E-4F5A-98C0-6AFECD580BD6}"/>
  <tableColumns count="5">
    <tableColumn id="1" xr3:uid="{191D9D50-343D-4987-A5CF-19CCF2140357}" name="Date" dataDxfId="156"/>
    <tableColumn id="2" xr3:uid="{D113FD94-2C2B-4B76-BAAC-9314154B591D}" name="Parcel Size 6"/>
    <tableColumn id="3" xr3:uid="{35D594CF-9BB5-49F9-B469-054008B2ABF3}" name="Forecast(Parcel Size 6)" dataDxfId="155">
      <calculatedColumnFormula>_xlfn.FORECAST.ETS(A36,$B$2:$B$7,$A$2:$A$7,1,1)</calculatedColumnFormula>
    </tableColumn>
    <tableColumn id="4" xr3:uid="{597493B4-DDC4-455B-8288-FB9C378A15F4}" name="Lower Confidence Bound(Parcel Size 6)" dataDxfId="154">
      <calculatedColumnFormula>C36-_xlfn.FORECAST.ETS.CONFINT(A36,$B$2:$B$7,$A$2:$A$7,0.95,1,1)</calculatedColumnFormula>
    </tableColumn>
    <tableColumn id="5" xr3:uid="{74FFD8BC-9176-4DE9-85A2-80D1EF66DD87}" name="Upper Confidence Bound(Parcel Size 6)" dataDxfId="153">
      <calculatedColumnFormula>C36+_xlfn.FORECAST.ETS.CONFINT(A36,$B$2:$B$7,$A$2:$A$7,0.95,1,1)</calculatedColumnFormula>
    </tableColum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543BA8E7-FA2B-4CA1-957D-6439FC3287FC}" name="Table3032" displayName="Table3032" ref="I35:M43" totalsRowShown="0">
  <autoFilter ref="I35:M43" xr:uid="{543BA8E7-FA2B-4CA1-957D-6439FC3287FC}"/>
  <tableColumns count="5">
    <tableColumn id="1" xr3:uid="{1F21F29D-E253-42D1-BFA9-E04A3DDDA7E3}" name="Date" dataDxfId="152"/>
    <tableColumn id="2" xr3:uid="{D745AB92-4C1D-45E8-A552-FE4B4AD8BCE9}" name="Parcel Size 8" dataDxfId="151"/>
    <tableColumn id="3" xr3:uid="{B042AD08-41BC-4C1D-8DD0-05A162E61F17}" name="Forecast(Parcel Size 8)" dataDxfId="150"/>
    <tableColumn id="4" xr3:uid="{1BFFC0B3-D241-43EF-823F-4939495D333F}" name="Lower Confidence Bound(Parcel Size 8)" dataDxfId="149"/>
    <tableColumn id="5" xr3:uid="{5DA0C329-1D4B-415A-945C-FC9F83A753B0}" name="Upper Confidence Bound(Parcel Size 8)" dataDxfId="148"/>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20CBE8C1-EB85-4190-891B-96712D393F1B}" name="Table3234" displayName="Table3234" ref="A70:E78" totalsRowShown="0">
  <autoFilter ref="A70:E78" xr:uid="{20CBE8C1-EB85-4190-891B-96712D393F1B}"/>
  <tableColumns count="5">
    <tableColumn id="1" xr3:uid="{90AD9E66-28A1-4E73-8434-CCDC70FE8276}" name="Date" dataDxfId="147"/>
    <tableColumn id="2" xr3:uid="{BD22BB5A-1F70-474B-925B-0FDC5C71313F}" name="Parcel Size 10" dataDxfId="146"/>
    <tableColumn id="3" xr3:uid="{404A3A1B-EA8F-45BE-AF0B-36E2A0C26985}" name="Forecast(Parcel Size 10)" dataDxfId="145"/>
    <tableColumn id="4" xr3:uid="{4C4EC82F-4F1B-45E4-B7C6-C77B31C8DD96}" name="Lower Confidence Bound(Parcel Size 10)" dataDxfId="144"/>
    <tableColumn id="5" xr3:uid="{E84E3ED8-D2CC-4776-BE5E-BA3FA487C6A6}" name="Upper Confidence Bound(Parcel Size 10)" dataDxfId="143"/>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F51BD7D6-6548-4BFC-8249-53D527549F90}" name="Table3436" displayName="Table3436" ref="I70:M78" totalsRowShown="0">
  <autoFilter ref="I70:M78" xr:uid="{F51BD7D6-6548-4BFC-8249-53D527549F90}"/>
  <tableColumns count="5">
    <tableColumn id="1" xr3:uid="{3360878D-A71B-4C5E-9E03-D60418D7F05F}" name="Date" dataDxfId="142"/>
    <tableColumn id="2" xr3:uid="{5ABF6C26-714C-4874-A508-68B73C1440E6}" name="Parcel Size 12" dataDxfId="141"/>
    <tableColumn id="3" xr3:uid="{B3A4FA19-EBF2-4259-A026-8EA3C3E48F32}" name="Forecast(Parcel Size 12)" dataDxfId="140"/>
    <tableColumn id="4" xr3:uid="{6BFE4771-43E6-44BD-A680-7A5DA7AE6F61}" name="Lower Confidence Bound(Parcel Size 12)" dataDxfId="139"/>
    <tableColumn id="5" xr3:uid="{52AE4BEB-B9D5-483A-A8B0-5B89A19F0892}" name="Upper Confidence Bound(Parcel Size 12)" dataDxfId="138"/>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0228C6C8-A72A-41C8-B001-623E548255E6}" name="Table3638" displayName="Table3638" ref="A103:E111" totalsRowShown="0">
  <autoFilter ref="A103:E111" xr:uid="{0228C6C8-A72A-41C8-B001-623E548255E6}"/>
  <tableColumns count="5">
    <tableColumn id="1" xr3:uid="{96CD9BF2-4EB5-4822-B02B-90F8DC609662}" name="Date" dataDxfId="137"/>
    <tableColumn id="2" xr3:uid="{AC0E136F-8F2B-43B7-8BA7-DEAAEEEED2F7}" name="Parcel Size 14" dataDxfId="136"/>
    <tableColumn id="3" xr3:uid="{989CDF57-5A16-40B7-BBE6-850C7512C3E8}" name="Forecast(Parcel Size 14)" dataDxfId="135"/>
    <tableColumn id="4" xr3:uid="{AE328535-CA3A-4E39-9FCA-A3EC32F474E8}" name="Lower Confidence Bound(Parcel Size 14)" dataDxfId="134"/>
    <tableColumn id="5" xr3:uid="{02483919-2E12-4684-91C6-3054DA165029}" name="Upper Confidence Bound(Parcel Size 14)" dataDxfId="133"/>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7E568584-6325-433D-84B0-FC5E318D8B42}" name="Table3840" displayName="Table3840" ref="I103:M113" totalsRowShown="0">
  <autoFilter ref="I103:M113" xr:uid="{7E568584-6325-433D-84B0-FC5E318D8B42}"/>
  <tableColumns count="5">
    <tableColumn id="1" xr3:uid="{5458C3E7-BBDC-47EE-87F4-D3B41BE3F395}" name="Date" dataDxfId="132"/>
    <tableColumn id="2" xr3:uid="{8DCDCEB3-0F71-4D0E-803F-8CECA2BE865F}" name="Parcel Size 16"/>
    <tableColumn id="3" xr3:uid="{CC4BC1E5-59D5-4760-ACC7-6F83A5D681E6}" name="Forecast(Parcel Size 16)" dataDxfId="131">
      <calculatedColumnFormula>_xlfn.FORECAST.ETS(I104,$B$2:$B$7,$A$2:$A$7,1,1)</calculatedColumnFormula>
    </tableColumn>
    <tableColumn id="4" xr3:uid="{E75F6065-B110-45F5-A62B-E679C202E9EB}" name="Lower Confidence Bound(Parcel Size 16)" dataDxfId="130">
      <calculatedColumnFormula>K104-_xlfn.FORECAST.ETS.CONFINT(I104,$B$2:$B$7,$A$2:$A$7,0.95,1,1)</calculatedColumnFormula>
    </tableColumn>
    <tableColumn id="5" xr3:uid="{FC7F32B3-3040-499A-A421-69259AC1A69A}" name="Upper Confidence Bound(Parcel Size 16)" dataDxfId="129">
      <calculatedColumnFormula>K104+_xlfn.FORECAST.ETS.CONFINT(I104,$B$2:$B$7,$A$2:$A$7,0.95,1,1)</calculatedColumnFormula>
    </tableColum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8D5B2A78-138B-451A-AFED-C10DDEEAFFC9}" name="Table4042" displayName="Table4042" ref="A138:E146" totalsRowShown="0">
  <autoFilter ref="A138:E146" xr:uid="{8D5B2A78-138B-451A-AFED-C10DDEEAFFC9}"/>
  <tableColumns count="5">
    <tableColumn id="1" xr3:uid="{725A3843-B1B4-471F-8F3A-ABEF36FB791F}" name="Date" dataDxfId="128"/>
    <tableColumn id="2" xr3:uid="{E1716C09-B6C9-4A22-B266-200AF308651B}" name="Parcel Size 18" dataDxfId="127"/>
    <tableColumn id="3" xr3:uid="{346EB6A0-B188-4FB3-98E0-2DCE5E4C3E84}" name="Forecast(Parcel Size 18)" dataDxfId="126"/>
    <tableColumn id="4" xr3:uid="{5AAE6F60-57D6-443B-AF75-16DCA15397A5}" name="Lower Confidence Bound(Parcel Size 18)" dataDxfId="125"/>
    <tableColumn id="5" xr3:uid="{0129D518-9D87-4180-9B66-54C471028300}" name="Upper Confidence Bound(Parcel Size 18)" dataDxfId="124"/>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70FFD9F7-AAAF-475D-8785-512C3FCCFD69}" name="Table25" displayName="Table25" ref="A1:E11" totalsRowShown="0">
  <autoFilter ref="A1:E11" xr:uid="{70FFD9F7-AAAF-475D-8785-512C3FCCFD69}"/>
  <tableColumns count="5">
    <tableColumn id="1" xr3:uid="{845B6D11-0C79-4A80-AC48-290AA51B4549}" name="Date" dataDxfId="123"/>
    <tableColumn id="2" xr3:uid="{C26E8FB3-55FE-4D71-B672-CA9AC9D64CE0}" name="Parcel Size 4"/>
    <tableColumn id="3" xr3:uid="{326C9EE3-305D-4A84-B42A-B3112545C341}" name="Forecast(Parcel Size 4)">
      <calculatedColumnFormula>_xlfn.FORECAST.ETS(A2,$B$2:$B$7,$A$2:$A$7,1,1)</calculatedColumnFormula>
    </tableColumn>
    <tableColumn id="4" xr3:uid="{E3F909C2-D283-4B45-9FFD-728A109753A3}" name="Lower Confidence Bound(Parcel Size 4)" dataDxfId="122">
      <calculatedColumnFormula>C2-_xlfn.FORECAST.ETS.CONFINT(A2,$B$2:$B$7,$A$2:$A$7,0.95,1,1)</calculatedColumnFormula>
    </tableColumn>
    <tableColumn id="5" xr3:uid="{AE8354FD-92DC-4D57-AD91-B3B150E3A40E}" name="Upper Confidence Bound(Parcel Size 4)" dataDxfId="121">
      <calculatedColumnFormula>C2+_xlfn.FORECAST.ETS.CONFINT(A2,$B$2:$B$7,$A$2:$A$7,0.95,1,1)</calculatedColumnFormula>
    </tableColumn>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909C1E1F-D0C6-4896-89FF-A20B72675D5C}" name="Table27" displayName="Table27" ref="A1:E11" totalsRowShown="0">
  <autoFilter ref="A1:E11" xr:uid="{909C1E1F-D0C6-4896-89FF-A20B72675D5C}"/>
  <tableColumns count="5">
    <tableColumn id="1" xr3:uid="{38179204-A3BE-4262-A05A-CA8FC70A7159}" name="Date" dataDxfId="120"/>
    <tableColumn id="2" xr3:uid="{F206D5DD-2B97-48C1-B755-A71BAEC7E792}" name="Parcel Size 6"/>
    <tableColumn id="3" xr3:uid="{D4201132-A785-4ACE-9E8F-1E52A6B591EE}" name="Forecast(Parcel Size 6)" dataDxfId="119">
      <calculatedColumnFormula>_xlfn.FORECAST.ETS(A2,$B$2:$B$7,$A$2:$A$7,1,1)</calculatedColumnFormula>
    </tableColumn>
    <tableColumn id="4" xr3:uid="{5A01F2D1-9B0B-4D18-B6CF-18BA8908DF22}" name="Lower Confidence Bound(Parcel Size 6)" dataDxfId="118">
      <calculatedColumnFormula>C2-_xlfn.FORECAST.ETS.CONFINT(A2,$B$2:$B$7,$A$2:$A$7,0.95,1,1)</calculatedColumnFormula>
    </tableColumn>
    <tableColumn id="5" xr3:uid="{D0C4F1DA-A305-48B3-8560-852F9516FA22}" name="Upper Confidence Bound(Parcel Size 6)" dataDxfId="117">
      <calculatedColumnFormula>C2+_xlfn.FORECAST.ETS.CONFINT(A2,$B$2:$B$7,$A$2:$A$7,0.95,1,1)</calculatedColumnFormula>
    </tableColumn>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D0904851-39A6-4FC0-B75F-FFE00BCA0E98}" name="Table30" displayName="Table30" ref="A1:E9" totalsRowShown="0">
  <autoFilter ref="A1:E9" xr:uid="{D0904851-39A6-4FC0-B75F-FFE00BCA0E98}"/>
  <tableColumns count="5">
    <tableColumn id="1" xr3:uid="{0EDB0971-A8F3-49EF-B6D4-F4E3FA57387D}" name="Date" dataDxfId="116"/>
    <tableColumn id="2" xr3:uid="{ACD6E870-4F9C-4EAB-92FA-F1D7E8A87E90}" name="Parcel Size 8" dataDxfId="115"/>
    <tableColumn id="3" xr3:uid="{6C7901EE-A208-4B86-99B4-37B5B3313060}" name="Forecast(Parcel Size 8)" dataDxfId="114"/>
    <tableColumn id="4" xr3:uid="{865EF40C-CF9A-4FDE-A546-528884583A79}" name="Lower Confidence Bound(Parcel Size 8)" dataDxfId="113"/>
    <tableColumn id="5" xr3:uid="{EB2F459F-26B3-40C6-956D-16062631D8C2}" name="Upper Confidence Bound(Parcel Size 8)" dataDxfId="112"/>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FE4A11FA-D0EB-463E-B9F6-D78A38F66164}" name="Table32" displayName="Table32" ref="A1:E9" totalsRowShown="0">
  <autoFilter ref="A1:E9" xr:uid="{FE4A11FA-D0EB-463E-B9F6-D78A38F66164}"/>
  <tableColumns count="5">
    <tableColumn id="1" xr3:uid="{6E43FC51-B491-48C7-A335-8E2D029A3045}" name="Date" dataDxfId="111"/>
    <tableColumn id="2" xr3:uid="{BD192802-26C8-4652-9A2C-D363BBAAB0DD}" name="Parcel Size 10" dataDxfId="110"/>
    <tableColumn id="3" xr3:uid="{1EDBA687-3118-4F32-920C-6F42D2F41EEE}" name="Forecast(Parcel Size 10)" dataDxfId="109"/>
    <tableColumn id="4" xr3:uid="{54A73F65-EE04-4E5F-9591-FBFB7324E65F}" name="Lower Confidence Bound(Parcel Size 10)" dataDxfId="108"/>
    <tableColumn id="5" xr3:uid="{5DA01DFE-4BE5-4099-A6B0-97D0E4EBBCF5}" name="Upper Confidence Bound(Parcel Size 10)" dataDxfId="107"/>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4DC867F1-ED74-4A97-B52A-4C1A9ADEF233}" name="Table34" displayName="Table34" ref="A1:E9" totalsRowShown="0">
  <autoFilter ref="A1:E9" xr:uid="{4DC867F1-ED74-4A97-B52A-4C1A9ADEF233}"/>
  <tableColumns count="5">
    <tableColumn id="1" xr3:uid="{F8F2B6CB-6375-4918-857D-3139BA26DC1C}" name="Date" dataDxfId="106"/>
    <tableColumn id="2" xr3:uid="{FB3011BA-D476-41CF-9495-4EDB7F8C8FD9}" name="Parcel Size 12" dataDxfId="105"/>
    <tableColumn id="3" xr3:uid="{68C0972B-57E7-4C8E-909D-798D9724F697}" name="Forecast(Parcel Size 12)" dataDxfId="104"/>
    <tableColumn id="4" xr3:uid="{2A57CB50-8AD3-4D8B-B796-1FF0E51D0C0F}" name="Lower Confidence Bound(Parcel Size 12)" dataDxfId="103"/>
    <tableColumn id="5" xr3:uid="{402EDB0E-4F08-4444-8B8B-4FA0B32AC3F6}" name="Upper Confidence Bound(Parcel Size 12)" dataDxfId="102"/>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67619F59-7B5D-43B6-B6DB-3B7738E5F8EE}" name="Table36" displayName="Table36" ref="A1:E9" totalsRowShown="0">
  <autoFilter ref="A1:E9" xr:uid="{67619F59-7B5D-43B6-B6DB-3B7738E5F8EE}"/>
  <tableColumns count="5">
    <tableColumn id="1" xr3:uid="{10B3A4A4-5B04-4494-BCA8-EAFD587423F1}" name="Date" dataDxfId="101"/>
    <tableColumn id="2" xr3:uid="{EE2C28E7-C1FE-47E1-88B3-C5F44209B186}" name="Parcel Size 14" dataDxfId="100"/>
    <tableColumn id="3" xr3:uid="{AA9D616E-942A-4AD1-B1E1-1C15D6B15A44}" name="Forecast(Parcel Size 14)" dataDxfId="99"/>
    <tableColumn id="4" xr3:uid="{258C02CF-1A13-4705-A2ED-7DC50DF51E03}" name="Lower Confidence Bound(Parcel Size 14)" dataDxfId="98"/>
    <tableColumn id="5" xr3:uid="{381C7B96-4FBB-4058-B426-715BBCB139FD}" name="Upper Confidence Bound(Parcel Size 14)" dataDxfId="97"/>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0343D877-9AED-4B1D-A669-B10EF273EEC9}" name="Table38" displayName="Table38" ref="A1:E11" totalsRowShown="0">
  <autoFilter ref="A1:E11" xr:uid="{0343D877-9AED-4B1D-A669-B10EF273EEC9}"/>
  <tableColumns count="5">
    <tableColumn id="1" xr3:uid="{7C342699-E845-4617-B2E2-A8E52D3766D0}" name="Date" dataDxfId="96"/>
    <tableColumn id="2" xr3:uid="{FB4771CB-B67D-4B46-BDC4-05CE042975AB}" name="Parcel Size 16"/>
    <tableColumn id="3" xr3:uid="{F93FA546-16B5-4180-8E80-CB8CE7D0FF9B}" name="Forecast(Parcel Size 16)" dataDxfId="95">
      <calculatedColumnFormula>_xlfn.FORECAST.ETS(A2,$B$2:$B$7,$A$2:$A$7,1,1)</calculatedColumnFormula>
    </tableColumn>
    <tableColumn id="4" xr3:uid="{029A6625-8CC0-4CBD-BD87-712283781605}" name="Lower Confidence Bound(Parcel Size 16)" dataDxfId="94">
      <calculatedColumnFormula>C2-_xlfn.FORECAST.ETS.CONFINT(A2,$B$2:$B$7,$A$2:$A$7,0.95,1,1)</calculatedColumnFormula>
    </tableColumn>
    <tableColumn id="5" xr3:uid="{3DD09CCA-0E2D-42C5-92DA-A2A4C6F1819C}" name="Upper Confidence Bound(Parcel Size 16)" dataDxfId="93">
      <calculatedColumnFormula>C2+_xlfn.FORECAST.ETS.CONFINT(A2,$B$2:$B$7,$A$2:$A$7,0.95,1,1)</calculatedColumnFormula>
    </tableColumn>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996E1C4F-BA2E-49EE-895A-D778B57ADA17}" name="Table40" displayName="Table40" ref="A1:E9" totalsRowShown="0">
  <autoFilter ref="A1:E9" xr:uid="{996E1C4F-BA2E-49EE-895A-D778B57ADA17}"/>
  <tableColumns count="5">
    <tableColumn id="1" xr3:uid="{92610C6B-93FE-43A3-850C-862B33121F57}" name="Date" dataDxfId="92"/>
    <tableColumn id="2" xr3:uid="{12609A3B-C2BF-493D-9CB1-17C8C4BF0389}" name="Parcel Size 18" dataDxfId="91"/>
    <tableColumn id="3" xr3:uid="{890FE1F5-1004-4E26-8E27-27E40E345A6C}" name="Forecast(Parcel Size 18)" dataDxfId="90"/>
    <tableColumn id="4" xr3:uid="{B6C43CB6-1F61-4928-A099-7B6D159F7D46}" name="Lower Confidence Bound(Parcel Size 18)" dataDxfId="89"/>
    <tableColumn id="5" xr3:uid="{9C80D44E-F5D6-4EAB-8578-C1370B0643EA}" name="Upper Confidence Bound(Parcel Size 18)" dataDxfId="88"/>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BFECE8F3-7C73-4B92-A2A5-FE3C89317862}" name="Table42" displayName="Table42" ref="A1:E11" totalsRowShown="0">
  <autoFilter ref="A1:E11" xr:uid="{BFECE8F3-7C73-4B92-A2A5-FE3C89317862}"/>
  <tableColumns count="5">
    <tableColumn id="1" xr3:uid="{99EE86C5-3DB3-42AB-95F3-6810F163C021}" name="Date" dataDxfId="87"/>
    <tableColumn id="2" xr3:uid="{9C6002F8-6A3F-4085-94A3-EFEEA9DE396C}" name="Parcel Size 20"/>
    <tableColumn id="3" xr3:uid="{9BAE9368-C0B1-4405-BF11-C86383D4F1EB}" name="Forecast(Parcel Size 20)" dataDxfId="86">
      <calculatedColumnFormula>_xlfn.FORECAST.ETS(A2,$B$2:$B$7,$A$2:$A$7,1,1)</calculatedColumnFormula>
    </tableColumn>
    <tableColumn id="4" xr3:uid="{6D7A9CA1-491F-47FC-B1E5-86EFFC2C0C37}" name="Lower Confidence Bound(Parcel Size 20)" dataDxfId="85">
      <calculatedColumnFormula>C2-_xlfn.FORECAST.ETS.CONFINT(A2,$B$2:$B$7,$A$2:$A$7,0.95,1,1)</calculatedColumnFormula>
    </tableColumn>
    <tableColumn id="5" xr3:uid="{51545E19-59F5-41F3-9420-74954BBE173D}" name="Upper Confidence Bound(Parcel Size 20)" dataDxfId="84">
      <calculatedColumnFormula>C2+_xlfn.FORECAST.ETS.CONFINT(A2,$B$2:$B$7,$A$2:$A$7,0.95,1,1)</calculatedColumnFormula>
    </tableColumn>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4A9F12BD-DF4E-4A3F-8DD5-0FA7BDFA0351}" name="Table6" displayName="Table6" ref="A1:A8" totalsRowShown="0">
  <autoFilter ref="A1:A8" xr:uid="{4A9F12BD-DF4E-4A3F-8DD5-0FA7BDFA0351}"/>
  <tableColumns count="1">
    <tableColumn id="1" xr3:uid="{E192F844-C6BB-4A1F-8D1A-B69BA295DE61}" name="Column1"/>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9431351-683E-40B4-8AE8-AE4BDDD352F3}" name="Table12" displayName="Table12" ref="B9:L899" totalsRowShown="0" headerRowDxfId="83">
  <autoFilter ref="B9:L899" xr:uid="{19431351-683E-40B4-8AE8-AE4BDDD352F3}"/>
  <tableColumns count="11">
    <tableColumn id="1" xr3:uid="{B0F5086F-4360-41AE-8C6E-2BBCB5AD51E8}" name="Household_ID" dataDxfId="82"/>
    <tableColumn id="2" xr3:uid="{32F36C15-7AD2-48D8-A376-17D4F1D0D263}" name="Age_Group"/>
    <tableColumn id="3" xr3:uid="{419F6226-A6AC-478E-B4B6-4845C4C1A2DC}" name="Ethnicity"/>
    <tableColumn id="4" xr3:uid="{15D0A42D-4A08-4693-9761-A04CCC2A443D}" name="Income_Source"/>
    <tableColumn id="5" xr3:uid="{703EFC13-0989-4216-A342-284710965841}" name="Family_Type"/>
    <tableColumn id="6" xr3:uid="{A8055BDF-9961-44E9-B239-FA2F7CFC0684}" name="Visit_Frequency"/>
    <tableColumn id="7" xr3:uid="{0C697220-AA0B-4FF1-9086-C39BE699A12F}" name="Household_Size" dataDxfId="81"/>
    <tableColumn id="8" xr3:uid="{96839EEC-B5C2-4AF1-91AC-85859D421CCB}" name="Parcel_Size" dataDxfId="80"/>
    <tableColumn id="9" xr3:uid="{501079EE-6C96-44E8-9CA4-F8E1AD6E6692}" name="Referred_to_Service"/>
    <tableColumn id="10" xr3:uid="{DB19AA2D-FB0E-450F-A4B2-3A01EAE93D9C}" name="Date_Assigned" dataDxfId="79"/>
    <tableColumn id="11" xr3:uid="{CBC0853A-3AF7-4500-9397-52851A8A926C}" name="Service_Type">
      <calculatedColumnFormula>_xlfn.XLOOKUP(J10, Referral_Lookup!A$2:A$3, Referral_Lookup!B$2:B$3, "Not Specified")</calculatedColumnFormula>
    </tableColumn>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3" xr:uid="{329B334D-0BFE-4049-8951-348A81FA3EB1}" name="Table63" displayName="Table63" ref="A1:E13" totalsRowShown="0">
  <autoFilter ref="A1:E13" xr:uid="{329B334D-0BFE-4049-8951-348A81FA3EB1}"/>
  <tableColumns count="5">
    <tableColumn id="1" xr3:uid="{A0951F60-D8B0-4139-941E-CEDC8DF603A9}" name="Month" dataDxfId="78"/>
    <tableColumn id="2" xr3:uid="{EB2C30D0-8B4A-4BAB-BAD3-83B1208549B4}" name="High-Need Visits (7-12)"/>
    <tableColumn id="3" xr3:uid="{9BCD496F-2A70-4A4E-A703-D9F9D2A63FE7}" name="Forecast(High-Need Visits (7-12))">
      <calculatedColumnFormula>_xlfn.FORECAST.ETS(A2,$B$2:$B$7,$A$2:$A$7,1,1)</calculatedColumnFormula>
    </tableColumn>
    <tableColumn id="4" xr3:uid="{5CB2B283-C848-4AD9-80F6-D3B6E0FCFEB4}" name="Lower Confidence Bound(High-Need Visits (7-12))" dataDxfId="77">
      <calculatedColumnFormula>C2-_xlfn.FORECAST.ETS.CONFINT(A2,$B$2:$B$7,$A$2:$A$7,0.95,1,1)</calculatedColumnFormula>
    </tableColumn>
    <tableColumn id="5" xr3:uid="{E55CF39E-8BBD-47A9-831A-2F35FB939CE3}" name="Upper Confidence Bound(High-Need Visits (7-12))" dataDxfId="76">
      <calculatedColumnFormula>C2+_xlfn.FORECAST.ETS.CONFINT(A2,$B$2:$B$7,$A$2:$A$7,0.95,1,1)</calculatedColumnFormula>
    </tableColumn>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4DC4184-CCE8-4B3A-B566-64F17D8CA9BF}" name="Table44" displayName="Table44" ref="A1:E13" totalsRowShown="0">
  <autoFilter ref="A1:E13" xr:uid="{6D88CF4A-A846-4762-9975-9A2CB3774194}"/>
  <tableColumns count="5">
    <tableColumn id="1" xr3:uid="{A43A1D69-24C6-4D74-9F12-F7B1612BB9A5}" name="Date" dataDxfId="75"/>
    <tableColumn id="2" xr3:uid="{1A81FDA6-F20E-4199-B11C-315BE9B87D1B}" name="Parcel Size 2"/>
    <tableColumn id="3" xr3:uid="{1809071B-4459-4626-9302-AF7DF70AE974}" name="Forecast(Parcel Size 2)" dataDxfId="74">
      <calculatedColumnFormula>_xlfn.FORECAST.ETS(A2,$B$2:$B$7,$A$2:$A$7,1,1)</calculatedColumnFormula>
    </tableColumn>
    <tableColumn id="4" xr3:uid="{76168750-BBB4-4E3C-B083-35A5E643EEA8}" name="Lower Confidence Bound(Parcel Size 2)" dataDxfId="73">
      <calculatedColumnFormula>C2-_xlfn.FORECAST.ETS.CONFINT(A2,$B$2:$B$7,$A$2:$A$7,0.95,1,1)</calculatedColumnFormula>
    </tableColumn>
    <tableColumn id="5" xr3:uid="{14BBFDD6-BFEC-44D7-BFC7-CA899FDD4980}" name="Upper Confidence Bound(Parcel Size 2)" dataDxfId="72">
      <calculatedColumnFormula>C2+_xlfn.FORECAST.ETS.CONFINT(A2,$B$2:$B$7,$A$2:$A$7,0.95,1,1)</calculatedColumnFormula>
    </tableColumn>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20B0EDC-D2BB-432B-A6CC-1A0B890E2591}" name="Table4547" displayName="Table4547" ref="H1:L13" totalsRowShown="0">
  <autoFilter ref="H1:L13" xr:uid="{928B6FB1-C7B8-4856-B239-9BDC9ACD2365}"/>
  <tableColumns count="5">
    <tableColumn id="1" xr3:uid="{A328E7CF-C778-4216-A78F-44CB704A7B48}" name="Date" dataDxfId="71"/>
    <tableColumn id="2" xr3:uid="{3894A8E2-C67C-42AE-8526-B83CA62198C5}" name="Parcel Size 4"/>
    <tableColumn id="3" xr3:uid="{0AFC0576-4F25-4C9B-ABAE-2E1E91712CEA}" name="Forecast(Parcel Size 4)" dataDxfId="70">
      <calculatedColumnFormula>_xlfn.FORECAST.ETS(H2,$B$2:$B$7,$A$2:$A$7,1,1)</calculatedColumnFormula>
    </tableColumn>
    <tableColumn id="4" xr3:uid="{A3373947-1630-4783-83F4-381E5EFC17E0}" name="Lower Confidence Bound(Parcel Size 4)" dataDxfId="69">
      <calculatedColumnFormula>J2-_xlfn.FORECAST.ETS.CONFINT(H2,$B$2:$B$7,$A$2:$A$7,0.95,1,1)</calculatedColumnFormula>
    </tableColumn>
    <tableColumn id="5" xr3:uid="{A28F2BFA-E392-4362-8536-4F73F0417683}" name="Upper Confidence Bound(Parcel Size 4)" dataDxfId="68">
      <calculatedColumnFormula>J2+_xlfn.FORECAST.ETS.CONFINT(H2,$B$2:$B$7,$A$2:$A$7,0.95,1,1)</calculatedColumnFormula>
    </tableColumn>
  </tableColumns>
  <tableStyleInfo name="TableStyleMedium2"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CE11FE2-A7E3-457F-B81C-7ABDB6F33F53}" name="Table4749" displayName="Table4749" ref="A38:E50" totalsRowShown="0">
  <autoFilter ref="A38:E50" xr:uid="{9117CA7D-79E5-493E-A075-ED5023E7CACB}"/>
  <tableColumns count="5">
    <tableColumn id="1" xr3:uid="{E4E1420A-340D-471C-9C73-89AAB8929DD5}" name="Date" dataDxfId="67"/>
    <tableColumn id="2" xr3:uid="{4B516B53-58ED-4229-B519-6C735931E832}" name="Parcel Size 6"/>
    <tableColumn id="3" xr3:uid="{0264C041-5325-495A-B0AF-972B691FE0F7}" name="Forecast(Parcel Size 6)" dataDxfId="66">
      <calculatedColumnFormula>_xlfn.FORECAST.ETS(A39,$B$2:$B$7,$A$2:$A$7,1,1)</calculatedColumnFormula>
    </tableColumn>
    <tableColumn id="4" xr3:uid="{95E76A56-F8EF-4C98-95C9-454C21D2F585}" name="Lower Confidence Bound(Parcel Size 6)" dataDxfId="65">
      <calculatedColumnFormula>C39-_xlfn.FORECAST.ETS.CONFINT(A39,$B$2:$B$7,$A$2:$A$7,0.95,1,1)</calculatedColumnFormula>
    </tableColumn>
    <tableColumn id="5" xr3:uid="{CFF7A5E6-C553-4D9D-AFE1-1B99B8F825CC}" name="Upper Confidence Bound(Parcel Size 6)" dataDxfId="64">
      <calculatedColumnFormula>C39+_xlfn.FORECAST.ETS.CONFINT(A39,$B$2:$B$7,$A$2:$A$7,0.95,1,1)</calculatedColumnFormula>
    </tableColumn>
  </tableColumns>
  <tableStyleInfo name="TableStyleMedium2"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23AC1FC-D2E4-47DE-8D78-1CF23B25FF66}" name="Table4951" displayName="Table4951" ref="H38:L50" totalsRowShown="0">
  <autoFilter ref="H38:L50" xr:uid="{2A669155-D113-428F-BE6B-B20B32571A5E}"/>
  <tableColumns count="5">
    <tableColumn id="1" xr3:uid="{1F3BE401-8EFF-4780-9DFF-8D79DF214ED1}" name="Date" dataDxfId="63"/>
    <tableColumn id="2" xr3:uid="{EDF80593-9AE6-4DDC-A218-F9236248AA7D}" name="Parcel Size 8"/>
    <tableColumn id="3" xr3:uid="{173C1EE8-ECB4-4DE6-ABDE-D30C954BEF0D}" name="Forecast(Parcel Size 8)" dataDxfId="62">
      <calculatedColumnFormula>_xlfn.FORECAST.ETS(H39,$B$2:$B$7,$A$2:$A$7,1,1)</calculatedColumnFormula>
    </tableColumn>
    <tableColumn id="4" xr3:uid="{16A82F22-612D-4A15-BA10-155FC712CBDE}" name="Lower Confidence Bound(Parcel Size 8)" dataDxfId="61">
      <calculatedColumnFormula>J39-_xlfn.FORECAST.ETS.CONFINT(H39,$B$2:$B$7,$A$2:$A$7,0.95,1,1)</calculatedColumnFormula>
    </tableColumn>
    <tableColumn id="5" xr3:uid="{C04FA9D4-AF55-4843-A1B3-C766F3292CE2}" name="Upper Confidence Bound(Parcel Size 8)" dataDxfId="60">
      <calculatedColumnFormula>J39+_xlfn.FORECAST.ETS.CONFINT(H39,$B$2:$B$7,$A$2:$A$7,0.95,1,1)</calculatedColumnFormula>
    </tableColumn>
  </tableColumns>
  <tableStyleInfo name="TableStyleMedium2"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4264A51-0275-4934-9C03-A79446DD9DEA}" name="Table5153" displayName="Table5153" ref="A74:E86" totalsRowShown="0">
  <autoFilter ref="A74:E86" xr:uid="{FC301977-B033-4984-9584-335A1538E414}"/>
  <tableColumns count="5">
    <tableColumn id="1" xr3:uid="{20130977-481B-413E-B140-EF8B767C098B}" name="Date" dataDxfId="59"/>
    <tableColumn id="2" xr3:uid="{613772BA-9A02-4D4A-84F6-3D6B9725C6D2}" name="Parcel Size 10"/>
    <tableColumn id="3" xr3:uid="{5B40BABB-359A-49E3-B733-25D7BF413AEF}" name="Forecast(Parcel Size 10)" dataDxfId="58">
      <calculatedColumnFormula>_xlfn.FORECAST.ETS(A75,$B$2:$B$7,$A$2:$A$7,1,1)</calculatedColumnFormula>
    </tableColumn>
    <tableColumn id="4" xr3:uid="{5DBFF1FA-3A5B-48C4-82B0-B5C2EA827BC8}" name="Lower Confidence Bound(Parcel Size 10)" dataDxfId="57">
      <calculatedColumnFormula>C75-_xlfn.FORECAST.ETS.CONFINT(A75,$B$2:$B$7,$A$2:$A$7,0.95,1,1)</calculatedColumnFormula>
    </tableColumn>
    <tableColumn id="5" xr3:uid="{B7C100C4-BF94-4420-8FF5-990FE65ED96C}" name="Upper Confidence Bound(Parcel Size 10)" dataDxfId="56">
      <calculatedColumnFormula>C75+_xlfn.FORECAST.ETS.CONFINT(A75,$B$2:$B$7,$A$2:$A$7,0.95,1,1)</calculatedColumnFormula>
    </tableColumn>
  </tableColumns>
  <tableStyleInfo name="TableStyleMedium2"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9E0BB279-1483-4785-9DC1-43E7BF0B1857}" name="Table5355" displayName="Table5355" ref="H74:L86" totalsRowShown="0">
  <autoFilter ref="H74:L86" xr:uid="{E3A729AD-6CF9-4260-B0AB-385C1C6E0F26}"/>
  <tableColumns count="5">
    <tableColumn id="1" xr3:uid="{526E4193-BF84-4B01-85E9-88D7E8A623E5}" name="Date" dataDxfId="55"/>
    <tableColumn id="2" xr3:uid="{C5DDAEA5-BBC1-412A-95B7-99783E85E77F}" name="Parcel Size 12"/>
    <tableColumn id="3" xr3:uid="{45269BDE-A10D-4937-B54A-D713C539B09E}" name="Forecast(Parcel Size 12)" dataDxfId="54">
      <calculatedColumnFormula>_xlfn.FORECAST.ETS(H75,$B$2:$B$7,$A$2:$A$7,1,1)</calculatedColumnFormula>
    </tableColumn>
    <tableColumn id="4" xr3:uid="{CB17887D-3145-4FFD-A4E5-7494876F7000}" name="Lower Confidence Bound(Parcel Size 12)" dataDxfId="53">
      <calculatedColumnFormula>J75-_xlfn.FORECAST.ETS.CONFINT(H75,$B$2:$B$7,$A$2:$A$7,0.95,1,1)</calculatedColumnFormula>
    </tableColumn>
    <tableColumn id="5" xr3:uid="{E28DAFCC-FEAA-4E01-BDA3-FF1B7E9F61DD}" name="Upper Confidence Bound(Parcel Size 12)" dataDxfId="52">
      <calculatedColumnFormula>J75+_xlfn.FORECAST.ETS.CONFINT(H75,$B$2:$B$7,$A$2:$A$7,0.95,1,1)</calculatedColumnFormula>
    </tableColumn>
  </tableColumns>
  <tableStyleInfo name="TableStyleMedium2"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847BB99C-A6A3-4793-86EA-BAB1CBAC7D3D}" name="Table5557" displayName="Table5557" ref="A110:E122" totalsRowShown="0">
  <autoFilter ref="A110:E122" xr:uid="{465F783C-9D91-4974-A6A5-8DC90E7CB71B}"/>
  <tableColumns count="5">
    <tableColumn id="1" xr3:uid="{561779F1-6169-4E2A-A60F-00414BE33A5C}" name="Date" dataDxfId="51"/>
    <tableColumn id="2" xr3:uid="{FF7959C2-E234-453A-BD04-EF48B9E9FA5C}" name="Parcel Size 14"/>
    <tableColumn id="3" xr3:uid="{3DC97A7E-E3E6-4CE7-A69B-007953115F53}" name="Forecast(Parcel Size 14)" dataDxfId="50">
      <calculatedColumnFormula>_xlfn.FORECAST.ETS(A111,$B$2:$B$7,$A$2:$A$7,1,1)</calculatedColumnFormula>
    </tableColumn>
    <tableColumn id="4" xr3:uid="{31BFE16C-53D0-4F26-A9F6-18A2A7DBB2AD}" name="Lower Confidence Bound(Parcel Size 14)" dataDxfId="49">
      <calculatedColumnFormula>C111-_xlfn.FORECAST.ETS.CONFINT(A111,$B$2:$B$7,$A$2:$A$7,0.95,1,1)</calculatedColumnFormula>
    </tableColumn>
    <tableColumn id="5" xr3:uid="{DE05B07C-48BA-42F4-9FC9-43779BC71751}" name="Upper Confidence Bound(Parcel Size 14)" dataDxfId="48">
      <calculatedColumnFormula>C111+_xlfn.FORECAST.ETS.CONFINT(A111,$B$2:$B$7,$A$2:$A$7,0.95,1,1)</calculatedColumnFormula>
    </tableColumn>
  </tableColumns>
  <tableStyleInfo name="TableStyleMedium2"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9753EB5C-4D6B-404C-9DB2-C47576ED152D}" name="Table5759" displayName="Table5759" ref="H110:L122" totalsRowShown="0">
  <autoFilter ref="H110:L122" xr:uid="{8F18AAEC-EBAE-4F76-9681-DEF3EFBDCE85}"/>
  <tableColumns count="5">
    <tableColumn id="1" xr3:uid="{D53E21BA-0865-4DF4-8C88-52648AED10A0}" name="Date" dataDxfId="47"/>
    <tableColumn id="2" xr3:uid="{0DA62B57-7802-4CED-A648-37D8856BC81D}" name="Parcel Size 16"/>
    <tableColumn id="3" xr3:uid="{ABD1A417-4959-40E4-8554-220397C490CA}" name="Forecast(Parcel Size 16)" dataDxfId="46">
      <calculatedColumnFormula>_xlfn.FORECAST.ETS(H111,$B$2:$B$7,$A$2:$A$7,1,1)</calculatedColumnFormula>
    </tableColumn>
    <tableColumn id="4" xr3:uid="{A66685AE-F699-48B7-8614-AB227FC3BAC5}" name="Lower Confidence Bound(Parcel Size 16)" dataDxfId="45">
      <calculatedColumnFormula>J111-_xlfn.FORECAST.ETS.CONFINT(H111,$B$2:$B$7,$A$2:$A$7,0.95,1,1)</calculatedColumnFormula>
    </tableColumn>
    <tableColumn id="5" xr3:uid="{3B249595-09F6-4E89-B2F7-34F64153A989}" name="Upper Confidence Bound(Parcel Size 16)" dataDxfId="44">
      <calculatedColumnFormula>J111+_xlfn.FORECAST.ETS.CONFINT(H111,$B$2:$B$7,$A$2:$A$7,0.95,1,1)</calculatedColumnFormula>
    </tableColumn>
  </tableColumns>
  <tableStyleInfo name="TableStyleMedium2"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44086D9F-E4AB-45B3-B202-6A7FFA8C8E63}" name="Table5961" displayName="Table5961" ref="A146:E158" totalsRowShown="0">
  <autoFilter ref="A146:E158" xr:uid="{9895CD74-66E3-4B3B-8C43-76A36F278194}"/>
  <tableColumns count="5">
    <tableColumn id="1" xr3:uid="{B8CE49EF-9406-4ACA-B331-3FC1EB293C45}" name="Date" dataDxfId="43"/>
    <tableColumn id="2" xr3:uid="{92434828-7F1D-4903-9B3A-256910BC503A}" name="Parcel Size 18"/>
    <tableColumn id="3" xr3:uid="{20D4E0CD-C88F-4D1E-87C1-4803B449B92F}" name="Forecast(Parcel Size 18)" dataDxfId="42">
      <calculatedColumnFormula>_xlfn.FORECAST.ETS(A147,$B$2:$B$7,$A$2:$A$7,1,1)</calculatedColumnFormula>
    </tableColumn>
    <tableColumn id="4" xr3:uid="{BF9AA76B-9D31-489D-AF43-EC947C67A6B0}" name="Lower Confidence Bound(Parcel Size 18)" dataDxfId="41">
      <calculatedColumnFormula>C147-_xlfn.FORECAST.ETS.CONFINT(A147,$B$2:$B$7,$A$2:$A$7,0.95,1,1)</calculatedColumnFormula>
    </tableColumn>
    <tableColumn id="5" xr3:uid="{20BDF19B-6994-465A-AC6D-EFFE3484165F}" name="Upper Confidence Bound(Parcel Size 18)" dataDxfId="40">
      <calculatedColumnFormula>C147+_xlfn.FORECAST.ETS.CONFINT(A147,$B$2:$B$7,$A$2:$A$7,0.95,1,1)</calculatedColumnFormula>
    </tableColumn>
  </tableColumns>
  <tableStyleInfo name="TableStyleMedium2"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BCAE5DA6-6062-4B17-AAA3-81F6490DDAA6}" name="Table6163" displayName="Table6163" ref="H146:L158" totalsRowShown="0">
  <autoFilter ref="H146:L158" xr:uid="{F876A669-43BD-42E0-9FB8-07E8F32F4DEA}"/>
  <tableColumns count="5">
    <tableColumn id="1" xr3:uid="{99668B47-5A16-4843-9A45-8EC87077D230}" name="Date" dataDxfId="39"/>
    <tableColumn id="2" xr3:uid="{0A429E43-CED7-4ECC-B3EE-01AC25F91461}" name="Parcel Size 20"/>
    <tableColumn id="3" xr3:uid="{1A05AD82-FE3E-4A89-AA75-FD271DABBB9F}" name="Forecast(Parcel Size 20)" dataDxfId="38">
      <calculatedColumnFormula>_xlfn.FORECAST.ETS(H147,$B$2:$B$7,$A$2:$A$7,1,1)</calculatedColumnFormula>
    </tableColumn>
    <tableColumn id="4" xr3:uid="{DC0D1236-B531-401C-AD4B-997A19A84B3E}" name="Lower Confidence Bound(Parcel Size 20)" dataDxfId="37">
      <calculatedColumnFormula>J147-_xlfn.FORECAST.ETS.CONFINT(H147,$B$2:$B$7,$A$2:$A$7,0.95,1,1)</calculatedColumnFormula>
    </tableColumn>
    <tableColumn id="5" xr3:uid="{D6754416-476E-4741-A6DC-B14685B8A8F7}" name="Upper Confidence Bound(Parcel Size 20)" dataDxfId="36">
      <calculatedColumnFormula>J147+_xlfn.FORECAST.ETS.CONFINT(H147,$B$2:$B$7,$A$2:$A$7,0.95,1,1)</calculatedColumnFormula>
    </tableColumn>
  </tableColumns>
  <tableStyleInfo name="TableStyleMedium2"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3FA1ED3F-A3C7-4418-8F22-35A363175C67}" name="Table45" displayName="Table45" ref="A1:E13" totalsRowShown="0">
  <autoFilter ref="A1:E13" xr:uid="{3FA1ED3F-A3C7-4418-8F22-35A363175C67}"/>
  <tableColumns count="5">
    <tableColumn id="1" xr3:uid="{D5A01B56-E70C-494D-815E-C7894E4D7BB6}" name="Date" dataDxfId="35"/>
    <tableColumn id="2" xr3:uid="{0FD9D9D6-1B37-49B0-A6ED-CA6AA119AA31}" name="Parcel Size 4"/>
    <tableColumn id="3" xr3:uid="{BBA9B57D-736D-4851-A3C0-C866732E7B5E}" name="Forecast(Parcel Size 4)" dataDxfId="34">
      <calculatedColumnFormula>_xlfn.FORECAST.ETS(A2,$B$2:$B$7,$A$2:$A$7,1,1)</calculatedColumnFormula>
    </tableColumn>
    <tableColumn id="4" xr3:uid="{2DC7B458-564B-4B65-B110-3AC20B78E707}" name="Lower Confidence Bound(Parcel Size 4)" dataDxfId="33">
      <calculatedColumnFormula>C2-_xlfn.FORECAST.ETS.CONFINT(A2,$B$2:$B$7,$A$2:$A$7,0.95,1,1)</calculatedColumnFormula>
    </tableColumn>
    <tableColumn id="5" xr3:uid="{699CCCC3-CA00-4BBF-92AB-52CE77182AB6}" name="Upper Confidence Bound(Parcel Size 4)" dataDxfId="32">
      <calculatedColumnFormula>C2+_xlfn.FORECAST.ETS.CONFINT(A2,$B$2:$B$7,$A$2:$A$7,0.95,1,1)</calculatedColumnFormula>
    </tableColumn>
  </tableColumns>
  <tableStyleInfo name="TableStyleMedium2"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 xr:uid="{EB778D98-2709-4D51-B6B8-3E91EF139538}" name="Table47" displayName="Table47" ref="A1:E13" totalsRowShown="0">
  <autoFilter ref="A1:E13" xr:uid="{EB778D98-2709-4D51-B6B8-3E91EF139538}"/>
  <tableColumns count="5">
    <tableColumn id="1" xr3:uid="{49697F42-684E-4FEC-976F-870C7246BD6A}" name="Date" dataDxfId="31"/>
    <tableColumn id="2" xr3:uid="{C8E485D9-A0E4-4ECC-86AF-16CB326E5F98}" name="Parcel Size 6"/>
    <tableColumn id="3" xr3:uid="{AE9B9736-EFF9-4841-9825-23823EA26B67}" name="Forecast(Parcel Size 6)" dataDxfId="30">
      <calculatedColumnFormula>_xlfn.FORECAST.ETS(A2,$B$2:$B$7,$A$2:$A$7,1,1)</calculatedColumnFormula>
    </tableColumn>
    <tableColumn id="4" xr3:uid="{2A37843F-3CC9-4818-9EBE-771D69388D0A}" name="Lower Confidence Bound(Parcel Size 6)" dataDxfId="29">
      <calculatedColumnFormula>C2-_xlfn.FORECAST.ETS.CONFINT(A2,$B$2:$B$7,$A$2:$A$7,0.95,1,1)</calculatedColumnFormula>
    </tableColumn>
    <tableColumn id="5" xr3:uid="{D14846DB-F6C5-4222-A201-036191FCE8D3}" name="Upper Confidence Bound(Parcel Size 6)" dataDxfId="28">
      <calculatedColumnFormula>C2+_xlfn.FORECAST.ETS.CONFINT(A2,$B$2:$B$7,$A$2:$A$7,0.95,1,1)</calculatedColumnFormula>
    </tableColumn>
  </tableColumns>
  <tableStyleInfo name="TableStyleMedium2"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9" xr:uid="{A5BD5D94-4165-4083-9B4C-BFFD09353906}" name="Table49" displayName="Table49" ref="A1:E13" totalsRowShown="0">
  <autoFilter ref="A1:E13" xr:uid="{A5BD5D94-4165-4083-9B4C-BFFD09353906}"/>
  <tableColumns count="5">
    <tableColumn id="1" xr3:uid="{7C284A95-24F1-4C53-BBF5-046C80AE3861}" name="Date" dataDxfId="27"/>
    <tableColumn id="2" xr3:uid="{EE2D2092-95A5-4C82-8C69-92460651EC9F}" name="Parcel Size 8"/>
    <tableColumn id="3" xr3:uid="{95808DA4-2613-411D-A291-2D51631502E6}" name="Forecast(Parcel Size 8)" dataDxfId="26">
      <calculatedColumnFormula>_xlfn.FORECAST.ETS(A2,$B$2:$B$7,$A$2:$A$7,1,1)</calculatedColumnFormula>
    </tableColumn>
    <tableColumn id="4" xr3:uid="{3E9C03C0-A249-4D59-B903-BA066AA9C2DA}" name="Lower Confidence Bound(Parcel Size 8)" dataDxfId="25">
      <calculatedColumnFormula>C2-_xlfn.FORECAST.ETS.CONFINT(A2,$B$2:$B$7,$A$2:$A$7,0.95,1,1)</calculatedColumnFormula>
    </tableColumn>
    <tableColumn id="5" xr3:uid="{D163E334-DB51-41E3-8311-788FB1DDA8C7}" name="Upper Confidence Bound(Parcel Size 8)" dataDxfId="24">
      <calculatedColumnFormula>C2+_xlfn.FORECAST.ETS.CONFINT(A2,$B$2:$B$7,$A$2:$A$7,0.95,1,1)</calculatedColumnFormula>
    </tableColumn>
  </tableColumns>
  <tableStyleInfo name="TableStyleMedium2"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1" xr:uid="{AFE179E6-9A63-47FE-9C49-7811BF7C6C7F}" name="Table51" displayName="Table51" ref="A1:E13" totalsRowShown="0">
  <autoFilter ref="A1:E13" xr:uid="{AFE179E6-9A63-47FE-9C49-7811BF7C6C7F}"/>
  <tableColumns count="5">
    <tableColumn id="1" xr3:uid="{BCD09042-491D-4A1B-8C17-94D56F222EAD}" name="Date" dataDxfId="23"/>
    <tableColumn id="2" xr3:uid="{FF4FBDE4-DCB3-4064-85E9-200C16EE1796}" name="Parcel Size 10"/>
    <tableColumn id="3" xr3:uid="{6AA3625E-4D6B-4B3F-9D28-23EDECD86A6F}" name="Forecast(Parcel Size 10)" dataDxfId="22">
      <calculatedColumnFormula>_xlfn.FORECAST.ETS(A2,$B$2:$B$7,$A$2:$A$7,1,1)</calculatedColumnFormula>
    </tableColumn>
    <tableColumn id="4" xr3:uid="{02CF6C3C-C9AC-4227-AEA9-FE605CDC6747}" name="Lower Confidence Bound(Parcel Size 10)" dataDxfId="21">
      <calculatedColumnFormula>C2-_xlfn.FORECAST.ETS.CONFINT(A2,$B$2:$B$7,$A$2:$A$7,0.95,1,1)</calculatedColumnFormula>
    </tableColumn>
    <tableColumn id="5" xr3:uid="{FDE5C6FD-D991-4C9D-B32E-1E9B4AF6F2A4}" name="Upper Confidence Bound(Parcel Size 10)" dataDxfId="20">
      <calculatedColumnFormula>C2+_xlfn.FORECAST.ETS.CONFINT(A2,$B$2:$B$7,$A$2:$A$7,0.95,1,1)</calculatedColumnFormula>
    </tableColumn>
  </tableColumns>
  <tableStyleInfo name="TableStyleMedium2"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3" xr:uid="{363A55EB-6250-45B7-B6B2-0AE48A65D624}" name="Table53" displayName="Table53" ref="A1:E13" totalsRowShown="0">
  <autoFilter ref="A1:E13" xr:uid="{363A55EB-6250-45B7-B6B2-0AE48A65D624}"/>
  <tableColumns count="5">
    <tableColumn id="1" xr3:uid="{0C893C06-CE28-4209-980B-824AFDB99EB8}" name="Date" dataDxfId="19"/>
    <tableColumn id="2" xr3:uid="{E59091EE-3043-4CDF-8D9D-5BB6570E1C26}" name="Parcel Size 12"/>
    <tableColumn id="3" xr3:uid="{20015A9C-1C88-47C4-B7AF-DDECB54506D0}" name="Forecast(Parcel Size 12)" dataDxfId="18">
      <calculatedColumnFormula>_xlfn.FORECAST.ETS(A2,$B$2:$B$7,$A$2:$A$7,1,1)</calculatedColumnFormula>
    </tableColumn>
    <tableColumn id="4" xr3:uid="{54C29DD9-A5F3-48AE-95C9-799E117A86EC}" name="Lower Confidence Bound(Parcel Size 12)" dataDxfId="17">
      <calculatedColumnFormula>C2-_xlfn.FORECAST.ETS.CONFINT(A2,$B$2:$B$7,$A$2:$A$7,0.95,1,1)</calculatedColumnFormula>
    </tableColumn>
    <tableColumn id="5" xr3:uid="{9598BDA8-8CA9-470A-AC8F-99456F556F99}" name="Upper Confidence Bound(Parcel Size 12)" dataDxfId="16">
      <calculatedColumnFormula>C2+_xlfn.FORECAST.ETS.CONFINT(A2,$B$2:$B$7,$A$2:$A$7,0.95,1,1)</calculatedColumnFormula>
    </tableColumn>
  </tableColumns>
  <tableStyleInfo name="TableStyleMedium2"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5" xr:uid="{E047DB32-437B-4137-9A8C-C21261D9232A}" name="Table55" displayName="Table55" ref="A1:E13" totalsRowShown="0">
  <autoFilter ref="A1:E13" xr:uid="{E047DB32-437B-4137-9A8C-C21261D9232A}"/>
  <tableColumns count="5">
    <tableColumn id="1" xr3:uid="{F5305BD3-3DFD-4D69-BE57-6F7BDCA1F1C7}" name="Date" dataDxfId="15"/>
    <tableColumn id="2" xr3:uid="{35C1F1F4-1CF8-4FF3-92BD-E95EBF11A6E1}" name="Parcel Size 14"/>
    <tableColumn id="3" xr3:uid="{1E78FEEB-7D4D-49B1-AFC6-F4A8E4FC1609}" name="Forecast(Parcel Size 14)" dataDxfId="14">
      <calculatedColumnFormula>_xlfn.FORECAST.ETS(A2,$B$2:$B$7,$A$2:$A$7,1,1)</calculatedColumnFormula>
    </tableColumn>
    <tableColumn id="4" xr3:uid="{1159ECFF-3FB0-44D1-ADD5-4B73BB8E6B5B}" name="Lower Confidence Bound(Parcel Size 14)" dataDxfId="13">
      <calculatedColumnFormula>C2-_xlfn.FORECAST.ETS.CONFINT(A2,$B$2:$B$7,$A$2:$A$7,0.95,1,1)</calculatedColumnFormula>
    </tableColumn>
    <tableColumn id="5" xr3:uid="{827A7A02-8D75-46FB-BD3E-3E9C0E77C837}" name="Upper Confidence Bound(Parcel Size 14)" dataDxfId="12">
      <calculatedColumnFormula>C2+_xlfn.FORECAST.ETS.CONFINT(A2,$B$2:$B$7,$A$2:$A$7,0.95,1,1)</calculatedColumnFormula>
    </tableColumn>
  </tableColumns>
  <tableStyleInfo name="TableStyleMedium2"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7" xr:uid="{6FAA305C-295A-4C71-980F-665098EF14E6}" name="Table57" displayName="Table57" ref="A1:E13" totalsRowShown="0">
  <autoFilter ref="A1:E13" xr:uid="{6FAA305C-295A-4C71-980F-665098EF14E6}"/>
  <tableColumns count="5">
    <tableColumn id="1" xr3:uid="{5F61B15C-4976-4333-A5B5-7D284C59480E}" name="Date" dataDxfId="11"/>
    <tableColumn id="2" xr3:uid="{3B2647BD-2F86-4C13-995D-E0A0C2C0A135}" name="Parcel Size 16"/>
    <tableColumn id="3" xr3:uid="{6C2715BA-210D-4FFC-9BCD-5B961C1D3777}" name="Forecast(Parcel Size 16)" dataDxfId="10">
      <calculatedColumnFormula>_xlfn.FORECAST.ETS(A2,$B$2:$B$7,$A$2:$A$7,1,1)</calculatedColumnFormula>
    </tableColumn>
    <tableColumn id="4" xr3:uid="{2738D69B-7751-4A96-BEEA-C2CE39700A38}" name="Lower Confidence Bound(Parcel Size 16)" dataDxfId="9">
      <calculatedColumnFormula>C2-_xlfn.FORECAST.ETS.CONFINT(A2,$B$2:$B$7,$A$2:$A$7,0.95,1,1)</calculatedColumnFormula>
    </tableColumn>
    <tableColumn id="5" xr3:uid="{4E745B44-3250-4432-9879-5FDD16DD166D}" name="Upper Confidence Bound(Parcel Size 16)" dataDxfId="8">
      <calculatedColumnFormula>C2+_xlfn.FORECAST.ETS.CONFINT(A2,$B$2:$B$7,$A$2:$A$7,0.95,1,1)</calculatedColumnFormula>
    </tableColumn>
  </tableColumns>
  <tableStyleInfo name="TableStyleMedium2"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9" xr:uid="{CD09D789-387B-49E4-A30E-A913FD9B3F96}" name="Table59" displayName="Table59" ref="A1:E13" totalsRowShown="0">
  <autoFilter ref="A1:E13" xr:uid="{CD09D789-387B-49E4-A30E-A913FD9B3F96}"/>
  <tableColumns count="5">
    <tableColumn id="1" xr3:uid="{AE907017-64EA-4EA0-A6CB-9087D22DCCA5}" name="Date" dataDxfId="7"/>
    <tableColumn id="2" xr3:uid="{9244E3FB-D4AD-4620-8A5A-9A2EE51CCCB3}" name="Parcel Size 18"/>
    <tableColumn id="3" xr3:uid="{D63C65A2-0D9E-43C2-AB01-12F295479EC4}" name="Forecast(Parcel Size 18)" dataDxfId="6">
      <calculatedColumnFormula>_xlfn.FORECAST.ETS(A2,$B$2:$B$7,$A$2:$A$7,1,1)</calculatedColumnFormula>
    </tableColumn>
    <tableColumn id="4" xr3:uid="{D4B123AA-3774-4FEB-BB31-6DD04B405EB6}" name="Lower Confidence Bound(Parcel Size 18)" dataDxfId="5">
      <calculatedColumnFormula>C2-_xlfn.FORECAST.ETS.CONFINT(A2,$B$2:$B$7,$A$2:$A$7,0.95,1,1)</calculatedColumnFormula>
    </tableColumn>
    <tableColumn id="5" xr3:uid="{44AFAA78-66C8-44AC-ADC8-FED34B8B3DAC}" name="Upper Confidence Bound(Parcel Size 18)" dataDxfId="4">
      <calculatedColumnFormula>C2+_xlfn.FORECAST.ETS.CONFINT(A2,$B$2:$B$7,$A$2:$A$7,0.95,1,1)</calculatedColumnFormula>
    </tableColumn>
  </tableColumns>
  <tableStyleInfo name="TableStyleMedium2" showFirstColumn="0" showLastColumn="0" showRowStripes="1"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1" xr:uid="{53D26312-0F1E-42EF-BB59-1127A59818E5}" name="Table61" displayName="Table61" ref="A1:E13" totalsRowShown="0">
  <autoFilter ref="A1:E13" xr:uid="{53D26312-0F1E-42EF-BB59-1127A59818E5}"/>
  <tableColumns count="5">
    <tableColumn id="1" xr3:uid="{034FDF04-E610-4F03-904E-0BDB1B22318D}" name="Date" dataDxfId="3"/>
    <tableColumn id="2" xr3:uid="{2EA318F4-61B8-46ED-80FC-1A515B5A519D}" name="Parcel Size 20"/>
    <tableColumn id="3" xr3:uid="{302FF549-C386-4823-8490-08117556F14F}" name="Forecast(Parcel Size 20)" dataDxfId="2">
      <calculatedColumnFormula>_xlfn.FORECAST.ETS(A2,$B$2:$B$7,$A$2:$A$7,1,1)</calculatedColumnFormula>
    </tableColumn>
    <tableColumn id="4" xr3:uid="{64AD7E75-3AB2-4E07-A443-56A74573C810}" name="Lower Confidence Bound(Parcel Size 20)" dataDxfId="1">
      <calculatedColumnFormula>C2-_xlfn.FORECAST.ETS.CONFINT(A2,$B$2:$B$7,$A$2:$A$7,0.95,1,1)</calculatedColumnFormula>
    </tableColumn>
    <tableColumn id="5" xr3:uid="{ABFB0632-0FE1-4D99-BC59-50C59ABCADBB}" name="Upper Confidence Bound(Parcel Size 20)" dataDxfId="0">
      <calculatedColumnFormula>C2+_xlfn.FORECAST.ETS.CONFINT(A2,$B$2:$B$7,$A$2:$A$7,0.95,1,1)</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pivotTable" Target="../pivotTables/pivotTable6.xml"/><Relationship Id="rId1" Type="http://schemas.openxmlformats.org/officeDocument/2006/relationships/pivotTable" Target="../pivotTables/pivotTable5.xml"/><Relationship Id="rId4"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pivotTable" Target="../pivotTables/pivotTable7.xml"/><Relationship Id="rId4" Type="http://schemas.microsoft.com/office/2007/relationships/slicer" Target="../slicers/slicer1.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8.bin"/><Relationship Id="rId1" Type="http://schemas.openxmlformats.org/officeDocument/2006/relationships/pivotTable" Target="../pivotTables/pivotTable9.xm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9.bin"/><Relationship Id="rId1" Type="http://schemas.openxmlformats.org/officeDocument/2006/relationships/pivotTable" Target="../pivotTables/pivotTable10.xml"/></Relationships>
</file>

<file path=xl/worksheets/_rels/sheet1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8" Type="http://schemas.openxmlformats.org/officeDocument/2006/relationships/table" Target="../tables/table8.xml"/><Relationship Id="rId3" Type="http://schemas.openxmlformats.org/officeDocument/2006/relationships/table" Target="../tables/table3.xml"/><Relationship Id="rId7" Type="http://schemas.openxmlformats.org/officeDocument/2006/relationships/table" Target="../tables/table7.xml"/><Relationship Id="rId2" Type="http://schemas.openxmlformats.org/officeDocument/2006/relationships/table" Target="../tables/table2.xml"/><Relationship Id="rId1" Type="http://schemas.openxmlformats.org/officeDocument/2006/relationships/drawing" Target="../drawings/drawing11.xml"/><Relationship Id="rId6" Type="http://schemas.openxmlformats.org/officeDocument/2006/relationships/table" Target="../tables/table6.xml"/><Relationship Id="rId5" Type="http://schemas.openxmlformats.org/officeDocument/2006/relationships/table" Target="../tables/table5.xml"/><Relationship Id="rId10" Type="http://schemas.openxmlformats.org/officeDocument/2006/relationships/table" Target="../tables/table10.xml"/><Relationship Id="rId4" Type="http://schemas.openxmlformats.org/officeDocument/2006/relationships/table" Target="../tables/table4.xml"/><Relationship Id="rId9" Type="http://schemas.openxmlformats.org/officeDocument/2006/relationships/table" Target="../tables/table9.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drawing" Target="../drawings/drawing12.xml"/></Relationships>
</file>

<file path=xl/worksheets/_rels/sheet16.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drawing" Target="../drawings/drawing13.xml"/></Relationships>
</file>

<file path=xl/worksheets/_rels/sheet17.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drawing" Target="../drawings/drawing14.xml"/></Relationships>
</file>

<file path=xl/worksheets/_rels/sheet18.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drawing" Target="../drawings/drawing15.xml"/></Relationships>
</file>

<file path=xl/worksheets/_rels/sheet19.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drawing" Target="../drawings/drawing16.xml"/></Relationships>
</file>

<file path=xl/worksheets/_rels/sheet20.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drawing" Target="../drawings/drawing17.xml"/></Relationships>
</file>

<file path=xl/worksheets/_rels/sheet21.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drawing" Target="../drawings/drawing18.xml"/></Relationships>
</file>

<file path=xl/worksheets/_rels/sheet22.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drawing" Target="../drawings/drawing19.xml"/></Relationships>
</file>

<file path=xl/worksheets/_rels/sheet23.xml.rels><?xml version="1.0" encoding="UTF-8" standalone="yes"?>
<Relationships xmlns="http://schemas.openxmlformats.org/package/2006/relationships"><Relationship Id="rId2" Type="http://schemas.openxmlformats.org/officeDocument/2006/relationships/table" Target="../tables/table19.xml"/><Relationship Id="rId1" Type="http://schemas.openxmlformats.org/officeDocument/2006/relationships/drawing" Target="../drawings/drawing20.xml"/></Relationships>
</file>

<file path=xl/worksheets/_rels/sheet24.xml.rels><?xml version="1.0" encoding="UTF-8" standalone="yes"?>
<Relationships xmlns="http://schemas.openxmlformats.org/package/2006/relationships"><Relationship Id="rId3" Type="http://schemas.openxmlformats.org/officeDocument/2006/relationships/table" Target="../tables/table21.xml"/><Relationship Id="rId2" Type="http://schemas.openxmlformats.org/officeDocument/2006/relationships/table" Target="../tables/table20.xml"/><Relationship Id="rId1" Type="http://schemas.openxmlformats.org/officeDocument/2006/relationships/printerSettings" Target="../printerSettings/printerSettings11.bin"/></Relationships>
</file>

<file path=xl/worksheets/_rels/sheet25.xml.rels><?xml version="1.0" encoding="UTF-8" standalone="yes"?>
<Relationships xmlns="http://schemas.openxmlformats.org/package/2006/relationships"><Relationship Id="rId3" Type="http://schemas.openxmlformats.org/officeDocument/2006/relationships/table" Target="../tables/table22.xml"/><Relationship Id="rId2" Type="http://schemas.openxmlformats.org/officeDocument/2006/relationships/drawing" Target="../drawings/drawing21.xml"/><Relationship Id="rId1" Type="http://schemas.openxmlformats.org/officeDocument/2006/relationships/printerSettings" Target="../printerSettings/printerSettings12.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7.xml.rels><?xml version="1.0" encoding="UTF-8" standalone="yes"?>
<Relationships xmlns="http://schemas.openxmlformats.org/package/2006/relationships"><Relationship Id="rId8" Type="http://schemas.openxmlformats.org/officeDocument/2006/relationships/table" Target="../tables/table28.xml"/><Relationship Id="rId3" Type="http://schemas.openxmlformats.org/officeDocument/2006/relationships/table" Target="../tables/table23.xml"/><Relationship Id="rId7" Type="http://schemas.openxmlformats.org/officeDocument/2006/relationships/table" Target="../tables/table27.xml"/><Relationship Id="rId12" Type="http://schemas.openxmlformats.org/officeDocument/2006/relationships/table" Target="../tables/table32.xml"/><Relationship Id="rId2" Type="http://schemas.openxmlformats.org/officeDocument/2006/relationships/drawing" Target="../drawings/drawing22.xml"/><Relationship Id="rId1" Type="http://schemas.openxmlformats.org/officeDocument/2006/relationships/printerSettings" Target="../printerSettings/printerSettings14.bin"/><Relationship Id="rId6" Type="http://schemas.openxmlformats.org/officeDocument/2006/relationships/table" Target="../tables/table26.xml"/><Relationship Id="rId11" Type="http://schemas.openxmlformats.org/officeDocument/2006/relationships/table" Target="../tables/table31.xml"/><Relationship Id="rId5" Type="http://schemas.openxmlformats.org/officeDocument/2006/relationships/table" Target="../tables/table25.xml"/><Relationship Id="rId10" Type="http://schemas.openxmlformats.org/officeDocument/2006/relationships/table" Target="../tables/table30.xml"/><Relationship Id="rId4" Type="http://schemas.openxmlformats.org/officeDocument/2006/relationships/table" Target="../tables/table24.xml"/><Relationship Id="rId9" Type="http://schemas.openxmlformats.org/officeDocument/2006/relationships/table" Target="../tables/table29.xml"/></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15.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1.xml.rels><?xml version="1.0" encoding="UTF-8" standalone="yes"?>
<Relationships xmlns="http://schemas.openxmlformats.org/package/2006/relationships"><Relationship Id="rId2" Type="http://schemas.openxmlformats.org/officeDocument/2006/relationships/table" Target="../tables/table33.xml"/><Relationship Id="rId1" Type="http://schemas.openxmlformats.org/officeDocument/2006/relationships/drawing" Target="../drawings/drawing24.xml"/></Relationships>
</file>

<file path=xl/worksheets/_rels/sheet32.xml.rels><?xml version="1.0" encoding="UTF-8" standalone="yes"?>
<Relationships xmlns="http://schemas.openxmlformats.org/package/2006/relationships"><Relationship Id="rId2" Type="http://schemas.openxmlformats.org/officeDocument/2006/relationships/table" Target="../tables/table34.xml"/><Relationship Id="rId1" Type="http://schemas.openxmlformats.org/officeDocument/2006/relationships/drawing" Target="../drawings/drawing25.xml"/></Relationships>
</file>

<file path=xl/worksheets/_rels/sheet33.xml.rels><?xml version="1.0" encoding="UTF-8" standalone="yes"?>
<Relationships xmlns="http://schemas.openxmlformats.org/package/2006/relationships"><Relationship Id="rId2" Type="http://schemas.openxmlformats.org/officeDocument/2006/relationships/table" Target="../tables/table35.xml"/><Relationship Id="rId1" Type="http://schemas.openxmlformats.org/officeDocument/2006/relationships/drawing" Target="../drawings/drawing26.xml"/></Relationships>
</file>

<file path=xl/worksheets/_rels/sheet34.xml.rels><?xml version="1.0" encoding="UTF-8" standalone="yes"?>
<Relationships xmlns="http://schemas.openxmlformats.org/package/2006/relationships"><Relationship Id="rId2" Type="http://schemas.openxmlformats.org/officeDocument/2006/relationships/table" Target="../tables/table36.xml"/><Relationship Id="rId1" Type="http://schemas.openxmlformats.org/officeDocument/2006/relationships/drawing" Target="../drawings/drawing27.xml"/></Relationships>
</file>

<file path=xl/worksheets/_rels/sheet35.xml.rels><?xml version="1.0" encoding="UTF-8" standalone="yes"?>
<Relationships xmlns="http://schemas.openxmlformats.org/package/2006/relationships"><Relationship Id="rId2" Type="http://schemas.openxmlformats.org/officeDocument/2006/relationships/table" Target="../tables/table37.xml"/><Relationship Id="rId1" Type="http://schemas.openxmlformats.org/officeDocument/2006/relationships/drawing" Target="../drawings/drawing28.xml"/></Relationships>
</file>

<file path=xl/worksheets/_rels/sheet36.xml.rels><?xml version="1.0" encoding="UTF-8" standalone="yes"?>
<Relationships xmlns="http://schemas.openxmlformats.org/package/2006/relationships"><Relationship Id="rId2" Type="http://schemas.openxmlformats.org/officeDocument/2006/relationships/table" Target="../tables/table38.xml"/><Relationship Id="rId1" Type="http://schemas.openxmlformats.org/officeDocument/2006/relationships/drawing" Target="../drawings/drawing29.xml"/></Relationships>
</file>

<file path=xl/worksheets/_rels/sheet37.xml.rels><?xml version="1.0" encoding="UTF-8" standalone="yes"?>
<Relationships xmlns="http://schemas.openxmlformats.org/package/2006/relationships"><Relationship Id="rId2" Type="http://schemas.openxmlformats.org/officeDocument/2006/relationships/table" Target="../tables/table39.xml"/><Relationship Id="rId1" Type="http://schemas.openxmlformats.org/officeDocument/2006/relationships/drawing" Target="../drawings/drawing30.xml"/></Relationships>
</file>

<file path=xl/worksheets/_rels/sheet38.xml.rels><?xml version="1.0" encoding="UTF-8" standalone="yes"?>
<Relationships xmlns="http://schemas.openxmlformats.org/package/2006/relationships"><Relationship Id="rId2" Type="http://schemas.openxmlformats.org/officeDocument/2006/relationships/table" Target="../tables/table40.xml"/><Relationship Id="rId1" Type="http://schemas.openxmlformats.org/officeDocument/2006/relationships/drawing" Target="../drawings/drawing31.xml"/></Relationships>
</file>

<file path=xl/worksheets/_rels/sheet39.xml.rels><?xml version="1.0" encoding="UTF-8" standalone="yes"?>
<Relationships xmlns="http://schemas.openxmlformats.org/package/2006/relationships"><Relationship Id="rId2" Type="http://schemas.openxmlformats.org/officeDocument/2006/relationships/table" Target="../tables/table41.xml"/><Relationship Id="rId1" Type="http://schemas.openxmlformats.org/officeDocument/2006/relationships/drawing" Target="../drawings/drawing3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A8862-8D62-4140-A1D6-911962A61983}">
  <sheetPr>
    <pageSetUpPr fitToPage="1"/>
  </sheetPr>
  <dimension ref="A3:B9"/>
  <sheetViews>
    <sheetView tabSelected="1" zoomScale="95" zoomScaleNormal="95" workbookViewId="0">
      <selection activeCell="B12" sqref="A2:B12"/>
    </sheetView>
  </sheetViews>
  <sheetFormatPr defaultRowHeight="14.4" x14ac:dyDescent="0.3"/>
  <cols>
    <col min="1" max="1" width="12.44140625" bestFit="1" customWidth="1"/>
    <col min="2" max="2" width="19.77734375" bestFit="1" customWidth="1"/>
  </cols>
  <sheetData>
    <row r="3" spans="1:2" x14ac:dyDescent="0.3">
      <c r="A3" s="2" t="s">
        <v>31</v>
      </c>
      <c r="B3" t="s">
        <v>34</v>
      </c>
    </row>
    <row r="4" spans="1:2" x14ac:dyDescent="0.3">
      <c r="A4" s="3" t="s">
        <v>11</v>
      </c>
      <c r="B4" s="4">
        <v>3.3707865168539327E-3</v>
      </c>
    </row>
    <row r="5" spans="1:2" x14ac:dyDescent="0.3">
      <c r="A5" s="3" t="s">
        <v>8</v>
      </c>
      <c r="B5" s="4">
        <v>0.28426966292134831</v>
      </c>
    </row>
    <row r="6" spans="1:2" x14ac:dyDescent="0.3">
      <c r="A6" s="3" t="s">
        <v>7</v>
      </c>
      <c r="B6" s="4">
        <v>0.43707865168539328</v>
      </c>
    </row>
    <row r="7" spans="1:2" x14ac:dyDescent="0.3">
      <c r="A7" s="3" t="s">
        <v>9</v>
      </c>
      <c r="B7" s="4">
        <v>0.22359550561797753</v>
      </c>
    </row>
    <row r="8" spans="1:2" x14ac:dyDescent="0.3">
      <c r="A8" s="3" t="s">
        <v>10</v>
      </c>
      <c r="B8" s="4">
        <v>5.1685393258426963E-2</v>
      </c>
    </row>
    <row r="9" spans="1:2" x14ac:dyDescent="0.3">
      <c r="A9" s="3" t="s">
        <v>32</v>
      </c>
      <c r="B9" s="4">
        <v>1</v>
      </c>
    </row>
  </sheetData>
  <pageMargins left="0.70866141732283472" right="0.70866141732283472" top="0.74803149606299213" bottom="0.74803149606299213" header="0.31496062992125984" footer="0.31496062992125984"/>
  <pageSetup scale="87"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A37615-34D2-4914-B1E0-6DF45BA10C23}">
  <sheetPr>
    <pageSetUpPr fitToPage="1"/>
  </sheetPr>
  <dimension ref="A1:G8"/>
  <sheetViews>
    <sheetView workbookViewId="0">
      <selection activeCell="G9" sqref="A1:G9"/>
    </sheetView>
  </sheetViews>
  <sheetFormatPr defaultRowHeight="14.4" x14ac:dyDescent="0.3"/>
  <cols>
    <col min="1" max="1" width="19.77734375" bestFit="1" customWidth="1"/>
    <col min="2" max="2" width="15.5546875" bestFit="1" customWidth="1"/>
    <col min="3" max="3" width="7.109375" bestFit="1" customWidth="1"/>
    <col min="4" max="4" width="11.44140625" bestFit="1" customWidth="1"/>
    <col min="5" max="5" width="8.109375" bestFit="1" customWidth="1"/>
    <col min="6" max="6" width="7.6640625" bestFit="1" customWidth="1"/>
    <col min="7" max="7" width="10.5546875" bestFit="1" customWidth="1"/>
  </cols>
  <sheetData>
    <row r="1" spans="1:7" x14ac:dyDescent="0.3">
      <c r="A1" s="2" t="s">
        <v>34</v>
      </c>
      <c r="B1" s="2" t="s">
        <v>33</v>
      </c>
    </row>
    <row r="2" spans="1:7" x14ac:dyDescent="0.3">
      <c r="A2" s="2" t="s">
        <v>31</v>
      </c>
      <c r="B2" t="s">
        <v>14</v>
      </c>
      <c r="C2" t="s">
        <v>13</v>
      </c>
      <c r="D2" t="s">
        <v>12</v>
      </c>
      <c r="E2" t="s">
        <v>15</v>
      </c>
      <c r="F2" t="s">
        <v>16</v>
      </c>
      <c r="G2" t="s">
        <v>32</v>
      </c>
    </row>
    <row r="3" spans="1:7" x14ac:dyDescent="0.3">
      <c r="A3" s="3" t="s">
        <v>20</v>
      </c>
      <c r="B3" s="4">
        <v>0</v>
      </c>
      <c r="C3" s="4">
        <v>0</v>
      </c>
      <c r="D3" s="4">
        <v>1</v>
      </c>
      <c r="E3" s="4">
        <v>0</v>
      </c>
      <c r="F3" s="4">
        <v>0</v>
      </c>
      <c r="G3" s="4">
        <v>1</v>
      </c>
    </row>
    <row r="4" spans="1:7" x14ac:dyDescent="0.3">
      <c r="A4" s="3" t="s">
        <v>24</v>
      </c>
      <c r="B4" s="4">
        <v>0</v>
      </c>
      <c r="C4" s="4">
        <v>0</v>
      </c>
      <c r="D4" s="4">
        <v>0</v>
      </c>
      <c r="E4" s="4">
        <v>1</v>
      </c>
      <c r="F4" s="4">
        <v>0</v>
      </c>
      <c r="G4" s="4">
        <v>1</v>
      </c>
    </row>
    <row r="5" spans="1:7" x14ac:dyDescent="0.3">
      <c r="A5" s="3" t="s">
        <v>23</v>
      </c>
      <c r="B5" s="4">
        <v>0.54777070063694266</v>
      </c>
      <c r="C5" s="4">
        <v>0</v>
      </c>
      <c r="D5" s="4">
        <v>0</v>
      </c>
      <c r="E5" s="4">
        <v>0.33757961783439489</v>
      </c>
      <c r="F5" s="4">
        <v>0.11464968152866242</v>
      </c>
      <c r="G5" s="4">
        <v>1</v>
      </c>
    </row>
    <row r="6" spans="1:7" x14ac:dyDescent="0.3">
      <c r="A6" s="3" t="s">
        <v>21</v>
      </c>
      <c r="B6" s="4">
        <v>0</v>
      </c>
      <c r="C6" s="4">
        <v>0.53378378378378377</v>
      </c>
      <c r="D6" s="4">
        <v>0</v>
      </c>
      <c r="E6" s="4">
        <v>0</v>
      </c>
      <c r="F6" s="4">
        <v>0.46621621621621623</v>
      </c>
      <c r="G6" s="4">
        <v>1</v>
      </c>
    </row>
    <row r="7" spans="1:7" x14ac:dyDescent="0.3">
      <c r="A7" s="3" t="s">
        <v>22</v>
      </c>
      <c r="B7" s="4">
        <v>0</v>
      </c>
      <c r="C7" s="4">
        <v>0.95575221238938057</v>
      </c>
      <c r="D7" s="4">
        <v>4.4247787610619468E-2</v>
      </c>
      <c r="E7" s="4">
        <v>0</v>
      </c>
      <c r="F7" s="4">
        <v>0</v>
      </c>
      <c r="G7" s="4">
        <v>1</v>
      </c>
    </row>
    <row r="8" spans="1:7" x14ac:dyDescent="0.3">
      <c r="A8" s="3" t="s">
        <v>32</v>
      </c>
      <c r="B8" s="4">
        <v>9.662921348314607E-2</v>
      </c>
      <c r="C8" s="4">
        <v>0.33146067415730335</v>
      </c>
      <c r="D8" s="4">
        <v>0.37528089887640448</v>
      </c>
      <c r="E8" s="4">
        <v>9.8876404494382023E-2</v>
      </c>
      <c r="F8" s="4">
        <v>9.7752808988764039E-2</v>
      </c>
      <c r="G8" s="4">
        <v>1</v>
      </c>
    </row>
  </sheetData>
  <pageMargins left="0.70866141732283472" right="0.70866141732283472" top="0.74803149606299213" bottom="0.74803149606299213" header="0.31496062992125984" footer="0.31496062992125984"/>
  <pageSetup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885CC-D53B-486D-89ED-53698DDEF677}">
  <sheetPr>
    <pageSetUpPr fitToPage="1"/>
  </sheetPr>
  <dimension ref="A1:B14"/>
  <sheetViews>
    <sheetView topLeftCell="A12" workbookViewId="0">
      <selection activeCell="C14" sqref="A1:C14"/>
    </sheetView>
  </sheetViews>
  <sheetFormatPr defaultRowHeight="14.4" x14ac:dyDescent="0.3"/>
  <cols>
    <col min="1" max="1" width="13.77734375" bestFit="1" customWidth="1"/>
    <col min="2" max="2" width="19.77734375" bestFit="1" customWidth="1"/>
  </cols>
  <sheetData>
    <row r="1" spans="1:2" x14ac:dyDescent="0.3">
      <c r="A1" s="2" t="s">
        <v>6</v>
      </c>
      <c r="B1" t="s">
        <v>35</v>
      </c>
    </row>
    <row r="3" spans="1:2" x14ac:dyDescent="0.3">
      <c r="A3" s="2" t="s">
        <v>31</v>
      </c>
      <c r="B3" t="s">
        <v>34</v>
      </c>
    </row>
    <row r="4" spans="1:2" x14ac:dyDescent="0.3">
      <c r="A4" s="3">
        <v>2</v>
      </c>
      <c r="B4" s="4">
        <v>0.10561797752808989</v>
      </c>
    </row>
    <row r="5" spans="1:2" x14ac:dyDescent="0.3">
      <c r="A5" s="3">
        <v>4</v>
      </c>
      <c r="B5" s="4">
        <v>0.1</v>
      </c>
    </row>
    <row r="6" spans="1:2" x14ac:dyDescent="0.3">
      <c r="A6" s="3">
        <v>6</v>
      </c>
      <c r="B6" s="4">
        <v>9.8876404494382023E-2</v>
      </c>
    </row>
    <row r="7" spans="1:2" x14ac:dyDescent="0.3">
      <c r="A7" s="3">
        <v>8</v>
      </c>
      <c r="B7" s="4">
        <v>0.10561797752808989</v>
      </c>
    </row>
    <row r="8" spans="1:2" x14ac:dyDescent="0.3">
      <c r="A8" s="3">
        <v>10</v>
      </c>
      <c r="B8" s="4">
        <v>0.1101123595505618</v>
      </c>
    </row>
    <row r="9" spans="1:2" x14ac:dyDescent="0.3">
      <c r="A9" s="3">
        <v>12</v>
      </c>
      <c r="B9" s="4">
        <v>0.10224719101123596</v>
      </c>
    </row>
    <row r="10" spans="1:2" x14ac:dyDescent="0.3">
      <c r="A10" s="3">
        <v>14</v>
      </c>
      <c r="B10" s="4">
        <v>0.10112359550561797</v>
      </c>
    </row>
    <row r="11" spans="1:2" x14ac:dyDescent="0.3">
      <c r="A11" s="3">
        <v>16</v>
      </c>
      <c r="B11" s="4">
        <v>8.6516853932584264E-2</v>
      </c>
    </row>
    <row r="12" spans="1:2" x14ac:dyDescent="0.3">
      <c r="A12" s="3">
        <v>18</v>
      </c>
      <c r="B12" s="4">
        <v>9.2134831460674152E-2</v>
      </c>
    </row>
    <row r="13" spans="1:2" x14ac:dyDescent="0.3">
      <c r="A13" s="3">
        <v>20</v>
      </c>
      <c r="B13" s="4">
        <v>9.7752808988764039E-2</v>
      </c>
    </row>
    <row r="14" spans="1:2" x14ac:dyDescent="0.3">
      <c r="A14" s="3" t="s">
        <v>32</v>
      </c>
      <c r="B14" s="4">
        <v>1</v>
      </c>
    </row>
  </sheetData>
  <pageMargins left="0.70866141732283472" right="0.70866141732283472" top="0.74803149606299213" bottom="0.74803149606299213" header="0.31496062992125984" footer="0.31496062992125984"/>
  <pageSetup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7CDE82-2E41-43F0-A9D4-10DC8BEF1535}">
  <sheetPr>
    <pageSetUpPr fitToPage="1"/>
  </sheetPr>
  <dimension ref="A3:E6"/>
  <sheetViews>
    <sheetView workbookViewId="0">
      <selection activeCell="E6" sqref="D3:E6"/>
    </sheetView>
  </sheetViews>
  <sheetFormatPr defaultRowHeight="14.4" x14ac:dyDescent="0.3"/>
  <cols>
    <col min="1" max="1" width="16.77734375" bestFit="1" customWidth="1"/>
    <col min="2" max="2" width="19.77734375" bestFit="1" customWidth="1"/>
    <col min="4" max="4" width="20.21875" customWidth="1"/>
  </cols>
  <sheetData>
    <row r="3" spans="1:5" ht="15.6" x14ac:dyDescent="0.3">
      <c r="A3" s="2" t="s">
        <v>31</v>
      </c>
      <c r="B3" t="s">
        <v>34</v>
      </c>
      <c r="D3" s="8" t="s">
        <v>43</v>
      </c>
      <c r="E3" s="9"/>
    </row>
    <row r="4" spans="1:5" x14ac:dyDescent="0.3">
      <c r="A4" s="3" t="s">
        <v>40</v>
      </c>
      <c r="B4">
        <v>288</v>
      </c>
      <c r="D4" s="6" t="s">
        <v>41</v>
      </c>
      <c r="E4" s="5">
        <f>COUNTIF(Households!J10:J899,"&lt;&gt;None")</f>
        <v>288</v>
      </c>
    </row>
    <row r="5" spans="1:5" x14ac:dyDescent="0.3">
      <c r="A5" s="3" t="s">
        <v>39</v>
      </c>
      <c r="B5">
        <v>602</v>
      </c>
      <c r="D5" s="7" t="s">
        <v>42</v>
      </c>
      <c r="E5" s="11">
        <f>B4/B6</f>
        <v>0.32359550561797751</v>
      </c>
    </row>
    <row r="6" spans="1:5" x14ac:dyDescent="0.3">
      <c r="A6" s="3" t="s">
        <v>32</v>
      </c>
      <c r="B6">
        <v>890</v>
      </c>
    </row>
  </sheetData>
  <printOptions horizontalCentered="1" verticalCentered="1"/>
  <pageMargins left="0.70866141732283472" right="0.70866141732283472" top="0.74803149606299213" bottom="0.74803149606299213" header="0.31496062992125984" footer="0.31496062992125984"/>
  <pageSetup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80863-0894-4A83-B4EE-D54EE0F7AB45}">
  <sheetPr>
    <pageSetUpPr fitToPage="1"/>
  </sheetPr>
  <dimension ref="A2:I9"/>
  <sheetViews>
    <sheetView zoomScale="77" zoomScaleNormal="66" workbookViewId="0">
      <selection activeCell="J9" sqref="H2:J9"/>
    </sheetView>
  </sheetViews>
  <sheetFormatPr defaultRowHeight="14.4" x14ac:dyDescent="0.3"/>
  <cols>
    <col min="1" max="1" width="14.44140625" bestFit="1" customWidth="1"/>
    <col min="2" max="2" width="20.21875" bestFit="1" customWidth="1"/>
    <col min="8" max="8" width="13.109375" bestFit="1" customWidth="1"/>
    <col min="9" max="9" width="20.21875" bestFit="1" customWidth="1"/>
  </cols>
  <sheetData>
    <row r="2" spans="1:9" x14ac:dyDescent="0.3">
      <c r="A2" s="1" t="s">
        <v>45</v>
      </c>
      <c r="H2" s="1" t="s">
        <v>44</v>
      </c>
    </row>
    <row r="3" spans="1:9" x14ac:dyDescent="0.3">
      <c r="A3" s="2" t="s">
        <v>31</v>
      </c>
      <c r="B3" t="s">
        <v>34</v>
      </c>
      <c r="H3" s="2" t="s">
        <v>31</v>
      </c>
      <c r="I3" t="s">
        <v>34</v>
      </c>
    </row>
    <row r="4" spans="1:9" x14ac:dyDescent="0.3">
      <c r="A4" s="3" t="s">
        <v>29</v>
      </c>
      <c r="B4" s="4">
        <v>1.1235955056179776E-3</v>
      </c>
      <c r="H4" s="3" t="s">
        <v>25</v>
      </c>
      <c r="I4" s="4">
        <v>0.3539325842696629</v>
      </c>
    </row>
    <row r="5" spans="1:9" x14ac:dyDescent="0.3">
      <c r="A5" s="3" t="s">
        <v>17</v>
      </c>
      <c r="B5" s="4">
        <v>0.81348314606741579</v>
      </c>
      <c r="H5" s="3" t="s">
        <v>28</v>
      </c>
      <c r="I5" s="4">
        <v>2.0224719101123594E-2</v>
      </c>
    </row>
    <row r="6" spans="1:9" x14ac:dyDescent="0.3">
      <c r="A6" s="3" t="s">
        <v>18</v>
      </c>
      <c r="B6" s="4">
        <v>0.10561797752808989</v>
      </c>
      <c r="H6" s="3" t="s">
        <v>30</v>
      </c>
      <c r="I6" s="4">
        <v>2.2471910112359553E-3</v>
      </c>
    </row>
    <row r="7" spans="1:9" x14ac:dyDescent="0.3">
      <c r="A7" s="3" t="s">
        <v>19</v>
      </c>
      <c r="B7" s="4">
        <v>7.9775280898876408E-2</v>
      </c>
      <c r="H7" s="3" t="s">
        <v>26</v>
      </c>
      <c r="I7" s="4">
        <v>0.45730337078651684</v>
      </c>
    </row>
    <row r="8" spans="1:9" x14ac:dyDescent="0.3">
      <c r="A8" s="3" t="s">
        <v>32</v>
      </c>
      <c r="B8" s="4">
        <v>1</v>
      </c>
      <c r="H8" s="3" t="s">
        <v>27</v>
      </c>
      <c r="I8" s="4">
        <v>0.16629213483146069</v>
      </c>
    </row>
    <row r="9" spans="1:9" x14ac:dyDescent="0.3">
      <c r="H9" s="3" t="s">
        <v>32</v>
      </c>
      <c r="I9" s="4">
        <v>1</v>
      </c>
    </row>
  </sheetData>
  <pageMargins left="0.70866141732283472" right="0.70866141732283472" top="0.74803149606299213" bottom="0.74803149606299213" header="0.31496062992125984" footer="0.31496062992125984"/>
  <pageSetup scale="54" orientation="portrait" r:id="rId3"/>
  <drawing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D5AD2-012F-4BB8-9649-D950853CAF0B}">
  <dimension ref="A2:A13"/>
  <sheetViews>
    <sheetView workbookViewId="0">
      <selection activeCell="A13" sqref="A13"/>
    </sheetView>
  </sheetViews>
  <sheetFormatPr defaultRowHeight="14.4" x14ac:dyDescent="0.3"/>
  <cols>
    <col min="1" max="1" width="8.88671875" customWidth="1"/>
  </cols>
  <sheetData>
    <row r="2" spans="1:1" x14ac:dyDescent="0.3">
      <c r="A2">
        <f>COUNTIFS(Households!C10:C899,"35-49")/COUNTA(Households!B10:B899)</f>
        <v>0.43707865168539328</v>
      </c>
    </row>
    <row r="3" spans="1:1" x14ac:dyDescent="0.3">
      <c r="A3">
        <f>COUNTIFS(Households!D10:D899,"Māori", Households!F10:F899,"Single Male")/COUNTA(Households!B10:B899)</f>
        <v>0.24269662921348314</v>
      </c>
    </row>
    <row r="5" spans="1:1" x14ac:dyDescent="0.3">
      <c r="A5">
        <f>COUNTIFS(Households!C10:C899,"35-49")/COUNTA(Households!B10:B899)</f>
        <v>0.43707865168539328</v>
      </c>
    </row>
    <row r="6" spans="1:1" x14ac:dyDescent="0.3">
      <c r="A6">
        <f>COUNTIFS(Households!D10:D899,"Māori",Households!F10:F899,"Single Male")/COUNTA(Households!B10:B899)</f>
        <v>0.24269662921348314</v>
      </c>
    </row>
    <row r="7" spans="1:1" x14ac:dyDescent="0.3">
      <c r="A7">
        <f>COUNTIFS(Households!C10:C899,"&lt;18")/COUNTA(Households!B10:B899)</f>
        <v>0</v>
      </c>
    </row>
    <row r="8" spans="1:1" x14ac:dyDescent="0.3">
      <c r="A8">
        <f>COUNTIFS(Households!C10:C899,"19-34")/COUNTA(Households!B10:B899)</f>
        <v>0.28426966292134831</v>
      </c>
    </row>
    <row r="9" spans="1:1" x14ac:dyDescent="0.3">
      <c r="A9">
        <f>COUNTIFS(Households!C10:C899,"50-64")/COUNTA(Households!B10:B899)</f>
        <v>0.22359550561797753</v>
      </c>
    </row>
    <row r="10" spans="1:1" x14ac:dyDescent="0.3">
      <c r="A10">
        <f>COUNTIFS(Households!C10:C899,"65+")/COUNTA(Households!B10:B899)</f>
        <v>5.1685393258426963E-2</v>
      </c>
    </row>
    <row r="11" spans="1:1" x14ac:dyDescent="0.3">
      <c r="A11">
        <f>COUNTIFS(Households!D10:D899,"NZ European")/COUNTA(Households!B10:B899)</f>
        <v>0.37528089887640448</v>
      </c>
    </row>
    <row r="12" spans="1:1" x14ac:dyDescent="0.3">
      <c r="A12">
        <f>COUNTIFS(Households!D10:D899,"Māori")/COUNTA(Households!B10:B899)</f>
        <v>0.33146067415730335</v>
      </c>
    </row>
    <row r="13" spans="1:1" x14ac:dyDescent="0.3">
      <c r="A13">
        <f>COUNTIFS(Households!E10:E899,"Govt Support")/COUNTA(Households!B10:B899)</f>
        <v>0.81348314606741579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603B4-46F9-4204-8E61-E25837E7C1D5}">
  <sheetPr>
    <pageSetUpPr fitToPage="1"/>
  </sheetPr>
  <dimension ref="A3:G10"/>
  <sheetViews>
    <sheetView workbookViewId="0">
      <selection activeCell="H11" sqref="A3:H11"/>
    </sheetView>
  </sheetViews>
  <sheetFormatPr defaultRowHeight="14.4" x14ac:dyDescent="0.3"/>
  <cols>
    <col min="1" max="1" width="19.77734375" bestFit="1" customWidth="1"/>
    <col min="2" max="2" width="15.5546875" bestFit="1" customWidth="1"/>
    <col min="3" max="3" width="5.6640625" bestFit="1" customWidth="1"/>
    <col min="4" max="4" width="11.44140625" bestFit="1" customWidth="1"/>
    <col min="5" max="5" width="5.6640625" bestFit="1" customWidth="1"/>
    <col min="6" max="6" width="7.6640625" bestFit="1" customWidth="1"/>
    <col min="7" max="7" width="10.5546875" bestFit="1" customWidth="1"/>
  </cols>
  <sheetData>
    <row r="3" spans="1:7" x14ac:dyDescent="0.3">
      <c r="A3" s="2" t="s">
        <v>34</v>
      </c>
      <c r="B3" s="2" t="s">
        <v>33</v>
      </c>
    </row>
    <row r="4" spans="1:7" x14ac:dyDescent="0.3">
      <c r="A4" s="2" t="s">
        <v>31</v>
      </c>
      <c r="B4" t="s">
        <v>14</v>
      </c>
      <c r="C4" t="s">
        <v>13</v>
      </c>
      <c r="D4" t="s">
        <v>12</v>
      </c>
      <c r="E4" t="s">
        <v>15</v>
      </c>
      <c r="F4" t="s">
        <v>16</v>
      </c>
      <c r="G4" t="s">
        <v>32</v>
      </c>
    </row>
    <row r="5" spans="1:7" x14ac:dyDescent="0.3">
      <c r="A5" s="3" t="s">
        <v>11</v>
      </c>
      <c r="D5">
        <v>3</v>
      </c>
      <c r="G5">
        <v>3</v>
      </c>
    </row>
    <row r="6" spans="1:7" x14ac:dyDescent="0.3">
      <c r="A6" s="3" t="s">
        <v>8</v>
      </c>
      <c r="D6">
        <v>253</v>
      </c>
      <c r="G6">
        <v>253</v>
      </c>
    </row>
    <row r="7" spans="1:7" x14ac:dyDescent="0.3">
      <c r="A7" s="3" t="s">
        <v>7</v>
      </c>
      <c r="C7">
        <v>295</v>
      </c>
      <c r="D7">
        <v>78</v>
      </c>
      <c r="F7">
        <v>16</v>
      </c>
      <c r="G7">
        <v>389</v>
      </c>
    </row>
    <row r="8" spans="1:7" x14ac:dyDescent="0.3">
      <c r="A8" s="3" t="s">
        <v>9</v>
      </c>
      <c r="B8">
        <v>86</v>
      </c>
      <c r="E8">
        <v>42</v>
      </c>
      <c r="F8">
        <v>71</v>
      </c>
      <c r="G8">
        <v>199</v>
      </c>
    </row>
    <row r="9" spans="1:7" x14ac:dyDescent="0.3">
      <c r="A9" s="3" t="s">
        <v>10</v>
      </c>
      <c r="E9">
        <v>46</v>
      </c>
      <c r="G9">
        <v>46</v>
      </c>
    </row>
    <row r="10" spans="1:7" x14ac:dyDescent="0.3">
      <c r="A10" s="3" t="s">
        <v>32</v>
      </c>
      <c r="B10">
        <v>86</v>
      </c>
      <c r="C10">
        <v>295</v>
      </c>
      <c r="D10">
        <v>334</v>
      </c>
      <c r="E10">
        <v>88</v>
      </c>
      <c r="F10">
        <v>87</v>
      </c>
      <c r="G10">
        <v>890</v>
      </c>
    </row>
  </sheetData>
  <pageMargins left="0.70866141732283472" right="0.70866141732283472" top="0.74803149606299213" bottom="0.74803149606299213" header="0.31496062992125984" footer="0.31496062992125984"/>
  <pageSetup orientation="portrait" r:id="rId2"/>
  <drawing r:id="rId3"/>
  <extLst>
    <ext xmlns:x14="http://schemas.microsoft.com/office/spreadsheetml/2009/9/main" uri="{A8765BA9-456A-4dab-B4F3-ACF838C121DE}">
      <x14:slicerList>
        <x14:slicer r:id="rId4"/>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78FAF8-7338-4792-A5A4-5ED8DA8B1803}">
  <sheetPr>
    <pageSetUpPr fitToPage="1"/>
  </sheetPr>
  <dimension ref="A3:B9"/>
  <sheetViews>
    <sheetView workbookViewId="0">
      <selection activeCell="C9" sqref="A3:C9"/>
    </sheetView>
  </sheetViews>
  <sheetFormatPr defaultRowHeight="14.4" x14ac:dyDescent="0.3"/>
  <cols>
    <col min="1" max="1" width="12.44140625" bestFit="1" customWidth="1"/>
    <col min="2" max="2" width="17.21875" bestFit="1" customWidth="1"/>
  </cols>
  <sheetData>
    <row r="3" spans="1:2" x14ac:dyDescent="0.3">
      <c r="A3" s="2" t="s">
        <v>31</v>
      </c>
      <c r="B3" t="s">
        <v>54</v>
      </c>
    </row>
    <row r="4" spans="1:2" x14ac:dyDescent="0.3">
      <c r="A4" s="3" t="s">
        <v>11</v>
      </c>
      <c r="B4" s="24">
        <v>5.666666666666667</v>
      </c>
    </row>
    <row r="5" spans="1:2" x14ac:dyDescent="0.3">
      <c r="A5" s="3" t="s">
        <v>8</v>
      </c>
      <c r="B5" s="24">
        <v>5.5454545454545459</v>
      </c>
    </row>
    <row r="6" spans="1:2" x14ac:dyDescent="0.3">
      <c r="A6" s="3" t="s">
        <v>7</v>
      </c>
      <c r="B6" s="24">
        <v>5.3907455012853474</v>
      </c>
    </row>
    <row r="7" spans="1:2" x14ac:dyDescent="0.3">
      <c r="A7" s="3" t="s">
        <v>9</v>
      </c>
      <c r="B7" s="24">
        <v>5.4170854271356781</v>
      </c>
    </row>
    <row r="8" spans="1:2" x14ac:dyDescent="0.3">
      <c r="A8" s="3" t="s">
        <v>10</v>
      </c>
      <c r="B8" s="24">
        <v>4.5</v>
      </c>
    </row>
    <row r="9" spans="1:2" x14ac:dyDescent="0.3">
      <c r="A9" s="3" t="s">
        <v>32</v>
      </c>
      <c r="B9" s="24">
        <v>5.3955056179775278</v>
      </c>
    </row>
  </sheetData>
  <pageMargins left="0.70866141732283472" right="0.70866141732283472" top="0.74803149606299213" bottom="0.74803149606299213" header="0.31496062992125984" footer="0.31496062992125984"/>
  <pageSetup orientation="portrait"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D685AD-3800-4661-A66E-7DBCF74145D6}">
  <dimension ref="A1:B3"/>
  <sheetViews>
    <sheetView workbookViewId="0">
      <selection activeCell="B1" sqref="B1:B1048576"/>
    </sheetView>
  </sheetViews>
  <sheetFormatPr defaultRowHeight="14.4" x14ac:dyDescent="0.3"/>
  <cols>
    <col min="1" max="1" width="16.77734375" customWidth="1"/>
    <col min="2" max="2" width="17" customWidth="1"/>
  </cols>
  <sheetData>
    <row r="1" spans="1:2" x14ac:dyDescent="0.3">
      <c r="A1" t="s">
        <v>50</v>
      </c>
      <c r="B1" t="s">
        <v>51</v>
      </c>
    </row>
    <row r="2" spans="1:2" x14ac:dyDescent="0.3">
      <c r="A2" t="s">
        <v>39</v>
      </c>
      <c r="B2" t="s">
        <v>52</v>
      </c>
    </row>
    <row r="3" spans="1:2" x14ac:dyDescent="0.3">
      <c r="A3" t="s">
        <v>40</v>
      </c>
      <c r="B3" t="s">
        <v>40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D3FF8A-5939-422E-95C6-82BCA8B5C9CE}">
  <sheetPr>
    <pageSetUpPr fitToPage="1"/>
  </sheetPr>
  <dimension ref="A3:L11"/>
  <sheetViews>
    <sheetView topLeftCell="A8" workbookViewId="0">
      <selection activeCell="M11" sqref="A3:M11"/>
    </sheetView>
  </sheetViews>
  <sheetFormatPr defaultRowHeight="14.4" x14ac:dyDescent="0.3"/>
  <cols>
    <col min="1" max="1" width="19.77734375" bestFit="1" customWidth="1"/>
    <col min="2" max="2" width="15.5546875" bestFit="1" customWidth="1"/>
    <col min="3" max="11" width="3" bestFit="1" customWidth="1"/>
    <col min="12" max="12" width="10.5546875" bestFit="1" customWidth="1"/>
  </cols>
  <sheetData>
    <row r="3" spans="1:12" x14ac:dyDescent="0.3">
      <c r="A3" s="2" t="s">
        <v>34</v>
      </c>
      <c r="B3" s="2" t="s">
        <v>33</v>
      </c>
    </row>
    <row r="4" spans="1:12" x14ac:dyDescent="0.3">
      <c r="A4" s="2" t="s">
        <v>31</v>
      </c>
      <c r="B4">
        <v>2</v>
      </c>
      <c r="C4">
        <v>4</v>
      </c>
      <c r="D4">
        <v>6</v>
      </c>
      <c r="E4">
        <v>8</v>
      </c>
      <c r="F4">
        <v>10</v>
      </c>
      <c r="G4">
        <v>12</v>
      </c>
      <c r="H4">
        <v>14</v>
      </c>
      <c r="I4">
        <v>16</v>
      </c>
      <c r="J4">
        <v>18</v>
      </c>
      <c r="K4">
        <v>20</v>
      </c>
      <c r="L4" t="s">
        <v>32</v>
      </c>
    </row>
    <row r="5" spans="1:12" x14ac:dyDescent="0.3">
      <c r="A5" s="3" t="s">
        <v>58</v>
      </c>
      <c r="B5">
        <v>11</v>
      </c>
      <c r="C5">
        <v>16</v>
      </c>
      <c r="D5">
        <v>15</v>
      </c>
      <c r="E5">
        <v>18</v>
      </c>
      <c r="F5">
        <v>18</v>
      </c>
      <c r="G5">
        <v>14</v>
      </c>
      <c r="H5">
        <v>16</v>
      </c>
      <c r="I5">
        <v>10</v>
      </c>
      <c r="J5">
        <v>11</v>
      </c>
      <c r="K5">
        <v>10</v>
      </c>
      <c r="L5">
        <v>139</v>
      </c>
    </row>
    <row r="6" spans="1:12" x14ac:dyDescent="0.3">
      <c r="A6" s="3" t="s">
        <v>59</v>
      </c>
      <c r="B6">
        <v>12</v>
      </c>
      <c r="C6">
        <v>8</v>
      </c>
      <c r="D6">
        <v>16</v>
      </c>
      <c r="E6">
        <v>15</v>
      </c>
      <c r="F6">
        <v>15</v>
      </c>
      <c r="G6">
        <v>9</v>
      </c>
      <c r="H6">
        <v>18</v>
      </c>
      <c r="I6">
        <v>17</v>
      </c>
      <c r="J6">
        <v>11</v>
      </c>
      <c r="K6">
        <v>12</v>
      </c>
      <c r="L6">
        <v>133</v>
      </c>
    </row>
    <row r="7" spans="1:12" x14ac:dyDescent="0.3">
      <c r="A7" s="3" t="s">
        <v>60</v>
      </c>
      <c r="B7">
        <v>16</v>
      </c>
      <c r="C7">
        <v>15</v>
      </c>
      <c r="D7">
        <v>11</v>
      </c>
      <c r="E7">
        <v>9</v>
      </c>
      <c r="F7">
        <v>17</v>
      </c>
      <c r="G7">
        <v>15</v>
      </c>
      <c r="H7">
        <v>19</v>
      </c>
      <c r="I7">
        <v>12</v>
      </c>
      <c r="J7">
        <v>15</v>
      </c>
      <c r="K7">
        <v>24</v>
      </c>
      <c r="L7">
        <v>153</v>
      </c>
    </row>
    <row r="8" spans="1:12" x14ac:dyDescent="0.3">
      <c r="A8" s="3" t="s">
        <v>61</v>
      </c>
      <c r="B8">
        <v>9</v>
      </c>
      <c r="C8">
        <v>16</v>
      </c>
      <c r="D8">
        <v>19</v>
      </c>
      <c r="E8">
        <v>14</v>
      </c>
      <c r="F8">
        <v>16</v>
      </c>
      <c r="G8">
        <v>23</v>
      </c>
      <c r="H8">
        <v>10</v>
      </c>
      <c r="I8">
        <v>13</v>
      </c>
      <c r="J8">
        <v>10</v>
      </c>
      <c r="K8">
        <v>8</v>
      </c>
      <c r="L8">
        <v>138</v>
      </c>
    </row>
    <row r="9" spans="1:12" x14ac:dyDescent="0.3">
      <c r="A9" s="3" t="s">
        <v>62</v>
      </c>
      <c r="B9">
        <v>29</v>
      </c>
      <c r="C9">
        <v>19</v>
      </c>
      <c r="D9">
        <v>13</v>
      </c>
      <c r="E9">
        <v>22</v>
      </c>
      <c r="F9">
        <v>11</v>
      </c>
      <c r="G9">
        <v>15</v>
      </c>
      <c r="H9">
        <v>14</v>
      </c>
      <c r="I9">
        <v>11</v>
      </c>
      <c r="J9">
        <v>16</v>
      </c>
      <c r="K9">
        <v>16</v>
      </c>
      <c r="L9">
        <v>166</v>
      </c>
    </row>
    <row r="10" spans="1:12" x14ac:dyDescent="0.3">
      <c r="A10" s="3" t="s">
        <v>63</v>
      </c>
      <c r="B10">
        <v>17</v>
      </c>
      <c r="C10">
        <v>15</v>
      </c>
      <c r="D10">
        <v>14</v>
      </c>
      <c r="E10">
        <v>16</v>
      </c>
      <c r="F10">
        <v>21</v>
      </c>
      <c r="G10">
        <v>15</v>
      </c>
      <c r="H10">
        <v>13</v>
      </c>
      <c r="I10">
        <v>14</v>
      </c>
      <c r="J10">
        <v>19</v>
      </c>
      <c r="K10">
        <v>17</v>
      </c>
      <c r="L10">
        <v>161</v>
      </c>
    </row>
    <row r="11" spans="1:12" x14ac:dyDescent="0.3">
      <c r="A11" s="3" t="s">
        <v>32</v>
      </c>
      <c r="B11">
        <v>94</v>
      </c>
      <c r="C11">
        <v>89</v>
      </c>
      <c r="D11">
        <v>88</v>
      </c>
      <c r="E11">
        <v>94</v>
      </c>
      <c r="F11">
        <v>98</v>
      </c>
      <c r="G11">
        <v>91</v>
      </c>
      <c r="H11">
        <v>90</v>
      </c>
      <c r="I11">
        <v>77</v>
      </c>
      <c r="J11">
        <v>82</v>
      </c>
      <c r="K11">
        <v>87</v>
      </c>
      <c r="L11">
        <v>890</v>
      </c>
    </row>
  </sheetData>
  <pageMargins left="0.70866141732283472" right="0.70866141732283472" top="0.74803149606299213" bottom="0.74803149606299213" header="0.31496062992125984" footer="0.31496062992125984"/>
  <pageSetup orientation="portrait" r:id="rId2"/>
  <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22DEC4-305D-4542-AC30-E31F71DAF64F}">
  <sheetPr>
    <pageSetUpPr fitToPage="1"/>
  </sheetPr>
  <dimension ref="A3:L10"/>
  <sheetViews>
    <sheetView topLeftCell="A8" workbookViewId="0">
      <selection activeCell="J31" sqref="J31"/>
    </sheetView>
  </sheetViews>
  <sheetFormatPr defaultRowHeight="14.4" x14ac:dyDescent="0.3"/>
  <cols>
    <col min="1" max="1" width="19.77734375" bestFit="1" customWidth="1"/>
    <col min="2" max="2" width="15.5546875" bestFit="1" customWidth="1"/>
    <col min="3" max="8" width="7.109375" bestFit="1" customWidth="1"/>
    <col min="9" max="9" width="6.109375" bestFit="1" customWidth="1"/>
    <col min="10" max="11" width="7.109375" bestFit="1" customWidth="1"/>
    <col min="12" max="12" width="10.5546875" bestFit="1" customWidth="1"/>
  </cols>
  <sheetData>
    <row r="3" spans="1:12" x14ac:dyDescent="0.3">
      <c r="A3" s="2" t="s">
        <v>34</v>
      </c>
      <c r="B3" s="2" t="s">
        <v>33</v>
      </c>
    </row>
    <row r="4" spans="1:12" x14ac:dyDescent="0.3">
      <c r="A4" s="2" t="s">
        <v>31</v>
      </c>
      <c r="B4">
        <v>2</v>
      </c>
      <c r="C4">
        <v>4</v>
      </c>
      <c r="D4">
        <v>6</v>
      </c>
      <c r="E4">
        <v>8</v>
      </c>
      <c r="F4">
        <v>10</v>
      </c>
      <c r="G4">
        <v>12</v>
      </c>
      <c r="H4">
        <v>14</v>
      </c>
      <c r="I4">
        <v>16</v>
      </c>
      <c r="J4">
        <v>18</v>
      </c>
      <c r="K4">
        <v>20</v>
      </c>
      <c r="L4" t="s">
        <v>32</v>
      </c>
    </row>
    <row r="5" spans="1:12" x14ac:dyDescent="0.3">
      <c r="A5" s="3" t="s">
        <v>14</v>
      </c>
      <c r="B5" s="4">
        <v>0.1744186046511628</v>
      </c>
      <c r="C5" s="4">
        <v>0.11627906976744186</v>
      </c>
      <c r="D5" s="4">
        <v>8.1395348837209308E-2</v>
      </c>
      <c r="E5" s="4">
        <v>6.9767441860465115E-2</v>
      </c>
      <c r="F5" s="4">
        <v>0.10465116279069768</v>
      </c>
      <c r="G5" s="4">
        <v>8.1395348837209308E-2</v>
      </c>
      <c r="H5" s="4">
        <v>4.6511627906976744E-2</v>
      </c>
      <c r="I5" s="4">
        <v>8.1395348837209308E-2</v>
      </c>
      <c r="J5" s="4">
        <v>0.12790697674418605</v>
      </c>
      <c r="K5" s="4">
        <v>0.11627906976744186</v>
      </c>
      <c r="L5" s="4">
        <v>1</v>
      </c>
    </row>
    <row r="6" spans="1:12" x14ac:dyDescent="0.3">
      <c r="A6" s="3" t="s">
        <v>13</v>
      </c>
      <c r="B6" s="4">
        <v>0.11525423728813559</v>
      </c>
      <c r="C6" s="4">
        <v>8.1355932203389825E-2</v>
      </c>
      <c r="D6" s="4">
        <v>0.10847457627118644</v>
      </c>
      <c r="E6" s="4">
        <v>0.12542372881355932</v>
      </c>
      <c r="F6" s="4">
        <v>9.4915254237288138E-2</v>
      </c>
      <c r="G6" s="4">
        <v>9.152542372881356E-2</v>
      </c>
      <c r="H6" s="4">
        <v>9.4915254237288138E-2</v>
      </c>
      <c r="I6" s="4">
        <v>8.4745762711864403E-2</v>
      </c>
      <c r="J6" s="4">
        <v>0.11186440677966102</v>
      </c>
      <c r="K6" s="4">
        <v>9.152542372881356E-2</v>
      </c>
      <c r="L6" s="4">
        <v>1</v>
      </c>
    </row>
    <row r="7" spans="1:12" x14ac:dyDescent="0.3">
      <c r="A7" s="3" t="s">
        <v>12</v>
      </c>
      <c r="B7" s="4">
        <v>8.3832335329341312E-2</v>
      </c>
      <c r="C7" s="4">
        <v>9.880239520958084E-2</v>
      </c>
      <c r="D7" s="4">
        <v>9.880239520958084E-2</v>
      </c>
      <c r="E7" s="4">
        <v>0.10778443113772455</v>
      </c>
      <c r="F7" s="4">
        <v>0.11976047904191617</v>
      </c>
      <c r="G7" s="4">
        <v>0.10778443113772455</v>
      </c>
      <c r="H7" s="4">
        <v>0.10778443113772455</v>
      </c>
      <c r="I7" s="4">
        <v>9.580838323353294E-2</v>
      </c>
      <c r="J7" s="4">
        <v>8.3832335329341312E-2</v>
      </c>
      <c r="K7" s="4">
        <v>9.580838323353294E-2</v>
      </c>
      <c r="L7" s="4">
        <v>1</v>
      </c>
    </row>
    <row r="8" spans="1:12" x14ac:dyDescent="0.3">
      <c r="A8" s="3" t="s">
        <v>15</v>
      </c>
      <c r="B8" s="4">
        <v>0.11363636363636363</v>
      </c>
      <c r="C8" s="4">
        <v>0.17045454545454544</v>
      </c>
      <c r="D8" s="4">
        <v>0.11363636363636363</v>
      </c>
      <c r="E8" s="4">
        <v>9.0909090909090912E-2</v>
      </c>
      <c r="F8" s="4">
        <v>9.0909090909090912E-2</v>
      </c>
      <c r="G8" s="4">
        <v>0.10227272727272728</v>
      </c>
      <c r="H8" s="4">
        <v>0.14772727272727273</v>
      </c>
      <c r="I8" s="4">
        <v>6.8181818181818177E-2</v>
      </c>
      <c r="J8" s="4">
        <v>3.4090909090909088E-2</v>
      </c>
      <c r="K8" s="4">
        <v>6.8181818181818177E-2</v>
      </c>
      <c r="L8" s="4">
        <v>1</v>
      </c>
    </row>
    <row r="9" spans="1:12" x14ac:dyDescent="0.3">
      <c r="A9" s="3" t="s">
        <v>16</v>
      </c>
      <c r="B9" s="4">
        <v>8.0459770114942528E-2</v>
      </c>
      <c r="C9" s="4">
        <v>8.0459770114942528E-2</v>
      </c>
      <c r="D9" s="4">
        <v>6.8965517241379309E-2</v>
      </c>
      <c r="E9" s="4">
        <v>8.0459770114942528E-2</v>
      </c>
      <c r="F9" s="4">
        <v>0.14942528735632185</v>
      </c>
      <c r="G9" s="4">
        <v>0.13793103448275862</v>
      </c>
      <c r="H9" s="4">
        <v>0.10344827586206896</v>
      </c>
      <c r="I9" s="4">
        <v>8.0459770114942528E-2</v>
      </c>
      <c r="J9" s="4">
        <v>8.0459770114942528E-2</v>
      </c>
      <c r="K9" s="4">
        <v>0.13793103448275862</v>
      </c>
      <c r="L9" s="4">
        <v>1</v>
      </c>
    </row>
    <row r="10" spans="1:12" x14ac:dyDescent="0.3">
      <c r="A10" s="3" t="s">
        <v>32</v>
      </c>
      <c r="B10" s="4">
        <v>0.10561797752808989</v>
      </c>
      <c r="C10" s="4">
        <v>0.1</v>
      </c>
      <c r="D10" s="4">
        <v>9.8876404494382023E-2</v>
      </c>
      <c r="E10" s="4">
        <v>0.10561797752808989</v>
      </c>
      <c r="F10" s="4">
        <v>0.1101123595505618</v>
      </c>
      <c r="G10" s="4">
        <v>0.10224719101123596</v>
      </c>
      <c r="H10" s="4">
        <v>0.10112359550561797</v>
      </c>
      <c r="I10" s="4">
        <v>8.6516853932584264E-2</v>
      </c>
      <c r="J10" s="4">
        <v>9.2134831460674152E-2</v>
      </c>
      <c r="K10" s="4">
        <v>9.7752808988764039E-2</v>
      </c>
      <c r="L10" s="4">
        <v>1</v>
      </c>
    </row>
  </sheetData>
  <pageMargins left="0.70866141732283472" right="0.70866141732283472" top="0.74803149606299213" bottom="0.74803149606299213" header="0.31496062992125984" footer="0.31496062992125984"/>
  <pageSetup scale="82" orientation="portrait" r:id="rId2"/>
  <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072FB3-E5E5-40B7-9C17-8F5DF80C66E7}">
  <sheetPr>
    <pageSetUpPr fitToPage="1"/>
  </sheetPr>
  <dimension ref="A1:E17"/>
  <sheetViews>
    <sheetView zoomScale="63" workbookViewId="0">
      <selection activeCell="E17" sqref="A1:E17"/>
    </sheetView>
  </sheetViews>
  <sheetFormatPr defaultRowHeight="14.4" x14ac:dyDescent="0.3"/>
  <cols>
    <col min="1" max="1" width="11.88671875" customWidth="1"/>
    <col min="2" max="2" width="32.88671875" customWidth="1"/>
    <col min="3" max="3" width="41.44140625" customWidth="1"/>
    <col min="4" max="4" width="54.44140625" customWidth="1"/>
    <col min="5" max="5" width="54.6640625" customWidth="1"/>
  </cols>
  <sheetData>
    <row r="1" spans="1:5" x14ac:dyDescent="0.3">
      <c r="A1" t="s">
        <v>49</v>
      </c>
      <c r="B1" t="s">
        <v>48</v>
      </c>
      <c r="C1" t="s">
        <v>55</v>
      </c>
      <c r="D1" t="s">
        <v>56</v>
      </c>
      <c r="E1" t="s">
        <v>57</v>
      </c>
    </row>
    <row r="2" spans="1:5" x14ac:dyDescent="0.3">
      <c r="A2" s="12">
        <v>45566</v>
      </c>
      <c r="B2" s="10">
        <v>54</v>
      </c>
    </row>
    <row r="3" spans="1:5" x14ac:dyDescent="0.3">
      <c r="A3" s="12">
        <v>45597</v>
      </c>
      <c r="B3" s="10">
        <v>64</v>
      </c>
    </row>
    <row r="4" spans="1:5" x14ac:dyDescent="0.3">
      <c r="A4" s="12">
        <v>45627</v>
      </c>
      <c r="B4" s="10">
        <v>44</v>
      </c>
    </row>
    <row r="5" spans="1:5" x14ac:dyDescent="0.3">
      <c r="A5" s="12">
        <v>45658</v>
      </c>
      <c r="B5" s="10">
        <v>58</v>
      </c>
    </row>
    <row r="6" spans="1:5" x14ac:dyDescent="0.3">
      <c r="A6" s="12">
        <v>45689</v>
      </c>
      <c r="B6" s="10">
        <v>51</v>
      </c>
    </row>
    <row r="7" spans="1:5" x14ac:dyDescent="0.3">
      <c r="A7" s="12">
        <v>45717</v>
      </c>
      <c r="B7" s="10">
        <v>59</v>
      </c>
      <c r="C7" s="10">
        <v>59</v>
      </c>
      <c r="D7" s="10">
        <v>59</v>
      </c>
      <c r="E7" s="10">
        <v>59</v>
      </c>
    </row>
    <row r="8" spans="1:5" x14ac:dyDescent="0.3">
      <c r="A8" s="12">
        <v>45748</v>
      </c>
      <c r="C8" s="10">
        <f t="shared" ref="C8:C17" si="0">_xlfn.FORECAST.ETS(A8,$B$2:$B$7,$A$2:$A$7,1,1)</f>
        <v>44.768688452487872</v>
      </c>
      <c r="D8" s="10">
        <f t="shared" ref="D8:D17" si="1">C8-_xlfn.FORECAST.ETS.CONFINT(A8,$B$2:$B$7,$A$2:$A$7,0.95,1,1)</f>
        <v>35.904173769810754</v>
      </c>
      <c r="E8" s="10">
        <f t="shared" ref="E8:E17" si="2">C8+_xlfn.FORECAST.ETS.CONFINT(A8,$B$2:$B$7,$A$2:$A$7,0.95,1,1)</f>
        <v>53.63320313516499</v>
      </c>
    </row>
    <row r="9" spans="1:5" x14ac:dyDescent="0.3">
      <c r="A9" s="12">
        <v>45778</v>
      </c>
      <c r="C9" s="10">
        <f t="shared" si="0"/>
        <v>58.749146618879742</v>
      </c>
      <c r="D9" s="10">
        <f t="shared" si="1"/>
        <v>48.830376571194961</v>
      </c>
      <c r="E9" s="10">
        <f t="shared" si="2"/>
        <v>68.667916666564523</v>
      </c>
    </row>
    <row r="10" spans="1:5" x14ac:dyDescent="0.3">
      <c r="A10" s="12">
        <v>45809</v>
      </c>
      <c r="C10" s="10">
        <f t="shared" si="0"/>
        <v>43.249976470943743</v>
      </c>
      <c r="D10" s="10">
        <f t="shared" si="1"/>
        <v>32.371443474493127</v>
      </c>
      <c r="E10" s="10">
        <f t="shared" si="2"/>
        <v>54.128509467394359</v>
      </c>
    </row>
    <row r="11" spans="1:5" x14ac:dyDescent="0.3">
      <c r="A11" s="12">
        <v>45839</v>
      </c>
      <c r="C11" s="10">
        <f t="shared" si="0"/>
        <v>57.230434637335613</v>
      </c>
      <c r="D11" s="10">
        <f t="shared" si="1"/>
        <v>45.47020670370776</v>
      </c>
      <c r="E11" s="10">
        <f t="shared" si="2"/>
        <v>68.990662570963465</v>
      </c>
    </row>
    <row r="12" spans="1:5" x14ac:dyDescent="0.3">
      <c r="A12" s="12">
        <v>45870</v>
      </c>
      <c r="C12" s="10">
        <f t="shared" si="0"/>
        <v>41.731264489399614</v>
      </c>
      <c r="D12" s="10">
        <f t="shared" si="1"/>
        <v>29.144677470655139</v>
      </c>
      <c r="E12" s="10">
        <f t="shared" si="2"/>
        <v>54.317851508144088</v>
      </c>
    </row>
    <row r="13" spans="1:5" x14ac:dyDescent="0.3">
      <c r="A13" s="12">
        <v>45901</v>
      </c>
      <c r="C13" s="10">
        <f t="shared" si="0"/>
        <v>55.711722655791483</v>
      </c>
      <c r="D13" s="10">
        <f t="shared" si="1"/>
        <v>42.349784753302451</v>
      </c>
      <c r="E13" s="10">
        <f t="shared" si="2"/>
        <v>69.073660558280523</v>
      </c>
    </row>
    <row r="14" spans="1:5" x14ac:dyDescent="0.3">
      <c r="A14" s="12">
        <v>45931</v>
      </c>
      <c r="C14" s="10">
        <f t="shared" si="0"/>
        <v>40.212552507855484</v>
      </c>
      <c r="D14" s="10">
        <f t="shared" si="1"/>
        <v>26.112199472912934</v>
      </c>
      <c r="E14" s="10">
        <f t="shared" si="2"/>
        <v>54.312905542798035</v>
      </c>
    </row>
    <row r="15" spans="1:5" x14ac:dyDescent="0.3">
      <c r="A15" s="12">
        <v>45962</v>
      </c>
      <c r="C15" s="10">
        <f t="shared" si="0"/>
        <v>54.193010674247361</v>
      </c>
      <c r="D15" s="10">
        <f t="shared" si="1"/>
        <v>39.391033545834617</v>
      </c>
      <c r="E15" s="10">
        <f t="shared" si="2"/>
        <v>68.994987802660106</v>
      </c>
    </row>
    <row r="16" spans="1:5" x14ac:dyDescent="0.3">
      <c r="A16" s="12">
        <v>45992</v>
      </c>
      <c r="C16" s="10">
        <f t="shared" si="0"/>
        <v>38.693840526311362</v>
      </c>
      <c r="D16" s="10">
        <f t="shared" si="1"/>
        <v>23.216854830848774</v>
      </c>
      <c r="E16" s="10">
        <f t="shared" si="2"/>
        <v>54.17082622177395</v>
      </c>
    </row>
    <row r="17" spans="1:5" x14ac:dyDescent="0.3">
      <c r="A17" s="12">
        <v>46022</v>
      </c>
      <c r="C17" s="10">
        <f t="shared" si="0"/>
        <v>52.223316171206733</v>
      </c>
      <c r="D17" s="10">
        <f t="shared" si="1"/>
        <v>36.120014113544926</v>
      </c>
      <c r="E17" s="10">
        <f t="shared" si="2"/>
        <v>68.32661822886854</v>
      </c>
    </row>
  </sheetData>
  <pageMargins left="0.70866141732283472" right="0.70866141732283472" top="0.74803149606299213" bottom="0.74803149606299213" header="0.31496062992125984" footer="0.31496062992125984"/>
  <pageSetup scale="46" orientation="portrait" r:id="rId1"/>
  <drawing r:id="rId2"/>
  <tableParts count="1">
    <tablePart r:id="rId3"/>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00F57-29EC-4C9D-8D0F-749892742383}">
  <dimension ref="A1:B12"/>
  <sheetViews>
    <sheetView zoomScaleNormal="100" workbookViewId="0">
      <selection activeCell="B7" sqref="A1:B7"/>
    </sheetView>
  </sheetViews>
  <sheetFormatPr defaultRowHeight="14.4" x14ac:dyDescent="0.3"/>
  <cols>
    <col min="1" max="1" width="15.33203125" customWidth="1"/>
    <col min="2" max="4" width="34.33203125" customWidth="1"/>
    <col min="5" max="5" width="41.5546875" customWidth="1"/>
  </cols>
  <sheetData>
    <row r="1" spans="1:2" x14ac:dyDescent="0.3">
      <c r="A1" s="14" t="s">
        <v>49</v>
      </c>
      <c r="B1" s="17" t="s">
        <v>48</v>
      </c>
    </row>
    <row r="2" spans="1:2" x14ac:dyDescent="0.3">
      <c r="A2" s="15">
        <v>45566</v>
      </c>
      <c r="B2" s="18" cm="1">
        <f t="array" ref="B2">SUMPRODUCT(
  --(TRIM(Households!$C$10:$C$899)="35-49"),
  --(TRIM(Households!$G$10:$G$899)="3-6"),
  --(MONTH(Households!$K$10:$K$899)=MONTH(A2)),
  --(YEAR(Households!$K$10:$K$899)=YEAR(A2))
)</f>
        <v>54</v>
      </c>
    </row>
    <row r="3" spans="1:2" x14ac:dyDescent="0.3">
      <c r="A3" s="15">
        <v>45597</v>
      </c>
      <c r="B3" s="18" cm="1">
        <f t="array" ref="B3">SUMPRODUCT(
  --(TRIM(Households!$C$10:$C$899)="35-49"),
  --(TRIM(Households!$G$10:$G$899)="3-6"),
  --(MONTH(Households!$K$10:$K$899)=MONTH(A3)),
  --(YEAR(Households!$K$10:$K$899)=YEAR(A3))
)</f>
        <v>64</v>
      </c>
    </row>
    <row r="4" spans="1:2" x14ac:dyDescent="0.3">
      <c r="A4" s="15">
        <v>45627</v>
      </c>
      <c r="B4" s="18" cm="1">
        <f t="array" ref="B4">SUMPRODUCT(
  --(TRIM(Households!$C$10:$C$899)="35-49"),
  --(TRIM(Households!$G$10:$G$899)="3-6"),
  --(MONTH(Households!$K$10:$K$899)=MONTH(A4)),
  --(YEAR(Households!$K$10:$K$899)=YEAR(A4))
)</f>
        <v>44</v>
      </c>
    </row>
    <row r="5" spans="1:2" x14ac:dyDescent="0.3">
      <c r="A5" s="15">
        <v>45658</v>
      </c>
      <c r="B5" s="18" cm="1">
        <f t="array" ref="B5">SUMPRODUCT(
  --(TRIM(Households!$C$10:$C$899)="35-49"),
  --(TRIM(Households!$G$10:$G$899)="3-6"),
  --(MONTH(Households!$K$10:$K$899)=MONTH(A5)),
  --(YEAR(Households!$K$10:$K$899)=YEAR(A5))
)</f>
        <v>58</v>
      </c>
    </row>
    <row r="6" spans="1:2" x14ac:dyDescent="0.3">
      <c r="A6" s="15">
        <v>45689</v>
      </c>
      <c r="B6" s="18" cm="1">
        <f t="array" ref="B6">SUMPRODUCT(
  --(TRIM(Households!$C$10:$C$899)="35-49"),
  --(TRIM(Households!$G$10:$G$899)="3-6"),
  --(MONTH(Households!$K$10:$K$899)=MONTH(A6)),
  --(YEAR(Households!$K$10:$K$899)=YEAR(A6))
)</f>
        <v>51</v>
      </c>
    </row>
    <row r="7" spans="1:2" x14ac:dyDescent="0.3">
      <c r="A7" s="27">
        <v>45717</v>
      </c>
      <c r="B7" s="26" cm="1">
        <f t="array" ref="B7">SUMPRODUCT(
  --(TRIM(Households!$C$10:$C$899)="35-49"),
  --(TRIM(Households!$G$10:$G$899)="3-6"),
  --(MONTH(Households!$K$10:$K$899)=MONTH(A7)),
  --(YEAR(Households!$K$10:$K$899)=YEAR(A7))
)</f>
        <v>59</v>
      </c>
    </row>
    <row r="9" spans="1:2" x14ac:dyDescent="0.3">
      <c r="A9" s="16"/>
    </row>
    <row r="12" spans="1:2" x14ac:dyDescent="0.3">
      <c r="B12" s="1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B3F51E-B00D-479D-A2AE-9D7DFB5D00FC}">
  <dimension ref="A1:M146"/>
  <sheetViews>
    <sheetView topLeftCell="A145" zoomScale="59" workbookViewId="0">
      <selection activeCell="I169" sqref="A146:I169"/>
    </sheetView>
  </sheetViews>
  <sheetFormatPr defaultRowHeight="14.4" x14ac:dyDescent="0.3"/>
  <cols>
    <col min="1" max="1" width="13.109375" customWidth="1"/>
    <col min="2" max="2" width="20" customWidth="1"/>
    <col min="3" max="3" width="29.5546875" customWidth="1"/>
    <col min="4" max="4" width="48.88671875" customWidth="1"/>
    <col min="5" max="5" width="49" customWidth="1"/>
    <col min="6" max="6" width="7.77734375" customWidth="1"/>
    <col min="7" max="7" width="8.88671875" customWidth="1"/>
    <col min="9" max="9" width="11.44140625" customWidth="1"/>
    <col min="10" max="10" width="20.88671875" customWidth="1"/>
    <col min="11" max="11" width="31.21875" customWidth="1"/>
    <col min="12" max="12" width="51.5546875" customWidth="1"/>
    <col min="13" max="13" width="50.77734375" customWidth="1"/>
  </cols>
  <sheetData>
    <row r="1" spans="1:13" x14ac:dyDescent="0.3">
      <c r="A1" t="s">
        <v>49</v>
      </c>
      <c r="B1" t="s">
        <v>65</v>
      </c>
      <c r="C1" t="s">
        <v>81</v>
      </c>
      <c r="D1" t="s">
        <v>82</v>
      </c>
      <c r="E1" t="s">
        <v>83</v>
      </c>
      <c r="I1" t="s">
        <v>49</v>
      </c>
      <c r="J1" t="s">
        <v>66</v>
      </c>
      <c r="K1" t="s">
        <v>84</v>
      </c>
      <c r="L1" t="s">
        <v>85</v>
      </c>
      <c r="M1" t="s">
        <v>86</v>
      </c>
    </row>
    <row r="2" spans="1:13" x14ac:dyDescent="0.3">
      <c r="A2" s="12">
        <v>45566</v>
      </c>
      <c r="B2" s="10">
        <v>4</v>
      </c>
      <c r="I2" s="12">
        <v>45566</v>
      </c>
      <c r="J2">
        <v>4</v>
      </c>
    </row>
    <row r="3" spans="1:13" x14ac:dyDescent="0.3">
      <c r="A3" s="12">
        <v>45597</v>
      </c>
      <c r="B3" s="10">
        <v>13</v>
      </c>
      <c r="I3" s="12">
        <v>45597</v>
      </c>
      <c r="J3">
        <v>5</v>
      </c>
    </row>
    <row r="4" spans="1:13" x14ac:dyDescent="0.3">
      <c r="A4" s="12">
        <v>45627</v>
      </c>
      <c r="B4" s="10">
        <v>4</v>
      </c>
      <c r="I4" s="12">
        <v>45627</v>
      </c>
      <c r="J4">
        <v>2</v>
      </c>
    </row>
    <row r="5" spans="1:13" x14ac:dyDescent="0.3">
      <c r="A5" s="12">
        <v>45658</v>
      </c>
      <c r="B5" s="10">
        <v>4</v>
      </c>
      <c r="I5" s="12">
        <v>45658</v>
      </c>
      <c r="J5">
        <v>7</v>
      </c>
    </row>
    <row r="6" spans="1:13" x14ac:dyDescent="0.3">
      <c r="A6" s="12">
        <v>45689</v>
      </c>
      <c r="B6" s="10">
        <v>2</v>
      </c>
      <c r="I6" s="12">
        <v>45689</v>
      </c>
      <c r="J6">
        <v>1</v>
      </c>
    </row>
    <row r="7" spans="1:13" x14ac:dyDescent="0.3">
      <c r="A7" s="12">
        <v>45717</v>
      </c>
      <c r="B7" s="10">
        <v>7</v>
      </c>
      <c r="C7" s="10">
        <v>7</v>
      </c>
      <c r="D7" s="10">
        <v>7</v>
      </c>
      <c r="E7" s="10">
        <v>7</v>
      </c>
      <c r="F7" s="10"/>
      <c r="G7" s="10"/>
      <c r="I7" s="12">
        <v>45717</v>
      </c>
      <c r="J7">
        <v>5</v>
      </c>
      <c r="K7">
        <v>5</v>
      </c>
      <c r="L7" s="35">
        <v>5</v>
      </c>
      <c r="M7" s="35">
        <v>5</v>
      </c>
    </row>
    <row r="8" spans="1:13" x14ac:dyDescent="0.3">
      <c r="A8" s="12">
        <v>45748</v>
      </c>
      <c r="C8" s="10">
        <f>_xlfn.FORECAST.ETS(A8,$B$2:$B$7,$A$2:$A$7,1,1)</f>
        <v>-2.2765737851444583</v>
      </c>
      <c r="D8" s="10">
        <f>C8-_xlfn.FORECAST.ETS.CONFINT(A8,$B$2:$B$7,$A$2:$A$7,0.95,1,1)</f>
        <v>-7.4341520032194701</v>
      </c>
      <c r="E8" s="10">
        <f>C8+_xlfn.FORECAST.ETS.CONFINT(A8,$B$2:$B$7,$A$2:$A$7,0.95,1,1)</f>
        <v>2.881004432930554</v>
      </c>
      <c r="F8" s="10"/>
      <c r="G8" s="10"/>
      <c r="I8" s="12">
        <v>45748</v>
      </c>
      <c r="K8">
        <f>_xlfn.FORECAST.ETS(I8,$B$2:$B$7,$A$2:$A$7,1,1)</f>
        <v>-2.2765737851444583</v>
      </c>
      <c r="L8" s="35">
        <f>K8-_xlfn.FORECAST.ETS.CONFINT(I8,$B$2:$B$7,$A$2:$A$7,0.95,1,1)</f>
        <v>-7.4341520032194701</v>
      </c>
      <c r="M8" s="35">
        <f>K8+_xlfn.FORECAST.ETS.CONFINT(I8,$B$2:$B$7,$A$2:$A$7,0.95,1,1)</f>
        <v>2.881004432930554</v>
      </c>
    </row>
    <row r="9" spans="1:13" x14ac:dyDescent="0.3">
      <c r="A9" s="12">
        <v>45778</v>
      </c>
      <c r="C9" s="10">
        <f>_xlfn.FORECAST.ETS(A9,$B$2:$B$7,$A$2:$A$7,1,1)</f>
        <v>4.1384327583298797</v>
      </c>
      <c r="D9" s="10">
        <f>C9-_xlfn.FORECAST.ETS.CONFINT(A9,$B$2:$B$7,$A$2:$A$7,0.95,1,1)</f>
        <v>-1.0191686687948929</v>
      </c>
      <c r="E9" s="10">
        <f>C9+_xlfn.FORECAST.ETS.CONFINT(A9,$B$2:$B$7,$A$2:$A$7,0.95,1,1)</f>
        <v>9.2960341854546513</v>
      </c>
      <c r="F9" s="10"/>
      <c r="G9" s="10"/>
      <c r="I9" s="12">
        <v>45778</v>
      </c>
      <c r="K9">
        <f>_xlfn.FORECAST.ETS(I9,$B$2:$B$7,$A$2:$A$7,1,1)</f>
        <v>4.1384327583298797</v>
      </c>
      <c r="L9" s="35">
        <f>K9-_xlfn.FORECAST.ETS.CONFINT(I9,$B$2:$B$7,$A$2:$A$7,0.95,1,1)</f>
        <v>-1.0191686687948929</v>
      </c>
      <c r="M9" s="35">
        <f>K9+_xlfn.FORECAST.ETS.CONFINT(I9,$B$2:$B$7,$A$2:$A$7,0.95,1,1)</f>
        <v>9.2960341854546513</v>
      </c>
    </row>
    <row r="10" spans="1:13" x14ac:dyDescent="0.3">
      <c r="A10" s="12">
        <v>45809</v>
      </c>
      <c r="C10" s="10">
        <f>_xlfn.FORECAST.ETS(A10,$B$2:$B$7,$A$2:$A$7,1,1)</f>
        <v>-4.5591249598004779</v>
      </c>
      <c r="D10" s="10">
        <f>C10-_xlfn.FORECAST.ETS.CONFINT(A10,$B$2:$B$7,$A$2:$A$7,0.95,1,1)</f>
        <v>-9.7594627645271963</v>
      </c>
      <c r="E10" s="10">
        <f>C10+_xlfn.FORECAST.ETS.CONFINT(A10,$B$2:$B$7,$A$2:$A$7,0.95,1,1)</f>
        <v>0.64121284492624131</v>
      </c>
      <c r="F10" s="10"/>
      <c r="G10" s="10"/>
      <c r="I10" s="12">
        <v>45809</v>
      </c>
      <c r="K10">
        <f>_xlfn.FORECAST.ETS(I10,$B$2:$B$7,$A$2:$A$7,1,1)</f>
        <v>-4.5591249598004779</v>
      </c>
      <c r="L10" s="35">
        <f>K10-_xlfn.FORECAST.ETS.CONFINT(I10,$B$2:$B$7,$A$2:$A$7,0.95,1,1)</f>
        <v>-9.7594627645271963</v>
      </c>
      <c r="M10" s="35">
        <f>K10+_xlfn.FORECAST.ETS.CONFINT(I10,$B$2:$B$7,$A$2:$A$7,0.95,1,1)</f>
        <v>0.64121284492624131</v>
      </c>
    </row>
    <row r="11" spans="1:13" x14ac:dyDescent="0.3">
      <c r="A11" s="12">
        <v>45839</v>
      </c>
      <c r="C11" s="10">
        <f>_xlfn.FORECAST.ETS(A11,$B$2:$B$7,$A$2:$A$7,1,1)</f>
        <v>1.8558815836738596</v>
      </c>
      <c r="D11" s="10">
        <f>C11-_xlfn.FORECAST.ETS.CONFINT(A11,$B$2:$B$7,$A$2:$A$7,0.95,1,1)</f>
        <v>-3.3445201602875452</v>
      </c>
      <c r="E11" s="10">
        <f>C11+_xlfn.FORECAST.ETS.CONFINT(A11,$B$2:$B$7,$A$2:$A$7,0.95,1,1)</f>
        <v>7.0562833276352643</v>
      </c>
      <c r="F11" s="10"/>
      <c r="G11" s="10"/>
      <c r="I11" s="12">
        <v>45839</v>
      </c>
      <c r="K11">
        <f>_xlfn.FORECAST.ETS(I11,$B$2:$B$7,$A$2:$A$7,1,1)</f>
        <v>1.8558815836738596</v>
      </c>
      <c r="L11" s="35">
        <f>K11-_xlfn.FORECAST.ETS.CONFINT(I11,$B$2:$B$7,$A$2:$A$7,0.95,1,1)</f>
        <v>-3.3445201602875452</v>
      </c>
      <c r="M11" s="35">
        <f>K11+_xlfn.FORECAST.ETS.CONFINT(I11,$B$2:$B$7,$A$2:$A$7,0.95,1,1)</f>
        <v>7.0562833276352643</v>
      </c>
    </row>
    <row r="35" spans="1:13" x14ac:dyDescent="0.3">
      <c r="A35" t="s">
        <v>49</v>
      </c>
      <c r="B35" t="s">
        <v>67</v>
      </c>
      <c r="C35" t="s">
        <v>87</v>
      </c>
      <c r="D35" t="s">
        <v>88</v>
      </c>
      <c r="E35" t="s">
        <v>89</v>
      </c>
      <c r="I35" t="s">
        <v>49</v>
      </c>
      <c r="J35" t="s">
        <v>68</v>
      </c>
      <c r="K35" t="s">
        <v>90</v>
      </c>
      <c r="L35" t="s">
        <v>91</v>
      </c>
      <c r="M35" t="s">
        <v>92</v>
      </c>
    </row>
    <row r="36" spans="1:13" x14ac:dyDescent="0.3">
      <c r="A36" s="12">
        <v>45566</v>
      </c>
      <c r="B36" s="10">
        <v>6</v>
      </c>
      <c r="I36" s="12">
        <v>45566</v>
      </c>
      <c r="J36" s="10">
        <v>9</v>
      </c>
    </row>
    <row r="37" spans="1:13" x14ac:dyDescent="0.3">
      <c r="A37" s="12">
        <v>45597</v>
      </c>
      <c r="B37" s="10">
        <v>6</v>
      </c>
      <c r="I37" s="12">
        <v>45597</v>
      </c>
      <c r="J37" s="10">
        <v>5</v>
      </c>
    </row>
    <row r="38" spans="1:13" x14ac:dyDescent="0.3">
      <c r="A38" s="12">
        <v>45627</v>
      </c>
      <c r="B38" s="10">
        <v>6</v>
      </c>
      <c r="I38" s="12">
        <v>45627</v>
      </c>
      <c r="J38" s="10">
        <v>6</v>
      </c>
    </row>
    <row r="39" spans="1:13" x14ac:dyDescent="0.3">
      <c r="A39" s="12">
        <v>45658</v>
      </c>
      <c r="B39" s="10">
        <v>7</v>
      </c>
      <c r="I39" s="12">
        <v>45658</v>
      </c>
      <c r="J39" s="10">
        <v>8</v>
      </c>
    </row>
    <row r="40" spans="1:13" x14ac:dyDescent="0.3">
      <c r="A40" s="12">
        <v>45689</v>
      </c>
      <c r="B40" s="10">
        <v>3</v>
      </c>
      <c r="I40" s="12">
        <v>45689</v>
      </c>
      <c r="J40" s="10">
        <v>8</v>
      </c>
    </row>
    <row r="41" spans="1:13" x14ac:dyDescent="0.3">
      <c r="A41" s="12">
        <v>45717</v>
      </c>
      <c r="B41" s="10">
        <v>4</v>
      </c>
      <c r="C41" s="10">
        <v>4</v>
      </c>
      <c r="D41" s="10">
        <v>4</v>
      </c>
      <c r="E41" s="10">
        <v>4</v>
      </c>
      <c r="I41" s="12">
        <v>45717</v>
      </c>
      <c r="J41" s="10">
        <v>1</v>
      </c>
      <c r="K41" s="10">
        <v>1</v>
      </c>
      <c r="L41" s="10">
        <v>1</v>
      </c>
      <c r="M41" s="10">
        <v>1</v>
      </c>
    </row>
    <row r="42" spans="1:13" x14ac:dyDescent="0.3">
      <c r="A42" s="12">
        <v>45748</v>
      </c>
      <c r="C42" s="10">
        <f>_xlfn.FORECAST.ETS(A42,$B$2:$B$7,$A$2:$A$7,1,1)</f>
        <v>-2.2765737851444583</v>
      </c>
      <c r="D42" s="10">
        <f>C42-_xlfn.FORECAST.ETS.CONFINT(A42,$B$2:$B$7,$A$2:$A$7,0.95,1,1)</f>
        <v>-7.4341520032194701</v>
      </c>
      <c r="E42" s="10">
        <f>C42+_xlfn.FORECAST.ETS.CONFINT(A42,$B$2:$B$7,$A$2:$A$7,0.95,1,1)</f>
        <v>2.881004432930554</v>
      </c>
      <c r="F42" s="10"/>
      <c r="G42" s="10"/>
      <c r="I42" s="12">
        <v>45748</v>
      </c>
      <c r="K42" s="10">
        <f>_xlfn.FORECAST.ETS(I42,$B$2:$B$7,$A$2:$A$7,1,1)</f>
        <v>-2.2765737851444583</v>
      </c>
      <c r="L42" s="10">
        <f>K42-_xlfn.FORECAST.ETS.CONFINT(I42,$B$2:$B$7,$A$2:$A$7,0.95,1,1)</f>
        <v>-7.4341520032194701</v>
      </c>
      <c r="M42" s="10">
        <f>K42+_xlfn.FORECAST.ETS.CONFINT(I42,$B$2:$B$7,$A$2:$A$7,0.95,1,1)</f>
        <v>2.881004432930554</v>
      </c>
    </row>
    <row r="43" spans="1:13" x14ac:dyDescent="0.3">
      <c r="A43" s="12">
        <v>45778</v>
      </c>
      <c r="C43" s="10">
        <f>_xlfn.FORECAST.ETS(A43,$B$2:$B$7,$A$2:$A$7,1,1)</f>
        <v>4.1384327583298797</v>
      </c>
      <c r="D43" s="10">
        <f>C43-_xlfn.FORECAST.ETS.CONFINT(A43,$B$2:$B$7,$A$2:$A$7,0.95,1,1)</f>
        <v>-1.0191686687948929</v>
      </c>
      <c r="E43" s="10">
        <f>C43+_xlfn.FORECAST.ETS.CONFINT(A43,$B$2:$B$7,$A$2:$A$7,0.95,1,1)</f>
        <v>9.2960341854546513</v>
      </c>
      <c r="F43" s="10"/>
      <c r="G43" s="10"/>
      <c r="I43" s="12">
        <v>45778</v>
      </c>
      <c r="K43" s="10">
        <f>_xlfn.FORECAST.ETS(I43,$B$2:$B$7,$A$2:$A$7,1,1)</f>
        <v>4.1384327583298797</v>
      </c>
      <c r="L43" s="10">
        <f>K43-_xlfn.FORECAST.ETS.CONFINT(I43,$B$2:$B$7,$A$2:$A$7,0.95,1,1)</f>
        <v>-1.0191686687948929</v>
      </c>
      <c r="M43" s="10">
        <f>K43+_xlfn.FORECAST.ETS.CONFINT(I43,$B$2:$B$7,$A$2:$A$7,0.95,1,1)</f>
        <v>9.2960341854546513</v>
      </c>
    </row>
    <row r="44" spans="1:13" x14ac:dyDescent="0.3">
      <c r="A44" s="12">
        <v>45809</v>
      </c>
      <c r="C44" s="10">
        <f>_xlfn.FORECAST.ETS(A44,$B$2:$B$7,$A$2:$A$7,1,1)</f>
        <v>-4.5591249598004779</v>
      </c>
      <c r="D44" s="10">
        <f>C44-_xlfn.FORECAST.ETS.CONFINT(A44,$B$2:$B$7,$A$2:$A$7,0.95,1,1)</f>
        <v>-9.7594627645271963</v>
      </c>
      <c r="E44" s="10">
        <f>C44+_xlfn.FORECAST.ETS.CONFINT(A44,$B$2:$B$7,$A$2:$A$7,0.95,1,1)</f>
        <v>0.64121284492624131</v>
      </c>
      <c r="F44" s="10"/>
      <c r="G44" s="10"/>
    </row>
    <row r="45" spans="1:13" x14ac:dyDescent="0.3">
      <c r="A45" s="12">
        <v>45839</v>
      </c>
      <c r="C45" s="10">
        <f>_xlfn.FORECAST.ETS(A45,$B$2:$B$7,$A$2:$A$7,1,1)</f>
        <v>1.8558815836738596</v>
      </c>
      <c r="D45" s="10">
        <f>C45-_xlfn.FORECAST.ETS.CONFINT(A45,$B$2:$B$7,$A$2:$A$7,0.95,1,1)</f>
        <v>-3.3445201602875452</v>
      </c>
      <c r="E45" s="10">
        <f>C45+_xlfn.FORECAST.ETS.CONFINT(A45,$B$2:$B$7,$A$2:$A$7,0.95,1,1)</f>
        <v>7.0562833276352643</v>
      </c>
      <c r="F45" s="10"/>
      <c r="G45" s="10"/>
    </row>
    <row r="46" spans="1:13" x14ac:dyDescent="0.3">
      <c r="F46" s="10"/>
      <c r="G46" s="10"/>
    </row>
    <row r="70" spans="1:13" x14ac:dyDescent="0.3">
      <c r="A70" t="s">
        <v>49</v>
      </c>
      <c r="B70" t="s">
        <v>69</v>
      </c>
      <c r="C70" t="s">
        <v>75</v>
      </c>
      <c r="D70" t="s">
        <v>76</v>
      </c>
      <c r="E70" t="s">
        <v>77</v>
      </c>
      <c r="I70" t="s">
        <v>49</v>
      </c>
      <c r="J70" t="s">
        <v>70</v>
      </c>
      <c r="K70" t="s">
        <v>78</v>
      </c>
      <c r="L70" t="s">
        <v>79</v>
      </c>
      <c r="M70" t="s">
        <v>80</v>
      </c>
    </row>
    <row r="71" spans="1:13" x14ac:dyDescent="0.3">
      <c r="A71" s="12">
        <v>45566</v>
      </c>
      <c r="B71" s="10">
        <v>7</v>
      </c>
      <c r="I71" s="12">
        <v>45566</v>
      </c>
      <c r="J71" s="10">
        <v>5</v>
      </c>
    </row>
    <row r="72" spans="1:13" x14ac:dyDescent="0.3">
      <c r="A72" s="12">
        <v>45597</v>
      </c>
      <c r="B72" s="10">
        <v>4</v>
      </c>
      <c r="I72" s="12">
        <v>45597</v>
      </c>
      <c r="J72" s="10">
        <v>8</v>
      </c>
    </row>
    <row r="73" spans="1:13" x14ac:dyDescent="0.3">
      <c r="A73" s="12">
        <v>45627</v>
      </c>
      <c r="B73" s="10">
        <v>1</v>
      </c>
      <c r="I73" s="12">
        <v>45627</v>
      </c>
      <c r="J73" s="10">
        <v>5</v>
      </c>
    </row>
    <row r="74" spans="1:13" x14ac:dyDescent="0.3">
      <c r="A74" s="12">
        <v>45658</v>
      </c>
      <c r="B74" s="10">
        <v>5</v>
      </c>
      <c r="I74" s="12">
        <v>45658</v>
      </c>
      <c r="J74" s="10">
        <v>2</v>
      </c>
    </row>
    <row r="75" spans="1:13" x14ac:dyDescent="0.3">
      <c r="A75" s="12">
        <v>45689</v>
      </c>
      <c r="B75" s="10">
        <v>7</v>
      </c>
      <c r="I75" s="12">
        <v>45689</v>
      </c>
      <c r="J75" s="10">
        <v>2</v>
      </c>
    </row>
    <row r="76" spans="1:13" x14ac:dyDescent="0.3">
      <c r="A76" s="12">
        <v>45717</v>
      </c>
      <c r="B76" s="10">
        <v>4</v>
      </c>
      <c r="C76" s="10">
        <v>4</v>
      </c>
      <c r="D76" s="10">
        <v>4</v>
      </c>
      <c r="E76" s="10">
        <v>4</v>
      </c>
      <c r="I76" s="12">
        <v>45717</v>
      </c>
      <c r="J76" s="10">
        <v>5</v>
      </c>
      <c r="K76" s="10">
        <v>5</v>
      </c>
      <c r="L76" s="10">
        <v>5</v>
      </c>
      <c r="M76" s="10">
        <v>5</v>
      </c>
    </row>
    <row r="77" spans="1:13" x14ac:dyDescent="0.3">
      <c r="A77" s="12">
        <v>45748</v>
      </c>
      <c r="C77" s="10">
        <f>_xlfn.FORECAST.ETS(A77,$B$2:$B$7,$A$2:$A$7,1,1)</f>
        <v>-2.2765737851444583</v>
      </c>
      <c r="D77" s="10">
        <f>C77-_xlfn.FORECAST.ETS.CONFINT(A77,$B$2:$B$7,$A$2:$A$7,0.95,1,1)</f>
        <v>-7.4341520032194701</v>
      </c>
      <c r="E77" s="10">
        <f>C77+_xlfn.FORECAST.ETS.CONFINT(A77,$B$2:$B$7,$A$2:$A$7,0.95,1,1)</f>
        <v>2.881004432930554</v>
      </c>
      <c r="I77" s="12">
        <v>45748</v>
      </c>
      <c r="K77" s="10">
        <f>_xlfn.FORECAST.ETS(I77,$B$2:$B$7,$A$2:$A$7,1,1)</f>
        <v>-2.2765737851444583</v>
      </c>
      <c r="L77" s="10">
        <f>K77-_xlfn.FORECAST.ETS.CONFINT(I77,$B$2:$B$7,$A$2:$A$7,0.95,1,1)</f>
        <v>-7.4341520032194701</v>
      </c>
      <c r="M77" s="10">
        <f>K77+_xlfn.FORECAST.ETS.CONFINT(I77,$B$2:$B$7,$A$2:$A$7,0.95,1,1)</f>
        <v>2.881004432930554</v>
      </c>
    </row>
    <row r="78" spans="1:13" x14ac:dyDescent="0.3">
      <c r="A78" s="12">
        <v>45778</v>
      </c>
      <c r="C78" s="10">
        <f>_xlfn.FORECAST.ETS(A78,$B$2:$B$7,$A$2:$A$7,1,1)</f>
        <v>4.1384327583298797</v>
      </c>
      <c r="D78" s="10">
        <f>C78-_xlfn.FORECAST.ETS.CONFINT(A78,$B$2:$B$7,$A$2:$A$7,0.95,1,1)</f>
        <v>-1.0191686687948929</v>
      </c>
      <c r="E78" s="10">
        <f>C78+_xlfn.FORECAST.ETS.CONFINT(A78,$B$2:$B$7,$A$2:$A$7,0.95,1,1)</f>
        <v>9.2960341854546513</v>
      </c>
      <c r="I78" s="12">
        <v>45778</v>
      </c>
      <c r="K78" s="10">
        <f>_xlfn.FORECAST.ETS(I78,$B$2:$B$7,$A$2:$A$7,1,1)</f>
        <v>4.1384327583298797</v>
      </c>
      <c r="L78" s="10">
        <f>K78-_xlfn.FORECAST.ETS.CONFINT(I78,$B$2:$B$7,$A$2:$A$7,0.95,1,1)</f>
        <v>-1.0191686687948929</v>
      </c>
      <c r="M78" s="10">
        <f>K78+_xlfn.FORECAST.ETS.CONFINT(I78,$B$2:$B$7,$A$2:$A$7,0.95,1,1)</f>
        <v>9.2960341854546513</v>
      </c>
    </row>
    <row r="103" spans="1:13" x14ac:dyDescent="0.3">
      <c r="A103" t="s">
        <v>49</v>
      </c>
      <c r="B103" t="s">
        <v>71</v>
      </c>
      <c r="C103" t="s">
        <v>93</v>
      </c>
      <c r="D103" t="s">
        <v>94</v>
      </c>
      <c r="E103" t="s">
        <v>95</v>
      </c>
      <c r="I103" t="s">
        <v>49</v>
      </c>
      <c r="J103" t="s">
        <v>72</v>
      </c>
      <c r="K103" t="s">
        <v>96</v>
      </c>
      <c r="L103" t="s">
        <v>97</v>
      </c>
      <c r="M103" t="s">
        <v>98</v>
      </c>
    </row>
    <row r="104" spans="1:13" x14ac:dyDescent="0.3">
      <c r="A104" s="12">
        <v>45566</v>
      </c>
      <c r="B104" s="10">
        <v>3</v>
      </c>
      <c r="I104" s="12">
        <v>45566</v>
      </c>
      <c r="J104" s="10">
        <v>3</v>
      </c>
    </row>
    <row r="105" spans="1:13" x14ac:dyDescent="0.3">
      <c r="A105" s="12">
        <v>45597</v>
      </c>
      <c r="B105" s="10">
        <v>3</v>
      </c>
      <c r="I105" s="12">
        <v>45597</v>
      </c>
      <c r="J105" s="10">
        <v>3</v>
      </c>
    </row>
    <row r="106" spans="1:13" x14ac:dyDescent="0.3">
      <c r="A106" s="12">
        <v>45627</v>
      </c>
      <c r="B106" s="10">
        <v>1</v>
      </c>
      <c r="I106" s="12">
        <v>45627</v>
      </c>
      <c r="J106" s="10">
        <v>6</v>
      </c>
    </row>
    <row r="107" spans="1:13" x14ac:dyDescent="0.3">
      <c r="A107" s="12">
        <v>45658</v>
      </c>
      <c r="B107" s="10">
        <v>5</v>
      </c>
      <c r="I107" s="12">
        <v>45658</v>
      </c>
      <c r="J107" s="10">
        <v>3</v>
      </c>
    </row>
    <row r="108" spans="1:13" x14ac:dyDescent="0.3">
      <c r="A108" s="12">
        <v>45689</v>
      </c>
      <c r="B108" s="10">
        <v>6</v>
      </c>
      <c r="I108" s="12">
        <v>45689</v>
      </c>
      <c r="J108" s="10">
        <v>7</v>
      </c>
    </row>
    <row r="109" spans="1:13" x14ac:dyDescent="0.3">
      <c r="A109" s="12">
        <v>45717</v>
      </c>
      <c r="B109" s="10">
        <v>10</v>
      </c>
      <c r="C109" s="10">
        <v>10</v>
      </c>
      <c r="D109" s="10">
        <v>10</v>
      </c>
      <c r="E109" s="10">
        <v>10</v>
      </c>
      <c r="I109" s="12">
        <v>45717</v>
      </c>
      <c r="J109" s="10">
        <v>3</v>
      </c>
      <c r="K109" s="10">
        <v>3</v>
      </c>
      <c r="L109" s="10">
        <v>3</v>
      </c>
      <c r="M109" s="10">
        <v>3</v>
      </c>
    </row>
    <row r="110" spans="1:13" x14ac:dyDescent="0.3">
      <c r="A110" s="12">
        <v>45748</v>
      </c>
      <c r="C110" s="10">
        <f>_xlfn.FORECAST.ETS(A110,$B$2:$B$7,$A$2:$A$7,1,1)</f>
        <v>-2.2765737851444583</v>
      </c>
      <c r="D110" s="10">
        <f>C110-_xlfn.FORECAST.ETS.CONFINT(A110,$B$2:$B$7,$A$2:$A$7,0.95,1,1)</f>
        <v>-7.4341520032194701</v>
      </c>
      <c r="E110" s="10">
        <f>C110+_xlfn.FORECAST.ETS.CONFINT(A110,$B$2:$B$7,$A$2:$A$7,0.95,1,1)</f>
        <v>2.881004432930554</v>
      </c>
      <c r="I110" s="12">
        <v>45748</v>
      </c>
      <c r="K110" s="10">
        <f>_xlfn.FORECAST.ETS(I110,$B$2:$B$7,$A$2:$A$7,1,1)</f>
        <v>-2.2765737851444583</v>
      </c>
      <c r="L110" s="10">
        <f>K110-_xlfn.FORECAST.ETS.CONFINT(I110,$B$2:$B$7,$A$2:$A$7,0.95,1,1)</f>
        <v>-7.4341520032194701</v>
      </c>
      <c r="M110" s="10">
        <f>K110+_xlfn.FORECAST.ETS.CONFINT(I110,$B$2:$B$7,$A$2:$A$7,0.95,1,1)</f>
        <v>2.881004432930554</v>
      </c>
    </row>
    <row r="111" spans="1:13" x14ac:dyDescent="0.3">
      <c r="A111" s="12">
        <v>45778</v>
      </c>
      <c r="C111" s="10">
        <f>_xlfn.FORECAST.ETS(A111,$B$2:$B$7,$A$2:$A$7,1,1)</f>
        <v>4.1384327583298797</v>
      </c>
      <c r="D111" s="10">
        <f>C111-_xlfn.FORECAST.ETS.CONFINT(A111,$B$2:$B$7,$A$2:$A$7,0.95,1,1)</f>
        <v>-1.0191686687948929</v>
      </c>
      <c r="E111" s="10">
        <f>C111+_xlfn.FORECAST.ETS.CONFINT(A111,$B$2:$B$7,$A$2:$A$7,0.95,1,1)</f>
        <v>9.2960341854546513</v>
      </c>
      <c r="I111" s="12">
        <v>45778</v>
      </c>
      <c r="K111" s="10">
        <f>_xlfn.FORECAST.ETS(I111,$B$2:$B$7,$A$2:$A$7,1,1)</f>
        <v>4.1384327583298797</v>
      </c>
      <c r="L111" s="10">
        <f>K111-_xlfn.FORECAST.ETS.CONFINT(I111,$B$2:$B$7,$A$2:$A$7,0.95,1,1)</f>
        <v>-1.0191686687948929</v>
      </c>
      <c r="M111" s="10">
        <f>K111+_xlfn.FORECAST.ETS.CONFINT(I111,$B$2:$B$7,$A$2:$A$7,0.95,1,1)</f>
        <v>9.2960341854546513</v>
      </c>
    </row>
    <row r="112" spans="1:13" x14ac:dyDescent="0.3">
      <c r="I112" s="12">
        <v>45809</v>
      </c>
      <c r="K112" s="10">
        <f>_xlfn.FORECAST.ETS(I112,$B$2:$B$7,$A$2:$A$7,1,1)</f>
        <v>-4.5591249598004779</v>
      </c>
      <c r="L112" s="10">
        <f>K112-_xlfn.FORECAST.ETS.CONFINT(I112,$B$2:$B$7,$A$2:$A$7,0.95,1,1)</f>
        <v>-9.7594627645271963</v>
      </c>
      <c r="M112" s="10">
        <f>K112+_xlfn.FORECAST.ETS.CONFINT(I112,$B$2:$B$7,$A$2:$A$7,0.95,1,1)</f>
        <v>0.64121284492624131</v>
      </c>
    </row>
    <row r="113" spans="9:13" x14ac:dyDescent="0.3">
      <c r="I113" s="12">
        <v>45839</v>
      </c>
      <c r="K113" s="10">
        <f>_xlfn.FORECAST.ETS(I113,$B$2:$B$7,$A$2:$A$7,1,1)</f>
        <v>1.8558815836738596</v>
      </c>
      <c r="L113" s="10">
        <f>K113-_xlfn.FORECAST.ETS.CONFINT(I113,$B$2:$B$7,$A$2:$A$7,0.95,1,1)</f>
        <v>-3.3445201602875452</v>
      </c>
      <c r="M113" s="10">
        <f>K113+_xlfn.FORECAST.ETS.CONFINT(I113,$B$2:$B$7,$A$2:$A$7,0.95,1,1)</f>
        <v>7.0562833276352643</v>
      </c>
    </row>
    <row r="138" spans="1:5" x14ac:dyDescent="0.3">
      <c r="A138" t="s">
        <v>49</v>
      </c>
      <c r="B138" t="s">
        <v>73</v>
      </c>
      <c r="C138" t="s">
        <v>99</v>
      </c>
      <c r="D138" t="s">
        <v>100</v>
      </c>
      <c r="E138" t="s">
        <v>101</v>
      </c>
    </row>
    <row r="139" spans="1:5" x14ac:dyDescent="0.3">
      <c r="A139" s="12">
        <v>45566</v>
      </c>
      <c r="B139" s="10">
        <v>5</v>
      </c>
    </row>
    <row r="140" spans="1:5" x14ac:dyDescent="0.3">
      <c r="A140" s="12">
        <v>45597</v>
      </c>
      <c r="B140" s="10">
        <v>6</v>
      </c>
    </row>
    <row r="141" spans="1:5" x14ac:dyDescent="0.3">
      <c r="A141" s="12">
        <v>45627</v>
      </c>
      <c r="B141" s="10">
        <v>8</v>
      </c>
    </row>
    <row r="142" spans="1:5" x14ac:dyDescent="0.3">
      <c r="A142" s="12">
        <v>45658</v>
      </c>
      <c r="B142" s="10">
        <v>4</v>
      </c>
    </row>
    <row r="143" spans="1:5" x14ac:dyDescent="0.3">
      <c r="A143" s="12">
        <v>45689</v>
      </c>
      <c r="B143" s="10">
        <v>4</v>
      </c>
    </row>
    <row r="144" spans="1:5" x14ac:dyDescent="0.3">
      <c r="A144" s="12">
        <v>45717</v>
      </c>
      <c r="B144" s="10">
        <v>6</v>
      </c>
      <c r="C144" s="10">
        <v>6</v>
      </c>
      <c r="D144" s="10">
        <v>6</v>
      </c>
      <c r="E144" s="10">
        <v>6</v>
      </c>
    </row>
    <row r="145" spans="1:5" x14ac:dyDescent="0.3">
      <c r="A145" s="12">
        <v>45748</v>
      </c>
      <c r="C145" s="10">
        <f>_xlfn.FORECAST.ETS(A145,$B$2:$B$7,$A$2:$A$7,1,1)</f>
        <v>-2.2765737851444583</v>
      </c>
      <c r="D145" s="10">
        <f>C145-_xlfn.FORECAST.ETS.CONFINT(A145,$B$2:$B$7,$A$2:$A$7,0.95,1,1)</f>
        <v>-7.4341520032194701</v>
      </c>
      <c r="E145" s="10">
        <f>C145+_xlfn.FORECAST.ETS.CONFINT(A145,$B$2:$B$7,$A$2:$A$7,0.95,1,1)</f>
        <v>2.881004432930554</v>
      </c>
    </row>
    <row r="146" spans="1:5" x14ac:dyDescent="0.3">
      <c r="A146" s="12">
        <v>45778</v>
      </c>
      <c r="C146" s="10">
        <f>_xlfn.FORECAST.ETS(A146,$B$2:$B$7,$A$2:$A$7,1,1)</f>
        <v>4.1384327583298797</v>
      </c>
      <c r="D146" s="10">
        <f>C146-_xlfn.FORECAST.ETS.CONFINT(A146,$B$2:$B$7,$A$2:$A$7,0.95,1,1)</f>
        <v>-1.0191686687948929</v>
      </c>
      <c r="E146" s="10">
        <f>C146+_xlfn.FORECAST.ETS.CONFINT(A146,$B$2:$B$7,$A$2:$A$7,0.95,1,1)</f>
        <v>9.2960341854546513</v>
      </c>
    </row>
  </sheetData>
  <pageMargins left="0.7" right="0.7" top="0.75" bottom="0.75" header="0.3" footer="0.3"/>
  <drawing r:id="rId1"/>
  <tableParts count="9">
    <tablePart r:id="rId2"/>
    <tablePart r:id="rId3"/>
    <tablePart r:id="rId4"/>
    <tablePart r:id="rId5"/>
    <tablePart r:id="rId6"/>
    <tablePart r:id="rId7"/>
    <tablePart r:id="rId8"/>
    <tablePart r:id="rId9"/>
    <tablePart r:id="rId10"/>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E6414-CDAF-441D-AAFE-3F9A0F94DAB5}">
  <dimension ref="A1:E11"/>
  <sheetViews>
    <sheetView zoomScale="64" workbookViewId="0">
      <selection activeCell="F37" sqref="A1:F37"/>
    </sheetView>
  </sheetViews>
  <sheetFormatPr defaultRowHeight="14.4" x14ac:dyDescent="0.3"/>
  <cols>
    <col min="1" max="1" width="15.77734375" customWidth="1"/>
    <col min="2" max="2" width="13.44140625" customWidth="1"/>
    <col min="3" max="3" width="22" customWidth="1"/>
    <col min="4" max="4" width="35" customWidth="1"/>
    <col min="5" max="5" width="35.21875" customWidth="1"/>
  </cols>
  <sheetData>
    <row r="1" spans="1:5" x14ac:dyDescent="0.3">
      <c r="A1" t="s">
        <v>49</v>
      </c>
      <c r="B1" t="s">
        <v>66</v>
      </c>
      <c r="C1" t="s">
        <v>84</v>
      </c>
      <c r="D1" t="s">
        <v>85</v>
      </c>
      <c r="E1" t="s">
        <v>86</v>
      </c>
    </row>
    <row r="2" spans="1:5" x14ac:dyDescent="0.3">
      <c r="A2" s="12">
        <v>45566</v>
      </c>
      <c r="B2">
        <v>4</v>
      </c>
    </row>
    <row r="3" spans="1:5" x14ac:dyDescent="0.3">
      <c r="A3" s="12">
        <v>45597</v>
      </c>
      <c r="B3">
        <v>5</v>
      </c>
    </row>
    <row r="4" spans="1:5" x14ac:dyDescent="0.3">
      <c r="A4" s="12">
        <v>45627</v>
      </c>
      <c r="B4">
        <v>2</v>
      </c>
    </row>
    <row r="5" spans="1:5" x14ac:dyDescent="0.3">
      <c r="A5" s="12">
        <v>45658</v>
      </c>
      <c r="B5">
        <v>7</v>
      </c>
    </row>
    <row r="6" spans="1:5" x14ac:dyDescent="0.3">
      <c r="A6" s="12">
        <v>45689</v>
      </c>
      <c r="B6">
        <v>1</v>
      </c>
    </row>
    <row r="7" spans="1:5" x14ac:dyDescent="0.3">
      <c r="A7" s="12">
        <v>45717</v>
      </c>
      <c r="B7">
        <v>5</v>
      </c>
      <c r="C7">
        <v>5</v>
      </c>
      <c r="D7" s="35">
        <v>5</v>
      </c>
      <c r="E7" s="35">
        <v>5</v>
      </c>
    </row>
    <row r="8" spans="1:5" x14ac:dyDescent="0.3">
      <c r="A8" s="12">
        <v>45748</v>
      </c>
      <c r="C8">
        <f>_xlfn.FORECAST.ETS(A8,$B$2:$B$7,$A$2:$A$7,1,1)</f>
        <v>1.5828192587073928</v>
      </c>
      <c r="D8" s="35">
        <f>C8-_xlfn.FORECAST.ETS.CONFINT(A8,$B$2:$B$7,$A$2:$A$7,0.95,1,1)</f>
        <v>-0.77183628316883168</v>
      </c>
      <c r="E8" s="35">
        <f>C8+_xlfn.FORECAST.ETS.CONFINT(A8,$B$2:$B$7,$A$2:$A$7,0.95,1,1)</f>
        <v>3.9374748005836171</v>
      </c>
    </row>
    <row r="9" spans="1:5" x14ac:dyDescent="0.3">
      <c r="A9" s="12">
        <v>45778</v>
      </c>
      <c r="C9">
        <f>_xlfn.FORECAST.ETS(A9,$B$2:$B$7,$A$2:$A$7,1,1)</f>
        <v>4.5460227979884493</v>
      </c>
      <c r="D9" s="35">
        <f>C9-_xlfn.FORECAST.ETS.CONFINT(A9,$B$2:$B$7,$A$2:$A$7,0.95,1,1)</f>
        <v>2.1913566601861274</v>
      </c>
      <c r="E9" s="35">
        <f>C9+_xlfn.FORECAST.ETS.CONFINT(A9,$B$2:$B$7,$A$2:$A$7,0.95,1,1)</f>
        <v>6.9006889357907717</v>
      </c>
    </row>
    <row r="10" spans="1:5" x14ac:dyDescent="0.3">
      <c r="A10" s="12">
        <v>45809</v>
      </c>
      <c r="C10">
        <f>_xlfn.FORECAST.ETS(A10,$B$2:$B$7,$A$2:$A$7,1,1)</f>
        <v>1.0243108525505902</v>
      </c>
      <c r="D10" s="35">
        <f>C10-_xlfn.FORECAST.ETS.CONFINT(A10,$B$2:$B$7,$A$2:$A$7,0.95,1,1)</f>
        <v>-1.4051243300492133</v>
      </c>
      <c r="E10" s="35">
        <f>C10+_xlfn.FORECAST.ETS.CONFINT(A10,$B$2:$B$7,$A$2:$A$7,0.95,1,1)</f>
        <v>3.4537460351503935</v>
      </c>
    </row>
    <row r="11" spans="1:5" x14ac:dyDescent="0.3">
      <c r="A11" s="12">
        <v>45839</v>
      </c>
      <c r="C11">
        <f>_xlfn.FORECAST.ETS(A11,$B$2:$B$7,$A$2:$A$7,1,1)</f>
        <v>3.9875143918316462</v>
      </c>
      <c r="D11" s="35">
        <f>C11-_xlfn.FORECAST.ETS.CONFINT(A11,$B$2:$B$7,$A$2:$A$7,0.95,1,1)</f>
        <v>1.5580506821784716</v>
      </c>
      <c r="E11" s="35">
        <f>C11+_xlfn.FORECAST.ETS.CONFINT(A11,$B$2:$B$7,$A$2:$A$7,0.95,1,1)</f>
        <v>6.4169781014848208</v>
      </c>
    </row>
  </sheetData>
  <pageMargins left="0.7" right="0.7" top="0.75" bottom="0.75" header="0.3" footer="0.3"/>
  <drawing r:id="rId1"/>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BCAAAA-DFB5-46F7-A361-2F34132807A3}">
  <dimension ref="A1:E11"/>
  <sheetViews>
    <sheetView zoomScale="64" workbookViewId="0">
      <selection activeCell="F36" sqref="A1:F36"/>
    </sheetView>
  </sheetViews>
  <sheetFormatPr defaultRowHeight="14.4" x14ac:dyDescent="0.3"/>
  <cols>
    <col min="1" max="1" width="14.6640625" customWidth="1"/>
    <col min="2" max="2" width="13.44140625" customWidth="1"/>
    <col min="3" max="3" width="22" customWidth="1"/>
    <col min="4" max="4" width="35" customWidth="1"/>
    <col min="5" max="5" width="35.21875" customWidth="1"/>
  </cols>
  <sheetData>
    <row r="1" spans="1:5" x14ac:dyDescent="0.3">
      <c r="A1" t="s">
        <v>49</v>
      </c>
      <c r="B1" t="s">
        <v>67</v>
      </c>
      <c r="C1" t="s">
        <v>87</v>
      </c>
      <c r="D1" t="s">
        <v>88</v>
      </c>
      <c r="E1" t="s">
        <v>89</v>
      </c>
    </row>
    <row r="2" spans="1:5" x14ac:dyDescent="0.3">
      <c r="A2" s="12">
        <v>45566</v>
      </c>
      <c r="B2" s="10">
        <v>6</v>
      </c>
    </row>
    <row r="3" spans="1:5" x14ac:dyDescent="0.3">
      <c r="A3" s="12">
        <v>45597</v>
      </c>
      <c r="B3" s="10">
        <v>6</v>
      </c>
    </row>
    <row r="4" spans="1:5" x14ac:dyDescent="0.3">
      <c r="A4" s="12">
        <v>45627</v>
      </c>
      <c r="B4" s="10">
        <v>6</v>
      </c>
    </row>
    <row r="5" spans="1:5" x14ac:dyDescent="0.3">
      <c r="A5" s="12">
        <v>45658</v>
      </c>
      <c r="B5" s="10">
        <v>7</v>
      </c>
    </row>
    <row r="6" spans="1:5" x14ac:dyDescent="0.3">
      <c r="A6" s="12">
        <v>45689</v>
      </c>
      <c r="B6" s="10">
        <v>3</v>
      </c>
    </row>
    <row r="7" spans="1:5" x14ac:dyDescent="0.3">
      <c r="A7" s="12">
        <v>45717</v>
      </c>
      <c r="B7" s="10">
        <v>4</v>
      </c>
      <c r="C7" s="10">
        <v>4</v>
      </c>
      <c r="D7" s="10">
        <v>4</v>
      </c>
      <c r="E7" s="10">
        <v>4</v>
      </c>
    </row>
    <row r="8" spans="1:5" x14ac:dyDescent="0.3">
      <c r="A8" s="12">
        <v>45748</v>
      </c>
      <c r="C8" s="10">
        <f>_xlfn.FORECAST.ETS(A8,$B$2:$B$7,$A$2:$A$7,1,1)</f>
        <v>2.5063224764480521</v>
      </c>
      <c r="D8" s="10">
        <f>C8-_xlfn.FORECAST.ETS.CONFINT(A8,$B$2:$B$7,$A$2:$A$7,0.95,1,1)</f>
        <v>1.7800964017446574E-2</v>
      </c>
      <c r="E8" s="10">
        <f>C8+_xlfn.FORECAST.ETS.CONFINT(A8,$B$2:$B$7,$A$2:$A$7,0.95,1,1)</f>
        <v>4.9948439888786575</v>
      </c>
    </row>
    <row r="9" spans="1:5" x14ac:dyDescent="0.3">
      <c r="A9" s="12">
        <v>45778</v>
      </c>
      <c r="C9" s="10">
        <f>_xlfn.FORECAST.ETS(A9,$B$2:$B$7,$A$2:$A$7,1,1)</f>
        <v>2.7736324082801502</v>
      </c>
      <c r="D9" s="10">
        <f>C9-_xlfn.FORECAST.ETS.CONFINT(A9,$B$2:$B$7,$A$2:$A$7,0.95,1,1)</f>
        <v>0.20731149392252091</v>
      </c>
      <c r="E9" s="10">
        <f>C9+_xlfn.FORECAST.ETS.CONFINT(A9,$B$2:$B$7,$A$2:$A$7,0.95,1,1)</f>
        <v>5.3399533226377791</v>
      </c>
    </row>
    <row r="10" spans="1:5" x14ac:dyDescent="0.3">
      <c r="A10" s="12">
        <v>45809</v>
      </c>
      <c r="C10" s="10">
        <f>_xlfn.FORECAST.ETS(A10,$B$2:$B$7,$A$2:$A$7,1,1)</f>
        <v>1.2070191909919621</v>
      </c>
      <c r="D10" s="10">
        <f>C10-_xlfn.FORECAST.ETS.CONFINT(A10,$B$2:$B$7,$A$2:$A$7,0.95,1,1)</f>
        <v>-1.6482954707457256</v>
      </c>
      <c r="E10" s="10">
        <f>C10+_xlfn.FORECAST.ETS.CONFINT(A10,$B$2:$B$7,$A$2:$A$7,0.95,1,1)</f>
        <v>4.0623338527296493</v>
      </c>
    </row>
    <row r="11" spans="1:5" x14ac:dyDescent="0.3">
      <c r="A11" s="12">
        <v>45839</v>
      </c>
      <c r="C11" s="10">
        <f>_xlfn.FORECAST.ETS(A11,$B$2:$B$7,$A$2:$A$7,1,1)</f>
        <v>1.4743291228240598</v>
      </c>
      <c r="D11" s="10">
        <f>C11-_xlfn.FORECAST.ETS.CONFINT(A11,$B$2:$B$7,$A$2:$A$7,0.95,1,1)</f>
        <v>-1.4501114369007091</v>
      </c>
      <c r="E11" s="10">
        <f>C11+_xlfn.FORECAST.ETS.CONFINT(A11,$B$2:$B$7,$A$2:$A$7,0.95,1,1)</f>
        <v>4.3987696825488287</v>
      </c>
    </row>
  </sheetData>
  <pageMargins left="0.7" right="0.7" top="0.75" bottom="0.75" header="0.3" footer="0.3"/>
  <drawing r:id="rId1"/>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40FC7E-D88A-492F-8C26-0337AE50BEB2}">
  <dimension ref="A1:E9"/>
  <sheetViews>
    <sheetView workbookViewId="0">
      <selection activeCell="F33" sqref="A1:F33"/>
    </sheetView>
  </sheetViews>
  <sheetFormatPr defaultRowHeight="14.4" x14ac:dyDescent="0.3"/>
  <cols>
    <col min="1" max="1" width="9.33203125" bestFit="1" customWidth="1"/>
    <col min="2" max="2" width="13.44140625" customWidth="1"/>
    <col min="3" max="3" width="22" customWidth="1"/>
    <col min="4" max="4" width="35" customWidth="1"/>
    <col min="5" max="5" width="35.21875" customWidth="1"/>
  </cols>
  <sheetData>
    <row r="1" spans="1:5" x14ac:dyDescent="0.3">
      <c r="A1" t="s">
        <v>49</v>
      </c>
      <c r="B1" t="s">
        <v>68</v>
      </c>
      <c r="C1" t="s">
        <v>90</v>
      </c>
      <c r="D1" t="s">
        <v>91</v>
      </c>
      <c r="E1" t="s">
        <v>92</v>
      </c>
    </row>
    <row r="2" spans="1:5" x14ac:dyDescent="0.3">
      <c r="A2" s="12">
        <v>45566</v>
      </c>
      <c r="B2" s="10">
        <v>9</v>
      </c>
    </row>
    <row r="3" spans="1:5" x14ac:dyDescent="0.3">
      <c r="A3" s="12">
        <v>45597</v>
      </c>
      <c r="B3" s="10">
        <v>5</v>
      </c>
    </row>
    <row r="4" spans="1:5" x14ac:dyDescent="0.3">
      <c r="A4" s="12">
        <v>45627</v>
      </c>
      <c r="B4" s="10">
        <v>6</v>
      </c>
    </row>
    <row r="5" spans="1:5" x14ac:dyDescent="0.3">
      <c r="A5" s="12">
        <v>45658</v>
      </c>
      <c r="B5" s="10">
        <v>8</v>
      </c>
    </row>
    <row r="6" spans="1:5" x14ac:dyDescent="0.3">
      <c r="A6" s="12">
        <v>45689</v>
      </c>
      <c r="B6" s="10">
        <v>8</v>
      </c>
    </row>
    <row r="7" spans="1:5" x14ac:dyDescent="0.3">
      <c r="A7" s="12">
        <v>45717</v>
      </c>
      <c r="B7" s="10">
        <v>1</v>
      </c>
      <c r="C7" s="10">
        <v>1</v>
      </c>
      <c r="D7" s="10">
        <v>1</v>
      </c>
      <c r="E7" s="10">
        <v>1</v>
      </c>
    </row>
    <row r="8" spans="1:5" x14ac:dyDescent="0.3">
      <c r="A8" s="12">
        <v>45748</v>
      </c>
      <c r="C8" s="10">
        <f>_xlfn.FORECAST.ETS(A8,$B$2:$B$7,$A$2:$A$7,1,1)</f>
        <v>4.4881861770081581</v>
      </c>
      <c r="D8" s="10">
        <f>C8-_xlfn.FORECAST.ETS.CONFINT(A8,$B$2:$B$7,$A$2:$A$7,0.95,1,1)</f>
        <v>-0.34508121546221293</v>
      </c>
      <c r="E8" s="10">
        <f>C8+_xlfn.FORECAST.ETS.CONFINT(A8,$B$2:$B$7,$A$2:$A$7,0.95,1,1)</f>
        <v>9.3214535694785283</v>
      </c>
    </row>
    <row r="9" spans="1:5" x14ac:dyDescent="0.3">
      <c r="A9" s="12">
        <v>45778</v>
      </c>
      <c r="C9" s="10">
        <f>_xlfn.FORECAST.ETS(A9,$B$2:$B$7,$A$2:$A$7,1,1)</f>
        <v>3.7355131676754763</v>
      </c>
      <c r="D9" s="10">
        <f>C9-_xlfn.FORECAST.ETS.CONFINT(A9,$B$2:$B$7,$A$2:$A$7,0.95,1,1)</f>
        <v>-1.0977759744492239</v>
      </c>
      <c r="E9" s="10">
        <f>C9+_xlfn.FORECAST.ETS.CONFINT(A9,$B$2:$B$7,$A$2:$A$7,0.95,1,1)</f>
        <v>8.5688023098001764</v>
      </c>
    </row>
  </sheetData>
  <pageMargins left="0.7" right="0.7" top="0.75" bottom="0.75" header="0.3" footer="0.3"/>
  <drawing r:id="rId1"/>
  <tableParts count="1">
    <tablePart r:id="rId2"/>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13AB83-70E3-4895-B182-E2C92A1BE059}">
  <dimension ref="A1:E9"/>
  <sheetViews>
    <sheetView zoomScale="65" workbookViewId="0">
      <selection activeCell="F35" sqref="A1:F35"/>
    </sheetView>
  </sheetViews>
  <sheetFormatPr defaultRowHeight="14.4" x14ac:dyDescent="0.3"/>
  <cols>
    <col min="1" max="1" width="9.33203125" bestFit="1" customWidth="1"/>
    <col min="2" max="2" width="14.44140625" customWidth="1"/>
    <col min="3" max="3" width="23" customWidth="1"/>
    <col min="4" max="4" width="36" customWidth="1"/>
    <col min="5" max="5" width="36.21875" customWidth="1"/>
  </cols>
  <sheetData>
    <row r="1" spans="1:5" x14ac:dyDescent="0.3">
      <c r="A1" t="s">
        <v>49</v>
      </c>
      <c r="B1" t="s">
        <v>69</v>
      </c>
      <c r="C1" t="s">
        <v>75</v>
      </c>
      <c r="D1" t="s">
        <v>76</v>
      </c>
      <c r="E1" t="s">
        <v>77</v>
      </c>
    </row>
    <row r="2" spans="1:5" x14ac:dyDescent="0.3">
      <c r="A2" s="12">
        <v>45566</v>
      </c>
      <c r="B2" s="10">
        <v>7</v>
      </c>
    </row>
    <row r="3" spans="1:5" x14ac:dyDescent="0.3">
      <c r="A3" s="12">
        <v>45597</v>
      </c>
      <c r="B3" s="10">
        <v>4</v>
      </c>
    </row>
    <row r="4" spans="1:5" x14ac:dyDescent="0.3">
      <c r="A4" s="12">
        <v>45627</v>
      </c>
      <c r="B4" s="10">
        <v>1</v>
      </c>
    </row>
    <row r="5" spans="1:5" x14ac:dyDescent="0.3">
      <c r="A5" s="12">
        <v>45658</v>
      </c>
      <c r="B5" s="10">
        <v>5</v>
      </c>
    </row>
    <row r="6" spans="1:5" x14ac:dyDescent="0.3">
      <c r="A6" s="12">
        <v>45689</v>
      </c>
      <c r="B6" s="10">
        <v>7</v>
      </c>
    </row>
    <row r="7" spans="1:5" x14ac:dyDescent="0.3">
      <c r="A7" s="12">
        <v>45717</v>
      </c>
      <c r="B7" s="10">
        <v>4</v>
      </c>
      <c r="C7" s="10">
        <v>4</v>
      </c>
      <c r="D7" s="10">
        <v>4</v>
      </c>
      <c r="E7" s="10">
        <v>4</v>
      </c>
    </row>
    <row r="8" spans="1:5" x14ac:dyDescent="0.3">
      <c r="A8" s="12">
        <v>45748</v>
      </c>
      <c r="C8" s="10">
        <f>_xlfn.FORECAST.ETS(A8,$B$2:$B$7,$A$2:$A$7,1,1)</f>
        <v>5.1201846730064791</v>
      </c>
      <c r="D8" s="10">
        <f>C8-_xlfn.FORECAST.ETS.CONFINT(A8,$B$2:$B$7,$A$2:$A$7,0.95,1,1)</f>
        <v>-0.24748407049713084</v>
      </c>
      <c r="E8" s="10">
        <f>C8+_xlfn.FORECAST.ETS.CONFINT(A8,$B$2:$B$7,$A$2:$A$7,0.95,1,1)</f>
        <v>10.487853416510088</v>
      </c>
    </row>
    <row r="9" spans="1:5" x14ac:dyDescent="0.3">
      <c r="A9" s="12">
        <v>45778</v>
      </c>
      <c r="C9" s="10">
        <f>_xlfn.FORECAST.ETS(A9,$B$2:$B$7,$A$2:$A$7,1,1)</f>
        <v>5.2919002188093307</v>
      </c>
      <c r="D9" s="10">
        <f>C9-_xlfn.FORECAST.ETS.CONFINT(A9,$B$2:$B$7,$A$2:$A$7,0.95,1,1)</f>
        <v>-0.71173829084377438</v>
      </c>
      <c r="E9" s="10">
        <f>C9+_xlfn.FORECAST.ETS.CONFINT(A9,$B$2:$B$7,$A$2:$A$7,0.95,1,1)</f>
        <v>11.295538728462436</v>
      </c>
    </row>
  </sheetData>
  <pageMargins left="0.7" right="0.7" top="0.75" bottom="0.75" header="0.3" footer="0.3"/>
  <drawing r:id="rId1"/>
  <tableParts count="1">
    <tablePart r:id="rId2"/>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471B5B-5F74-44C6-91FF-20471BF67275}">
  <dimension ref="A1:E9"/>
  <sheetViews>
    <sheetView zoomScale="50" workbookViewId="0">
      <selection activeCell="F35" sqref="A1:F35"/>
    </sheetView>
  </sheetViews>
  <sheetFormatPr defaultRowHeight="14.4" x14ac:dyDescent="0.3"/>
  <cols>
    <col min="1" max="1" width="9.33203125" bestFit="1" customWidth="1"/>
    <col min="2" max="2" width="14.44140625" customWidth="1"/>
    <col min="3" max="3" width="23" customWidth="1"/>
    <col min="4" max="4" width="36" customWidth="1"/>
    <col min="5" max="5" width="36.21875" customWidth="1"/>
  </cols>
  <sheetData>
    <row r="1" spans="1:5" x14ac:dyDescent="0.3">
      <c r="A1" t="s">
        <v>49</v>
      </c>
      <c r="B1" t="s">
        <v>70</v>
      </c>
      <c r="C1" t="s">
        <v>78</v>
      </c>
      <c r="D1" t="s">
        <v>79</v>
      </c>
      <c r="E1" t="s">
        <v>80</v>
      </c>
    </row>
    <row r="2" spans="1:5" x14ac:dyDescent="0.3">
      <c r="A2" s="12">
        <v>45566</v>
      </c>
      <c r="B2" s="10">
        <v>5</v>
      </c>
    </row>
    <row r="3" spans="1:5" x14ac:dyDescent="0.3">
      <c r="A3" s="12">
        <v>45597</v>
      </c>
      <c r="B3" s="10">
        <v>8</v>
      </c>
    </row>
    <row r="4" spans="1:5" x14ac:dyDescent="0.3">
      <c r="A4" s="12">
        <v>45627</v>
      </c>
      <c r="B4" s="10">
        <v>5</v>
      </c>
    </row>
    <row r="5" spans="1:5" x14ac:dyDescent="0.3">
      <c r="A5" s="12">
        <v>45658</v>
      </c>
      <c r="B5" s="10">
        <v>2</v>
      </c>
    </row>
    <row r="6" spans="1:5" x14ac:dyDescent="0.3">
      <c r="A6" s="12">
        <v>45689</v>
      </c>
      <c r="B6" s="10">
        <v>2</v>
      </c>
    </row>
    <row r="7" spans="1:5" x14ac:dyDescent="0.3">
      <c r="A7" s="12">
        <v>45717</v>
      </c>
      <c r="B7" s="10">
        <v>5</v>
      </c>
      <c r="C7" s="10">
        <v>5</v>
      </c>
      <c r="D7" s="10">
        <v>5</v>
      </c>
      <c r="E7" s="10">
        <v>5</v>
      </c>
    </row>
    <row r="8" spans="1:5" x14ac:dyDescent="0.3">
      <c r="A8" s="12">
        <v>45748</v>
      </c>
      <c r="C8" s="10">
        <f>_xlfn.FORECAST.ETS(A8,$B$2:$B$7,$A$2:$A$7,1,1)</f>
        <v>1.5064824599212894</v>
      </c>
      <c r="D8" s="10">
        <f>C8-_xlfn.FORECAST.ETS.CONFINT(A8,$B$2:$B$7,$A$2:$A$7,0.95,1,1)</f>
        <v>-2.6780061502904742</v>
      </c>
      <c r="E8" s="10">
        <f>C8+_xlfn.FORECAST.ETS.CONFINT(A8,$B$2:$B$7,$A$2:$A$7,0.95,1,1)</f>
        <v>5.6909710701330534</v>
      </c>
    </row>
    <row r="9" spans="1:5" x14ac:dyDescent="0.3">
      <c r="A9" s="12">
        <v>45778</v>
      </c>
      <c r="C9" s="10">
        <f>_xlfn.FORECAST.ETS(A9,$B$2:$B$7,$A$2:$A$7,1,1)</f>
        <v>0.80512865605896022</v>
      </c>
      <c r="D9" s="10">
        <f>C9-_xlfn.FORECAST.ETS.CONFINT(A9,$B$2:$B$7,$A$2:$A$7,0.95,1,1)</f>
        <v>-3.4129707774242868</v>
      </c>
      <c r="E9" s="10">
        <f>C9+_xlfn.FORECAST.ETS.CONFINT(A9,$B$2:$B$7,$A$2:$A$7,0.95,1,1)</f>
        <v>5.023228089542207</v>
      </c>
    </row>
  </sheetData>
  <pageMargins left="0.7" right="0.7" top="0.75" bottom="0.75" header="0.3" footer="0.3"/>
  <drawing r:id="rId1"/>
  <tableParts count="1">
    <tablePart r:id="rId2"/>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F9CBFA-6BB5-474A-90E4-DF7E94744C1A}">
  <dimension ref="A1:E9"/>
  <sheetViews>
    <sheetView zoomScale="70" workbookViewId="0">
      <selection activeCell="F35" sqref="A1:F35"/>
    </sheetView>
  </sheetViews>
  <sheetFormatPr defaultRowHeight="14.4" x14ac:dyDescent="0.3"/>
  <cols>
    <col min="1" max="1" width="9.33203125" bestFit="1" customWidth="1"/>
    <col min="2" max="2" width="14.44140625" customWidth="1"/>
    <col min="3" max="3" width="23" customWidth="1"/>
    <col min="4" max="4" width="36" customWidth="1"/>
    <col min="5" max="5" width="36.21875" customWidth="1"/>
  </cols>
  <sheetData>
    <row r="1" spans="1:5" x14ac:dyDescent="0.3">
      <c r="A1" t="s">
        <v>49</v>
      </c>
      <c r="B1" t="s">
        <v>71</v>
      </c>
      <c r="C1" t="s">
        <v>93</v>
      </c>
      <c r="D1" t="s">
        <v>94</v>
      </c>
      <c r="E1" t="s">
        <v>95</v>
      </c>
    </row>
    <row r="2" spans="1:5" x14ac:dyDescent="0.3">
      <c r="A2" s="12">
        <v>45566</v>
      </c>
      <c r="B2" s="10">
        <v>3</v>
      </c>
    </row>
    <row r="3" spans="1:5" x14ac:dyDescent="0.3">
      <c r="A3" s="12">
        <v>45597</v>
      </c>
      <c r="B3" s="10">
        <v>3</v>
      </c>
    </row>
    <row r="4" spans="1:5" x14ac:dyDescent="0.3">
      <c r="A4" s="12">
        <v>45627</v>
      </c>
      <c r="B4" s="10">
        <v>1</v>
      </c>
    </row>
    <row r="5" spans="1:5" x14ac:dyDescent="0.3">
      <c r="A5" s="12">
        <v>45658</v>
      </c>
      <c r="B5" s="10">
        <v>5</v>
      </c>
    </row>
    <row r="6" spans="1:5" x14ac:dyDescent="0.3">
      <c r="A6" s="12">
        <v>45689</v>
      </c>
      <c r="B6" s="10">
        <v>6</v>
      </c>
    </row>
    <row r="7" spans="1:5" x14ac:dyDescent="0.3">
      <c r="A7" s="12">
        <v>45717</v>
      </c>
      <c r="B7" s="10">
        <v>10</v>
      </c>
      <c r="C7" s="10">
        <v>10</v>
      </c>
      <c r="D7" s="10">
        <v>10</v>
      </c>
      <c r="E7" s="10">
        <v>10</v>
      </c>
    </row>
    <row r="8" spans="1:5" x14ac:dyDescent="0.3">
      <c r="A8" s="12">
        <v>45748</v>
      </c>
      <c r="C8" s="10">
        <f>_xlfn.FORECAST.ETS(A8,$B$2:$B$7,$A$2:$A$7,1,1)</f>
        <v>10.959324533461622</v>
      </c>
      <c r="D8" s="10">
        <f>C8-_xlfn.FORECAST.ETS.CONFINT(A8,$B$2:$B$7,$A$2:$A$7,0.95,1,1)</f>
        <v>6.8847714487373661</v>
      </c>
      <c r="E8" s="10">
        <f>C8+_xlfn.FORECAST.ETS.CONFINT(A8,$B$2:$B$7,$A$2:$A$7,0.95,1,1)</f>
        <v>15.033877618185878</v>
      </c>
    </row>
    <row r="9" spans="1:5" x14ac:dyDescent="0.3">
      <c r="A9" s="12">
        <v>45778</v>
      </c>
      <c r="C9" s="10">
        <f>_xlfn.FORECAST.ETS(A9,$B$2:$B$7,$A$2:$A$7,1,1)</f>
        <v>12.51768235983867</v>
      </c>
      <c r="D9" s="10">
        <f>C9-_xlfn.FORECAST.ETS.CONFINT(A9,$B$2:$B$7,$A$2:$A$7,0.95,1,1)</f>
        <v>7.4220452294974733</v>
      </c>
      <c r="E9" s="10">
        <f>C9+_xlfn.FORECAST.ETS.CONFINT(A9,$B$2:$B$7,$A$2:$A$7,0.95,1,1)</f>
        <v>17.613319490179865</v>
      </c>
    </row>
  </sheetData>
  <pageMargins left="0.7" right="0.7" top="0.75" bottom="0.75" header="0.3" footer="0.3"/>
  <drawing r:id="rId1"/>
  <tableParts count="1">
    <tablePart r:id="rId2"/>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7BB86-7806-4FE7-801C-A95EA610F2A8}">
  <dimension ref="A1:E11"/>
  <sheetViews>
    <sheetView zoomScale="73" workbookViewId="0">
      <selection activeCell="E35" sqref="A1:E35"/>
    </sheetView>
  </sheetViews>
  <sheetFormatPr defaultRowHeight="14.4" x14ac:dyDescent="0.3"/>
  <cols>
    <col min="1" max="1" width="9.33203125" bestFit="1" customWidth="1"/>
    <col min="2" max="2" width="14.44140625" customWidth="1"/>
    <col min="3" max="3" width="23" customWidth="1"/>
    <col min="4" max="4" width="36" customWidth="1"/>
    <col min="5" max="5" width="36.21875" customWidth="1"/>
  </cols>
  <sheetData>
    <row r="1" spans="1:5" x14ac:dyDescent="0.3">
      <c r="A1" t="s">
        <v>49</v>
      </c>
      <c r="B1" t="s">
        <v>72</v>
      </c>
      <c r="C1" t="s">
        <v>96</v>
      </c>
      <c r="D1" t="s">
        <v>97</v>
      </c>
      <c r="E1" t="s">
        <v>98</v>
      </c>
    </row>
    <row r="2" spans="1:5" x14ac:dyDescent="0.3">
      <c r="A2" s="12">
        <v>45566</v>
      </c>
      <c r="B2" s="10">
        <v>3</v>
      </c>
    </row>
    <row r="3" spans="1:5" x14ac:dyDescent="0.3">
      <c r="A3" s="12">
        <v>45597</v>
      </c>
      <c r="B3" s="10">
        <v>3</v>
      </c>
    </row>
    <row r="4" spans="1:5" x14ac:dyDescent="0.3">
      <c r="A4" s="12">
        <v>45627</v>
      </c>
      <c r="B4" s="10">
        <v>6</v>
      </c>
    </row>
    <row r="5" spans="1:5" x14ac:dyDescent="0.3">
      <c r="A5" s="12">
        <v>45658</v>
      </c>
      <c r="B5" s="10">
        <v>3</v>
      </c>
    </row>
    <row r="6" spans="1:5" x14ac:dyDescent="0.3">
      <c r="A6" s="12">
        <v>45689</v>
      </c>
      <c r="B6" s="10">
        <v>7</v>
      </c>
    </row>
    <row r="7" spans="1:5" x14ac:dyDescent="0.3">
      <c r="A7" s="12">
        <v>45717</v>
      </c>
      <c r="B7" s="10">
        <v>3</v>
      </c>
      <c r="C7" s="10">
        <v>3</v>
      </c>
      <c r="D7" s="10">
        <v>3</v>
      </c>
      <c r="E7" s="10">
        <v>3</v>
      </c>
    </row>
    <row r="8" spans="1:5" x14ac:dyDescent="0.3">
      <c r="A8" s="12">
        <v>45748</v>
      </c>
      <c r="C8" s="10">
        <f>_xlfn.FORECAST.ETS(A8,$B$2:$B$7,$A$2:$A$7,1,1)</f>
        <v>6.2090278801046237</v>
      </c>
      <c r="D8" s="10">
        <f>C8-_xlfn.FORECAST.ETS.CONFINT(A8,$B$2:$B$7,$A$2:$A$7,0.95,1,1)</f>
        <v>3.6943252390820458</v>
      </c>
      <c r="E8" s="10">
        <f>C8+_xlfn.FORECAST.ETS.CONFINT(A8,$B$2:$B$7,$A$2:$A$7,0.95,1,1)</f>
        <v>8.7237305211272016</v>
      </c>
    </row>
    <row r="9" spans="1:5" x14ac:dyDescent="0.3">
      <c r="A9" s="12">
        <v>45778</v>
      </c>
      <c r="C9" s="10">
        <f>_xlfn.FORECAST.ETS(A9,$B$2:$B$7,$A$2:$A$7,1,1)</f>
        <v>4.5647919011058189</v>
      </c>
      <c r="D9" s="10">
        <f>C9-_xlfn.FORECAST.ETS.CONFINT(A9,$B$2:$B$7,$A$2:$A$7,0.95,1,1)</f>
        <v>1.7510160625535658</v>
      </c>
      <c r="E9" s="10">
        <f>C9+_xlfn.FORECAST.ETS.CONFINT(A9,$B$2:$B$7,$A$2:$A$7,0.95,1,1)</f>
        <v>7.378567739658072</v>
      </c>
    </row>
    <row r="10" spans="1:5" x14ac:dyDescent="0.3">
      <c r="A10" s="12">
        <v>45809</v>
      </c>
      <c r="C10" s="10">
        <f>_xlfn.FORECAST.ETS(A10,$B$2:$B$7,$A$2:$A$7,1,1)</f>
        <v>6.9275063093652474</v>
      </c>
      <c r="D10" s="10">
        <f>C10-_xlfn.FORECAST.ETS.CONFINT(A10,$B$2:$B$7,$A$2:$A$7,0.95,1,1)</f>
        <v>3.8414630643712719</v>
      </c>
      <c r="E10" s="10">
        <f>C10+_xlfn.FORECAST.ETS.CONFINT(A10,$B$2:$B$7,$A$2:$A$7,0.95,1,1)</f>
        <v>10.013549554359223</v>
      </c>
    </row>
    <row r="11" spans="1:5" x14ac:dyDescent="0.3">
      <c r="A11" s="12">
        <v>45839</v>
      </c>
      <c r="C11" s="10">
        <f>_xlfn.FORECAST.ETS(A11,$B$2:$B$7,$A$2:$A$7,1,1)</f>
        <v>5.2832703303664434</v>
      </c>
      <c r="D11" s="10">
        <f>C11-_xlfn.FORECAST.ETS.CONFINT(A11,$B$2:$B$7,$A$2:$A$7,0.95,1,1)</f>
        <v>1.9471061631939923</v>
      </c>
      <c r="E11" s="10">
        <f>C11+_xlfn.FORECAST.ETS.CONFINT(A11,$B$2:$B$7,$A$2:$A$7,0.95,1,1)</f>
        <v>8.6194344975388937</v>
      </c>
    </row>
  </sheetData>
  <pageMargins left="0.7" right="0.7" top="0.75" bottom="0.75" header="0.3" footer="0.3"/>
  <drawing r:id="rId1"/>
  <tableParts count="1">
    <tablePart r:id="rId2"/>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AEE25-26DE-4A31-A32E-215107BD6C2D}">
  <dimension ref="A1:E9"/>
  <sheetViews>
    <sheetView zoomScale="61" workbookViewId="0">
      <selection activeCell="F38" sqref="A1:F38"/>
    </sheetView>
  </sheetViews>
  <sheetFormatPr defaultRowHeight="14.4" x14ac:dyDescent="0.3"/>
  <cols>
    <col min="1" max="1" width="9.33203125" bestFit="1" customWidth="1"/>
    <col min="2" max="2" width="14.44140625" customWidth="1"/>
    <col min="3" max="3" width="23" customWidth="1"/>
    <col min="4" max="4" width="36" customWidth="1"/>
    <col min="5" max="5" width="36.21875" customWidth="1"/>
  </cols>
  <sheetData>
    <row r="1" spans="1:5" x14ac:dyDescent="0.3">
      <c r="A1" t="s">
        <v>49</v>
      </c>
      <c r="B1" t="s">
        <v>73</v>
      </c>
      <c r="C1" t="s">
        <v>99</v>
      </c>
      <c r="D1" t="s">
        <v>100</v>
      </c>
      <c r="E1" t="s">
        <v>101</v>
      </c>
    </row>
    <row r="2" spans="1:5" x14ac:dyDescent="0.3">
      <c r="A2" s="12">
        <v>45566</v>
      </c>
      <c r="B2" s="10">
        <v>5</v>
      </c>
    </row>
    <row r="3" spans="1:5" x14ac:dyDescent="0.3">
      <c r="A3" s="12">
        <v>45597</v>
      </c>
      <c r="B3" s="10">
        <v>6</v>
      </c>
    </row>
    <row r="4" spans="1:5" x14ac:dyDescent="0.3">
      <c r="A4" s="12">
        <v>45627</v>
      </c>
      <c r="B4" s="10">
        <v>8</v>
      </c>
    </row>
    <row r="5" spans="1:5" x14ac:dyDescent="0.3">
      <c r="A5" s="12">
        <v>45658</v>
      </c>
      <c r="B5" s="10">
        <v>4</v>
      </c>
    </row>
    <row r="6" spans="1:5" x14ac:dyDescent="0.3">
      <c r="A6" s="12">
        <v>45689</v>
      </c>
      <c r="B6" s="10">
        <v>4</v>
      </c>
    </row>
    <row r="7" spans="1:5" x14ac:dyDescent="0.3">
      <c r="A7" s="12">
        <v>45717</v>
      </c>
      <c r="B7" s="10">
        <v>6</v>
      </c>
      <c r="C7" s="10">
        <v>6</v>
      </c>
      <c r="D7" s="10">
        <v>6</v>
      </c>
      <c r="E7" s="10">
        <v>6</v>
      </c>
    </row>
    <row r="8" spans="1:5" x14ac:dyDescent="0.3">
      <c r="A8" s="12">
        <v>45748</v>
      </c>
      <c r="C8" s="10">
        <f>_xlfn.FORECAST.ETS(A8,$B$2:$B$7,$A$2:$A$7,1,1)</f>
        <v>4.2273054657259417</v>
      </c>
      <c r="D8" s="10">
        <f>C8-_xlfn.FORECAST.ETS.CONFINT(A8,$B$2:$B$7,$A$2:$A$7,0.95,1,1)</f>
        <v>0.9609939921633579</v>
      </c>
      <c r="E8" s="10">
        <f>C8+_xlfn.FORECAST.ETS.CONFINT(A8,$B$2:$B$7,$A$2:$A$7,0.95,1,1)</f>
        <v>7.4936169392885255</v>
      </c>
    </row>
    <row r="9" spans="1:5" x14ac:dyDescent="0.3">
      <c r="A9" s="12">
        <v>45778</v>
      </c>
      <c r="C9" s="10">
        <f>_xlfn.FORECAST.ETS(A9,$B$2:$B$7,$A$2:$A$7,1,1)</f>
        <v>3.9975161153696415</v>
      </c>
      <c r="D9" s="10">
        <f>C9-_xlfn.FORECAST.ETS.CONFINT(A9,$B$2:$B$7,$A$2:$A$7,0.95,1,1)</f>
        <v>0.70496883908086128</v>
      </c>
      <c r="E9" s="10">
        <f>C9+_xlfn.FORECAST.ETS.CONFINT(A9,$B$2:$B$7,$A$2:$A$7,0.95,1,1)</f>
        <v>7.2900633916584212</v>
      </c>
    </row>
  </sheetData>
  <pageMargins left="0.7" right="0.7" top="0.75" bottom="0.75" header="0.3" footer="0.3"/>
  <drawing r:id="rId1"/>
  <tableParts count="1">
    <tablePart r:id="rId2"/>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CA8855-89A1-4331-8C64-D59F6DC3CD60}">
  <dimension ref="A1:E11"/>
  <sheetViews>
    <sheetView zoomScale="58" workbookViewId="0"/>
  </sheetViews>
  <sheetFormatPr defaultRowHeight="14.4" x14ac:dyDescent="0.3"/>
  <cols>
    <col min="1" max="1" width="9.33203125" bestFit="1" customWidth="1"/>
    <col min="2" max="2" width="14.44140625" customWidth="1"/>
    <col min="3" max="3" width="23" customWidth="1"/>
    <col min="4" max="4" width="36" customWidth="1"/>
    <col min="5" max="5" width="36.21875" customWidth="1"/>
  </cols>
  <sheetData>
    <row r="1" spans="1:5" x14ac:dyDescent="0.3">
      <c r="A1" t="s">
        <v>49</v>
      </c>
      <c r="B1" t="s">
        <v>74</v>
      </c>
      <c r="C1" t="s">
        <v>102</v>
      </c>
      <c r="D1" t="s">
        <v>103</v>
      </c>
      <c r="E1" t="s">
        <v>104</v>
      </c>
    </row>
    <row r="2" spans="1:5" x14ac:dyDescent="0.3">
      <c r="A2" s="12">
        <v>45566</v>
      </c>
      <c r="B2" s="10">
        <v>2</v>
      </c>
    </row>
    <row r="3" spans="1:5" x14ac:dyDescent="0.3">
      <c r="A3" s="12">
        <v>45597</v>
      </c>
      <c r="B3" s="10">
        <v>6</v>
      </c>
    </row>
    <row r="4" spans="1:5" x14ac:dyDescent="0.3">
      <c r="A4" s="12">
        <v>45627</v>
      </c>
      <c r="B4" s="10">
        <v>4</v>
      </c>
    </row>
    <row r="5" spans="1:5" x14ac:dyDescent="0.3">
      <c r="A5" s="12">
        <v>45658</v>
      </c>
      <c r="B5" s="10">
        <v>3</v>
      </c>
    </row>
    <row r="6" spans="1:5" x14ac:dyDescent="0.3">
      <c r="A6" s="12">
        <v>45689</v>
      </c>
      <c r="B6" s="10">
        <v>3</v>
      </c>
    </row>
    <row r="7" spans="1:5" x14ac:dyDescent="0.3">
      <c r="A7" s="12">
        <v>45717</v>
      </c>
      <c r="B7" s="10">
        <v>9</v>
      </c>
      <c r="C7" s="10">
        <v>9</v>
      </c>
      <c r="D7" s="10">
        <v>9</v>
      </c>
      <c r="E7" s="10">
        <v>9</v>
      </c>
    </row>
    <row r="8" spans="1:5" x14ac:dyDescent="0.3">
      <c r="A8" s="12">
        <v>45748</v>
      </c>
      <c r="C8" s="10">
        <f>_xlfn.FORECAST.ETS(A8,$B$2:$B$7,$A$2:$A$7,1,1)</f>
        <v>4.9745123541860607</v>
      </c>
      <c r="D8" s="10">
        <f>C8-_xlfn.FORECAST.ETS.CONFINT(A8,$B$2:$B$7,$A$2:$A$7,0.95,1,1)</f>
        <v>1.4371430992675793</v>
      </c>
      <c r="E8" s="10">
        <f>C8+_xlfn.FORECAST.ETS.CONFINT(A8,$B$2:$B$7,$A$2:$A$7,0.95,1,1)</f>
        <v>8.5118816091045417</v>
      </c>
    </row>
    <row r="9" spans="1:5" x14ac:dyDescent="0.3">
      <c r="A9" s="12">
        <v>45778</v>
      </c>
      <c r="C9" s="10">
        <f>_xlfn.FORECAST.ETS(A9,$B$2:$B$7,$A$2:$A$7,1,1)</f>
        <v>8.5085873234091132</v>
      </c>
      <c r="D9" s="10">
        <f>C9-_xlfn.FORECAST.ETS.CONFINT(A9,$B$2:$B$7,$A$2:$A$7,0.95,1,1)</f>
        <v>4.9712021503648005</v>
      </c>
      <c r="E9" s="10">
        <f>C9+_xlfn.FORECAST.ETS.CONFINT(A9,$B$2:$B$7,$A$2:$A$7,0.95,1,1)</f>
        <v>12.045972496453427</v>
      </c>
    </row>
    <row r="10" spans="1:5" x14ac:dyDescent="0.3">
      <c r="A10" s="12">
        <v>45809</v>
      </c>
      <c r="C10" s="10">
        <f>_xlfn.FORECAST.ETS(A10,$B$2:$B$7,$A$2:$A$7,1,1)</f>
        <v>5.9706105778771015</v>
      </c>
      <c r="D10" s="10">
        <f>C10-_xlfn.FORECAST.ETS.CONFINT(A10,$B$2:$B$7,$A$2:$A$7,0.95,1,1)</f>
        <v>2.4039142937252707</v>
      </c>
      <c r="E10" s="10">
        <f>C10+_xlfn.FORECAST.ETS.CONFINT(A10,$B$2:$B$7,$A$2:$A$7,0.95,1,1)</f>
        <v>9.5373068620289327</v>
      </c>
    </row>
    <row r="11" spans="1:5" x14ac:dyDescent="0.3">
      <c r="A11" s="12">
        <v>45839</v>
      </c>
      <c r="C11" s="10">
        <f>_xlfn.FORECAST.ETS(A11,$B$2:$B$7,$A$2:$A$7,1,1)</f>
        <v>9.5046855471001521</v>
      </c>
      <c r="D11" s="10">
        <f>C11-_xlfn.FORECAST.ETS.CONFINT(A11,$B$2:$B$7,$A$2:$A$7,0.95,1,1)</f>
        <v>5.9379454096758364</v>
      </c>
      <c r="E11" s="10">
        <f>C11+_xlfn.FORECAST.ETS.CONFINT(A11,$B$2:$B$7,$A$2:$A$7,0.95,1,1)</f>
        <v>13.071425684524467</v>
      </c>
    </row>
  </sheetData>
  <pageMargins left="0.7" right="0.7" top="0.75" bottom="0.75" header="0.3" footer="0.3"/>
  <drawing r:id="rId1"/>
  <tableParts count="1">
    <tablePart r:id="rId2"/>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3338F-A961-42C2-B99E-4EEBA8B4AF9C}">
  <dimension ref="A1:L899"/>
  <sheetViews>
    <sheetView topLeftCell="B1" zoomScaleNormal="79" workbookViewId="0">
      <pane ySplit="1" topLeftCell="A2" activePane="bottomLeft" state="frozen"/>
      <selection pane="bottomLeft" activeCell="G535" sqref="G9:G899"/>
    </sheetView>
  </sheetViews>
  <sheetFormatPr defaultRowHeight="14.4" x14ac:dyDescent="0.3"/>
  <cols>
    <col min="1" max="1" width="13" hidden="1" customWidth="1"/>
    <col min="2" max="2" width="30.21875" style="21" customWidth="1"/>
    <col min="3" max="3" width="18.88671875" customWidth="1"/>
    <col min="4" max="4" width="18" customWidth="1"/>
    <col min="5" max="7" width="19.33203125" customWidth="1"/>
    <col min="8" max="8" width="16.6640625" style="3" customWidth="1"/>
    <col min="9" max="9" width="12.6640625" style="3" customWidth="1"/>
    <col min="10" max="10" width="20.33203125" customWidth="1"/>
    <col min="11" max="11" width="15.44140625" style="3" customWidth="1"/>
    <col min="12" max="12" width="18.33203125" customWidth="1"/>
    <col min="15" max="15" width="10.88671875" customWidth="1"/>
  </cols>
  <sheetData>
    <row r="1" spans="1:12" x14ac:dyDescent="0.3">
      <c r="A1" s="1" t="s">
        <v>53</v>
      </c>
      <c r="B1" s="1"/>
      <c r="I1"/>
      <c r="J1" s="3"/>
      <c r="K1"/>
    </row>
    <row r="2" spans="1:12" x14ac:dyDescent="0.3">
      <c r="A2" s="1" t="s">
        <v>3</v>
      </c>
      <c r="B2"/>
      <c r="I2"/>
      <c r="J2" s="3"/>
      <c r="K2"/>
    </row>
    <row r="3" spans="1:12" x14ac:dyDescent="0.3">
      <c r="A3" t="s">
        <v>0</v>
      </c>
      <c r="B3"/>
      <c r="I3"/>
      <c r="J3" s="3"/>
      <c r="K3"/>
    </row>
    <row r="4" spans="1:12" x14ac:dyDescent="0.3">
      <c r="A4" t="s">
        <v>1</v>
      </c>
      <c r="B4"/>
      <c r="I4"/>
      <c r="J4" s="3"/>
      <c r="K4"/>
    </row>
    <row r="5" spans="1:12" x14ac:dyDescent="0.3">
      <c r="A5" t="s">
        <v>2</v>
      </c>
      <c r="B5"/>
      <c r="I5"/>
      <c r="J5" s="3"/>
      <c r="K5"/>
    </row>
    <row r="6" spans="1:12" x14ac:dyDescent="0.3">
      <c r="A6" t="s">
        <v>4</v>
      </c>
      <c r="B6"/>
      <c r="I6"/>
      <c r="J6" s="3"/>
      <c r="K6"/>
    </row>
    <row r="7" spans="1:12" x14ac:dyDescent="0.3">
      <c r="A7" t="s">
        <v>5</v>
      </c>
      <c r="B7"/>
      <c r="I7"/>
      <c r="J7" s="3"/>
      <c r="K7"/>
    </row>
    <row r="8" spans="1:12" x14ac:dyDescent="0.3">
      <c r="A8" t="s">
        <v>6</v>
      </c>
      <c r="B8"/>
      <c r="I8"/>
      <c r="J8" s="3"/>
      <c r="K8"/>
    </row>
    <row r="9" spans="1:12" x14ac:dyDescent="0.3">
      <c r="A9" s="1"/>
      <c r="B9" s="25" t="s">
        <v>0</v>
      </c>
      <c r="C9" s="1" t="s">
        <v>1</v>
      </c>
      <c r="D9" s="1" t="s">
        <v>2</v>
      </c>
      <c r="E9" s="1" t="s">
        <v>4</v>
      </c>
      <c r="F9" s="1" t="s">
        <v>5</v>
      </c>
      <c r="G9" s="1" t="s">
        <v>6</v>
      </c>
      <c r="H9" s="22" t="s">
        <v>36</v>
      </c>
      <c r="I9" s="22" t="s">
        <v>37</v>
      </c>
      <c r="J9" s="1" t="s">
        <v>38</v>
      </c>
      <c r="K9" s="23" t="s">
        <v>47</v>
      </c>
      <c r="L9" s="22" t="s">
        <v>51</v>
      </c>
    </row>
    <row r="10" spans="1:12" x14ac:dyDescent="0.3">
      <c r="A10">
        <f ca="1">RAND()</f>
        <v>8.887293044965261E-2</v>
      </c>
      <c r="B10" s="21">
        <v>1001</v>
      </c>
      <c r="C10" t="s">
        <v>7</v>
      </c>
      <c r="D10" t="s">
        <v>13</v>
      </c>
      <c r="E10" t="s">
        <v>17</v>
      </c>
      <c r="F10" t="s">
        <v>22</v>
      </c>
      <c r="G10" t="s">
        <v>26</v>
      </c>
      <c r="H10" s="3">
        <v>8</v>
      </c>
      <c r="I10" s="3">
        <v>16</v>
      </c>
      <c r="J10" t="s">
        <v>39</v>
      </c>
      <c r="K10" s="19">
        <v>45575</v>
      </c>
      <c r="L10" t="str">
        <f>_xlfn.XLOOKUP(J10, Referral_Lookup!A$2:A$3, Referral_Lookup!B$2:B$3, "Not Specified")</f>
        <v>No Referral</v>
      </c>
    </row>
    <row r="11" spans="1:12" x14ac:dyDescent="0.3">
      <c r="A11">
        <f t="shared" ref="A11:A74" ca="1" si="0">RAND()</f>
        <v>0.26095098764512947</v>
      </c>
      <c r="B11" s="20">
        <v>1002</v>
      </c>
      <c r="C11" t="s">
        <v>7</v>
      </c>
      <c r="D11" t="s">
        <v>13</v>
      </c>
      <c r="E11" t="s">
        <v>17</v>
      </c>
      <c r="F11" t="s">
        <v>22</v>
      </c>
      <c r="G11" t="s">
        <v>26</v>
      </c>
      <c r="H11" s="3">
        <v>3</v>
      </c>
      <c r="I11" s="3">
        <v>6</v>
      </c>
      <c r="J11" t="s">
        <v>39</v>
      </c>
      <c r="K11" s="19">
        <v>45588</v>
      </c>
      <c r="L11" t="str">
        <f>_xlfn.XLOOKUP(J11, Referral_Lookup!A$2:A$3, Referral_Lookup!B$2:B$3, "Not Specified")</f>
        <v>No Referral</v>
      </c>
    </row>
    <row r="12" spans="1:12" x14ac:dyDescent="0.3">
      <c r="A12">
        <f t="shared" ca="1" si="0"/>
        <v>0.93015341419563724</v>
      </c>
      <c r="B12" s="20">
        <v>1003</v>
      </c>
      <c r="C12" t="s">
        <v>9</v>
      </c>
      <c r="D12" t="s">
        <v>15</v>
      </c>
      <c r="E12" t="s">
        <v>19</v>
      </c>
      <c r="F12" t="s">
        <v>23</v>
      </c>
      <c r="G12" t="s">
        <v>27</v>
      </c>
      <c r="H12" s="3">
        <v>2</v>
      </c>
      <c r="I12" s="3">
        <v>4</v>
      </c>
      <c r="J12" t="s">
        <v>40</v>
      </c>
      <c r="K12" s="19">
        <v>45630</v>
      </c>
      <c r="L12" t="str">
        <f>_xlfn.XLOOKUP(J12, Referral_Lookup!A$2:A$3, Referral_Lookup!B$2:B$3, "Not Specified")</f>
        <v>Financial Mentoring</v>
      </c>
    </row>
    <row r="13" spans="1:12" x14ac:dyDescent="0.3">
      <c r="A13">
        <f t="shared" ca="1" si="0"/>
        <v>0.34341034529193792</v>
      </c>
      <c r="B13" s="20">
        <v>1004</v>
      </c>
      <c r="C13" t="s">
        <v>7</v>
      </c>
      <c r="D13" t="s">
        <v>12</v>
      </c>
      <c r="E13" t="s">
        <v>17</v>
      </c>
      <c r="F13" t="s">
        <v>20</v>
      </c>
      <c r="G13" t="s">
        <v>25</v>
      </c>
      <c r="H13" s="3">
        <v>10</v>
      </c>
      <c r="I13" s="3">
        <v>20</v>
      </c>
      <c r="J13" t="s">
        <v>39</v>
      </c>
      <c r="K13" s="19">
        <v>45730</v>
      </c>
      <c r="L13" t="str">
        <f>_xlfn.XLOOKUP(J13, Referral_Lookup!A$2:A$3, Referral_Lookup!B$2:B$3, "Not Specified")</f>
        <v>No Referral</v>
      </c>
    </row>
    <row r="14" spans="1:12" x14ac:dyDescent="0.3">
      <c r="A14">
        <f t="shared" ca="1" si="0"/>
        <v>0.46543183233544194</v>
      </c>
      <c r="B14" s="20">
        <v>1005</v>
      </c>
      <c r="C14" t="s">
        <v>7</v>
      </c>
      <c r="D14" t="s">
        <v>13</v>
      </c>
      <c r="E14" t="s">
        <v>17</v>
      </c>
      <c r="F14" t="s">
        <v>22</v>
      </c>
      <c r="G14" t="s">
        <v>26</v>
      </c>
      <c r="H14" s="3">
        <v>1</v>
      </c>
      <c r="I14" s="3">
        <v>2</v>
      </c>
      <c r="J14" t="s">
        <v>40</v>
      </c>
      <c r="K14" s="19">
        <v>45575</v>
      </c>
      <c r="L14" t="str">
        <f>_xlfn.XLOOKUP(J14, Referral_Lookup!A$2:A$3, Referral_Lookup!B$2:B$3, "Not Specified")</f>
        <v>Financial Mentoring</v>
      </c>
    </row>
    <row r="15" spans="1:12" x14ac:dyDescent="0.3">
      <c r="A15">
        <f t="shared" ca="1" si="0"/>
        <v>0.34176580943893475</v>
      </c>
      <c r="B15" s="20">
        <v>1006</v>
      </c>
      <c r="C15" t="s">
        <v>7</v>
      </c>
      <c r="D15" t="s">
        <v>13</v>
      </c>
      <c r="E15" t="s">
        <v>17</v>
      </c>
      <c r="F15" t="s">
        <v>21</v>
      </c>
      <c r="G15" t="s">
        <v>26</v>
      </c>
      <c r="H15" s="3">
        <v>8</v>
      </c>
      <c r="I15" s="3">
        <v>16</v>
      </c>
      <c r="J15" t="s">
        <v>40</v>
      </c>
      <c r="K15" s="19">
        <v>45660</v>
      </c>
      <c r="L15" t="str">
        <f>_xlfn.XLOOKUP(J15, Referral_Lookup!A$2:A$3, Referral_Lookup!B$2:B$3, "Not Specified")</f>
        <v>Financial Mentoring</v>
      </c>
    </row>
    <row r="16" spans="1:12" x14ac:dyDescent="0.3">
      <c r="A16">
        <f t="shared" ca="1" si="0"/>
        <v>0.83721381610661227</v>
      </c>
      <c r="B16" s="20">
        <v>1007</v>
      </c>
      <c r="C16" t="s">
        <v>8</v>
      </c>
      <c r="D16" t="s">
        <v>12</v>
      </c>
      <c r="E16" t="s">
        <v>17</v>
      </c>
      <c r="F16" t="s">
        <v>20</v>
      </c>
      <c r="G16" t="s">
        <v>25</v>
      </c>
      <c r="H16" s="3">
        <v>4</v>
      </c>
      <c r="I16" s="3">
        <v>8</v>
      </c>
      <c r="J16" t="s">
        <v>40</v>
      </c>
      <c r="K16" s="19">
        <v>45610</v>
      </c>
      <c r="L16" t="str">
        <f>_xlfn.XLOOKUP(J16, Referral_Lookup!A$2:A$3, Referral_Lookup!B$2:B$3, "Not Specified")</f>
        <v>Financial Mentoring</v>
      </c>
    </row>
    <row r="17" spans="1:12" x14ac:dyDescent="0.3">
      <c r="A17">
        <f t="shared" ca="1" si="0"/>
        <v>0.6823028494189064</v>
      </c>
      <c r="B17" s="20">
        <v>1008</v>
      </c>
      <c r="C17" t="s">
        <v>7</v>
      </c>
      <c r="D17" t="s">
        <v>13</v>
      </c>
      <c r="E17" t="s">
        <v>17</v>
      </c>
      <c r="F17" t="s">
        <v>22</v>
      </c>
      <c r="G17" t="s">
        <v>26</v>
      </c>
      <c r="H17" s="3">
        <v>7</v>
      </c>
      <c r="I17" s="3">
        <v>14</v>
      </c>
      <c r="J17" t="s">
        <v>40</v>
      </c>
      <c r="K17" s="19">
        <v>45723</v>
      </c>
      <c r="L17" t="str">
        <f>_xlfn.XLOOKUP(J17, Referral_Lookup!A$2:A$3, Referral_Lookup!B$2:B$3, "Not Specified")</f>
        <v>Financial Mentoring</v>
      </c>
    </row>
    <row r="18" spans="1:12" x14ac:dyDescent="0.3">
      <c r="A18">
        <f t="shared" ca="1" si="0"/>
        <v>5.9864541656052817E-3</v>
      </c>
      <c r="B18" s="20">
        <v>1009</v>
      </c>
      <c r="C18" t="s">
        <v>7</v>
      </c>
      <c r="D18" t="s">
        <v>13</v>
      </c>
      <c r="E18" t="s">
        <v>17</v>
      </c>
      <c r="F18" t="s">
        <v>22</v>
      </c>
      <c r="G18" t="s">
        <v>26</v>
      </c>
      <c r="H18" s="3">
        <v>6</v>
      </c>
      <c r="I18" s="3">
        <v>12</v>
      </c>
      <c r="J18" t="s">
        <v>40</v>
      </c>
      <c r="K18" s="19">
        <v>45694</v>
      </c>
      <c r="L18" t="str">
        <f>_xlfn.XLOOKUP(J18, Referral_Lookup!A$2:A$3, Referral_Lookup!B$2:B$3, "Not Specified")</f>
        <v>Financial Mentoring</v>
      </c>
    </row>
    <row r="19" spans="1:12" x14ac:dyDescent="0.3">
      <c r="A19">
        <f t="shared" ca="1" si="0"/>
        <v>0.98341182502331426</v>
      </c>
      <c r="B19" s="20">
        <v>1010</v>
      </c>
      <c r="C19" t="s">
        <v>8</v>
      </c>
      <c r="D19" t="s">
        <v>12</v>
      </c>
      <c r="E19" t="s">
        <v>17</v>
      </c>
      <c r="F19" t="s">
        <v>20</v>
      </c>
      <c r="G19" t="s">
        <v>25</v>
      </c>
      <c r="H19" s="3">
        <v>3</v>
      </c>
      <c r="I19" s="3">
        <v>6</v>
      </c>
      <c r="J19" t="s">
        <v>39</v>
      </c>
      <c r="K19" s="19">
        <v>45691</v>
      </c>
      <c r="L19" t="str">
        <f>_xlfn.XLOOKUP(J19, Referral_Lookup!A$2:A$3, Referral_Lookup!B$2:B$3, "Not Specified")</f>
        <v>No Referral</v>
      </c>
    </row>
    <row r="20" spans="1:12" x14ac:dyDescent="0.3">
      <c r="A20">
        <f t="shared" ca="1" si="0"/>
        <v>0.17078851226141678</v>
      </c>
      <c r="B20" s="20">
        <v>1011</v>
      </c>
      <c r="C20" t="s">
        <v>10</v>
      </c>
      <c r="D20" t="s">
        <v>15</v>
      </c>
      <c r="E20" t="s">
        <v>19</v>
      </c>
      <c r="F20" t="s">
        <v>24</v>
      </c>
      <c r="G20" t="s">
        <v>28</v>
      </c>
      <c r="H20" s="3">
        <v>5</v>
      </c>
      <c r="I20" s="3">
        <v>10</v>
      </c>
      <c r="J20" t="s">
        <v>39</v>
      </c>
      <c r="K20" s="19">
        <v>45720</v>
      </c>
      <c r="L20" t="str">
        <f>_xlfn.XLOOKUP(J20, Referral_Lookup!A$2:A$3, Referral_Lookup!B$2:B$3, "Not Specified")</f>
        <v>No Referral</v>
      </c>
    </row>
    <row r="21" spans="1:12" x14ac:dyDescent="0.3">
      <c r="A21">
        <f t="shared" ca="1" si="0"/>
        <v>0.77655831285009091</v>
      </c>
      <c r="B21" s="20">
        <v>1012</v>
      </c>
      <c r="C21" t="s">
        <v>9</v>
      </c>
      <c r="D21" t="s">
        <v>15</v>
      </c>
      <c r="E21" t="s">
        <v>19</v>
      </c>
      <c r="F21" t="s">
        <v>23</v>
      </c>
      <c r="G21" t="s">
        <v>27</v>
      </c>
      <c r="H21" s="3">
        <v>3</v>
      </c>
      <c r="I21" s="3">
        <v>6</v>
      </c>
      <c r="J21" t="s">
        <v>39</v>
      </c>
      <c r="K21" s="19">
        <v>45702</v>
      </c>
      <c r="L21" t="str">
        <f>_xlfn.XLOOKUP(J21, Referral_Lookup!A$2:A$3, Referral_Lookup!B$2:B$3, "Not Specified")</f>
        <v>No Referral</v>
      </c>
    </row>
    <row r="22" spans="1:12" x14ac:dyDescent="0.3">
      <c r="A22">
        <f t="shared" ca="1" si="0"/>
        <v>0.64570919528997217</v>
      </c>
      <c r="B22" s="20">
        <v>1013</v>
      </c>
      <c r="C22" t="s">
        <v>9</v>
      </c>
      <c r="D22" t="s">
        <v>15</v>
      </c>
      <c r="E22" t="s">
        <v>19</v>
      </c>
      <c r="F22" t="s">
        <v>23</v>
      </c>
      <c r="G22" t="s">
        <v>27</v>
      </c>
      <c r="H22" s="3">
        <v>2</v>
      </c>
      <c r="I22" s="3">
        <v>4</v>
      </c>
      <c r="J22" t="s">
        <v>40</v>
      </c>
      <c r="K22" s="19">
        <v>45710</v>
      </c>
      <c r="L22" t="str">
        <f>_xlfn.XLOOKUP(J22, Referral_Lookup!A$2:A$3, Referral_Lookup!B$2:B$3, "Not Specified")</f>
        <v>Financial Mentoring</v>
      </c>
    </row>
    <row r="23" spans="1:12" x14ac:dyDescent="0.3">
      <c r="A23">
        <f t="shared" ca="1" si="0"/>
        <v>0.79367130510699679</v>
      </c>
      <c r="B23" s="20">
        <v>1014</v>
      </c>
      <c r="C23" t="s">
        <v>9</v>
      </c>
      <c r="D23" t="s">
        <v>14</v>
      </c>
      <c r="E23" t="s">
        <v>18</v>
      </c>
      <c r="F23" t="s">
        <v>23</v>
      </c>
      <c r="G23" t="s">
        <v>27</v>
      </c>
      <c r="H23" s="3">
        <v>1</v>
      </c>
      <c r="I23" s="3">
        <v>2</v>
      </c>
      <c r="J23" t="s">
        <v>39</v>
      </c>
      <c r="K23" s="19">
        <v>45718</v>
      </c>
      <c r="L23" t="str">
        <f>_xlfn.XLOOKUP(J23, Referral_Lookup!A$2:A$3, Referral_Lookup!B$2:B$3, "Not Specified")</f>
        <v>No Referral</v>
      </c>
    </row>
    <row r="24" spans="1:12" x14ac:dyDescent="0.3">
      <c r="A24">
        <f t="shared" ca="1" si="0"/>
        <v>0.29877811010579625</v>
      </c>
      <c r="B24" s="20">
        <v>1015</v>
      </c>
      <c r="C24" t="s">
        <v>8</v>
      </c>
      <c r="D24" t="s">
        <v>12</v>
      </c>
      <c r="E24" t="s">
        <v>17</v>
      </c>
      <c r="F24" t="s">
        <v>20</v>
      </c>
      <c r="G24" t="s">
        <v>25</v>
      </c>
      <c r="H24" s="3">
        <v>8</v>
      </c>
      <c r="I24" s="3">
        <v>16</v>
      </c>
      <c r="J24" t="s">
        <v>39</v>
      </c>
      <c r="K24" s="19">
        <v>45582</v>
      </c>
      <c r="L24" t="str">
        <f>_xlfn.XLOOKUP(J24, Referral_Lookup!A$2:A$3, Referral_Lookup!B$2:B$3, "Not Specified")</f>
        <v>No Referral</v>
      </c>
    </row>
    <row r="25" spans="1:12" x14ac:dyDescent="0.3">
      <c r="A25">
        <f t="shared" ca="1" si="0"/>
        <v>3.7400157385207966E-2</v>
      </c>
      <c r="B25" s="20">
        <v>1016</v>
      </c>
      <c r="C25" t="s">
        <v>7</v>
      </c>
      <c r="D25" t="s">
        <v>13</v>
      </c>
      <c r="E25" t="s">
        <v>17</v>
      </c>
      <c r="F25" t="s">
        <v>22</v>
      </c>
      <c r="G25" t="s">
        <v>26</v>
      </c>
      <c r="H25" s="3">
        <v>8</v>
      </c>
      <c r="I25" s="3">
        <v>16</v>
      </c>
      <c r="J25" t="s">
        <v>40</v>
      </c>
      <c r="K25" s="19">
        <v>45640</v>
      </c>
      <c r="L25" t="str">
        <f>_xlfn.XLOOKUP(J25, Referral_Lookup!A$2:A$3, Referral_Lookup!B$2:B$3, "Not Specified")</f>
        <v>Financial Mentoring</v>
      </c>
    </row>
    <row r="26" spans="1:12" x14ac:dyDescent="0.3">
      <c r="A26">
        <f t="shared" ca="1" si="0"/>
        <v>0.4674746312836956</v>
      </c>
      <c r="B26" s="20">
        <v>1017</v>
      </c>
      <c r="C26" t="s">
        <v>8</v>
      </c>
      <c r="D26" t="s">
        <v>12</v>
      </c>
      <c r="E26" t="s">
        <v>17</v>
      </c>
      <c r="F26" t="s">
        <v>20</v>
      </c>
      <c r="G26" t="s">
        <v>25</v>
      </c>
      <c r="H26" s="3">
        <v>5</v>
      </c>
      <c r="I26" s="3">
        <v>10</v>
      </c>
      <c r="J26" t="s">
        <v>39</v>
      </c>
      <c r="K26" s="19">
        <v>45636</v>
      </c>
      <c r="L26" t="str">
        <f>_xlfn.XLOOKUP(J26, Referral_Lookup!A$2:A$3, Referral_Lookup!B$2:B$3, "Not Specified")</f>
        <v>No Referral</v>
      </c>
    </row>
    <row r="27" spans="1:12" x14ac:dyDescent="0.3">
      <c r="A27">
        <f t="shared" ca="1" si="0"/>
        <v>0.97229550663582176</v>
      </c>
      <c r="B27" s="20">
        <v>1018</v>
      </c>
      <c r="C27" t="s">
        <v>8</v>
      </c>
      <c r="D27" t="s">
        <v>12</v>
      </c>
      <c r="E27" t="s">
        <v>17</v>
      </c>
      <c r="F27" t="s">
        <v>20</v>
      </c>
      <c r="G27" t="s">
        <v>25</v>
      </c>
      <c r="H27" s="3">
        <v>7</v>
      </c>
      <c r="I27" s="3">
        <v>14</v>
      </c>
      <c r="J27" t="s">
        <v>39</v>
      </c>
      <c r="K27" s="19">
        <v>45667</v>
      </c>
      <c r="L27" t="str">
        <f>_xlfn.XLOOKUP(J27, Referral_Lookup!A$2:A$3, Referral_Lookup!B$2:B$3, "Not Specified")</f>
        <v>No Referral</v>
      </c>
    </row>
    <row r="28" spans="1:12" x14ac:dyDescent="0.3">
      <c r="A28">
        <f t="shared" ca="1" si="0"/>
        <v>0.84179778754088574</v>
      </c>
      <c r="B28" s="20">
        <v>1019</v>
      </c>
      <c r="C28" t="s">
        <v>9</v>
      </c>
      <c r="D28" t="s">
        <v>16</v>
      </c>
      <c r="E28" t="s">
        <v>17</v>
      </c>
      <c r="F28" t="s">
        <v>21</v>
      </c>
      <c r="G28" t="s">
        <v>26</v>
      </c>
      <c r="H28" s="3">
        <v>4</v>
      </c>
      <c r="I28" s="3">
        <v>8</v>
      </c>
      <c r="J28" t="s">
        <v>39</v>
      </c>
      <c r="K28" s="19">
        <v>45675</v>
      </c>
      <c r="L28" t="str">
        <f>_xlfn.XLOOKUP(J28, Referral_Lookup!A$2:A$3, Referral_Lookup!B$2:B$3, "Not Specified")</f>
        <v>No Referral</v>
      </c>
    </row>
    <row r="29" spans="1:12" x14ac:dyDescent="0.3">
      <c r="A29">
        <f t="shared" ca="1" si="0"/>
        <v>0.92197165142335191</v>
      </c>
      <c r="B29" s="20">
        <v>1020</v>
      </c>
      <c r="C29" t="s">
        <v>7</v>
      </c>
      <c r="D29" t="s">
        <v>13</v>
      </c>
      <c r="E29" t="s">
        <v>17</v>
      </c>
      <c r="F29" t="s">
        <v>21</v>
      </c>
      <c r="G29" t="s">
        <v>26</v>
      </c>
      <c r="H29" s="3">
        <v>4</v>
      </c>
      <c r="I29" s="3">
        <v>8</v>
      </c>
      <c r="J29" t="s">
        <v>40</v>
      </c>
      <c r="K29" s="19">
        <v>45694</v>
      </c>
      <c r="L29" t="str">
        <f>_xlfn.XLOOKUP(J29, Referral_Lookup!A$2:A$3, Referral_Lookup!B$2:B$3, "Not Specified")</f>
        <v>Financial Mentoring</v>
      </c>
    </row>
    <row r="30" spans="1:12" x14ac:dyDescent="0.3">
      <c r="A30">
        <f t="shared" ca="1" si="0"/>
        <v>0.69608796131874995</v>
      </c>
      <c r="B30" s="20">
        <v>1021</v>
      </c>
      <c r="C30" t="s">
        <v>7</v>
      </c>
      <c r="D30" t="s">
        <v>13</v>
      </c>
      <c r="E30" t="s">
        <v>17</v>
      </c>
      <c r="F30" t="s">
        <v>22</v>
      </c>
      <c r="G30" t="s">
        <v>26</v>
      </c>
      <c r="H30" s="3">
        <v>3</v>
      </c>
      <c r="I30" s="3">
        <v>6</v>
      </c>
      <c r="J30" t="s">
        <v>39</v>
      </c>
      <c r="K30" s="19">
        <v>45579</v>
      </c>
      <c r="L30" t="str">
        <f>_xlfn.XLOOKUP(J30, Referral_Lookup!A$2:A$3, Referral_Lookup!B$2:B$3, "Not Specified")</f>
        <v>No Referral</v>
      </c>
    </row>
    <row r="31" spans="1:12" x14ac:dyDescent="0.3">
      <c r="A31">
        <f t="shared" ca="1" si="0"/>
        <v>0.67984968309547855</v>
      </c>
      <c r="B31" s="20">
        <v>1022</v>
      </c>
      <c r="C31" t="s">
        <v>8</v>
      </c>
      <c r="D31" t="s">
        <v>12</v>
      </c>
      <c r="E31" t="s">
        <v>17</v>
      </c>
      <c r="F31" t="s">
        <v>20</v>
      </c>
      <c r="G31" t="s">
        <v>25</v>
      </c>
      <c r="H31" s="3">
        <v>4</v>
      </c>
      <c r="I31" s="3">
        <v>8</v>
      </c>
      <c r="J31" t="s">
        <v>39</v>
      </c>
      <c r="K31" s="19">
        <v>45598</v>
      </c>
      <c r="L31" t="str">
        <f>_xlfn.XLOOKUP(J31, Referral_Lookup!A$2:A$3, Referral_Lookup!B$2:B$3, "Not Specified")</f>
        <v>No Referral</v>
      </c>
    </row>
    <row r="32" spans="1:12" x14ac:dyDescent="0.3">
      <c r="A32">
        <f t="shared" ca="1" si="0"/>
        <v>0.16206457331996615</v>
      </c>
      <c r="B32" s="20">
        <v>1023</v>
      </c>
      <c r="C32" t="s">
        <v>8</v>
      </c>
      <c r="D32" t="s">
        <v>12</v>
      </c>
      <c r="E32" t="s">
        <v>17</v>
      </c>
      <c r="F32" t="s">
        <v>20</v>
      </c>
      <c r="G32" t="s">
        <v>25</v>
      </c>
      <c r="H32" s="3">
        <v>5</v>
      </c>
      <c r="I32" s="3">
        <v>10</v>
      </c>
      <c r="J32" t="s">
        <v>40</v>
      </c>
      <c r="K32" s="19">
        <v>45694</v>
      </c>
      <c r="L32" t="str">
        <f>_xlfn.XLOOKUP(J32, Referral_Lookup!A$2:A$3, Referral_Lookup!B$2:B$3, "Not Specified")</f>
        <v>Financial Mentoring</v>
      </c>
    </row>
    <row r="33" spans="1:12" x14ac:dyDescent="0.3">
      <c r="A33">
        <f t="shared" ca="1" si="0"/>
        <v>0.61924639424145744</v>
      </c>
      <c r="B33" s="20">
        <v>1024</v>
      </c>
      <c r="C33" t="s">
        <v>8</v>
      </c>
      <c r="D33" t="s">
        <v>12</v>
      </c>
      <c r="E33" t="s">
        <v>17</v>
      </c>
      <c r="F33" t="s">
        <v>20</v>
      </c>
      <c r="G33" t="s">
        <v>25</v>
      </c>
      <c r="H33" s="3">
        <v>4</v>
      </c>
      <c r="I33" s="3">
        <v>8</v>
      </c>
      <c r="J33" t="s">
        <v>39</v>
      </c>
      <c r="K33" s="19">
        <v>45652</v>
      </c>
      <c r="L33" t="str">
        <f>_xlfn.XLOOKUP(J33, Referral_Lookup!A$2:A$3, Referral_Lookup!B$2:B$3, "Not Specified")</f>
        <v>No Referral</v>
      </c>
    </row>
    <row r="34" spans="1:12" x14ac:dyDescent="0.3">
      <c r="A34">
        <f t="shared" ca="1" si="0"/>
        <v>0.74977974288515359</v>
      </c>
      <c r="B34" s="20">
        <v>1025</v>
      </c>
      <c r="C34" t="s">
        <v>10</v>
      </c>
      <c r="D34" t="s">
        <v>15</v>
      </c>
      <c r="E34" t="s">
        <v>19</v>
      </c>
      <c r="F34" t="s">
        <v>24</v>
      </c>
      <c r="G34" t="s">
        <v>28</v>
      </c>
      <c r="H34" s="3">
        <v>2</v>
      </c>
      <c r="I34" s="3">
        <v>4</v>
      </c>
      <c r="J34" t="s">
        <v>40</v>
      </c>
      <c r="K34" s="19">
        <v>45682</v>
      </c>
      <c r="L34" t="str">
        <f>_xlfn.XLOOKUP(J34, Referral_Lookup!A$2:A$3, Referral_Lookup!B$2:B$3, "Not Specified")</f>
        <v>Financial Mentoring</v>
      </c>
    </row>
    <row r="35" spans="1:12" x14ac:dyDescent="0.3">
      <c r="A35">
        <f t="shared" ca="1" si="0"/>
        <v>0.61965316599886078</v>
      </c>
      <c r="B35" s="20">
        <v>1026</v>
      </c>
      <c r="C35" t="s">
        <v>7</v>
      </c>
      <c r="D35" t="s">
        <v>12</v>
      </c>
      <c r="E35" t="s">
        <v>17</v>
      </c>
      <c r="F35" t="s">
        <v>20</v>
      </c>
      <c r="G35" t="s">
        <v>25</v>
      </c>
      <c r="H35" s="3">
        <v>3</v>
      </c>
      <c r="I35" s="3">
        <v>6</v>
      </c>
      <c r="J35" t="s">
        <v>40</v>
      </c>
      <c r="K35" s="19">
        <v>45652</v>
      </c>
      <c r="L35" t="str">
        <f>_xlfn.XLOOKUP(J35, Referral_Lookup!A$2:A$3, Referral_Lookup!B$2:B$3, "Not Specified")</f>
        <v>Financial Mentoring</v>
      </c>
    </row>
    <row r="36" spans="1:12" x14ac:dyDescent="0.3">
      <c r="A36">
        <f t="shared" ca="1" si="0"/>
        <v>0.80926524666801902</v>
      </c>
      <c r="B36" s="20">
        <v>1027</v>
      </c>
      <c r="C36" t="s">
        <v>9</v>
      </c>
      <c r="D36" t="s">
        <v>14</v>
      </c>
      <c r="E36" t="s">
        <v>18</v>
      </c>
      <c r="F36" t="s">
        <v>23</v>
      </c>
      <c r="G36" t="s">
        <v>27</v>
      </c>
      <c r="H36" s="3">
        <v>3</v>
      </c>
      <c r="I36" s="3">
        <v>6</v>
      </c>
      <c r="J36" t="s">
        <v>39</v>
      </c>
      <c r="K36" s="19">
        <v>45615</v>
      </c>
      <c r="L36" t="str">
        <f>_xlfn.XLOOKUP(J36, Referral_Lookup!A$2:A$3, Referral_Lookup!B$2:B$3, "Not Specified")</f>
        <v>No Referral</v>
      </c>
    </row>
    <row r="37" spans="1:12" x14ac:dyDescent="0.3">
      <c r="A37">
        <f t="shared" ca="1" si="0"/>
        <v>0.43933798354462406</v>
      </c>
      <c r="B37" s="20">
        <v>1028</v>
      </c>
      <c r="C37" t="s">
        <v>8</v>
      </c>
      <c r="D37" t="s">
        <v>12</v>
      </c>
      <c r="E37" t="s">
        <v>17</v>
      </c>
      <c r="F37" t="s">
        <v>20</v>
      </c>
      <c r="G37" t="s">
        <v>25</v>
      </c>
      <c r="H37" s="3">
        <v>1</v>
      </c>
      <c r="I37" s="3">
        <v>2</v>
      </c>
      <c r="J37" t="s">
        <v>39</v>
      </c>
      <c r="K37" s="19">
        <v>45675</v>
      </c>
      <c r="L37" t="str">
        <f>_xlfn.XLOOKUP(J37, Referral_Lookup!A$2:A$3, Referral_Lookup!B$2:B$3, "Not Specified")</f>
        <v>No Referral</v>
      </c>
    </row>
    <row r="38" spans="1:12" x14ac:dyDescent="0.3">
      <c r="A38">
        <f t="shared" ca="1" si="0"/>
        <v>0.45407183573434273</v>
      </c>
      <c r="B38" s="20">
        <v>1029</v>
      </c>
      <c r="C38" t="s">
        <v>9</v>
      </c>
      <c r="D38" t="s">
        <v>16</v>
      </c>
      <c r="E38" t="s">
        <v>17</v>
      </c>
      <c r="F38" t="s">
        <v>21</v>
      </c>
      <c r="G38" t="s">
        <v>26</v>
      </c>
      <c r="H38" s="3">
        <v>8</v>
      </c>
      <c r="I38" s="3">
        <v>16</v>
      </c>
      <c r="J38" t="s">
        <v>39</v>
      </c>
      <c r="K38" s="19">
        <v>45730</v>
      </c>
      <c r="L38" t="str">
        <f>_xlfn.XLOOKUP(J38, Referral_Lookup!A$2:A$3, Referral_Lookup!B$2:B$3, "Not Specified")</f>
        <v>No Referral</v>
      </c>
    </row>
    <row r="39" spans="1:12" x14ac:dyDescent="0.3">
      <c r="A39">
        <f t="shared" ca="1" si="0"/>
        <v>0.80151668877357707</v>
      </c>
      <c r="B39" s="20">
        <v>1030</v>
      </c>
      <c r="C39" t="s">
        <v>9</v>
      </c>
      <c r="D39" t="s">
        <v>14</v>
      </c>
      <c r="E39" t="s">
        <v>18</v>
      </c>
      <c r="F39" t="s">
        <v>23</v>
      </c>
      <c r="G39" t="s">
        <v>27</v>
      </c>
      <c r="H39" s="3">
        <v>9</v>
      </c>
      <c r="I39" s="3">
        <v>18</v>
      </c>
      <c r="J39" t="s">
        <v>40</v>
      </c>
      <c r="K39" s="19">
        <v>45600</v>
      </c>
      <c r="L39" t="str">
        <f>_xlfn.XLOOKUP(J39, Referral_Lookup!A$2:A$3, Referral_Lookup!B$2:B$3, "Not Specified")</f>
        <v>Financial Mentoring</v>
      </c>
    </row>
    <row r="40" spans="1:12" x14ac:dyDescent="0.3">
      <c r="A40">
        <f t="shared" ca="1" si="0"/>
        <v>0.26321308043991287</v>
      </c>
      <c r="B40" s="20">
        <v>1031</v>
      </c>
      <c r="C40" t="s">
        <v>8</v>
      </c>
      <c r="D40" t="s">
        <v>12</v>
      </c>
      <c r="E40" t="s">
        <v>17</v>
      </c>
      <c r="F40" t="s">
        <v>20</v>
      </c>
      <c r="G40" t="s">
        <v>25</v>
      </c>
      <c r="H40" s="3">
        <v>7</v>
      </c>
      <c r="I40" s="3">
        <v>14</v>
      </c>
      <c r="J40" t="s">
        <v>39</v>
      </c>
      <c r="K40" s="19">
        <v>45636</v>
      </c>
      <c r="L40" t="str">
        <f>_xlfn.XLOOKUP(J40, Referral_Lookup!A$2:A$3, Referral_Lookup!B$2:B$3, "Not Specified")</f>
        <v>No Referral</v>
      </c>
    </row>
    <row r="41" spans="1:12" x14ac:dyDescent="0.3">
      <c r="A41">
        <f t="shared" ca="1" si="0"/>
        <v>1.9132204905566441E-3</v>
      </c>
      <c r="B41" s="20">
        <v>1032</v>
      </c>
      <c r="C41" t="s">
        <v>8</v>
      </c>
      <c r="D41" t="s">
        <v>12</v>
      </c>
      <c r="E41" t="s">
        <v>17</v>
      </c>
      <c r="F41" t="s">
        <v>20</v>
      </c>
      <c r="G41" t="s">
        <v>25</v>
      </c>
      <c r="H41" s="3">
        <v>9</v>
      </c>
      <c r="I41" s="3">
        <v>18</v>
      </c>
      <c r="J41" t="s">
        <v>39</v>
      </c>
      <c r="K41" s="19">
        <v>45615</v>
      </c>
      <c r="L41" t="str">
        <f>_xlfn.XLOOKUP(J41, Referral_Lookup!A$2:A$3, Referral_Lookup!B$2:B$3, "Not Specified")</f>
        <v>No Referral</v>
      </c>
    </row>
    <row r="42" spans="1:12" x14ac:dyDescent="0.3">
      <c r="A42">
        <f t="shared" ca="1" si="0"/>
        <v>0.47790704818997465</v>
      </c>
      <c r="B42" s="20">
        <v>1033</v>
      </c>
      <c r="C42" t="s">
        <v>7</v>
      </c>
      <c r="D42" t="s">
        <v>13</v>
      </c>
      <c r="E42" t="s">
        <v>17</v>
      </c>
      <c r="F42" t="s">
        <v>22</v>
      </c>
      <c r="G42" t="s">
        <v>26</v>
      </c>
      <c r="H42" s="3">
        <v>1</v>
      </c>
      <c r="I42" s="3">
        <v>2</v>
      </c>
      <c r="J42" t="s">
        <v>39</v>
      </c>
      <c r="K42" s="19">
        <v>45671</v>
      </c>
      <c r="L42" t="str">
        <f>_xlfn.XLOOKUP(J42, Referral_Lookup!A$2:A$3, Referral_Lookup!B$2:B$3, "Not Specified")</f>
        <v>No Referral</v>
      </c>
    </row>
    <row r="43" spans="1:12" x14ac:dyDescent="0.3">
      <c r="A43">
        <f t="shared" ca="1" si="0"/>
        <v>2.7229552825124737E-2</v>
      </c>
      <c r="B43" s="20">
        <v>1034</v>
      </c>
      <c r="C43" t="s">
        <v>7</v>
      </c>
      <c r="D43" t="s">
        <v>13</v>
      </c>
      <c r="E43" t="s">
        <v>17</v>
      </c>
      <c r="F43" t="s">
        <v>22</v>
      </c>
      <c r="G43" t="s">
        <v>26</v>
      </c>
      <c r="H43" s="3">
        <v>9</v>
      </c>
      <c r="I43" s="3">
        <v>18</v>
      </c>
      <c r="J43" t="s">
        <v>39</v>
      </c>
      <c r="K43" s="19">
        <v>45576</v>
      </c>
      <c r="L43" t="str">
        <f>_xlfn.XLOOKUP(J43, Referral_Lookup!A$2:A$3, Referral_Lookup!B$2:B$3, "Not Specified")</f>
        <v>No Referral</v>
      </c>
    </row>
    <row r="44" spans="1:12" x14ac:dyDescent="0.3">
      <c r="A44">
        <f t="shared" ca="1" si="0"/>
        <v>0.56563118395699563</v>
      </c>
      <c r="B44" s="20">
        <v>1035</v>
      </c>
      <c r="C44" t="s">
        <v>8</v>
      </c>
      <c r="D44" t="s">
        <v>12</v>
      </c>
      <c r="E44" t="s">
        <v>17</v>
      </c>
      <c r="F44" t="s">
        <v>20</v>
      </c>
      <c r="G44" t="s">
        <v>25</v>
      </c>
      <c r="H44" s="3">
        <v>1</v>
      </c>
      <c r="I44" s="3">
        <v>2</v>
      </c>
      <c r="J44" t="s">
        <v>39</v>
      </c>
      <c r="K44" s="19">
        <v>45674</v>
      </c>
      <c r="L44" t="str">
        <f>_xlfn.XLOOKUP(J44, Referral_Lookup!A$2:A$3, Referral_Lookup!B$2:B$3, "Not Specified")</f>
        <v>No Referral</v>
      </c>
    </row>
    <row r="45" spans="1:12" x14ac:dyDescent="0.3">
      <c r="A45">
        <f t="shared" ca="1" si="0"/>
        <v>0.64988392316319654</v>
      </c>
      <c r="B45" s="20">
        <v>1036</v>
      </c>
      <c r="C45" t="s">
        <v>7</v>
      </c>
      <c r="D45" t="s">
        <v>13</v>
      </c>
      <c r="E45" t="s">
        <v>17</v>
      </c>
      <c r="F45" t="s">
        <v>22</v>
      </c>
      <c r="G45" t="s">
        <v>26</v>
      </c>
      <c r="H45" s="3">
        <v>6</v>
      </c>
      <c r="I45" s="3">
        <v>12</v>
      </c>
      <c r="J45" t="s">
        <v>39</v>
      </c>
      <c r="K45" s="19">
        <v>45566</v>
      </c>
      <c r="L45" t="str">
        <f>_xlfn.XLOOKUP(J45, Referral_Lookup!A$2:A$3, Referral_Lookup!B$2:B$3, "Not Specified")</f>
        <v>No Referral</v>
      </c>
    </row>
    <row r="46" spans="1:12" x14ac:dyDescent="0.3">
      <c r="A46">
        <f t="shared" ca="1" si="0"/>
        <v>0.79901287309183466</v>
      </c>
      <c r="B46" s="20">
        <v>1037</v>
      </c>
      <c r="C46" t="s">
        <v>7</v>
      </c>
      <c r="D46" t="s">
        <v>13</v>
      </c>
      <c r="E46" t="s">
        <v>17</v>
      </c>
      <c r="F46" t="s">
        <v>21</v>
      </c>
      <c r="G46" t="s">
        <v>26</v>
      </c>
      <c r="H46" s="3">
        <v>4</v>
      </c>
      <c r="I46" s="3">
        <v>8</v>
      </c>
      <c r="J46" t="s">
        <v>40</v>
      </c>
      <c r="K46" s="19">
        <v>45670</v>
      </c>
      <c r="L46" t="str">
        <f>_xlfn.XLOOKUP(J46, Referral_Lookup!A$2:A$3, Referral_Lookup!B$2:B$3, "Not Specified")</f>
        <v>Financial Mentoring</v>
      </c>
    </row>
    <row r="47" spans="1:12" x14ac:dyDescent="0.3">
      <c r="A47">
        <f t="shared" ca="1" si="0"/>
        <v>0.35208648792290276</v>
      </c>
      <c r="B47" s="20">
        <v>1038</v>
      </c>
      <c r="C47" t="s">
        <v>8</v>
      </c>
      <c r="D47" t="s">
        <v>12</v>
      </c>
      <c r="E47" t="s">
        <v>17</v>
      </c>
      <c r="F47" t="s">
        <v>20</v>
      </c>
      <c r="G47" t="s">
        <v>25</v>
      </c>
      <c r="H47" s="3">
        <v>9</v>
      </c>
      <c r="I47" s="3">
        <v>18</v>
      </c>
      <c r="J47" t="s">
        <v>39</v>
      </c>
      <c r="K47" s="19">
        <v>45620</v>
      </c>
      <c r="L47" t="str">
        <f>_xlfn.XLOOKUP(J47, Referral_Lookup!A$2:A$3, Referral_Lookup!B$2:B$3, "Not Specified")</f>
        <v>No Referral</v>
      </c>
    </row>
    <row r="48" spans="1:12" x14ac:dyDescent="0.3">
      <c r="A48">
        <f t="shared" ca="1" si="0"/>
        <v>0.17235425764402579</v>
      </c>
      <c r="B48" s="20">
        <v>1039</v>
      </c>
      <c r="C48" t="s">
        <v>9</v>
      </c>
      <c r="D48" t="s">
        <v>14</v>
      </c>
      <c r="E48" t="s">
        <v>18</v>
      </c>
      <c r="F48" t="s">
        <v>23</v>
      </c>
      <c r="G48" t="s">
        <v>27</v>
      </c>
      <c r="H48" s="3">
        <v>5</v>
      </c>
      <c r="I48" s="3">
        <v>10</v>
      </c>
      <c r="J48" t="s">
        <v>39</v>
      </c>
      <c r="K48" s="19">
        <v>45687</v>
      </c>
      <c r="L48" t="str">
        <f>_xlfn.XLOOKUP(J48, Referral_Lookup!A$2:A$3, Referral_Lookup!B$2:B$3, "Not Specified")</f>
        <v>No Referral</v>
      </c>
    </row>
    <row r="49" spans="1:12" x14ac:dyDescent="0.3">
      <c r="A49">
        <f t="shared" ca="1" si="0"/>
        <v>0.80335882706389916</v>
      </c>
      <c r="B49" s="20">
        <v>1040</v>
      </c>
      <c r="C49" t="s">
        <v>8</v>
      </c>
      <c r="D49" t="s">
        <v>12</v>
      </c>
      <c r="E49" t="s">
        <v>17</v>
      </c>
      <c r="F49" t="s">
        <v>20</v>
      </c>
      <c r="G49" t="s">
        <v>25</v>
      </c>
      <c r="H49" s="3">
        <v>1</v>
      </c>
      <c r="I49" s="3">
        <v>2</v>
      </c>
      <c r="J49" t="s">
        <v>40</v>
      </c>
      <c r="K49" s="19">
        <v>45714</v>
      </c>
      <c r="L49" t="str">
        <f>_xlfn.XLOOKUP(J49, Referral_Lookup!A$2:A$3, Referral_Lookup!B$2:B$3, "Not Specified")</f>
        <v>Financial Mentoring</v>
      </c>
    </row>
    <row r="50" spans="1:12" x14ac:dyDescent="0.3">
      <c r="A50">
        <f t="shared" ca="1" si="0"/>
        <v>0.78793990444598283</v>
      </c>
      <c r="B50" s="20">
        <v>1041</v>
      </c>
      <c r="C50" t="s">
        <v>10</v>
      </c>
      <c r="D50" t="s">
        <v>15</v>
      </c>
      <c r="E50" t="s">
        <v>19</v>
      </c>
      <c r="F50" t="s">
        <v>24</v>
      </c>
      <c r="G50" t="s">
        <v>28</v>
      </c>
      <c r="H50" s="3">
        <v>8</v>
      </c>
      <c r="I50" s="3">
        <v>16</v>
      </c>
      <c r="J50" t="s">
        <v>39</v>
      </c>
      <c r="K50" s="19">
        <v>45596</v>
      </c>
      <c r="L50" t="str">
        <f>_xlfn.XLOOKUP(J50, Referral_Lookup!A$2:A$3, Referral_Lookup!B$2:B$3, "Not Specified")</f>
        <v>No Referral</v>
      </c>
    </row>
    <row r="51" spans="1:12" x14ac:dyDescent="0.3">
      <c r="A51">
        <f t="shared" ca="1" si="0"/>
        <v>0.44246505040452666</v>
      </c>
      <c r="B51" s="20">
        <v>1042</v>
      </c>
      <c r="C51" t="s">
        <v>7</v>
      </c>
      <c r="D51" t="s">
        <v>13</v>
      </c>
      <c r="E51" t="s">
        <v>17</v>
      </c>
      <c r="F51" t="s">
        <v>22</v>
      </c>
      <c r="G51" t="s">
        <v>26</v>
      </c>
      <c r="H51" s="3">
        <v>9</v>
      </c>
      <c r="I51" s="3">
        <v>18</v>
      </c>
      <c r="J51" t="s">
        <v>39</v>
      </c>
      <c r="K51" s="19">
        <v>45686</v>
      </c>
      <c r="L51" t="str">
        <f>_xlfn.XLOOKUP(J51, Referral_Lookup!A$2:A$3, Referral_Lookup!B$2:B$3, "Not Specified")</f>
        <v>No Referral</v>
      </c>
    </row>
    <row r="52" spans="1:12" x14ac:dyDescent="0.3">
      <c r="A52">
        <f t="shared" ca="1" si="0"/>
        <v>0.88551084543343295</v>
      </c>
      <c r="B52" s="20">
        <v>1043</v>
      </c>
      <c r="C52" t="s">
        <v>8</v>
      </c>
      <c r="D52" t="s">
        <v>12</v>
      </c>
      <c r="E52" t="s">
        <v>17</v>
      </c>
      <c r="F52" t="s">
        <v>20</v>
      </c>
      <c r="G52" t="s">
        <v>25</v>
      </c>
      <c r="H52" s="3">
        <v>6</v>
      </c>
      <c r="I52" s="3">
        <v>12</v>
      </c>
      <c r="J52" t="s">
        <v>39</v>
      </c>
      <c r="K52" s="19">
        <v>45635</v>
      </c>
      <c r="L52" t="str">
        <f>_xlfn.XLOOKUP(J52, Referral_Lookup!A$2:A$3, Referral_Lookup!B$2:B$3, "Not Specified")</f>
        <v>No Referral</v>
      </c>
    </row>
    <row r="53" spans="1:12" x14ac:dyDescent="0.3">
      <c r="A53">
        <f t="shared" ca="1" si="0"/>
        <v>0.61121415934344692</v>
      </c>
      <c r="B53" s="20">
        <v>1044</v>
      </c>
      <c r="C53" t="s">
        <v>8</v>
      </c>
      <c r="D53" t="s">
        <v>12</v>
      </c>
      <c r="E53" t="s">
        <v>17</v>
      </c>
      <c r="F53" t="s">
        <v>20</v>
      </c>
      <c r="G53" t="s">
        <v>25</v>
      </c>
      <c r="H53" s="3">
        <v>6</v>
      </c>
      <c r="I53" s="3">
        <v>12</v>
      </c>
      <c r="J53" t="s">
        <v>39</v>
      </c>
      <c r="K53" s="19">
        <v>45585</v>
      </c>
      <c r="L53" t="str">
        <f>_xlfn.XLOOKUP(J53, Referral_Lookup!A$2:A$3, Referral_Lookup!B$2:B$3, "Not Specified")</f>
        <v>No Referral</v>
      </c>
    </row>
    <row r="54" spans="1:12" x14ac:dyDescent="0.3">
      <c r="A54">
        <f t="shared" ca="1" si="0"/>
        <v>0.25061342252816776</v>
      </c>
      <c r="B54" s="20">
        <v>1045</v>
      </c>
      <c r="C54" t="s">
        <v>9</v>
      </c>
      <c r="D54" t="s">
        <v>14</v>
      </c>
      <c r="E54" t="s">
        <v>18</v>
      </c>
      <c r="F54" t="s">
        <v>23</v>
      </c>
      <c r="G54" t="s">
        <v>27</v>
      </c>
      <c r="H54" s="3">
        <v>5</v>
      </c>
      <c r="I54" s="3">
        <v>10</v>
      </c>
      <c r="J54" t="s">
        <v>39</v>
      </c>
      <c r="K54" s="19">
        <v>45593</v>
      </c>
      <c r="L54" t="str">
        <f>_xlfn.XLOOKUP(J54, Referral_Lookup!A$2:A$3, Referral_Lookup!B$2:B$3, "Not Specified")</f>
        <v>No Referral</v>
      </c>
    </row>
    <row r="55" spans="1:12" x14ac:dyDescent="0.3">
      <c r="A55">
        <f t="shared" ca="1" si="0"/>
        <v>0.60412037112551231</v>
      </c>
      <c r="B55" s="20">
        <v>1046</v>
      </c>
      <c r="C55" t="s">
        <v>7</v>
      </c>
      <c r="D55" t="s">
        <v>13</v>
      </c>
      <c r="E55" t="s">
        <v>17</v>
      </c>
      <c r="F55" t="s">
        <v>22</v>
      </c>
      <c r="G55" t="s">
        <v>26</v>
      </c>
      <c r="H55" s="3">
        <v>5</v>
      </c>
      <c r="I55" s="3">
        <v>10</v>
      </c>
      <c r="J55" t="s">
        <v>39</v>
      </c>
      <c r="K55" s="19">
        <v>45594</v>
      </c>
      <c r="L55" t="str">
        <f>_xlfn.XLOOKUP(J55, Referral_Lookup!A$2:A$3, Referral_Lookup!B$2:B$3, "Not Specified")</f>
        <v>No Referral</v>
      </c>
    </row>
    <row r="56" spans="1:12" x14ac:dyDescent="0.3">
      <c r="A56">
        <f t="shared" ca="1" si="0"/>
        <v>0.90999053962954934</v>
      </c>
      <c r="B56" s="20">
        <v>1047</v>
      </c>
      <c r="C56" t="s">
        <v>7</v>
      </c>
      <c r="D56" t="s">
        <v>13</v>
      </c>
      <c r="E56" t="s">
        <v>17</v>
      </c>
      <c r="F56" t="s">
        <v>21</v>
      </c>
      <c r="G56" t="s">
        <v>26</v>
      </c>
      <c r="H56" s="3">
        <v>9</v>
      </c>
      <c r="I56" s="3">
        <v>18</v>
      </c>
      <c r="J56" t="s">
        <v>40</v>
      </c>
      <c r="K56" s="19">
        <v>45654</v>
      </c>
      <c r="L56" t="str">
        <f>_xlfn.XLOOKUP(J56, Referral_Lookup!A$2:A$3, Referral_Lookup!B$2:B$3, "Not Specified")</f>
        <v>Financial Mentoring</v>
      </c>
    </row>
    <row r="57" spans="1:12" x14ac:dyDescent="0.3">
      <c r="A57">
        <f t="shared" ca="1" si="0"/>
        <v>0.78098548279529179</v>
      </c>
      <c r="B57" s="20">
        <v>1048</v>
      </c>
      <c r="C57" t="s">
        <v>9</v>
      </c>
      <c r="D57" t="s">
        <v>14</v>
      </c>
      <c r="E57" t="s">
        <v>18</v>
      </c>
      <c r="F57" t="s">
        <v>23</v>
      </c>
      <c r="G57" t="s">
        <v>27</v>
      </c>
      <c r="H57" s="3">
        <v>9</v>
      </c>
      <c r="I57" s="3">
        <v>18</v>
      </c>
      <c r="J57" t="s">
        <v>39</v>
      </c>
      <c r="K57" s="19">
        <v>45655</v>
      </c>
      <c r="L57" t="str">
        <f>_xlfn.XLOOKUP(J57, Referral_Lookup!A$2:A$3, Referral_Lookup!B$2:B$3, "Not Specified")</f>
        <v>No Referral</v>
      </c>
    </row>
    <row r="58" spans="1:12" x14ac:dyDescent="0.3">
      <c r="A58">
        <f t="shared" ca="1" si="0"/>
        <v>0.36596058650963859</v>
      </c>
      <c r="B58" s="20">
        <v>1049</v>
      </c>
      <c r="C58" t="s">
        <v>8</v>
      </c>
      <c r="D58" t="s">
        <v>12</v>
      </c>
      <c r="E58" t="s">
        <v>17</v>
      </c>
      <c r="F58" t="s">
        <v>20</v>
      </c>
      <c r="G58" t="s">
        <v>25</v>
      </c>
      <c r="H58" s="3">
        <v>2</v>
      </c>
      <c r="I58" s="3">
        <v>4</v>
      </c>
      <c r="J58" t="s">
        <v>39</v>
      </c>
      <c r="K58" s="19">
        <v>45648</v>
      </c>
      <c r="L58" t="str">
        <f>_xlfn.XLOOKUP(J58, Referral_Lookup!A$2:A$3, Referral_Lookup!B$2:B$3, "Not Specified")</f>
        <v>No Referral</v>
      </c>
    </row>
    <row r="59" spans="1:12" x14ac:dyDescent="0.3">
      <c r="A59">
        <f t="shared" ca="1" si="0"/>
        <v>0.87385262683910025</v>
      </c>
      <c r="B59" s="20">
        <v>1050</v>
      </c>
      <c r="C59" t="s">
        <v>9</v>
      </c>
      <c r="D59" t="s">
        <v>15</v>
      </c>
      <c r="E59" t="s">
        <v>18</v>
      </c>
      <c r="F59" t="s">
        <v>23</v>
      </c>
      <c r="G59" t="s">
        <v>27</v>
      </c>
      <c r="H59" s="3">
        <v>2</v>
      </c>
      <c r="I59" s="3">
        <v>4</v>
      </c>
      <c r="J59" t="s">
        <v>40</v>
      </c>
      <c r="K59" s="19">
        <v>45627</v>
      </c>
      <c r="L59" t="str">
        <f>_xlfn.XLOOKUP(J59, Referral_Lookup!A$2:A$3, Referral_Lookup!B$2:B$3, "Not Specified")</f>
        <v>Financial Mentoring</v>
      </c>
    </row>
    <row r="60" spans="1:12" x14ac:dyDescent="0.3">
      <c r="A60">
        <f t="shared" ca="1" si="0"/>
        <v>0.82709512668272089</v>
      </c>
      <c r="B60" s="20">
        <v>1051</v>
      </c>
      <c r="C60" t="s">
        <v>8</v>
      </c>
      <c r="D60" t="s">
        <v>12</v>
      </c>
      <c r="E60" t="s">
        <v>17</v>
      </c>
      <c r="F60" t="s">
        <v>20</v>
      </c>
      <c r="G60" t="s">
        <v>25</v>
      </c>
      <c r="H60" s="3">
        <v>10</v>
      </c>
      <c r="I60" s="3">
        <v>20</v>
      </c>
      <c r="J60" t="s">
        <v>39</v>
      </c>
      <c r="K60" s="19">
        <v>45727</v>
      </c>
      <c r="L60" t="str">
        <f>_xlfn.XLOOKUP(J60, Referral_Lookup!A$2:A$3, Referral_Lookup!B$2:B$3, "Not Specified")</f>
        <v>No Referral</v>
      </c>
    </row>
    <row r="61" spans="1:12" x14ac:dyDescent="0.3">
      <c r="A61">
        <f t="shared" ca="1" si="0"/>
        <v>0.3448658367803018</v>
      </c>
      <c r="B61" s="20">
        <v>1052</v>
      </c>
      <c r="C61" t="s">
        <v>9</v>
      </c>
      <c r="D61" t="s">
        <v>14</v>
      </c>
      <c r="E61" t="s">
        <v>18</v>
      </c>
      <c r="F61" t="s">
        <v>23</v>
      </c>
      <c r="G61" t="s">
        <v>27</v>
      </c>
      <c r="H61" s="3">
        <v>2</v>
      </c>
      <c r="I61" s="3">
        <v>4</v>
      </c>
      <c r="J61" t="s">
        <v>39</v>
      </c>
      <c r="K61" s="19">
        <v>45641</v>
      </c>
      <c r="L61" t="str">
        <f>_xlfn.XLOOKUP(J61, Referral_Lookup!A$2:A$3, Referral_Lookup!B$2:B$3, "Not Specified")</f>
        <v>No Referral</v>
      </c>
    </row>
    <row r="62" spans="1:12" x14ac:dyDescent="0.3">
      <c r="A62">
        <f t="shared" ca="1" si="0"/>
        <v>0.33186550178725005</v>
      </c>
      <c r="B62" s="20">
        <v>1053</v>
      </c>
      <c r="C62" t="s">
        <v>9</v>
      </c>
      <c r="D62" t="s">
        <v>14</v>
      </c>
      <c r="E62" t="s">
        <v>18</v>
      </c>
      <c r="F62" t="s">
        <v>23</v>
      </c>
      <c r="G62" t="s">
        <v>27</v>
      </c>
      <c r="H62" s="3">
        <v>3</v>
      </c>
      <c r="I62" s="3">
        <v>6</v>
      </c>
      <c r="J62" t="s">
        <v>40</v>
      </c>
      <c r="K62" s="19">
        <v>45638</v>
      </c>
      <c r="L62" t="str">
        <f>_xlfn.XLOOKUP(J62, Referral_Lookup!A$2:A$3, Referral_Lookup!B$2:B$3, "Not Specified")</f>
        <v>Financial Mentoring</v>
      </c>
    </row>
    <row r="63" spans="1:12" x14ac:dyDescent="0.3">
      <c r="A63">
        <f t="shared" ca="1" si="0"/>
        <v>0.14447696726139736</v>
      </c>
      <c r="B63" s="20">
        <v>1054</v>
      </c>
      <c r="C63" t="s">
        <v>7</v>
      </c>
      <c r="D63" t="s">
        <v>13</v>
      </c>
      <c r="E63" t="s">
        <v>17</v>
      </c>
      <c r="F63" t="s">
        <v>22</v>
      </c>
      <c r="G63" t="s">
        <v>26</v>
      </c>
      <c r="H63" s="3">
        <v>10</v>
      </c>
      <c r="I63" s="3">
        <v>20</v>
      </c>
      <c r="J63" t="s">
        <v>39</v>
      </c>
      <c r="K63" s="19">
        <v>45636</v>
      </c>
      <c r="L63" t="str">
        <f>_xlfn.XLOOKUP(J63, Referral_Lookup!A$2:A$3, Referral_Lookup!B$2:B$3, "Not Specified")</f>
        <v>No Referral</v>
      </c>
    </row>
    <row r="64" spans="1:12" x14ac:dyDescent="0.3">
      <c r="A64">
        <f t="shared" ca="1" si="0"/>
        <v>0.39574409919839915</v>
      </c>
      <c r="B64" s="20">
        <v>1055</v>
      </c>
      <c r="C64" t="s">
        <v>9</v>
      </c>
      <c r="D64" t="s">
        <v>16</v>
      </c>
      <c r="E64" t="s">
        <v>17</v>
      </c>
      <c r="F64" t="s">
        <v>21</v>
      </c>
      <c r="G64" t="s">
        <v>26</v>
      </c>
      <c r="H64" s="3">
        <v>8</v>
      </c>
      <c r="I64" s="3">
        <v>16</v>
      </c>
      <c r="J64" t="s">
        <v>39</v>
      </c>
      <c r="K64" s="19">
        <v>45602</v>
      </c>
      <c r="L64" t="str">
        <f>_xlfn.XLOOKUP(J64, Referral_Lookup!A$2:A$3, Referral_Lookup!B$2:B$3, "Not Specified")</f>
        <v>No Referral</v>
      </c>
    </row>
    <row r="65" spans="1:12" x14ac:dyDescent="0.3">
      <c r="A65">
        <f t="shared" ca="1" si="0"/>
        <v>0.70180368202662335</v>
      </c>
      <c r="B65" s="20">
        <v>1056</v>
      </c>
      <c r="C65" t="s">
        <v>9</v>
      </c>
      <c r="D65" t="s">
        <v>16</v>
      </c>
      <c r="E65" t="s">
        <v>17</v>
      </c>
      <c r="F65" t="s">
        <v>23</v>
      </c>
      <c r="G65" t="s">
        <v>26</v>
      </c>
      <c r="H65" s="3">
        <v>7</v>
      </c>
      <c r="I65" s="3">
        <v>14</v>
      </c>
      <c r="J65" t="s">
        <v>40</v>
      </c>
      <c r="K65" s="19">
        <v>45713</v>
      </c>
      <c r="L65" t="str">
        <f>_xlfn.XLOOKUP(J65, Referral_Lookup!A$2:A$3, Referral_Lookup!B$2:B$3, "Not Specified")</f>
        <v>Financial Mentoring</v>
      </c>
    </row>
    <row r="66" spans="1:12" x14ac:dyDescent="0.3">
      <c r="A66">
        <f t="shared" ca="1" si="0"/>
        <v>0.12456459068014014</v>
      </c>
      <c r="B66" s="20">
        <v>1057</v>
      </c>
      <c r="C66" t="s">
        <v>8</v>
      </c>
      <c r="D66" t="s">
        <v>12</v>
      </c>
      <c r="E66" t="s">
        <v>17</v>
      </c>
      <c r="F66" t="s">
        <v>20</v>
      </c>
      <c r="G66" t="s">
        <v>25</v>
      </c>
      <c r="H66" s="3">
        <v>10</v>
      </c>
      <c r="I66" s="3">
        <v>20</v>
      </c>
      <c r="J66" t="s">
        <v>39</v>
      </c>
      <c r="K66" s="19">
        <v>45630</v>
      </c>
      <c r="L66" t="str">
        <f>_xlfn.XLOOKUP(J66, Referral_Lookup!A$2:A$3, Referral_Lookup!B$2:B$3, "Not Specified")</f>
        <v>No Referral</v>
      </c>
    </row>
    <row r="67" spans="1:12" x14ac:dyDescent="0.3">
      <c r="A67">
        <f t="shared" ca="1" si="0"/>
        <v>0.4597267466811662</v>
      </c>
      <c r="B67" s="20">
        <v>1058</v>
      </c>
      <c r="C67" t="s">
        <v>8</v>
      </c>
      <c r="D67" t="s">
        <v>12</v>
      </c>
      <c r="E67" t="s">
        <v>17</v>
      </c>
      <c r="F67" t="s">
        <v>20</v>
      </c>
      <c r="G67" t="s">
        <v>25</v>
      </c>
      <c r="H67" s="3">
        <v>7</v>
      </c>
      <c r="I67" s="3">
        <v>14</v>
      </c>
      <c r="J67" t="s">
        <v>40</v>
      </c>
      <c r="K67" s="19">
        <v>45612</v>
      </c>
      <c r="L67" t="str">
        <f>_xlfn.XLOOKUP(J67, Referral_Lookup!A$2:A$3, Referral_Lookup!B$2:B$3, "Not Specified")</f>
        <v>Financial Mentoring</v>
      </c>
    </row>
    <row r="68" spans="1:12" x14ac:dyDescent="0.3">
      <c r="A68">
        <f t="shared" ca="1" si="0"/>
        <v>0.80946209447688033</v>
      </c>
      <c r="B68" s="20">
        <v>1059</v>
      </c>
      <c r="C68" t="s">
        <v>7</v>
      </c>
      <c r="D68" t="s">
        <v>13</v>
      </c>
      <c r="E68" t="s">
        <v>17</v>
      </c>
      <c r="F68" t="s">
        <v>22</v>
      </c>
      <c r="G68" t="s">
        <v>26</v>
      </c>
      <c r="H68" s="3">
        <v>1</v>
      </c>
      <c r="I68" s="3">
        <v>2</v>
      </c>
      <c r="J68" t="s">
        <v>39</v>
      </c>
      <c r="K68" s="19">
        <v>45624</v>
      </c>
      <c r="L68" t="str">
        <f>_xlfn.XLOOKUP(J68, Referral_Lookup!A$2:A$3, Referral_Lookup!B$2:B$3, "Not Specified")</f>
        <v>No Referral</v>
      </c>
    </row>
    <row r="69" spans="1:12" x14ac:dyDescent="0.3">
      <c r="A69">
        <f t="shared" ca="1" si="0"/>
        <v>0.52927310326809185</v>
      </c>
      <c r="B69" s="20">
        <v>1060</v>
      </c>
      <c r="C69" t="s">
        <v>7</v>
      </c>
      <c r="D69" t="s">
        <v>12</v>
      </c>
      <c r="E69" t="s">
        <v>17</v>
      </c>
      <c r="F69" t="s">
        <v>20</v>
      </c>
      <c r="G69" t="s">
        <v>25</v>
      </c>
      <c r="H69" s="3">
        <v>2</v>
      </c>
      <c r="I69" s="3">
        <v>4</v>
      </c>
      <c r="J69" t="s">
        <v>39</v>
      </c>
      <c r="K69" s="19">
        <v>45681</v>
      </c>
      <c r="L69" t="str">
        <f>_xlfn.XLOOKUP(J69, Referral_Lookup!A$2:A$3, Referral_Lookup!B$2:B$3, "Not Specified")</f>
        <v>No Referral</v>
      </c>
    </row>
    <row r="70" spans="1:12" x14ac:dyDescent="0.3">
      <c r="A70">
        <f t="shared" ca="1" si="0"/>
        <v>0.47641536965907916</v>
      </c>
      <c r="B70" s="20">
        <v>1061</v>
      </c>
      <c r="C70" t="s">
        <v>9</v>
      </c>
      <c r="D70" t="s">
        <v>14</v>
      </c>
      <c r="E70" t="s">
        <v>18</v>
      </c>
      <c r="F70" t="s">
        <v>23</v>
      </c>
      <c r="G70" t="s">
        <v>27</v>
      </c>
      <c r="H70" s="3">
        <v>9</v>
      </c>
      <c r="I70" s="3">
        <v>18</v>
      </c>
      <c r="J70" t="s">
        <v>39</v>
      </c>
      <c r="K70" s="19">
        <v>45639</v>
      </c>
      <c r="L70" t="str">
        <f>_xlfn.XLOOKUP(J70, Referral_Lookup!A$2:A$3, Referral_Lookup!B$2:B$3, "Not Specified")</f>
        <v>No Referral</v>
      </c>
    </row>
    <row r="71" spans="1:12" x14ac:dyDescent="0.3">
      <c r="A71">
        <f t="shared" ca="1" si="0"/>
        <v>3.9062158837455674E-2</v>
      </c>
      <c r="B71" s="20">
        <v>1062</v>
      </c>
      <c r="C71" t="s">
        <v>7</v>
      </c>
      <c r="D71" t="s">
        <v>13</v>
      </c>
      <c r="E71" t="s">
        <v>17</v>
      </c>
      <c r="F71" t="s">
        <v>21</v>
      </c>
      <c r="G71" t="s">
        <v>26</v>
      </c>
      <c r="H71" s="3">
        <v>9</v>
      </c>
      <c r="I71" s="3">
        <v>18</v>
      </c>
      <c r="J71" t="s">
        <v>39</v>
      </c>
      <c r="K71" s="19">
        <v>45710</v>
      </c>
      <c r="L71" t="str">
        <f>_xlfn.XLOOKUP(J71, Referral_Lookup!A$2:A$3, Referral_Lookup!B$2:B$3, "Not Specified")</f>
        <v>No Referral</v>
      </c>
    </row>
    <row r="72" spans="1:12" x14ac:dyDescent="0.3">
      <c r="A72">
        <f t="shared" ca="1" si="0"/>
        <v>0.28713925449860012</v>
      </c>
      <c r="B72" s="20">
        <v>1063</v>
      </c>
      <c r="C72" t="s">
        <v>9</v>
      </c>
      <c r="D72" t="s">
        <v>14</v>
      </c>
      <c r="E72" t="s">
        <v>18</v>
      </c>
      <c r="F72" t="s">
        <v>23</v>
      </c>
      <c r="G72" t="s">
        <v>27</v>
      </c>
      <c r="H72" s="3">
        <v>2</v>
      </c>
      <c r="I72" s="3">
        <v>4</v>
      </c>
      <c r="J72" t="s">
        <v>39</v>
      </c>
      <c r="K72" s="19">
        <v>45737</v>
      </c>
      <c r="L72" t="str">
        <f>_xlfn.XLOOKUP(J72, Referral_Lookup!A$2:A$3, Referral_Lookup!B$2:B$3, "Not Specified")</f>
        <v>No Referral</v>
      </c>
    </row>
    <row r="73" spans="1:12" x14ac:dyDescent="0.3">
      <c r="A73">
        <f t="shared" ca="1" si="0"/>
        <v>0.68639642543758117</v>
      </c>
      <c r="B73" s="20">
        <v>1064</v>
      </c>
      <c r="C73" t="s">
        <v>7</v>
      </c>
      <c r="D73" t="s">
        <v>13</v>
      </c>
      <c r="E73" t="s">
        <v>17</v>
      </c>
      <c r="F73" t="s">
        <v>21</v>
      </c>
      <c r="G73" t="s">
        <v>26</v>
      </c>
      <c r="H73" s="3">
        <v>4</v>
      </c>
      <c r="I73" s="3">
        <v>8</v>
      </c>
      <c r="J73" t="s">
        <v>39</v>
      </c>
      <c r="K73" s="19">
        <v>45595</v>
      </c>
      <c r="L73" t="str">
        <f>_xlfn.XLOOKUP(J73, Referral_Lookup!A$2:A$3, Referral_Lookup!B$2:B$3, "Not Specified")</f>
        <v>No Referral</v>
      </c>
    </row>
    <row r="74" spans="1:12" x14ac:dyDescent="0.3">
      <c r="A74">
        <f t="shared" ca="1" si="0"/>
        <v>0.56133914326628065</v>
      </c>
      <c r="B74" s="20">
        <v>1065</v>
      </c>
      <c r="C74" t="s">
        <v>9</v>
      </c>
      <c r="D74" t="s">
        <v>16</v>
      </c>
      <c r="E74" t="s">
        <v>17</v>
      </c>
      <c r="F74" t="s">
        <v>21</v>
      </c>
      <c r="G74" t="s">
        <v>26</v>
      </c>
      <c r="H74" s="3">
        <v>7</v>
      </c>
      <c r="I74" s="3">
        <v>14</v>
      </c>
      <c r="J74" t="s">
        <v>39</v>
      </c>
      <c r="K74" s="19">
        <v>45627</v>
      </c>
      <c r="L74" t="str">
        <f>_xlfn.XLOOKUP(J74, Referral_Lookup!A$2:A$3, Referral_Lookup!B$2:B$3, "Not Specified")</f>
        <v>No Referral</v>
      </c>
    </row>
    <row r="75" spans="1:12" x14ac:dyDescent="0.3">
      <c r="A75">
        <f t="shared" ref="A75:A138" ca="1" si="1">RAND()</f>
        <v>0.7394940998410382</v>
      </c>
      <c r="B75" s="20">
        <v>1066</v>
      </c>
      <c r="C75" t="s">
        <v>8</v>
      </c>
      <c r="D75" t="s">
        <v>12</v>
      </c>
      <c r="E75" t="s">
        <v>17</v>
      </c>
      <c r="F75" t="s">
        <v>20</v>
      </c>
      <c r="G75" t="s">
        <v>25</v>
      </c>
      <c r="H75" s="3">
        <v>1</v>
      </c>
      <c r="I75" s="3">
        <v>2</v>
      </c>
      <c r="J75" t="s">
        <v>39</v>
      </c>
      <c r="K75" s="19">
        <v>45606</v>
      </c>
      <c r="L75" t="str">
        <f>_xlfn.XLOOKUP(J75, Referral_Lookup!A$2:A$3, Referral_Lookup!B$2:B$3, "Not Specified")</f>
        <v>No Referral</v>
      </c>
    </row>
    <row r="76" spans="1:12" x14ac:dyDescent="0.3">
      <c r="A76">
        <f t="shared" ca="1" si="1"/>
        <v>0.99836588401020299</v>
      </c>
      <c r="B76" s="20">
        <v>1067</v>
      </c>
      <c r="C76" t="s">
        <v>8</v>
      </c>
      <c r="D76" t="s">
        <v>12</v>
      </c>
      <c r="E76" t="s">
        <v>17</v>
      </c>
      <c r="F76" t="s">
        <v>20</v>
      </c>
      <c r="G76" t="s">
        <v>25</v>
      </c>
      <c r="H76" s="3">
        <v>5</v>
      </c>
      <c r="I76" s="3">
        <v>10</v>
      </c>
      <c r="J76" t="s">
        <v>39</v>
      </c>
      <c r="K76" s="19">
        <v>45701</v>
      </c>
      <c r="L76" t="str">
        <f>_xlfn.XLOOKUP(J76, Referral_Lookup!A$2:A$3, Referral_Lookup!B$2:B$3, "Not Specified")</f>
        <v>No Referral</v>
      </c>
    </row>
    <row r="77" spans="1:12" x14ac:dyDescent="0.3">
      <c r="A77">
        <f t="shared" ca="1" si="1"/>
        <v>0.31527108367949563</v>
      </c>
      <c r="B77" s="20">
        <v>1068</v>
      </c>
      <c r="C77" t="s">
        <v>9</v>
      </c>
      <c r="D77" t="s">
        <v>16</v>
      </c>
      <c r="E77" t="s">
        <v>17</v>
      </c>
      <c r="F77" t="s">
        <v>23</v>
      </c>
      <c r="G77" t="s">
        <v>26</v>
      </c>
      <c r="H77" s="3">
        <v>1</v>
      </c>
      <c r="I77" s="3">
        <v>2</v>
      </c>
      <c r="J77" t="s">
        <v>40</v>
      </c>
      <c r="K77" s="19">
        <v>45641</v>
      </c>
      <c r="L77" t="str">
        <f>_xlfn.XLOOKUP(J77, Referral_Lookup!A$2:A$3, Referral_Lookup!B$2:B$3, "Not Specified")</f>
        <v>Financial Mentoring</v>
      </c>
    </row>
    <row r="78" spans="1:12" x14ac:dyDescent="0.3">
      <c r="A78">
        <f t="shared" ca="1" si="1"/>
        <v>0.64276964232797296</v>
      </c>
      <c r="B78" s="20">
        <v>1069</v>
      </c>
      <c r="C78" t="s">
        <v>7</v>
      </c>
      <c r="D78" t="s">
        <v>16</v>
      </c>
      <c r="E78" t="s">
        <v>17</v>
      </c>
      <c r="F78" t="s">
        <v>21</v>
      </c>
      <c r="G78" t="s">
        <v>26</v>
      </c>
      <c r="H78" s="3">
        <v>6</v>
      </c>
      <c r="I78" s="3">
        <v>12</v>
      </c>
      <c r="J78" t="s">
        <v>40</v>
      </c>
      <c r="K78" s="19">
        <v>45588</v>
      </c>
      <c r="L78" t="str">
        <f>_xlfn.XLOOKUP(J78, Referral_Lookup!A$2:A$3, Referral_Lookup!B$2:B$3, "Not Specified")</f>
        <v>Financial Mentoring</v>
      </c>
    </row>
    <row r="79" spans="1:12" x14ac:dyDescent="0.3">
      <c r="A79">
        <f t="shared" ca="1" si="1"/>
        <v>0.99908593199179652</v>
      </c>
      <c r="B79" s="20">
        <v>1070</v>
      </c>
      <c r="C79" t="s">
        <v>7</v>
      </c>
      <c r="D79" t="s">
        <v>13</v>
      </c>
      <c r="E79" t="s">
        <v>17</v>
      </c>
      <c r="F79" t="s">
        <v>22</v>
      </c>
      <c r="G79" t="s">
        <v>26</v>
      </c>
      <c r="H79" s="3">
        <v>7</v>
      </c>
      <c r="I79" s="3">
        <v>14</v>
      </c>
      <c r="J79" t="s">
        <v>39</v>
      </c>
      <c r="K79" s="19">
        <v>45726</v>
      </c>
      <c r="L79" t="str">
        <f>_xlfn.XLOOKUP(J79, Referral_Lookup!A$2:A$3, Referral_Lookup!B$2:B$3, "Not Specified")</f>
        <v>No Referral</v>
      </c>
    </row>
    <row r="80" spans="1:12" x14ac:dyDescent="0.3">
      <c r="A80">
        <f t="shared" ca="1" si="1"/>
        <v>0.15502358410920969</v>
      </c>
      <c r="B80" s="20">
        <v>1071</v>
      </c>
      <c r="C80" t="s">
        <v>9</v>
      </c>
      <c r="D80" t="s">
        <v>15</v>
      </c>
      <c r="E80" t="s">
        <v>19</v>
      </c>
      <c r="F80" t="s">
        <v>23</v>
      </c>
      <c r="G80" t="s">
        <v>27</v>
      </c>
      <c r="H80" s="3">
        <v>2</v>
      </c>
      <c r="I80" s="3">
        <v>4</v>
      </c>
      <c r="J80" t="s">
        <v>39</v>
      </c>
      <c r="K80" s="19">
        <v>45567</v>
      </c>
      <c r="L80" t="str">
        <f>_xlfn.XLOOKUP(J80, Referral_Lookup!A$2:A$3, Referral_Lookup!B$2:B$3, "Not Specified")</f>
        <v>No Referral</v>
      </c>
    </row>
    <row r="81" spans="1:12" x14ac:dyDescent="0.3">
      <c r="A81">
        <f t="shared" ca="1" si="1"/>
        <v>0.70559818718722755</v>
      </c>
      <c r="B81" s="20">
        <v>1072</v>
      </c>
      <c r="C81" t="s">
        <v>8</v>
      </c>
      <c r="D81" t="s">
        <v>12</v>
      </c>
      <c r="E81" t="s">
        <v>17</v>
      </c>
      <c r="F81" t="s">
        <v>20</v>
      </c>
      <c r="G81" t="s">
        <v>25</v>
      </c>
      <c r="H81" s="3">
        <v>5</v>
      </c>
      <c r="I81" s="3">
        <v>10</v>
      </c>
      <c r="J81" t="s">
        <v>39</v>
      </c>
      <c r="K81" s="19">
        <v>45575</v>
      </c>
      <c r="L81" t="str">
        <f>_xlfn.XLOOKUP(J81, Referral_Lookup!A$2:A$3, Referral_Lookup!B$2:B$3, "Not Specified")</f>
        <v>No Referral</v>
      </c>
    </row>
    <row r="82" spans="1:12" x14ac:dyDescent="0.3">
      <c r="A82">
        <f t="shared" ca="1" si="1"/>
        <v>0.15717055978415684</v>
      </c>
      <c r="B82" s="20">
        <v>1073</v>
      </c>
      <c r="C82" t="s">
        <v>8</v>
      </c>
      <c r="D82" t="s">
        <v>12</v>
      </c>
      <c r="E82" t="s">
        <v>17</v>
      </c>
      <c r="F82" t="s">
        <v>20</v>
      </c>
      <c r="G82" t="s">
        <v>25</v>
      </c>
      <c r="H82" s="3">
        <v>6</v>
      </c>
      <c r="I82" s="3">
        <v>12</v>
      </c>
      <c r="J82" t="s">
        <v>39</v>
      </c>
      <c r="K82" s="19">
        <v>45644</v>
      </c>
      <c r="L82" t="str">
        <f>_xlfn.XLOOKUP(J82, Referral_Lookup!A$2:A$3, Referral_Lookup!B$2:B$3, "Not Specified")</f>
        <v>No Referral</v>
      </c>
    </row>
    <row r="83" spans="1:12" x14ac:dyDescent="0.3">
      <c r="A83">
        <f t="shared" ca="1" si="1"/>
        <v>0.98684104896243197</v>
      </c>
      <c r="B83" s="20">
        <v>1074</v>
      </c>
      <c r="C83" t="s">
        <v>9</v>
      </c>
      <c r="D83" t="s">
        <v>14</v>
      </c>
      <c r="E83" t="s">
        <v>18</v>
      </c>
      <c r="F83" t="s">
        <v>23</v>
      </c>
      <c r="G83" t="s">
        <v>27</v>
      </c>
      <c r="H83" s="3">
        <v>3</v>
      </c>
      <c r="I83" s="3">
        <v>6</v>
      </c>
      <c r="J83" t="s">
        <v>40</v>
      </c>
      <c r="K83" s="19">
        <v>45651</v>
      </c>
      <c r="L83" t="str">
        <f>_xlfn.XLOOKUP(J83, Referral_Lookup!A$2:A$3, Referral_Lookup!B$2:B$3, "Not Specified")</f>
        <v>Financial Mentoring</v>
      </c>
    </row>
    <row r="84" spans="1:12" x14ac:dyDescent="0.3">
      <c r="A84">
        <f t="shared" ca="1" si="1"/>
        <v>0.36879376959888654</v>
      </c>
      <c r="B84" s="20">
        <v>1075</v>
      </c>
      <c r="C84" t="s">
        <v>9</v>
      </c>
      <c r="D84" t="s">
        <v>14</v>
      </c>
      <c r="E84" t="s">
        <v>18</v>
      </c>
      <c r="F84" t="s">
        <v>23</v>
      </c>
      <c r="G84" t="s">
        <v>27</v>
      </c>
      <c r="H84" s="3">
        <v>1</v>
      </c>
      <c r="I84" s="3">
        <v>2</v>
      </c>
      <c r="J84" t="s">
        <v>40</v>
      </c>
      <c r="K84" s="19">
        <v>45642</v>
      </c>
      <c r="L84" t="str">
        <f>_xlfn.XLOOKUP(J84, Referral_Lookup!A$2:A$3, Referral_Lookup!B$2:B$3, "Not Specified")</f>
        <v>Financial Mentoring</v>
      </c>
    </row>
    <row r="85" spans="1:12" x14ac:dyDescent="0.3">
      <c r="A85">
        <f t="shared" ca="1" si="1"/>
        <v>0.86632459883966728</v>
      </c>
      <c r="B85" s="20">
        <v>1076</v>
      </c>
      <c r="C85" t="s">
        <v>7</v>
      </c>
      <c r="D85" t="s">
        <v>13</v>
      </c>
      <c r="E85" t="s">
        <v>17</v>
      </c>
      <c r="F85" t="s">
        <v>22</v>
      </c>
      <c r="G85" t="s">
        <v>26</v>
      </c>
      <c r="H85" s="3">
        <v>3</v>
      </c>
      <c r="I85" s="3">
        <v>6</v>
      </c>
      <c r="J85" t="s">
        <v>40</v>
      </c>
      <c r="K85" s="19">
        <v>45620</v>
      </c>
      <c r="L85" t="str">
        <f>_xlfn.XLOOKUP(J85, Referral_Lookup!A$2:A$3, Referral_Lookup!B$2:B$3, "Not Specified")</f>
        <v>Financial Mentoring</v>
      </c>
    </row>
    <row r="86" spans="1:12" x14ac:dyDescent="0.3">
      <c r="A86">
        <f t="shared" ca="1" si="1"/>
        <v>0.43030525467473646</v>
      </c>
      <c r="B86" s="20">
        <v>1077</v>
      </c>
      <c r="C86" t="s">
        <v>8</v>
      </c>
      <c r="D86" t="s">
        <v>12</v>
      </c>
      <c r="E86" t="s">
        <v>17</v>
      </c>
      <c r="F86" t="s">
        <v>20</v>
      </c>
      <c r="G86" t="s">
        <v>25</v>
      </c>
      <c r="H86" s="3">
        <v>6</v>
      </c>
      <c r="I86" s="3">
        <v>12</v>
      </c>
      <c r="J86" t="s">
        <v>40</v>
      </c>
      <c r="K86" s="19">
        <v>45649</v>
      </c>
      <c r="L86" t="str">
        <f>_xlfn.XLOOKUP(J86, Referral_Lookup!A$2:A$3, Referral_Lookup!B$2:B$3, "Not Specified")</f>
        <v>Financial Mentoring</v>
      </c>
    </row>
    <row r="87" spans="1:12" x14ac:dyDescent="0.3">
      <c r="A87">
        <f t="shared" ca="1" si="1"/>
        <v>0.21930797094496224</v>
      </c>
      <c r="B87" s="20">
        <v>1078</v>
      </c>
      <c r="C87" t="s">
        <v>7</v>
      </c>
      <c r="D87" t="s">
        <v>13</v>
      </c>
      <c r="E87" t="s">
        <v>17</v>
      </c>
      <c r="F87" t="s">
        <v>22</v>
      </c>
      <c r="G87" t="s">
        <v>26</v>
      </c>
      <c r="H87" s="3">
        <v>1</v>
      </c>
      <c r="I87" s="3">
        <v>2</v>
      </c>
      <c r="J87" t="s">
        <v>39</v>
      </c>
      <c r="K87" s="19">
        <v>45593</v>
      </c>
      <c r="L87" t="str">
        <f>_xlfn.XLOOKUP(J87, Referral_Lookup!A$2:A$3, Referral_Lookup!B$2:B$3, "Not Specified")</f>
        <v>No Referral</v>
      </c>
    </row>
    <row r="88" spans="1:12" x14ac:dyDescent="0.3">
      <c r="A88">
        <f t="shared" ca="1" si="1"/>
        <v>0.54730485542163054</v>
      </c>
      <c r="B88" s="20">
        <v>1079</v>
      </c>
      <c r="C88" t="s">
        <v>8</v>
      </c>
      <c r="D88" t="s">
        <v>12</v>
      </c>
      <c r="E88" t="s">
        <v>17</v>
      </c>
      <c r="F88" t="s">
        <v>20</v>
      </c>
      <c r="G88" t="s">
        <v>25</v>
      </c>
      <c r="H88" s="3">
        <v>9</v>
      </c>
      <c r="I88" s="3">
        <v>18</v>
      </c>
      <c r="J88" t="s">
        <v>39</v>
      </c>
      <c r="K88" s="19">
        <v>45738</v>
      </c>
      <c r="L88" t="str">
        <f>_xlfn.XLOOKUP(J88, Referral_Lookup!A$2:A$3, Referral_Lookup!B$2:B$3, "Not Specified")</f>
        <v>No Referral</v>
      </c>
    </row>
    <row r="89" spans="1:12" x14ac:dyDescent="0.3">
      <c r="A89">
        <f t="shared" ca="1" si="1"/>
        <v>0.91547629310359913</v>
      </c>
      <c r="B89" s="20">
        <v>1080</v>
      </c>
      <c r="C89" t="s">
        <v>8</v>
      </c>
      <c r="D89" t="s">
        <v>12</v>
      </c>
      <c r="E89" t="s">
        <v>17</v>
      </c>
      <c r="F89" t="s">
        <v>20</v>
      </c>
      <c r="G89" t="s">
        <v>25</v>
      </c>
      <c r="H89" s="3">
        <v>7</v>
      </c>
      <c r="I89" s="3">
        <v>14</v>
      </c>
      <c r="J89" t="s">
        <v>40</v>
      </c>
      <c r="K89" s="19">
        <v>45608</v>
      </c>
      <c r="L89" t="str">
        <f>_xlfn.XLOOKUP(J89, Referral_Lookup!A$2:A$3, Referral_Lookup!B$2:B$3, "Not Specified")</f>
        <v>Financial Mentoring</v>
      </c>
    </row>
    <row r="90" spans="1:12" x14ac:dyDescent="0.3">
      <c r="A90">
        <f t="shared" ca="1" si="1"/>
        <v>3.8521232532692018E-2</v>
      </c>
      <c r="B90" s="20">
        <v>1081</v>
      </c>
      <c r="C90" t="s">
        <v>7</v>
      </c>
      <c r="D90" t="s">
        <v>13</v>
      </c>
      <c r="E90" t="s">
        <v>17</v>
      </c>
      <c r="F90" t="s">
        <v>21</v>
      </c>
      <c r="G90" t="s">
        <v>26</v>
      </c>
      <c r="H90" s="3">
        <v>2</v>
      </c>
      <c r="I90" s="3">
        <v>4</v>
      </c>
      <c r="J90" t="s">
        <v>39</v>
      </c>
      <c r="K90" s="19">
        <v>45680</v>
      </c>
      <c r="L90" t="str">
        <f>_xlfn.XLOOKUP(J90, Referral_Lookup!A$2:A$3, Referral_Lookup!B$2:B$3, "Not Specified")</f>
        <v>No Referral</v>
      </c>
    </row>
    <row r="91" spans="1:12" x14ac:dyDescent="0.3">
      <c r="A91">
        <f t="shared" ca="1" si="1"/>
        <v>0.48038812825068233</v>
      </c>
      <c r="B91" s="20">
        <v>1082</v>
      </c>
      <c r="C91" t="s">
        <v>7</v>
      </c>
      <c r="D91" t="s">
        <v>12</v>
      </c>
      <c r="E91" t="s">
        <v>17</v>
      </c>
      <c r="F91" t="s">
        <v>20</v>
      </c>
      <c r="G91" t="s">
        <v>25</v>
      </c>
      <c r="H91" s="3">
        <v>3</v>
      </c>
      <c r="I91" s="3">
        <v>6</v>
      </c>
      <c r="J91" t="s">
        <v>40</v>
      </c>
      <c r="K91" s="19">
        <v>45610</v>
      </c>
      <c r="L91" t="str">
        <f>_xlfn.XLOOKUP(J91, Referral_Lookup!A$2:A$3, Referral_Lookup!B$2:B$3, "Not Specified")</f>
        <v>Financial Mentoring</v>
      </c>
    </row>
    <row r="92" spans="1:12" x14ac:dyDescent="0.3">
      <c r="A92">
        <f t="shared" ca="1" si="1"/>
        <v>0.30019183916132997</v>
      </c>
      <c r="B92" s="20">
        <v>1083</v>
      </c>
      <c r="C92" t="s">
        <v>9</v>
      </c>
      <c r="D92" t="s">
        <v>15</v>
      </c>
      <c r="E92" t="s">
        <v>18</v>
      </c>
      <c r="F92" t="s">
        <v>23</v>
      </c>
      <c r="G92" t="s">
        <v>27</v>
      </c>
      <c r="H92" s="3">
        <v>1</v>
      </c>
      <c r="I92" s="3">
        <v>2</v>
      </c>
      <c r="J92" t="s">
        <v>39</v>
      </c>
      <c r="K92" s="19">
        <v>45604</v>
      </c>
      <c r="L92" t="str">
        <f>_xlfn.XLOOKUP(J92, Referral_Lookup!A$2:A$3, Referral_Lookup!B$2:B$3, "Not Specified")</f>
        <v>No Referral</v>
      </c>
    </row>
    <row r="93" spans="1:12" x14ac:dyDescent="0.3">
      <c r="A93">
        <f t="shared" ca="1" si="1"/>
        <v>0.34737245073865408</v>
      </c>
      <c r="B93" s="20">
        <v>1084</v>
      </c>
      <c r="C93" t="s">
        <v>7</v>
      </c>
      <c r="D93" t="s">
        <v>13</v>
      </c>
      <c r="E93" t="s">
        <v>17</v>
      </c>
      <c r="F93" t="s">
        <v>21</v>
      </c>
      <c r="G93" t="s">
        <v>26</v>
      </c>
      <c r="H93" s="3">
        <v>3</v>
      </c>
      <c r="I93" s="3">
        <v>6</v>
      </c>
      <c r="J93" t="s">
        <v>39</v>
      </c>
      <c r="K93" s="19">
        <v>45704</v>
      </c>
      <c r="L93" t="str">
        <f>_xlfn.XLOOKUP(J93, Referral_Lookup!A$2:A$3, Referral_Lookup!B$2:B$3, "Not Specified")</f>
        <v>No Referral</v>
      </c>
    </row>
    <row r="94" spans="1:12" x14ac:dyDescent="0.3">
      <c r="A94">
        <f t="shared" ca="1" si="1"/>
        <v>0.18027203111289103</v>
      </c>
      <c r="B94" s="20">
        <v>1085</v>
      </c>
      <c r="C94" t="s">
        <v>8</v>
      </c>
      <c r="D94" t="s">
        <v>12</v>
      </c>
      <c r="E94" t="s">
        <v>17</v>
      </c>
      <c r="F94" t="s">
        <v>20</v>
      </c>
      <c r="G94" t="s">
        <v>25</v>
      </c>
      <c r="H94" s="3">
        <v>7</v>
      </c>
      <c r="I94" s="3">
        <v>14</v>
      </c>
      <c r="J94" t="s">
        <v>39</v>
      </c>
      <c r="K94" s="19">
        <v>45589</v>
      </c>
      <c r="L94" t="str">
        <f>_xlfn.XLOOKUP(J94, Referral_Lookup!A$2:A$3, Referral_Lookup!B$2:B$3, "Not Specified")</f>
        <v>No Referral</v>
      </c>
    </row>
    <row r="95" spans="1:12" x14ac:dyDescent="0.3">
      <c r="A95">
        <f t="shared" ca="1" si="1"/>
        <v>0.51779264227421351</v>
      </c>
      <c r="B95" s="20">
        <v>1086</v>
      </c>
      <c r="C95" t="s">
        <v>7</v>
      </c>
      <c r="D95" t="s">
        <v>13</v>
      </c>
      <c r="E95" t="s">
        <v>17</v>
      </c>
      <c r="F95" t="s">
        <v>21</v>
      </c>
      <c r="G95" t="s">
        <v>26</v>
      </c>
      <c r="H95" s="3">
        <v>1</v>
      </c>
      <c r="I95" s="3">
        <v>2</v>
      </c>
      <c r="J95" t="s">
        <v>39</v>
      </c>
      <c r="K95" s="19">
        <v>45746</v>
      </c>
      <c r="L95" t="str">
        <f>_xlfn.XLOOKUP(J95, Referral_Lookup!A$2:A$3, Referral_Lookup!B$2:B$3, "Not Specified")</f>
        <v>No Referral</v>
      </c>
    </row>
    <row r="96" spans="1:12" x14ac:dyDescent="0.3">
      <c r="A96">
        <f t="shared" ca="1" si="1"/>
        <v>0.26375712809053498</v>
      </c>
      <c r="B96" s="20">
        <v>1087</v>
      </c>
      <c r="C96" t="s">
        <v>8</v>
      </c>
      <c r="D96" t="s">
        <v>12</v>
      </c>
      <c r="E96" t="s">
        <v>17</v>
      </c>
      <c r="F96" t="s">
        <v>20</v>
      </c>
      <c r="G96" t="s">
        <v>25</v>
      </c>
      <c r="H96" s="3">
        <v>5</v>
      </c>
      <c r="I96" s="3">
        <v>10</v>
      </c>
      <c r="J96" t="s">
        <v>39</v>
      </c>
      <c r="K96" s="19">
        <v>45653</v>
      </c>
      <c r="L96" t="str">
        <f>_xlfn.XLOOKUP(J96, Referral_Lookup!A$2:A$3, Referral_Lookup!B$2:B$3, "Not Specified")</f>
        <v>No Referral</v>
      </c>
    </row>
    <row r="97" spans="1:12" x14ac:dyDescent="0.3">
      <c r="A97">
        <f t="shared" ca="1" si="1"/>
        <v>0.86241354084813737</v>
      </c>
      <c r="B97" s="20">
        <v>1088</v>
      </c>
      <c r="C97" t="s">
        <v>7</v>
      </c>
      <c r="D97" t="s">
        <v>13</v>
      </c>
      <c r="E97" t="s">
        <v>17</v>
      </c>
      <c r="F97" t="s">
        <v>22</v>
      </c>
      <c r="G97" t="s">
        <v>26</v>
      </c>
      <c r="H97" s="3">
        <v>1</v>
      </c>
      <c r="I97" s="3">
        <v>2</v>
      </c>
      <c r="J97" t="s">
        <v>39</v>
      </c>
      <c r="K97" s="19">
        <v>45608</v>
      </c>
      <c r="L97" t="str">
        <f>_xlfn.XLOOKUP(J97, Referral_Lookup!A$2:A$3, Referral_Lookup!B$2:B$3, "Not Specified")</f>
        <v>No Referral</v>
      </c>
    </row>
    <row r="98" spans="1:12" x14ac:dyDescent="0.3">
      <c r="A98">
        <f t="shared" ca="1" si="1"/>
        <v>0.85728793116609237</v>
      </c>
      <c r="B98" s="20">
        <v>1089</v>
      </c>
      <c r="C98" t="s">
        <v>7</v>
      </c>
      <c r="D98" t="s">
        <v>13</v>
      </c>
      <c r="E98" t="s">
        <v>17</v>
      </c>
      <c r="F98" t="s">
        <v>22</v>
      </c>
      <c r="G98" t="s">
        <v>26</v>
      </c>
      <c r="H98" s="3">
        <v>6</v>
      </c>
      <c r="I98" s="3">
        <v>12</v>
      </c>
      <c r="J98" t="s">
        <v>40</v>
      </c>
      <c r="K98" s="19">
        <v>45602</v>
      </c>
      <c r="L98" t="str">
        <f>_xlfn.XLOOKUP(J98, Referral_Lookup!A$2:A$3, Referral_Lookup!B$2:B$3, "Not Specified")</f>
        <v>Financial Mentoring</v>
      </c>
    </row>
    <row r="99" spans="1:12" x14ac:dyDescent="0.3">
      <c r="A99">
        <f t="shared" ca="1" si="1"/>
        <v>0.17773836993116554</v>
      </c>
      <c r="B99" s="20">
        <v>1090</v>
      </c>
      <c r="C99" t="s">
        <v>7</v>
      </c>
      <c r="D99" t="s">
        <v>12</v>
      </c>
      <c r="E99" t="s">
        <v>17</v>
      </c>
      <c r="F99" t="s">
        <v>20</v>
      </c>
      <c r="G99" t="s">
        <v>25</v>
      </c>
      <c r="H99" s="3">
        <v>2</v>
      </c>
      <c r="I99" s="3">
        <v>4</v>
      </c>
      <c r="J99" t="s">
        <v>39</v>
      </c>
      <c r="K99" s="19">
        <v>45584</v>
      </c>
      <c r="L99" t="str">
        <f>_xlfn.XLOOKUP(J99, Referral_Lookup!A$2:A$3, Referral_Lookup!B$2:B$3, "Not Specified")</f>
        <v>No Referral</v>
      </c>
    </row>
    <row r="100" spans="1:12" x14ac:dyDescent="0.3">
      <c r="A100">
        <f t="shared" ca="1" si="1"/>
        <v>0.18741472480431975</v>
      </c>
      <c r="B100" s="20">
        <v>1091</v>
      </c>
      <c r="C100" t="s">
        <v>7</v>
      </c>
      <c r="D100" t="s">
        <v>12</v>
      </c>
      <c r="E100" t="s">
        <v>17</v>
      </c>
      <c r="F100" t="s">
        <v>20</v>
      </c>
      <c r="G100" t="s">
        <v>25</v>
      </c>
      <c r="H100" s="3">
        <v>8</v>
      </c>
      <c r="I100" s="3">
        <v>16</v>
      </c>
      <c r="J100" t="s">
        <v>40</v>
      </c>
      <c r="K100" s="19">
        <v>45674</v>
      </c>
      <c r="L100" t="str">
        <f>_xlfn.XLOOKUP(J100, Referral_Lookup!A$2:A$3, Referral_Lookup!B$2:B$3, "Not Specified")</f>
        <v>Financial Mentoring</v>
      </c>
    </row>
    <row r="101" spans="1:12" x14ac:dyDescent="0.3">
      <c r="A101">
        <f t="shared" ca="1" si="1"/>
        <v>0.14387732050915436</v>
      </c>
      <c r="B101" s="20">
        <v>1092</v>
      </c>
      <c r="C101" t="s">
        <v>8</v>
      </c>
      <c r="D101" t="s">
        <v>12</v>
      </c>
      <c r="E101" t="s">
        <v>17</v>
      </c>
      <c r="F101" t="s">
        <v>20</v>
      </c>
      <c r="G101" t="s">
        <v>25</v>
      </c>
      <c r="H101" s="3">
        <v>5</v>
      </c>
      <c r="I101" s="3">
        <v>10</v>
      </c>
      <c r="J101" t="s">
        <v>39</v>
      </c>
      <c r="K101" s="19">
        <v>45737</v>
      </c>
      <c r="L101" t="str">
        <f>_xlfn.XLOOKUP(J101, Referral_Lookup!A$2:A$3, Referral_Lookup!B$2:B$3, "Not Specified")</f>
        <v>No Referral</v>
      </c>
    </row>
    <row r="102" spans="1:12" x14ac:dyDescent="0.3">
      <c r="A102">
        <f t="shared" ca="1" si="1"/>
        <v>0.97386240980133953</v>
      </c>
      <c r="B102" s="20">
        <v>1093</v>
      </c>
      <c r="C102" t="s">
        <v>7</v>
      </c>
      <c r="D102" t="s">
        <v>12</v>
      </c>
      <c r="E102" t="s">
        <v>17</v>
      </c>
      <c r="F102" t="s">
        <v>20</v>
      </c>
      <c r="G102" t="s">
        <v>25</v>
      </c>
      <c r="H102" s="3">
        <v>7</v>
      </c>
      <c r="I102" s="3">
        <v>14</v>
      </c>
      <c r="J102" t="s">
        <v>40</v>
      </c>
      <c r="K102" s="19">
        <v>45696</v>
      </c>
      <c r="L102" t="str">
        <f>_xlfn.XLOOKUP(J102, Referral_Lookup!A$2:A$3, Referral_Lookup!B$2:B$3, "Not Specified")</f>
        <v>Financial Mentoring</v>
      </c>
    </row>
    <row r="103" spans="1:12" x14ac:dyDescent="0.3">
      <c r="A103">
        <f t="shared" ca="1" si="1"/>
        <v>0.57027473549209207</v>
      </c>
      <c r="B103" s="20">
        <v>1094</v>
      </c>
      <c r="C103" t="s">
        <v>7</v>
      </c>
      <c r="D103" t="s">
        <v>13</v>
      </c>
      <c r="E103" t="s">
        <v>17</v>
      </c>
      <c r="F103" t="s">
        <v>22</v>
      </c>
      <c r="G103" t="s">
        <v>26</v>
      </c>
      <c r="H103" s="3">
        <v>7</v>
      </c>
      <c r="I103" s="3">
        <v>14</v>
      </c>
      <c r="J103" t="s">
        <v>39</v>
      </c>
      <c r="K103" s="19">
        <v>45722</v>
      </c>
      <c r="L103" t="str">
        <f>_xlfn.XLOOKUP(J103, Referral_Lookup!A$2:A$3, Referral_Lookup!B$2:B$3, "Not Specified")</f>
        <v>No Referral</v>
      </c>
    </row>
    <row r="104" spans="1:12" x14ac:dyDescent="0.3">
      <c r="A104">
        <f t="shared" ca="1" si="1"/>
        <v>0.96988053211924896</v>
      </c>
      <c r="B104" s="20">
        <v>1095</v>
      </c>
      <c r="C104" t="s">
        <v>7</v>
      </c>
      <c r="D104" t="s">
        <v>13</v>
      </c>
      <c r="E104" t="s">
        <v>17</v>
      </c>
      <c r="F104" t="s">
        <v>22</v>
      </c>
      <c r="G104" t="s">
        <v>26</v>
      </c>
      <c r="H104" s="3">
        <v>2</v>
      </c>
      <c r="I104" s="3">
        <v>4</v>
      </c>
      <c r="J104" t="s">
        <v>39</v>
      </c>
      <c r="K104" s="19">
        <v>45724</v>
      </c>
      <c r="L104" t="str">
        <f>_xlfn.XLOOKUP(J104, Referral_Lookup!A$2:A$3, Referral_Lookup!B$2:B$3, "Not Specified")</f>
        <v>No Referral</v>
      </c>
    </row>
    <row r="105" spans="1:12" x14ac:dyDescent="0.3">
      <c r="A105">
        <f t="shared" ca="1" si="1"/>
        <v>0.91242262322859369</v>
      </c>
      <c r="B105" s="20">
        <v>1096</v>
      </c>
      <c r="C105" t="s">
        <v>7</v>
      </c>
      <c r="D105" t="s">
        <v>13</v>
      </c>
      <c r="E105" t="s">
        <v>17</v>
      </c>
      <c r="F105" t="s">
        <v>22</v>
      </c>
      <c r="G105" t="s">
        <v>26</v>
      </c>
      <c r="H105" s="3">
        <v>1</v>
      </c>
      <c r="I105" s="3">
        <v>2</v>
      </c>
      <c r="J105" t="s">
        <v>39</v>
      </c>
      <c r="K105" s="19">
        <v>45617</v>
      </c>
      <c r="L105" t="str">
        <f>_xlfn.XLOOKUP(J105, Referral_Lookup!A$2:A$3, Referral_Lookup!B$2:B$3, "Not Specified")</f>
        <v>No Referral</v>
      </c>
    </row>
    <row r="106" spans="1:12" x14ac:dyDescent="0.3">
      <c r="A106">
        <f t="shared" ca="1" si="1"/>
        <v>0.90471654942506985</v>
      </c>
      <c r="B106" s="20">
        <v>1097</v>
      </c>
      <c r="C106" t="s">
        <v>9</v>
      </c>
      <c r="D106" t="s">
        <v>14</v>
      </c>
      <c r="E106" t="s">
        <v>18</v>
      </c>
      <c r="F106" t="s">
        <v>23</v>
      </c>
      <c r="G106" t="s">
        <v>27</v>
      </c>
      <c r="H106" s="3">
        <v>7</v>
      </c>
      <c r="I106" s="3">
        <v>14</v>
      </c>
      <c r="J106" t="s">
        <v>39</v>
      </c>
      <c r="K106" s="19">
        <v>45647</v>
      </c>
      <c r="L106" t="str">
        <f>_xlfn.XLOOKUP(J106, Referral_Lookup!A$2:A$3, Referral_Lookup!B$2:B$3, "Not Specified")</f>
        <v>No Referral</v>
      </c>
    </row>
    <row r="107" spans="1:12" x14ac:dyDescent="0.3">
      <c r="A107">
        <f t="shared" ca="1" si="1"/>
        <v>0.94351157171195543</v>
      </c>
      <c r="B107" s="20">
        <v>1098</v>
      </c>
      <c r="C107" t="s">
        <v>7</v>
      </c>
      <c r="D107" t="s">
        <v>13</v>
      </c>
      <c r="E107" t="s">
        <v>17</v>
      </c>
      <c r="F107" t="s">
        <v>21</v>
      </c>
      <c r="G107" t="s">
        <v>26</v>
      </c>
      <c r="H107" s="3">
        <v>8</v>
      </c>
      <c r="I107" s="3">
        <v>16</v>
      </c>
      <c r="J107" t="s">
        <v>39</v>
      </c>
      <c r="K107" s="19">
        <v>45730</v>
      </c>
      <c r="L107" t="str">
        <f>_xlfn.XLOOKUP(J107, Referral_Lookup!A$2:A$3, Referral_Lookup!B$2:B$3, "Not Specified")</f>
        <v>No Referral</v>
      </c>
    </row>
    <row r="108" spans="1:12" x14ac:dyDescent="0.3">
      <c r="A108">
        <f t="shared" ca="1" si="1"/>
        <v>0.14899835463231459</v>
      </c>
      <c r="B108" s="20">
        <v>1099</v>
      </c>
      <c r="C108" t="s">
        <v>9</v>
      </c>
      <c r="D108" t="s">
        <v>14</v>
      </c>
      <c r="E108" t="s">
        <v>18</v>
      </c>
      <c r="F108" t="s">
        <v>23</v>
      </c>
      <c r="G108" t="s">
        <v>27</v>
      </c>
      <c r="H108" s="3">
        <v>1</v>
      </c>
      <c r="I108" s="3">
        <v>2</v>
      </c>
      <c r="J108" t="s">
        <v>39</v>
      </c>
      <c r="K108" s="19">
        <v>45599</v>
      </c>
      <c r="L108" t="str">
        <f>_xlfn.XLOOKUP(J108, Referral_Lookup!A$2:A$3, Referral_Lookup!B$2:B$3, "Not Specified")</f>
        <v>No Referral</v>
      </c>
    </row>
    <row r="109" spans="1:12" x14ac:dyDescent="0.3">
      <c r="A109">
        <f t="shared" ca="1" si="1"/>
        <v>0.44745004465292004</v>
      </c>
      <c r="B109" s="20">
        <v>1100</v>
      </c>
      <c r="C109" t="s">
        <v>7</v>
      </c>
      <c r="D109" t="s">
        <v>12</v>
      </c>
      <c r="E109" t="s">
        <v>17</v>
      </c>
      <c r="F109" t="s">
        <v>20</v>
      </c>
      <c r="G109" t="s">
        <v>26</v>
      </c>
      <c r="H109" s="3">
        <v>2</v>
      </c>
      <c r="I109" s="3">
        <v>4</v>
      </c>
      <c r="J109" t="s">
        <v>39</v>
      </c>
      <c r="K109" s="19">
        <v>45587</v>
      </c>
      <c r="L109" t="str">
        <f>_xlfn.XLOOKUP(J109, Referral_Lookup!A$2:A$3, Referral_Lookup!B$2:B$3, "Not Specified")</f>
        <v>No Referral</v>
      </c>
    </row>
    <row r="110" spans="1:12" x14ac:dyDescent="0.3">
      <c r="A110">
        <f t="shared" ca="1" si="1"/>
        <v>0.56390952125493921</v>
      </c>
      <c r="B110" s="20">
        <v>1101</v>
      </c>
      <c r="C110" t="s">
        <v>7</v>
      </c>
      <c r="D110" t="s">
        <v>13</v>
      </c>
      <c r="E110" t="s">
        <v>17</v>
      </c>
      <c r="F110" t="s">
        <v>22</v>
      </c>
      <c r="G110" t="s">
        <v>26</v>
      </c>
      <c r="H110" s="3">
        <v>10</v>
      </c>
      <c r="I110" s="3">
        <v>20</v>
      </c>
      <c r="J110" t="s">
        <v>39</v>
      </c>
      <c r="K110" s="19">
        <v>45735</v>
      </c>
      <c r="L110" t="str">
        <f>_xlfn.XLOOKUP(J110, Referral_Lookup!A$2:A$3, Referral_Lookup!B$2:B$3, "Not Specified")</f>
        <v>No Referral</v>
      </c>
    </row>
    <row r="111" spans="1:12" x14ac:dyDescent="0.3">
      <c r="A111">
        <f t="shared" ca="1" si="1"/>
        <v>0.81378750789569099</v>
      </c>
      <c r="B111" s="20">
        <v>1102</v>
      </c>
      <c r="C111" t="s">
        <v>7</v>
      </c>
      <c r="D111" t="s">
        <v>16</v>
      </c>
      <c r="E111" t="s">
        <v>17</v>
      </c>
      <c r="F111" t="s">
        <v>21</v>
      </c>
      <c r="G111" t="s">
        <v>26</v>
      </c>
      <c r="H111" s="3">
        <v>1</v>
      </c>
      <c r="I111" s="3">
        <v>2</v>
      </c>
      <c r="J111" t="s">
        <v>39</v>
      </c>
      <c r="K111" s="19">
        <v>45676</v>
      </c>
      <c r="L111" t="str">
        <f>_xlfn.XLOOKUP(J111, Referral_Lookup!A$2:A$3, Referral_Lookup!B$2:B$3, "Not Specified")</f>
        <v>No Referral</v>
      </c>
    </row>
    <row r="112" spans="1:12" x14ac:dyDescent="0.3">
      <c r="A112">
        <f t="shared" ca="1" si="1"/>
        <v>0.89634694241939716</v>
      </c>
      <c r="B112" s="20">
        <v>1103</v>
      </c>
      <c r="C112" t="s">
        <v>7</v>
      </c>
      <c r="D112" t="s">
        <v>12</v>
      </c>
      <c r="E112" t="s">
        <v>17</v>
      </c>
      <c r="F112" t="s">
        <v>22</v>
      </c>
      <c r="G112" t="s">
        <v>26</v>
      </c>
      <c r="H112" s="3">
        <v>7</v>
      </c>
      <c r="I112" s="3">
        <v>14</v>
      </c>
      <c r="J112" t="s">
        <v>39</v>
      </c>
      <c r="K112" s="19">
        <v>45703</v>
      </c>
      <c r="L112" t="str">
        <f>_xlfn.XLOOKUP(J112, Referral_Lookup!A$2:A$3, Referral_Lookup!B$2:B$3, "Not Specified")</f>
        <v>No Referral</v>
      </c>
    </row>
    <row r="113" spans="1:12" x14ac:dyDescent="0.3">
      <c r="A113">
        <f t="shared" ca="1" si="1"/>
        <v>0.47540530212744481</v>
      </c>
      <c r="B113" s="20">
        <v>1104</v>
      </c>
      <c r="C113" t="s">
        <v>8</v>
      </c>
      <c r="D113" t="s">
        <v>12</v>
      </c>
      <c r="E113" t="s">
        <v>17</v>
      </c>
      <c r="F113" t="s">
        <v>20</v>
      </c>
      <c r="G113" t="s">
        <v>25</v>
      </c>
      <c r="H113" s="3">
        <v>10</v>
      </c>
      <c r="I113" s="3">
        <v>20</v>
      </c>
      <c r="J113" t="s">
        <v>40</v>
      </c>
      <c r="K113" s="19">
        <v>45603</v>
      </c>
      <c r="L113" t="str">
        <f>_xlfn.XLOOKUP(J113, Referral_Lookup!A$2:A$3, Referral_Lookup!B$2:B$3, "Not Specified")</f>
        <v>Financial Mentoring</v>
      </c>
    </row>
    <row r="114" spans="1:12" x14ac:dyDescent="0.3">
      <c r="A114">
        <f t="shared" ca="1" si="1"/>
        <v>0.38813334672494659</v>
      </c>
      <c r="B114" s="20">
        <v>1105</v>
      </c>
      <c r="C114" t="s">
        <v>8</v>
      </c>
      <c r="D114" t="s">
        <v>12</v>
      </c>
      <c r="E114" t="s">
        <v>17</v>
      </c>
      <c r="F114" t="s">
        <v>20</v>
      </c>
      <c r="G114" t="s">
        <v>25</v>
      </c>
      <c r="H114" s="3">
        <v>8</v>
      </c>
      <c r="I114" s="3">
        <v>16</v>
      </c>
      <c r="J114" t="s">
        <v>40</v>
      </c>
      <c r="K114" s="19">
        <v>45613</v>
      </c>
      <c r="L114" t="str">
        <f>_xlfn.XLOOKUP(J114, Referral_Lookup!A$2:A$3, Referral_Lookup!B$2:B$3, "Not Specified")</f>
        <v>Financial Mentoring</v>
      </c>
    </row>
    <row r="115" spans="1:12" x14ac:dyDescent="0.3">
      <c r="A115">
        <f t="shared" ca="1" si="1"/>
        <v>0.23910131322035177</v>
      </c>
      <c r="B115" s="20">
        <v>1106</v>
      </c>
      <c r="C115" t="s">
        <v>7</v>
      </c>
      <c r="D115" t="s">
        <v>13</v>
      </c>
      <c r="E115" t="s">
        <v>17</v>
      </c>
      <c r="F115" t="s">
        <v>22</v>
      </c>
      <c r="G115" t="s">
        <v>26</v>
      </c>
      <c r="H115" s="3">
        <v>9</v>
      </c>
      <c r="I115" s="3">
        <v>18</v>
      </c>
      <c r="J115" t="s">
        <v>39</v>
      </c>
      <c r="K115" s="19">
        <v>45723</v>
      </c>
      <c r="L115" t="str">
        <f>_xlfn.XLOOKUP(J115, Referral_Lookup!A$2:A$3, Referral_Lookup!B$2:B$3, "Not Specified")</f>
        <v>No Referral</v>
      </c>
    </row>
    <row r="116" spans="1:12" x14ac:dyDescent="0.3">
      <c r="A116">
        <f t="shared" ca="1" si="1"/>
        <v>3.3374527319692815E-2</v>
      </c>
      <c r="B116" s="20">
        <v>1107</v>
      </c>
      <c r="C116" t="s">
        <v>8</v>
      </c>
      <c r="D116" t="s">
        <v>12</v>
      </c>
      <c r="E116" t="s">
        <v>17</v>
      </c>
      <c r="F116" t="s">
        <v>20</v>
      </c>
      <c r="G116" t="s">
        <v>25</v>
      </c>
      <c r="H116" s="3">
        <v>10</v>
      </c>
      <c r="I116" s="3">
        <v>20</v>
      </c>
      <c r="J116" t="s">
        <v>40</v>
      </c>
      <c r="K116" s="19">
        <v>45598</v>
      </c>
      <c r="L116" t="str">
        <f>_xlfn.XLOOKUP(J116, Referral_Lookup!A$2:A$3, Referral_Lookup!B$2:B$3, "Not Specified")</f>
        <v>Financial Mentoring</v>
      </c>
    </row>
    <row r="117" spans="1:12" x14ac:dyDescent="0.3">
      <c r="A117">
        <f t="shared" ca="1" si="1"/>
        <v>0.5117978796803162</v>
      </c>
      <c r="B117" s="20">
        <v>1108</v>
      </c>
      <c r="C117" t="s">
        <v>8</v>
      </c>
      <c r="D117" t="s">
        <v>12</v>
      </c>
      <c r="E117" t="s">
        <v>17</v>
      </c>
      <c r="F117" t="s">
        <v>20</v>
      </c>
      <c r="G117" t="s">
        <v>25</v>
      </c>
      <c r="H117" s="3">
        <v>5</v>
      </c>
      <c r="I117" s="3">
        <v>10</v>
      </c>
      <c r="J117" t="s">
        <v>40</v>
      </c>
      <c r="K117" s="19">
        <v>45632</v>
      </c>
      <c r="L117" t="str">
        <f>_xlfn.XLOOKUP(J117, Referral_Lookup!A$2:A$3, Referral_Lookup!B$2:B$3, "Not Specified")</f>
        <v>Financial Mentoring</v>
      </c>
    </row>
    <row r="118" spans="1:12" x14ac:dyDescent="0.3">
      <c r="A118">
        <f t="shared" ca="1" si="1"/>
        <v>0.88248491450422417</v>
      </c>
      <c r="B118" s="20">
        <v>1109</v>
      </c>
      <c r="C118" t="s">
        <v>9</v>
      </c>
      <c r="D118" t="s">
        <v>14</v>
      </c>
      <c r="E118" t="s">
        <v>18</v>
      </c>
      <c r="F118" t="s">
        <v>23</v>
      </c>
      <c r="G118" t="s">
        <v>27</v>
      </c>
      <c r="H118" s="3">
        <v>5</v>
      </c>
      <c r="I118" s="3">
        <v>10</v>
      </c>
      <c r="J118" t="s">
        <v>39</v>
      </c>
      <c r="K118" s="19">
        <v>45741</v>
      </c>
      <c r="L118" t="str">
        <f>_xlfn.XLOOKUP(J118, Referral_Lookup!A$2:A$3, Referral_Lookup!B$2:B$3, "Not Specified")</f>
        <v>No Referral</v>
      </c>
    </row>
    <row r="119" spans="1:12" x14ac:dyDescent="0.3">
      <c r="A119">
        <f t="shared" ca="1" si="1"/>
        <v>0.60527046351885683</v>
      </c>
      <c r="B119" s="20">
        <v>1110</v>
      </c>
      <c r="C119" t="s">
        <v>9</v>
      </c>
      <c r="D119" t="s">
        <v>16</v>
      </c>
      <c r="E119" t="s">
        <v>17</v>
      </c>
      <c r="F119" t="s">
        <v>21</v>
      </c>
      <c r="G119" t="s">
        <v>26</v>
      </c>
      <c r="H119" s="3">
        <v>10</v>
      </c>
      <c r="I119" s="3">
        <v>20</v>
      </c>
      <c r="J119" t="s">
        <v>39</v>
      </c>
      <c r="K119" s="19">
        <v>45712</v>
      </c>
      <c r="L119" t="str">
        <f>_xlfn.XLOOKUP(J119, Referral_Lookup!A$2:A$3, Referral_Lookup!B$2:B$3, "Not Specified")</f>
        <v>No Referral</v>
      </c>
    </row>
    <row r="120" spans="1:12" x14ac:dyDescent="0.3">
      <c r="A120">
        <f t="shared" ca="1" si="1"/>
        <v>0.37903516132626436</v>
      </c>
      <c r="B120" s="20">
        <v>1111</v>
      </c>
      <c r="C120" t="s">
        <v>9</v>
      </c>
      <c r="D120" t="s">
        <v>14</v>
      </c>
      <c r="E120" t="s">
        <v>18</v>
      </c>
      <c r="F120" t="s">
        <v>23</v>
      </c>
      <c r="G120" t="s">
        <v>27</v>
      </c>
      <c r="H120" s="3">
        <v>7</v>
      </c>
      <c r="I120" s="3">
        <v>14</v>
      </c>
      <c r="J120" t="s">
        <v>40</v>
      </c>
      <c r="K120" s="19">
        <v>45582</v>
      </c>
      <c r="L120" t="str">
        <f>_xlfn.XLOOKUP(J120, Referral_Lookup!A$2:A$3, Referral_Lookup!B$2:B$3, "Not Specified")</f>
        <v>Financial Mentoring</v>
      </c>
    </row>
    <row r="121" spans="1:12" x14ac:dyDescent="0.3">
      <c r="A121">
        <f t="shared" ca="1" si="1"/>
        <v>0.88636737667550225</v>
      </c>
      <c r="B121" s="20">
        <v>1112</v>
      </c>
      <c r="C121" t="s">
        <v>7</v>
      </c>
      <c r="D121" t="s">
        <v>12</v>
      </c>
      <c r="E121" t="s">
        <v>17</v>
      </c>
      <c r="F121" t="s">
        <v>20</v>
      </c>
      <c r="G121" t="s">
        <v>25</v>
      </c>
      <c r="H121" s="3">
        <v>5</v>
      </c>
      <c r="I121" s="3">
        <v>10</v>
      </c>
      <c r="J121" t="s">
        <v>40</v>
      </c>
      <c r="K121" s="19">
        <v>45717</v>
      </c>
      <c r="L121" t="str">
        <f>_xlfn.XLOOKUP(J121, Referral_Lookup!A$2:A$3, Referral_Lookup!B$2:B$3, "Not Specified")</f>
        <v>Financial Mentoring</v>
      </c>
    </row>
    <row r="122" spans="1:12" x14ac:dyDescent="0.3">
      <c r="A122">
        <f t="shared" ca="1" si="1"/>
        <v>0.94845239585376195</v>
      </c>
      <c r="B122" s="20">
        <v>1113</v>
      </c>
      <c r="C122" t="s">
        <v>7</v>
      </c>
      <c r="D122" t="s">
        <v>13</v>
      </c>
      <c r="E122" t="s">
        <v>17</v>
      </c>
      <c r="F122" t="s">
        <v>22</v>
      </c>
      <c r="G122" t="s">
        <v>26</v>
      </c>
      <c r="H122" s="3">
        <v>7</v>
      </c>
      <c r="I122" s="3">
        <v>14</v>
      </c>
      <c r="J122" t="s">
        <v>40</v>
      </c>
      <c r="K122" s="19">
        <v>45738</v>
      </c>
      <c r="L122" t="str">
        <f>_xlfn.XLOOKUP(J122, Referral_Lookup!A$2:A$3, Referral_Lookup!B$2:B$3, "Not Specified")</f>
        <v>Financial Mentoring</v>
      </c>
    </row>
    <row r="123" spans="1:12" x14ac:dyDescent="0.3">
      <c r="A123">
        <f t="shared" ca="1" si="1"/>
        <v>0.32677520482384514</v>
      </c>
      <c r="B123" s="20">
        <v>1114</v>
      </c>
      <c r="C123" t="s">
        <v>7</v>
      </c>
      <c r="D123" t="s">
        <v>13</v>
      </c>
      <c r="E123" t="s">
        <v>17</v>
      </c>
      <c r="F123" t="s">
        <v>21</v>
      </c>
      <c r="G123" t="s">
        <v>26</v>
      </c>
      <c r="H123" s="3">
        <v>2</v>
      </c>
      <c r="I123" s="3">
        <v>4</v>
      </c>
      <c r="J123" t="s">
        <v>39</v>
      </c>
      <c r="K123" s="19">
        <v>45732</v>
      </c>
      <c r="L123" t="str">
        <f>_xlfn.XLOOKUP(J123, Referral_Lookup!A$2:A$3, Referral_Lookup!B$2:B$3, "Not Specified")</f>
        <v>No Referral</v>
      </c>
    </row>
    <row r="124" spans="1:12" x14ac:dyDescent="0.3">
      <c r="A124">
        <f t="shared" ca="1" si="1"/>
        <v>2.2686552840680441E-2</v>
      </c>
      <c r="B124" s="20">
        <v>1115</v>
      </c>
      <c r="C124" t="s">
        <v>9</v>
      </c>
      <c r="D124" t="s">
        <v>16</v>
      </c>
      <c r="E124" t="s">
        <v>17</v>
      </c>
      <c r="F124" t="s">
        <v>21</v>
      </c>
      <c r="G124" t="s">
        <v>26</v>
      </c>
      <c r="H124" s="3">
        <v>5</v>
      </c>
      <c r="I124" s="3">
        <v>10</v>
      </c>
      <c r="J124" t="s">
        <v>40</v>
      </c>
      <c r="K124" s="19">
        <v>45656</v>
      </c>
      <c r="L124" t="str">
        <f>_xlfn.XLOOKUP(J124, Referral_Lookup!A$2:A$3, Referral_Lookup!B$2:B$3, "Not Specified")</f>
        <v>Financial Mentoring</v>
      </c>
    </row>
    <row r="125" spans="1:12" x14ac:dyDescent="0.3">
      <c r="A125">
        <f t="shared" ca="1" si="1"/>
        <v>2.7278335486336625E-2</v>
      </c>
      <c r="B125" s="20">
        <v>1116</v>
      </c>
      <c r="C125" t="s">
        <v>11</v>
      </c>
      <c r="D125" t="s">
        <v>12</v>
      </c>
      <c r="E125" t="s">
        <v>17</v>
      </c>
      <c r="F125" t="s">
        <v>20</v>
      </c>
      <c r="G125" t="s">
        <v>25</v>
      </c>
      <c r="H125" s="3">
        <v>6</v>
      </c>
      <c r="I125" s="3">
        <v>12</v>
      </c>
      <c r="J125" t="s">
        <v>39</v>
      </c>
      <c r="K125" s="19">
        <v>45745</v>
      </c>
      <c r="L125" t="str">
        <f>_xlfn.XLOOKUP(J125, Referral_Lookup!A$2:A$3, Referral_Lookup!B$2:B$3, "Not Specified")</f>
        <v>No Referral</v>
      </c>
    </row>
    <row r="126" spans="1:12" x14ac:dyDescent="0.3">
      <c r="A126">
        <f t="shared" ca="1" si="1"/>
        <v>0.13061762061998006</v>
      </c>
      <c r="B126" s="20">
        <v>1117</v>
      </c>
      <c r="C126" t="s">
        <v>10</v>
      </c>
      <c r="D126" t="s">
        <v>15</v>
      </c>
      <c r="E126" t="s">
        <v>29</v>
      </c>
      <c r="F126" t="s">
        <v>24</v>
      </c>
      <c r="G126" t="s">
        <v>30</v>
      </c>
      <c r="H126" s="3">
        <v>5</v>
      </c>
      <c r="I126" s="3">
        <v>10</v>
      </c>
      <c r="J126" t="s">
        <v>39</v>
      </c>
      <c r="K126" s="19">
        <v>45745</v>
      </c>
      <c r="L126" t="str">
        <f>_xlfn.XLOOKUP(J126, Referral_Lookup!A$2:A$3, Referral_Lookup!B$2:B$3, "Not Specified")</f>
        <v>No Referral</v>
      </c>
    </row>
    <row r="127" spans="1:12" x14ac:dyDescent="0.3">
      <c r="A127">
        <f t="shared" ca="1" si="1"/>
        <v>0.57304748630216473</v>
      </c>
      <c r="B127" s="20">
        <v>1118</v>
      </c>
      <c r="C127" t="s">
        <v>7</v>
      </c>
      <c r="D127" t="s">
        <v>13</v>
      </c>
      <c r="E127" t="s">
        <v>17</v>
      </c>
      <c r="F127" t="s">
        <v>22</v>
      </c>
      <c r="G127" t="s">
        <v>26</v>
      </c>
      <c r="H127" s="3">
        <v>4</v>
      </c>
      <c r="I127" s="3">
        <v>8</v>
      </c>
      <c r="J127" t="s">
        <v>39</v>
      </c>
      <c r="K127" s="19">
        <v>45677</v>
      </c>
      <c r="L127" t="str">
        <f>_xlfn.XLOOKUP(J127, Referral_Lookup!A$2:A$3, Referral_Lookup!B$2:B$3, "Not Specified")</f>
        <v>No Referral</v>
      </c>
    </row>
    <row r="128" spans="1:12" x14ac:dyDescent="0.3">
      <c r="A128">
        <f t="shared" ca="1" si="1"/>
        <v>0.51564327716221103</v>
      </c>
      <c r="B128" s="20">
        <v>1119</v>
      </c>
      <c r="C128" t="s">
        <v>7</v>
      </c>
      <c r="D128" t="s">
        <v>13</v>
      </c>
      <c r="E128" t="s">
        <v>17</v>
      </c>
      <c r="F128" t="s">
        <v>21</v>
      </c>
      <c r="G128" t="s">
        <v>26</v>
      </c>
      <c r="H128" s="3">
        <v>4</v>
      </c>
      <c r="I128" s="3">
        <v>8</v>
      </c>
      <c r="J128" t="s">
        <v>39</v>
      </c>
      <c r="K128" s="19">
        <v>45581</v>
      </c>
      <c r="L128" t="str">
        <f>_xlfn.XLOOKUP(J128, Referral_Lookup!A$2:A$3, Referral_Lookup!B$2:B$3, "Not Specified")</f>
        <v>No Referral</v>
      </c>
    </row>
    <row r="129" spans="1:12" x14ac:dyDescent="0.3">
      <c r="A129">
        <f t="shared" ca="1" si="1"/>
        <v>0.4703615067467436</v>
      </c>
      <c r="B129" s="20">
        <v>1120</v>
      </c>
      <c r="C129" t="s">
        <v>7</v>
      </c>
      <c r="D129" t="s">
        <v>13</v>
      </c>
      <c r="E129" t="s">
        <v>17</v>
      </c>
      <c r="F129" t="s">
        <v>22</v>
      </c>
      <c r="G129" t="s">
        <v>26</v>
      </c>
      <c r="H129" s="3">
        <v>10</v>
      </c>
      <c r="I129" s="3">
        <v>20</v>
      </c>
      <c r="J129" t="s">
        <v>40</v>
      </c>
      <c r="K129" s="19">
        <v>45694</v>
      </c>
      <c r="L129" t="str">
        <f>_xlfn.XLOOKUP(J129, Referral_Lookup!A$2:A$3, Referral_Lookup!B$2:B$3, "Not Specified")</f>
        <v>Financial Mentoring</v>
      </c>
    </row>
    <row r="130" spans="1:12" x14ac:dyDescent="0.3">
      <c r="A130">
        <f t="shared" ca="1" si="1"/>
        <v>0.65154228783021018</v>
      </c>
      <c r="B130" s="20">
        <v>1121</v>
      </c>
      <c r="C130" t="s">
        <v>7</v>
      </c>
      <c r="D130" t="s">
        <v>12</v>
      </c>
      <c r="E130" t="s">
        <v>17</v>
      </c>
      <c r="F130" t="s">
        <v>22</v>
      </c>
      <c r="G130" t="s">
        <v>26</v>
      </c>
      <c r="H130" s="3">
        <v>7</v>
      </c>
      <c r="I130" s="3">
        <v>14</v>
      </c>
      <c r="J130" t="s">
        <v>39</v>
      </c>
      <c r="K130" s="19">
        <v>45696</v>
      </c>
      <c r="L130" t="str">
        <f>_xlfn.XLOOKUP(J130, Referral_Lookup!A$2:A$3, Referral_Lookup!B$2:B$3, "Not Specified")</f>
        <v>No Referral</v>
      </c>
    </row>
    <row r="131" spans="1:12" x14ac:dyDescent="0.3">
      <c r="A131">
        <f t="shared" ca="1" si="1"/>
        <v>0.4965910566478634</v>
      </c>
      <c r="B131" s="20">
        <v>1122</v>
      </c>
      <c r="C131" t="s">
        <v>7</v>
      </c>
      <c r="D131" t="s">
        <v>12</v>
      </c>
      <c r="E131" t="s">
        <v>17</v>
      </c>
      <c r="F131" t="s">
        <v>20</v>
      </c>
      <c r="G131" t="s">
        <v>25</v>
      </c>
      <c r="H131" s="3">
        <v>3</v>
      </c>
      <c r="I131" s="3">
        <v>6</v>
      </c>
      <c r="J131" t="s">
        <v>39</v>
      </c>
      <c r="K131" s="19">
        <v>45715</v>
      </c>
      <c r="L131" t="str">
        <f>_xlfn.XLOOKUP(J131, Referral_Lookup!A$2:A$3, Referral_Lookup!B$2:B$3, "Not Specified")</f>
        <v>No Referral</v>
      </c>
    </row>
    <row r="132" spans="1:12" x14ac:dyDescent="0.3">
      <c r="A132">
        <f t="shared" ca="1" si="1"/>
        <v>0.88611587990740825</v>
      </c>
      <c r="B132" s="20">
        <v>1123</v>
      </c>
      <c r="C132" t="s">
        <v>9</v>
      </c>
      <c r="D132" t="s">
        <v>14</v>
      </c>
      <c r="E132" t="s">
        <v>18</v>
      </c>
      <c r="F132" t="s">
        <v>23</v>
      </c>
      <c r="G132" t="s">
        <v>27</v>
      </c>
      <c r="H132" s="3">
        <v>8</v>
      </c>
      <c r="I132" s="3">
        <v>16</v>
      </c>
      <c r="J132" t="s">
        <v>39</v>
      </c>
      <c r="K132" s="19">
        <v>45657</v>
      </c>
      <c r="L132" t="str">
        <f>_xlfn.XLOOKUP(J132, Referral_Lookup!A$2:A$3, Referral_Lookup!B$2:B$3, "Not Specified")</f>
        <v>No Referral</v>
      </c>
    </row>
    <row r="133" spans="1:12" x14ac:dyDescent="0.3">
      <c r="A133">
        <f t="shared" ca="1" si="1"/>
        <v>0.58651612782704521</v>
      </c>
      <c r="B133" s="20">
        <v>1124</v>
      </c>
      <c r="C133" t="s">
        <v>7</v>
      </c>
      <c r="D133" t="s">
        <v>13</v>
      </c>
      <c r="E133" t="s">
        <v>17</v>
      </c>
      <c r="F133" t="s">
        <v>21</v>
      </c>
      <c r="G133" t="s">
        <v>26</v>
      </c>
      <c r="H133" s="3">
        <v>6</v>
      </c>
      <c r="I133" s="3">
        <v>12</v>
      </c>
      <c r="J133" t="s">
        <v>39</v>
      </c>
      <c r="K133" s="19">
        <v>45608</v>
      </c>
      <c r="L133" t="str">
        <f>_xlfn.XLOOKUP(J133, Referral_Lookup!A$2:A$3, Referral_Lookup!B$2:B$3, "Not Specified")</f>
        <v>No Referral</v>
      </c>
    </row>
    <row r="134" spans="1:12" x14ac:dyDescent="0.3">
      <c r="A134">
        <f t="shared" ca="1" si="1"/>
        <v>4.3672766020303455E-2</v>
      </c>
      <c r="B134" s="20">
        <v>1125</v>
      </c>
      <c r="C134" t="s">
        <v>8</v>
      </c>
      <c r="D134" t="s">
        <v>12</v>
      </c>
      <c r="E134" t="s">
        <v>17</v>
      </c>
      <c r="F134" t="s">
        <v>20</v>
      </c>
      <c r="G134" t="s">
        <v>25</v>
      </c>
      <c r="H134" s="3">
        <v>7</v>
      </c>
      <c r="I134" s="3">
        <v>14</v>
      </c>
      <c r="J134" t="s">
        <v>39</v>
      </c>
      <c r="K134" s="19">
        <v>45610</v>
      </c>
      <c r="L134" t="str">
        <f>_xlfn.XLOOKUP(J134, Referral_Lookup!A$2:A$3, Referral_Lookup!B$2:B$3, "Not Specified")</f>
        <v>No Referral</v>
      </c>
    </row>
    <row r="135" spans="1:12" x14ac:dyDescent="0.3">
      <c r="A135">
        <f t="shared" ca="1" si="1"/>
        <v>0.79838633430337635</v>
      </c>
      <c r="B135" s="20">
        <v>1126</v>
      </c>
      <c r="C135" t="s">
        <v>8</v>
      </c>
      <c r="D135" t="s">
        <v>12</v>
      </c>
      <c r="E135" t="s">
        <v>17</v>
      </c>
      <c r="F135" t="s">
        <v>20</v>
      </c>
      <c r="G135" t="s">
        <v>25</v>
      </c>
      <c r="H135" s="3">
        <v>5</v>
      </c>
      <c r="I135" s="3">
        <v>10</v>
      </c>
      <c r="J135" t="s">
        <v>40</v>
      </c>
      <c r="K135" s="19">
        <v>45676</v>
      </c>
      <c r="L135" t="str">
        <f>_xlfn.XLOOKUP(J135, Referral_Lookup!A$2:A$3, Referral_Lookup!B$2:B$3, "Not Specified")</f>
        <v>Financial Mentoring</v>
      </c>
    </row>
    <row r="136" spans="1:12" x14ac:dyDescent="0.3">
      <c r="A136">
        <f t="shared" ca="1" si="1"/>
        <v>0.90962993840196782</v>
      </c>
      <c r="B136" s="20">
        <v>1127</v>
      </c>
      <c r="C136" t="s">
        <v>7</v>
      </c>
      <c r="D136" t="s">
        <v>13</v>
      </c>
      <c r="E136" t="s">
        <v>17</v>
      </c>
      <c r="F136" t="s">
        <v>22</v>
      </c>
      <c r="G136" t="s">
        <v>26</v>
      </c>
      <c r="H136" s="3">
        <v>5</v>
      </c>
      <c r="I136" s="3">
        <v>10</v>
      </c>
      <c r="J136" t="s">
        <v>39</v>
      </c>
      <c r="K136" s="19">
        <v>45731</v>
      </c>
      <c r="L136" t="str">
        <f>_xlfn.XLOOKUP(J136, Referral_Lookup!A$2:A$3, Referral_Lookup!B$2:B$3, "Not Specified")</f>
        <v>No Referral</v>
      </c>
    </row>
    <row r="137" spans="1:12" x14ac:dyDescent="0.3">
      <c r="A137">
        <f t="shared" ca="1" si="1"/>
        <v>5.8380723174727756E-2</v>
      </c>
      <c r="B137" s="20">
        <v>1128</v>
      </c>
      <c r="C137" t="s">
        <v>7</v>
      </c>
      <c r="D137" t="s">
        <v>13</v>
      </c>
      <c r="E137" t="s">
        <v>17</v>
      </c>
      <c r="F137" t="s">
        <v>21</v>
      </c>
      <c r="G137" t="s">
        <v>26</v>
      </c>
      <c r="H137" s="3">
        <v>5</v>
      </c>
      <c r="I137" s="3">
        <v>10</v>
      </c>
      <c r="J137" t="s">
        <v>39</v>
      </c>
      <c r="K137" s="19">
        <v>45575</v>
      </c>
      <c r="L137" t="str">
        <f>_xlfn.XLOOKUP(J137, Referral_Lookup!A$2:A$3, Referral_Lookup!B$2:B$3, "Not Specified")</f>
        <v>No Referral</v>
      </c>
    </row>
    <row r="138" spans="1:12" x14ac:dyDescent="0.3">
      <c r="A138">
        <f t="shared" ca="1" si="1"/>
        <v>0.35584148327027565</v>
      </c>
      <c r="B138" s="20">
        <v>1129</v>
      </c>
      <c r="C138" t="s">
        <v>8</v>
      </c>
      <c r="D138" t="s">
        <v>12</v>
      </c>
      <c r="E138" t="s">
        <v>17</v>
      </c>
      <c r="F138" t="s">
        <v>20</v>
      </c>
      <c r="G138" t="s">
        <v>25</v>
      </c>
      <c r="H138" s="3">
        <v>5</v>
      </c>
      <c r="I138" s="3">
        <v>10</v>
      </c>
      <c r="J138" t="s">
        <v>39</v>
      </c>
      <c r="K138" s="19">
        <v>45603</v>
      </c>
      <c r="L138" t="str">
        <f>_xlfn.XLOOKUP(J138, Referral_Lookup!A$2:A$3, Referral_Lookup!B$2:B$3, "Not Specified")</f>
        <v>No Referral</v>
      </c>
    </row>
    <row r="139" spans="1:12" x14ac:dyDescent="0.3">
      <c r="A139">
        <f t="shared" ref="A139:A202" ca="1" si="2">RAND()</f>
        <v>0.86527474267559756</v>
      </c>
      <c r="B139" s="20">
        <v>1130</v>
      </c>
      <c r="C139" t="s">
        <v>8</v>
      </c>
      <c r="D139" t="s">
        <v>12</v>
      </c>
      <c r="E139" t="s">
        <v>17</v>
      </c>
      <c r="F139" t="s">
        <v>20</v>
      </c>
      <c r="G139" t="s">
        <v>25</v>
      </c>
      <c r="H139" s="3">
        <v>4</v>
      </c>
      <c r="I139" s="3">
        <v>8</v>
      </c>
      <c r="J139" t="s">
        <v>39</v>
      </c>
      <c r="K139" s="19">
        <v>45644</v>
      </c>
      <c r="L139" t="str">
        <f>_xlfn.XLOOKUP(J139, Referral_Lookup!A$2:A$3, Referral_Lookup!B$2:B$3, "Not Specified")</f>
        <v>No Referral</v>
      </c>
    </row>
    <row r="140" spans="1:12" x14ac:dyDescent="0.3">
      <c r="A140">
        <f t="shared" ca="1" si="2"/>
        <v>0.82118555664317117</v>
      </c>
      <c r="B140" s="20">
        <v>1131</v>
      </c>
      <c r="C140" t="s">
        <v>9</v>
      </c>
      <c r="D140" t="s">
        <v>16</v>
      </c>
      <c r="E140" t="s">
        <v>17</v>
      </c>
      <c r="F140" t="s">
        <v>23</v>
      </c>
      <c r="G140" t="s">
        <v>26</v>
      </c>
      <c r="H140" s="3">
        <v>5</v>
      </c>
      <c r="I140" s="3">
        <v>10</v>
      </c>
      <c r="J140" t="s">
        <v>39</v>
      </c>
      <c r="K140" s="19">
        <v>45730</v>
      </c>
      <c r="L140" t="str">
        <f>_xlfn.XLOOKUP(J140, Referral_Lookup!A$2:A$3, Referral_Lookup!B$2:B$3, "Not Specified")</f>
        <v>No Referral</v>
      </c>
    </row>
    <row r="141" spans="1:12" x14ac:dyDescent="0.3">
      <c r="A141">
        <f t="shared" ca="1" si="2"/>
        <v>0.83671884857430467</v>
      </c>
      <c r="B141" s="20">
        <v>1132</v>
      </c>
      <c r="C141" t="s">
        <v>7</v>
      </c>
      <c r="D141" t="s">
        <v>13</v>
      </c>
      <c r="E141" t="s">
        <v>17</v>
      </c>
      <c r="F141" t="s">
        <v>22</v>
      </c>
      <c r="G141" t="s">
        <v>26</v>
      </c>
      <c r="H141" s="3">
        <v>8</v>
      </c>
      <c r="I141" s="3">
        <v>16</v>
      </c>
      <c r="J141" t="s">
        <v>40</v>
      </c>
      <c r="K141" s="19">
        <v>45695</v>
      </c>
      <c r="L141" t="str">
        <f>_xlfn.XLOOKUP(J141, Referral_Lookup!A$2:A$3, Referral_Lookup!B$2:B$3, "Not Specified")</f>
        <v>Financial Mentoring</v>
      </c>
    </row>
    <row r="142" spans="1:12" x14ac:dyDescent="0.3">
      <c r="A142">
        <f t="shared" ca="1" si="2"/>
        <v>0.69492903340623857</v>
      </c>
      <c r="B142" s="20">
        <v>1133</v>
      </c>
      <c r="C142" t="s">
        <v>7</v>
      </c>
      <c r="D142" t="s">
        <v>12</v>
      </c>
      <c r="E142" t="s">
        <v>17</v>
      </c>
      <c r="F142" t="s">
        <v>20</v>
      </c>
      <c r="G142" t="s">
        <v>25</v>
      </c>
      <c r="H142" s="3">
        <v>2</v>
      </c>
      <c r="I142" s="3">
        <v>4</v>
      </c>
      <c r="J142" t="s">
        <v>39</v>
      </c>
      <c r="K142" s="19">
        <v>45746</v>
      </c>
      <c r="L142" t="str">
        <f>_xlfn.XLOOKUP(J142, Referral_Lookup!A$2:A$3, Referral_Lookup!B$2:B$3, "Not Specified")</f>
        <v>No Referral</v>
      </c>
    </row>
    <row r="143" spans="1:12" x14ac:dyDescent="0.3">
      <c r="A143">
        <f t="shared" ca="1" si="2"/>
        <v>0.88899465578977532</v>
      </c>
      <c r="B143" s="20">
        <v>1134</v>
      </c>
      <c r="C143" t="s">
        <v>9</v>
      </c>
      <c r="D143" t="s">
        <v>16</v>
      </c>
      <c r="E143" t="s">
        <v>17</v>
      </c>
      <c r="F143" t="s">
        <v>21</v>
      </c>
      <c r="G143" t="s">
        <v>26</v>
      </c>
      <c r="H143" s="3">
        <v>9</v>
      </c>
      <c r="I143" s="3">
        <v>18</v>
      </c>
      <c r="J143" t="s">
        <v>39</v>
      </c>
      <c r="K143" s="19">
        <v>45733</v>
      </c>
      <c r="L143" t="str">
        <f>_xlfn.XLOOKUP(J143, Referral_Lookup!A$2:A$3, Referral_Lookup!B$2:B$3, "Not Specified")</f>
        <v>No Referral</v>
      </c>
    </row>
    <row r="144" spans="1:12" x14ac:dyDescent="0.3">
      <c r="A144">
        <f t="shared" ca="1" si="2"/>
        <v>0.55428350819122052</v>
      </c>
      <c r="B144" s="20">
        <v>1135</v>
      </c>
      <c r="C144" t="s">
        <v>7</v>
      </c>
      <c r="D144" t="s">
        <v>13</v>
      </c>
      <c r="E144" t="s">
        <v>17</v>
      </c>
      <c r="F144" t="s">
        <v>22</v>
      </c>
      <c r="G144" t="s">
        <v>26</v>
      </c>
      <c r="H144" s="3">
        <v>4</v>
      </c>
      <c r="I144" s="3">
        <v>8</v>
      </c>
      <c r="J144" t="s">
        <v>39</v>
      </c>
      <c r="K144" s="19">
        <v>45683</v>
      </c>
      <c r="L144" t="str">
        <f>_xlfn.XLOOKUP(J144, Referral_Lookup!A$2:A$3, Referral_Lookup!B$2:B$3, "Not Specified")</f>
        <v>No Referral</v>
      </c>
    </row>
    <row r="145" spans="1:12" x14ac:dyDescent="0.3">
      <c r="A145">
        <f t="shared" ca="1" si="2"/>
        <v>0.60972898349526561</v>
      </c>
      <c r="B145" s="20">
        <v>1136</v>
      </c>
      <c r="C145" t="s">
        <v>7</v>
      </c>
      <c r="D145" t="s">
        <v>13</v>
      </c>
      <c r="E145" t="s">
        <v>17</v>
      </c>
      <c r="F145" t="s">
        <v>22</v>
      </c>
      <c r="G145" t="s">
        <v>26</v>
      </c>
      <c r="H145" s="3">
        <v>3</v>
      </c>
      <c r="I145" s="3">
        <v>6</v>
      </c>
      <c r="J145" t="s">
        <v>40</v>
      </c>
      <c r="K145" s="19">
        <v>45656</v>
      </c>
      <c r="L145" t="str">
        <f>_xlfn.XLOOKUP(J145, Referral_Lookup!A$2:A$3, Referral_Lookup!B$2:B$3, "Not Specified")</f>
        <v>Financial Mentoring</v>
      </c>
    </row>
    <row r="146" spans="1:12" x14ac:dyDescent="0.3">
      <c r="A146">
        <f t="shared" ca="1" si="2"/>
        <v>0.99131595554810725</v>
      </c>
      <c r="B146" s="20">
        <v>1137</v>
      </c>
      <c r="C146" t="s">
        <v>9</v>
      </c>
      <c r="D146" t="s">
        <v>15</v>
      </c>
      <c r="E146" t="s">
        <v>19</v>
      </c>
      <c r="F146" t="s">
        <v>23</v>
      </c>
      <c r="G146" t="s">
        <v>27</v>
      </c>
      <c r="H146" s="3">
        <v>5</v>
      </c>
      <c r="I146" s="3">
        <v>10</v>
      </c>
      <c r="J146" t="s">
        <v>40</v>
      </c>
      <c r="K146" s="19">
        <v>45638</v>
      </c>
      <c r="L146" t="str">
        <f>_xlfn.XLOOKUP(J146, Referral_Lookup!A$2:A$3, Referral_Lookup!B$2:B$3, "Not Specified")</f>
        <v>Financial Mentoring</v>
      </c>
    </row>
    <row r="147" spans="1:12" x14ac:dyDescent="0.3">
      <c r="A147">
        <f t="shared" ca="1" si="2"/>
        <v>0.1107832913679726</v>
      </c>
      <c r="B147" s="20">
        <v>1138</v>
      </c>
      <c r="C147" t="s">
        <v>7</v>
      </c>
      <c r="D147" t="s">
        <v>12</v>
      </c>
      <c r="E147" t="s">
        <v>17</v>
      </c>
      <c r="F147" t="s">
        <v>20</v>
      </c>
      <c r="G147" t="s">
        <v>25</v>
      </c>
      <c r="H147" s="3">
        <v>4</v>
      </c>
      <c r="I147" s="3">
        <v>8</v>
      </c>
      <c r="J147" t="s">
        <v>40</v>
      </c>
      <c r="K147" s="19">
        <v>45595</v>
      </c>
      <c r="L147" t="str">
        <f>_xlfn.XLOOKUP(J147, Referral_Lookup!A$2:A$3, Referral_Lookup!B$2:B$3, "Not Specified")</f>
        <v>Financial Mentoring</v>
      </c>
    </row>
    <row r="148" spans="1:12" x14ac:dyDescent="0.3">
      <c r="A148">
        <f t="shared" ca="1" si="2"/>
        <v>0.39370666809752808</v>
      </c>
      <c r="B148" s="20">
        <v>1139</v>
      </c>
      <c r="C148" t="s">
        <v>8</v>
      </c>
      <c r="D148" t="s">
        <v>12</v>
      </c>
      <c r="E148" t="s">
        <v>17</v>
      </c>
      <c r="F148" t="s">
        <v>20</v>
      </c>
      <c r="G148" t="s">
        <v>25</v>
      </c>
      <c r="H148" s="3">
        <v>4</v>
      </c>
      <c r="I148" s="3">
        <v>8</v>
      </c>
      <c r="J148" t="s">
        <v>39</v>
      </c>
      <c r="K148" s="19">
        <v>45612</v>
      </c>
      <c r="L148" t="str">
        <f>_xlfn.XLOOKUP(J148, Referral_Lookup!A$2:A$3, Referral_Lookup!B$2:B$3, "Not Specified")</f>
        <v>No Referral</v>
      </c>
    </row>
    <row r="149" spans="1:12" x14ac:dyDescent="0.3">
      <c r="A149">
        <f t="shared" ca="1" si="2"/>
        <v>0.67290952256152003</v>
      </c>
      <c r="B149" s="20">
        <v>1140</v>
      </c>
      <c r="C149" t="s">
        <v>7</v>
      </c>
      <c r="D149" t="s">
        <v>12</v>
      </c>
      <c r="E149" t="s">
        <v>17</v>
      </c>
      <c r="F149" t="s">
        <v>20</v>
      </c>
      <c r="G149" t="s">
        <v>25</v>
      </c>
      <c r="H149" s="3">
        <v>5</v>
      </c>
      <c r="I149" s="3">
        <v>10</v>
      </c>
      <c r="J149" t="s">
        <v>39</v>
      </c>
      <c r="K149" s="19">
        <v>45662</v>
      </c>
      <c r="L149" t="str">
        <f>_xlfn.XLOOKUP(J149, Referral_Lookup!A$2:A$3, Referral_Lookup!B$2:B$3, "Not Specified")</f>
        <v>No Referral</v>
      </c>
    </row>
    <row r="150" spans="1:12" x14ac:dyDescent="0.3">
      <c r="A150">
        <f t="shared" ca="1" si="2"/>
        <v>0.54128988620454321</v>
      </c>
      <c r="B150" s="20">
        <v>1141</v>
      </c>
      <c r="C150" t="s">
        <v>7</v>
      </c>
      <c r="D150" t="s">
        <v>13</v>
      </c>
      <c r="E150" t="s">
        <v>17</v>
      </c>
      <c r="F150" t="s">
        <v>21</v>
      </c>
      <c r="G150" t="s">
        <v>26</v>
      </c>
      <c r="H150" s="3">
        <v>6</v>
      </c>
      <c r="I150" s="3">
        <v>12</v>
      </c>
      <c r="J150" t="s">
        <v>40</v>
      </c>
      <c r="K150" s="19">
        <v>45678</v>
      </c>
      <c r="L150" t="str">
        <f>_xlfn.XLOOKUP(J150, Referral_Lookup!A$2:A$3, Referral_Lookup!B$2:B$3, "Not Specified")</f>
        <v>Financial Mentoring</v>
      </c>
    </row>
    <row r="151" spans="1:12" x14ac:dyDescent="0.3">
      <c r="A151">
        <f t="shared" ca="1" si="2"/>
        <v>0.25034313647918716</v>
      </c>
      <c r="B151" s="20">
        <v>1142</v>
      </c>
      <c r="C151" t="s">
        <v>7</v>
      </c>
      <c r="D151" t="s">
        <v>12</v>
      </c>
      <c r="E151" t="s">
        <v>17</v>
      </c>
      <c r="F151" t="s">
        <v>20</v>
      </c>
      <c r="G151" t="s">
        <v>25</v>
      </c>
      <c r="H151" s="3">
        <v>3</v>
      </c>
      <c r="I151" s="3">
        <v>6</v>
      </c>
      <c r="J151" t="s">
        <v>39</v>
      </c>
      <c r="K151" s="19">
        <v>45731</v>
      </c>
      <c r="L151" t="str">
        <f>_xlfn.XLOOKUP(J151, Referral_Lookup!A$2:A$3, Referral_Lookup!B$2:B$3, "Not Specified")</f>
        <v>No Referral</v>
      </c>
    </row>
    <row r="152" spans="1:12" x14ac:dyDescent="0.3">
      <c r="A152">
        <f t="shared" ca="1" si="2"/>
        <v>0.6137304934727863</v>
      </c>
      <c r="B152" s="20">
        <v>1143</v>
      </c>
      <c r="C152" t="s">
        <v>7</v>
      </c>
      <c r="D152" t="s">
        <v>13</v>
      </c>
      <c r="E152" t="s">
        <v>17</v>
      </c>
      <c r="F152" t="s">
        <v>22</v>
      </c>
      <c r="G152" t="s">
        <v>26</v>
      </c>
      <c r="H152" s="3">
        <v>5</v>
      </c>
      <c r="I152" s="3">
        <v>10</v>
      </c>
      <c r="J152" t="s">
        <v>40</v>
      </c>
      <c r="K152" s="19">
        <v>45725</v>
      </c>
      <c r="L152" t="str">
        <f>_xlfn.XLOOKUP(J152, Referral_Lookup!A$2:A$3, Referral_Lookup!B$2:B$3, "Not Specified")</f>
        <v>Financial Mentoring</v>
      </c>
    </row>
    <row r="153" spans="1:12" x14ac:dyDescent="0.3">
      <c r="A153">
        <f t="shared" ca="1" si="2"/>
        <v>0.86008857831389074</v>
      </c>
      <c r="B153" s="20">
        <v>1144</v>
      </c>
      <c r="C153" t="s">
        <v>7</v>
      </c>
      <c r="D153" t="s">
        <v>12</v>
      </c>
      <c r="E153" t="s">
        <v>17</v>
      </c>
      <c r="F153" t="s">
        <v>20</v>
      </c>
      <c r="G153" t="s">
        <v>25</v>
      </c>
      <c r="H153" s="3">
        <v>7</v>
      </c>
      <c r="I153" s="3">
        <v>14</v>
      </c>
      <c r="J153" t="s">
        <v>39</v>
      </c>
      <c r="K153" s="19">
        <v>45669</v>
      </c>
      <c r="L153" t="str">
        <f>_xlfn.XLOOKUP(J153, Referral_Lookup!A$2:A$3, Referral_Lookup!B$2:B$3, "Not Specified")</f>
        <v>No Referral</v>
      </c>
    </row>
    <row r="154" spans="1:12" x14ac:dyDescent="0.3">
      <c r="A154">
        <f t="shared" ca="1" si="2"/>
        <v>0.42023144774560095</v>
      </c>
      <c r="B154" s="20">
        <v>1145</v>
      </c>
      <c r="C154" t="s">
        <v>7</v>
      </c>
      <c r="D154" t="s">
        <v>13</v>
      </c>
      <c r="E154" t="s">
        <v>17</v>
      </c>
      <c r="F154" t="s">
        <v>22</v>
      </c>
      <c r="G154" t="s">
        <v>26</v>
      </c>
      <c r="H154" s="3">
        <v>5</v>
      </c>
      <c r="I154" s="3">
        <v>10</v>
      </c>
      <c r="J154" t="s">
        <v>40</v>
      </c>
      <c r="K154" s="19">
        <v>45683</v>
      </c>
      <c r="L154" t="str">
        <f>_xlfn.XLOOKUP(J154, Referral_Lookup!A$2:A$3, Referral_Lookup!B$2:B$3, "Not Specified")</f>
        <v>Financial Mentoring</v>
      </c>
    </row>
    <row r="155" spans="1:12" x14ac:dyDescent="0.3">
      <c r="A155">
        <f t="shared" ca="1" si="2"/>
        <v>0.46596902133041318</v>
      </c>
      <c r="B155" s="20">
        <v>1146</v>
      </c>
      <c r="C155" t="s">
        <v>7</v>
      </c>
      <c r="D155" t="s">
        <v>13</v>
      </c>
      <c r="E155" t="s">
        <v>17</v>
      </c>
      <c r="F155" t="s">
        <v>22</v>
      </c>
      <c r="G155" t="s">
        <v>26</v>
      </c>
      <c r="H155" s="3">
        <v>9</v>
      </c>
      <c r="I155" s="3">
        <v>18</v>
      </c>
      <c r="J155" t="s">
        <v>39</v>
      </c>
      <c r="K155" s="19">
        <v>45730</v>
      </c>
      <c r="L155" t="str">
        <f>_xlfn.XLOOKUP(J155, Referral_Lookup!A$2:A$3, Referral_Lookup!B$2:B$3, "Not Specified")</f>
        <v>No Referral</v>
      </c>
    </row>
    <row r="156" spans="1:12" x14ac:dyDescent="0.3">
      <c r="A156">
        <f t="shared" ca="1" si="2"/>
        <v>0.14198467049370012</v>
      </c>
      <c r="B156" s="20">
        <v>1147</v>
      </c>
      <c r="C156" t="s">
        <v>9</v>
      </c>
      <c r="D156" t="s">
        <v>14</v>
      </c>
      <c r="E156" t="s">
        <v>18</v>
      </c>
      <c r="F156" t="s">
        <v>23</v>
      </c>
      <c r="G156" t="s">
        <v>27</v>
      </c>
      <c r="H156" s="3">
        <v>1</v>
      </c>
      <c r="I156" s="3">
        <v>2</v>
      </c>
      <c r="J156" t="s">
        <v>39</v>
      </c>
      <c r="K156" s="19">
        <v>45636</v>
      </c>
      <c r="L156" t="str">
        <f>_xlfn.XLOOKUP(J156, Referral_Lookup!A$2:A$3, Referral_Lookup!B$2:B$3, "Not Specified")</f>
        <v>No Referral</v>
      </c>
    </row>
    <row r="157" spans="1:12" x14ac:dyDescent="0.3">
      <c r="A157">
        <f t="shared" ca="1" si="2"/>
        <v>0.73694361552533916</v>
      </c>
      <c r="B157" s="20">
        <v>1148</v>
      </c>
      <c r="C157" t="s">
        <v>8</v>
      </c>
      <c r="D157" t="s">
        <v>12</v>
      </c>
      <c r="E157" t="s">
        <v>17</v>
      </c>
      <c r="F157" t="s">
        <v>20</v>
      </c>
      <c r="G157" t="s">
        <v>25</v>
      </c>
      <c r="H157" s="3">
        <v>7</v>
      </c>
      <c r="I157" s="3">
        <v>14</v>
      </c>
      <c r="J157" t="s">
        <v>39</v>
      </c>
      <c r="K157" s="19">
        <v>45620</v>
      </c>
      <c r="L157" t="str">
        <f>_xlfn.XLOOKUP(J157, Referral_Lookup!A$2:A$3, Referral_Lookup!B$2:B$3, "Not Specified")</f>
        <v>No Referral</v>
      </c>
    </row>
    <row r="158" spans="1:12" x14ac:dyDescent="0.3">
      <c r="A158">
        <f t="shared" ca="1" si="2"/>
        <v>0.50049180958827433</v>
      </c>
      <c r="B158" s="20">
        <v>1149</v>
      </c>
      <c r="C158" t="s">
        <v>8</v>
      </c>
      <c r="D158" t="s">
        <v>12</v>
      </c>
      <c r="E158" t="s">
        <v>17</v>
      </c>
      <c r="F158" t="s">
        <v>20</v>
      </c>
      <c r="G158" t="s">
        <v>25</v>
      </c>
      <c r="H158" s="3">
        <v>9</v>
      </c>
      <c r="I158" s="3">
        <v>18</v>
      </c>
      <c r="J158" t="s">
        <v>39</v>
      </c>
      <c r="K158" s="19">
        <v>45646</v>
      </c>
      <c r="L158" t="str">
        <f>_xlfn.XLOOKUP(J158, Referral_Lookup!A$2:A$3, Referral_Lookup!B$2:B$3, "Not Specified")</f>
        <v>No Referral</v>
      </c>
    </row>
    <row r="159" spans="1:12" x14ac:dyDescent="0.3">
      <c r="A159">
        <f t="shared" ca="1" si="2"/>
        <v>5.3095683676142036E-2</v>
      </c>
      <c r="B159" s="20">
        <v>1150</v>
      </c>
      <c r="C159" t="s">
        <v>8</v>
      </c>
      <c r="D159" t="s">
        <v>12</v>
      </c>
      <c r="E159" t="s">
        <v>17</v>
      </c>
      <c r="F159" t="s">
        <v>20</v>
      </c>
      <c r="G159" t="s">
        <v>25</v>
      </c>
      <c r="H159" s="3">
        <v>3</v>
      </c>
      <c r="I159" s="3">
        <v>6</v>
      </c>
      <c r="J159" t="s">
        <v>39</v>
      </c>
      <c r="K159" s="19">
        <v>45666</v>
      </c>
      <c r="L159" t="str">
        <f>_xlfn.XLOOKUP(J159, Referral_Lookup!A$2:A$3, Referral_Lookup!B$2:B$3, "Not Specified")</f>
        <v>No Referral</v>
      </c>
    </row>
    <row r="160" spans="1:12" x14ac:dyDescent="0.3">
      <c r="A160">
        <f t="shared" ca="1" si="2"/>
        <v>0.53329456752246296</v>
      </c>
      <c r="B160" s="20">
        <v>1151</v>
      </c>
      <c r="C160" t="s">
        <v>9</v>
      </c>
      <c r="D160" t="s">
        <v>15</v>
      </c>
      <c r="E160" t="s">
        <v>18</v>
      </c>
      <c r="F160" t="s">
        <v>23</v>
      </c>
      <c r="G160" t="s">
        <v>27</v>
      </c>
      <c r="H160" s="3">
        <v>10</v>
      </c>
      <c r="I160" s="3">
        <v>20</v>
      </c>
      <c r="J160" t="s">
        <v>39</v>
      </c>
      <c r="K160" s="19">
        <v>45657</v>
      </c>
      <c r="L160" t="str">
        <f>_xlfn.XLOOKUP(J160, Referral_Lookup!A$2:A$3, Referral_Lookup!B$2:B$3, "Not Specified")</f>
        <v>No Referral</v>
      </c>
    </row>
    <row r="161" spans="1:12" x14ac:dyDescent="0.3">
      <c r="A161">
        <f t="shared" ca="1" si="2"/>
        <v>0.29688202861176716</v>
      </c>
      <c r="B161" s="20">
        <v>1152</v>
      </c>
      <c r="C161" t="s">
        <v>7</v>
      </c>
      <c r="D161" t="s">
        <v>12</v>
      </c>
      <c r="E161" t="s">
        <v>17</v>
      </c>
      <c r="F161" t="s">
        <v>20</v>
      </c>
      <c r="G161" t="s">
        <v>26</v>
      </c>
      <c r="H161" s="3">
        <v>5</v>
      </c>
      <c r="I161" s="3">
        <v>10</v>
      </c>
      <c r="J161" t="s">
        <v>39</v>
      </c>
      <c r="K161" s="19">
        <v>45581</v>
      </c>
      <c r="L161" t="str">
        <f>_xlfn.XLOOKUP(J161, Referral_Lookup!A$2:A$3, Referral_Lookup!B$2:B$3, "Not Specified")</f>
        <v>No Referral</v>
      </c>
    </row>
    <row r="162" spans="1:12" x14ac:dyDescent="0.3">
      <c r="A162">
        <f t="shared" ca="1" si="2"/>
        <v>0.44112475460767853</v>
      </c>
      <c r="B162" s="20">
        <v>1153</v>
      </c>
      <c r="C162" t="s">
        <v>10</v>
      </c>
      <c r="D162" t="s">
        <v>15</v>
      </c>
      <c r="E162" t="s">
        <v>19</v>
      </c>
      <c r="F162" t="s">
        <v>23</v>
      </c>
      <c r="G162" t="s">
        <v>27</v>
      </c>
      <c r="H162" s="3">
        <v>7</v>
      </c>
      <c r="I162" s="3">
        <v>14</v>
      </c>
      <c r="J162" t="s">
        <v>39</v>
      </c>
      <c r="K162" s="19">
        <v>45662</v>
      </c>
      <c r="L162" t="str">
        <f>_xlfn.XLOOKUP(J162, Referral_Lookup!A$2:A$3, Referral_Lookup!B$2:B$3, "Not Specified")</f>
        <v>No Referral</v>
      </c>
    </row>
    <row r="163" spans="1:12" x14ac:dyDescent="0.3">
      <c r="A163">
        <f t="shared" ca="1" si="2"/>
        <v>0.91433091680790035</v>
      </c>
      <c r="B163" s="20">
        <v>1154</v>
      </c>
      <c r="C163" t="s">
        <v>7</v>
      </c>
      <c r="D163" t="s">
        <v>13</v>
      </c>
      <c r="E163" t="s">
        <v>17</v>
      </c>
      <c r="F163" t="s">
        <v>22</v>
      </c>
      <c r="G163" t="s">
        <v>26</v>
      </c>
      <c r="H163" s="3">
        <v>4</v>
      </c>
      <c r="I163" s="3">
        <v>8</v>
      </c>
      <c r="J163" t="s">
        <v>39</v>
      </c>
      <c r="K163" s="19">
        <v>45620</v>
      </c>
      <c r="L163" t="str">
        <f>_xlfn.XLOOKUP(J163, Referral_Lookup!A$2:A$3, Referral_Lookup!B$2:B$3, "Not Specified")</f>
        <v>No Referral</v>
      </c>
    </row>
    <row r="164" spans="1:12" x14ac:dyDescent="0.3">
      <c r="A164">
        <f t="shared" ca="1" si="2"/>
        <v>0.13492320536508773</v>
      </c>
      <c r="B164" s="20">
        <v>1155</v>
      </c>
      <c r="C164" t="s">
        <v>9</v>
      </c>
      <c r="D164" t="s">
        <v>15</v>
      </c>
      <c r="E164" t="s">
        <v>19</v>
      </c>
      <c r="F164" t="s">
        <v>23</v>
      </c>
      <c r="G164" t="s">
        <v>27</v>
      </c>
      <c r="H164" s="3">
        <v>1</v>
      </c>
      <c r="I164" s="3">
        <v>2</v>
      </c>
      <c r="J164" t="s">
        <v>40</v>
      </c>
      <c r="K164" s="19">
        <v>45743</v>
      </c>
      <c r="L164" t="str">
        <f>_xlfn.XLOOKUP(J164, Referral_Lookup!A$2:A$3, Referral_Lookup!B$2:B$3, "Not Specified")</f>
        <v>Financial Mentoring</v>
      </c>
    </row>
    <row r="165" spans="1:12" x14ac:dyDescent="0.3">
      <c r="A165">
        <f t="shared" ca="1" si="2"/>
        <v>1.79351413221428E-2</v>
      </c>
      <c r="B165" s="20">
        <v>1156</v>
      </c>
      <c r="C165" t="s">
        <v>10</v>
      </c>
      <c r="D165" t="s">
        <v>15</v>
      </c>
      <c r="E165" t="s">
        <v>19</v>
      </c>
      <c r="F165" t="s">
        <v>24</v>
      </c>
      <c r="G165" t="s">
        <v>27</v>
      </c>
      <c r="H165" s="3">
        <v>2</v>
      </c>
      <c r="I165" s="3">
        <v>4</v>
      </c>
      <c r="J165" t="s">
        <v>40</v>
      </c>
      <c r="K165" s="19">
        <v>45596</v>
      </c>
      <c r="L165" t="str">
        <f>_xlfn.XLOOKUP(J165, Referral_Lookup!A$2:A$3, Referral_Lookup!B$2:B$3, "Not Specified")</f>
        <v>Financial Mentoring</v>
      </c>
    </row>
    <row r="166" spans="1:12" x14ac:dyDescent="0.3">
      <c r="A166">
        <f t="shared" ca="1" si="2"/>
        <v>0.87539449745513964</v>
      </c>
      <c r="B166" s="20">
        <v>1157</v>
      </c>
      <c r="C166" t="s">
        <v>8</v>
      </c>
      <c r="D166" t="s">
        <v>12</v>
      </c>
      <c r="E166" t="s">
        <v>17</v>
      </c>
      <c r="F166" t="s">
        <v>20</v>
      </c>
      <c r="G166" t="s">
        <v>25</v>
      </c>
      <c r="H166" s="3">
        <v>2</v>
      </c>
      <c r="I166" s="3">
        <v>4</v>
      </c>
      <c r="J166" t="s">
        <v>40</v>
      </c>
      <c r="K166" s="19">
        <v>45705</v>
      </c>
      <c r="L166" t="str">
        <f>_xlfn.XLOOKUP(J166, Referral_Lookup!A$2:A$3, Referral_Lookup!B$2:B$3, "Not Specified")</f>
        <v>Financial Mentoring</v>
      </c>
    </row>
    <row r="167" spans="1:12" x14ac:dyDescent="0.3">
      <c r="A167">
        <f t="shared" ca="1" si="2"/>
        <v>0.33807480410540969</v>
      </c>
      <c r="B167" s="20">
        <v>1158</v>
      </c>
      <c r="C167" t="s">
        <v>9</v>
      </c>
      <c r="D167" t="s">
        <v>15</v>
      </c>
      <c r="E167" t="s">
        <v>19</v>
      </c>
      <c r="F167" t="s">
        <v>23</v>
      </c>
      <c r="G167" t="s">
        <v>27</v>
      </c>
      <c r="H167" s="3">
        <v>2</v>
      </c>
      <c r="I167" s="3">
        <v>4</v>
      </c>
      <c r="J167" t="s">
        <v>39</v>
      </c>
      <c r="K167" s="19">
        <v>45587</v>
      </c>
      <c r="L167" t="str">
        <f>_xlfn.XLOOKUP(J167, Referral_Lookup!A$2:A$3, Referral_Lookup!B$2:B$3, "Not Specified")</f>
        <v>No Referral</v>
      </c>
    </row>
    <row r="168" spans="1:12" x14ac:dyDescent="0.3">
      <c r="A168">
        <f t="shared" ca="1" si="2"/>
        <v>0.26885271759752427</v>
      </c>
      <c r="B168" s="20">
        <v>1159</v>
      </c>
      <c r="C168" t="s">
        <v>9</v>
      </c>
      <c r="D168" t="s">
        <v>16</v>
      </c>
      <c r="E168" t="s">
        <v>17</v>
      </c>
      <c r="F168" t="s">
        <v>21</v>
      </c>
      <c r="G168" t="s">
        <v>26</v>
      </c>
      <c r="H168" s="3">
        <v>8</v>
      </c>
      <c r="I168" s="3">
        <v>16</v>
      </c>
      <c r="J168" t="s">
        <v>39</v>
      </c>
      <c r="K168" s="19">
        <v>45573</v>
      </c>
      <c r="L168" t="str">
        <f>_xlfn.XLOOKUP(J168, Referral_Lookup!A$2:A$3, Referral_Lookup!B$2:B$3, "Not Specified")</f>
        <v>No Referral</v>
      </c>
    </row>
    <row r="169" spans="1:12" x14ac:dyDescent="0.3">
      <c r="A169">
        <f t="shared" ca="1" si="2"/>
        <v>0.88305809004856073</v>
      </c>
      <c r="B169" s="20">
        <v>1160</v>
      </c>
      <c r="C169" t="s">
        <v>8</v>
      </c>
      <c r="D169" t="s">
        <v>12</v>
      </c>
      <c r="E169" t="s">
        <v>17</v>
      </c>
      <c r="F169" t="s">
        <v>20</v>
      </c>
      <c r="G169" t="s">
        <v>25</v>
      </c>
      <c r="H169" s="3">
        <v>4</v>
      </c>
      <c r="I169" s="3">
        <v>8</v>
      </c>
      <c r="J169" t="s">
        <v>39</v>
      </c>
      <c r="K169" s="19">
        <v>45733</v>
      </c>
      <c r="L169" t="str">
        <f>_xlfn.XLOOKUP(J169, Referral_Lookup!A$2:A$3, Referral_Lookup!B$2:B$3, "Not Specified")</f>
        <v>No Referral</v>
      </c>
    </row>
    <row r="170" spans="1:12" x14ac:dyDescent="0.3">
      <c r="A170">
        <f t="shared" ca="1" si="2"/>
        <v>0.94701984251990889</v>
      </c>
      <c r="B170" s="20">
        <v>1161</v>
      </c>
      <c r="C170" t="s">
        <v>7</v>
      </c>
      <c r="D170" t="s">
        <v>13</v>
      </c>
      <c r="E170" t="s">
        <v>17</v>
      </c>
      <c r="F170" t="s">
        <v>22</v>
      </c>
      <c r="G170" t="s">
        <v>26</v>
      </c>
      <c r="H170" s="3">
        <v>6</v>
      </c>
      <c r="I170" s="3">
        <v>12</v>
      </c>
      <c r="J170" t="s">
        <v>39</v>
      </c>
      <c r="K170" s="19">
        <v>45720</v>
      </c>
      <c r="L170" t="str">
        <f>_xlfn.XLOOKUP(J170, Referral_Lookup!A$2:A$3, Referral_Lookup!B$2:B$3, "Not Specified")</f>
        <v>No Referral</v>
      </c>
    </row>
    <row r="171" spans="1:12" x14ac:dyDescent="0.3">
      <c r="A171">
        <f t="shared" ca="1" si="2"/>
        <v>7.1855215044807297E-2</v>
      </c>
      <c r="B171" s="20">
        <v>1162</v>
      </c>
      <c r="C171" t="s">
        <v>7</v>
      </c>
      <c r="D171" t="s">
        <v>13</v>
      </c>
      <c r="E171" t="s">
        <v>17</v>
      </c>
      <c r="F171" t="s">
        <v>22</v>
      </c>
      <c r="G171" t="s">
        <v>26</v>
      </c>
      <c r="H171" s="3">
        <v>6</v>
      </c>
      <c r="I171" s="3">
        <v>12</v>
      </c>
      <c r="J171" t="s">
        <v>39</v>
      </c>
      <c r="K171" s="19">
        <v>45629</v>
      </c>
      <c r="L171" t="str">
        <f>_xlfn.XLOOKUP(J171, Referral_Lookup!A$2:A$3, Referral_Lookup!B$2:B$3, "Not Specified")</f>
        <v>No Referral</v>
      </c>
    </row>
    <row r="172" spans="1:12" x14ac:dyDescent="0.3">
      <c r="A172">
        <f t="shared" ca="1" si="2"/>
        <v>0.55442412234149874</v>
      </c>
      <c r="B172" s="20">
        <v>1163</v>
      </c>
      <c r="C172" t="s">
        <v>7</v>
      </c>
      <c r="D172" t="s">
        <v>13</v>
      </c>
      <c r="E172" t="s">
        <v>17</v>
      </c>
      <c r="F172" t="s">
        <v>22</v>
      </c>
      <c r="G172" t="s">
        <v>26</v>
      </c>
      <c r="H172" s="3">
        <v>1</v>
      </c>
      <c r="I172" s="3">
        <v>2</v>
      </c>
      <c r="J172" t="s">
        <v>40</v>
      </c>
      <c r="K172" s="19">
        <v>45707</v>
      </c>
      <c r="L172" t="str">
        <f>_xlfn.XLOOKUP(J172, Referral_Lookup!A$2:A$3, Referral_Lookup!B$2:B$3, "Not Specified")</f>
        <v>Financial Mentoring</v>
      </c>
    </row>
    <row r="173" spans="1:12" x14ac:dyDescent="0.3">
      <c r="A173">
        <f t="shared" ca="1" si="2"/>
        <v>0.32159555869486345</v>
      </c>
      <c r="B173" s="20">
        <v>1164</v>
      </c>
      <c r="C173" t="s">
        <v>7</v>
      </c>
      <c r="D173" t="s">
        <v>13</v>
      </c>
      <c r="E173" t="s">
        <v>17</v>
      </c>
      <c r="F173" t="s">
        <v>22</v>
      </c>
      <c r="G173" t="s">
        <v>26</v>
      </c>
      <c r="H173" s="3">
        <v>3</v>
      </c>
      <c r="I173" s="3">
        <v>6</v>
      </c>
      <c r="J173" t="s">
        <v>39</v>
      </c>
      <c r="K173" s="19">
        <v>45720</v>
      </c>
      <c r="L173" t="str">
        <f>_xlfn.XLOOKUP(J173, Referral_Lookup!A$2:A$3, Referral_Lookup!B$2:B$3, "Not Specified")</f>
        <v>No Referral</v>
      </c>
    </row>
    <row r="174" spans="1:12" x14ac:dyDescent="0.3">
      <c r="A174">
        <f t="shared" ca="1" si="2"/>
        <v>0.91256100866043</v>
      </c>
      <c r="B174" s="20">
        <v>1165</v>
      </c>
      <c r="C174" t="s">
        <v>7</v>
      </c>
      <c r="D174" t="s">
        <v>12</v>
      </c>
      <c r="E174" t="s">
        <v>17</v>
      </c>
      <c r="F174" t="s">
        <v>20</v>
      </c>
      <c r="G174" t="s">
        <v>26</v>
      </c>
      <c r="H174" s="3">
        <v>4</v>
      </c>
      <c r="I174" s="3">
        <v>8</v>
      </c>
      <c r="J174" t="s">
        <v>40</v>
      </c>
      <c r="K174" s="19">
        <v>45701</v>
      </c>
      <c r="L174" t="str">
        <f>_xlfn.XLOOKUP(J174, Referral_Lookup!A$2:A$3, Referral_Lookup!B$2:B$3, "Not Specified")</f>
        <v>Financial Mentoring</v>
      </c>
    </row>
    <row r="175" spans="1:12" x14ac:dyDescent="0.3">
      <c r="A175">
        <f t="shared" ca="1" si="2"/>
        <v>0.6693845599412982</v>
      </c>
      <c r="B175" s="20">
        <v>1166</v>
      </c>
      <c r="C175" t="s">
        <v>7</v>
      </c>
      <c r="D175" t="s">
        <v>13</v>
      </c>
      <c r="E175" t="s">
        <v>17</v>
      </c>
      <c r="F175" t="s">
        <v>21</v>
      </c>
      <c r="G175" t="s">
        <v>26</v>
      </c>
      <c r="H175" s="3">
        <v>9</v>
      </c>
      <c r="I175" s="3">
        <v>18</v>
      </c>
      <c r="J175" t="s">
        <v>39</v>
      </c>
      <c r="K175" s="19">
        <v>45715</v>
      </c>
      <c r="L175" t="str">
        <f>_xlfn.XLOOKUP(J175, Referral_Lookup!A$2:A$3, Referral_Lookup!B$2:B$3, "Not Specified")</f>
        <v>No Referral</v>
      </c>
    </row>
    <row r="176" spans="1:12" x14ac:dyDescent="0.3">
      <c r="A176">
        <f t="shared" ca="1" si="2"/>
        <v>3.6111339561492373E-2</v>
      </c>
      <c r="B176" s="20">
        <v>1167</v>
      </c>
      <c r="C176" t="s">
        <v>8</v>
      </c>
      <c r="D176" t="s">
        <v>12</v>
      </c>
      <c r="E176" t="s">
        <v>17</v>
      </c>
      <c r="F176" t="s">
        <v>20</v>
      </c>
      <c r="G176" t="s">
        <v>25</v>
      </c>
      <c r="H176" s="3">
        <v>8</v>
      </c>
      <c r="I176" s="3">
        <v>16</v>
      </c>
      <c r="J176" t="s">
        <v>40</v>
      </c>
      <c r="K176" s="19">
        <v>45628</v>
      </c>
      <c r="L176" t="str">
        <f>_xlfn.XLOOKUP(J176, Referral_Lookup!A$2:A$3, Referral_Lookup!B$2:B$3, "Not Specified")</f>
        <v>Financial Mentoring</v>
      </c>
    </row>
    <row r="177" spans="1:12" x14ac:dyDescent="0.3">
      <c r="A177">
        <f t="shared" ca="1" si="2"/>
        <v>0.12760077712887086</v>
      </c>
      <c r="B177" s="20">
        <v>1168</v>
      </c>
      <c r="C177" t="s">
        <v>7</v>
      </c>
      <c r="D177" t="s">
        <v>12</v>
      </c>
      <c r="E177" t="s">
        <v>17</v>
      </c>
      <c r="F177" t="s">
        <v>20</v>
      </c>
      <c r="G177" t="s">
        <v>25</v>
      </c>
      <c r="H177" s="3">
        <v>10</v>
      </c>
      <c r="I177" s="3">
        <v>20</v>
      </c>
      <c r="J177" t="s">
        <v>40</v>
      </c>
      <c r="K177" s="19">
        <v>45746</v>
      </c>
      <c r="L177" t="str">
        <f>_xlfn.XLOOKUP(J177, Referral_Lookup!A$2:A$3, Referral_Lookup!B$2:B$3, "Not Specified")</f>
        <v>Financial Mentoring</v>
      </c>
    </row>
    <row r="178" spans="1:12" x14ac:dyDescent="0.3">
      <c r="A178">
        <f t="shared" ca="1" si="2"/>
        <v>0.88458087945779729</v>
      </c>
      <c r="B178" s="20">
        <v>1169</v>
      </c>
      <c r="C178" t="s">
        <v>7</v>
      </c>
      <c r="D178" t="s">
        <v>13</v>
      </c>
      <c r="E178" t="s">
        <v>17</v>
      </c>
      <c r="F178" t="s">
        <v>21</v>
      </c>
      <c r="G178" t="s">
        <v>26</v>
      </c>
      <c r="H178" s="3">
        <v>7</v>
      </c>
      <c r="I178" s="3">
        <v>14</v>
      </c>
      <c r="J178" t="s">
        <v>40</v>
      </c>
      <c r="K178" s="19">
        <v>45735</v>
      </c>
      <c r="L178" t="str">
        <f>_xlfn.XLOOKUP(J178, Referral_Lookup!A$2:A$3, Referral_Lookup!B$2:B$3, "Not Specified")</f>
        <v>Financial Mentoring</v>
      </c>
    </row>
    <row r="179" spans="1:12" x14ac:dyDescent="0.3">
      <c r="A179">
        <f t="shared" ca="1" si="2"/>
        <v>0.68070235932005352</v>
      </c>
      <c r="B179" s="20">
        <v>1170</v>
      </c>
      <c r="C179" t="s">
        <v>8</v>
      </c>
      <c r="D179" t="s">
        <v>12</v>
      </c>
      <c r="E179" t="s">
        <v>17</v>
      </c>
      <c r="F179" t="s">
        <v>20</v>
      </c>
      <c r="G179" t="s">
        <v>25</v>
      </c>
      <c r="H179" s="3">
        <v>10</v>
      </c>
      <c r="I179" s="3">
        <v>20</v>
      </c>
      <c r="J179" t="s">
        <v>39</v>
      </c>
      <c r="K179" s="19">
        <v>45717</v>
      </c>
      <c r="L179" t="str">
        <f>_xlfn.XLOOKUP(J179, Referral_Lookup!A$2:A$3, Referral_Lookup!B$2:B$3, "Not Specified")</f>
        <v>No Referral</v>
      </c>
    </row>
    <row r="180" spans="1:12" x14ac:dyDescent="0.3">
      <c r="A180">
        <f t="shared" ca="1" si="2"/>
        <v>5.2096810752997547E-2</v>
      </c>
      <c r="B180" s="20">
        <v>1171</v>
      </c>
      <c r="C180" t="s">
        <v>10</v>
      </c>
      <c r="D180" t="s">
        <v>15</v>
      </c>
      <c r="E180" t="s">
        <v>19</v>
      </c>
      <c r="F180" t="s">
        <v>23</v>
      </c>
      <c r="G180" t="s">
        <v>27</v>
      </c>
      <c r="H180" s="3">
        <v>8</v>
      </c>
      <c r="I180" s="3">
        <v>16</v>
      </c>
      <c r="J180" t="s">
        <v>40</v>
      </c>
      <c r="K180" s="19">
        <v>45733</v>
      </c>
      <c r="L180" t="str">
        <f>_xlfn.XLOOKUP(J180, Referral_Lookup!A$2:A$3, Referral_Lookup!B$2:B$3, "Not Specified")</f>
        <v>Financial Mentoring</v>
      </c>
    </row>
    <row r="181" spans="1:12" x14ac:dyDescent="0.3">
      <c r="A181">
        <f t="shared" ca="1" si="2"/>
        <v>0.77536616981486028</v>
      </c>
      <c r="B181" s="20">
        <v>1172</v>
      </c>
      <c r="C181" t="s">
        <v>7</v>
      </c>
      <c r="D181" t="s">
        <v>13</v>
      </c>
      <c r="E181" t="s">
        <v>17</v>
      </c>
      <c r="F181" t="s">
        <v>22</v>
      </c>
      <c r="G181" t="s">
        <v>26</v>
      </c>
      <c r="H181" s="3">
        <v>4</v>
      </c>
      <c r="I181" s="3">
        <v>8</v>
      </c>
      <c r="J181" t="s">
        <v>39</v>
      </c>
      <c r="K181" s="19">
        <v>45659</v>
      </c>
      <c r="L181" t="str">
        <f>_xlfn.XLOOKUP(J181, Referral_Lookup!A$2:A$3, Referral_Lookup!B$2:B$3, "Not Specified")</f>
        <v>No Referral</v>
      </c>
    </row>
    <row r="182" spans="1:12" x14ac:dyDescent="0.3">
      <c r="A182">
        <f t="shared" ca="1" si="2"/>
        <v>0.59454116845804295</v>
      </c>
      <c r="B182" s="20">
        <v>1173</v>
      </c>
      <c r="C182" t="s">
        <v>8</v>
      </c>
      <c r="D182" t="s">
        <v>12</v>
      </c>
      <c r="E182" t="s">
        <v>17</v>
      </c>
      <c r="F182" t="s">
        <v>20</v>
      </c>
      <c r="G182" t="s">
        <v>25</v>
      </c>
      <c r="H182" s="3">
        <v>7</v>
      </c>
      <c r="I182" s="3">
        <v>14</v>
      </c>
      <c r="J182" t="s">
        <v>40</v>
      </c>
      <c r="K182" s="19">
        <v>45670</v>
      </c>
      <c r="L182" t="str">
        <f>_xlfn.XLOOKUP(J182, Referral_Lookup!A$2:A$3, Referral_Lookup!B$2:B$3, "Not Specified")</f>
        <v>Financial Mentoring</v>
      </c>
    </row>
    <row r="183" spans="1:12" x14ac:dyDescent="0.3">
      <c r="A183">
        <f t="shared" ca="1" si="2"/>
        <v>0.18313071292701411</v>
      </c>
      <c r="B183" s="20">
        <v>1174</v>
      </c>
      <c r="C183" t="s">
        <v>8</v>
      </c>
      <c r="D183" t="s">
        <v>12</v>
      </c>
      <c r="E183" t="s">
        <v>17</v>
      </c>
      <c r="F183" t="s">
        <v>20</v>
      </c>
      <c r="G183" t="s">
        <v>25</v>
      </c>
      <c r="H183" s="3">
        <v>3</v>
      </c>
      <c r="I183" s="3">
        <v>6</v>
      </c>
      <c r="J183" t="s">
        <v>40</v>
      </c>
      <c r="K183" s="19">
        <v>45691</v>
      </c>
      <c r="L183" t="str">
        <f>_xlfn.XLOOKUP(J183, Referral_Lookup!A$2:A$3, Referral_Lookup!B$2:B$3, "Not Specified")</f>
        <v>Financial Mentoring</v>
      </c>
    </row>
    <row r="184" spans="1:12" x14ac:dyDescent="0.3">
      <c r="A184">
        <f t="shared" ca="1" si="2"/>
        <v>7.9033223434358701E-2</v>
      </c>
      <c r="B184" s="20">
        <v>1175</v>
      </c>
      <c r="C184" t="s">
        <v>8</v>
      </c>
      <c r="D184" t="s">
        <v>12</v>
      </c>
      <c r="E184" t="s">
        <v>17</v>
      </c>
      <c r="F184" t="s">
        <v>20</v>
      </c>
      <c r="G184" t="s">
        <v>25</v>
      </c>
      <c r="H184" s="3">
        <v>1</v>
      </c>
      <c r="I184" s="3">
        <v>2</v>
      </c>
      <c r="J184" t="s">
        <v>40</v>
      </c>
      <c r="K184" s="19">
        <v>45694</v>
      </c>
      <c r="L184" t="str">
        <f>_xlfn.XLOOKUP(J184, Referral_Lookup!A$2:A$3, Referral_Lookup!B$2:B$3, "Not Specified")</f>
        <v>Financial Mentoring</v>
      </c>
    </row>
    <row r="185" spans="1:12" x14ac:dyDescent="0.3">
      <c r="A185">
        <f t="shared" ca="1" si="2"/>
        <v>0.53520243229049458</v>
      </c>
      <c r="B185" s="20">
        <v>1176</v>
      </c>
      <c r="C185" t="s">
        <v>8</v>
      </c>
      <c r="D185" t="s">
        <v>12</v>
      </c>
      <c r="E185" t="s">
        <v>17</v>
      </c>
      <c r="F185" t="s">
        <v>20</v>
      </c>
      <c r="G185" t="s">
        <v>25</v>
      </c>
      <c r="H185" s="3">
        <v>10</v>
      </c>
      <c r="I185" s="3">
        <v>20</v>
      </c>
      <c r="J185" t="s">
        <v>40</v>
      </c>
      <c r="K185" s="19">
        <v>45640</v>
      </c>
      <c r="L185" t="str">
        <f>_xlfn.XLOOKUP(J185, Referral_Lookup!A$2:A$3, Referral_Lookup!B$2:B$3, "Not Specified")</f>
        <v>Financial Mentoring</v>
      </c>
    </row>
    <row r="186" spans="1:12" x14ac:dyDescent="0.3">
      <c r="A186">
        <f t="shared" ca="1" si="2"/>
        <v>0.19636033407807085</v>
      </c>
      <c r="B186" s="20">
        <v>1177</v>
      </c>
      <c r="C186" t="s">
        <v>7</v>
      </c>
      <c r="D186" t="s">
        <v>12</v>
      </c>
      <c r="E186" t="s">
        <v>17</v>
      </c>
      <c r="F186" t="s">
        <v>20</v>
      </c>
      <c r="G186" t="s">
        <v>25</v>
      </c>
      <c r="H186" s="3">
        <v>7</v>
      </c>
      <c r="I186" s="3">
        <v>14</v>
      </c>
      <c r="J186" t="s">
        <v>40</v>
      </c>
      <c r="K186" s="19">
        <v>45596</v>
      </c>
      <c r="L186" t="str">
        <f>_xlfn.XLOOKUP(J186, Referral_Lookup!A$2:A$3, Referral_Lookup!B$2:B$3, "Not Specified")</f>
        <v>Financial Mentoring</v>
      </c>
    </row>
    <row r="187" spans="1:12" x14ac:dyDescent="0.3">
      <c r="A187">
        <f t="shared" ca="1" si="2"/>
        <v>0.10890439505057592</v>
      </c>
      <c r="B187" s="20">
        <v>1178</v>
      </c>
      <c r="C187" t="s">
        <v>9</v>
      </c>
      <c r="D187" t="s">
        <v>14</v>
      </c>
      <c r="E187" t="s">
        <v>18</v>
      </c>
      <c r="F187" t="s">
        <v>23</v>
      </c>
      <c r="G187" t="s">
        <v>27</v>
      </c>
      <c r="H187" s="3">
        <v>10</v>
      </c>
      <c r="I187" s="3">
        <v>20</v>
      </c>
      <c r="J187" t="s">
        <v>39</v>
      </c>
      <c r="K187" s="19">
        <v>45717</v>
      </c>
      <c r="L187" t="str">
        <f>_xlfn.XLOOKUP(J187, Referral_Lookup!A$2:A$3, Referral_Lookup!B$2:B$3, "Not Specified")</f>
        <v>No Referral</v>
      </c>
    </row>
    <row r="188" spans="1:12" x14ac:dyDescent="0.3">
      <c r="A188">
        <f t="shared" ca="1" si="2"/>
        <v>0.12263278335442018</v>
      </c>
      <c r="B188" s="20">
        <v>1179</v>
      </c>
      <c r="C188" t="s">
        <v>7</v>
      </c>
      <c r="D188" t="s">
        <v>12</v>
      </c>
      <c r="E188" t="s">
        <v>17</v>
      </c>
      <c r="F188" t="s">
        <v>20</v>
      </c>
      <c r="G188" t="s">
        <v>25</v>
      </c>
      <c r="H188" s="3">
        <v>1</v>
      </c>
      <c r="I188" s="3">
        <v>2</v>
      </c>
      <c r="J188" t="s">
        <v>39</v>
      </c>
      <c r="K188" s="19">
        <v>45618</v>
      </c>
      <c r="L188" t="str">
        <f>_xlfn.XLOOKUP(J188, Referral_Lookup!A$2:A$3, Referral_Lookup!B$2:B$3, "Not Specified")</f>
        <v>No Referral</v>
      </c>
    </row>
    <row r="189" spans="1:12" x14ac:dyDescent="0.3">
      <c r="A189">
        <f t="shared" ca="1" si="2"/>
        <v>0.94562663187615492</v>
      </c>
      <c r="B189" s="20">
        <v>1180</v>
      </c>
      <c r="C189" t="s">
        <v>7</v>
      </c>
      <c r="D189" t="s">
        <v>13</v>
      </c>
      <c r="E189" t="s">
        <v>17</v>
      </c>
      <c r="F189" t="s">
        <v>21</v>
      </c>
      <c r="G189" t="s">
        <v>26</v>
      </c>
      <c r="H189" s="3">
        <v>6</v>
      </c>
      <c r="I189" s="3">
        <v>12</v>
      </c>
      <c r="J189" t="s">
        <v>39</v>
      </c>
      <c r="K189" s="19">
        <v>45590</v>
      </c>
      <c r="L189" t="str">
        <f>_xlfn.XLOOKUP(J189, Referral_Lookup!A$2:A$3, Referral_Lookup!B$2:B$3, "Not Specified")</f>
        <v>No Referral</v>
      </c>
    </row>
    <row r="190" spans="1:12" x14ac:dyDescent="0.3">
      <c r="A190">
        <f t="shared" ca="1" si="2"/>
        <v>0.22568599238810239</v>
      </c>
      <c r="B190" s="20">
        <v>1181</v>
      </c>
      <c r="C190" t="s">
        <v>9</v>
      </c>
      <c r="D190" t="s">
        <v>16</v>
      </c>
      <c r="E190" t="s">
        <v>17</v>
      </c>
      <c r="F190" t="s">
        <v>21</v>
      </c>
      <c r="G190" t="s">
        <v>26</v>
      </c>
      <c r="H190" s="3">
        <v>4</v>
      </c>
      <c r="I190" s="3">
        <v>8</v>
      </c>
      <c r="J190" t="s">
        <v>40</v>
      </c>
      <c r="K190" s="19">
        <v>45641</v>
      </c>
      <c r="L190" t="str">
        <f>_xlfn.XLOOKUP(J190, Referral_Lookup!A$2:A$3, Referral_Lookup!B$2:B$3, "Not Specified")</f>
        <v>Financial Mentoring</v>
      </c>
    </row>
    <row r="191" spans="1:12" x14ac:dyDescent="0.3">
      <c r="A191">
        <f t="shared" ca="1" si="2"/>
        <v>0.57959212487182854</v>
      </c>
      <c r="B191" s="20">
        <v>1182</v>
      </c>
      <c r="C191" t="s">
        <v>7</v>
      </c>
      <c r="D191" t="s">
        <v>13</v>
      </c>
      <c r="E191" t="s">
        <v>17</v>
      </c>
      <c r="F191" t="s">
        <v>22</v>
      </c>
      <c r="G191" t="s">
        <v>26</v>
      </c>
      <c r="H191" s="3">
        <v>7</v>
      </c>
      <c r="I191" s="3">
        <v>14</v>
      </c>
      <c r="J191" t="s">
        <v>39</v>
      </c>
      <c r="K191" s="19">
        <v>45737</v>
      </c>
      <c r="L191" t="str">
        <f>_xlfn.XLOOKUP(J191, Referral_Lookup!A$2:A$3, Referral_Lookup!B$2:B$3, "Not Specified")</f>
        <v>No Referral</v>
      </c>
    </row>
    <row r="192" spans="1:12" x14ac:dyDescent="0.3">
      <c r="A192">
        <f t="shared" ca="1" si="2"/>
        <v>0.50409188595323129</v>
      </c>
      <c r="B192" s="20">
        <v>1183</v>
      </c>
      <c r="C192" t="s">
        <v>7</v>
      </c>
      <c r="D192" t="s">
        <v>13</v>
      </c>
      <c r="E192" t="s">
        <v>17</v>
      </c>
      <c r="F192" t="s">
        <v>22</v>
      </c>
      <c r="G192" t="s">
        <v>26</v>
      </c>
      <c r="H192" s="3">
        <v>3</v>
      </c>
      <c r="I192" s="3">
        <v>6</v>
      </c>
      <c r="J192" t="s">
        <v>39</v>
      </c>
      <c r="K192" s="19">
        <v>45632</v>
      </c>
      <c r="L192" t="str">
        <f>_xlfn.XLOOKUP(J192, Referral_Lookup!A$2:A$3, Referral_Lookup!B$2:B$3, "Not Specified")</f>
        <v>No Referral</v>
      </c>
    </row>
    <row r="193" spans="1:12" x14ac:dyDescent="0.3">
      <c r="A193">
        <f t="shared" ca="1" si="2"/>
        <v>0.86210099791747563</v>
      </c>
      <c r="B193" s="20">
        <v>1184</v>
      </c>
      <c r="C193" t="s">
        <v>8</v>
      </c>
      <c r="D193" t="s">
        <v>12</v>
      </c>
      <c r="E193" t="s">
        <v>17</v>
      </c>
      <c r="F193" t="s">
        <v>20</v>
      </c>
      <c r="G193" t="s">
        <v>25</v>
      </c>
      <c r="H193" s="3">
        <v>5</v>
      </c>
      <c r="I193" s="3">
        <v>10</v>
      </c>
      <c r="J193" t="s">
        <v>39</v>
      </c>
      <c r="K193" s="19">
        <v>45650</v>
      </c>
      <c r="L193" t="str">
        <f>_xlfn.XLOOKUP(J193, Referral_Lookup!A$2:A$3, Referral_Lookup!B$2:B$3, "Not Specified")</f>
        <v>No Referral</v>
      </c>
    </row>
    <row r="194" spans="1:12" x14ac:dyDescent="0.3">
      <c r="A194">
        <f t="shared" ca="1" si="2"/>
        <v>0.91441021693351487</v>
      </c>
      <c r="B194" s="20">
        <v>1185</v>
      </c>
      <c r="C194" t="s">
        <v>9</v>
      </c>
      <c r="D194" t="s">
        <v>16</v>
      </c>
      <c r="E194" t="s">
        <v>17</v>
      </c>
      <c r="F194" t="s">
        <v>21</v>
      </c>
      <c r="G194" t="s">
        <v>26</v>
      </c>
      <c r="H194" s="3">
        <v>7</v>
      </c>
      <c r="I194" s="3">
        <v>14</v>
      </c>
      <c r="J194" t="s">
        <v>40</v>
      </c>
      <c r="K194" s="19">
        <v>45617</v>
      </c>
      <c r="L194" t="str">
        <f>_xlfn.XLOOKUP(J194, Referral_Lookup!A$2:A$3, Referral_Lookup!B$2:B$3, "Not Specified")</f>
        <v>Financial Mentoring</v>
      </c>
    </row>
    <row r="195" spans="1:12" x14ac:dyDescent="0.3">
      <c r="A195">
        <f t="shared" ca="1" si="2"/>
        <v>0.69115653594222604</v>
      </c>
      <c r="B195" s="20">
        <v>1186</v>
      </c>
      <c r="C195" t="s">
        <v>7</v>
      </c>
      <c r="D195" t="s">
        <v>13</v>
      </c>
      <c r="E195" t="s">
        <v>17</v>
      </c>
      <c r="F195" t="s">
        <v>22</v>
      </c>
      <c r="G195" t="s">
        <v>26</v>
      </c>
      <c r="H195" s="3">
        <v>5</v>
      </c>
      <c r="I195" s="3">
        <v>10</v>
      </c>
      <c r="J195" t="s">
        <v>40</v>
      </c>
      <c r="K195" s="19">
        <v>45707</v>
      </c>
      <c r="L195" t="str">
        <f>_xlfn.XLOOKUP(J195, Referral_Lookup!A$2:A$3, Referral_Lookup!B$2:B$3, "Not Specified")</f>
        <v>Financial Mentoring</v>
      </c>
    </row>
    <row r="196" spans="1:12" x14ac:dyDescent="0.3">
      <c r="A196">
        <f t="shared" ca="1" si="2"/>
        <v>0.56466015508213874</v>
      </c>
      <c r="B196" s="20">
        <v>1187</v>
      </c>
      <c r="C196" t="s">
        <v>8</v>
      </c>
      <c r="D196" t="s">
        <v>12</v>
      </c>
      <c r="E196" t="s">
        <v>17</v>
      </c>
      <c r="F196" t="s">
        <v>20</v>
      </c>
      <c r="G196" t="s">
        <v>25</v>
      </c>
      <c r="H196" s="3">
        <v>6</v>
      </c>
      <c r="I196" s="3">
        <v>12</v>
      </c>
      <c r="J196" t="s">
        <v>39</v>
      </c>
      <c r="K196" s="19">
        <v>45666</v>
      </c>
      <c r="L196" t="str">
        <f>_xlfn.XLOOKUP(J196, Referral_Lookup!A$2:A$3, Referral_Lookup!B$2:B$3, "Not Specified")</f>
        <v>No Referral</v>
      </c>
    </row>
    <row r="197" spans="1:12" x14ac:dyDescent="0.3">
      <c r="A197">
        <f t="shared" ca="1" si="2"/>
        <v>0.39307818140044104</v>
      </c>
      <c r="B197" s="20">
        <v>1188</v>
      </c>
      <c r="C197" t="s">
        <v>8</v>
      </c>
      <c r="D197" t="s">
        <v>12</v>
      </c>
      <c r="E197" t="s">
        <v>17</v>
      </c>
      <c r="F197" t="s">
        <v>20</v>
      </c>
      <c r="G197" t="s">
        <v>25</v>
      </c>
      <c r="H197" s="3">
        <v>1</v>
      </c>
      <c r="I197" s="3">
        <v>2</v>
      </c>
      <c r="J197" t="s">
        <v>39</v>
      </c>
      <c r="K197" s="19">
        <v>45670</v>
      </c>
      <c r="L197" t="str">
        <f>_xlfn.XLOOKUP(J197, Referral_Lookup!A$2:A$3, Referral_Lookup!B$2:B$3, "Not Specified")</f>
        <v>No Referral</v>
      </c>
    </row>
    <row r="198" spans="1:12" x14ac:dyDescent="0.3">
      <c r="A198">
        <f t="shared" ca="1" si="2"/>
        <v>0.6304052302906451</v>
      </c>
      <c r="B198" s="20">
        <v>1189</v>
      </c>
      <c r="C198" t="s">
        <v>8</v>
      </c>
      <c r="D198" t="s">
        <v>12</v>
      </c>
      <c r="E198" t="s">
        <v>17</v>
      </c>
      <c r="F198" t="s">
        <v>20</v>
      </c>
      <c r="G198" t="s">
        <v>25</v>
      </c>
      <c r="H198" s="3">
        <v>2</v>
      </c>
      <c r="I198" s="3">
        <v>4</v>
      </c>
      <c r="J198" t="s">
        <v>39</v>
      </c>
      <c r="K198" s="19">
        <v>45648</v>
      </c>
      <c r="L198" t="str">
        <f>_xlfn.XLOOKUP(J198, Referral_Lookup!A$2:A$3, Referral_Lookup!B$2:B$3, "Not Specified")</f>
        <v>No Referral</v>
      </c>
    </row>
    <row r="199" spans="1:12" x14ac:dyDescent="0.3">
      <c r="A199">
        <f t="shared" ca="1" si="2"/>
        <v>0.61403789052382451</v>
      </c>
      <c r="B199" s="20">
        <v>1190</v>
      </c>
      <c r="C199" t="s">
        <v>8</v>
      </c>
      <c r="D199" t="s">
        <v>12</v>
      </c>
      <c r="E199" t="s">
        <v>17</v>
      </c>
      <c r="F199" t="s">
        <v>20</v>
      </c>
      <c r="G199" t="s">
        <v>25</v>
      </c>
      <c r="H199" s="3">
        <v>5</v>
      </c>
      <c r="I199" s="3">
        <v>10</v>
      </c>
      <c r="J199" t="s">
        <v>39</v>
      </c>
      <c r="K199" s="19">
        <v>45746</v>
      </c>
      <c r="L199" t="str">
        <f>_xlfn.XLOOKUP(J199, Referral_Lookup!A$2:A$3, Referral_Lookup!B$2:B$3, "Not Specified")</f>
        <v>No Referral</v>
      </c>
    </row>
    <row r="200" spans="1:12" x14ac:dyDescent="0.3">
      <c r="A200">
        <f t="shared" ca="1" si="2"/>
        <v>3.2043323809278212E-2</v>
      </c>
      <c r="B200" s="20">
        <v>1191</v>
      </c>
      <c r="C200" t="s">
        <v>8</v>
      </c>
      <c r="D200" t="s">
        <v>12</v>
      </c>
      <c r="E200" t="s">
        <v>17</v>
      </c>
      <c r="F200" t="s">
        <v>20</v>
      </c>
      <c r="G200" t="s">
        <v>25</v>
      </c>
      <c r="H200" s="3">
        <v>8</v>
      </c>
      <c r="I200" s="3">
        <v>16</v>
      </c>
      <c r="J200" t="s">
        <v>39</v>
      </c>
      <c r="K200" s="19">
        <v>45672</v>
      </c>
      <c r="L200" t="str">
        <f>_xlfn.XLOOKUP(J200, Referral_Lookup!A$2:A$3, Referral_Lookup!B$2:B$3, "Not Specified")</f>
        <v>No Referral</v>
      </c>
    </row>
    <row r="201" spans="1:12" x14ac:dyDescent="0.3">
      <c r="A201">
        <f t="shared" ca="1" si="2"/>
        <v>0.27915184014229311</v>
      </c>
      <c r="B201" s="20">
        <v>1192</v>
      </c>
      <c r="C201" t="s">
        <v>7</v>
      </c>
      <c r="D201" t="s">
        <v>13</v>
      </c>
      <c r="E201" t="s">
        <v>17</v>
      </c>
      <c r="F201" t="s">
        <v>22</v>
      </c>
      <c r="G201" t="s">
        <v>26</v>
      </c>
      <c r="H201" s="3">
        <v>9</v>
      </c>
      <c r="I201" s="3">
        <v>18</v>
      </c>
      <c r="J201" t="s">
        <v>39</v>
      </c>
      <c r="K201" s="19">
        <v>45695</v>
      </c>
      <c r="L201" t="str">
        <f>_xlfn.XLOOKUP(J201, Referral_Lookup!A$2:A$3, Referral_Lookup!B$2:B$3, "Not Specified")</f>
        <v>No Referral</v>
      </c>
    </row>
    <row r="202" spans="1:12" x14ac:dyDescent="0.3">
      <c r="A202">
        <f t="shared" ca="1" si="2"/>
        <v>0.98124465172173836</v>
      </c>
      <c r="B202" s="20">
        <v>1193</v>
      </c>
      <c r="C202" t="s">
        <v>8</v>
      </c>
      <c r="D202" t="s">
        <v>12</v>
      </c>
      <c r="E202" t="s">
        <v>17</v>
      </c>
      <c r="F202" t="s">
        <v>20</v>
      </c>
      <c r="G202" t="s">
        <v>25</v>
      </c>
      <c r="H202" s="3">
        <v>2</v>
      </c>
      <c r="I202" s="3">
        <v>4</v>
      </c>
      <c r="J202" t="s">
        <v>40</v>
      </c>
      <c r="K202" s="19">
        <v>45680</v>
      </c>
      <c r="L202" t="str">
        <f>_xlfn.XLOOKUP(J202, Referral_Lookup!A$2:A$3, Referral_Lookup!B$2:B$3, "Not Specified")</f>
        <v>Financial Mentoring</v>
      </c>
    </row>
    <row r="203" spans="1:12" x14ac:dyDescent="0.3">
      <c r="A203">
        <f t="shared" ref="A203:A266" ca="1" si="3">RAND()</f>
        <v>0.3623770137583574</v>
      </c>
      <c r="B203" s="20">
        <v>1194</v>
      </c>
      <c r="C203" t="s">
        <v>9</v>
      </c>
      <c r="D203" t="s">
        <v>14</v>
      </c>
      <c r="E203" t="s">
        <v>18</v>
      </c>
      <c r="F203" t="s">
        <v>23</v>
      </c>
      <c r="G203" t="s">
        <v>27</v>
      </c>
      <c r="H203" s="3">
        <v>9</v>
      </c>
      <c r="I203" s="3">
        <v>18</v>
      </c>
      <c r="J203" t="s">
        <v>39</v>
      </c>
      <c r="K203" s="19">
        <v>45699</v>
      </c>
      <c r="L203" t="str">
        <f>_xlfn.XLOOKUP(J203, Referral_Lookup!A$2:A$3, Referral_Lookup!B$2:B$3, "Not Specified")</f>
        <v>No Referral</v>
      </c>
    </row>
    <row r="204" spans="1:12" x14ac:dyDescent="0.3">
      <c r="A204">
        <f t="shared" ca="1" si="3"/>
        <v>0.32184073291186621</v>
      </c>
      <c r="B204" s="20">
        <v>1195</v>
      </c>
      <c r="C204" t="s">
        <v>7</v>
      </c>
      <c r="D204" t="s">
        <v>13</v>
      </c>
      <c r="E204" t="s">
        <v>17</v>
      </c>
      <c r="F204" t="s">
        <v>22</v>
      </c>
      <c r="G204" t="s">
        <v>26</v>
      </c>
      <c r="H204" s="3">
        <v>2</v>
      </c>
      <c r="I204" s="3">
        <v>4</v>
      </c>
      <c r="J204" t="s">
        <v>39</v>
      </c>
      <c r="K204" s="19">
        <v>45603</v>
      </c>
      <c r="L204" t="str">
        <f>_xlfn.XLOOKUP(J204, Referral_Lookup!A$2:A$3, Referral_Lookup!B$2:B$3, "Not Specified")</f>
        <v>No Referral</v>
      </c>
    </row>
    <row r="205" spans="1:12" x14ac:dyDescent="0.3">
      <c r="A205">
        <f t="shared" ca="1" si="3"/>
        <v>0.91208047072103038</v>
      </c>
      <c r="B205" s="20">
        <v>1196</v>
      </c>
      <c r="C205" t="s">
        <v>7</v>
      </c>
      <c r="D205" t="s">
        <v>16</v>
      </c>
      <c r="E205" t="s">
        <v>17</v>
      </c>
      <c r="F205" t="s">
        <v>21</v>
      </c>
      <c r="G205" t="s">
        <v>26</v>
      </c>
      <c r="H205" s="3">
        <v>7</v>
      </c>
      <c r="I205" s="3">
        <v>14</v>
      </c>
      <c r="J205" t="s">
        <v>40</v>
      </c>
      <c r="K205" s="19">
        <v>45673</v>
      </c>
      <c r="L205" t="str">
        <f>_xlfn.XLOOKUP(J205, Referral_Lookup!A$2:A$3, Referral_Lookup!B$2:B$3, "Not Specified")</f>
        <v>Financial Mentoring</v>
      </c>
    </row>
    <row r="206" spans="1:12" x14ac:dyDescent="0.3">
      <c r="A206">
        <f t="shared" ca="1" si="3"/>
        <v>0.95836081304168963</v>
      </c>
      <c r="B206" s="20">
        <v>1197</v>
      </c>
      <c r="C206" t="s">
        <v>7</v>
      </c>
      <c r="D206" t="s">
        <v>13</v>
      </c>
      <c r="E206" t="s">
        <v>17</v>
      </c>
      <c r="F206" t="s">
        <v>22</v>
      </c>
      <c r="G206" t="s">
        <v>26</v>
      </c>
      <c r="H206" s="3">
        <v>2</v>
      </c>
      <c r="I206" s="3">
        <v>4</v>
      </c>
      <c r="J206" t="s">
        <v>40</v>
      </c>
      <c r="K206" s="19">
        <v>45659</v>
      </c>
      <c r="L206" t="str">
        <f>_xlfn.XLOOKUP(J206, Referral_Lookup!A$2:A$3, Referral_Lookup!B$2:B$3, "Not Specified")</f>
        <v>Financial Mentoring</v>
      </c>
    </row>
    <row r="207" spans="1:12" x14ac:dyDescent="0.3">
      <c r="A207">
        <f t="shared" ca="1" si="3"/>
        <v>0.26063715077858662</v>
      </c>
      <c r="B207" s="20">
        <v>1198</v>
      </c>
      <c r="C207" t="s">
        <v>7</v>
      </c>
      <c r="D207" t="s">
        <v>12</v>
      </c>
      <c r="E207" t="s">
        <v>17</v>
      </c>
      <c r="F207" t="s">
        <v>20</v>
      </c>
      <c r="G207" t="s">
        <v>25</v>
      </c>
      <c r="H207" s="3">
        <v>9</v>
      </c>
      <c r="I207" s="3">
        <v>18</v>
      </c>
      <c r="J207" t="s">
        <v>39</v>
      </c>
      <c r="K207" s="19">
        <v>45676</v>
      </c>
      <c r="L207" t="str">
        <f>_xlfn.XLOOKUP(J207, Referral_Lookup!A$2:A$3, Referral_Lookup!B$2:B$3, "Not Specified")</f>
        <v>No Referral</v>
      </c>
    </row>
    <row r="208" spans="1:12" x14ac:dyDescent="0.3">
      <c r="A208">
        <f t="shared" ca="1" si="3"/>
        <v>0.61823325997623424</v>
      </c>
      <c r="B208" s="20">
        <v>1199</v>
      </c>
      <c r="C208" t="s">
        <v>9</v>
      </c>
      <c r="D208" t="s">
        <v>14</v>
      </c>
      <c r="E208" t="s">
        <v>17</v>
      </c>
      <c r="F208" t="s">
        <v>23</v>
      </c>
      <c r="G208" t="s">
        <v>27</v>
      </c>
      <c r="H208" s="3">
        <v>5</v>
      </c>
      <c r="I208" s="3">
        <v>10</v>
      </c>
      <c r="J208" t="s">
        <v>39</v>
      </c>
      <c r="K208" s="19">
        <v>45657</v>
      </c>
      <c r="L208" t="str">
        <f>_xlfn.XLOOKUP(J208, Referral_Lookup!A$2:A$3, Referral_Lookup!B$2:B$3, "Not Specified")</f>
        <v>No Referral</v>
      </c>
    </row>
    <row r="209" spans="1:12" x14ac:dyDescent="0.3">
      <c r="A209">
        <f t="shared" ca="1" si="3"/>
        <v>0.84964065332531113</v>
      </c>
      <c r="B209" s="20">
        <v>1200</v>
      </c>
      <c r="C209" t="s">
        <v>7</v>
      </c>
      <c r="D209" t="s">
        <v>13</v>
      </c>
      <c r="E209" t="s">
        <v>17</v>
      </c>
      <c r="F209" t="s">
        <v>22</v>
      </c>
      <c r="G209" t="s">
        <v>26</v>
      </c>
      <c r="H209" s="3">
        <v>6</v>
      </c>
      <c r="I209" s="3">
        <v>12</v>
      </c>
      <c r="J209" t="s">
        <v>39</v>
      </c>
      <c r="K209" s="19">
        <v>45579</v>
      </c>
      <c r="L209" t="str">
        <f>_xlfn.XLOOKUP(J209, Referral_Lookup!A$2:A$3, Referral_Lookup!B$2:B$3, "Not Specified")</f>
        <v>No Referral</v>
      </c>
    </row>
    <row r="210" spans="1:12" x14ac:dyDescent="0.3">
      <c r="A210">
        <f t="shared" ca="1" si="3"/>
        <v>0.94072222329863808</v>
      </c>
      <c r="B210" s="20">
        <v>1201</v>
      </c>
      <c r="C210" t="s">
        <v>8</v>
      </c>
      <c r="D210" t="s">
        <v>12</v>
      </c>
      <c r="E210" t="s">
        <v>17</v>
      </c>
      <c r="F210" t="s">
        <v>20</v>
      </c>
      <c r="G210" t="s">
        <v>25</v>
      </c>
      <c r="H210" s="3">
        <v>2</v>
      </c>
      <c r="I210" s="3">
        <v>4</v>
      </c>
      <c r="J210" t="s">
        <v>40</v>
      </c>
      <c r="K210" s="19">
        <v>45609</v>
      </c>
      <c r="L210" t="str">
        <f>_xlfn.XLOOKUP(J210, Referral_Lookup!A$2:A$3, Referral_Lookup!B$2:B$3, "Not Specified")</f>
        <v>Financial Mentoring</v>
      </c>
    </row>
    <row r="211" spans="1:12" x14ac:dyDescent="0.3">
      <c r="A211">
        <f t="shared" ca="1" si="3"/>
        <v>9.2884923315061041E-2</v>
      </c>
      <c r="B211" s="20">
        <v>1202</v>
      </c>
      <c r="C211" t="s">
        <v>7</v>
      </c>
      <c r="D211" t="s">
        <v>13</v>
      </c>
      <c r="E211" t="s">
        <v>17</v>
      </c>
      <c r="F211" t="s">
        <v>22</v>
      </c>
      <c r="G211" t="s">
        <v>26</v>
      </c>
      <c r="H211" s="3">
        <v>3</v>
      </c>
      <c r="I211" s="3">
        <v>6</v>
      </c>
      <c r="J211" t="s">
        <v>39</v>
      </c>
      <c r="K211" s="19">
        <v>45569</v>
      </c>
      <c r="L211" t="str">
        <f>_xlfn.XLOOKUP(J211, Referral_Lookup!A$2:A$3, Referral_Lookup!B$2:B$3, "Not Specified")</f>
        <v>No Referral</v>
      </c>
    </row>
    <row r="212" spans="1:12" x14ac:dyDescent="0.3">
      <c r="A212">
        <f t="shared" ca="1" si="3"/>
        <v>0.87306508106004843</v>
      </c>
      <c r="B212" s="20">
        <v>1203</v>
      </c>
      <c r="C212" t="s">
        <v>7</v>
      </c>
      <c r="D212" t="s">
        <v>13</v>
      </c>
      <c r="E212" t="s">
        <v>17</v>
      </c>
      <c r="F212" t="s">
        <v>22</v>
      </c>
      <c r="G212" t="s">
        <v>26</v>
      </c>
      <c r="H212" s="3">
        <v>7</v>
      </c>
      <c r="I212" s="3">
        <v>14</v>
      </c>
      <c r="J212" t="s">
        <v>39</v>
      </c>
      <c r="K212" s="19">
        <v>45686</v>
      </c>
      <c r="L212" t="str">
        <f>_xlfn.XLOOKUP(J212, Referral_Lookup!A$2:A$3, Referral_Lookup!B$2:B$3, "Not Specified")</f>
        <v>No Referral</v>
      </c>
    </row>
    <row r="213" spans="1:12" x14ac:dyDescent="0.3">
      <c r="A213">
        <f t="shared" ca="1" si="3"/>
        <v>0.20642512807063873</v>
      </c>
      <c r="B213" s="20">
        <v>1204</v>
      </c>
      <c r="C213" t="s">
        <v>9</v>
      </c>
      <c r="D213" t="s">
        <v>14</v>
      </c>
      <c r="E213" t="s">
        <v>18</v>
      </c>
      <c r="F213" t="s">
        <v>23</v>
      </c>
      <c r="G213" t="s">
        <v>27</v>
      </c>
      <c r="H213" s="3">
        <v>6</v>
      </c>
      <c r="I213" s="3">
        <v>12</v>
      </c>
      <c r="J213" t="s">
        <v>39</v>
      </c>
      <c r="K213" s="19">
        <v>45617</v>
      </c>
      <c r="L213" t="str">
        <f>_xlfn.XLOOKUP(J213, Referral_Lookup!A$2:A$3, Referral_Lookup!B$2:B$3, "Not Specified")</f>
        <v>No Referral</v>
      </c>
    </row>
    <row r="214" spans="1:12" x14ac:dyDescent="0.3">
      <c r="A214">
        <f t="shared" ca="1" si="3"/>
        <v>0.32899506875410656</v>
      </c>
      <c r="B214" s="20">
        <v>1205</v>
      </c>
      <c r="C214" t="s">
        <v>7</v>
      </c>
      <c r="D214" t="s">
        <v>13</v>
      </c>
      <c r="E214" t="s">
        <v>17</v>
      </c>
      <c r="F214" t="s">
        <v>21</v>
      </c>
      <c r="G214" t="s">
        <v>26</v>
      </c>
      <c r="H214" s="3">
        <v>8</v>
      </c>
      <c r="I214" s="3">
        <v>16</v>
      </c>
      <c r="J214" t="s">
        <v>39</v>
      </c>
      <c r="K214" s="19">
        <v>45689</v>
      </c>
      <c r="L214" t="str">
        <f>_xlfn.XLOOKUP(J214, Referral_Lookup!A$2:A$3, Referral_Lookup!B$2:B$3, "Not Specified")</f>
        <v>No Referral</v>
      </c>
    </row>
    <row r="215" spans="1:12" x14ac:dyDescent="0.3">
      <c r="A215">
        <f t="shared" ca="1" si="3"/>
        <v>0.28699455528804341</v>
      </c>
      <c r="B215" s="20">
        <v>1206</v>
      </c>
      <c r="C215" t="s">
        <v>9</v>
      </c>
      <c r="D215" t="s">
        <v>14</v>
      </c>
      <c r="E215" t="s">
        <v>17</v>
      </c>
      <c r="F215" t="s">
        <v>23</v>
      </c>
      <c r="G215" t="s">
        <v>26</v>
      </c>
      <c r="H215" s="3">
        <v>8</v>
      </c>
      <c r="I215" s="3">
        <v>16</v>
      </c>
      <c r="J215" t="s">
        <v>40</v>
      </c>
      <c r="K215" s="19">
        <v>45731</v>
      </c>
      <c r="L215" t="str">
        <f>_xlfn.XLOOKUP(J215, Referral_Lookup!A$2:A$3, Referral_Lookup!B$2:B$3, "Not Specified")</f>
        <v>Financial Mentoring</v>
      </c>
    </row>
    <row r="216" spans="1:12" x14ac:dyDescent="0.3">
      <c r="A216">
        <f t="shared" ca="1" si="3"/>
        <v>0.99569422434565436</v>
      </c>
      <c r="B216" s="20">
        <v>1207</v>
      </c>
      <c r="C216" t="s">
        <v>7</v>
      </c>
      <c r="D216" t="s">
        <v>13</v>
      </c>
      <c r="E216" t="s">
        <v>17</v>
      </c>
      <c r="F216" t="s">
        <v>22</v>
      </c>
      <c r="G216" t="s">
        <v>26</v>
      </c>
      <c r="H216" s="3">
        <v>10</v>
      </c>
      <c r="I216" s="3">
        <v>20</v>
      </c>
      <c r="J216" t="s">
        <v>40</v>
      </c>
      <c r="K216" s="19">
        <v>45715</v>
      </c>
      <c r="L216" t="str">
        <f>_xlfn.XLOOKUP(J216, Referral_Lookup!A$2:A$3, Referral_Lookup!B$2:B$3, "Not Specified")</f>
        <v>Financial Mentoring</v>
      </c>
    </row>
    <row r="217" spans="1:12" x14ac:dyDescent="0.3">
      <c r="A217">
        <f t="shared" ca="1" si="3"/>
        <v>0.79224313589953932</v>
      </c>
      <c r="B217" s="20">
        <v>1208</v>
      </c>
      <c r="C217" t="s">
        <v>10</v>
      </c>
      <c r="D217" t="s">
        <v>15</v>
      </c>
      <c r="E217" t="s">
        <v>19</v>
      </c>
      <c r="F217" t="s">
        <v>24</v>
      </c>
      <c r="G217" t="s">
        <v>27</v>
      </c>
      <c r="H217" s="3">
        <v>6</v>
      </c>
      <c r="I217" s="3">
        <v>12</v>
      </c>
      <c r="J217" t="s">
        <v>39</v>
      </c>
      <c r="K217" s="19">
        <v>45664</v>
      </c>
      <c r="L217" t="str">
        <f>_xlfn.XLOOKUP(J217, Referral_Lookup!A$2:A$3, Referral_Lookup!B$2:B$3, "Not Specified")</f>
        <v>No Referral</v>
      </c>
    </row>
    <row r="218" spans="1:12" x14ac:dyDescent="0.3">
      <c r="A218">
        <f t="shared" ca="1" si="3"/>
        <v>0.71041247647348105</v>
      </c>
      <c r="B218" s="20">
        <v>1209</v>
      </c>
      <c r="C218" t="s">
        <v>8</v>
      </c>
      <c r="D218" t="s">
        <v>12</v>
      </c>
      <c r="E218" t="s">
        <v>17</v>
      </c>
      <c r="F218" t="s">
        <v>20</v>
      </c>
      <c r="G218" t="s">
        <v>25</v>
      </c>
      <c r="H218" s="3">
        <v>2</v>
      </c>
      <c r="I218" s="3">
        <v>4</v>
      </c>
      <c r="J218" t="s">
        <v>39</v>
      </c>
      <c r="K218" s="19">
        <v>45683</v>
      </c>
      <c r="L218" t="str">
        <f>_xlfn.XLOOKUP(J218, Referral_Lookup!A$2:A$3, Referral_Lookup!B$2:B$3, "Not Specified")</f>
        <v>No Referral</v>
      </c>
    </row>
    <row r="219" spans="1:12" x14ac:dyDescent="0.3">
      <c r="A219">
        <f t="shared" ca="1" si="3"/>
        <v>0.5326148767533293</v>
      </c>
      <c r="B219" s="20">
        <v>1210</v>
      </c>
      <c r="C219" t="s">
        <v>10</v>
      </c>
      <c r="D219" t="s">
        <v>15</v>
      </c>
      <c r="E219" t="s">
        <v>19</v>
      </c>
      <c r="F219" t="s">
        <v>24</v>
      </c>
      <c r="G219" t="s">
        <v>27</v>
      </c>
      <c r="H219" s="3">
        <v>1</v>
      </c>
      <c r="I219" s="3">
        <v>2</v>
      </c>
      <c r="J219" t="s">
        <v>39</v>
      </c>
      <c r="K219" s="19">
        <v>45699</v>
      </c>
      <c r="L219" t="str">
        <f>_xlfn.XLOOKUP(J219, Referral_Lookup!A$2:A$3, Referral_Lookup!B$2:B$3, "Not Specified")</f>
        <v>No Referral</v>
      </c>
    </row>
    <row r="220" spans="1:12" x14ac:dyDescent="0.3">
      <c r="A220">
        <f t="shared" ca="1" si="3"/>
        <v>0.61411740793383696</v>
      </c>
      <c r="B220" s="20">
        <v>1211</v>
      </c>
      <c r="C220" t="s">
        <v>7</v>
      </c>
      <c r="D220" t="s">
        <v>12</v>
      </c>
      <c r="E220" t="s">
        <v>17</v>
      </c>
      <c r="F220" t="s">
        <v>20</v>
      </c>
      <c r="G220" t="s">
        <v>25</v>
      </c>
      <c r="H220" s="3">
        <v>6</v>
      </c>
      <c r="I220" s="3">
        <v>12</v>
      </c>
      <c r="J220" t="s">
        <v>40</v>
      </c>
      <c r="K220" s="19">
        <v>45573</v>
      </c>
      <c r="L220" t="str">
        <f>_xlfn.XLOOKUP(J220, Referral_Lookup!A$2:A$3, Referral_Lookup!B$2:B$3, "Not Specified")</f>
        <v>Financial Mentoring</v>
      </c>
    </row>
    <row r="221" spans="1:12" x14ac:dyDescent="0.3">
      <c r="A221">
        <f t="shared" ca="1" si="3"/>
        <v>0.21295584229596243</v>
      </c>
      <c r="B221" s="20">
        <v>1212</v>
      </c>
      <c r="C221" t="s">
        <v>10</v>
      </c>
      <c r="D221" t="s">
        <v>15</v>
      </c>
      <c r="E221" t="s">
        <v>19</v>
      </c>
      <c r="F221" t="s">
        <v>24</v>
      </c>
      <c r="G221" t="s">
        <v>28</v>
      </c>
      <c r="H221" s="3">
        <v>7</v>
      </c>
      <c r="I221" s="3">
        <v>14</v>
      </c>
      <c r="J221" t="s">
        <v>39</v>
      </c>
      <c r="K221" s="19">
        <v>45641</v>
      </c>
      <c r="L221" t="str">
        <f>_xlfn.XLOOKUP(J221, Referral_Lookup!A$2:A$3, Referral_Lookup!B$2:B$3, "Not Specified")</f>
        <v>No Referral</v>
      </c>
    </row>
    <row r="222" spans="1:12" x14ac:dyDescent="0.3">
      <c r="A222">
        <f t="shared" ca="1" si="3"/>
        <v>2.5023966883743753E-3</v>
      </c>
      <c r="B222" s="20">
        <v>1213</v>
      </c>
      <c r="C222" t="s">
        <v>7</v>
      </c>
      <c r="D222" t="s">
        <v>13</v>
      </c>
      <c r="E222" t="s">
        <v>17</v>
      </c>
      <c r="F222" t="s">
        <v>21</v>
      </c>
      <c r="G222" t="s">
        <v>26</v>
      </c>
      <c r="H222" s="3">
        <v>1</v>
      </c>
      <c r="I222" s="3">
        <v>2</v>
      </c>
      <c r="J222" t="s">
        <v>39</v>
      </c>
      <c r="K222" s="19">
        <v>45728</v>
      </c>
      <c r="L222" t="str">
        <f>_xlfn.XLOOKUP(J222, Referral_Lookup!A$2:A$3, Referral_Lookup!B$2:B$3, "Not Specified")</f>
        <v>No Referral</v>
      </c>
    </row>
    <row r="223" spans="1:12" x14ac:dyDescent="0.3">
      <c r="A223">
        <f t="shared" ca="1" si="3"/>
        <v>0.80455673465085797</v>
      </c>
      <c r="B223" s="20">
        <v>1214</v>
      </c>
      <c r="C223" t="s">
        <v>7</v>
      </c>
      <c r="D223" t="s">
        <v>13</v>
      </c>
      <c r="E223" t="s">
        <v>17</v>
      </c>
      <c r="F223" t="s">
        <v>22</v>
      </c>
      <c r="G223" t="s">
        <v>26</v>
      </c>
      <c r="H223" s="3">
        <v>9</v>
      </c>
      <c r="I223" s="3">
        <v>18</v>
      </c>
      <c r="J223" t="s">
        <v>39</v>
      </c>
      <c r="K223" s="19">
        <v>45591</v>
      </c>
      <c r="L223" t="str">
        <f>_xlfn.XLOOKUP(J223, Referral_Lookup!A$2:A$3, Referral_Lookup!B$2:B$3, "Not Specified")</f>
        <v>No Referral</v>
      </c>
    </row>
    <row r="224" spans="1:12" x14ac:dyDescent="0.3">
      <c r="A224">
        <f t="shared" ca="1" si="3"/>
        <v>0.89354583299117496</v>
      </c>
      <c r="B224" s="20">
        <v>1215</v>
      </c>
      <c r="C224" t="s">
        <v>8</v>
      </c>
      <c r="D224" t="s">
        <v>12</v>
      </c>
      <c r="E224" t="s">
        <v>17</v>
      </c>
      <c r="F224" t="s">
        <v>20</v>
      </c>
      <c r="G224" t="s">
        <v>25</v>
      </c>
      <c r="H224" s="3">
        <v>6</v>
      </c>
      <c r="I224" s="3">
        <v>12</v>
      </c>
      <c r="J224" t="s">
        <v>40</v>
      </c>
      <c r="K224" s="19">
        <v>45569</v>
      </c>
      <c r="L224" t="str">
        <f>_xlfn.XLOOKUP(J224, Referral_Lookup!A$2:A$3, Referral_Lookup!B$2:B$3, "Not Specified")</f>
        <v>Financial Mentoring</v>
      </c>
    </row>
    <row r="225" spans="1:12" x14ac:dyDescent="0.3">
      <c r="A225">
        <f t="shared" ca="1" si="3"/>
        <v>0.68442342979827131</v>
      </c>
      <c r="B225" s="20">
        <v>1216</v>
      </c>
      <c r="C225" t="s">
        <v>7</v>
      </c>
      <c r="D225" t="s">
        <v>12</v>
      </c>
      <c r="E225" t="s">
        <v>17</v>
      </c>
      <c r="F225" t="s">
        <v>20</v>
      </c>
      <c r="G225" t="s">
        <v>25</v>
      </c>
      <c r="H225" s="3">
        <v>8</v>
      </c>
      <c r="I225" s="3">
        <v>16</v>
      </c>
      <c r="J225" t="s">
        <v>39</v>
      </c>
      <c r="K225" s="19">
        <v>45591</v>
      </c>
      <c r="L225" t="str">
        <f>_xlfn.XLOOKUP(J225, Referral_Lookup!A$2:A$3, Referral_Lookup!B$2:B$3, "Not Specified")</f>
        <v>No Referral</v>
      </c>
    </row>
    <row r="226" spans="1:12" x14ac:dyDescent="0.3">
      <c r="A226">
        <f t="shared" ca="1" si="3"/>
        <v>0.32998876572043678</v>
      </c>
      <c r="B226" s="20">
        <v>1217</v>
      </c>
      <c r="C226" t="s">
        <v>9</v>
      </c>
      <c r="D226" t="s">
        <v>16</v>
      </c>
      <c r="E226" t="s">
        <v>17</v>
      </c>
      <c r="F226" t="s">
        <v>21</v>
      </c>
      <c r="G226" t="s">
        <v>26</v>
      </c>
      <c r="H226" s="3">
        <v>6</v>
      </c>
      <c r="I226" s="3">
        <v>12</v>
      </c>
      <c r="J226" t="s">
        <v>39</v>
      </c>
      <c r="K226" s="19">
        <v>45667</v>
      </c>
      <c r="L226" t="str">
        <f>_xlfn.XLOOKUP(J226, Referral_Lookup!A$2:A$3, Referral_Lookup!B$2:B$3, "Not Specified")</f>
        <v>No Referral</v>
      </c>
    </row>
    <row r="227" spans="1:12" x14ac:dyDescent="0.3">
      <c r="A227">
        <f t="shared" ca="1" si="3"/>
        <v>0.48918731774736202</v>
      </c>
      <c r="B227" s="20">
        <v>1218</v>
      </c>
      <c r="C227" t="s">
        <v>7</v>
      </c>
      <c r="D227" t="s">
        <v>13</v>
      </c>
      <c r="E227" t="s">
        <v>17</v>
      </c>
      <c r="F227" t="s">
        <v>22</v>
      </c>
      <c r="G227" t="s">
        <v>26</v>
      </c>
      <c r="H227" s="3">
        <v>9</v>
      </c>
      <c r="I227" s="3">
        <v>18</v>
      </c>
      <c r="J227" t="s">
        <v>39</v>
      </c>
      <c r="K227" s="19">
        <v>45609</v>
      </c>
      <c r="L227" t="str">
        <f>_xlfn.XLOOKUP(J227, Referral_Lookup!A$2:A$3, Referral_Lookup!B$2:B$3, "Not Specified")</f>
        <v>No Referral</v>
      </c>
    </row>
    <row r="228" spans="1:12" x14ac:dyDescent="0.3">
      <c r="A228">
        <f t="shared" ca="1" si="3"/>
        <v>0.97754756294863732</v>
      </c>
      <c r="B228" s="20">
        <v>1219</v>
      </c>
      <c r="C228" t="s">
        <v>7</v>
      </c>
      <c r="D228" t="s">
        <v>13</v>
      </c>
      <c r="E228" t="s">
        <v>17</v>
      </c>
      <c r="F228" t="s">
        <v>22</v>
      </c>
      <c r="G228" t="s">
        <v>26</v>
      </c>
      <c r="H228" s="3">
        <v>9</v>
      </c>
      <c r="I228" s="3">
        <v>18</v>
      </c>
      <c r="J228" t="s">
        <v>39</v>
      </c>
      <c r="K228" s="19">
        <v>45623</v>
      </c>
      <c r="L228" t="str">
        <f>_xlfn.XLOOKUP(J228, Referral_Lookup!A$2:A$3, Referral_Lookup!B$2:B$3, "Not Specified")</f>
        <v>No Referral</v>
      </c>
    </row>
    <row r="229" spans="1:12" x14ac:dyDescent="0.3">
      <c r="A229">
        <f t="shared" ca="1" si="3"/>
        <v>0.70188356455969381</v>
      </c>
      <c r="B229" s="20">
        <v>1220</v>
      </c>
      <c r="C229" t="s">
        <v>9</v>
      </c>
      <c r="D229" t="s">
        <v>16</v>
      </c>
      <c r="E229" t="s">
        <v>17</v>
      </c>
      <c r="F229" t="s">
        <v>21</v>
      </c>
      <c r="G229" t="s">
        <v>26</v>
      </c>
      <c r="H229" s="3">
        <v>3</v>
      </c>
      <c r="I229" s="3">
        <v>6</v>
      </c>
      <c r="J229" t="s">
        <v>39</v>
      </c>
      <c r="K229" s="19">
        <v>45697</v>
      </c>
      <c r="L229" t="str">
        <f>_xlfn.XLOOKUP(J229, Referral_Lookup!A$2:A$3, Referral_Lookup!B$2:B$3, "Not Specified")</f>
        <v>No Referral</v>
      </c>
    </row>
    <row r="230" spans="1:12" x14ac:dyDescent="0.3">
      <c r="A230">
        <f t="shared" ca="1" si="3"/>
        <v>0.6346375936978933</v>
      </c>
      <c r="B230" s="20">
        <v>1221</v>
      </c>
      <c r="C230" t="s">
        <v>7</v>
      </c>
      <c r="D230" t="s">
        <v>13</v>
      </c>
      <c r="E230" t="s">
        <v>17</v>
      </c>
      <c r="F230" t="s">
        <v>21</v>
      </c>
      <c r="G230" t="s">
        <v>26</v>
      </c>
      <c r="H230" s="3">
        <v>1</v>
      </c>
      <c r="I230" s="3">
        <v>2</v>
      </c>
      <c r="J230" t="s">
        <v>39</v>
      </c>
      <c r="K230" s="19">
        <v>45618</v>
      </c>
      <c r="L230" t="str">
        <f>_xlfn.XLOOKUP(J230, Referral_Lookup!A$2:A$3, Referral_Lookup!B$2:B$3, "Not Specified")</f>
        <v>No Referral</v>
      </c>
    </row>
    <row r="231" spans="1:12" x14ac:dyDescent="0.3">
      <c r="A231">
        <f t="shared" ca="1" si="3"/>
        <v>0.84911509957523301</v>
      </c>
      <c r="B231" s="20">
        <v>1222</v>
      </c>
      <c r="C231" t="s">
        <v>7</v>
      </c>
      <c r="D231" t="s">
        <v>13</v>
      </c>
      <c r="E231" t="s">
        <v>17</v>
      </c>
      <c r="F231" t="s">
        <v>22</v>
      </c>
      <c r="G231" t="s">
        <v>26</v>
      </c>
      <c r="H231" s="3">
        <v>6</v>
      </c>
      <c r="I231" s="3">
        <v>12</v>
      </c>
      <c r="J231" t="s">
        <v>39</v>
      </c>
      <c r="K231" s="19">
        <v>45634</v>
      </c>
      <c r="L231" t="str">
        <f>_xlfn.XLOOKUP(J231, Referral_Lookup!A$2:A$3, Referral_Lookup!B$2:B$3, "Not Specified")</f>
        <v>No Referral</v>
      </c>
    </row>
    <row r="232" spans="1:12" x14ac:dyDescent="0.3">
      <c r="A232">
        <f t="shared" ca="1" si="3"/>
        <v>0.16679390168952246</v>
      </c>
      <c r="B232" s="20">
        <v>1223</v>
      </c>
      <c r="C232" t="s">
        <v>7</v>
      </c>
      <c r="D232" t="s">
        <v>16</v>
      </c>
      <c r="E232" t="s">
        <v>17</v>
      </c>
      <c r="F232" t="s">
        <v>21</v>
      </c>
      <c r="G232" t="s">
        <v>26</v>
      </c>
      <c r="H232" s="3">
        <v>10</v>
      </c>
      <c r="I232" s="3">
        <v>20</v>
      </c>
      <c r="J232" t="s">
        <v>39</v>
      </c>
      <c r="K232" s="19">
        <v>45732</v>
      </c>
      <c r="L232" t="str">
        <f>_xlfn.XLOOKUP(J232, Referral_Lookup!A$2:A$3, Referral_Lookup!B$2:B$3, "Not Specified")</f>
        <v>No Referral</v>
      </c>
    </row>
    <row r="233" spans="1:12" x14ac:dyDescent="0.3">
      <c r="A233">
        <f t="shared" ca="1" si="3"/>
        <v>0.18460147695674456</v>
      </c>
      <c r="B233" s="20">
        <v>1224</v>
      </c>
      <c r="C233" t="s">
        <v>7</v>
      </c>
      <c r="D233" t="s">
        <v>16</v>
      </c>
      <c r="E233" t="s">
        <v>17</v>
      </c>
      <c r="F233" t="s">
        <v>21</v>
      </c>
      <c r="G233" t="s">
        <v>26</v>
      </c>
      <c r="H233" s="3">
        <v>3</v>
      </c>
      <c r="I233" s="3">
        <v>6</v>
      </c>
      <c r="J233" t="s">
        <v>40</v>
      </c>
      <c r="K233" s="19">
        <v>45599</v>
      </c>
      <c r="L233" t="str">
        <f>_xlfn.XLOOKUP(J233, Referral_Lookup!A$2:A$3, Referral_Lookup!B$2:B$3, "Not Specified")</f>
        <v>Financial Mentoring</v>
      </c>
    </row>
    <row r="234" spans="1:12" x14ac:dyDescent="0.3">
      <c r="A234">
        <f t="shared" ca="1" si="3"/>
        <v>0.61831905453775116</v>
      </c>
      <c r="B234" s="20">
        <v>1225</v>
      </c>
      <c r="C234" t="s">
        <v>10</v>
      </c>
      <c r="D234" t="s">
        <v>15</v>
      </c>
      <c r="E234" t="s">
        <v>19</v>
      </c>
      <c r="F234" t="s">
        <v>24</v>
      </c>
      <c r="G234" t="s">
        <v>27</v>
      </c>
      <c r="H234" s="3">
        <v>3</v>
      </c>
      <c r="I234" s="3">
        <v>6</v>
      </c>
      <c r="J234" t="s">
        <v>40</v>
      </c>
      <c r="K234" s="19">
        <v>45650</v>
      </c>
      <c r="L234" t="str">
        <f>_xlfn.XLOOKUP(J234, Referral_Lookup!A$2:A$3, Referral_Lookup!B$2:B$3, "Not Specified")</f>
        <v>Financial Mentoring</v>
      </c>
    </row>
    <row r="235" spans="1:12" x14ac:dyDescent="0.3">
      <c r="A235">
        <f t="shared" ca="1" si="3"/>
        <v>0.68494504416841118</v>
      </c>
      <c r="B235" s="20">
        <v>1226</v>
      </c>
      <c r="C235" t="s">
        <v>7</v>
      </c>
      <c r="D235" t="s">
        <v>13</v>
      </c>
      <c r="E235" t="s">
        <v>17</v>
      </c>
      <c r="F235" t="s">
        <v>22</v>
      </c>
      <c r="G235" t="s">
        <v>26</v>
      </c>
      <c r="H235" s="3">
        <v>2</v>
      </c>
      <c r="I235" s="3">
        <v>4</v>
      </c>
      <c r="J235" t="s">
        <v>39</v>
      </c>
      <c r="K235" s="19">
        <v>45631</v>
      </c>
      <c r="L235" t="str">
        <f>_xlfn.XLOOKUP(J235, Referral_Lookup!A$2:A$3, Referral_Lookup!B$2:B$3, "Not Specified")</f>
        <v>No Referral</v>
      </c>
    </row>
    <row r="236" spans="1:12" x14ac:dyDescent="0.3">
      <c r="A236">
        <f t="shared" ca="1" si="3"/>
        <v>0.73554785997278349</v>
      </c>
      <c r="B236" s="20">
        <v>1227</v>
      </c>
      <c r="C236" t="s">
        <v>9</v>
      </c>
      <c r="D236" t="s">
        <v>14</v>
      </c>
      <c r="E236" t="s">
        <v>18</v>
      </c>
      <c r="F236" t="s">
        <v>23</v>
      </c>
      <c r="G236" t="s">
        <v>27</v>
      </c>
      <c r="H236" s="3">
        <v>2</v>
      </c>
      <c r="I236" s="3">
        <v>4</v>
      </c>
      <c r="J236" t="s">
        <v>39</v>
      </c>
      <c r="K236" s="19">
        <v>45581</v>
      </c>
      <c r="L236" t="str">
        <f>_xlfn.XLOOKUP(J236, Referral_Lookup!A$2:A$3, Referral_Lookup!B$2:B$3, "Not Specified")</f>
        <v>No Referral</v>
      </c>
    </row>
    <row r="237" spans="1:12" x14ac:dyDescent="0.3">
      <c r="A237">
        <f t="shared" ca="1" si="3"/>
        <v>0.86421785609568058</v>
      </c>
      <c r="B237" s="20">
        <v>1228</v>
      </c>
      <c r="C237" t="s">
        <v>8</v>
      </c>
      <c r="D237" t="s">
        <v>12</v>
      </c>
      <c r="E237" t="s">
        <v>17</v>
      </c>
      <c r="F237" t="s">
        <v>20</v>
      </c>
      <c r="G237" t="s">
        <v>25</v>
      </c>
      <c r="H237" s="3">
        <v>3</v>
      </c>
      <c r="I237" s="3">
        <v>6</v>
      </c>
      <c r="J237" t="s">
        <v>39</v>
      </c>
      <c r="K237" s="19">
        <v>45696</v>
      </c>
      <c r="L237" t="str">
        <f>_xlfn.XLOOKUP(J237, Referral_Lookup!A$2:A$3, Referral_Lookup!B$2:B$3, "Not Specified")</f>
        <v>No Referral</v>
      </c>
    </row>
    <row r="238" spans="1:12" x14ac:dyDescent="0.3">
      <c r="A238">
        <f t="shared" ca="1" si="3"/>
        <v>0.72029788111400317</v>
      </c>
      <c r="B238" s="20">
        <v>1229</v>
      </c>
      <c r="C238" t="s">
        <v>7</v>
      </c>
      <c r="D238" t="s">
        <v>13</v>
      </c>
      <c r="E238" t="s">
        <v>17</v>
      </c>
      <c r="F238" t="s">
        <v>21</v>
      </c>
      <c r="G238" t="s">
        <v>26</v>
      </c>
      <c r="H238" s="3">
        <v>4</v>
      </c>
      <c r="I238" s="3">
        <v>8</v>
      </c>
      <c r="J238" t="s">
        <v>39</v>
      </c>
      <c r="K238" s="19">
        <v>45634</v>
      </c>
      <c r="L238" t="str">
        <f>_xlfn.XLOOKUP(J238, Referral_Lookup!A$2:A$3, Referral_Lookup!B$2:B$3, "Not Specified")</f>
        <v>No Referral</v>
      </c>
    </row>
    <row r="239" spans="1:12" x14ac:dyDescent="0.3">
      <c r="A239">
        <f t="shared" ca="1" si="3"/>
        <v>0.15034497087816301</v>
      </c>
      <c r="B239" s="20">
        <v>1230</v>
      </c>
      <c r="C239" t="s">
        <v>9</v>
      </c>
      <c r="D239" t="s">
        <v>14</v>
      </c>
      <c r="E239" t="s">
        <v>18</v>
      </c>
      <c r="F239" t="s">
        <v>23</v>
      </c>
      <c r="G239" t="s">
        <v>27</v>
      </c>
      <c r="H239" s="3">
        <v>8</v>
      </c>
      <c r="I239" s="3">
        <v>16</v>
      </c>
      <c r="J239" t="s">
        <v>40</v>
      </c>
      <c r="K239" s="19">
        <v>45621</v>
      </c>
      <c r="L239" t="str">
        <f>_xlfn.XLOOKUP(J239, Referral_Lookup!A$2:A$3, Referral_Lookup!B$2:B$3, "Not Specified")</f>
        <v>Financial Mentoring</v>
      </c>
    </row>
    <row r="240" spans="1:12" x14ac:dyDescent="0.3">
      <c r="A240">
        <f t="shared" ca="1" si="3"/>
        <v>0.76058871696061681</v>
      </c>
      <c r="B240" s="20">
        <v>1231</v>
      </c>
      <c r="C240" t="s">
        <v>7</v>
      </c>
      <c r="D240" t="s">
        <v>13</v>
      </c>
      <c r="E240" t="s">
        <v>17</v>
      </c>
      <c r="F240" t="s">
        <v>22</v>
      </c>
      <c r="G240" t="s">
        <v>26</v>
      </c>
      <c r="H240" s="3">
        <v>7</v>
      </c>
      <c r="I240" s="3">
        <v>14</v>
      </c>
      <c r="J240" t="s">
        <v>39</v>
      </c>
      <c r="K240" s="19">
        <v>45583</v>
      </c>
      <c r="L240" t="str">
        <f>_xlfn.XLOOKUP(J240, Referral_Lookup!A$2:A$3, Referral_Lookup!B$2:B$3, "Not Specified")</f>
        <v>No Referral</v>
      </c>
    </row>
    <row r="241" spans="1:12" x14ac:dyDescent="0.3">
      <c r="A241">
        <f t="shared" ca="1" si="3"/>
        <v>0.49528698951310679</v>
      </c>
      <c r="B241" s="20">
        <v>1232</v>
      </c>
      <c r="C241" t="s">
        <v>9</v>
      </c>
      <c r="D241" t="s">
        <v>14</v>
      </c>
      <c r="E241" t="s">
        <v>18</v>
      </c>
      <c r="F241" t="s">
        <v>23</v>
      </c>
      <c r="G241" t="s">
        <v>27</v>
      </c>
      <c r="H241" s="3">
        <v>9</v>
      </c>
      <c r="I241" s="3">
        <v>18</v>
      </c>
      <c r="J241" t="s">
        <v>39</v>
      </c>
      <c r="K241" s="19">
        <v>45696</v>
      </c>
      <c r="L241" t="str">
        <f>_xlfn.XLOOKUP(J241, Referral_Lookup!A$2:A$3, Referral_Lookup!B$2:B$3, "Not Specified")</f>
        <v>No Referral</v>
      </c>
    </row>
    <row r="242" spans="1:12" x14ac:dyDescent="0.3">
      <c r="A242">
        <f t="shared" ca="1" si="3"/>
        <v>0.78537411550707392</v>
      </c>
      <c r="B242" s="20">
        <v>1233</v>
      </c>
      <c r="C242" t="s">
        <v>7</v>
      </c>
      <c r="D242" t="s">
        <v>12</v>
      </c>
      <c r="E242" t="s">
        <v>17</v>
      </c>
      <c r="F242" t="s">
        <v>20</v>
      </c>
      <c r="G242" t="s">
        <v>26</v>
      </c>
      <c r="H242" s="3">
        <v>2</v>
      </c>
      <c r="I242" s="3">
        <v>4</v>
      </c>
      <c r="J242" t="s">
        <v>40</v>
      </c>
      <c r="K242" s="19">
        <v>45606</v>
      </c>
      <c r="L242" t="str">
        <f>_xlfn.XLOOKUP(J242, Referral_Lookup!A$2:A$3, Referral_Lookup!B$2:B$3, "Not Specified")</f>
        <v>Financial Mentoring</v>
      </c>
    </row>
    <row r="243" spans="1:12" x14ac:dyDescent="0.3">
      <c r="A243">
        <f t="shared" ca="1" si="3"/>
        <v>0.3164444811968351</v>
      </c>
      <c r="B243" s="20">
        <v>1234</v>
      </c>
      <c r="C243" t="s">
        <v>8</v>
      </c>
      <c r="D243" t="s">
        <v>12</v>
      </c>
      <c r="E243" t="s">
        <v>17</v>
      </c>
      <c r="F243" t="s">
        <v>20</v>
      </c>
      <c r="G243" t="s">
        <v>25</v>
      </c>
      <c r="H243" s="3">
        <v>9</v>
      </c>
      <c r="I243" s="3">
        <v>18</v>
      </c>
      <c r="J243" t="s">
        <v>40</v>
      </c>
      <c r="K243" s="19">
        <v>45606</v>
      </c>
      <c r="L243" t="str">
        <f>_xlfn.XLOOKUP(J243, Referral_Lookup!A$2:A$3, Referral_Lookup!B$2:B$3, "Not Specified")</f>
        <v>Financial Mentoring</v>
      </c>
    </row>
    <row r="244" spans="1:12" x14ac:dyDescent="0.3">
      <c r="A244">
        <f t="shared" ca="1" si="3"/>
        <v>0.89399470006296466</v>
      </c>
      <c r="B244" s="20">
        <v>1235</v>
      </c>
      <c r="C244" t="s">
        <v>7</v>
      </c>
      <c r="D244" t="s">
        <v>13</v>
      </c>
      <c r="E244" t="s">
        <v>17</v>
      </c>
      <c r="F244" t="s">
        <v>22</v>
      </c>
      <c r="G244" t="s">
        <v>26</v>
      </c>
      <c r="H244" s="3">
        <v>6</v>
      </c>
      <c r="I244" s="3">
        <v>12</v>
      </c>
      <c r="J244" t="s">
        <v>39</v>
      </c>
      <c r="K244" s="19">
        <v>45597</v>
      </c>
      <c r="L244" t="str">
        <f>_xlfn.XLOOKUP(J244, Referral_Lookup!A$2:A$3, Referral_Lookup!B$2:B$3, "Not Specified")</f>
        <v>No Referral</v>
      </c>
    </row>
    <row r="245" spans="1:12" x14ac:dyDescent="0.3">
      <c r="A245">
        <f t="shared" ca="1" si="3"/>
        <v>0.68106999519870559</v>
      </c>
      <c r="B245" s="20">
        <v>1236</v>
      </c>
      <c r="C245" t="s">
        <v>7</v>
      </c>
      <c r="D245" t="s">
        <v>13</v>
      </c>
      <c r="E245" t="s">
        <v>17</v>
      </c>
      <c r="F245" t="s">
        <v>22</v>
      </c>
      <c r="G245" t="s">
        <v>26</v>
      </c>
      <c r="H245" s="3">
        <v>2</v>
      </c>
      <c r="I245" s="3">
        <v>4</v>
      </c>
      <c r="J245" t="s">
        <v>39</v>
      </c>
      <c r="K245" s="19">
        <v>45570</v>
      </c>
      <c r="L245" t="str">
        <f>_xlfn.XLOOKUP(J245, Referral_Lookup!A$2:A$3, Referral_Lookup!B$2:B$3, "Not Specified")</f>
        <v>No Referral</v>
      </c>
    </row>
    <row r="246" spans="1:12" x14ac:dyDescent="0.3">
      <c r="A246">
        <f t="shared" ca="1" si="3"/>
        <v>0.6646669506033096</v>
      </c>
      <c r="B246" s="20">
        <v>1237</v>
      </c>
      <c r="C246" t="s">
        <v>9</v>
      </c>
      <c r="D246" t="s">
        <v>16</v>
      </c>
      <c r="E246" t="s">
        <v>17</v>
      </c>
      <c r="F246" t="s">
        <v>23</v>
      </c>
      <c r="G246" t="s">
        <v>26</v>
      </c>
      <c r="H246" s="3">
        <v>2</v>
      </c>
      <c r="I246" s="3">
        <v>4</v>
      </c>
      <c r="J246" t="s">
        <v>39</v>
      </c>
      <c r="K246" s="19">
        <v>45656</v>
      </c>
      <c r="L246" t="str">
        <f>_xlfn.XLOOKUP(J246, Referral_Lookup!A$2:A$3, Referral_Lookup!B$2:B$3, "Not Specified")</f>
        <v>No Referral</v>
      </c>
    </row>
    <row r="247" spans="1:12" x14ac:dyDescent="0.3">
      <c r="A247">
        <f t="shared" ca="1" si="3"/>
        <v>0.83727863035884043</v>
      </c>
      <c r="B247" s="20">
        <v>1238</v>
      </c>
      <c r="C247" t="s">
        <v>9</v>
      </c>
      <c r="D247" t="s">
        <v>16</v>
      </c>
      <c r="E247" t="s">
        <v>17</v>
      </c>
      <c r="F247" t="s">
        <v>23</v>
      </c>
      <c r="G247" t="s">
        <v>26</v>
      </c>
      <c r="H247" s="3">
        <v>5</v>
      </c>
      <c r="I247" s="3">
        <v>10</v>
      </c>
      <c r="J247" t="s">
        <v>39</v>
      </c>
      <c r="K247" s="19">
        <v>45585</v>
      </c>
      <c r="L247" t="str">
        <f>_xlfn.XLOOKUP(J247, Referral_Lookup!A$2:A$3, Referral_Lookup!B$2:B$3, "Not Specified")</f>
        <v>No Referral</v>
      </c>
    </row>
    <row r="248" spans="1:12" x14ac:dyDescent="0.3">
      <c r="A248">
        <f t="shared" ca="1" si="3"/>
        <v>0.91980005379130525</v>
      </c>
      <c r="B248" s="20">
        <v>1239</v>
      </c>
      <c r="C248" t="s">
        <v>8</v>
      </c>
      <c r="D248" t="s">
        <v>12</v>
      </c>
      <c r="E248" t="s">
        <v>17</v>
      </c>
      <c r="F248" t="s">
        <v>20</v>
      </c>
      <c r="G248" t="s">
        <v>25</v>
      </c>
      <c r="H248" s="3">
        <v>4</v>
      </c>
      <c r="I248" s="3">
        <v>8</v>
      </c>
      <c r="J248" t="s">
        <v>40</v>
      </c>
      <c r="K248" s="19">
        <v>45626</v>
      </c>
      <c r="L248" t="str">
        <f>_xlfn.XLOOKUP(J248, Referral_Lookup!A$2:A$3, Referral_Lookup!B$2:B$3, "Not Specified")</f>
        <v>Financial Mentoring</v>
      </c>
    </row>
    <row r="249" spans="1:12" x14ac:dyDescent="0.3">
      <c r="A249">
        <f t="shared" ca="1" si="3"/>
        <v>0.13567186061226666</v>
      </c>
      <c r="B249" s="20">
        <v>1240</v>
      </c>
      <c r="C249" t="s">
        <v>9</v>
      </c>
      <c r="D249" t="s">
        <v>14</v>
      </c>
      <c r="E249" t="s">
        <v>18</v>
      </c>
      <c r="F249" t="s">
        <v>23</v>
      </c>
      <c r="G249" t="s">
        <v>27</v>
      </c>
      <c r="H249" s="3">
        <v>1</v>
      </c>
      <c r="I249" s="3">
        <v>2</v>
      </c>
      <c r="J249" t="s">
        <v>39</v>
      </c>
      <c r="K249" s="19">
        <v>45645</v>
      </c>
      <c r="L249" t="str">
        <f>_xlfn.XLOOKUP(J249, Referral_Lookup!A$2:A$3, Referral_Lookup!B$2:B$3, "Not Specified")</f>
        <v>No Referral</v>
      </c>
    </row>
    <row r="250" spans="1:12" x14ac:dyDescent="0.3">
      <c r="A250">
        <f t="shared" ca="1" si="3"/>
        <v>0.10417460429035141</v>
      </c>
      <c r="B250" s="20">
        <v>1241</v>
      </c>
      <c r="C250" t="s">
        <v>9</v>
      </c>
      <c r="D250" t="s">
        <v>14</v>
      </c>
      <c r="E250" t="s">
        <v>18</v>
      </c>
      <c r="F250" t="s">
        <v>23</v>
      </c>
      <c r="G250" t="s">
        <v>27</v>
      </c>
      <c r="H250" s="3">
        <v>5</v>
      </c>
      <c r="I250" s="3">
        <v>10</v>
      </c>
      <c r="J250" t="s">
        <v>40</v>
      </c>
      <c r="K250" s="19">
        <v>45735</v>
      </c>
      <c r="L250" t="str">
        <f>_xlfn.XLOOKUP(J250, Referral_Lookup!A$2:A$3, Referral_Lookup!B$2:B$3, "Not Specified")</f>
        <v>Financial Mentoring</v>
      </c>
    </row>
    <row r="251" spans="1:12" x14ac:dyDescent="0.3">
      <c r="A251">
        <f t="shared" ca="1" si="3"/>
        <v>0.91138579006315545</v>
      </c>
      <c r="B251" s="20">
        <v>1242</v>
      </c>
      <c r="C251" t="s">
        <v>9</v>
      </c>
      <c r="D251" t="s">
        <v>14</v>
      </c>
      <c r="E251" t="s">
        <v>17</v>
      </c>
      <c r="F251" t="s">
        <v>23</v>
      </c>
      <c r="G251" t="s">
        <v>26</v>
      </c>
      <c r="H251" s="3">
        <v>1</v>
      </c>
      <c r="I251" s="3">
        <v>2</v>
      </c>
      <c r="J251" t="s">
        <v>39</v>
      </c>
      <c r="K251" s="19">
        <v>45602</v>
      </c>
      <c r="L251" t="str">
        <f>_xlfn.XLOOKUP(J251, Referral_Lookup!A$2:A$3, Referral_Lookup!B$2:B$3, "Not Specified")</f>
        <v>No Referral</v>
      </c>
    </row>
    <row r="252" spans="1:12" x14ac:dyDescent="0.3">
      <c r="A252">
        <f t="shared" ca="1" si="3"/>
        <v>0.2959964324493185</v>
      </c>
      <c r="B252" s="20">
        <v>1243</v>
      </c>
      <c r="C252" t="s">
        <v>7</v>
      </c>
      <c r="D252" t="s">
        <v>13</v>
      </c>
      <c r="E252" t="s">
        <v>17</v>
      </c>
      <c r="F252" t="s">
        <v>22</v>
      </c>
      <c r="G252" t="s">
        <v>26</v>
      </c>
      <c r="H252" s="3">
        <v>9</v>
      </c>
      <c r="I252" s="3">
        <v>18</v>
      </c>
      <c r="J252" t="s">
        <v>40</v>
      </c>
      <c r="K252" s="19">
        <v>45720</v>
      </c>
      <c r="L252" t="str">
        <f>_xlfn.XLOOKUP(J252, Referral_Lookup!A$2:A$3, Referral_Lookup!B$2:B$3, "Not Specified")</f>
        <v>Financial Mentoring</v>
      </c>
    </row>
    <row r="253" spans="1:12" x14ac:dyDescent="0.3">
      <c r="A253">
        <f t="shared" ca="1" si="3"/>
        <v>0.7920884078041216</v>
      </c>
      <c r="B253" s="20">
        <v>1244</v>
      </c>
      <c r="C253" t="s">
        <v>8</v>
      </c>
      <c r="D253" t="s">
        <v>12</v>
      </c>
      <c r="E253" t="s">
        <v>17</v>
      </c>
      <c r="F253" t="s">
        <v>20</v>
      </c>
      <c r="G253" t="s">
        <v>25</v>
      </c>
      <c r="H253" s="3">
        <v>8</v>
      </c>
      <c r="I253" s="3">
        <v>16</v>
      </c>
      <c r="J253" t="s">
        <v>39</v>
      </c>
      <c r="K253" s="19">
        <v>45630</v>
      </c>
      <c r="L253" t="str">
        <f>_xlfn.XLOOKUP(J253, Referral_Lookup!A$2:A$3, Referral_Lookup!B$2:B$3, "Not Specified")</f>
        <v>No Referral</v>
      </c>
    </row>
    <row r="254" spans="1:12" x14ac:dyDescent="0.3">
      <c r="A254">
        <f t="shared" ca="1" si="3"/>
        <v>0.24018444389679716</v>
      </c>
      <c r="B254" s="20">
        <v>1245</v>
      </c>
      <c r="C254" t="s">
        <v>7</v>
      </c>
      <c r="D254" t="s">
        <v>13</v>
      </c>
      <c r="E254" t="s">
        <v>17</v>
      </c>
      <c r="F254" t="s">
        <v>22</v>
      </c>
      <c r="G254" t="s">
        <v>26</v>
      </c>
      <c r="H254" s="3">
        <v>5</v>
      </c>
      <c r="I254" s="3">
        <v>10</v>
      </c>
      <c r="J254" t="s">
        <v>39</v>
      </c>
      <c r="K254" s="19">
        <v>45713</v>
      </c>
      <c r="L254" t="str">
        <f>_xlfn.XLOOKUP(J254, Referral_Lookup!A$2:A$3, Referral_Lookup!B$2:B$3, "Not Specified")</f>
        <v>No Referral</v>
      </c>
    </row>
    <row r="255" spans="1:12" x14ac:dyDescent="0.3">
      <c r="A255">
        <f t="shared" ca="1" si="3"/>
        <v>0.84603305203024382</v>
      </c>
      <c r="B255" s="20">
        <v>1246</v>
      </c>
      <c r="C255" t="s">
        <v>9</v>
      </c>
      <c r="D255" t="s">
        <v>16</v>
      </c>
      <c r="E255" t="s">
        <v>17</v>
      </c>
      <c r="F255" t="s">
        <v>21</v>
      </c>
      <c r="G255" t="s">
        <v>26</v>
      </c>
      <c r="H255" s="3">
        <v>3</v>
      </c>
      <c r="I255" s="3">
        <v>6</v>
      </c>
      <c r="J255" t="s">
        <v>39</v>
      </c>
      <c r="K255" s="19">
        <v>45722</v>
      </c>
      <c r="L255" t="str">
        <f>_xlfn.XLOOKUP(J255, Referral_Lookup!A$2:A$3, Referral_Lookup!B$2:B$3, "Not Specified")</f>
        <v>No Referral</v>
      </c>
    </row>
    <row r="256" spans="1:12" x14ac:dyDescent="0.3">
      <c r="A256">
        <f t="shared" ca="1" si="3"/>
        <v>0.69884140941180295</v>
      </c>
      <c r="B256" s="20">
        <v>1247</v>
      </c>
      <c r="C256" t="s">
        <v>8</v>
      </c>
      <c r="D256" t="s">
        <v>12</v>
      </c>
      <c r="E256" t="s">
        <v>17</v>
      </c>
      <c r="F256" t="s">
        <v>20</v>
      </c>
      <c r="G256" t="s">
        <v>25</v>
      </c>
      <c r="H256" s="3">
        <v>9</v>
      </c>
      <c r="I256" s="3">
        <v>18</v>
      </c>
      <c r="J256" t="s">
        <v>39</v>
      </c>
      <c r="K256" s="19">
        <v>45680</v>
      </c>
      <c r="L256" t="str">
        <f>_xlfn.XLOOKUP(J256, Referral_Lookup!A$2:A$3, Referral_Lookup!B$2:B$3, "Not Specified")</f>
        <v>No Referral</v>
      </c>
    </row>
    <row r="257" spans="1:12" x14ac:dyDescent="0.3">
      <c r="A257">
        <f t="shared" ca="1" si="3"/>
        <v>0.47139670715763138</v>
      </c>
      <c r="B257" s="20">
        <v>1248</v>
      </c>
      <c r="C257" t="s">
        <v>8</v>
      </c>
      <c r="D257" t="s">
        <v>12</v>
      </c>
      <c r="E257" t="s">
        <v>17</v>
      </c>
      <c r="F257" t="s">
        <v>20</v>
      </c>
      <c r="G257" t="s">
        <v>25</v>
      </c>
      <c r="H257" s="3">
        <v>1</v>
      </c>
      <c r="I257" s="3">
        <v>2</v>
      </c>
      <c r="J257" t="s">
        <v>39</v>
      </c>
      <c r="K257" s="19">
        <v>45698</v>
      </c>
      <c r="L257" t="str">
        <f>_xlfn.XLOOKUP(J257, Referral_Lookup!A$2:A$3, Referral_Lookup!B$2:B$3, "Not Specified")</f>
        <v>No Referral</v>
      </c>
    </row>
    <row r="258" spans="1:12" x14ac:dyDescent="0.3">
      <c r="A258">
        <f t="shared" ca="1" si="3"/>
        <v>0.65529397505740339</v>
      </c>
      <c r="B258" s="20">
        <v>1249</v>
      </c>
      <c r="C258" t="s">
        <v>7</v>
      </c>
      <c r="D258" t="s">
        <v>13</v>
      </c>
      <c r="E258" t="s">
        <v>17</v>
      </c>
      <c r="F258" t="s">
        <v>22</v>
      </c>
      <c r="G258" t="s">
        <v>26</v>
      </c>
      <c r="H258" s="3">
        <v>7</v>
      </c>
      <c r="I258" s="3">
        <v>14</v>
      </c>
      <c r="J258" t="s">
        <v>39</v>
      </c>
      <c r="K258" s="19">
        <v>45676</v>
      </c>
      <c r="L258" t="str">
        <f>_xlfn.XLOOKUP(J258, Referral_Lookup!A$2:A$3, Referral_Lookup!B$2:B$3, "Not Specified")</f>
        <v>No Referral</v>
      </c>
    </row>
    <row r="259" spans="1:12" x14ac:dyDescent="0.3">
      <c r="A259">
        <f t="shared" ca="1" si="3"/>
        <v>0.540064663030555</v>
      </c>
      <c r="B259" s="20">
        <v>1250</v>
      </c>
      <c r="C259" t="s">
        <v>9</v>
      </c>
      <c r="D259" t="s">
        <v>15</v>
      </c>
      <c r="E259" t="s">
        <v>18</v>
      </c>
      <c r="F259" t="s">
        <v>23</v>
      </c>
      <c r="G259" t="s">
        <v>27</v>
      </c>
      <c r="H259" s="3">
        <v>10</v>
      </c>
      <c r="I259" s="3">
        <v>20</v>
      </c>
      <c r="J259" t="s">
        <v>40</v>
      </c>
      <c r="K259" s="19">
        <v>45567</v>
      </c>
      <c r="L259" t="str">
        <f>_xlfn.XLOOKUP(J259, Referral_Lookup!A$2:A$3, Referral_Lookup!B$2:B$3, "Not Specified")</f>
        <v>Financial Mentoring</v>
      </c>
    </row>
    <row r="260" spans="1:12" x14ac:dyDescent="0.3">
      <c r="A260">
        <f t="shared" ca="1" si="3"/>
        <v>0.24864992780406192</v>
      </c>
      <c r="B260" s="20">
        <v>1251</v>
      </c>
      <c r="C260" t="s">
        <v>7</v>
      </c>
      <c r="D260" t="s">
        <v>13</v>
      </c>
      <c r="E260" t="s">
        <v>17</v>
      </c>
      <c r="F260" t="s">
        <v>22</v>
      </c>
      <c r="G260" t="s">
        <v>26</v>
      </c>
      <c r="H260" s="3">
        <v>1</v>
      </c>
      <c r="I260" s="3">
        <v>2</v>
      </c>
      <c r="J260" t="s">
        <v>39</v>
      </c>
      <c r="K260" s="19">
        <v>45615</v>
      </c>
      <c r="L260" t="str">
        <f>_xlfn.XLOOKUP(J260, Referral_Lookup!A$2:A$3, Referral_Lookup!B$2:B$3, "Not Specified")</f>
        <v>No Referral</v>
      </c>
    </row>
    <row r="261" spans="1:12" x14ac:dyDescent="0.3">
      <c r="A261">
        <f t="shared" ca="1" si="3"/>
        <v>0.49359819325602283</v>
      </c>
      <c r="B261" s="20">
        <v>1252</v>
      </c>
      <c r="C261" t="s">
        <v>10</v>
      </c>
      <c r="D261" t="s">
        <v>15</v>
      </c>
      <c r="E261" t="s">
        <v>19</v>
      </c>
      <c r="F261" t="s">
        <v>23</v>
      </c>
      <c r="G261" t="s">
        <v>27</v>
      </c>
      <c r="H261" s="3">
        <v>3</v>
      </c>
      <c r="I261" s="3">
        <v>6</v>
      </c>
      <c r="J261" t="s">
        <v>39</v>
      </c>
      <c r="K261" s="19">
        <v>45587</v>
      </c>
      <c r="L261" t="str">
        <f>_xlfn.XLOOKUP(J261, Referral_Lookup!A$2:A$3, Referral_Lookup!B$2:B$3, "Not Specified")</f>
        <v>No Referral</v>
      </c>
    </row>
    <row r="262" spans="1:12" x14ac:dyDescent="0.3">
      <c r="A262">
        <f t="shared" ca="1" si="3"/>
        <v>0.80407635300633018</v>
      </c>
      <c r="B262" s="20">
        <v>1253</v>
      </c>
      <c r="C262" t="s">
        <v>9</v>
      </c>
      <c r="D262" t="s">
        <v>15</v>
      </c>
      <c r="E262" t="s">
        <v>18</v>
      </c>
      <c r="F262" t="s">
        <v>23</v>
      </c>
      <c r="G262" t="s">
        <v>27</v>
      </c>
      <c r="H262" s="3">
        <v>7</v>
      </c>
      <c r="I262" s="3">
        <v>14</v>
      </c>
      <c r="J262" t="s">
        <v>40</v>
      </c>
      <c r="K262" s="19">
        <v>45718</v>
      </c>
      <c r="L262" t="str">
        <f>_xlfn.XLOOKUP(J262, Referral_Lookup!A$2:A$3, Referral_Lookup!B$2:B$3, "Not Specified")</f>
        <v>Financial Mentoring</v>
      </c>
    </row>
    <row r="263" spans="1:12" x14ac:dyDescent="0.3">
      <c r="A263">
        <f t="shared" ca="1" si="3"/>
        <v>0.88066788082355507</v>
      </c>
      <c r="B263" s="20">
        <v>1254</v>
      </c>
      <c r="C263" t="s">
        <v>8</v>
      </c>
      <c r="D263" t="s">
        <v>12</v>
      </c>
      <c r="E263" t="s">
        <v>17</v>
      </c>
      <c r="F263" t="s">
        <v>20</v>
      </c>
      <c r="G263" t="s">
        <v>25</v>
      </c>
      <c r="H263" s="3">
        <v>5</v>
      </c>
      <c r="I263" s="3">
        <v>10</v>
      </c>
      <c r="J263" t="s">
        <v>40</v>
      </c>
      <c r="K263" s="19">
        <v>45633</v>
      </c>
      <c r="L263" t="str">
        <f>_xlfn.XLOOKUP(J263, Referral_Lookup!A$2:A$3, Referral_Lookup!B$2:B$3, "Not Specified")</f>
        <v>Financial Mentoring</v>
      </c>
    </row>
    <row r="264" spans="1:12" x14ac:dyDescent="0.3">
      <c r="A264">
        <f t="shared" ca="1" si="3"/>
        <v>0.50183004146921295</v>
      </c>
      <c r="B264" s="20">
        <v>1255</v>
      </c>
      <c r="C264" t="s">
        <v>8</v>
      </c>
      <c r="D264" t="s">
        <v>12</v>
      </c>
      <c r="E264" t="s">
        <v>17</v>
      </c>
      <c r="F264" t="s">
        <v>20</v>
      </c>
      <c r="G264" t="s">
        <v>25</v>
      </c>
      <c r="H264" s="3">
        <v>2</v>
      </c>
      <c r="I264" s="3">
        <v>4</v>
      </c>
      <c r="J264" t="s">
        <v>39</v>
      </c>
      <c r="K264" s="19">
        <v>45574</v>
      </c>
      <c r="L264" t="str">
        <f>_xlfn.XLOOKUP(J264, Referral_Lookup!A$2:A$3, Referral_Lookup!B$2:B$3, "Not Specified")</f>
        <v>No Referral</v>
      </c>
    </row>
    <row r="265" spans="1:12" x14ac:dyDescent="0.3">
      <c r="A265">
        <f t="shared" ca="1" si="3"/>
        <v>0.23665873899763301</v>
      </c>
      <c r="B265" s="20">
        <v>1256</v>
      </c>
      <c r="C265" t="s">
        <v>8</v>
      </c>
      <c r="D265" t="s">
        <v>12</v>
      </c>
      <c r="E265" t="s">
        <v>17</v>
      </c>
      <c r="F265" t="s">
        <v>20</v>
      </c>
      <c r="G265" t="s">
        <v>25</v>
      </c>
      <c r="H265" s="3">
        <v>4</v>
      </c>
      <c r="I265" s="3">
        <v>8</v>
      </c>
      <c r="J265" t="s">
        <v>39</v>
      </c>
      <c r="K265" s="19">
        <v>45716</v>
      </c>
      <c r="L265" t="str">
        <f>_xlfn.XLOOKUP(J265, Referral_Lookup!A$2:A$3, Referral_Lookup!B$2:B$3, "Not Specified")</f>
        <v>No Referral</v>
      </c>
    </row>
    <row r="266" spans="1:12" x14ac:dyDescent="0.3">
      <c r="A266">
        <f t="shared" ca="1" si="3"/>
        <v>0.39468427500121561</v>
      </c>
      <c r="B266" s="20">
        <v>1257</v>
      </c>
      <c r="C266" t="s">
        <v>7</v>
      </c>
      <c r="D266" t="s">
        <v>13</v>
      </c>
      <c r="E266" t="s">
        <v>17</v>
      </c>
      <c r="F266" t="s">
        <v>22</v>
      </c>
      <c r="G266" t="s">
        <v>26</v>
      </c>
      <c r="H266" s="3">
        <v>4</v>
      </c>
      <c r="I266" s="3">
        <v>8</v>
      </c>
      <c r="J266" t="s">
        <v>39</v>
      </c>
      <c r="K266" s="19">
        <v>45656</v>
      </c>
      <c r="L266" t="str">
        <f>_xlfn.XLOOKUP(J266, Referral_Lookup!A$2:A$3, Referral_Lookup!B$2:B$3, "Not Specified")</f>
        <v>No Referral</v>
      </c>
    </row>
    <row r="267" spans="1:12" x14ac:dyDescent="0.3">
      <c r="A267">
        <f t="shared" ref="A267:A330" ca="1" si="4">RAND()</f>
        <v>0.59705710739649775</v>
      </c>
      <c r="B267" s="20">
        <v>1258</v>
      </c>
      <c r="C267" t="s">
        <v>9</v>
      </c>
      <c r="D267" t="s">
        <v>14</v>
      </c>
      <c r="E267" t="s">
        <v>18</v>
      </c>
      <c r="F267" t="s">
        <v>23</v>
      </c>
      <c r="G267" t="s">
        <v>27</v>
      </c>
      <c r="H267" s="3">
        <v>7</v>
      </c>
      <c r="I267" s="3">
        <v>14</v>
      </c>
      <c r="J267" t="s">
        <v>40</v>
      </c>
      <c r="K267" s="19">
        <v>45700</v>
      </c>
      <c r="L267" t="str">
        <f>_xlfn.XLOOKUP(J267, Referral_Lookup!A$2:A$3, Referral_Lookup!B$2:B$3, "Not Specified")</f>
        <v>Financial Mentoring</v>
      </c>
    </row>
    <row r="268" spans="1:12" x14ac:dyDescent="0.3">
      <c r="A268">
        <f t="shared" ca="1" si="4"/>
        <v>0.1798908420714227</v>
      </c>
      <c r="B268" s="20">
        <v>1259</v>
      </c>
      <c r="C268" t="s">
        <v>8</v>
      </c>
      <c r="D268" t="s">
        <v>12</v>
      </c>
      <c r="E268" t="s">
        <v>17</v>
      </c>
      <c r="F268" t="s">
        <v>20</v>
      </c>
      <c r="G268" t="s">
        <v>25</v>
      </c>
      <c r="H268" s="3">
        <v>9</v>
      </c>
      <c r="I268" s="3">
        <v>18</v>
      </c>
      <c r="J268" t="s">
        <v>40</v>
      </c>
      <c r="K268" s="19">
        <v>45693</v>
      </c>
      <c r="L268" t="str">
        <f>_xlfn.XLOOKUP(J268, Referral_Lookup!A$2:A$3, Referral_Lookup!B$2:B$3, "Not Specified")</f>
        <v>Financial Mentoring</v>
      </c>
    </row>
    <row r="269" spans="1:12" x14ac:dyDescent="0.3">
      <c r="A269">
        <f t="shared" ca="1" si="4"/>
        <v>0.43183965416751147</v>
      </c>
      <c r="B269" s="20">
        <v>1260</v>
      </c>
      <c r="C269" t="s">
        <v>8</v>
      </c>
      <c r="D269" t="s">
        <v>12</v>
      </c>
      <c r="E269" t="s">
        <v>17</v>
      </c>
      <c r="F269" t="s">
        <v>20</v>
      </c>
      <c r="G269" t="s">
        <v>25</v>
      </c>
      <c r="H269" s="3">
        <v>6</v>
      </c>
      <c r="I269" s="3">
        <v>12</v>
      </c>
      <c r="J269" t="s">
        <v>40</v>
      </c>
      <c r="K269" s="19">
        <v>45591</v>
      </c>
      <c r="L269" t="str">
        <f>_xlfn.XLOOKUP(J269, Referral_Lookup!A$2:A$3, Referral_Lookup!B$2:B$3, "Not Specified")</f>
        <v>Financial Mentoring</v>
      </c>
    </row>
    <row r="270" spans="1:12" x14ac:dyDescent="0.3">
      <c r="A270">
        <f t="shared" ca="1" si="4"/>
        <v>0.59202520864211416</v>
      </c>
      <c r="B270" s="20">
        <v>1261</v>
      </c>
      <c r="C270" t="s">
        <v>7</v>
      </c>
      <c r="D270" t="s">
        <v>13</v>
      </c>
      <c r="E270" t="s">
        <v>17</v>
      </c>
      <c r="F270" t="s">
        <v>22</v>
      </c>
      <c r="G270" t="s">
        <v>26</v>
      </c>
      <c r="H270" s="3">
        <v>9</v>
      </c>
      <c r="I270" s="3">
        <v>18</v>
      </c>
      <c r="J270" t="s">
        <v>39</v>
      </c>
      <c r="K270" s="19">
        <v>45619</v>
      </c>
      <c r="L270" t="str">
        <f>_xlfn.XLOOKUP(J270, Referral_Lookup!A$2:A$3, Referral_Lookup!B$2:B$3, "Not Specified")</f>
        <v>No Referral</v>
      </c>
    </row>
    <row r="271" spans="1:12" x14ac:dyDescent="0.3">
      <c r="A271">
        <f t="shared" ca="1" si="4"/>
        <v>0.89690011517188994</v>
      </c>
      <c r="B271" s="20">
        <v>1262</v>
      </c>
      <c r="C271" t="s">
        <v>8</v>
      </c>
      <c r="D271" t="s">
        <v>12</v>
      </c>
      <c r="E271" t="s">
        <v>17</v>
      </c>
      <c r="F271" t="s">
        <v>20</v>
      </c>
      <c r="G271" t="s">
        <v>25</v>
      </c>
      <c r="H271" s="3">
        <v>2</v>
      </c>
      <c r="I271" s="3">
        <v>4</v>
      </c>
      <c r="J271" t="s">
        <v>39</v>
      </c>
      <c r="K271" s="19">
        <v>45620</v>
      </c>
      <c r="L271" t="str">
        <f>_xlfn.XLOOKUP(J271, Referral_Lookup!A$2:A$3, Referral_Lookup!B$2:B$3, "Not Specified")</f>
        <v>No Referral</v>
      </c>
    </row>
    <row r="272" spans="1:12" x14ac:dyDescent="0.3">
      <c r="A272">
        <f t="shared" ca="1" si="4"/>
        <v>0.95326310183802121</v>
      </c>
      <c r="B272" s="20">
        <v>1263</v>
      </c>
      <c r="C272" t="s">
        <v>7</v>
      </c>
      <c r="D272" t="s">
        <v>13</v>
      </c>
      <c r="E272" t="s">
        <v>17</v>
      </c>
      <c r="F272" t="s">
        <v>22</v>
      </c>
      <c r="G272" t="s">
        <v>26</v>
      </c>
      <c r="H272" s="3">
        <v>10</v>
      </c>
      <c r="I272" s="3">
        <v>20</v>
      </c>
      <c r="J272" t="s">
        <v>39</v>
      </c>
      <c r="K272" s="19">
        <v>45610</v>
      </c>
      <c r="L272" t="str">
        <f>_xlfn.XLOOKUP(J272, Referral_Lookup!A$2:A$3, Referral_Lookup!B$2:B$3, "Not Specified")</f>
        <v>No Referral</v>
      </c>
    </row>
    <row r="273" spans="1:12" x14ac:dyDescent="0.3">
      <c r="A273">
        <f t="shared" ca="1" si="4"/>
        <v>2.0072833573995363E-2</v>
      </c>
      <c r="B273" s="20">
        <v>1264</v>
      </c>
      <c r="C273" t="s">
        <v>8</v>
      </c>
      <c r="D273" t="s">
        <v>12</v>
      </c>
      <c r="E273" t="s">
        <v>17</v>
      </c>
      <c r="F273" t="s">
        <v>20</v>
      </c>
      <c r="G273" t="s">
        <v>25</v>
      </c>
      <c r="H273" s="3">
        <v>7</v>
      </c>
      <c r="I273" s="3">
        <v>14</v>
      </c>
      <c r="J273" t="s">
        <v>39</v>
      </c>
      <c r="K273" s="19">
        <v>45646</v>
      </c>
      <c r="L273" t="str">
        <f>_xlfn.XLOOKUP(J273, Referral_Lookup!A$2:A$3, Referral_Lookup!B$2:B$3, "Not Specified")</f>
        <v>No Referral</v>
      </c>
    </row>
    <row r="274" spans="1:12" x14ac:dyDescent="0.3">
      <c r="A274">
        <f t="shared" ca="1" si="4"/>
        <v>0.54672768522071824</v>
      </c>
      <c r="B274" s="20">
        <v>1265</v>
      </c>
      <c r="C274" t="s">
        <v>7</v>
      </c>
      <c r="D274" t="s">
        <v>13</v>
      </c>
      <c r="E274" t="s">
        <v>17</v>
      </c>
      <c r="F274" t="s">
        <v>21</v>
      </c>
      <c r="G274" t="s">
        <v>26</v>
      </c>
      <c r="H274" s="3">
        <v>7</v>
      </c>
      <c r="I274" s="3">
        <v>14</v>
      </c>
      <c r="J274" t="s">
        <v>39</v>
      </c>
      <c r="K274" s="19">
        <v>45722</v>
      </c>
      <c r="L274" t="str">
        <f>_xlfn.XLOOKUP(J274, Referral_Lookup!A$2:A$3, Referral_Lookup!B$2:B$3, "Not Specified")</f>
        <v>No Referral</v>
      </c>
    </row>
    <row r="275" spans="1:12" x14ac:dyDescent="0.3">
      <c r="A275">
        <f t="shared" ca="1" si="4"/>
        <v>0.4095890263933154</v>
      </c>
      <c r="B275" s="20">
        <v>1266</v>
      </c>
      <c r="C275" t="s">
        <v>8</v>
      </c>
      <c r="D275" t="s">
        <v>12</v>
      </c>
      <c r="E275" t="s">
        <v>17</v>
      </c>
      <c r="F275" t="s">
        <v>20</v>
      </c>
      <c r="G275" t="s">
        <v>25</v>
      </c>
      <c r="H275" s="3">
        <v>9</v>
      </c>
      <c r="I275" s="3">
        <v>18</v>
      </c>
      <c r="J275" t="s">
        <v>39</v>
      </c>
      <c r="K275" s="19">
        <v>45584</v>
      </c>
      <c r="L275" t="str">
        <f>_xlfn.XLOOKUP(J275, Referral_Lookup!A$2:A$3, Referral_Lookup!B$2:B$3, "Not Specified")</f>
        <v>No Referral</v>
      </c>
    </row>
    <row r="276" spans="1:12" x14ac:dyDescent="0.3">
      <c r="A276">
        <f t="shared" ca="1" si="4"/>
        <v>0.1268398295976666</v>
      </c>
      <c r="B276" s="20">
        <v>1267</v>
      </c>
      <c r="C276" t="s">
        <v>8</v>
      </c>
      <c r="D276" t="s">
        <v>12</v>
      </c>
      <c r="E276" t="s">
        <v>17</v>
      </c>
      <c r="F276" t="s">
        <v>20</v>
      </c>
      <c r="G276" t="s">
        <v>25</v>
      </c>
      <c r="H276" s="3">
        <v>3</v>
      </c>
      <c r="I276" s="3">
        <v>6</v>
      </c>
      <c r="J276" t="s">
        <v>39</v>
      </c>
      <c r="K276" s="19">
        <v>45571</v>
      </c>
      <c r="L276" t="str">
        <f>_xlfn.XLOOKUP(J276, Referral_Lookup!A$2:A$3, Referral_Lookup!B$2:B$3, "Not Specified")</f>
        <v>No Referral</v>
      </c>
    </row>
    <row r="277" spans="1:12" x14ac:dyDescent="0.3">
      <c r="A277">
        <f t="shared" ca="1" si="4"/>
        <v>0.12967970631668835</v>
      </c>
      <c r="B277" s="20">
        <v>1268</v>
      </c>
      <c r="C277" t="s">
        <v>8</v>
      </c>
      <c r="D277" t="s">
        <v>12</v>
      </c>
      <c r="E277" t="s">
        <v>17</v>
      </c>
      <c r="F277" t="s">
        <v>20</v>
      </c>
      <c r="G277" t="s">
        <v>25</v>
      </c>
      <c r="H277" s="3">
        <v>10</v>
      </c>
      <c r="I277" s="3">
        <v>20</v>
      </c>
      <c r="J277" t="s">
        <v>39</v>
      </c>
      <c r="K277" s="19">
        <v>45695</v>
      </c>
      <c r="L277" t="str">
        <f>_xlfn.XLOOKUP(J277, Referral_Lookup!A$2:A$3, Referral_Lookup!B$2:B$3, "Not Specified")</f>
        <v>No Referral</v>
      </c>
    </row>
    <row r="278" spans="1:12" x14ac:dyDescent="0.3">
      <c r="A278">
        <f t="shared" ca="1" si="4"/>
        <v>0.32239299026120738</v>
      </c>
      <c r="B278" s="20">
        <v>1269</v>
      </c>
      <c r="C278" t="s">
        <v>8</v>
      </c>
      <c r="D278" t="s">
        <v>12</v>
      </c>
      <c r="E278" t="s">
        <v>17</v>
      </c>
      <c r="F278" t="s">
        <v>20</v>
      </c>
      <c r="G278" t="s">
        <v>25</v>
      </c>
      <c r="H278" s="3">
        <v>1</v>
      </c>
      <c r="I278" s="3">
        <v>2</v>
      </c>
      <c r="J278" t="s">
        <v>40</v>
      </c>
      <c r="K278" s="19">
        <v>45688</v>
      </c>
      <c r="L278" t="str">
        <f>_xlfn.XLOOKUP(J278, Referral_Lookup!A$2:A$3, Referral_Lookup!B$2:B$3, "Not Specified")</f>
        <v>Financial Mentoring</v>
      </c>
    </row>
    <row r="279" spans="1:12" x14ac:dyDescent="0.3">
      <c r="A279">
        <f t="shared" ca="1" si="4"/>
        <v>0.6971353137369688</v>
      </c>
      <c r="B279" s="20">
        <v>1270</v>
      </c>
      <c r="C279" t="s">
        <v>8</v>
      </c>
      <c r="D279" t="s">
        <v>12</v>
      </c>
      <c r="E279" t="s">
        <v>17</v>
      </c>
      <c r="F279" t="s">
        <v>20</v>
      </c>
      <c r="G279" t="s">
        <v>25</v>
      </c>
      <c r="H279" s="3">
        <v>5</v>
      </c>
      <c r="I279" s="3">
        <v>10</v>
      </c>
      <c r="J279" t="s">
        <v>39</v>
      </c>
      <c r="K279" s="19">
        <v>45648</v>
      </c>
      <c r="L279" t="str">
        <f>_xlfn.XLOOKUP(J279, Referral_Lookup!A$2:A$3, Referral_Lookup!B$2:B$3, "Not Specified")</f>
        <v>No Referral</v>
      </c>
    </row>
    <row r="280" spans="1:12" x14ac:dyDescent="0.3">
      <c r="A280">
        <f t="shared" ca="1" si="4"/>
        <v>0.93010428244851195</v>
      </c>
      <c r="B280" s="20">
        <v>1271</v>
      </c>
      <c r="C280" t="s">
        <v>8</v>
      </c>
      <c r="D280" t="s">
        <v>12</v>
      </c>
      <c r="E280" t="s">
        <v>17</v>
      </c>
      <c r="F280" t="s">
        <v>20</v>
      </c>
      <c r="G280" t="s">
        <v>25</v>
      </c>
      <c r="H280" s="3">
        <v>7</v>
      </c>
      <c r="I280" s="3">
        <v>14</v>
      </c>
      <c r="J280" t="s">
        <v>39</v>
      </c>
      <c r="K280" s="19">
        <v>45653</v>
      </c>
      <c r="L280" t="str">
        <f>_xlfn.XLOOKUP(J280, Referral_Lookup!A$2:A$3, Referral_Lookup!B$2:B$3, "Not Specified")</f>
        <v>No Referral</v>
      </c>
    </row>
    <row r="281" spans="1:12" x14ac:dyDescent="0.3">
      <c r="A281">
        <f t="shared" ca="1" si="4"/>
        <v>0.17306921449105328</v>
      </c>
      <c r="B281" s="20">
        <v>1272</v>
      </c>
      <c r="C281" t="s">
        <v>7</v>
      </c>
      <c r="D281" t="s">
        <v>13</v>
      </c>
      <c r="E281" t="s">
        <v>17</v>
      </c>
      <c r="F281" t="s">
        <v>22</v>
      </c>
      <c r="G281" t="s">
        <v>26</v>
      </c>
      <c r="H281" s="3">
        <v>1</v>
      </c>
      <c r="I281" s="3">
        <v>2</v>
      </c>
      <c r="J281" t="s">
        <v>39</v>
      </c>
      <c r="K281" s="19">
        <v>45629</v>
      </c>
      <c r="L281" t="str">
        <f>_xlfn.XLOOKUP(J281, Referral_Lookup!A$2:A$3, Referral_Lookup!B$2:B$3, "Not Specified")</f>
        <v>No Referral</v>
      </c>
    </row>
    <row r="282" spans="1:12" x14ac:dyDescent="0.3">
      <c r="A282">
        <f t="shared" ca="1" si="4"/>
        <v>7.9301048466906221E-2</v>
      </c>
      <c r="B282" s="20">
        <v>1273</v>
      </c>
      <c r="C282" t="s">
        <v>8</v>
      </c>
      <c r="D282" t="s">
        <v>12</v>
      </c>
      <c r="E282" t="s">
        <v>17</v>
      </c>
      <c r="F282" t="s">
        <v>20</v>
      </c>
      <c r="G282" t="s">
        <v>25</v>
      </c>
      <c r="H282" s="3">
        <v>10</v>
      </c>
      <c r="I282" s="3">
        <v>20</v>
      </c>
      <c r="J282" t="s">
        <v>39</v>
      </c>
      <c r="K282" s="19">
        <v>45651</v>
      </c>
      <c r="L282" t="str">
        <f>_xlfn.XLOOKUP(J282, Referral_Lookup!A$2:A$3, Referral_Lookup!B$2:B$3, "Not Specified")</f>
        <v>No Referral</v>
      </c>
    </row>
    <row r="283" spans="1:12" x14ac:dyDescent="0.3">
      <c r="A283">
        <f t="shared" ca="1" si="4"/>
        <v>0.19351999583521562</v>
      </c>
      <c r="B283" s="20">
        <v>1274</v>
      </c>
      <c r="C283" t="s">
        <v>10</v>
      </c>
      <c r="D283" t="s">
        <v>15</v>
      </c>
      <c r="E283" t="s">
        <v>19</v>
      </c>
      <c r="F283" t="s">
        <v>24</v>
      </c>
      <c r="G283" t="s">
        <v>27</v>
      </c>
      <c r="H283" s="3">
        <v>9</v>
      </c>
      <c r="I283" s="3">
        <v>18</v>
      </c>
      <c r="J283" t="s">
        <v>40</v>
      </c>
      <c r="K283" s="19">
        <v>45724</v>
      </c>
      <c r="L283" t="str">
        <f>_xlfn.XLOOKUP(J283, Referral_Lookup!A$2:A$3, Referral_Lookup!B$2:B$3, "Not Specified")</f>
        <v>Financial Mentoring</v>
      </c>
    </row>
    <row r="284" spans="1:12" x14ac:dyDescent="0.3">
      <c r="A284">
        <f t="shared" ca="1" si="4"/>
        <v>0.82472324950255738</v>
      </c>
      <c r="B284" s="20">
        <v>1275</v>
      </c>
      <c r="C284" t="s">
        <v>8</v>
      </c>
      <c r="D284" t="s">
        <v>12</v>
      </c>
      <c r="E284" t="s">
        <v>17</v>
      </c>
      <c r="F284" t="s">
        <v>20</v>
      </c>
      <c r="G284" t="s">
        <v>25</v>
      </c>
      <c r="H284" s="3">
        <v>7</v>
      </c>
      <c r="I284" s="3">
        <v>14</v>
      </c>
      <c r="J284" t="s">
        <v>40</v>
      </c>
      <c r="K284" s="19">
        <v>45652</v>
      </c>
      <c r="L284" t="str">
        <f>_xlfn.XLOOKUP(J284, Referral_Lookup!A$2:A$3, Referral_Lookup!B$2:B$3, "Not Specified")</f>
        <v>Financial Mentoring</v>
      </c>
    </row>
    <row r="285" spans="1:12" x14ac:dyDescent="0.3">
      <c r="A285">
        <f t="shared" ca="1" si="4"/>
        <v>0.93559130848926575</v>
      </c>
      <c r="B285" s="20">
        <v>1276</v>
      </c>
      <c r="C285" t="s">
        <v>7</v>
      </c>
      <c r="D285" t="s">
        <v>13</v>
      </c>
      <c r="E285" t="s">
        <v>17</v>
      </c>
      <c r="F285" t="s">
        <v>21</v>
      </c>
      <c r="G285" t="s">
        <v>26</v>
      </c>
      <c r="H285" s="3">
        <v>1</v>
      </c>
      <c r="I285" s="3">
        <v>2</v>
      </c>
      <c r="J285" t="s">
        <v>39</v>
      </c>
      <c r="K285" s="19">
        <v>45612</v>
      </c>
      <c r="L285" t="str">
        <f>_xlfn.XLOOKUP(J285, Referral_Lookup!A$2:A$3, Referral_Lookup!B$2:B$3, "Not Specified")</f>
        <v>No Referral</v>
      </c>
    </row>
    <row r="286" spans="1:12" x14ac:dyDescent="0.3">
      <c r="A286">
        <f t="shared" ca="1" si="4"/>
        <v>0.23855061100537689</v>
      </c>
      <c r="B286" s="20">
        <v>1277</v>
      </c>
      <c r="C286" t="s">
        <v>9</v>
      </c>
      <c r="D286" t="s">
        <v>14</v>
      </c>
      <c r="E286" t="s">
        <v>18</v>
      </c>
      <c r="F286" t="s">
        <v>23</v>
      </c>
      <c r="G286" t="s">
        <v>27</v>
      </c>
      <c r="H286" s="3">
        <v>6</v>
      </c>
      <c r="I286" s="3">
        <v>12</v>
      </c>
      <c r="J286" t="s">
        <v>40</v>
      </c>
      <c r="K286" s="19">
        <v>45629</v>
      </c>
      <c r="L286" t="str">
        <f>_xlfn.XLOOKUP(J286, Referral_Lookup!A$2:A$3, Referral_Lookup!B$2:B$3, "Not Specified")</f>
        <v>Financial Mentoring</v>
      </c>
    </row>
    <row r="287" spans="1:12" x14ac:dyDescent="0.3">
      <c r="A287">
        <f t="shared" ca="1" si="4"/>
        <v>0.34459685758508107</v>
      </c>
      <c r="B287" s="20">
        <v>1278</v>
      </c>
      <c r="C287" t="s">
        <v>9</v>
      </c>
      <c r="D287" t="s">
        <v>16</v>
      </c>
      <c r="E287" t="s">
        <v>17</v>
      </c>
      <c r="F287" t="s">
        <v>21</v>
      </c>
      <c r="G287" t="s">
        <v>26</v>
      </c>
      <c r="H287" s="3">
        <v>3</v>
      </c>
      <c r="I287" s="3">
        <v>6</v>
      </c>
      <c r="J287" t="s">
        <v>39</v>
      </c>
      <c r="K287" s="19">
        <v>45633</v>
      </c>
      <c r="L287" t="str">
        <f>_xlfn.XLOOKUP(J287, Referral_Lookup!A$2:A$3, Referral_Lookup!B$2:B$3, "Not Specified")</f>
        <v>No Referral</v>
      </c>
    </row>
    <row r="288" spans="1:12" x14ac:dyDescent="0.3">
      <c r="A288">
        <f t="shared" ca="1" si="4"/>
        <v>0.41343903035810514</v>
      </c>
      <c r="B288" s="20">
        <v>1279</v>
      </c>
      <c r="C288" t="s">
        <v>8</v>
      </c>
      <c r="D288" t="s">
        <v>12</v>
      </c>
      <c r="E288" t="s">
        <v>17</v>
      </c>
      <c r="F288" t="s">
        <v>20</v>
      </c>
      <c r="G288" t="s">
        <v>25</v>
      </c>
      <c r="H288" s="3">
        <v>6</v>
      </c>
      <c r="I288" s="3">
        <v>12</v>
      </c>
      <c r="J288" t="s">
        <v>39</v>
      </c>
      <c r="K288" s="19">
        <v>45597</v>
      </c>
      <c r="L288" t="str">
        <f>_xlfn.XLOOKUP(J288, Referral_Lookup!A$2:A$3, Referral_Lookup!B$2:B$3, "Not Specified")</f>
        <v>No Referral</v>
      </c>
    </row>
    <row r="289" spans="1:12" x14ac:dyDescent="0.3">
      <c r="A289">
        <f t="shared" ca="1" si="4"/>
        <v>0.24073444550852763</v>
      </c>
      <c r="B289" s="20">
        <v>1280</v>
      </c>
      <c r="C289" t="s">
        <v>8</v>
      </c>
      <c r="D289" t="s">
        <v>12</v>
      </c>
      <c r="E289" t="s">
        <v>17</v>
      </c>
      <c r="F289" t="s">
        <v>20</v>
      </c>
      <c r="G289" t="s">
        <v>25</v>
      </c>
      <c r="H289" s="3">
        <v>1</v>
      </c>
      <c r="I289" s="3">
        <v>2</v>
      </c>
      <c r="J289" t="s">
        <v>39</v>
      </c>
      <c r="K289" s="19">
        <v>45692</v>
      </c>
      <c r="L289" t="str">
        <f>_xlfn.XLOOKUP(J289, Referral_Lookup!A$2:A$3, Referral_Lookup!B$2:B$3, "Not Specified")</f>
        <v>No Referral</v>
      </c>
    </row>
    <row r="290" spans="1:12" x14ac:dyDescent="0.3">
      <c r="A290">
        <f t="shared" ca="1" si="4"/>
        <v>0.2924981713403465</v>
      </c>
      <c r="B290" s="20">
        <v>1281</v>
      </c>
      <c r="C290" t="s">
        <v>9</v>
      </c>
      <c r="D290" t="s">
        <v>14</v>
      </c>
      <c r="E290" t="s">
        <v>18</v>
      </c>
      <c r="F290" t="s">
        <v>23</v>
      </c>
      <c r="G290" t="s">
        <v>27</v>
      </c>
      <c r="H290" s="3">
        <v>2</v>
      </c>
      <c r="I290" s="3">
        <v>4</v>
      </c>
      <c r="J290" t="s">
        <v>40</v>
      </c>
      <c r="K290" s="19">
        <v>45655</v>
      </c>
      <c r="L290" t="str">
        <f>_xlfn.XLOOKUP(J290, Referral_Lookup!A$2:A$3, Referral_Lookup!B$2:B$3, "Not Specified")</f>
        <v>Financial Mentoring</v>
      </c>
    </row>
    <row r="291" spans="1:12" x14ac:dyDescent="0.3">
      <c r="A291">
        <f t="shared" ca="1" si="4"/>
        <v>1.1627942559178872E-2</v>
      </c>
      <c r="B291" s="20">
        <v>1282</v>
      </c>
      <c r="C291" t="s">
        <v>7</v>
      </c>
      <c r="D291" t="s">
        <v>13</v>
      </c>
      <c r="E291" t="s">
        <v>17</v>
      </c>
      <c r="F291" t="s">
        <v>21</v>
      </c>
      <c r="G291" t="s">
        <v>26</v>
      </c>
      <c r="H291" s="3">
        <v>3</v>
      </c>
      <c r="I291" s="3">
        <v>6</v>
      </c>
      <c r="J291" t="s">
        <v>40</v>
      </c>
      <c r="K291" s="19">
        <v>45619</v>
      </c>
      <c r="L291" t="str">
        <f>_xlfn.XLOOKUP(J291, Referral_Lookup!A$2:A$3, Referral_Lookup!B$2:B$3, "Not Specified")</f>
        <v>Financial Mentoring</v>
      </c>
    </row>
    <row r="292" spans="1:12" x14ac:dyDescent="0.3">
      <c r="A292">
        <f t="shared" ca="1" si="4"/>
        <v>0.96839484319865243</v>
      </c>
      <c r="B292" s="20">
        <v>1283</v>
      </c>
      <c r="C292" t="s">
        <v>8</v>
      </c>
      <c r="D292" t="s">
        <v>12</v>
      </c>
      <c r="E292" t="s">
        <v>17</v>
      </c>
      <c r="F292" t="s">
        <v>20</v>
      </c>
      <c r="G292" t="s">
        <v>25</v>
      </c>
      <c r="H292" s="3">
        <v>9</v>
      </c>
      <c r="I292" s="3">
        <v>18</v>
      </c>
      <c r="J292" t="s">
        <v>39</v>
      </c>
      <c r="K292" s="19">
        <v>45746</v>
      </c>
      <c r="L292" t="str">
        <f>_xlfn.XLOOKUP(J292, Referral_Lookup!A$2:A$3, Referral_Lookup!B$2:B$3, "Not Specified")</f>
        <v>No Referral</v>
      </c>
    </row>
    <row r="293" spans="1:12" x14ac:dyDescent="0.3">
      <c r="A293">
        <f t="shared" ca="1" si="4"/>
        <v>0.27034752208710666</v>
      </c>
      <c r="B293" s="20">
        <v>1284</v>
      </c>
      <c r="C293" t="s">
        <v>8</v>
      </c>
      <c r="D293" t="s">
        <v>12</v>
      </c>
      <c r="E293" t="s">
        <v>17</v>
      </c>
      <c r="F293" t="s">
        <v>20</v>
      </c>
      <c r="G293" t="s">
        <v>25</v>
      </c>
      <c r="H293" s="3">
        <v>4</v>
      </c>
      <c r="I293" s="3">
        <v>8</v>
      </c>
      <c r="J293" t="s">
        <v>39</v>
      </c>
      <c r="K293" s="19">
        <v>45714</v>
      </c>
      <c r="L293" t="str">
        <f>_xlfn.XLOOKUP(J293, Referral_Lookup!A$2:A$3, Referral_Lookup!B$2:B$3, "Not Specified")</f>
        <v>No Referral</v>
      </c>
    </row>
    <row r="294" spans="1:12" x14ac:dyDescent="0.3">
      <c r="A294">
        <f t="shared" ca="1" si="4"/>
        <v>9.7199469988035747E-2</v>
      </c>
      <c r="B294" s="20">
        <v>1285</v>
      </c>
      <c r="C294" t="s">
        <v>8</v>
      </c>
      <c r="D294" t="s">
        <v>12</v>
      </c>
      <c r="E294" t="s">
        <v>17</v>
      </c>
      <c r="F294" t="s">
        <v>20</v>
      </c>
      <c r="G294" t="s">
        <v>25</v>
      </c>
      <c r="H294" s="3">
        <v>6</v>
      </c>
      <c r="I294" s="3">
        <v>12</v>
      </c>
      <c r="J294" t="s">
        <v>39</v>
      </c>
      <c r="K294" s="19">
        <v>45722</v>
      </c>
      <c r="L294" t="str">
        <f>_xlfn.XLOOKUP(J294, Referral_Lookup!A$2:A$3, Referral_Lookup!B$2:B$3, "Not Specified")</f>
        <v>No Referral</v>
      </c>
    </row>
    <row r="295" spans="1:12" x14ac:dyDescent="0.3">
      <c r="A295">
        <f t="shared" ca="1" si="4"/>
        <v>0.96073448914730974</v>
      </c>
      <c r="B295" s="20">
        <v>1286</v>
      </c>
      <c r="C295" t="s">
        <v>8</v>
      </c>
      <c r="D295" t="s">
        <v>12</v>
      </c>
      <c r="E295" t="s">
        <v>17</v>
      </c>
      <c r="F295" t="s">
        <v>20</v>
      </c>
      <c r="G295" t="s">
        <v>25</v>
      </c>
      <c r="H295" s="3">
        <v>1</v>
      </c>
      <c r="I295" s="3">
        <v>2</v>
      </c>
      <c r="J295" t="s">
        <v>40</v>
      </c>
      <c r="K295" s="19">
        <v>45630</v>
      </c>
      <c r="L295" t="str">
        <f>_xlfn.XLOOKUP(J295, Referral_Lookup!A$2:A$3, Referral_Lookup!B$2:B$3, "Not Specified")</f>
        <v>Financial Mentoring</v>
      </c>
    </row>
    <row r="296" spans="1:12" x14ac:dyDescent="0.3">
      <c r="A296">
        <f t="shared" ca="1" si="4"/>
        <v>0.60672232359190992</v>
      </c>
      <c r="B296" s="20">
        <v>1287</v>
      </c>
      <c r="C296" t="s">
        <v>9</v>
      </c>
      <c r="D296" t="s">
        <v>14</v>
      </c>
      <c r="E296" t="s">
        <v>18</v>
      </c>
      <c r="F296" t="s">
        <v>23</v>
      </c>
      <c r="G296" t="s">
        <v>27</v>
      </c>
      <c r="H296" s="3">
        <v>3</v>
      </c>
      <c r="I296" s="3">
        <v>6</v>
      </c>
      <c r="J296" t="s">
        <v>39</v>
      </c>
      <c r="K296" s="19">
        <v>45704</v>
      </c>
      <c r="L296" t="str">
        <f>_xlfn.XLOOKUP(J296, Referral_Lookup!A$2:A$3, Referral_Lookup!B$2:B$3, "Not Specified")</f>
        <v>No Referral</v>
      </c>
    </row>
    <row r="297" spans="1:12" x14ac:dyDescent="0.3">
      <c r="A297">
        <f t="shared" ca="1" si="4"/>
        <v>0.66169092012590347</v>
      </c>
      <c r="B297" s="20">
        <v>1288</v>
      </c>
      <c r="C297" t="s">
        <v>8</v>
      </c>
      <c r="D297" t="s">
        <v>12</v>
      </c>
      <c r="E297" t="s">
        <v>17</v>
      </c>
      <c r="F297" t="s">
        <v>20</v>
      </c>
      <c r="G297" t="s">
        <v>25</v>
      </c>
      <c r="H297" s="3">
        <v>3</v>
      </c>
      <c r="I297" s="3">
        <v>6</v>
      </c>
      <c r="J297" t="s">
        <v>40</v>
      </c>
      <c r="K297" s="19">
        <v>45700</v>
      </c>
      <c r="L297" t="str">
        <f>_xlfn.XLOOKUP(J297, Referral_Lookup!A$2:A$3, Referral_Lookup!B$2:B$3, "Not Specified")</f>
        <v>Financial Mentoring</v>
      </c>
    </row>
    <row r="298" spans="1:12" x14ac:dyDescent="0.3">
      <c r="A298">
        <f t="shared" ca="1" si="4"/>
        <v>0.90900778973527219</v>
      </c>
      <c r="B298" s="20">
        <v>1289</v>
      </c>
      <c r="C298" t="s">
        <v>8</v>
      </c>
      <c r="D298" t="s">
        <v>12</v>
      </c>
      <c r="E298" t="s">
        <v>17</v>
      </c>
      <c r="F298" t="s">
        <v>20</v>
      </c>
      <c r="G298" t="s">
        <v>25</v>
      </c>
      <c r="H298" s="3">
        <v>6</v>
      </c>
      <c r="I298" s="3">
        <v>12</v>
      </c>
      <c r="J298" t="s">
        <v>39</v>
      </c>
      <c r="K298" s="19">
        <v>45736</v>
      </c>
      <c r="L298" t="str">
        <f>_xlfn.XLOOKUP(J298, Referral_Lookup!A$2:A$3, Referral_Lookup!B$2:B$3, "Not Specified")</f>
        <v>No Referral</v>
      </c>
    </row>
    <row r="299" spans="1:12" x14ac:dyDescent="0.3">
      <c r="A299">
        <f t="shared" ca="1" si="4"/>
        <v>0.73122605547490338</v>
      </c>
      <c r="B299" s="20">
        <v>1290</v>
      </c>
      <c r="C299" t="s">
        <v>9</v>
      </c>
      <c r="D299" t="s">
        <v>16</v>
      </c>
      <c r="E299" t="s">
        <v>17</v>
      </c>
      <c r="F299" t="s">
        <v>21</v>
      </c>
      <c r="G299" t="s">
        <v>26</v>
      </c>
      <c r="H299" s="3">
        <v>6</v>
      </c>
      <c r="I299" s="3">
        <v>12</v>
      </c>
      <c r="J299" t="s">
        <v>40</v>
      </c>
      <c r="K299" s="19">
        <v>45636</v>
      </c>
      <c r="L299" t="str">
        <f>_xlfn.XLOOKUP(J299, Referral_Lookup!A$2:A$3, Referral_Lookup!B$2:B$3, "Not Specified")</f>
        <v>Financial Mentoring</v>
      </c>
    </row>
    <row r="300" spans="1:12" x14ac:dyDescent="0.3">
      <c r="A300">
        <f t="shared" ca="1" si="4"/>
        <v>0.15166538699662568</v>
      </c>
      <c r="B300" s="20">
        <v>1291</v>
      </c>
      <c r="C300" t="s">
        <v>7</v>
      </c>
      <c r="D300" t="s">
        <v>13</v>
      </c>
      <c r="E300" t="s">
        <v>17</v>
      </c>
      <c r="F300" t="s">
        <v>21</v>
      </c>
      <c r="G300" t="s">
        <v>26</v>
      </c>
      <c r="H300" s="3">
        <v>1</v>
      </c>
      <c r="I300" s="3">
        <v>2</v>
      </c>
      <c r="J300" t="s">
        <v>39</v>
      </c>
      <c r="K300" s="19">
        <v>45609</v>
      </c>
      <c r="L300" t="str">
        <f>_xlfn.XLOOKUP(J300, Referral_Lookup!A$2:A$3, Referral_Lookup!B$2:B$3, "Not Specified")</f>
        <v>No Referral</v>
      </c>
    </row>
    <row r="301" spans="1:12" x14ac:dyDescent="0.3">
      <c r="A301">
        <f t="shared" ca="1" si="4"/>
        <v>3.2259925244294774E-2</v>
      </c>
      <c r="B301" s="20">
        <v>1292</v>
      </c>
      <c r="C301" t="s">
        <v>8</v>
      </c>
      <c r="D301" t="s">
        <v>12</v>
      </c>
      <c r="E301" t="s">
        <v>17</v>
      </c>
      <c r="F301" t="s">
        <v>20</v>
      </c>
      <c r="G301" t="s">
        <v>25</v>
      </c>
      <c r="H301" s="3">
        <v>7</v>
      </c>
      <c r="I301" s="3">
        <v>14</v>
      </c>
      <c r="J301" t="s">
        <v>39</v>
      </c>
      <c r="K301" s="19">
        <v>45682</v>
      </c>
      <c r="L301" t="str">
        <f>_xlfn.XLOOKUP(J301, Referral_Lookup!A$2:A$3, Referral_Lookup!B$2:B$3, "Not Specified")</f>
        <v>No Referral</v>
      </c>
    </row>
    <row r="302" spans="1:12" x14ac:dyDescent="0.3">
      <c r="A302">
        <f t="shared" ca="1" si="4"/>
        <v>0.73472160453842572</v>
      </c>
      <c r="B302" s="20">
        <v>1293</v>
      </c>
      <c r="C302" t="s">
        <v>10</v>
      </c>
      <c r="D302" t="s">
        <v>15</v>
      </c>
      <c r="E302" t="s">
        <v>19</v>
      </c>
      <c r="F302" t="s">
        <v>23</v>
      </c>
      <c r="G302" t="s">
        <v>27</v>
      </c>
      <c r="H302" s="3">
        <v>3</v>
      </c>
      <c r="I302" s="3">
        <v>6</v>
      </c>
      <c r="J302" t="s">
        <v>40</v>
      </c>
      <c r="K302" s="19">
        <v>45567</v>
      </c>
      <c r="L302" t="str">
        <f>_xlfn.XLOOKUP(J302, Referral_Lookup!A$2:A$3, Referral_Lookup!B$2:B$3, "Not Specified")</f>
        <v>Financial Mentoring</v>
      </c>
    </row>
    <row r="303" spans="1:12" x14ac:dyDescent="0.3">
      <c r="A303">
        <f t="shared" ca="1" si="4"/>
        <v>0.51581882894087461</v>
      </c>
      <c r="B303" s="20">
        <v>1294</v>
      </c>
      <c r="C303" t="s">
        <v>7</v>
      </c>
      <c r="D303" t="s">
        <v>13</v>
      </c>
      <c r="E303" t="s">
        <v>17</v>
      </c>
      <c r="F303" t="s">
        <v>21</v>
      </c>
      <c r="G303" t="s">
        <v>26</v>
      </c>
      <c r="H303" s="3">
        <v>3</v>
      </c>
      <c r="I303" s="3">
        <v>6</v>
      </c>
      <c r="J303" t="s">
        <v>39</v>
      </c>
      <c r="K303" s="19">
        <v>45635</v>
      </c>
      <c r="L303" t="str">
        <f>_xlfn.XLOOKUP(J303, Referral_Lookup!A$2:A$3, Referral_Lookup!B$2:B$3, "Not Specified")</f>
        <v>No Referral</v>
      </c>
    </row>
    <row r="304" spans="1:12" x14ac:dyDescent="0.3">
      <c r="A304">
        <f t="shared" ca="1" si="4"/>
        <v>0.16870419125874869</v>
      </c>
      <c r="B304" s="20">
        <v>1295</v>
      </c>
      <c r="C304" t="s">
        <v>8</v>
      </c>
      <c r="D304" t="s">
        <v>12</v>
      </c>
      <c r="E304" t="s">
        <v>17</v>
      </c>
      <c r="F304" t="s">
        <v>20</v>
      </c>
      <c r="G304" t="s">
        <v>25</v>
      </c>
      <c r="H304" s="3">
        <v>8</v>
      </c>
      <c r="I304" s="3">
        <v>16</v>
      </c>
      <c r="J304" t="s">
        <v>40</v>
      </c>
      <c r="K304" s="19">
        <v>45728</v>
      </c>
      <c r="L304" t="str">
        <f>_xlfn.XLOOKUP(J304, Referral_Lookup!A$2:A$3, Referral_Lookup!B$2:B$3, "Not Specified")</f>
        <v>Financial Mentoring</v>
      </c>
    </row>
    <row r="305" spans="1:12" x14ac:dyDescent="0.3">
      <c r="A305">
        <f t="shared" ca="1" si="4"/>
        <v>0.96353222081893142</v>
      </c>
      <c r="B305" s="20">
        <v>1296</v>
      </c>
      <c r="C305" t="s">
        <v>9</v>
      </c>
      <c r="D305" t="s">
        <v>16</v>
      </c>
      <c r="E305" t="s">
        <v>17</v>
      </c>
      <c r="F305" t="s">
        <v>21</v>
      </c>
      <c r="G305" t="s">
        <v>26</v>
      </c>
      <c r="H305" s="3">
        <v>10</v>
      </c>
      <c r="I305" s="3">
        <v>20</v>
      </c>
      <c r="J305" t="s">
        <v>39</v>
      </c>
      <c r="K305" s="19">
        <v>45649</v>
      </c>
      <c r="L305" t="str">
        <f>_xlfn.XLOOKUP(J305, Referral_Lookup!A$2:A$3, Referral_Lookup!B$2:B$3, "Not Specified")</f>
        <v>No Referral</v>
      </c>
    </row>
    <row r="306" spans="1:12" x14ac:dyDescent="0.3">
      <c r="A306">
        <f t="shared" ca="1" si="4"/>
        <v>0.70108696440797968</v>
      </c>
      <c r="B306" s="20">
        <v>1297</v>
      </c>
      <c r="C306" t="s">
        <v>7</v>
      </c>
      <c r="D306" t="s">
        <v>13</v>
      </c>
      <c r="E306" t="s">
        <v>17</v>
      </c>
      <c r="F306" t="s">
        <v>22</v>
      </c>
      <c r="G306" t="s">
        <v>26</v>
      </c>
      <c r="H306" s="3">
        <v>3</v>
      </c>
      <c r="I306" s="3">
        <v>6</v>
      </c>
      <c r="J306" t="s">
        <v>39</v>
      </c>
      <c r="K306" s="19">
        <v>45616</v>
      </c>
      <c r="L306" t="str">
        <f>_xlfn.XLOOKUP(J306, Referral_Lookup!A$2:A$3, Referral_Lookup!B$2:B$3, "Not Specified")</f>
        <v>No Referral</v>
      </c>
    </row>
    <row r="307" spans="1:12" x14ac:dyDescent="0.3">
      <c r="A307">
        <f t="shared" ca="1" si="4"/>
        <v>0.18501230138418956</v>
      </c>
      <c r="B307" s="20">
        <v>1298</v>
      </c>
      <c r="C307" t="s">
        <v>9</v>
      </c>
      <c r="D307" t="s">
        <v>14</v>
      </c>
      <c r="E307" t="s">
        <v>18</v>
      </c>
      <c r="F307" t="s">
        <v>23</v>
      </c>
      <c r="G307" t="s">
        <v>27</v>
      </c>
      <c r="H307" s="3">
        <v>4</v>
      </c>
      <c r="I307" s="3">
        <v>8</v>
      </c>
      <c r="J307" t="s">
        <v>39</v>
      </c>
      <c r="K307" s="19">
        <v>45575</v>
      </c>
      <c r="L307" t="str">
        <f>_xlfn.XLOOKUP(J307, Referral_Lookup!A$2:A$3, Referral_Lookup!B$2:B$3, "Not Specified")</f>
        <v>No Referral</v>
      </c>
    </row>
    <row r="308" spans="1:12" x14ac:dyDescent="0.3">
      <c r="A308">
        <f t="shared" ca="1" si="4"/>
        <v>0.92836746250793756</v>
      </c>
      <c r="B308" s="20">
        <v>1299</v>
      </c>
      <c r="C308" t="s">
        <v>7</v>
      </c>
      <c r="D308" t="s">
        <v>12</v>
      </c>
      <c r="E308" t="s">
        <v>17</v>
      </c>
      <c r="F308" t="s">
        <v>22</v>
      </c>
      <c r="G308" t="s">
        <v>26</v>
      </c>
      <c r="H308" s="3">
        <v>3</v>
      </c>
      <c r="I308" s="3">
        <v>6</v>
      </c>
      <c r="J308" t="s">
        <v>39</v>
      </c>
      <c r="K308" s="19">
        <v>45698</v>
      </c>
      <c r="L308" t="str">
        <f>_xlfn.XLOOKUP(J308, Referral_Lookup!A$2:A$3, Referral_Lookup!B$2:B$3, "Not Specified")</f>
        <v>No Referral</v>
      </c>
    </row>
    <row r="309" spans="1:12" x14ac:dyDescent="0.3">
      <c r="A309">
        <f t="shared" ca="1" si="4"/>
        <v>0.76804908818927409</v>
      </c>
      <c r="B309" s="20">
        <v>1300</v>
      </c>
      <c r="C309" t="s">
        <v>7</v>
      </c>
      <c r="D309" t="s">
        <v>13</v>
      </c>
      <c r="E309" t="s">
        <v>17</v>
      </c>
      <c r="F309" t="s">
        <v>22</v>
      </c>
      <c r="G309" t="s">
        <v>26</v>
      </c>
      <c r="H309" s="3">
        <v>5</v>
      </c>
      <c r="I309" s="3">
        <v>10</v>
      </c>
      <c r="J309" t="s">
        <v>39</v>
      </c>
      <c r="K309" s="19">
        <v>45740</v>
      </c>
      <c r="L309" t="str">
        <f>_xlfn.XLOOKUP(J309, Referral_Lookup!A$2:A$3, Referral_Lookup!B$2:B$3, "Not Specified")</f>
        <v>No Referral</v>
      </c>
    </row>
    <row r="310" spans="1:12" x14ac:dyDescent="0.3">
      <c r="A310">
        <f t="shared" ca="1" si="4"/>
        <v>5.6674469095463476E-2</v>
      </c>
      <c r="B310" s="20">
        <v>1301</v>
      </c>
      <c r="C310" t="s">
        <v>8</v>
      </c>
      <c r="D310" t="s">
        <v>12</v>
      </c>
      <c r="E310" t="s">
        <v>17</v>
      </c>
      <c r="F310" t="s">
        <v>20</v>
      </c>
      <c r="G310" t="s">
        <v>25</v>
      </c>
      <c r="H310" s="3">
        <v>8</v>
      </c>
      <c r="I310" s="3">
        <v>16</v>
      </c>
      <c r="J310" t="s">
        <v>40</v>
      </c>
      <c r="K310" s="19">
        <v>45608</v>
      </c>
      <c r="L310" t="str">
        <f>_xlfn.XLOOKUP(J310, Referral_Lookup!A$2:A$3, Referral_Lookup!B$2:B$3, "Not Specified")</f>
        <v>Financial Mentoring</v>
      </c>
    </row>
    <row r="311" spans="1:12" x14ac:dyDescent="0.3">
      <c r="A311">
        <f t="shared" ca="1" si="4"/>
        <v>0.91378040750529532</v>
      </c>
      <c r="B311" s="20">
        <v>1302</v>
      </c>
      <c r="C311" t="s">
        <v>8</v>
      </c>
      <c r="D311" t="s">
        <v>12</v>
      </c>
      <c r="E311" t="s">
        <v>17</v>
      </c>
      <c r="F311" t="s">
        <v>20</v>
      </c>
      <c r="G311" t="s">
        <v>25</v>
      </c>
      <c r="H311" s="3">
        <v>1</v>
      </c>
      <c r="I311" s="3">
        <v>2</v>
      </c>
      <c r="J311" t="s">
        <v>39</v>
      </c>
      <c r="K311" s="19">
        <v>45746</v>
      </c>
      <c r="L311" t="str">
        <f>_xlfn.XLOOKUP(J311, Referral_Lookup!A$2:A$3, Referral_Lookup!B$2:B$3, "Not Specified")</f>
        <v>No Referral</v>
      </c>
    </row>
    <row r="312" spans="1:12" x14ac:dyDescent="0.3">
      <c r="A312">
        <f t="shared" ca="1" si="4"/>
        <v>0.78000416637796299</v>
      </c>
      <c r="B312" s="20">
        <v>1303</v>
      </c>
      <c r="C312" t="s">
        <v>7</v>
      </c>
      <c r="D312" t="s">
        <v>13</v>
      </c>
      <c r="E312" t="s">
        <v>17</v>
      </c>
      <c r="F312" t="s">
        <v>22</v>
      </c>
      <c r="G312" t="s">
        <v>26</v>
      </c>
      <c r="H312" s="3">
        <v>4</v>
      </c>
      <c r="I312" s="3">
        <v>8</v>
      </c>
      <c r="J312" t="s">
        <v>40</v>
      </c>
      <c r="K312" s="19">
        <v>45687</v>
      </c>
      <c r="L312" t="str">
        <f>_xlfn.XLOOKUP(J312, Referral_Lookup!A$2:A$3, Referral_Lookup!B$2:B$3, "Not Specified")</f>
        <v>Financial Mentoring</v>
      </c>
    </row>
    <row r="313" spans="1:12" x14ac:dyDescent="0.3">
      <c r="A313">
        <f t="shared" ca="1" si="4"/>
        <v>0.58212409500484352</v>
      </c>
      <c r="B313" s="20">
        <v>1304</v>
      </c>
      <c r="C313" t="s">
        <v>8</v>
      </c>
      <c r="D313" t="s">
        <v>12</v>
      </c>
      <c r="E313" t="s">
        <v>17</v>
      </c>
      <c r="F313" t="s">
        <v>20</v>
      </c>
      <c r="G313" t="s">
        <v>25</v>
      </c>
      <c r="H313" s="3">
        <v>7</v>
      </c>
      <c r="I313" s="3">
        <v>14</v>
      </c>
      <c r="J313" t="s">
        <v>39</v>
      </c>
      <c r="K313" s="19">
        <v>45664</v>
      </c>
      <c r="L313" t="str">
        <f>_xlfn.XLOOKUP(J313, Referral_Lookup!A$2:A$3, Referral_Lookup!B$2:B$3, "Not Specified")</f>
        <v>No Referral</v>
      </c>
    </row>
    <row r="314" spans="1:12" x14ac:dyDescent="0.3">
      <c r="A314">
        <f t="shared" ca="1" si="4"/>
        <v>0.63268652301133155</v>
      </c>
      <c r="B314" s="20">
        <v>1305</v>
      </c>
      <c r="C314" t="s">
        <v>8</v>
      </c>
      <c r="D314" t="s">
        <v>12</v>
      </c>
      <c r="E314" t="s">
        <v>17</v>
      </c>
      <c r="F314" t="s">
        <v>20</v>
      </c>
      <c r="G314" t="s">
        <v>25</v>
      </c>
      <c r="H314" s="3">
        <v>3</v>
      </c>
      <c r="I314" s="3">
        <v>6</v>
      </c>
      <c r="J314" t="s">
        <v>39</v>
      </c>
      <c r="K314" s="19">
        <v>45638</v>
      </c>
      <c r="L314" t="str">
        <f>_xlfn.XLOOKUP(J314, Referral_Lookup!A$2:A$3, Referral_Lookup!B$2:B$3, "Not Specified")</f>
        <v>No Referral</v>
      </c>
    </row>
    <row r="315" spans="1:12" x14ac:dyDescent="0.3">
      <c r="A315">
        <f t="shared" ca="1" si="4"/>
        <v>0.53208207684825193</v>
      </c>
      <c r="B315" s="20">
        <v>1306</v>
      </c>
      <c r="C315" t="s">
        <v>8</v>
      </c>
      <c r="D315" t="s">
        <v>12</v>
      </c>
      <c r="E315" t="s">
        <v>17</v>
      </c>
      <c r="F315" t="s">
        <v>20</v>
      </c>
      <c r="G315" t="s">
        <v>25</v>
      </c>
      <c r="H315" s="3">
        <v>7</v>
      </c>
      <c r="I315" s="3">
        <v>14</v>
      </c>
      <c r="J315" t="s">
        <v>40</v>
      </c>
      <c r="K315" s="19">
        <v>45714</v>
      </c>
      <c r="L315" t="str">
        <f>_xlfn.XLOOKUP(J315, Referral_Lookup!A$2:A$3, Referral_Lookup!B$2:B$3, "Not Specified")</f>
        <v>Financial Mentoring</v>
      </c>
    </row>
    <row r="316" spans="1:12" x14ac:dyDescent="0.3">
      <c r="A316">
        <f t="shared" ca="1" si="4"/>
        <v>7.1221470662151454E-2</v>
      </c>
      <c r="B316" s="20">
        <v>1307</v>
      </c>
      <c r="C316" t="s">
        <v>7</v>
      </c>
      <c r="D316" t="s">
        <v>12</v>
      </c>
      <c r="E316" t="s">
        <v>17</v>
      </c>
      <c r="F316" t="s">
        <v>20</v>
      </c>
      <c r="G316" t="s">
        <v>25</v>
      </c>
      <c r="H316" s="3">
        <v>8</v>
      </c>
      <c r="I316" s="3">
        <v>16</v>
      </c>
      <c r="J316" t="s">
        <v>39</v>
      </c>
      <c r="K316" s="19">
        <v>45639</v>
      </c>
      <c r="L316" t="str">
        <f>_xlfn.XLOOKUP(J316, Referral_Lookup!A$2:A$3, Referral_Lookup!B$2:B$3, "Not Specified")</f>
        <v>No Referral</v>
      </c>
    </row>
    <row r="317" spans="1:12" x14ac:dyDescent="0.3">
      <c r="A317">
        <f t="shared" ca="1" si="4"/>
        <v>0.26365681703097521</v>
      </c>
      <c r="B317" s="20">
        <v>1308</v>
      </c>
      <c r="C317" t="s">
        <v>10</v>
      </c>
      <c r="D317" t="s">
        <v>15</v>
      </c>
      <c r="E317" t="s">
        <v>19</v>
      </c>
      <c r="F317" t="s">
        <v>23</v>
      </c>
      <c r="G317" t="s">
        <v>27</v>
      </c>
      <c r="H317" s="3">
        <v>5</v>
      </c>
      <c r="I317" s="3">
        <v>10</v>
      </c>
      <c r="J317" t="s">
        <v>39</v>
      </c>
      <c r="K317" s="19">
        <v>45656</v>
      </c>
      <c r="L317" t="str">
        <f>_xlfn.XLOOKUP(J317, Referral_Lookup!A$2:A$3, Referral_Lookup!B$2:B$3, "Not Specified")</f>
        <v>No Referral</v>
      </c>
    </row>
    <row r="318" spans="1:12" x14ac:dyDescent="0.3">
      <c r="A318">
        <f t="shared" ca="1" si="4"/>
        <v>1.6170854487762232E-2</v>
      </c>
      <c r="B318" s="20">
        <v>1309</v>
      </c>
      <c r="C318" t="s">
        <v>7</v>
      </c>
      <c r="D318" t="s">
        <v>16</v>
      </c>
      <c r="E318" t="s">
        <v>17</v>
      </c>
      <c r="F318" t="s">
        <v>21</v>
      </c>
      <c r="G318" t="s">
        <v>26</v>
      </c>
      <c r="H318" s="3">
        <v>9</v>
      </c>
      <c r="I318" s="3">
        <v>18</v>
      </c>
      <c r="J318" t="s">
        <v>39</v>
      </c>
      <c r="K318" s="19">
        <v>45625</v>
      </c>
      <c r="L318" t="str">
        <f>_xlfn.XLOOKUP(J318, Referral_Lookup!A$2:A$3, Referral_Lookup!B$2:B$3, "Not Specified")</f>
        <v>No Referral</v>
      </c>
    </row>
    <row r="319" spans="1:12" x14ac:dyDescent="0.3">
      <c r="A319">
        <f t="shared" ca="1" si="4"/>
        <v>0.56269405716523058</v>
      </c>
      <c r="B319" s="20">
        <v>1310</v>
      </c>
      <c r="C319" t="s">
        <v>7</v>
      </c>
      <c r="D319" t="s">
        <v>13</v>
      </c>
      <c r="E319" t="s">
        <v>17</v>
      </c>
      <c r="F319" t="s">
        <v>22</v>
      </c>
      <c r="G319" t="s">
        <v>26</v>
      </c>
      <c r="H319" s="3">
        <v>4</v>
      </c>
      <c r="I319" s="3">
        <v>8</v>
      </c>
      <c r="J319" t="s">
        <v>39</v>
      </c>
      <c r="K319" s="19">
        <v>45696</v>
      </c>
      <c r="L319" t="str">
        <f>_xlfn.XLOOKUP(J319, Referral_Lookup!A$2:A$3, Referral_Lookup!B$2:B$3, "Not Specified")</f>
        <v>No Referral</v>
      </c>
    </row>
    <row r="320" spans="1:12" x14ac:dyDescent="0.3">
      <c r="A320">
        <f t="shared" ca="1" si="4"/>
        <v>0.48292968827561378</v>
      </c>
      <c r="B320" s="20">
        <v>1311</v>
      </c>
      <c r="C320" t="s">
        <v>7</v>
      </c>
      <c r="D320" t="s">
        <v>13</v>
      </c>
      <c r="E320" t="s">
        <v>17</v>
      </c>
      <c r="F320" t="s">
        <v>21</v>
      </c>
      <c r="G320" t="s">
        <v>26</v>
      </c>
      <c r="H320" s="3">
        <v>7</v>
      </c>
      <c r="I320" s="3">
        <v>14</v>
      </c>
      <c r="J320" t="s">
        <v>39</v>
      </c>
      <c r="K320" s="19">
        <v>45704</v>
      </c>
      <c r="L320" t="str">
        <f>_xlfn.XLOOKUP(J320, Referral_Lookup!A$2:A$3, Referral_Lookup!B$2:B$3, "Not Specified")</f>
        <v>No Referral</v>
      </c>
    </row>
    <row r="321" spans="1:12" x14ac:dyDescent="0.3">
      <c r="A321">
        <f t="shared" ca="1" si="4"/>
        <v>0.5828136542801936</v>
      </c>
      <c r="B321" s="20">
        <v>1312</v>
      </c>
      <c r="C321" t="s">
        <v>7</v>
      </c>
      <c r="D321" t="s">
        <v>13</v>
      </c>
      <c r="E321" t="s">
        <v>17</v>
      </c>
      <c r="F321" t="s">
        <v>22</v>
      </c>
      <c r="G321" t="s">
        <v>26</v>
      </c>
      <c r="H321" s="3">
        <v>9</v>
      </c>
      <c r="I321" s="3">
        <v>18</v>
      </c>
      <c r="J321" t="s">
        <v>39</v>
      </c>
      <c r="K321" s="19">
        <v>45584</v>
      </c>
      <c r="L321" t="str">
        <f>_xlfn.XLOOKUP(J321, Referral_Lookup!A$2:A$3, Referral_Lookup!B$2:B$3, "Not Specified")</f>
        <v>No Referral</v>
      </c>
    </row>
    <row r="322" spans="1:12" x14ac:dyDescent="0.3">
      <c r="A322">
        <f t="shared" ca="1" si="4"/>
        <v>0.35546754638837086</v>
      </c>
      <c r="B322" s="20">
        <v>1313</v>
      </c>
      <c r="C322" t="s">
        <v>7</v>
      </c>
      <c r="D322" t="s">
        <v>13</v>
      </c>
      <c r="E322" t="s">
        <v>17</v>
      </c>
      <c r="F322" t="s">
        <v>22</v>
      </c>
      <c r="G322" t="s">
        <v>26</v>
      </c>
      <c r="H322" s="3">
        <v>3</v>
      </c>
      <c r="I322" s="3">
        <v>6</v>
      </c>
      <c r="J322" t="s">
        <v>40</v>
      </c>
      <c r="K322" s="19">
        <v>45668</v>
      </c>
      <c r="L322" t="str">
        <f>_xlfn.XLOOKUP(J322, Referral_Lookup!A$2:A$3, Referral_Lookup!B$2:B$3, "Not Specified")</f>
        <v>Financial Mentoring</v>
      </c>
    </row>
    <row r="323" spans="1:12" x14ac:dyDescent="0.3">
      <c r="A323">
        <f t="shared" ca="1" si="4"/>
        <v>0.2172439562756836</v>
      </c>
      <c r="B323" s="20">
        <v>1314</v>
      </c>
      <c r="C323" t="s">
        <v>8</v>
      </c>
      <c r="D323" t="s">
        <v>12</v>
      </c>
      <c r="E323" t="s">
        <v>17</v>
      </c>
      <c r="F323" t="s">
        <v>20</v>
      </c>
      <c r="G323" t="s">
        <v>25</v>
      </c>
      <c r="H323" s="3">
        <v>3</v>
      </c>
      <c r="I323" s="3">
        <v>6</v>
      </c>
      <c r="J323" t="s">
        <v>39</v>
      </c>
      <c r="K323" s="19">
        <v>45733</v>
      </c>
      <c r="L323" t="str">
        <f>_xlfn.XLOOKUP(J323, Referral_Lookup!A$2:A$3, Referral_Lookup!B$2:B$3, "Not Specified")</f>
        <v>No Referral</v>
      </c>
    </row>
    <row r="324" spans="1:12" x14ac:dyDescent="0.3">
      <c r="A324">
        <f t="shared" ca="1" si="4"/>
        <v>0.90063489636102867</v>
      </c>
      <c r="B324" s="20">
        <v>1315</v>
      </c>
      <c r="C324" t="s">
        <v>7</v>
      </c>
      <c r="D324" t="s">
        <v>13</v>
      </c>
      <c r="E324" t="s">
        <v>17</v>
      </c>
      <c r="F324" t="s">
        <v>21</v>
      </c>
      <c r="G324" t="s">
        <v>26</v>
      </c>
      <c r="H324" s="3">
        <v>10</v>
      </c>
      <c r="I324" s="3">
        <v>20</v>
      </c>
      <c r="J324" t="s">
        <v>39</v>
      </c>
      <c r="K324" s="19">
        <v>45630</v>
      </c>
      <c r="L324" t="str">
        <f>_xlfn.XLOOKUP(J324, Referral_Lookup!A$2:A$3, Referral_Lookup!B$2:B$3, "Not Specified")</f>
        <v>No Referral</v>
      </c>
    </row>
    <row r="325" spans="1:12" x14ac:dyDescent="0.3">
      <c r="A325">
        <f t="shared" ca="1" si="4"/>
        <v>0.74220550796025009</v>
      </c>
      <c r="B325" s="20">
        <v>1316</v>
      </c>
      <c r="C325" t="s">
        <v>8</v>
      </c>
      <c r="D325" t="s">
        <v>12</v>
      </c>
      <c r="E325" t="s">
        <v>17</v>
      </c>
      <c r="F325" t="s">
        <v>20</v>
      </c>
      <c r="G325" t="s">
        <v>25</v>
      </c>
      <c r="H325" s="3">
        <v>2</v>
      </c>
      <c r="I325" s="3">
        <v>4</v>
      </c>
      <c r="J325" t="s">
        <v>39</v>
      </c>
      <c r="K325" s="19">
        <v>45617</v>
      </c>
      <c r="L325" t="str">
        <f>_xlfn.XLOOKUP(J325, Referral_Lookup!A$2:A$3, Referral_Lookup!B$2:B$3, "Not Specified")</f>
        <v>No Referral</v>
      </c>
    </row>
    <row r="326" spans="1:12" x14ac:dyDescent="0.3">
      <c r="A326">
        <f t="shared" ca="1" si="4"/>
        <v>0.25934328964918263</v>
      </c>
      <c r="B326" s="20">
        <v>1317</v>
      </c>
      <c r="C326" t="s">
        <v>9</v>
      </c>
      <c r="D326" t="s">
        <v>14</v>
      </c>
      <c r="E326" t="s">
        <v>18</v>
      </c>
      <c r="F326" t="s">
        <v>23</v>
      </c>
      <c r="G326" t="s">
        <v>27</v>
      </c>
      <c r="H326" s="3">
        <v>9</v>
      </c>
      <c r="I326" s="3">
        <v>18</v>
      </c>
      <c r="J326" t="s">
        <v>39</v>
      </c>
      <c r="K326" s="19">
        <v>45679</v>
      </c>
      <c r="L326" t="str">
        <f>_xlfn.XLOOKUP(J326, Referral_Lookup!A$2:A$3, Referral_Lookup!B$2:B$3, "Not Specified")</f>
        <v>No Referral</v>
      </c>
    </row>
    <row r="327" spans="1:12" x14ac:dyDescent="0.3">
      <c r="A327">
        <f t="shared" ca="1" si="4"/>
        <v>0.53530800294427061</v>
      </c>
      <c r="B327" s="20">
        <v>1318</v>
      </c>
      <c r="C327" t="s">
        <v>7</v>
      </c>
      <c r="D327" t="s">
        <v>13</v>
      </c>
      <c r="E327" t="s">
        <v>17</v>
      </c>
      <c r="F327" t="s">
        <v>22</v>
      </c>
      <c r="G327" t="s">
        <v>26</v>
      </c>
      <c r="H327" s="3">
        <v>8</v>
      </c>
      <c r="I327" s="3">
        <v>16</v>
      </c>
      <c r="J327" t="s">
        <v>40</v>
      </c>
      <c r="K327" s="19">
        <v>45627</v>
      </c>
      <c r="L327" t="str">
        <f>_xlfn.XLOOKUP(J327, Referral_Lookup!A$2:A$3, Referral_Lookup!B$2:B$3, "Not Specified")</f>
        <v>Financial Mentoring</v>
      </c>
    </row>
    <row r="328" spans="1:12" x14ac:dyDescent="0.3">
      <c r="A328">
        <f t="shared" ca="1" si="4"/>
        <v>4.2236072308670991E-2</v>
      </c>
      <c r="B328" s="20">
        <v>1319</v>
      </c>
      <c r="C328" t="s">
        <v>11</v>
      </c>
      <c r="D328" t="s">
        <v>12</v>
      </c>
      <c r="E328" t="s">
        <v>17</v>
      </c>
      <c r="F328" t="s">
        <v>20</v>
      </c>
      <c r="G328" t="s">
        <v>25</v>
      </c>
      <c r="H328" s="3">
        <v>2</v>
      </c>
      <c r="I328" s="3">
        <v>4</v>
      </c>
      <c r="J328" t="s">
        <v>39</v>
      </c>
      <c r="K328" s="19">
        <v>45651</v>
      </c>
      <c r="L328" t="str">
        <f>_xlfn.XLOOKUP(J328, Referral_Lookup!A$2:A$3, Referral_Lookup!B$2:B$3, "Not Specified")</f>
        <v>No Referral</v>
      </c>
    </row>
    <row r="329" spans="1:12" x14ac:dyDescent="0.3">
      <c r="A329">
        <f t="shared" ca="1" si="4"/>
        <v>0.91338300974855502</v>
      </c>
      <c r="B329" s="20">
        <v>1320</v>
      </c>
      <c r="C329" t="s">
        <v>7</v>
      </c>
      <c r="D329" t="s">
        <v>12</v>
      </c>
      <c r="E329" t="s">
        <v>17</v>
      </c>
      <c r="F329" t="s">
        <v>22</v>
      </c>
      <c r="G329" t="s">
        <v>26</v>
      </c>
      <c r="H329" s="3">
        <v>4</v>
      </c>
      <c r="I329" s="3">
        <v>8</v>
      </c>
      <c r="J329" t="s">
        <v>40</v>
      </c>
      <c r="K329" s="19">
        <v>45684</v>
      </c>
      <c r="L329" t="str">
        <f>_xlfn.XLOOKUP(J329, Referral_Lookup!A$2:A$3, Referral_Lookup!B$2:B$3, "Not Specified")</f>
        <v>Financial Mentoring</v>
      </c>
    </row>
    <row r="330" spans="1:12" x14ac:dyDescent="0.3">
      <c r="A330">
        <f t="shared" ca="1" si="4"/>
        <v>0.6959029720850074</v>
      </c>
      <c r="B330" s="20">
        <v>1321</v>
      </c>
      <c r="C330" t="s">
        <v>7</v>
      </c>
      <c r="D330" t="s">
        <v>13</v>
      </c>
      <c r="E330" t="s">
        <v>17</v>
      </c>
      <c r="F330" t="s">
        <v>22</v>
      </c>
      <c r="G330" t="s">
        <v>26</v>
      </c>
      <c r="H330" s="3">
        <v>7</v>
      </c>
      <c r="I330" s="3">
        <v>14</v>
      </c>
      <c r="J330" t="s">
        <v>40</v>
      </c>
      <c r="K330" s="19">
        <v>45667</v>
      </c>
      <c r="L330" t="str">
        <f>_xlfn.XLOOKUP(J330, Referral_Lookup!A$2:A$3, Referral_Lookup!B$2:B$3, "Not Specified")</f>
        <v>Financial Mentoring</v>
      </c>
    </row>
    <row r="331" spans="1:12" x14ac:dyDescent="0.3">
      <c r="A331">
        <f t="shared" ref="A331:A394" ca="1" si="5">RAND()</f>
        <v>0.20013834940437925</v>
      </c>
      <c r="B331" s="20">
        <v>1322</v>
      </c>
      <c r="C331" t="s">
        <v>8</v>
      </c>
      <c r="D331" t="s">
        <v>12</v>
      </c>
      <c r="E331" t="s">
        <v>17</v>
      </c>
      <c r="F331" t="s">
        <v>20</v>
      </c>
      <c r="G331" t="s">
        <v>25</v>
      </c>
      <c r="H331" s="3">
        <v>8</v>
      </c>
      <c r="I331" s="3">
        <v>16</v>
      </c>
      <c r="J331" t="s">
        <v>39</v>
      </c>
      <c r="K331" s="19">
        <v>45625</v>
      </c>
      <c r="L331" t="str">
        <f>_xlfn.XLOOKUP(J331, Referral_Lookup!A$2:A$3, Referral_Lookup!B$2:B$3, "Not Specified")</f>
        <v>No Referral</v>
      </c>
    </row>
    <row r="332" spans="1:12" x14ac:dyDescent="0.3">
      <c r="A332">
        <f t="shared" ca="1" si="5"/>
        <v>3.9000811081311149E-2</v>
      </c>
      <c r="B332" s="20">
        <v>1323</v>
      </c>
      <c r="C332" t="s">
        <v>9</v>
      </c>
      <c r="D332" t="s">
        <v>14</v>
      </c>
      <c r="E332" t="s">
        <v>18</v>
      </c>
      <c r="F332" t="s">
        <v>23</v>
      </c>
      <c r="G332" t="s">
        <v>27</v>
      </c>
      <c r="H332" s="3">
        <v>10</v>
      </c>
      <c r="I332" s="3">
        <v>20</v>
      </c>
      <c r="J332" t="s">
        <v>39</v>
      </c>
      <c r="K332" s="19">
        <v>45735</v>
      </c>
      <c r="L332" t="str">
        <f>_xlfn.XLOOKUP(J332, Referral_Lookup!A$2:A$3, Referral_Lookup!B$2:B$3, "Not Specified")</f>
        <v>No Referral</v>
      </c>
    </row>
    <row r="333" spans="1:12" x14ac:dyDescent="0.3">
      <c r="A333">
        <f t="shared" ca="1" si="5"/>
        <v>0.14010980342857449</v>
      </c>
      <c r="B333" s="20">
        <v>1324</v>
      </c>
      <c r="C333" t="s">
        <v>7</v>
      </c>
      <c r="D333" t="s">
        <v>12</v>
      </c>
      <c r="E333" t="s">
        <v>17</v>
      </c>
      <c r="F333" t="s">
        <v>22</v>
      </c>
      <c r="G333" t="s">
        <v>26</v>
      </c>
      <c r="H333" s="3">
        <v>9</v>
      </c>
      <c r="I333" s="3">
        <v>18</v>
      </c>
      <c r="J333" t="s">
        <v>39</v>
      </c>
      <c r="K333" s="19">
        <v>45669</v>
      </c>
      <c r="L333" t="str">
        <f>_xlfn.XLOOKUP(J333, Referral_Lookup!A$2:A$3, Referral_Lookup!B$2:B$3, "Not Specified")</f>
        <v>No Referral</v>
      </c>
    </row>
    <row r="334" spans="1:12" x14ac:dyDescent="0.3">
      <c r="A334">
        <f t="shared" ca="1" si="5"/>
        <v>0.50273552877035654</v>
      </c>
      <c r="B334" s="20">
        <v>1325</v>
      </c>
      <c r="C334" t="s">
        <v>7</v>
      </c>
      <c r="D334" t="s">
        <v>13</v>
      </c>
      <c r="E334" t="s">
        <v>17</v>
      </c>
      <c r="F334" t="s">
        <v>21</v>
      </c>
      <c r="G334" t="s">
        <v>26</v>
      </c>
      <c r="H334" s="3">
        <v>1</v>
      </c>
      <c r="I334" s="3">
        <v>2</v>
      </c>
      <c r="J334" t="s">
        <v>40</v>
      </c>
      <c r="K334" s="19">
        <v>45646</v>
      </c>
      <c r="L334" t="str">
        <f>_xlfn.XLOOKUP(J334, Referral_Lookup!A$2:A$3, Referral_Lookup!B$2:B$3, "Not Specified")</f>
        <v>Financial Mentoring</v>
      </c>
    </row>
    <row r="335" spans="1:12" x14ac:dyDescent="0.3">
      <c r="A335">
        <f t="shared" ca="1" si="5"/>
        <v>0.39611728231403853</v>
      </c>
      <c r="B335" s="20">
        <v>1326</v>
      </c>
      <c r="C335" t="s">
        <v>9</v>
      </c>
      <c r="D335" t="s">
        <v>14</v>
      </c>
      <c r="E335" t="s">
        <v>18</v>
      </c>
      <c r="F335" t="s">
        <v>23</v>
      </c>
      <c r="G335" t="s">
        <v>27</v>
      </c>
      <c r="H335" s="3">
        <v>1</v>
      </c>
      <c r="I335" s="3">
        <v>2</v>
      </c>
      <c r="J335" t="s">
        <v>40</v>
      </c>
      <c r="K335" s="19">
        <v>45600</v>
      </c>
      <c r="L335" t="str">
        <f>_xlfn.XLOOKUP(J335, Referral_Lookup!A$2:A$3, Referral_Lookup!B$2:B$3, "Not Specified")</f>
        <v>Financial Mentoring</v>
      </c>
    </row>
    <row r="336" spans="1:12" x14ac:dyDescent="0.3">
      <c r="A336">
        <f t="shared" ca="1" si="5"/>
        <v>0.97831996308438152</v>
      </c>
      <c r="B336" s="20">
        <v>1327</v>
      </c>
      <c r="C336" t="s">
        <v>7</v>
      </c>
      <c r="D336" t="s">
        <v>12</v>
      </c>
      <c r="E336" t="s">
        <v>17</v>
      </c>
      <c r="F336" t="s">
        <v>20</v>
      </c>
      <c r="G336" t="s">
        <v>25</v>
      </c>
      <c r="H336" s="3">
        <v>5</v>
      </c>
      <c r="I336" s="3">
        <v>10</v>
      </c>
      <c r="J336" t="s">
        <v>40</v>
      </c>
      <c r="K336" s="19">
        <v>45712</v>
      </c>
      <c r="L336" t="str">
        <f>_xlfn.XLOOKUP(J336, Referral_Lookup!A$2:A$3, Referral_Lookup!B$2:B$3, "Not Specified")</f>
        <v>Financial Mentoring</v>
      </c>
    </row>
    <row r="337" spans="1:12" x14ac:dyDescent="0.3">
      <c r="A337">
        <f t="shared" ca="1" si="5"/>
        <v>2.5737263115656939E-2</v>
      </c>
      <c r="B337" s="20">
        <v>1328</v>
      </c>
      <c r="C337" t="s">
        <v>7</v>
      </c>
      <c r="D337" t="s">
        <v>13</v>
      </c>
      <c r="E337" t="s">
        <v>17</v>
      </c>
      <c r="F337" t="s">
        <v>21</v>
      </c>
      <c r="G337" t="s">
        <v>26</v>
      </c>
      <c r="H337" s="3">
        <v>3</v>
      </c>
      <c r="I337" s="3">
        <v>6</v>
      </c>
      <c r="J337" t="s">
        <v>39</v>
      </c>
      <c r="K337" s="19">
        <v>45661</v>
      </c>
      <c r="L337" t="str">
        <f>_xlfn.XLOOKUP(J337, Referral_Lookup!A$2:A$3, Referral_Lookup!B$2:B$3, "Not Specified")</f>
        <v>No Referral</v>
      </c>
    </row>
    <row r="338" spans="1:12" x14ac:dyDescent="0.3">
      <c r="A338">
        <f t="shared" ca="1" si="5"/>
        <v>0.36504816717485622</v>
      </c>
      <c r="B338" s="20">
        <v>1329</v>
      </c>
      <c r="C338" t="s">
        <v>7</v>
      </c>
      <c r="D338" t="s">
        <v>13</v>
      </c>
      <c r="E338" t="s">
        <v>17</v>
      </c>
      <c r="F338" t="s">
        <v>22</v>
      </c>
      <c r="G338" t="s">
        <v>26</v>
      </c>
      <c r="H338" s="3">
        <v>1</v>
      </c>
      <c r="I338" s="3">
        <v>2</v>
      </c>
      <c r="J338" t="s">
        <v>40</v>
      </c>
      <c r="K338" s="19">
        <v>45598</v>
      </c>
      <c r="L338" t="str">
        <f>_xlfn.XLOOKUP(J338, Referral_Lookup!A$2:A$3, Referral_Lookup!B$2:B$3, "Not Specified")</f>
        <v>Financial Mentoring</v>
      </c>
    </row>
    <row r="339" spans="1:12" x14ac:dyDescent="0.3">
      <c r="A339">
        <f t="shared" ca="1" si="5"/>
        <v>0.24214979232885625</v>
      </c>
      <c r="B339" s="20">
        <v>1330</v>
      </c>
      <c r="C339" t="s">
        <v>9</v>
      </c>
      <c r="D339" t="s">
        <v>14</v>
      </c>
      <c r="E339" t="s">
        <v>18</v>
      </c>
      <c r="F339" t="s">
        <v>23</v>
      </c>
      <c r="G339" t="s">
        <v>27</v>
      </c>
      <c r="H339" s="3">
        <v>9</v>
      </c>
      <c r="I339" s="3">
        <v>18</v>
      </c>
      <c r="J339" t="s">
        <v>39</v>
      </c>
      <c r="K339" s="19">
        <v>45657</v>
      </c>
      <c r="L339" t="str">
        <f>_xlfn.XLOOKUP(J339, Referral_Lookup!A$2:A$3, Referral_Lookup!B$2:B$3, "Not Specified")</f>
        <v>No Referral</v>
      </c>
    </row>
    <row r="340" spans="1:12" x14ac:dyDescent="0.3">
      <c r="A340">
        <f t="shared" ca="1" si="5"/>
        <v>0.93412612190564437</v>
      </c>
      <c r="B340" s="20">
        <v>1331</v>
      </c>
      <c r="C340" t="s">
        <v>7</v>
      </c>
      <c r="D340" t="s">
        <v>16</v>
      </c>
      <c r="E340" t="s">
        <v>17</v>
      </c>
      <c r="F340" t="s">
        <v>21</v>
      </c>
      <c r="G340" t="s">
        <v>26</v>
      </c>
      <c r="H340" s="3">
        <v>1</v>
      </c>
      <c r="I340" s="3">
        <v>2</v>
      </c>
      <c r="J340" t="s">
        <v>39</v>
      </c>
      <c r="K340" s="19">
        <v>45596</v>
      </c>
      <c r="L340" t="str">
        <f>_xlfn.XLOOKUP(J340, Referral_Lookup!A$2:A$3, Referral_Lookup!B$2:B$3, "Not Specified")</f>
        <v>No Referral</v>
      </c>
    </row>
    <row r="341" spans="1:12" x14ac:dyDescent="0.3">
      <c r="A341">
        <f t="shared" ca="1" si="5"/>
        <v>2.5944962596792465E-2</v>
      </c>
      <c r="B341" s="20">
        <v>1332</v>
      </c>
      <c r="C341" t="s">
        <v>8</v>
      </c>
      <c r="D341" t="s">
        <v>12</v>
      </c>
      <c r="E341" t="s">
        <v>17</v>
      </c>
      <c r="F341" t="s">
        <v>20</v>
      </c>
      <c r="G341" t="s">
        <v>25</v>
      </c>
      <c r="H341" s="3">
        <v>1</v>
      </c>
      <c r="I341" s="3">
        <v>2</v>
      </c>
      <c r="J341" t="s">
        <v>39</v>
      </c>
      <c r="K341" s="19">
        <v>45632</v>
      </c>
      <c r="L341" t="str">
        <f>_xlfn.XLOOKUP(J341, Referral_Lookup!A$2:A$3, Referral_Lookup!B$2:B$3, "Not Specified")</f>
        <v>No Referral</v>
      </c>
    </row>
    <row r="342" spans="1:12" x14ac:dyDescent="0.3">
      <c r="A342">
        <f t="shared" ca="1" si="5"/>
        <v>4.0754931862595822E-2</v>
      </c>
      <c r="B342" s="20">
        <v>1333</v>
      </c>
      <c r="C342" t="s">
        <v>8</v>
      </c>
      <c r="D342" t="s">
        <v>12</v>
      </c>
      <c r="E342" t="s">
        <v>17</v>
      </c>
      <c r="F342" t="s">
        <v>20</v>
      </c>
      <c r="G342" t="s">
        <v>25</v>
      </c>
      <c r="H342" s="3">
        <v>3</v>
      </c>
      <c r="I342" s="3">
        <v>6</v>
      </c>
      <c r="J342" t="s">
        <v>40</v>
      </c>
      <c r="K342" s="19">
        <v>45719</v>
      </c>
      <c r="L342" t="str">
        <f>_xlfn.XLOOKUP(J342, Referral_Lookup!A$2:A$3, Referral_Lookup!B$2:B$3, "Not Specified")</f>
        <v>Financial Mentoring</v>
      </c>
    </row>
    <row r="343" spans="1:12" x14ac:dyDescent="0.3">
      <c r="A343">
        <f t="shared" ca="1" si="5"/>
        <v>0.51358963276356162</v>
      </c>
      <c r="B343" s="20">
        <v>1334</v>
      </c>
      <c r="C343" t="s">
        <v>7</v>
      </c>
      <c r="D343" t="s">
        <v>13</v>
      </c>
      <c r="E343" t="s">
        <v>17</v>
      </c>
      <c r="F343" t="s">
        <v>22</v>
      </c>
      <c r="G343" t="s">
        <v>26</v>
      </c>
      <c r="H343" s="3">
        <v>9</v>
      </c>
      <c r="I343" s="3">
        <v>18</v>
      </c>
      <c r="J343" t="s">
        <v>39</v>
      </c>
      <c r="K343" s="19">
        <v>45654</v>
      </c>
      <c r="L343" t="str">
        <f>_xlfn.XLOOKUP(J343, Referral_Lookup!A$2:A$3, Referral_Lookup!B$2:B$3, "Not Specified")</f>
        <v>No Referral</v>
      </c>
    </row>
    <row r="344" spans="1:12" x14ac:dyDescent="0.3">
      <c r="A344">
        <f t="shared" ca="1" si="5"/>
        <v>0.79695965778284594</v>
      </c>
      <c r="B344" s="20">
        <v>1335</v>
      </c>
      <c r="C344" t="s">
        <v>7</v>
      </c>
      <c r="D344" t="s">
        <v>13</v>
      </c>
      <c r="E344" t="s">
        <v>17</v>
      </c>
      <c r="F344" t="s">
        <v>22</v>
      </c>
      <c r="G344" t="s">
        <v>26</v>
      </c>
      <c r="H344" s="3">
        <v>1</v>
      </c>
      <c r="I344" s="3">
        <v>2</v>
      </c>
      <c r="J344" t="s">
        <v>39</v>
      </c>
      <c r="K344" s="19">
        <v>45670</v>
      </c>
      <c r="L344" t="str">
        <f>_xlfn.XLOOKUP(J344, Referral_Lookup!A$2:A$3, Referral_Lookup!B$2:B$3, "Not Specified")</f>
        <v>No Referral</v>
      </c>
    </row>
    <row r="345" spans="1:12" x14ac:dyDescent="0.3">
      <c r="A345">
        <f t="shared" ca="1" si="5"/>
        <v>5.3552683516683852E-2</v>
      </c>
      <c r="B345" s="20">
        <v>1336</v>
      </c>
      <c r="C345" t="s">
        <v>7</v>
      </c>
      <c r="D345" t="s">
        <v>13</v>
      </c>
      <c r="E345" t="s">
        <v>17</v>
      </c>
      <c r="F345" t="s">
        <v>22</v>
      </c>
      <c r="G345" t="s">
        <v>26</v>
      </c>
      <c r="H345" s="3">
        <v>7</v>
      </c>
      <c r="I345" s="3">
        <v>14</v>
      </c>
      <c r="J345" t="s">
        <v>39</v>
      </c>
      <c r="K345" s="19">
        <v>45628</v>
      </c>
      <c r="L345" t="str">
        <f>_xlfn.XLOOKUP(J345, Referral_Lookup!A$2:A$3, Referral_Lookup!B$2:B$3, "Not Specified")</f>
        <v>No Referral</v>
      </c>
    </row>
    <row r="346" spans="1:12" x14ac:dyDescent="0.3">
      <c r="A346">
        <f t="shared" ca="1" si="5"/>
        <v>0.29093574290605972</v>
      </c>
      <c r="B346" s="20">
        <v>1337</v>
      </c>
      <c r="C346" t="s">
        <v>7</v>
      </c>
      <c r="D346" t="s">
        <v>13</v>
      </c>
      <c r="E346" t="s">
        <v>17</v>
      </c>
      <c r="F346" t="s">
        <v>22</v>
      </c>
      <c r="G346" t="s">
        <v>26</v>
      </c>
      <c r="H346" s="3">
        <v>3</v>
      </c>
      <c r="I346" s="3">
        <v>6</v>
      </c>
      <c r="J346" t="s">
        <v>40</v>
      </c>
      <c r="K346" s="19">
        <v>45634</v>
      </c>
      <c r="L346" t="str">
        <f>_xlfn.XLOOKUP(J346, Referral_Lookup!A$2:A$3, Referral_Lookup!B$2:B$3, "Not Specified")</f>
        <v>Financial Mentoring</v>
      </c>
    </row>
    <row r="347" spans="1:12" x14ac:dyDescent="0.3">
      <c r="A347">
        <f t="shared" ca="1" si="5"/>
        <v>1.3425150980252987E-3</v>
      </c>
      <c r="B347" s="20">
        <v>1338</v>
      </c>
      <c r="C347" t="s">
        <v>7</v>
      </c>
      <c r="D347" t="s">
        <v>13</v>
      </c>
      <c r="E347" t="s">
        <v>17</v>
      </c>
      <c r="F347" t="s">
        <v>22</v>
      </c>
      <c r="G347" t="s">
        <v>26</v>
      </c>
      <c r="H347" s="3">
        <v>6</v>
      </c>
      <c r="I347" s="3">
        <v>12</v>
      </c>
      <c r="J347" t="s">
        <v>39</v>
      </c>
      <c r="K347" s="19">
        <v>45583</v>
      </c>
      <c r="L347" t="str">
        <f>_xlfn.XLOOKUP(J347, Referral_Lookup!A$2:A$3, Referral_Lookup!B$2:B$3, "Not Specified")</f>
        <v>No Referral</v>
      </c>
    </row>
    <row r="348" spans="1:12" x14ac:dyDescent="0.3">
      <c r="A348">
        <f t="shared" ca="1" si="5"/>
        <v>0.33999952631438835</v>
      </c>
      <c r="B348" s="20">
        <v>1339</v>
      </c>
      <c r="C348" t="s">
        <v>10</v>
      </c>
      <c r="D348" t="s">
        <v>15</v>
      </c>
      <c r="E348" t="s">
        <v>19</v>
      </c>
      <c r="F348" t="s">
        <v>23</v>
      </c>
      <c r="G348" t="s">
        <v>27</v>
      </c>
      <c r="H348" s="3">
        <v>7</v>
      </c>
      <c r="I348" s="3">
        <v>14</v>
      </c>
      <c r="J348" t="s">
        <v>40</v>
      </c>
      <c r="K348" s="19">
        <v>45638</v>
      </c>
      <c r="L348" t="str">
        <f>_xlfn.XLOOKUP(J348, Referral_Lookup!A$2:A$3, Referral_Lookup!B$2:B$3, "Not Specified")</f>
        <v>Financial Mentoring</v>
      </c>
    </row>
    <row r="349" spans="1:12" x14ac:dyDescent="0.3">
      <c r="A349">
        <f t="shared" ca="1" si="5"/>
        <v>0.17470076698195203</v>
      </c>
      <c r="B349" s="20">
        <v>1340</v>
      </c>
      <c r="C349" t="s">
        <v>7</v>
      </c>
      <c r="D349" t="s">
        <v>13</v>
      </c>
      <c r="E349" t="s">
        <v>17</v>
      </c>
      <c r="F349" t="s">
        <v>21</v>
      </c>
      <c r="G349" t="s">
        <v>26</v>
      </c>
      <c r="H349" s="3">
        <v>3</v>
      </c>
      <c r="I349" s="3">
        <v>6</v>
      </c>
      <c r="J349" t="s">
        <v>40</v>
      </c>
      <c r="K349" s="19">
        <v>45592</v>
      </c>
      <c r="L349" t="str">
        <f>_xlfn.XLOOKUP(J349, Referral_Lookup!A$2:A$3, Referral_Lookup!B$2:B$3, "Not Specified")</f>
        <v>Financial Mentoring</v>
      </c>
    </row>
    <row r="350" spans="1:12" x14ac:dyDescent="0.3">
      <c r="A350">
        <f t="shared" ca="1" si="5"/>
        <v>0.39645551456592099</v>
      </c>
      <c r="B350" s="20">
        <v>1341</v>
      </c>
      <c r="C350" t="s">
        <v>7</v>
      </c>
      <c r="D350" t="s">
        <v>13</v>
      </c>
      <c r="E350" t="s">
        <v>17</v>
      </c>
      <c r="F350" t="s">
        <v>21</v>
      </c>
      <c r="G350" t="s">
        <v>26</v>
      </c>
      <c r="H350" s="3">
        <v>3</v>
      </c>
      <c r="I350" s="3">
        <v>6</v>
      </c>
      <c r="J350" t="s">
        <v>39</v>
      </c>
      <c r="K350" s="19">
        <v>45712</v>
      </c>
      <c r="L350" t="str">
        <f>_xlfn.XLOOKUP(J350, Referral_Lookup!A$2:A$3, Referral_Lookup!B$2:B$3, "Not Specified")</f>
        <v>No Referral</v>
      </c>
    </row>
    <row r="351" spans="1:12" x14ac:dyDescent="0.3">
      <c r="A351">
        <f t="shared" ca="1" si="5"/>
        <v>0.59419857263344977</v>
      </c>
      <c r="B351" s="20">
        <v>1342</v>
      </c>
      <c r="C351" t="s">
        <v>8</v>
      </c>
      <c r="D351" t="s">
        <v>12</v>
      </c>
      <c r="E351" t="s">
        <v>17</v>
      </c>
      <c r="F351" t="s">
        <v>20</v>
      </c>
      <c r="G351" t="s">
        <v>25</v>
      </c>
      <c r="H351" s="3">
        <v>5</v>
      </c>
      <c r="I351" s="3">
        <v>10</v>
      </c>
      <c r="J351" t="s">
        <v>39</v>
      </c>
      <c r="K351" s="19">
        <v>45631</v>
      </c>
      <c r="L351" t="str">
        <f>_xlfn.XLOOKUP(J351, Referral_Lookup!A$2:A$3, Referral_Lookup!B$2:B$3, "Not Specified")</f>
        <v>No Referral</v>
      </c>
    </row>
    <row r="352" spans="1:12" x14ac:dyDescent="0.3">
      <c r="A352">
        <f t="shared" ca="1" si="5"/>
        <v>0.57427111585277513</v>
      </c>
      <c r="B352" s="20">
        <v>1343</v>
      </c>
      <c r="C352" t="s">
        <v>7</v>
      </c>
      <c r="D352" t="s">
        <v>13</v>
      </c>
      <c r="E352" t="s">
        <v>17</v>
      </c>
      <c r="F352" t="s">
        <v>22</v>
      </c>
      <c r="G352" t="s">
        <v>26</v>
      </c>
      <c r="H352" s="3">
        <v>1</v>
      </c>
      <c r="I352" s="3">
        <v>2</v>
      </c>
      <c r="J352" t="s">
        <v>39</v>
      </c>
      <c r="K352" s="19">
        <v>45741</v>
      </c>
      <c r="L352" t="str">
        <f>_xlfn.XLOOKUP(J352, Referral_Lookup!A$2:A$3, Referral_Lookup!B$2:B$3, "Not Specified")</f>
        <v>No Referral</v>
      </c>
    </row>
    <row r="353" spans="1:12" x14ac:dyDescent="0.3">
      <c r="A353">
        <f t="shared" ca="1" si="5"/>
        <v>0.63107548326514673</v>
      </c>
      <c r="B353" s="20">
        <v>1344</v>
      </c>
      <c r="C353" t="s">
        <v>8</v>
      </c>
      <c r="D353" t="s">
        <v>12</v>
      </c>
      <c r="E353" t="s">
        <v>17</v>
      </c>
      <c r="F353" t="s">
        <v>20</v>
      </c>
      <c r="G353" t="s">
        <v>25</v>
      </c>
      <c r="H353" s="3">
        <v>9</v>
      </c>
      <c r="I353" s="3">
        <v>18</v>
      </c>
      <c r="J353" t="s">
        <v>39</v>
      </c>
      <c r="K353" s="19">
        <v>45684</v>
      </c>
      <c r="L353" t="str">
        <f>_xlfn.XLOOKUP(J353, Referral_Lookup!A$2:A$3, Referral_Lookup!B$2:B$3, "Not Specified")</f>
        <v>No Referral</v>
      </c>
    </row>
    <row r="354" spans="1:12" x14ac:dyDescent="0.3">
      <c r="A354">
        <f t="shared" ca="1" si="5"/>
        <v>0.18604420395491117</v>
      </c>
      <c r="B354" s="20">
        <v>1345</v>
      </c>
      <c r="C354" t="s">
        <v>7</v>
      </c>
      <c r="D354" t="s">
        <v>16</v>
      </c>
      <c r="E354" t="s">
        <v>17</v>
      </c>
      <c r="F354" t="s">
        <v>21</v>
      </c>
      <c r="G354" t="s">
        <v>26</v>
      </c>
      <c r="H354" s="3">
        <v>1</v>
      </c>
      <c r="I354" s="3">
        <v>2</v>
      </c>
      <c r="J354" t="s">
        <v>39</v>
      </c>
      <c r="K354" s="19">
        <v>45708</v>
      </c>
      <c r="L354" t="str">
        <f>_xlfn.XLOOKUP(J354, Referral_Lookup!A$2:A$3, Referral_Lookup!B$2:B$3, "Not Specified")</f>
        <v>No Referral</v>
      </c>
    </row>
    <row r="355" spans="1:12" x14ac:dyDescent="0.3">
      <c r="A355">
        <f t="shared" ca="1" si="5"/>
        <v>1.6990627408255521E-2</v>
      </c>
      <c r="B355" s="20">
        <v>1346</v>
      </c>
      <c r="C355" t="s">
        <v>8</v>
      </c>
      <c r="D355" t="s">
        <v>12</v>
      </c>
      <c r="E355" t="s">
        <v>17</v>
      </c>
      <c r="F355" t="s">
        <v>20</v>
      </c>
      <c r="G355" t="s">
        <v>25</v>
      </c>
      <c r="H355" s="3">
        <v>1</v>
      </c>
      <c r="I355" s="3">
        <v>2</v>
      </c>
      <c r="J355" t="s">
        <v>40</v>
      </c>
      <c r="K355" s="19">
        <v>45614</v>
      </c>
      <c r="L355" t="str">
        <f>_xlfn.XLOOKUP(J355, Referral_Lookup!A$2:A$3, Referral_Lookup!B$2:B$3, "Not Specified")</f>
        <v>Financial Mentoring</v>
      </c>
    </row>
    <row r="356" spans="1:12" x14ac:dyDescent="0.3">
      <c r="A356">
        <f t="shared" ca="1" si="5"/>
        <v>0.85113984779626617</v>
      </c>
      <c r="B356" s="20">
        <v>1347</v>
      </c>
      <c r="C356" t="s">
        <v>7</v>
      </c>
      <c r="D356" t="s">
        <v>13</v>
      </c>
      <c r="E356" t="s">
        <v>17</v>
      </c>
      <c r="F356" t="s">
        <v>22</v>
      </c>
      <c r="G356" t="s">
        <v>26</v>
      </c>
      <c r="H356" s="3">
        <v>2</v>
      </c>
      <c r="I356" s="3">
        <v>4</v>
      </c>
      <c r="J356" t="s">
        <v>39</v>
      </c>
      <c r="K356" s="19">
        <v>45600</v>
      </c>
      <c r="L356" t="str">
        <f>_xlfn.XLOOKUP(J356, Referral_Lookup!A$2:A$3, Referral_Lookup!B$2:B$3, "Not Specified")</f>
        <v>No Referral</v>
      </c>
    </row>
    <row r="357" spans="1:12" x14ac:dyDescent="0.3">
      <c r="A357">
        <f t="shared" ca="1" si="5"/>
        <v>4.2604775500552083E-3</v>
      </c>
      <c r="B357" s="20">
        <v>1348</v>
      </c>
      <c r="C357" t="s">
        <v>7</v>
      </c>
      <c r="D357" t="s">
        <v>13</v>
      </c>
      <c r="E357" t="s">
        <v>17</v>
      </c>
      <c r="F357" t="s">
        <v>22</v>
      </c>
      <c r="G357" t="s">
        <v>26</v>
      </c>
      <c r="H357" s="3">
        <v>4</v>
      </c>
      <c r="I357" s="3">
        <v>8</v>
      </c>
      <c r="J357" t="s">
        <v>40</v>
      </c>
      <c r="K357" s="19">
        <v>45716</v>
      </c>
      <c r="L357" t="str">
        <f>_xlfn.XLOOKUP(J357, Referral_Lookup!A$2:A$3, Referral_Lookup!B$2:B$3, "Not Specified")</f>
        <v>Financial Mentoring</v>
      </c>
    </row>
    <row r="358" spans="1:12" x14ac:dyDescent="0.3">
      <c r="A358">
        <f t="shared" ca="1" si="5"/>
        <v>0.72195443709684115</v>
      </c>
      <c r="B358" s="20">
        <v>1349</v>
      </c>
      <c r="C358" t="s">
        <v>8</v>
      </c>
      <c r="D358" t="s">
        <v>12</v>
      </c>
      <c r="E358" t="s">
        <v>17</v>
      </c>
      <c r="F358" t="s">
        <v>20</v>
      </c>
      <c r="G358" t="s">
        <v>25</v>
      </c>
      <c r="H358" s="3">
        <v>8</v>
      </c>
      <c r="I358" s="3">
        <v>16</v>
      </c>
      <c r="J358" t="s">
        <v>40</v>
      </c>
      <c r="K358" s="19">
        <v>45725</v>
      </c>
      <c r="L358" t="str">
        <f>_xlfn.XLOOKUP(J358, Referral_Lookup!A$2:A$3, Referral_Lookup!B$2:B$3, "Not Specified")</f>
        <v>Financial Mentoring</v>
      </c>
    </row>
    <row r="359" spans="1:12" x14ac:dyDescent="0.3">
      <c r="A359">
        <f t="shared" ca="1" si="5"/>
        <v>0.85307215354918975</v>
      </c>
      <c r="B359" s="20">
        <v>1350</v>
      </c>
      <c r="C359" t="s">
        <v>8</v>
      </c>
      <c r="D359" t="s">
        <v>12</v>
      </c>
      <c r="E359" t="s">
        <v>17</v>
      </c>
      <c r="F359" t="s">
        <v>20</v>
      </c>
      <c r="G359" t="s">
        <v>25</v>
      </c>
      <c r="H359" s="3">
        <v>1</v>
      </c>
      <c r="I359" s="3">
        <v>2</v>
      </c>
      <c r="J359" t="s">
        <v>39</v>
      </c>
      <c r="K359" s="19">
        <v>45598</v>
      </c>
      <c r="L359" t="str">
        <f>_xlfn.XLOOKUP(J359, Referral_Lookup!A$2:A$3, Referral_Lookup!B$2:B$3, "Not Specified")</f>
        <v>No Referral</v>
      </c>
    </row>
    <row r="360" spans="1:12" x14ac:dyDescent="0.3">
      <c r="A360">
        <f t="shared" ca="1" si="5"/>
        <v>0.46226283568319526</v>
      </c>
      <c r="B360" s="20">
        <v>1351</v>
      </c>
      <c r="C360" t="s">
        <v>9</v>
      </c>
      <c r="D360" t="s">
        <v>16</v>
      </c>
      <c r="E360" t="s">
        <v>17</v>
      </c>
      <c r="F360" t="s">
        <v>21</v>
      </c>
      <c r="G360" t="s">
        <v>26</v>
      </c>
      <c r="H360" s="3">
        <v>4</v>
      </c>
      <c r="I360" s="3">
        <v>8</v>
      </c>
      <c r="J360" t="s">
        <v>40</v>
      </c>
      <c r="K360" s="19">
        <v>45732</v>
      </c>
      <c r="L360" t="str">
        <f>_xlfn.XLOOKUP(J360, Referral_Lookup!A$2:A$3, Referral_Lookup!B$2:B$3, "Not Specified")</f>
        <v>Financial Mentoring</v>
      </c>
    </row>
    <row r="361" spans="1:12" x14ac:dyDescent="0.3">
      <c r="A361">
        <f t="shared" ca="1" si="5"/>
        <v>0.46879829580824151</v>
      </c>
      <c r="B361" s="20">
        <v>1352</v>
      </c>
      <c r="C361" t="s">
        <v>8</v>
      </c>
      <c r="D361" t="s">
        <v>12</v>
      </c>
      <c r="E361" t="s">
        <v>17</v>
      </c>
      <c r="F361" t="s">
        <v>20</v>
      </c>
      <c r="G361" t="s">
        <v>25</v>
      </c>
      <c r="H361" s="3">
        <v>4</v>
      </c>
      <c r="I361" s="3">
        <v>8</v>
      </c>
      <c r="J361" t="s">
        <v>40</v>
      </c>
      <c r="K361" s="19">
        <v>45730</v>
      </c>
      <c r="L361" t="str">
        <f>_xlfn.XLOOKUP(J361, Referral_Lookup!A$2:A$3, Referral_Lookup!B$2:B$3, "Not Specified")</f>
        <v>Financial Mentoring</v>
      </c>
    </row>
    <row r="362" spans="1:12" x14ac:dyDescent="0.3">
      <c r="A362">
        <f t="shared" ca="1" si="5"/>
        <v>7.4327111243877586E-2</v>
      </c>
      <c r="B362" s="20">
        <v>1353</v>
      </c>
      <c r="C362" t="s">
        <v>7</v>
      </c>
      <c r="D362" t="s">
        <v>13</v>
      </c>
      <c r="E362" t="s">
        <v>17</v>
      </c>
      <c r="F362" t="s">
        <v>22</v>
      </c>
      <c r="G362" t="s">
        <v>26</v>
      </c>
      <c r="H362" s="3">
        <v>6</v>
      </c>
      <c r="I362" s="3">
        <v>12</v>
      </c>
      <c r="J362" t="s">
        <v>39</v>
      </c>
      <c r="K362" s="19">
        <v>45650</v>
      </c>
      <c r="L362" t="str">
        <f>_xlfn.XLOOKUP(J362, Referral_Lookup!A$2:A$3, Referral_Lookup!B$2:B$3, "Not Specified")</f>
        <v>No Referral</v>
      </c>
    </row>
    <row r="363" spans="1:12" x14ac:dyDescent="0.3">
      <c r="A363">
        <f t="shared" ca="1" si="5"/>
        <v>0.49959992199537206</v>
      </c>
      <c r="B363" s="20">
        <v>1354</v>
      </c>
      <c r="C363" t="s">
        <v>7</v>
      </c>
      <c r="D363" t="s">
        <v>13</v>
      </c>
      <c r="E363" t="s">
        <v>17</v>
      </c>
      <c r="F363" t="s">
        <v>22</v>
      </c>
      <c r="G363" t="s">
        <v>26</v>
      </c>
      <c r="H363" s="3">
        <v>9</v>
      </c>
      <c r="I363" s="3">
        <v>18</v>
      </c>
      <c r="J363" t="s">
        <v>40</v>
      </c>
      <c r="K363" s="19">
        <v>45596</v>
      </c>
      <c r="L363" t="str">
        <f>_xlfn.XLOOKUP(J363, Referral_Lookup!A$2:A$3, Referral_Lookup!B$2:B$3, "Not Specified")</f>
        <v>Financial Mentoring</v>
      </c>
    </row>
    <row r="364" spans="1:12" x14ac:dyDescent="0.3">
      <c r="A364">
        <f t="shared" ca="1" si="5"/>
        <v>0.29084423640308277</v>
      </c>
      <c r="B364" s="20">
        <v>1355</v>
      </c>
      <c r="C364" t="s">
        <v>10</v>
      </c>
      <c r="D364" t="s">
        <v>15</v>
      </c>
      <c r="E364" t="s">
        <v>19</v>
      </c>
      <c r="F364" t="s">
        <v>24</v>
      </c>
      <c r="G364" t="s">
        <v>28</v>
      </c>
      <c r="H364" s="3">
        <v>7</v>
      </c>
      <c r="I364" s="3">
        <v>14</v>
      </c>
      <c r="J364" t="s">
        <v>39</v>
      </c>
      <c r="K364" s="19">
        <v>45724</v>
      </c>
      <c r="L364" t="str">
        <f>_xlfn.XLOOKUP(J364, Referral_Lookup!A$2:A$3, Referral_Lookup!B$2:B$3, "Not Specified")</f>
        <v>No Referral</v>
      </c>
    </row>
    <row r="365" spans="1:12" x14ac:dyDescent="0.3">
      <c r="A365">
        <f t="shared" ca="1" si="5"/>
        <v>0.77695253858889579</v>
      </c>
      <c r="B365" s="20">
        <v>1356</v>
      </c>
      <c r="C365" t="s">
        <v>7</v>
      </c>
      <c r="D365" t="s">
        <v>13</v>
      </c>
      <c r="E365" t="s">
        <v>17</v>
      </c>
      <c r="F365" t="s">
        <v>22</v>
      </c>
      <c r="G365" t="s">
        <v>26</v>
      </c>
      <c r="H365" s="3">
        <v>10</v>
      </c>
      <c r="I365" s="3">
        <v>20</v>
      </c>
      <c r="J365" t="s">
        <v>39</v>
      </c>
      <c r="K365" s="19">
        <v>45618</v>
      </c>
      <c r="L365" t="str">
        <f>_xlfn.XLOOKUP(J365, Referral_Lookup!A$2:A$3, Referral_Lookup!B$2:B$3, "Not Specified")</f>
        <v>No Referral</v>
      </c>
    </row>
    <row r="366" spans="1:12" x14ac:dyDescent="0.3">
      <c r="A366">
        <f t="shared" ca="1" si="5"/>
        <v>0.98470258493513529</v>
      </c>
      <c r="B366" s="20">
        <v>1357</v>
      </c>
      <c r="C366" t="s">
        <v>7</v>
      </c>
      <c r="D366" t="s">
        <v>13</v>
      </c>
      <c r="E366" t="s">
        <v>17</v>
      </c>
      <c r="F366" t="s">
        <v>22</v>
      </c>
      <c r="G366" t="s">
        <v>26</v>
      </c>
      <c r="H366" s="3">
        <v>10</v>
      </c>
      <c r="I366" s="3">
        <v>20</v>
      </c>
      <c r="J366" t="s">
        <v>39</v>
      </c>
      <c r="K366" s="19">
        <v>45585</v>
      </c>
      <c r="L366" t="str">
        <f>_xlfn.XLOOKUP(J366, Referral_Lookup!A$2:A$3, Referral_Lookup!B$2:B$3, "Not Specified")</f>
        <v>No Referral</v>
      </c>
    </row>
    <row r="367" spans="1:12" x14ac:dyDescent="0.3">
      <c r="A367">
        <f t="shared" ca="1" si="5"/>
        <v>0.23596395218713451</v>
      </c>
      <c r="B367" s="20">
        <v>1358</v>
      </c>
      <c r="C367" t="s">
        <v>10</v>
      </c>
      <c r="D367" t="s">
        <v>15</v>
      </c>
      <c r="E367" t="s">
        <v>19</v>
      </c>
      <c r="F367" t="s">
        <v>23</v>
      </c>
      <c r="G367" t="s">
        <v>27</v>
      </c>
      <c r="H367" s="3">
        <v>3</v>
      </c>
      <c r="I367" s="3">
        <v>6</v>
      </c>
      <c r="J367" t="s">
        <v>40</v>
      </c>
      <c r="K367" s="19">
        <v>45590</v>
      </c>
      <c r="L367" t="str">
        <f>_xlfn.XLOOKUP(J367, Referral_Lookup!A$2:A$3, Referral_Lookup!B$2:B$3, "Not Specified")</f>
        <v>Financial Mentoring</v>
      </c>
    </row>
    <row r="368" spans="1:12" x14ac:dyDescent="0.3">
      <c r="A368">
        <f t="shared" ca="1" si="5"/>
        <v>0.58970583015875377</v>
      </c>
      <c r="B368" s="20">
        <v>1359</v>
      </c>
      <c r="C368" t="s">
        <v>9</v>
      </c>
      <c r="D368" t="s">
        <v>16</v>
      </c>
      <c r="E368" t="s">
        <v>17</v>
      </c>
      <c r="F368" t="s">
        <v>21</v>
      </c>
      <c r="G368" t="s">
        <v>26</v>
      </c>
      <c r="H368" s="3">
        <v>10</v>
      </c>
      <c r="I368" s="3">
        <v>20</v>
      </c>
      <c r="J368" t="s">
        <v>39</v>
      </c>
      <c r="K368" s="19">
        <v>45631</v>
      </c>
      <c r="L368" t="str">
        <f>_xlfn.XLOOKUP(J368, Referral_Lookup!A$2:A$3, Referral_Lookup!B$2:B$3, "Not Specified")</f>
        <v>No Referral</v>
      </c>
    </row>
    <row r="369" spans="1:12" x14ac:dyDescent="0.3">
      <c r="A369">
        <f t="shared" ca="1" si="5"/>
        <v>5.7042639946122242E-2</v>
      </c>
      <c r="B369" s="20">
        <v>1360</v>
      </c>
      <c r="C369" t="s">
        <v>7</v>
      </c>
      <c r="D369" t="s">
        <v>12</v>
      </c>
      <c r="E369" t="s">
        <v>17</v>
      </c>
      <c r="F369" t="s">
        <v>20</v>
      </c>
      <c r="G369" t="s">
        <v>26</v>
      </c>
      <c r="H369" s="3">
        <v>3</v>
      </c>
      <c r="I369" s="3">
        <v>6</v>
      </c>
      <c r="J369" t="s">
        <v>39</v>
      </c>
      <c r="K369" s="19">
        <v>45745</v>
      </c>
      <c r="L369" t="str">
        <f>_xlfn.XLOOKUP(J369, Referral_Lookup!A$2:A$3, Referral_Lookup!B$2:B$3, "Not Specified")</f>
        <v>No Referral</v>
      </c>
    </row>
    <row r="370" spans="1:12" x14ac:dyDescent="0.3">
      <c r="A370">
        <f t="shared" ca="1" si="5"/>
        <v>0.84875630620624831</v>
      </c>
      <c r="B370" s="20">
        <v>1361</v>
      </c>
      <c r="C370" t="s">
        <v>8</v>
      </c>
      <c r="D370" t="s">
        <v>12</v>
      </c>
      <c r="E370" t="s">
        <v>17</v>
      </c>
      <c r="F370" t="s">
        <v>20</v>
      </c>
      <c r="G370" t="s">
        <v>25</v>
      </c>
      <c r="H370" s="3">
        <v>5</v>
      </c>
      <c r="I370" s="3">
        <v>10</v>
      </c>
      <c r="J370" t="s">
        <v>40</v>
      </c>
      <c r="K370" s="19">
        <v>45653</v>
      </c>
      <c r="L370" t="str">
        <f>_xlfn.XLOOKUP(J370, Referral_Lookup!A$2:A$3, Referral_Lookup!B$2:B$3, "Not Specified")</f>
        <v>Financial Mentoring</v>
      </c>
    </row>
    <row r="371" spans="1:12" x14ac:dyDescent="0.3">
      <c r="A371">
        <f t="shared" ca="1" si="5"/>
        <v>0.87665315281885448</v>
      </c>
      <c r="B371" s="20">
        <v>1362</v>
      </c>
      <c r="C371" t="s">
        <v>10</v>
      </c>
      <c r="D371" t="s">
        <v>15</v>
      </c>
      <c r="E371" t="s">
        <v>19</v>
      </c>
      <c r="F371" t="s">
        <v>23</v>
      </c>
      <c r="G371" t="s">
        <v>27</v>
      </c>
      <c r="H371" s="3">
        <v>6</v>
      </c>
      <c r="I371" s="3">
        <v>12</v>
      </c>
      <c r="J371" t="s">
        <v>39</v>
      </c>
      <c r="K371" s="19">
        <v>45636</v>
      </c>
      <c r="L371" t="str">
        <f>_xlfn.XLOOKUP(J371, Referral_Lookup!A$2:A$3, Referral_Lookup!B$2:B$3, "Not Specified")</f>
        <v>No Referral</v>
      </c>
    </row>
    <row r="372" spans="1:12" x14ac:dyDescent="0.3">
      <c r="A372">
        <f t="shared" ca="1" si="5"/>
        <v>0.54600563283882864</v>
      </c>
      <c r="B372" s="20">
        <v>1363</v>
      </c>
      <c r="C372" t="s">
        <v>8</v>
      </c>
      <c r="D372" t="s">
        <v>12</v>
      </c>
      <c r="E372" t="s">
        <v>17</v>
      </c>
      <c r="F372" t="s">
        <v>20</v>
      </c>
      <c r="G372" t="s">
        <v>25</v>
      </c>
      <c r="H372" s="3">
        <v>6</v>
      </c>
      <c r="I372" s="3">
        <v>12</v>
      </c>
      <c r="J372" t="s">
        <v>39</v>
      </c>
      <c r="K372" s="19">
        <v>45714</v>
      </c>
      <c r="L372" t="str">
        <f>_xlfn.XLOOKUP(J372, Referral_Lookup!A$2:A$3, Referral_Lookup!B$2:B$3, "Not Specified")</f>
        <v>No Referral</v>
      </c>
    </row>
    <row r="373" spans="1:12" x14ac:dyDescent="0.3">
      <c r="A373">
        <f t="shared" ca="1" si="5"/>
        <v>0.97007291968341036</v>
      </c>
      <c r="B373" s="20">
        <v>1364</v>
      </c>
      <c r="C373" t="s">
        <v>7</v>
      </c>
      <c r="D373" t="s">
        <v>13</v>
      </c>
      <c r="E373" t="s">
        <v>17</v>
      </c>
      <c r="F373" t="s">
        <v>21</v>
      </c>
      <c r="G373" t="s">
        <v>26</v>
      </c>
      <c r="H373" s="3">
        <v>2</v>
      </c>
      <c r="I373" s="3">
        <v>4</v>
      </c>
      <c r="J373" t="s">
        <v>39</v>
      </c>
      <c r="K373" s="19">
        <v>45674</v>
      </c>
      <c r="L373" t="str">
        <f>_xlfn.XLOOKUP(J373, Referral_Lookup!A$2:A$3, Referral_Lookup!B$2:B$3, "Not Specified")</f>
        <v>No Referral</v>
      </c>
    </row>
    <row r="374" spans="1:12" x14ac:dyDescent="0.3">
      <c r="A374">
        <f t="shared" ca="1" si="5"/>
        <v>0.8091345431833965</v>
      </c>
      <c r="B374" s="20">
        <v>1365</v>
      </c>
      <c r="C374" t="s">
        <v>9</v>
      </c>
      <c r="D374" t="s">
        <v>14</v>
      </c>
      <c r="E374" t="s">
        <v>18</v>
      </c>
      <c r="F374" t="s">
        <v>23</v>
      </c>
      <c r="G374" t="s">
        <v>27</v>
      </c>
      <c r="H374" s="3">
        <v>9</v>
      </c>
      <c r="I374" s="3">
        <v>18</v>
      </c>
      <c r="J374" t="s">
        <v>39</v>
      </c>
      <c r="K374" s="19">
        <v>45615</v>
      </c>
      <c r="L374" t="str">
        <f>_xlfn.XLOOKUP(J374, Referral_Lookup!A$2:A$3, Referral_Lookup!B$2:B$3, "Not Specified")</f>
        <v>No Referral</v>
      </c>
    </row>
    <row r="375" spans="1:12" x14ac:dyDescent="0.3">
      <c r="A375">
        <f t="shared" ca="1" si="5"/>
        <v>0.34291202943351262</v>
      </c>
      <c r="B375" s="20">
        <v>1366</v>
      </c>
      <c r="C375" t="s">
        <v>10</v>
      </c>
      <c r="D375" t="s">
        <v>15</v>
      </c>
      <c r="E375" t="s">
        <v>19</v>
      </c>
      <c r="F375" t="s">
        <v>24</v>
      </c>
      <c r="G375" t="s">
        <v>27</v>
      </c>
      <c r="H375" s="3">
        <v>9</v>
      </c>
      <c r="I375" s="3">
        <v>18</v>
      </c>
      <c r="J375" t="s">
        <v>39</v>
      </c>
      <c r="K375" s="19">
        <v>45580</v>
      </c>
      <c r="L375" t="str">
        <f>_xlfn.XLOOKUP(J375, Referral_Lookup!A$2:A$3, Referral_Lookup!B$2:B$3, "Not Specified")</f>
        <v>No Referral</v>
      </c>
    </row>
    <row r="376" spans="1:12" x14ac:dyDescent="0.3">
      <c r="A376">
        <f t="shared" ca="1" si="5"/>
        <v>0.89578247202465289</v>
      </c>
      <c r="B376" s="20">
        <v>1367</v>
      </c>
      <c r="C376" t="s">
        <v>9</v>
      </c>
      <c r="D376" t="s">
        <v>16</v>
      </c>
      <c r="E376" t="s">
        <v>17</v>
      </c>
      <c r="F376" t="s">
        <v>21</v>
      </c>
      <c r="G376" t="s">
        <v>26</v>
      </c>
      <c r="H376" s="3">
        <v>10</v>
      </c>
      <c r="I376" s="3">
        <v>20</v>
      </c>
      <c r="J376" t="s">
        <v>39</v>
      </c>
      <c r="K376" s="19">
        <v>45591</v>
      </c>
      <c r="L376" t="str">
        <f>_xlfn.XLOOKUP(J376, Referral_Lookup!A$2:A$3, Referral_Lookup!B$2:B$3, "Not Specified")</f>
        <v>No Referral</v>
      </c>
    </row>
    <row r="377" spans="1:12" x14ac:dyDescent="0.3">
      <c r="A377">
        <f t="shared" ca="1" si="5"/>
        <v>0.64635530056893975</v>
      </c>
      <c r="B377" s="20">
        <v>1368</v>
      </c>
      <c r="C377" t="s">
        <v>9</v>
      </c>
      <c r="D377" t="s">
        <v>14</v>
      </c>
      <c r="E377" t="s">
        <v>18</v>
      </c>
      <c r="F377" t="s">
        <v>23</v>
      </c>
      <c r="G377" t="s">
        <v>27</v>
      </c>
      <c r="H377" s="3">
        <v>3</v>
      </c>
      <c r="I377" s="3">
        <v>6</v>
      </c>
      <c r="J377" t="s">
        <v>39</v>
      </c>
      <c r="K377" s="19">
        <v>45582</v>
      </c>
      <c r="L377" t="str">
        <f>_xlfn.XLOOKUP(J377, Referral_Lookup!A$2:A$3, Referral_Lookup!B$2:B$3, "Not Specified")</f>
        <v>No Referral</v>
      </c>
    </row>
    <row r="378" spans="1:12" x14ac:dyDescent="0.3">
      <c r="A378">
        <f t="shared" ca="1" si="5"/>
        <v>0.63948608820604269</v>
      </c>
      <c r="B378" s="20">
        <v>1369</v>
      </c>
      <c r="C378" t="s">
        <v>9</v>
      </c>
      <c r="D378" t="s">
        <v>16</v>
      </c>
      <c r="E378" t="s">
        <v>17</v>
      </c>
      <c r="F378" t="s">
        <v>21</v>
      </c>
      <c r="G378" t="s">
        <v>26</v>
      </c>
      <c r="H378" s="3">
        <v>5</v>
      </c>
      <c r="I378" s="3">
        <v>10</v>
      </c>
      <c r="J378" t="s">
        <v>39</v>
      </c>
      <c r="K378" s="19">
        <v>45665</v>
      </c>
      <c r="L378" t="str">
        <f>_xlfn.XLOOKUP(J378, Referral_Lookup!A$2:A$3, Referral_Lookup!B$2:B$3, "Not Specified")</f>
        <v>No Referral</v>
      </c>
    </row>
    <row r="379" spans="1:12" x14ac:dyDescent="0.3">
      <c r="A379">
        <f t="shared" ca="1" si="5"/>
        <v>0.93108460029114137</v>
      </c>
      <c r="B379" s="20">
        <v>1370</v>
      </c>
      <c r="C379" t="s">
        <v>7</v>
      </c>
      <c r="D379" t="s">
        <v>16</v>
      </c>
      <c r="E379" t="s">
        <v>17</v>
      </c>
      <c r="F379" t="s">
        <v>21</v>
      </c>
      <c r="G379" t="s">
        <v>26</v>
      </c>
      <c r="H379" s="3">
        <v>6</v>
      </c>
      <c r="I379" s="3">
        <v>12</v>
      </c>
      <c r="J379" t="s">
        <v>39</v>
      </c>
      <c r="K379" s="19">
        <v>45586</v>
      </c>
      <c r="L379" t="str">
        <f>_xlfn.XLOOKUP(J379, Referral_Lookup!A$2:A$3, Referral_Lookup!B$2:B$3, "Not Specified")</f>
        <v>No Referral</v>
      </c>
    </row>
    <row r="380" spans="1:12" x14ac:dyDescent="0.3">
      <c r="A380">
        <f t="shared" ca="1" si="5"/>
        <v>0.98241599876812769</v>
      </c>
      <c r="B380" s="20">
        <v>1371</v>
      </c>
      <c r="C380" t="s">
        <v>7</v>
      </c>
      <c r="D380" t="s">
        <v>13</v>
      </c>
      <c r="E380" t="s">
        <v>17</v>
      </c>
      <c r="F380" t="s">
        <v>22</v>
      </c>
      <c r="G380" t="s">
        <v>26</v>
      </c>
      <c r="H380" s="3">
        <v>2</v>
      </c>
      <c r="I380" s="3">
        <v>4</v>
      </c>
      <c r="J380" t="s">
        <v>39</v>
      </c>
      <c r="K380" s="19">
        <v>45599</v>
      </c>
      <c r="L380" t="str">
        <f>_xlfn.XLOOKUP(J380, Referral_Lookup!A$2:A$3, Referral_Lookup!B$2:B$3, "Not Specified")</f>
        <v>No Referral</v>
      </c>
    </row>
    <row r="381" spans="1:12" x14ac:dyDescent="0.3">
      <c r="A381">
        <f t="shared" ca="1" si="5"/>
        <v>0.81419982595746287</v>
      </c>
      <c r="B381" s="20">
        <v>1372</v>
      </c>
      <c r="C381" t="s">
        <v>7</v>
      </c>
      <c r="D381" t="s">
        <v>13</v>
      </c>
      <c r="E381" t="s">
        <v>17</v>
      </c>
      <c r="F381" t="s">
        <v>22</v>
      </c>
      <c r="G381" t="s">
        <v>26</v>
      </c>
      <c r="H381" s="3">
        <v>5</v>
      </c>
      <c r="I381" s="3">
        <v>10</v>
      </c>
      <c r="J381" t="s">
        <v>39</v>
      </c>
      <c r="K381" s="19">
        <v>45670</v>
      </c>
      <c r="L381" t="str">
        <f>_xlfn.XLOOKUP(J381, Referral_Lookup!A$2:A$3, Referral_Lookup!B$2:B$3, "Not Specified")</f>
        <v>No Referral</v>
      </c>
    </row>
    <row r="382" spans="1:12" x14ac:dyDescent="0.3">
      <c r="A382">
        <f t="shared" ca="1" si="5"/>
        <v>0.38139898851269161</v>
      </c>
      <c r="B382" s="20">
        <v>1373</v>
      </c>
      <c r="C382" t="s">
        <v>7</v>
      </c>
      <c r="D382" t="s">
        <v>12</v>
      </c>
      <c r="E382" t="s">
        <v>17</v>
      </c>
      <c r="F382" t="s">
        <v>20</v>
      </c>
      <c r="G382" t="s">
        <v>25</v>
      </c>
      <c r="H382" s="3">
        <v>7</v>
      </c>
      <c r="I382" s="3">
        <v>14</v>
      </c>
      <c r="J382" t="s">
        <v>39</v>
      </c>
      <c r="K382" s="19">
        <v>45706</v>
      </c>
      <c r="L382" t="str">
        <f>_xlfn.XLOOKUP(J382, Referral_Lookup!A$2:A$3, Referral_Lookup!B$2:B$3, "Not Specified")</f>
        <v>No Referral</v>
      </c>
    </row>
    <row r="383" spans="1:12" x14ac:dyDescent="0.3">
      <c r="A383">
        <f t="shared" ca="1" si="5"/>
        <v>0.23849826147790087</v>
      </c>
      <c r="B383" s="20">
        <v>1374</v>
      </c>
      <c r="C383" t="s">
        <v>8</v>
      </c>
      <c r="D383" t="s">
        <v>12</v>
      </c>
      <c r="E383" t="s">
        <v>17</v>
      </c>
      <c r="F383" t="s">
        <v>20</v>
      </c>
      <c r="G383" t="s">
        <v>25</v>
      </c>
      <c r="H383" s="3">
        <v>8</v>
      </c>
      <c r="I383" s="3">
        <v>16</v>
      </c>
      <c r="J383" t="s">
        <v>39</v>
      </c>
      <c r="K383" s="19">
        <v>45745</v>
      </c>
      <c r="L383" t="str">
        <f>_xlfn.XLOOKUP(J383, Referral_Lookup!A$2:A$3, Referral_Lookup!B$2:B$3, "Not Specified")</f>
        <v>No Referral</v>
      </c>
    </row>
    <row r="384" spans="1:12" x14ac:dyDescent="0.3">
      <c r="A384">
        <f t="shared" ca="1" si="5"/>
        <v>0.36816564492939907</v>
      </c>
      <c r="B384" s="20">
        <v>1375</v>
      </c>
      <c r="C384" t="s">
        <v>8</v>
      </c>
      <c r="D384" t="s">
        <v>12</v>
      </c>
      <c r="E384" t="s">
        <v>17</v>
      </c>
      <c r="F384" t="s">
        <v>20</v>
      </c>
      <c r="G384" t="s">
        <v>25</v>
      </c>
      <c r="H384" s="3">
        <v>6</v>
      </c>
      <c r="I384" s="3">
        <v>12</v>
      </c>
      <c r="J384" t="s">
        <v>39</v>
      </c>
      <c r="K384" s="19">
        <v>45678</v>
      </c>
      <c r="L384" t="str">
        <f>_xlfn.XLOOKUP(J384, Referral_Lookup!A$2:A$3, Referral_Lookup!B$2:B$3, "Not Specified")</f>
        <v>No Referral</v>
      </c>
    </row>
    <row r="385" spans="1:12" x14ac:dyDescent="0.3">
      <c r="A385">
        <f t="shared" ca="1" si="5"/>
        <v>6.0320445346718321E-2</v>
      </c>
      <c r="B385" s="20">
        <v>1376</v>
      </c>
      <c r="C385" t="s">
        <v>7</v>
      </c>
      <c r="D385" t="s">
        <v>12</v>
      </c>
      <c r="E385" t="s">
        <v>17</v>
      </c>
      <c r="F385" t="s">
        <v>20</v>
      </c>
      <c r="G385" t="s">
        <v>26</v>
      </c>
      <c r="H385" s="3">
        <v>8</v>
      </c>
      <c r="I385" s="3">
        <v>16</v>
      </c>
      <c r="J385" t="s">
        <v>39</v>
      </c>
      <c r="K385" s="19">
        <v>45662</v>
      </c>
      <c r="L385" t="str">
        <f>_xlfn.XLOOKUP(J385, Referral_Lookup!A$2:A$3, Referral_Lookup!B$2:B$3, "Not Specified")</f>
        <v>No Referral</v>
      </c>
    </row>
    <row r="386" spans="1:12" x14ac:dyDescent="0.3">
      <c r="A386">
        <f t="shared" ca="1" si="5"/>
        <v>0.87085369638301069</v>
      </c>
      <c r="B386" s="20">
        <v>1377</v>
      </c>
      <c r="C386" t="s">
        <v>7</v>
      </c>
      <c r="D386" t="s">
        <v>12</v>
      </c>
      <c r="E386" t="s">
        <v>17</v>
      </c>
      <c r="F386" t="s">
        <v>20</v>
      </c>
      <c r="G386" t="s">
        <v>25</v>
      </c>
      <c r="H386" s="3">
        <v>7</v>
      </c>
      <c r="I386" s="3">
        <v>14</v>
      </c>
      <c r="J386" t="s">
        <v>39</v>
      </c>
      <c r="K386" s="19">
        <v>45743</v>
      </c>
      <c r="L386" t="str">
        <f>_xlfn.XLOOKUP(J386, Referral_Lookup!A$2:A$3, Referral_Lookup!B$2:B$3, "Not Specified")</f>
        <v>No Referral</v>
      </c>
    </row>
    <row r="387" spans="1:12" x14ac:dyDescent="0.3">
      <c r="A387">
        <f t="shared" ca="1" si="5"/>
        <v>0.41531819591774088</v>
      </c>
      <c r="B387" s="20">
        <v>1378</v>
      </c>
      <c r="C387" t="s">
        <v>8</v>
      </c>
      <c r="D387" t="s">
        <v>12</v>
      </c>
      <c r="E387" t="s">
        <v>17</v>
      </c>
      <c r="F387" t="s">
        <v>20</v>
      </c>
      <c r="G387" t="s">
        <v>25</v>
      </c>
      <c r="H387" s="3">
        <v>10</v>
      </c>
      <c r="I387" s="3">
        <v>20</v>
      </c>
      <c r="J387" t="s">
        <v>39</v>
      </c>
      <c r="K387" s="19">
        <v>45703</v>
      </c>
      <c r="L387" t="str">
        <f>_xlfn.XLOOKUP(J387, Referral_Lookup!A$2:A$3, Referral_Lookup!B$2:B$3, "Not Specified")</f>
        <v>No Referral</v>
      </c>
    </row>
    <row r="388" spans="1:12" x14ac:dyDescent="0.3">
      <c r="A388">
        <f t="shared" ca="1" si="5"/>
        <v>0.23336027424382477</v>
      </c>
      <c r="B388" s="20">
        <v>1379</v>
      </c>
      <c r="C388" t="s">
        <v>8</v>
      </c>
      <c r="D388" t="s">
        <v>12</v>
      </c>
      <c r="E388" t="s">
        <v>17</v>
      </c>
      <c r="F388" t="s">
        <v>20</v>
      </c>
      <c r="G388" t="s">
        <v>25</v>
      </c>
      <c r="H388" s="3">
        <v>8</v>
      </c>
      <c r="I388" s="3">
        <v>16</v>
      </c>
      <c r="J388" t="s">
        <v>40</v>
      </c>
      <c r="K388" s="19">
        <v>45739</v>
      </c>
      <c r="L388" t="str">
        <f>_xlfn.XLOOKUP(J388, Referral_Lookup!A$2:A$3, Referral_Lookup!B$2:B$3, "Not Specified")</f>
        <v>Financial Mentoring</v>
      </c>
    </row>
    <row r="389" spans="1:12" x14ac:dyDescent="0.3">
      <c r="A389">
        <f t="shared" ca="1" si="5"/>
        <v>0.88224287918362532</v>
      </c>
      <c r="B389" s="20">
        <v>1380</v>
      </c>
      <c r="C389" t="s">
        <v>7</v>
      </c>
      <c r="D389" t="s">
        <v>13</v>
      </c>
      <c r="E389" t="s">
        <v>17</v>
      </c>
      <c r="F389" t="s">
        <v>22</v>
      </c>
      <c r="G389" t="s">
        <v>26</v>
      </c>
      <c r="H389" s="3">
        <v>4</v>
      </c>
      <c r="I389" s="3">
        <v>8</v>
      </c>
      <c r="J389" t="s">
        <v>39</v>
      </c>
      <c r="K389" s="19">
        <v>45645</v>
      </c>
      <c r="L389" t="str">
        <f>_xlfn.XLOOKUP(J389, Referral_Lookup!A$2:A$3, Referral_Lookup!B$2:B$3, "Not Specified")</f>
        <v>No Referral</v>
      </c>
    </row>
    <row r="390" spans="1:12" x14ac:dyDescent="0.3">
      <c r="A390">
        <f t="shared" ca="1" si="5"/>
        <v>4.3341199922512952E-2</v>
      </c>
      <c r="B390" s="20">
        <v>1381</v>
      </c>
      <c r="C390" t="s">
        <v>8</v>
      </c>
      <c r="D390" t="s">
        <v>12</v>
      </c>
      <c r="E390" t="s">
        <v>17</v>
      </c>
      <c r="F390" t="s">
        <v>20</v>
      </c>
      <c r="G390" t="s">
        <v>25</v>
      </c>
      <c r="H390" s="3">
        <v>9</v>
      </c>
      <c r="I390" s="3">
        <v>18</v>
      </c>
      <c r="J390" t="s">
        <v>39</v>
      </c>
      <c r="K390" s="19">
        <v>45691</v>
      </c>
      <c r="L390" t="str">
        <f>_xlfn.XLOOKUP(J390, Referral_Lookup!A$2:A$3, Referral_Lookup!B$2:B$3, "Not Specified")</f>
        <v>No Referral</v>
      </c>
    </row>
    <row r="391" spans="1:12" x14ac:dyDescent="0.3">
      <c r="A391">
        <f t="shared" ca="1" si="5"/>
        <v>0.71372095669505942</v>
      </c>
      <c r="B391" s="20">
        <v>1382</v>
      </c>
      <c r="C391" t="s">
        <v>8</v>
      </c>
      <c r="D391" t="s">
        <v>12</v>
      </c>
      <c r="E391" t="s">
        <v>17</v>
      </c>
      <c r="F391" t="s">
        <v>20</v>
      </c>
      <c r="G391" t="s">
        <v>25</v>
      </c>
      <c r="H391" s="3">
        <v>4</v>
      </c>
      <c r="I391" s="3">
        <v>8</v>
      </c>
      <c r="J391" t="s">
        <v>40</v>
      </c>
      <c r="K391" s="19">
        <v>45656</v>
      </c>
      <c r="L391" t="str">
        <f>_xlfn.XLOOKUP(J391, Referral_Lookup!A$2:A$3, Referral_Lookup!B$2:B$3, "Not Specified")</f>
        <v>Financial Mentoring</v>
      </c>
    </row>
    <row r="392" spans="1:12" x14ac:dyDescent="0.3">
      <c r="A392">
        <f t="shared" ca="1" si="5"/>
        <v>0.88693784199826953</v>
      </c>
      <c r="B392" s="20">
        <v>1383</v>
      </c>
      <c r="C392" t="s">
        <v>8</v>
      </c>
      <c r="D392" t="s">
        <v>12</v>
      </c>
      <c r="E392" t="s">
        <v>17</v>
      </c>
      <c r="F392" t="s">
        <v>20</v>
      </c>
      <c r="G392" t="s">
        <v>25</v>
      </c>
      <c r="H392" s="3">
        <v>1</v>
      </c>
      <c r="I392" s="3">
        <v>2</v>
      </c>
      <c r="J392" t="s">
        <v>39</v>
      </c>
      <c r="K392" s="19">
        <v>45685</v>
      </c>
      <c r="L392" t="str">
        <f>_xlfn.XLOOKUP(J392, Referral_Lookup!A$2:A$3, Referral_Lookup!B$2:B$3, "Not Specified")</f>
        <v>No Referral</v>
      </c>
    </row>
    <row r="393" spans="1:12" x14ac:dyDescent="0.3">
      <c r="A393">
        <f t="shared" ca="1" si="5"/>
        <v>0.45653739855022391</v>
      </c>
      <c r="B393" s="20">
        <v>1384</v>
      </c>
      <c r="C393" t="s">
        <v>9</v>
      </c>
      <c r="D393" t="s">
        <v>15</v>
      </c>
      <c r="E393" t="s">
        <v>19</v>
      </c>
      <c r="F393" t="s">
        <v>23</v>
      </c>
      <c r="G393" t="s">
        <v>27</v>
      </c>
      <c r="H393" s="3">
        <v>4</v>
      </c>
      <c r="I393" s="3">
        <v>8</v>
      </c>
      <c r="J393" t="s">
        <v>39</v>
      </c>
      <c r="K393" s="19">
        <v>45741</v>
      </c>
      <c r="L393" t="str">
        <f>_xlfn.XLOOKUP(J393, Referral_Lookup!A$2:A$3, Referral_Lookup!B$2:B$3, "Not Specified")</f>
        <v>No Referral</v>
      </c>
    </row>
    <row r="394" spans="1:12" x14ac:dyDescent="0.3">
      <c r="A394">
        <f t="shared" ca="1" si="5"/>
        <v>0.50465144754478763</v>
      </c>
      <c r="B394" s="20">
        <v>1385</v>
      </c>
      <c r="C394" t="s">
        <v>8</v>
      </c>
      <c r="D394" t="s">
        <v>12</v>
      </c>
      <c r="E394" t="s">
        <v>17</v>
      </c>
      <c r="F394" t="s">
        <v>20</v>
      </c>
      <c r="G394" t="s">
        <v>25</v>
      </c>
      <c r="H394" s="3">
        <v>3</v>
      </c>
      <c r="I394" s="3">
        <v>6</v>
      </c>
      <c r="J394" t="s">
        <v>39</v>
      </c>
      <c r="K394" s="19">
        <v>45574</v>
      </c>
      <c r="L394" t="str">
        <f>_xlfn.XLOOKUP(J394, Referral_Lookup!A$2:A$3, Referral_Lookup!B$2:B$3, "Not Specified")</f>
        <v>No Referral</v>
      </c>
    </row>
    <row r="395" spans="1:12" x14ac:dyDescent="0.3">
      <c r="A395">
        <f t="shared" ref="A395:A458" ca="1" si="6">RAND()</f>
        <v>0.8627229140832261</v>
      </c>
      <c r="B395" s="20">
        <v>1386</v>
      </c>
      <c r="C395" t="s">
        <v>7</v>
      </c>
      <c r="D395" t="s">
        <v>13</v>
      </c>
      <c r="E395" t="s">
        <v>17</v>
      </c>
      <c r="F395" t="s">
        <v>21</v>
      </c>
      <c r="G395" t="s">
        <v>26</v>
      </c>
      <c r="H395" s="3">
        <v>10</v>
      </c>
      <c r="I395" s="3">
        <v>20</v>
      </c>
      <c r="J395" t="s">
        <v>39</v>
      </c>
      <c r="K395" s="19">
        <v>45699</v>
      </c>
      <c r="L395" t="str">
        <f>_xlfn.XLOOKUP(J395, Referral_Lookup!A$2:A$3, Referral_Lookup!B$2:B$3, "Not Specified")</f>
        <v>No Referral</v>
      </c>
    </row>
    <row r="396" spans="1:12" x14ac:dyDescent="0.3">
      <c r="A396">
        <f t="shared" ca="1" si="6"/>
        <v>0.79656834690195311</v>
      </c>
      <c r="B396" s="20">
        <v>1387</v>
      </c>
      <c r="C396" t="s">
        <v>7</v>
      </c>
      <c r="D396" t="s">
        <v>12</v>
      </c>
      <c r="E396" t="s">
        <v>17</v>
      </c>
      <c r="F396" t="s">
        <v>20</v>
      </c>
      <c r="G396" t="s">
        <v>25</v>
      </c>
      <c r="H396" s="3">
        <v>4</v>
      </c>
      <c r="I396" s="3">
        <v>8</v>
      </c>
      <c r="J396" t="s">
        <v>39</v>
      </c>
      <c r="K396" s="19">
        <v>45610</v>
      </c>
      <c r="L396" t="str">
        <f>_xlfn.XLOOKUP(J396, Referral_Lookup!A$2:A$3, Referral_Lookup!B$2:B$3, "Not Specified")</f>
        <v>No Referral</v>
      </c>
    </row>
    <row r="397" spans="1:12" x14ac:dyDescent="0.3">
      <c r="A397">
        <f t="shared" ca="1" si="6"/>
        <v>0.13217095755399744</v>
      </c>
      <c r="B397" s="20">
        <v>1388</v>
      </c>
      <c r="C397" t="s">
        <v>7</v>
      </c>
      <c r="D397" t="s">
        <v>13</v>
      </c>
      <c r="E397" t="s">
        <v>17</v>
      </c>
      <c r="F397" t="s">
        <v>22</v>
      </c>
      <c r="G397" t="s">
        <v>26</v>
      </c>
      <c r="H397" s="3">
        <v>6</v>
      </c>
      <c r="I397" s="3">
        <v>12</v>
      </c>
      <c r="J397" t="s">
        <v>39</v>
      </c>
      <c r="K397" s="19">
        <v>45682</v>
      </c>
      <c r="L397" t="str">
        <f>_xlfn.XLOOKUP(J397, Referral_Lookup!A$2:A$3, Referral_Lookup!B$2:B$3, "Not Specified")</f>
        <v>No Referral</v>
      </c>
    </row>
    <row r="398" spans="1:12" x14ac:dyDescent="0.3">
      <c r="A398">
        <f t="shared" ca="1" si="6"/>
        <v>0.24969386982669717</v>
      </c>
      <c r="B398" s="20">
        <v>1389</v>
      </c>
      <c r="C398" t="s">
        <v>7</v>
      </c>
      <c r="D398" t="s">
        <v>12</v>
      </c>
      <c r="E398" t="s">
        <v>17</v>
      </c>
      <c r="F398" t="s">
        <v>22</v>
      </c>
      <c r="G398" t="s">
        <v>26</v>
      </c>
      <c r="H398" s="3">
        <v>8</v>
      </c>
      <c r="I398" s="3">
        <v>16</v>
      </c>
      <c r="J398" t="s">
        <v>40</v>
      </c>
      <c r="K398" s="19">
        <v>45699</v>
      </c>
      <c r="L398" t="str">
        <f>_xlfn.XLOOKUP(J398, Referral_Lookup!A$2:A$3, Referral_Lookup!B$2:B$3, "Not Specified")</f>
        <v>Financial Mentoring</v>
      </c>
    </row>
    <row r="399" spans="1:12" x14ac:dyDescent="0.3">
      <c r="A399">
        <f t="shared" ca="1" si="6"/>
        <v>0.90299154668970183</v>
      </c>
      <c r="B399" s="20">
        <v>1390</v>
      </c>
      <c r="C399" t="s">
        <v>7</v>
      </c>
      <c r="D399" t="s">
        <v>13</v>
      </c>
      <c r="E399" t="s">
        <v>17</v>
      </c>
      <c r="F399" t="s">
        <v>22</v>
      </c>
      <c r="G399" t="s">
        <v>26</v>
      </c>
      <c r="H399" s="3">
        <v>2</v>
      </c>
      <c r="I399" s="3">
        <v>4</v>
      </c>
      <c r="J399" t="s">
        <v>39</v>
      </c>
      <c r="K399" s="19">
        <v>45598</v>
      </c>
      <c r="L399" t="str">
        <f>_xlfn.XLOOKUP(J399, Referral_Lookup!A$2:A$3, Referral_Lookup!B$2:B$3, "Not Specified")</f>
        <v>No Referral</v>
      </c>
    </row>
    <row r="400" spans="1:12" x14ac:dyDescent="0.3">
      <c r="A400">
        <f t="shared" ca="1" si="6"/>
        <v>0.40102064158636597</v>
      </c>
      <c r="B400" s="20">
        <v>1391</v>
      </c>
      <c r="C400" t="s">
        <v>10</v>
      </c>
      <c r="D400" t="s">
        <v>15</v>
      </c>
      <c r="E400" t="s">
        <v>19</v>
      </c>
      <c r="F400" t="s">
        <v>24</v>
      </c>
      <c r="G400" t="s">
        <v>28</v>
      </c>
      <c r="H400" s="3">
        <v>6</v>
      </c>
      <c r="I400" s="3">
        <v>12</v>
      </c>
      <c r="J400" t="s">
        <v>39</v>
      </c>
      <c r="K400" s="19">
        <v>45618</v>
      </c>
      <c r="L400" t="str">
        <f>_xlfn.XLOOKUP(J400, Referral_Lookup!A$2:A$3, Referral_Lookup!B$2:B$3, "Not Specified")</f>
        <v>No Referral</v>
      </c>
    </row>
    <row r="401" spans="1:12" x14ac:dyDescent="0.3">
      <c r="A401">
        <f t="shared" ca="1" si="6"/>
        <v>4.0523352561973036E-3</v>
      </c>
      <c r="B401" s="20">
        <v>1392</v>
      </c>
      <c r="C401" t="s">
        <v>9</v>
      </c>
      <c r="D401" t="s">
        <v>16</v>
      </c>
      <c r="E401" t="s">
        <v>17</v>
      </c>
      <c r="F401" t="s">
        <v>23</v>
      </c>
      <c r="G401" t="s">
        <v>26</v>
      </c>
      <c r="H401" s="3">
        <v>6</v>
      </c>
      <c r="I401" s="3">
        <v>12</v>
      </c>
      <c r="J401" t="s">
        <v>40</v>
      </c>
      <c r="K401" s="19">
        <v>45674</v>
      </c>
      <c r="L401" t="str">
        <f>_xlfn.XLOOKUP(J401, Referral_Lookup!A$2:A$3, Referral_Lookup!B$2:B$3, "Not Specified")</f>
        <v>Financial Mentoring</v>
      </c>
    </row>
    <row r="402" spans="1:12" x14ac:dyDescent="0.3">
      <c r="A402">
        <f t="shared" ca="1" si="6"/>
        <v>0.75031607772574649</v>
      </c>
      <c r="B402" s="20">
        <v>1393</v>
      </c>
      <c r="C402" t="s">
        <v>9</v>
      </c>
      <c r="D402" t="s">
        <v>16</v>
      </c>
      <c r="E402" t="s">
        <v>17</v>
      </c>
      <c r="F402" t="s">
        <v>23</v>
      </c>
      <c r="G402" t="s">
        <v>26</v>
      </c>
      <c r="H402" s="3">
        <v>9</v>
      </c>
      <c r="I402" s="3">
        <v>18</v>
      </c>
      <c r="J402" t="s">
        <v>39</v>
      </c>
      <c r="K402" s="19">
        <v>45736</v>
      </c>
      <c r="L402" t="str">
        <f>_xlfn.XLOOKUP(J402, Referral_Lookup!A$2:A$3, Referral_Lookup!B$2:B$3, "Not Specified")</f>
        <v>No Referral</v>
      </c>
    </row>
    <row r="403" spans="1:12" x14ac:dyDescent="0.3">
      <c r="A403">
        <f t="shared" ca="1" si="6"/>
        <v>0.32771077673819216</v>
      </c>
      <c r="B403" s="20">
        <v>1394</v>
      </c>
      <c r="C403" t="s">
        <v>9</v>
      </c>
      <c r="D403" t="s">
        <v>16</v>
      </c>
      <c r="E403" t="s">
        <v>17</v>
      </c>
      <c r="F403" t="s">
        <v>21</v>
      </c>
      <c r="G403" t="s">
        <v>26</v>
      </c>
      <c r="H403" s="3">
        <v>2</v>
      </c>
      <c r="I403" s="3">
        <v>4</v>
      </c>
      <c r="J403" t="s">
        <v>39</v>
      </c>
      <c r="K403" s="19">
        <v>45697</v>
      </c>
      <c r="L403" t="str">
        <f>_xlfn.XLOOKUP(J403, Referral_Lookup!A$2:A$3, Referral_Lookup!B$2:B$3, "Not Specified")</f>
        <v>No Referral</v>
      </c>
    </row>
    <row r="404" spans="1:12" x14ac:dyDescent="0.3">
      <c r="A404">
        <f t="shared" ca="1" si="6"/>
        <v>0.10362995026495359</v>
      </c>
      <c r="B404" s="20">
        <v>1395</v>
      </c>
      <c r="C404" t="s">
        <v>9</v>
      </c>
      <c r="D404" t="s">
        <v>14</v>
      </c>
      <c r="E404" t="s">
        <v>18</v>
      </c>
      <c r="F404" t="s">
        <v>23</v>
      </c>
      <c r="G404" t="s">
        <v>27</v>
      </c>
      <c r="H404" s="3">
        <v>9</v>
      </c>
      <c r="I404" s="3">
        <v>18</v>
      </c>
      <c r="J404" t="s">
        <v>40</v>
      </c>
      <c r="K404" s="19">
        <v>45718</v>
      </c>
      <c r="L404" t="str">
        <f>_xlfn.XLOOKUP(J404, Referral_Lookup!A$2:A$3, Referral_Lookup!B$2:B$3, "Not Specified")</f>
        <v>Financial Mentoring</v>
      </c>
    </row>
    <row r="405" spans="1:12" x14ac:dyDescent="0.3">
      <c r="A405">
        <f t="shared" ca="1" si="6"/>
        <v>8.0448364869274869E-2</v>
      </c>
      <c r="B405" s="20">
        <v>1396</v>
      </c>
      <c r="C405" t="s">
        <v>9</v>
      </c>
      <c r="D405" t="s">
        <v>14</v>
      </c>
      <c r="E405" t="s">
        <v>18</v>
      </c>
      <c r="F405" t="s">
        <v>23</v>
      </c>
      <c r="G405" t="s">
        <v>27</v>
      </c>
      <c r="H405" s="3">
        <v>9</v>
      </c>
      <c r="I405" s="3">
        <v>18</v>
      </c>
      <c r="J405" t="s">
        <v>39</v>
      </c>
      <c r="K405" s="19">
        <v>45639</v>
      </c>
      <c r="L405" t="str">
        <f>_xlfn.XLOOKUP(J405, Referral_Lookup!A$2:A$3, Referral_Lookup!B$2:B$3, "Not Specified")</f>
        <v>No Referral</v>
      </c>
    </row>
    <row r="406" spans="1:12" x14ac:dyDescent="0.3">
      <c r="A406">
        <f t="shared" ca="1" si="6"/>
        <v>0.71537778848905387</v>
      </c>
      <c r="B406" s="20">
        <v>1397</v>
      </c>
      <c r="C406" t="s">
        <v>8</v>
      </c>
      <c r="D406" t="s">
        <v>12</v>
      </c>
      <c r="E406" t="s">
        <v>17</v>
      </c>
      <c r="F406" t="s">
        <v>20</v>
      </c>
      <c r="G406" t="s">
        <v>25</v>
      </c>
      <c r="H406" s="3">
        <v>7</v>
      </c>
      <c r="I406" s="3">
        <v>14</v>
      </c>
      <c r="J406" t="s">
        <v>40</v>
      </c>
      <c r="K406" s="19">
        <v>45611</v>
      </c>
      <c r="L406" t="str">
        <f>_xlfn.XLOOKUP(J406, Referral_Lookup!A$2:A$3, Referral_Lookup!B$2:B$3, "Not Specified")</f>
        <v>Financial Mentoring</v>
      </c>
    </row>
    <row r="407" spans="1:12" x14ac:dyDescent="0.3">
      <c r="A407">
        <f t="shared" ca="1" si="6"/>
        <v>0.41696697660305981</v>
      </c>
      <c r="B407" s="20">
        <v>1398</v>
      </c>
      <c r="C407" t="s">
        <v>7</v>
      </c>
      <c r="D407" t="s">
        <v>13</v>
      </c>
      <c r="E407" t="s">
        <v>17</v>
      </c>
      <c r="F407" t="s">
        <v>22</v>
      </c>
      <c r="G407" t="s">
        <v>26</v>
      </c>
      <c r="H407" s="3">
        <v>2</v>
      </c>
      <c r="I407" s="3">
        <v>4</v>
      </c>
      <c r="J407" t="s">
        <v>40</v>
      </c>
      <c r="K407" s="19">
        <v>45681</v>
      </c>
      <c r="L407" t="str">
        <f>_xlfn.XLOOKUP(J407, Referral_Lookup!A$2:A$3, Referral_Lookup!B$2:B$3, "Not Specified")</f>
        <v>Financial Mentoring</v>
      </c>
    </row>
    <row r="408" spans="1:12" x14ac:dyDescent="0.3">
      <c r="A408">
        <f t="shared" ca="1" si="6"/>
        <v>0.77869820377358112</v>
      </c>
      <c r="B408" s="20">
        <v>1399</v>
      </c>
      <c r="C408" t="s">
        <v>7</v>
      </c>
      <c r="D408" t="s">
        <v>13</v>
      </c>
      <c r="E408" t="s">
        <v>17</v>
      </c>
      <c r="F408" t="s">
        <v>22</v>
      </c>
      <c r="G408" t="s">
        <v>26</v>
      </c>
      <c r="H408" s="3">
        <v>7</v>
      </c>
      <c r="I408" s="3">
        <v>14</v>
      </c>
      <c r="J408" t="s">
        <v>40</v>
      </c>
      <c r="K408" s="19">
        <v>45680</v>
      </c>
      <c r="L408" t="str">
        <f>_xlfn.XLOOKUP(J408, Referral_Lookup!A$2:A$3, Referral_Lookup!B$2:B$3, "Not Specified")</f>
        <v>Financial Mentoring</v>
      </c>
    </row>
    <row r="409" spans="1:12" x14ac:dyDescent="0.3">
      <c r="A409">
        <f t="shared" ca="1" si="6"/>
        <v>0.98677003996130175</v>
      </c>
      <c r="B409" s="20">
        <v>1400</v>
      </c>
      <c r="C409" t="s">
        <v>7</v>
      </c>
      <c r="D409" t="s">
        <v>13</v>
      </c>
      <c r="E409" t="s">
        <v>17</v>
      </c>
      <c r="F409" t="s">
        <v>22</v>
      </c>
      <c r="G409" t="s">
        <v>26</v>
      </c>
      <c r="H409" s="3">
        <v>8</v>
      </c>
      <c r="I409" s="3">
        <v>16</v>
      </c>
      <c r="J409" t="s">
        <v>39</v>
      </c>
      <c r="K409" s="19">
        <v>45657</v>
      </c>
      <c r="L409" t="str">
        <f>_xlfn.XLOOKUP(J409, Referral_Lookup!A$2:A$3, Referral_Lookup!B$2:B$3, "Not Specified")</f>
        <v>No Referral</v>
      </c>
    </row>
    <row r="410" spans="1:12" x14ac:dyDescent="0.3">
      <c r="A410">
        <f t="shared" ca="1" si="6"/>
        <v>0.82669499807380864</v>
      </c>
      <c r="B410" s="20">
        <v>1401</v>
      </c>
      <c r="C410" t="s">
        <v>8</v>
      </c>
      <c r="D410" t="s">
        <v>12</v>
      </c>
      <c r="E410" t="s">
        <v>17</v>
      </c>
      <c r="F410" t="s">
        <v>20</v>
      </c>
      <c r="G410" t="s">
        <v>25</v>
      </c>
      <c r="H410" s="3">
        <v>8</v>
      </c>
      <c r="I410" s="3">
        <v>16</v>
      </c>
      <c r="J410" t="s">
        <v>39</v>
      </c>
      <c r="K410" s="19">
        <v>45571</v>
      </c>
      <c r="L410" t="str">
        <f>_xlfn.XLOOKUP(J410, Referral_Lookup!A$2:A$3, Referral_Lookup!B$2:B$3, "Not Specified")</f>
        <v>No Referral</v>
      </c>
    </row>
    <row r="411" spans="1:12" x14ac:dyDescent="0.3">
      <c r="A411">
        <f t="shared" ca="1" si="6"/>
        <v>0.51890378201826914</v>
      </c>
      <c r="B411" s="20">
        <v>1402</v>
      </c>
      <c r="C411" t="s">
        <v>10</v>
      </c>
      <c r="D411" t="s">
        <v>15</v>
      </c>
      <c r="E411" t="s">
        <v>19</v>
      </c>
      <c r="F411" t="s">
        <v>23</v>
      </c>
      <c r="G411" t="s">
        <v>27</v>
      </c>
      <c r="H411" s="3">
        <v>8</v>
      </c>
      <c r="I411" s="3">
        <v>16</v>
      </c>
      <c r="J411" t="s">
        <v>39</v>
      </c>
      <c r="K411" s="19">
        <v>45630</v>
      </c>
      <c r="L411" t="str">
        <f>_xlfn.XLOOKUP(J411, Referral_Lookup!A$2:A$3, Referral_Lookup!B$2:B$3, "Not Specified")</f>
        <v>No Referral</v>
      </c>
    </row>
    <row r="412" spans="1:12" x14ac:dyDescent="0.3">
      <c r="A412">
        <f t="shared" ca="1" si="6"/>
        <v>0.65440036476785346</v>
      </c>
      <c r="B412" s="20">
        <v>1403</v>
      </c>
      <c r="C412" t="s">
        <v>7</v>
      </c>
      <c r="D412" t="s">
        <v>13</v>
      </c>
      <c r="E412" t="s">
        <v>17</v>
      </c>
      <c r="F412" t="s">
        <v>22</v>
      </c>
      <c r="G412" t="s">
        <v>26</v>
      </c>
      <c r="H412" s="3">
        <v>3</v>
      </c>
      <c r="I412" s="3">
        <v>6</v>
      </c>
      <c r="J412" t="s">
        <v>39</v>
      </c>
      <c r="K412" s="19">
        <v>45726</v>
      </c>
      <c r="L412" t="str">
        <f>_xlfn.XLOOKUP(J412, Referral_Lookup!A$2:A$3, Referral_Lookup!B$2:B$3, "Not Specified")</f>
        <v>No Referral</v>
      </c>
    </row>
    <row r="413" spans="1:12" x14ac:dyDescent="0.3">
      <c r="A413">
        <f t="shared" ca="1" si="6"/>
        <v>0.35839673077886247</v>
      </c>
      <c r="B413" s="20">
        <v>1404</v>
      </c>
      <c r="C413" t="s">
        <v>7</v>
      </c>
      <c r="D413" t="s">
        <v>13</v>
      </c>
      <c r="E413" t="s">
        <v>17</v>
      </c>
      <c r="F413" t="s">
        <v>22</v>
      </c>
      <c r="G413" t="s">
        <v>26</v>
      </c>
      <c r="H413" s="3">
        <v>5</v>
      </c>
      <c r="I413" s="3">
        <v>10</v>
      </c>
      <c r="J413" t="s">
        <v>40</v>
      </c>
      <c r="K413" s="19">
        <v>45575</v>
      </c>
      <c r="L413" t="str">
        <f>_xlfn.XLOOKUP(J413, Referral_Lookup!A$2:A$3, Referral_Lookup!B$2:B$3, "Not Specified")</f>
        <v>Financial Mentoring</v>
      </c>
    </row>
    <row r="414" spans="1:12" x14ac:dyDescent="0.3">
      <c r="A414">
        <f t="shared" ca="1" si="6"/>
        <v>0.92109751771005755</v>
      </c>
      <c r="B414" s="20">
        <v>1405</v>
      </c>
      <c r="C414" t="s">
        <v>7</v>
      </c>
      <c r="D414" t="s">
        <v>13</v>
      </c>
      <c r="E414" t="s">
        <v>17</v>
      </c>
      <c r="F414" t="s">
        <v>22</v>
      </c>
      <c r="G414" t="s">
        <v>26</v>
      </c>
      <c r="H414" s="3">
        <v>10</v>
      </c>
      <c r="I414" s="3">
        <v>20</v>
      </c>
      <c r="J414" t="s">
        <v>39</v>
      </c>
      <c r="K414" s="19">
        <v>45728</v>
      </c>
      <c r="L414" t="str">
        <f>_xlfn.XLOOKUP(J414, Referral_Lookup!A$2:A$3, Referral_Lookup!B$2:B$3, "Not Specified")</f>
        <v>No Referral</v>
      </c>
    </row>
    <row r="415" spans="1:12" x14ac:dyDescent="0.3">
      <c r="A415">
        <f t="shared" ca="1" si="6"/>
        <v>0.62820537868654269</v>
      </c>
      <c r="B415" s="20">
        <v>1406</v>
      </c>
      <c r="C415" t="s">
        <v>8</v>
      </c>
      <c r="D415" t="s">
        <v>12</v>
      </c>
      <c r="E415" t="s">
        <v>17</v>
      </c>
      <c r="F415" t="s">
        <v>20</v>
      </c>
      <c r="G415" t="s">
        <v>25</v>
      </c>
      <c r="H415" s="3">
        <v>6</v>
      </c>
      <c r="I415" s="3">
        <v>12</v>
      </c>
      <c r="J415" t="s">
        <v>39</v>
      </c>
      <c r="K415" s="19">
        <v>45747</v>
      </c>
      <c r="L415" t="str">
        <f>_xlfn.XLOOKUP(J415, Referral_Lookup!A$2:A$3, Referral_Lookup!B$2:B$3, "Not Specified")</f>
        <v>No Referral</v>
      </c>
    </row>
    <row r="416" spans="1:12" x14ac:dyDescent="0.3">
      <c r="A416">
        <f t="shared" ca="1" si="6"/>
        <v>1.748587914667421E-2</v>
      </c>
      <c r="B416" s="20">
        <v>1407</v>
      </c>
      <c r="C416" t="s">
        <v>9</v>
      </c>
      <c r="D416" t="s">
        <v>16</v>
      </c>
      <c r="E416" t="s">
        <v>17</v>
      </c>
      <c r="F416" t="s">
        <v>21</v>
      </c>
      <c r="G416" t="s">
        <v>26</v>
      </c>
      <c r="H416" s="3">
        <v>6</v>
      </c>
      <c r="I416" s="3">
        <v>12</v>
      </c>
      <c r="J416" t="s">
        <v>39</v>
      </c>
      <c r="K416" s="19">
        <v>45720</v>
      </c>
      <c r="L416" t="str">
        <f>_xlfn.XLOOKUP(J416, Referral_Lookup!A$2:A$3, Referral_Lookup!B$2:B$3, "Not Specified")</f>
        <v>No Referral</v>
      </c>
    </row>
    <row r="417" spans="1:12" x14ac:dyDescent="0.3">
      <c r="A417">
        <f t="shared" ca="1" si="6"/>
        <v>0.25239856740970856</v>
      </c>
      <c r="B417" s="20">
        <v>1408</v>
      </c>
      <c r="C417" t="s">
        <v>9</v>
      </c>
      <c r="D417" t="s">
        <v>14</v>
      </c>
      <c r="E417" t="s">
        <v>18</v>
      </c>
      <c r="F417" t="s">
        <v>23</v>
      </c>
      <c r="G417" t="s">
        <v>27</v>
      </c>
      <c r="H417" s="3">
        <v>8</v>
      </c>
      <c r="I417" s="3">
        <v>16</v>
      </c>
      <c r="J417" t="s">
        <v>39</v>
      </c>
      <c r="K417" s="19">
        <v>45655</v>
      </c>
      <c r="L417" t="str">
        <f>_xlfn.XLOOKUP(J417, Referral_Lookup!A$2:A$3, Referral_Lookup!B$2:B$3, "Not Specified")</f>
        <v>No Referral</v>
      </c>
    </row>
    <row r="418" spans="1:12" x14ac:dyDescent="0.3">
      <c r="A418">
        <f t="shared" ca="1" si="6"/>
        <v>0.11927175096637832</v>
      </c>
      <c r="B418" s="20">
        <v>1409</v>
      </c>
      <c r="C418" t="s">
        <v>9</v>
      </c>
      <c r="D418" t="s">
        <v>14</v>
      </c>
      <c r="E418" t="s">
        <v>18</v>
      </c>
      <c r="F418" t="s">
        <v>23</v>
      </c>
      <c r="G418" t="s">
        <v>27</v>
      </c>
      <c r="H418" s="3">
        <v>6</v>
      </c>
      <c r="I418" s="3">
        <v>12</v>
      </c>
      <c r="J418" t="s">
        <v>39</v>
      </c>
      <c r="K418" s="19">
        <v>45642</v>
      </c>
      <c r="L418" t="str">
        <f>_xlfn.XLOOKUP(J418, Referral_Lookup!A$2:A$3, Referral_Lookup!B$2:B$3, "Not Specified")</f>
        <v>No Referral</v>
      </c>
    </row>
    <row r="419" spans="1:12" x14ac:dyDescent="0.3">
      <c r="A419">
        <f t="shared" ca="1" si="6"/>
        <v>0.89442245639420648</v>
      </c>
      <c r="B419" s="20">
        <v>1410</v>
      </c>
      <c r="C419" t="s">
        <v>7</v>
      </c>
      <c r="D419" t="s">
        <v>13</v>
      </c>
      <c r="E419" t="s">
        <v>17</v>
      </c>
      <c r="F419" t="s">
        <v>21</v>
      </c>
      <c r="G419" t="s">
        <v>26</v>
      </c>
      <c r="H419" s="3">
        <v>3</v>
      </c>
      <c r="I419" s="3">
        <v>6</v>
      </c>
      <c r="J419" t="s">
        <v>40</v>
      </c>
      <c r="K419" s="19">
        <v>45627</v>
      </c>
      <c r="L419" t="str">
        <f>_xlfn.XLOOKUP(J419, Referral_Lookup!A$2:A$3, Referral_Lookup!B$2:B$3, "Not Specified")</f>
        <v>Financial Mentoring</v>
      </c>
    </row>
    <row r="420" spans="1:12" x14ac:dyDescent="0.3">
      <c r="A420">
        <f t="shared" ca="1" si="6"/>
        <v>0.48318931981557578</v>
      </c>
      <c r="B420" s="20">
        <v>1411</v>
      </c>
      <c r="C420" t="s">
        <v>9</v>
      </c>
      <c r="D420" t="s">
        <v>16</v>
      </c>
      <c r="E420" t="s">
        <v>17</v>
      </c>
      <c r="F420" t="s">
        <v>21</v>
      </c>
      <c r="G420" t="s">
        <v>26</v>
      </c>
      <c r="H420" s="3">
        <v>7</v>
      </c>
      <c r="I420" s="3">
        <v>14</v>
      </c>
      <c r="J420" t="s">
        <v>39</v>
      </c>
      <c r="K420" s="19">
        <v>45698</v>
      </c>
      <c r="L420" t="str">
        <f>_xlfn.XLOOKUP(J420, Referral_Lookup!A$2:A$3, Referral_Lookup!B$2:B$3, "Not Specified")</f>
        <v>No Referral</v>
      </c>
    </row>
    <row r="421" spans="1:12" x14ac:dyDescent="0.3">
      <c r="A421">
        <f t="shared" ca="1" si="6"/>
        <v>0.91704836918780508</v>
      </c>
      <c r="B421" s="20">
        <v>1412</v>
      </c>
      <c r="C421" t="s">
        <v>9</v>
      </c>
      <c r="D421" t="s">
        <v>16</v>
      </c>
      <c r="E421" t="s">
        <v>17</v>
      </c>
      <c r="F421" t="s">
        <v>21</v>
      </c>
      <c r="G421" t="s">
        <v>26</v>
      </c>
      <c r="H421" s="3">
        <v>7</v>
      </c>
      <c r="I421" s="3">
        <v>14</v>
      </c>
      <c r="J421" t="s">
        <v>39</v>
      </c>
      <c r="K421" s="19">
        <v>45740</v>
      </c>
      <c r="L421" t="str">
        <f>_xlfn.XLOOKUP(J421, Referral_Lookup!A$2:A$3, Referral_Lookup!B$2:B$3, "Not Specified")</f>
        <v>No Referral</v>
      </c>
    </row>
    <row r="422" spans="1:12" x14ac:dyDescent="0.3">
      <c r="A422">
        <f t="shared" ca="1" si="6"/>
        <v>1.0347474828235836E-2</v>
      </c>
      <c r="B422" s="20">
        <v>1413</v>
      </c>
      <c r="C422" t="s">
        <v>10</v>
      </c>
      <c r="D422" t="s">
        <v>15</v>
      </c>
      <c r="E422" t="s">
        <v>19</v>
      </c>
      <c r="F422" t="s">
        <v>23</v>
      </c>
      <c r="G422" t="s">
        <v>27</v>
      </c>
      <c r="H422" s="3">
        <v>6</v>
      </c>
      <c r="I422" s="3">
        <v>12</v>
      </c>
      <c r="J422" t="s">
        <v>39</v>
      </c>
      <c r="K422" s="19">
        <v>45577</v>
      </c>
      <c r="L422" t="str">
        <f>_xlfn.XLOOKUP(J422, Referral_Lookup!A$2:A$3, Referral_Lookup!B$2:B$3, "Not Specified")</f>
        <v>No Referral</v>
      </c>
    </row>
    <row r="423" spans="1:12" x14ac:dyDescent="0.3">
      <c r="A423">
        <f t="shared" ca="1" si="6"/>
        <v>0.92379155756662668</v>
      </c>
      <c r="B423" s="20">
        <v>1414</v>
      </c>
      <c r="C423" t="s">
        <v>7</v>
      </c>
      <c r="D423" t="s">
        <v>13</v>
      </c>
      <c r="E423" t="s">
        <v>17</v>
      </c>
      <c r="F423" t="s">
        <v>22</v>
      </c>
      <c r="G423" t="s">
        <v>26</v>
      </c>
      <c r="H423" s="3">
        <v>6</v>
      </c>
      <c r="I423" s="3">
        <v>12</v>
      </c>
      <c r="J423" t="s">
        <v>39</v>
      </c>
      <c r="K423" s="19">
        <v>45623</v>
      </c>
      <c r="L423" t="str">
        <f>_xlfn.XLOOKUP(J423, Referral_Lookup!A$2:A$3, Referral_Lookup!B$2:B$3, "Not Specified")</f>
        <v>No Referral</v>
      </c>
    </row>
    <row r="424" spans="1:12" x14ac:dyDescent="0.3">
      <c r="A424">
        <f t="shared" ca="1" si="6"/>
        <v>0.26151267740510542</v>
      </c>
      <c r="B424" s="20">
        <v>1415</v>
      </c>
      <c r="C424" t="s">
        <v>10</v>
      </c>
      <c r="D424" t="s">
        <v>15</v>
      </c>
      <c r="E424" t="s">
        <v>19</v>
      </c>
      <c r="F424" t="s">
        <v>24</v>
      </c>
      <c r="G424" t="s">
        <v>27</v>
      </c>
      <c r="H424" s="3">
        <v>8</v>
      </c>
      <c r="I424" s="3">
        <v>16</v>
      </c>
      <c r="J424" t="s">
        <v>39</v>
      </c>
      <c r="K424" s="19">
        <v>45709</v>
      </c>
      <c r="L424" t="str">
        <f>_xlfn.XLOOKUP(J424, Referral_Lookup!A$2:A$3, Referral_Lookup!B$2:B$3, "Not Specified")</f>
        <v>No Referral</v>
      </c>
    </row>
    <row r="425" spans="1:12" x14ac:dyDescent="0.3">
      <c r="A425">
        <f t="shared" ca="1" si="6"/>
        <v>0.99528573257029496</v>
      </c>
      <c r="B425" s="20">
        <v>1416</v>
      </c>
      <c r="C425" t="s">
        <v>7</v>
      </c>
      <c r="D425" t="s">
        <v>13</v>
      </c>
      <c r="E425" t="s">
        <v>17</v>
      </c>
      <c r="F425" t="s">
        <v>22</v>
      </c>
      <c r="G425" t="s">
        <v>26</v>
      </c>
      <c r="H425" s="3">
        <v>5</v>
      </c>
      <c r="I425" s="3">
        <v>10</v>
      </c>
      <c r="J425" t="s">
        <v>40</v>
      </c>
      <c r="K425" s="19">
        <v>45709</v>
      </c>
      <c r="L425" t="str">
        <f>_xlfn.XLOOKUP(J425, Referral_Lookup!A$2:A$3, Referral_Lookup!B$2:B$3, "Not Specified")</f>
        <v>Financial Mentoring</v>
      </c>
    </row>
    <row r="426" spans="1:12" x14ac:dyDescent="0.3">
      <c r="A426">
        <f t="shared" ca="1" si="6"/>
        <v>0.24613311662208759</v>
      </c>
      <c r="B426" s="20">
        <v>1417</v>
      </c>
      <c r="C426" t="s">
        <v>8</v>
      </c>
      <c r="D426" t="s">
        <v>12</v>
      </c>
      <c r="E426" t="s">
        <v>17</v>
      </c>
      <c r="F426" t="s">
        <v>20</v>
      </c>
      <c r="G426" t="s">
        <v>25</v>
      </c>
      <c r="H426" s="3">
        <v>9</v>
      </c>
      <c r="I426" s="3">
        <v>18</v>
      </c>
      <c r="J426" t="s">
        <v>39</v>
      </c>
      <c r="K426" s="19">
        <v>45634</v>
      </c>
      <c r="L426" t="str">
        <f>_xlfn.XLOOKUP(J426, Referral_Lookup!A$2:A$3, Referral_Lookup!B$2:B$3, "Not Specified")</f>
        <v>No Referral</v>
      </c>
    </row>
    <row r="427" spans="1:12" x14ac:dyDescent="0.3">
      <c r="A427">
        <f t="shared" ca="1" si="6"/>
        <v>0.84452585982338724</v>
      </c>
      <c r="B427" s="20">
        <v>1418</v>
      </c>
      <c r="C427" t="s">
        <v>8</v>
      </c>
      <c r="D427" t="s">
        <v>12</v>
      </c>
      <c r="E427" t="s">
        <v>17</v>
      </c>
      <c r="F427" t="s">
        <v>20</v>
      </c>
      <c r="G427" t="s">
        <v>25</v>
      </c>
      <c r="H427" s="3">
        <v>3</v>
      </c>
      <c r="I427" s="3">
        <v>6</v>
      </c>
      <c r="J427" t="s">
        <v>39</v>
      </c>
      <c r="K427" s="19">
        <v>45686</v>
      </c>
      <c r="L427" t="str">
        <f>_xlfn.XLOOKUP(J427, Referral_Lookup!A$2:A$3, Referral_Lookup!B$2:B$3, "Not Specified")</f>
        <v>No Referral</v>
      </c>
    </row>
    <row r="428" spans="1:12" x14ac:dyDescent="0.3">
      <c r="A428">
        <f t="shared" ca="1" si="6"/>
        <v>0.72225270244263851</v>
      </c>
      <c r="B428" s="20">
        <v>1419</v>
      </c>
      <c r="C428" t="s">
        <v>7</v>
      </c>
      <c r="D428" t="s">
        <v>13</v>
      </c>
      <c r="E428" t="s">
        <v>17</v>
      </c>
      <c r="F428" t="s">
        <v>22</v>
      </c>
      <c r="G428" t="s">
        <v>26</v>
      </c>
      <c r="H428" s="3">
        <v>2</v>
      </c>
      <c r="I428" s="3">
        <v>4</v>
      </c>
      <c r="J428" t="s">
        <v>40</v>
      </c>
      <c r="K428" s="19">
        <v>45730</v>
      </c>
      <c r="L428" t="str">
        <f>_xlfn.XLOOKUP(J428, Referral_Lookup!A$2:A$3, Referral_Lookup!B$2:B$3, "Not Specified")</f>
        <v>Financial Mentoring</v>
      </c>
    </row>
    <row r="429" spans="1:12" x14ac:dyDescent="0.3">
      <c r="A429">
        <f t="shared" ca="1" si="6"/>
        <v>0.54962897295317958</v>
      </c>
      <c r="B429" s="20">
        <v>1420</v>
      </c>
      <c r="C429" t="s">
        <v>7</v>
      </c>
      <c r="D429" t="s">
        <v>13</v>
      </c>
      <c r="E429" t="s">
        <v>17</v>
      </c>
      <c r="F429" t="s">
        <v>22</v>
      </c>
      <c r="G429" t="s">
        <v>26</v>
      </c>
      <c r="H429" s="3">
        <v>1</v>
      </c>
      <c r="I429" s="3">
        <v>2</v>
      </c>
      <c r="J429" t="s">
        <v>39</v>
      </c>
      <c r="K429" s="19">
        <v>45723</v>
      </c>
      <c r="L429" t="str">
        <f>_xlfn.XLOOKUP(J429, Referral_Lookup!A$2:A$3, Referral_Lookup!B$2:B$3, "Not Specified")</f>
        <v>No Referral</v>
      </c>
    </row>
    <row r="430" spans="1:12" x14ac:dyDescent="0.3">
      <c r="A430">
        <f t="shared" ca="1" si="6"/>
        <v>0.53563063748532425</v>
      </c>
      <c r="B430" s="20">
        <v>1421</v>
      </c>
      <c r="C430" t="s">
        <v>9</v>
      </c>
      <c r="D430" t="s">
        <v>16</v>
      </c>
      <c r="E430" t="s">
        <v>17</v>
      </c>
      <c r="F430" t="s">
        <v>21</v>
      </c>
      <c r="G430" t="s">
        <v>26</v>
      </c>
      <c r="H430" s="3">
        <v>5</v>
      </c>
      <c r="I430" s="3">
        <v>10</v>
      </c>
      <c r="J430" t="s">
        <v>40</v>
      </c>
      <c r="K430" s="19">
        <v>45644</v>
      </c>
      <c r="L430" t="str">
        <f>_xlfn.XLOOKUP(J430, Referral_Lookup!A$2:A$3, Referral_Lookup!B$2:B$3, "Not Specified")</f>
        <v>Financial Mentoring</v>
      </c>
    </row>
    <row r="431" spans="1:12" x14ac:dyDescent="0.3">
      <c r="A431">
        <f t="shared" ca="1" si="6"/>
        <v>0.48177398897928214</v>
      </c>
      <c r="B431" s="20">
        <v>1422</v>
      </c>
      <c r="C431" t="s">
        <v>8</v>
      </c>
      <c r="D431" t="s">
        <v>12</v>
      </c>
      <c r="E431" t="s">
        <v>17</v>
      </c>
      <c r="F431" t="s">
        <v>20</v>
      </c>
      <c r="G431" t="s">
        <v>25</v>
      </c>
      <c r="H431" s="3">
        <v>1</v>
      </c>
      <c r="I431" s="3">
        <v>2</v>
      </c>
      <c r="J431" t="s">
        <v>40</v>
      </c>
      <c r="K431" s="19">
        <v>45720</v>
      </c>
      <c r="L431" t="str">
        <f>_xlfn.XLOOKUP(J431, Referral_Lookup!A$2:A$3, Referral_Lookup!B$2:B$3, "Not Specified")</f>
        <v>Financial Mentoring</v>
      </c>
    </row>
    <row r="432" spans="1:12" x14ac:dyDescent="0.3">
      <c r="A432">
        <f t="shared" ca="1" si="6"/>
        <v>0.59015526725134149</v>
      </c>
      <c r="B432" s="20">
        <v>1423</v>
      </c>
      <c r="C432" t="s">
        <v>9</v>
      </c>
      <c r="D432" t="s">
        <v>15</v>
      </c>
      <c r="E432" t="s">
        <v>19</v>
      </c>
      <c r="F432" t="s">
        <v>23</v>
      </c>
      <c r="G432" t="s">
        <v>27</v>
      </c>
      <c r="H432" s="3">
        <v>6</v>
      </c>
      <c r="I432" s="3">
        <v>12</v>
      </c>
      <c r="J432" t="s">
        <v>39</v>
      </c>
      <c r="K432" s="19">
        <v>45586</v>
      </c>
      <c r="L432" t="str">
        <f>_xlfn.XLOOKUP(J432, Referral_Lookup!A$2:A$3, Referral_Lookup!B$2:B$3, "Not Specified")</f>
        <v>No Referral</v>
      </c>
    </row>
    <row r="433" spans="1:12" x14ac:dyDescent="0.3">
      <c r="A433">
        <f t="shared" ca="1" si="6"/>
        <v>0.41265189076552733</v>
      </c>
      <c r="B433" s="20">
        <v>1424</v>
      </c>
      <c r="C433" t="s">
        <v>9</v>
      </c>
      <c r="D433" t="s">
        <v>15</v>
      </c>
      <c r="E433" t="s">
        <v>18</v>
      </c>
      <c r="F433" t="s">
        <v>23</v>
      </c>
      <c r="G433" t="s">
        <v>27</v>
      </c>
      <c r="H433" s="3">
        <v>3</v>
      </c>
      <c r="I433" s="3">
        <v>6</v>
      </c>
      <c r="J433" t="s">
        <v>40</v>
      </c>
      <c r="K433" s="19">
        <v>45632</v>
      </c>
      <c r="L433" t="str">
        <f>_xlfn.XLOOKUP(J433, Referral_Lookup!A$2:A$3, Referral_Lookup!B$2:B$3, "Not Specified")</f>
        <v>Financial Mentoring</v>
      </c>
    </row>
    <row r="434" spans="1:12" x14ac:dyDescent="0.3">
      <c r="A434">
        <f t="shared" ca="1" si="6"/>
        <v>8.1497337561324268E-2</v>
      </c>
      <c r="B434" s="20">
        <v>1425</v>
      </c>
      <c r="C434" t="s">
        <v>8</v>
      </c>
      <c r="D434" t="s">
        <v>12</v>
      </c>
      <c r="E434" t="s">
        <v>17</v>
      </c>
      <c r="F434" t="s">
        <v>20</v>
      </c>
      <c r="G434" t="s">
        <v>25</v>
      </c>
      <c r="H434" s="3">
        <v>5</v>
      </c>
      <c r="I434" s="3">
        <v>10</v>
      </c>
      <c r="J434" t="s">
        <v>39</v>
      </c>
      <c r="K434" s="19">
        <v>45640</v>
      </c>
      <c r="L434" t="str">
        <f>_xlfn.XLOOKUP(J434, Referral_Lookup!A$2:A$3, Referral_Lookup!B$2:B$3, "Not Specified")</f>
        <v>No Referral</v>
      </c>
    </row>
    <row r="435" spans="1:12" x14ac:dyDescent="0.3">
      <c r="A435">
        <f t="shared" ca="1" si="6"/>
        <v>0.90437733265015252</v>
      </c>
      <c r="B435" s="20">
        <v>1426</v>
      </c>
      <c r="C435" t="s">
        <v>8</v>
      </c>
      <c r="D435" t="s">
        <v>12</v>
      </c>
      <c r="E435" t="s">
        <v>17</v>
      </c>
      <c r="F435" t="s">
        <v>20</v>
      </c>
      <c r="G435" t="s">
        <v>25</v>
      </c>
      <c r="H435" s="3">
        <v>5</v>
      </c>
      <c r="I435" s="3">
        <v>10</v>
      </c>
      <c r="J435" t="s">
        <v>39</v>
      </c>
      <c r="K435" s="19">
        <v>45680</v>
      </c>
      <c r="L435" t="str">
        <f>_xlfn.XLOOKUP(J435, Referral_Lookup!A$2:A$3, Referral_Lookup!B$2:B$3, "Not Specified")</f>
        <v>No Referral</v>
      </c>
    </row>
    <row r="436" spans="1:12" x14ac:dyDescent="0.3">
      <c r="A436">
        <f t="shared" ca="1" si="6"/>
        <v>0.29235073147587953</v>
      </c>
      <c r="B436" s="20">
        <v>1427</v>
      </c>
      <c r="C436" t="s">
        <v>7</v>
      </c>
      <c r="D436" t="s">
        <v>13</v>
      </c>
      <c r="E436" t="s">
        <v>17</v>
      </c>
      <c r="F436" t="s">
        <v>22</v>
      </c>
      <c r="G436" t="s">
        <v>26</v>
      </c>
      <c r="H436" s="3">
        <v>2</v>
      </c>
      <c r="I436" s="3">
        <v>4</v>
      </c>
      <c r="J436" t="s">
        <v>39</v>
      </c>
      <c r="K436" s="19">
        <v>45578</v>
      </c>
      <c r="L436" t="str">
        <f>_xlfn.XLOOKUP(J436, Referral_Lookup!A$2:A$3, Referral_Lookup!B$2:B$3, "Not Specified")</f>
        <v>No Referral</v>
      </c>
    </row>
    <row r="437" spans="1:12" x14ac:dyDescent="0.3">
      <c r="A437">
        <f t="shared" ca="1" si="6"/>
        <v>0.57284555737445719</v>
      </c>
      <c r="B437" s="20">
        <v>1428</v>
      </c>
      <c r="C437" t="s">
        <v>7</v>
      </c>
      <c r="D437" t="s">
        <v>13</v>
      </c>
      <c r="E437" t="s">
        <v>17</v>
      </c>
      <c r="F437" t="s">
        <v>22</v>
      </c>
      <c r="G437" t="s">
        <v>26</v>
      </c>
      <c r="H437" s="3">
        <v>7</v>
      </c>
      <c r="I437" s="3">
        <v>14</v>
      </c>
      <c r="J437" t="s">
        <v>39</v>
      </c>
      <c r="K437" s="19">
        <v>45578</v>
      </c>
      <c r="L437" t="str">
        <f>_xlfn.XLOOKUP(J437, Referral_Lookup!A$2:A$3, Referral_Lookup!B$2:B$3, "Not Specified")</f>
        <v>No Referral</v>
      </c>
    </row>
    <row r="438" spans="1:12" x14ac:dyDescent="0.3">
      <c r="A438">
        <f t="shared" ca="1" si="6"/>
        <v>0.52929169542810506</v>
      </c>
      <c r="B438" s="20">
        <v>1429</v>
      </c>
      <c r="C438" t="s">
        <v>7</v>
      </c>
      <c r="D438" t="s">
        <v>13</v>
      </c>
      <c r="E438" t="s">
        <v>17</v>
      </c>
      <c r="F438" t="s">
        <v>22</v>
      </c>
      <c r="G438" t="s">
        <v>26</v>
      </c>
      <c r="H438" s="3">
        <v>7</v>
      </c>
      <c r="I438" s="3">
        <v>14</v>
      </c>
      <c r="J438" t="s">
        <v>39</v>
      </c>
      <c r="K438" s="19">
        <v>45662</v>
      </c>
      <c r="L438" t="str">
        <f>_xlfn.XLOOKUP(J438, Referral_Lookup!A$2:A$3, Referral_Lookup!B$2:B$3, "Not Specified")</f>
        <v>No Referral</v>
      </c>
    </row>
    <row r="439" spans="1:12" x14ac:dyDescent="0.3">
      <c r="A439">
        <f t="shared" ca="1" si="6"/>
        <v>5.665777208066447E-2</v>
      </c>
      <c r="B439" s="20">
        <v>1430</v>
      </c>
      <c r="C439" t="s">
        <v>9</v>
      </c>
      <c r="D439" t="s">
        <v>14</v>
      </c>
      <c r="E439" t="s">
        <v>17</v>
      </c>
      <c r="F439" t="s">
        <v>23</v>
      </c>
      <c r="G439" t="s">
        <v>26</v>
      </c>
      <c r="H439" s="3">
        <v>1</v>
      </c>
      <c r="I439" s="3">
        <v>2</v>
      </c>
      <c r="J439" t="s">
        <v>39</v>
      </c>
      <c r="K439" s="19">
        <v>45601</v>
      </c>
      <c r="L439" t="str">
        <f>_xlfn.XLOOKUP(J439, Referral_Lookup!A$2:A$3, Referral_Lookup!B$2:B$3, "Not Specified")</f>
        <v>No Referral</v>
      </c>
    </row>
    <row r="440" spans="1:12" x14ac:dyDescent="0.3">
      <c r="A440">
        <f t="shared" ca="1" si="6"/>
        <v>0.17361907237691665</v>
      </c>
      <c r="B440" s="20">
        <v>1431</v>
      </c>
      <c r="C440" t="s">
        <v>9</v>
      </c>
      <c r="D440" t="s">
        <v>14</v>
      </c>
      <c r="E440" t="s">
        <v>18</v>
      </c>
      <c r="F440" t="s">
        <v>23</v>
      </c>
      <c r="G440" t="s">
        <v>27</v>
      </c>
      <c r="H440" s="3">
        <v>10</v>
      </c>
      <c r="I440" s="3">
        <v>20</v>
      </c>
      <c r="J440" t="s">
        <v>39</v>
      </c>
      <c r="K440" s="19">
        <v>45703</v>
      </c>
      <c r="L440" t="str">
        <f>_xlfn.XLOOKUP(J440, Referral_Lookup!A$2:A$3, Referral_Lookup!B$2:B$3, "Not Specified")</f>
        <v>No Referral</v>
      </c>
    </row>
    <row r="441" spans="1:12" x14ac:dyDescent="0.3">
      <c r="A441">
        <f t="shared" ca="1" si="6"/>
        <v>0.98656041616510126</v>
      </c>
      <c r="B441" s="20">
        <v>1432</v>
      </c>
      <c r="C441" t="s">
        <v>9</v>
      </c>
      <c r="D441" t="s">
        <v>16</v>
      </c>
      <c r="E441" t="s">
        <v>17</v>
      </c>
      <c r="F441" t="s">
        <v>21</v>
      </c>
      <c r="G441" t="s">
        <v>26</v>
      </c>
      <c r="H441" s="3">
        <v>5</v>
      </c>
      <c r="I441" s="3">
        <v>10</v>
      </c>
      <c r="J441" t="s">
        <v>39</v>
      </c>
      <c r="K441" s="19">
        <v>45681</v>
      </c>
      <c r="L441" t="str">
        <f>_xlfn.XLOOKUP(J441, Referral_Lookup!A$2:A$3, Referral_Lookup!B$2:B$3, "Not Specified")</f>
        <v>No Referral</v>
      </c>
    </row>
    <row r="442" spans="1:12" x14ac:dyDescent="0.3">
      <c r="A442">
        <f t="shared" ca="1" si="6"/>
        <v>0.35118180728024129</v>
      </c>
      <c r="B442" s="20">
        <v>1433</v>
      </c>
      <c r="C442" t="s">
        <v>8</v>
      </c>
      <c r="D442" t="s">
        <v>12</v>
      </c>
      <c r="E442" t="s">
        <v>17</v>
      </c>
      <c r="F442" t="s">
        <v>20</v>
      </c>
      <c r="G442" t="s">
        <v>25</v>
      </c>
      <c r="H442" s="3">
        <v>5</v>
      </c>
      <c r="I442" s="3">
        <v>10</v>
      </c>
      <c r="J442" t="s">
        <v>39</v>
      </c>
      <c r="K442" s="19">
        <v>45645</v>
      </c>
      <c r="L442" t="str">
        <f>_xlfn.XLOOKUP(J442, Referral_Lookup!A$2:A$3, Referral_Lookup!B$2:B$3, "Not Specified")</f>
        <v>No Referral</v>
      </c>
    </row>
    <row r="443" spans="1:12" x14ac:dyDescent="0.3">
      <c r="A443">
        <f t="shared" ca="1" si="6"/>
        <v>0.29570584404586453</v>
      </c>
      <c r="B443" s="20">
        <v>1434</v>
      </c>
      <c r="C443" t="s">
        <v>7</v>
      </c>
      <c r="D443" t="s">
        <v>13</v>
      </c>
      <c r="E443" t="s">
        <v>17</v>
      </c>
      <c r="F443" t="s">
        <v>22</v>
      </c>
      <c r="G443" t="s">
        <v>26</v>
      </c>
      <c r="H443" s="3">
        <v>3</v>
      </c>
      <c r="I443" s="3">
        <v>6</v>
      </c>
      <c r="J443" t="s">
        <v>40</v>
      </c>
      <c r="K443" s="19">
        <v>45600</v>
      </c>
      <c r="L443" t="str">
        <f>_xlfn.XLOOKUP(J443, Referral_Lookup!A$2:A$3, Referral_Lookup!B$2:B$3, "Not Specified")</f>
        <v>Financial Mentoring</v>
      </c>
    </row>
    <row r="444" spans="1:12" x14ac:dyDescent="0.3">
      <c r="A444">
        <f t="shared" ca="1" si="6"/>
        <v>0.26946687201483321</v>
      </c>
      <c r="B444" s="20">
        <v>1435</v>
      </c>
      <c r="C444" t="s">
        <v>9</v>
      </c>
      <c r="D444" t="s">
        <v>16</v>
      </c>
      <c r="E444" t="s">
        <v>17</v>
      </c>
      <c r="F444" t="s">
        <v>21</v>
      </c>
      <c r="G444" t="s">
        <v>26</v>
      </c>
      <c r="H444" s="3">
        <v>5</v>
      </c>
      <c r="I444" s="3">
        <v>10</v>
      </c>
      <c r="J444" t="s">
        <v>40</v>
      </c>
      <c r="K444" s="19">
        <v>45677</v>
      </c>
      <c r="L444" t="str">
        <f>_xlfn.XLOOKUP(J444, Referral_Lookup!A$2:A$3, Referral_Lookup!B$2:B$3, "Not Specified")</f>
        <v>Financial Mentoring</v>
      </c>
    </row>
    <row r="445" spans="1:12" x14ac:dyDescent="0.3">
      <c r="A445">
        <f t="shared" ca="1" si="6"/>
        <v>0.51706186981041047</v>
      </c>
      <c r="B445" s="20">
        <v>1436</v>
      </c>
      <c r="C445" t="s">
        <v>9</v>
      </c>
      <c r="D445" t="s">
        <v>16</v>
      </c>
      <c r="E445" t="s">
        <v>17</v>
      </c>
      <c r="F445" t="s">
        <v>21</v>
      </c>
      <c r="G445" t="s">
        <v>26</v>
      </c>
      <c r="H445" s="3">
        <v>9</v>
      </c>
      <c r="I445" s="3">
        <v>18</v>
      </c>
      <c r="J445" t="s">
        <v>39</v>
      </c>
      <c r="K445" s="19">
        <v>45675</v>
      </c>
      <c r="L445" t="str">
        <f>_xlfn.XLOOKUP(J445, Referral_Lookup!A$2:A$3, Referral_Lookup!B$2:B$3, "Not Specified")</f>
        <v>No Referral</v>
      </c>
    </row>
    <row r="446" spans="1:12" x14ac:dyDescent="0.3">
      <c r="A446">
        <f t="shared" ca="1" si="6"/>
        <v>0.86257786161227334</v>
      </c>
      <c r="B446" s="20">
        <v>1437</v>
      </c>
      <c r="C446" t="s">
        <v>9</v>
      </c>
      <c r="D446" t="s">
        <v>15</v>
      </c>
      <c r="E446" t="s">
        <v>18</v>
      </c>
      <c r="F446" t="s">
        <v>23</v>
      </c>
      <c r="G446" t="s">
        <v>27</v>
      </c>
      <c r="H446" s="3">
        <v>8</v>
      </c>
      <c r="I446" s="3">
        <v>16</v>
      </c>
      <c r="J446" t="s">
        <v>39</v>
      </c>
      <c r="K446" s="19">
        <v>45603</v>
      </c>
      <c r="L446" t="str">
        <f>_xlfn.XLOOKUP(J446, Referral_Lookup!A$2:A$3, Referral_Lookup!B$2:B$3, "Not Specified")</f>
        <v>No Referral</v>
      </c>
    </row>
    <row r="447" spans="1:12" x14ac:dyDescent="0.3">
      <c r="A447">
        <f t="shared" ca="1" si="6"/>
        <v>0.57590992950111586</v>
      </c>
      <c r="B447" s="20">
        <v>1438</v>
      </c>
      <c r="C447" t="s">
        <v>9</v>
      </c>
      <c r="D447" t="s">
        <v>14</v>
      </c>
      <c r="E447" t="s">
        <v>18</v>
      </c>
      <c r="F447" t="s">
        <v>23</v>
      </c>
      <c r="G447" t="s">
        <v>27</v>
      </c>
      <c r="H447" s="3">
        <v>5</v>
      </c>
      <c r="I447" s="3">
        <v>10</v>
      </c>
      <c r="J447" t="s">
        <v>39</v>
      </c>
      <c r="K447" s="19">
        <v>45657</v>
      </c>
      <c r="L447" t="str">
        <f>_xlfn.XLOOKUP(J447, Referral_Lookup!A$2:A$3, Referral_Lookup!B$2:B$3, "Not Specified")</f>
        <v>No Referral</v>
      </c>
    </row>
    <row r="448" spans="1:12" x14ac:dyDescent="0.3">
      <c r="A448">
        <f t="shared" ca="1" si="6"/>
        <v>0.56710459949687131</v>
      </c>
      <c r="B448" s="20">
        <v>1439</v>
      </c>
      <c r="C448" t="s">
        <v>7</v>
      </c>
      <c r="D448" t="s">
        <v>13</v>
      </c>
      <c r="E448" t="s">
        <v>17</v>
      </c>
      <c r="F448" t="s">
        <v>21</v>
      </c>
      <c r="G448" t="s">
        <v>26</v>
      </c>
      <c r="H448" s="3">
        <v>2</v>
      </c>
      <c r="I448" s="3">
        <v>4</v>
      </c>
      <c r="J448" t="s">
        <v>39</v>
      </c>
      <c r="K448" s="19">
        <v>45719</v>
      </c>
      <c r="L448" t="str">
        <f>_xlfn.XLOOKUP(J448, Referral_Lookup!A$2:A$3, Referral_Lookup!B$2:B$3, "Not Specified")</f>
        <v>No Referral</v>
      </c>
    </row>
    <row r="449" spans="1:12" x14ac:dyDescent="0.3">
      <c r="A449">
        <f t="shared" ca="1" si="6"/>
        <v>8.9722231811558029E-2</v>
      </c>
      <c r="B449" s="20">
        <v>1440</v>
      </c>
      <c r="C449" t="s">
        <v>9</v>
      </c>
      <c r="D449" t="s">
        <v>15</v>
      </c>
      <c r="E449" t="s">
        <v>18</v>
      </c>
      <c r="F449" t="s">
        <v>23</v>
      </c>
      <c r="G449" t="s">
        <v>27</v>
      </c>
      <c r="H449" s="3">
        <v>6</v>
      </c>
      <c r="I449" s="3">
        <v>12</v>
      </c>
      <c r="J449" t="s">
        <v>39</v>
      </c>
      <c r="K449" s="19">
        <v>45728</v>
      </c>
      <c r="L449" t="str">
        <f>_xlfn.XLOOKUP(J449, Referral_Lookup!A$2:A$3, Referral_Lookup!B$2:B$3, "Not Specified")</f>
        <v>No Referral</v>
      </c>
    </row>
    <row r="450" spans="1:12" x14ac:dyDescent="0.3">
      <c r="A450">
        <f t="shared" ca="1" si="6"/>
        <v>0.14766078863538412</v>
      </c>
      <c r="B450" s="20">
        <v>1441</v>
      </c>
      <c r="C450" t="s">
        <v>8</v>
      </c>
      <c r="D450" t="s">
        <v>12</v>
      </c>
      <c r="E450" t="s">
        <v>17</v>
      </c>
      <c r="F450" t="s">
        <v>20</v>
      </c>
      <c r="G450" t="s">
        <v>25</v>
      </c>
      <c r="H450" s="3">
        <v>6</v>
      </c>
      <c r="I450" s="3">
        <v>12</v>
      </c>
      <c r="J450" t="s">
        <v>39</v>
      </c>
      <c r="K450" s="19">
        <v>45658</v>
      </c>
      <c r="L450" t="str">
        <f>_xlfn.XLOOKUP(J450, Referral_Lookup!A$2:A$3, Referral_Lookup!B$2:B$3, "Not Specified")</f>
        <v>No Referral</v>
      </c>
    </row>
    <row r="451" spans="1:12" x14ac:dyDescent="0.3">
      <c r="A451">
        <f t="shared" ca="1" si="6"/>
        <v>0.26419236909355859</v>
      </c>
      <c r="B451" s="20">
        <v>1442</v>
      </c>
      <c r="C451" t="s">
        <v>7</v>
      </c>
      <c r="D451" t="s">
        <v>13</v>
      </c>
      <c r="E451" t="s">
        <v>17</v>
      </c>
      <c r="F451" t="s">
        <v>22</v>
      </c>
      <c r="G451" t="s">
        <v>26</v>
      </c>
      <c r="H451" s="3">
        <v>4</v>
      </c>
      <c r="I451" s="3">
        <v>8</v>
      </c>
      <c r="J451" t="s">
        <v>39</v>
      </c>
      <c r="K451" s="19">
        <v>45595</v>
      </c>
      <c r="L451" t="str">
        <f>_xlfn.XLOOKUP(J451, Referral_Lookup!A$2:A$3, Referral_Lookup!B$2:B$3, "Not Specified")</f>
        <v>No Referral</v>
      </c>
    </row>
    <row r="452" spans="1:12" x14ac:dyDescent="0.3">
      <c r="A452">
        <f t="shared" ca="1" si="6"/>
        <v>0.47857324047437022</v>
      </c>
      <c r="B452" s="20">
        <v>1443</v>
      </c>
      <c r="C452" t="s">
        <v>7</v>
      </c>
      <c r="D452" t="s">
        <v>13</v>
      </c>
      <c r="E452" t="s">
        <v>17</v>
      </c>
      <c r="F452" t="s">
        <v>21</v>
      </c>
      <c r="G452" t="s">
        <v>26</v>
      </c>
      <c r="H452" s="3">
        <v>4</v>
      </c>
      <c r="I452" s="3">
        <v>8</v>
      </c>
      <c r="J452" t="s">
        <v>39</v>
      </c>
      <c r="K452" s="19">
        <v>45733</v>
      </c>
      <c r="L452" t="str">
        <f>_xlfn.XLOOKUP(J452, Referral_Lookup!A$2:A$3, Referral_Lookup!B$2:B$3, "Not Specified")</f>
        <v>No Referral</v>
      </c>
    </row>
    <row r="453" spans="1:12" x14ac:dyDescent="0.3">
      <c r="A453">
        <f t="shared" ca="1" si="6"/>
        <v>0.7025440473466148</v>
      </c>
      <c r="B453" s="20">
        <v>1444</v>
      </c>
      <c r="C453" t="s">
        <v>7</v>
      </c>
      <c r="D453" t="s">
        <v>12</v>
      </c>
      <c r="E453" t="s">
        <v>17</v>
      </c>
      <c r="F453" t="s">
        <v>20</v>
      </c>
      <c r="G453" t="s">
        <v>25</v>
      </c>
      <c r="H453" s="3">
        <v>3</v>
      </c>
      <c r="I453" s="3">
        <v>6</v>
      </c>
      <c r="J453" t="s">
        <v>39</v>
      </c>
      <c r="K453" s="19">
        <v>45736</v>
      </c>
      <c r="L453" t="str">
        <f>_xlfn.XLOOKUP(J453, Referral_Lookup!A$2:A$3, Referral_Lookup!B$2:B$3, "Not Specified")</f>
        <v>No Referral</v>
      </c>
    </row>
    <row r="454" spans="1:12" x14ac:dyDescent="0.3">
      <c r="A454">
        <f t="shared" ca="1" si="6"/>
        <v>4.2349611089022909E-2</v>
      </c>
      <c r="B454" s="20">
        <v>1445</v>
      </c>
      <c r="C454" t="s">
        <v>10</v>
      </c>
      <c r="D454" t="s">
        <v>15</v>
      </c>
      <c r="E454" t="s">
        <v>19</v>
      </c>
      <c r="F454" t="s">
        <v>24</v>
      </c>
      <c r="G454" t="s">
        <v>28</v>
      </c>
      <c r="H454" s="3">
        <v>1</v>
      </c>
      <c r="I454" s="3">
        <v>2</v>
      </c>
      <c r="J454" t="s">
        <v>39</v>
      </c>
      <c r="K454" s="19">
        <v>45595</v>
      </c>
      <c r="L454" t="str">
        <f>_xlfn.XLOOKUP(J454, Referral_Lookup!A$2:A$3, Referral_Lookup!B$2:B$3, "Not Specified")</f>
        <v>No Referral</v>
      </c>
    </row>
    <row r="455" spans="1:12" x14ac:dyDescent="0.3">
      <c r="A455">
        <f t="shared" ca="1" si="6"/>
        <v>0.7792576116662866</v>
      </c>
      <c r="B455" s="20">
        <v>1446</v>
      </c>
      <c r="C455" t="s">
        <v>7</v>
      </c>
      <c r="D455" t="s">
        <v>13</v>
      </c>
      <c r="E455" t="s">
        <v>17</v>
      </c>
      <c r="F455" t="s">
        <v>22</v>
      </c>
      <c r="G455" t="s">
        <v>26</v>
      </c>
      <c r="H455" s="3">
        <v>10</v>
      </c>
      <c r="I455" s="3">
        <v>20</v>
      </c>
      <c r="J455" t="s">
        <v>39</v>
      </c>
      <c r="K455" s="19">
        <v>45681</v>
      </c>
      <c r="L455" t="str">
        <f>_xlfn.XLOOKUP(J455, Referral_Lookup!A$2:A$3, Referral_Lookup!B$2:B$3, "Not Specified")</f>
        <v>No Referral</v>
      </c>
    </row>
    <row r="456" spans="1:12" x14ac:dyDescent="0.3">
      <c r="A456">
        <f t="shared" ca="1" si="6"/>
        <v>0.48573066711658475</v>
      </c>
      <c r="B456" s="20">
        <v>1447</v>
      </c>
      <c r="C456" t="s">
        <v>10</v>
      </c>
      <c r="D456" t="s">
        <v>15</v>
      </c>
      <c r="E456" t="s">
        <v>19</v>
      </c>
      <c r="F456" t="s">
        <v>24</v>
      </c>
      <c r="G456" t="s">
        <v>28</v>
      </c>
      <c r="H456" s="3">
        <v>5</v>
      </c>
      <c r="I456" s="3">
        <v>10</v>
      </c>
      <c r="J456" t="s">
        <v>40</v>
      </c>
      <c r="K456" s="19">
        <v>45738</v>
      </c>
      <c r="L456" t="str">
        <f>_xlfn.XLOOKUP(J456, Referral_Lookup!A$2:A$3, Referral_Lookup!B$2:B$3, "Not Specified")</f>
        <v>Financial Mentoring</v>
      </c>
    </row>
    <row r="457" spans="1:12" x14ac:dyDescent="0.3">
      <c r="A457">
        <f t="shared" ca="1" si="6"/>
        <v>0.91543182471482243</v>
      </c>
      <c r="B457" s="20">
        <v>1448</v>
      </c>
      <c r="C457" t="s">
        <v>7</v>
      </c>
      <c r="D457" t="s">
        <v>13</v>
      </c>
      <c r="E457" t="s">
        <v>17</v>
      </c>
      <c r="F457" t="s">
        <v>22</v>
      </c>
      <c r="G457" t="s">
        <v>26</v>
      </c>
      <c r="H457" s="3">
        <v>5</v>
      </c>
      <c r="I457" s="3">
        <v>10</v>
      </c>
      <c r="J457" t="s">
        <v>40</v>
      </c>
      <c r="K457" s="19">
        <v>45698</v>
      </c>
      <c r="L457" t="str">
        <f>_xlfn.XLOOKUP(J457, Referral_Lookup!A$2:A$3, Referral_Lookup!B$2:B$3, "Not Specified")</f>
        <v>Financial Mentoring</v>
      </c>
    </row>
    <row r="458" spans="1:12" x14ac:dyDescent="0.3">
      <c r="A458">
        <f t="shared" ca="1" si="6"/>
        <v>0.76169456091399135</v>
      </c>
      <c r="B458" s="20">
        <v>1449</v>
      </c>
      <c r="C458" t="s">
        <v>7</v>
      </c>
      <c r="D458" t="s">
        <v>12</v>
      </c>
      <c r="E458" t="s">
        <v>17</v>
      </c>
      <c r="F458" t="s">
        <v>20</v>
      </c>
      <c r="G458" t="s">
        <v>25</v>
      </c>
      <c r="H458" s="3">
        <v>10</v>
      </c>
      <c r="I458" s="3">
        <v>20</v>
      </c>
      <c r="J458" t="s">
        <v>39</v>
      </c>
      <c r="K458" s="19">
        <v>45618</v>
      </c>
      <c r="L458" t="str">
        <f>_xlfn.XLOOKUP(J458, Referral_Lookup!A$2:A$3, Referral_Lookup!B$2:B$3, "Not Specified")</f>
        <v>No Referral</v>
      </c>
    </row>
    <row r="459" spans="1:12" x14ac:dyDescent="0.3">
      <c r="A459">
        <f t="shared" ref="A459:A522" ca="1" si="7">RAND()</f>
        <v>0.6919588951593667</v>
      </c>
      <c r="B459" s="20">
        <v>1450</v>
      </c>
      <c r="C459" t="s">
        <v>7</v>
      </c>
      <c r="D459" t="s">
        <v>13</v>
      </c>
      <c r="E459" t="s">
        <v>17</v>
      </c>
      <c r="F459" t="s">
        <v>22</v>
      </c>
      <c r="G459" t="s">
        <v>26</v>
      </c>
      <c r="H459" s="3">
        <v>2</v>
      </c>
      <c r="I459" s="3">
        <v>4</v>
      </c>
      <c r="J459" t="s">
        <v>40</v>
      </c>
      <c r="K459" s="19">
        <v>45638</v>
      </c>
      <c r="L459" t="str">
        <f>_xlfn.XLOOKUP(J459, Referral_Lookup!A$2:A$3, Referral_Lookup!B$2:B$3, "Not Specified")</f>
        <v>Financial Mentoring</v>
      </c>
    </row>
    <row r="460" spans="1:12" x14ac:dyDescent="0.3">
      <c r="A460">
        <f t="shared" ca="1" si="7"/>
        <v>0.17814024383002691</v>
      </c>
      <c r="B460" s="20">
        <v>1451</v>
      </c>
      <c r="C460" t="s">
        <v>8</v>
      </c>
      <c r="D460" t="s">
        <v>12</v>
      </c>
      <c r="E460" t="s">
        <v>17</v>
      </c>
      <c r="F460" t="s">
        <v>20</v>
      </c>
      <c r="G460" t="s">
        <v>25</v>
      </c>
      <c r="H460" s="3">
        <v>1</v>
      </c>
      <c r="I460" s="3">
        <v>2</v>
      </c>
      <c r="J460" t="s">
        <v>39</v>
      </c>
      <c r="K460" s="19">
        <v>45630</v>
      </c>
      <c r="L460" t="str">
        <f>_xlfn.XLOOKUP(J460, Referral_Lookup!A$2:A$3, Referral_Lookup!B$2:B$3, "Not Specified")</f>
        <v>No Referral</v>
      </c>
    </row>
    <row r="461" spans="1:12" x14ac:dyDescent="0.3">
      <c r="A461">
        <f t="shared" ca="1" si="7"/>
        <v>0.86968841777873951</v>
      </c>
      <c r="B461" s="20">
        <v>1452</v>
      </c>
      <c r="C461" t="s">
        <v>9</v>
      </c>
      <c r="D461" t="s">
        <v>14</v>
      </c>
      <c r="E461" t="s">
        <v>18</v>
      </c>
      <c r="F461" t="s">
        <v>23</v>
      </c>
      <c r="G461" t="s">
        <v>27</v>
      </c>
      <c r="H461" s="3">
        <v>10</v>
      </c>
      <c r="I461" s="3">
        <v>20</v>
      </c>
      <c r="J461" t="s">
        <v>39</v>
      </c>
      <c r="K461" s="19">
        <v>45594</v>
      </c>
      <c r="L461" t="str">
        <f>_xlfn.XLOOKUP(J461, Referral_Lookup!A$2:A$3, Referral_Lookup!B$2:B$3, "Not Specified")</f>
        <v>No Referral</v>
      </c>
    </row>
    <row r="462" spans="1:12" x14ac:dyDescent="0.3">
      <c r="A462">
        <f t="shared" ca="1" si="7"/>
        <v>0.21672048372454722</v>
      </c>
      <c r="B462" s="20">
        <v>1453</v>
      </c>
      <c r="C462" t="s">
        <v>7</v>
      </c>
      <c r="D462" t="s">
        <v>13</v>
      </c>
      <c r="E462" t="s">
        <v>17</v>
      </c>
      <c r="F462" t="s">
        <v>22</v>
      </c>
      <c r="G462" t="s">
        <v>26</v>
      </c>
      <c r="H462" s="3">
        <v>5</v>
      </c>
      <c r="I462" s="3">
        <v>10</v>
      </c>
      <c r="J462" t="s">
        <v>40</v>
      </c>
      <c r="K462" s="19">
        <v>45660</v>
      </c>
      <c r="L462" t="str">
        <f>_xlfn.XLOOKUP(J462, Referral_Lookup!A$2:A$3, Referral_Lookup!B$2:B$3, "Not Specified")</f>
        <v>Financial Mentoring</v>
      </c>
    </row>
    <row r="463" spans="1:12" x14ac:dyDescent="0.3">
      <c r="A463">
        <f t="shared" ca="1" si="7"/>
        <v>8.9530392213326815E-2</v>
      </c>
      <c r="B463" s="20">
        <v>1454</v>
      </c>
      <c r="C463" t="s">
        <v>9</v>
      </c>
      <c r="D463" t="s">
        <v>14</v>
      </c>
      <c r="E463" t="s">
        <v>18</v>
      </c>
      <c r="F463" t="s">
        <v>23</v>
      </c>
      <c r="G463" t="s">
        <v>27</v>
      </c>
      <c r="H463" s="3">
        <v>6</v>
      </c>
      <c r="I463" s="3">
        <v>12</v>
      </c>
      <c r="J463" t="s">
        <v>40</v>
      </c>
      <c r="K463" s="19">
        <v>45593</v>
      </c>
      <c r="L463" t="str">
        <f>_xlfn.XLOOKUP(J463, Referral_Lookup!A$2:A$3, Referral_Lookup!B$2:B$3, "Not Specified")</f>
        <v>Financial Mentoring</v>
      </c>
    </row>
    <row r="464" spans="1:12" x14ac:dyDescent="0.3">
      <c r="A464">
        <f t="shared" ca="1" si="7"/>
        <v>0.69831461976756215</v>
      </c>
      <c r="B464" s="20">
        <v>1455</v>
      </c>
      <c r="C464" t="s">
        <v>7</v>
      </c>
      <c r="D464" t="s">
        <v>13</v>
      </c>
      <c r="E464" t="s">
        <v>17</v>
      </c>
      <c r="F464" t="s">
        <v>21</v>
      </c>
      <c r="G464" t="s">
        <v>26</v>
      </c>
      <c r="H464" s="3">
        <v>8</v>
      </c>
      <c r="I464" s="3">
        <v>16</v>
      </c>
      <c r="J464" t="s">
        <v>40</v>
      </c>
      <c r="K464" s="19">
        <v>45729</v>
      </c>
      <c r="L464" t="str">
        <f>_xlfn.XLOOKUP(J464, Referral_Lookup!A$2:A$3, Referral_Lookup!B$2:B$3, "Not Specified")</f>
        <v>Financial Mentoring</v>
      </c>
    </row>
    <row r="465" spans="1:12" x14ac:dyDescent="0.3">
      <c r="A465">
        <f t="shared" ca="1" si="7"/>
        <v>4.269598902920535E-2</v>
      </c>
      <c r="B465" s="20">
        <v>1456</v>
      </c>
      <c r="C465" t="s">
        <v>7</v>
      </c>
      <c r="D465" t="s">
        <v>13</v>
      </c>
      <c r="E465" t="s">
        <v>17</v>
      </c>
      <c r="F465" t="s">
        <v>22</v>
      </c>
      <c r="G465" t="s">
        <v>26</v>
      </c>
      <c r="H465" s="3">
        <v>9</v>
      </c>
      <c r="I465" s="3">
        <v>18</v>
      </c>
      <c r="J465" t="s">
        <v>40</v>
      </c>
      <c r="K465" s="19">
        <v>45597</v>
      </c>
      <c r="L465" t="str">
        <f>_xlfn.XLOOKUP(J465, Referral_Lookup!A$2:A$3, Referral_Lookup!B$2:B$3, "Not Specified")</f>
        <v>Financial Mentoring</v>
      </c>
    </row>
    <row r="466" spans="1:12" x14ac:dyDescent="0.3">
      <c r="A466">
        <f t="shared" ca="1" si="7"/>
        <v>0.16944920462032742</v>
      </c>
      <c r="B466" s="20">
        <v>1457</v>
      </c>
      <c r="C466" t="s">
        <v>10</v>
      </c>
      <c r="D466" t="s">
        <v>15</v>
      </c>
      <c r="E466" t="s">
        <v>19</v>
      </c>
      <c r="F466" t="s">
        <v>24</v>
      </c>
      <c r="G466" t="s">
        <v>28</v>
      </c>
      <c r="H466" s="3">
        <v>6</v>
      </c>
      <c r="I466" s="3">
        <v>12</v>
      </c>
      <c r="J466" t="s">
        <v>40</v>
      </c>
      <c r="K466" s="19">
        <v>45591</v>
      </c>
      <c r="L466" t="str">
        <f>_xlfn.XLOOKUP(J466, Referral_Lookup!A$2:A$3, Referral_Lookup!B$2:B$3, "Not Specified")</f>
        <v>Financial Mentoring</v>
      </c>
    </row>
    <row r="467" spans="1:12" x14ac:dyDescent="0.3">
      <c r="A467">
        <f t="shared" ca="1" si="7"/>
        <v>0.1159062182642594</v>
      </c>
      <c r="B467" s="20">
        <v>1458</v>
      </c>
      <c r="C467" t="s">
        <v>10</v>
      </c>
      <c r="D467" t="s">
        <v>15</v>
      </c>
      <c r="E467" t="s">
        <v>19</v>
      </c>
      <c r="F467" t="s">
        <v>24</v>
      </c>
      <c r="G467" t="s">
        <v>28</v>
      </c>
      <c r="H467" s="3">
        <v>4</v>
      </c>
      <c r="I467" s="3">
        <v>8</v>
      </c>
      <c r="J467" t="s">
        <v>40</v>
      </c>
      <c r="K467" s="19">
        <v>45663</v>
      </c>
      <c r="L467" t="str">
        <f>_xlfn.XLOOKUP(J467, Referral_Lookup!A$2:A$3, Referral_Lookup!B$2:B$3, "Not Specified")</f>
        <v>Financial Mentoring</v>
      </c>
    </row>
    <row r="468" spans="1:12" x14ac:dyDescent="0.3">
      <c r="A468">
        <f t="shared" ca="1" si="7"/>
        <v>0.29956744693533177</v>
      </c>
      <c r="B468" s="20">
        <v>1459</v>
      </c>
      <c r="C468" t="s">
        <v>7</v>
      </c>
      <c r="D468" t="s">
        <v>13</v>
      </c>
      <c r="E468" t="s">
        <v>17</v>
      </c>
      <c r="F468" t="s">
        <v>22</v>
      </c>
      <c r="G468" t="s">
        <v>26</v>
      </c>
      <c r="H468" s="3">
        <v>10</v>
      </c>
      <c r="I468" s="3">
        <v>20</v>
      </c>
      <c r="J468" t="s">
        <v>40</v>
      </c>
      <c r="K468" s="19">
        <v>45728</v>
      </c>
      <c r="L468" t="str">
        <f>_xlfn.XLOOKUP(J468, Referral_Lookup!A$2:A$3, Referral_Lookup!B$2:B$3, "Not Specified")</f>
        <v>Financial Mentoring</v>
      </c>
    </row>
    <row r="469" spans="1:12" x14ac:dyDescent="0.3">
      <c r="A469">
        <f t="shared" ca="1" si="7"/>
        <v>0.95794433727558681</v>
      </c>
      <c r="B469" s="20">
        <v>1460</v>
      </c>
      <c r="C469" t="s">
        <v>7</v>
      </c>
      <c r="D469" t="s">
        <v>12</v>
      </c>
      <c r="E469" t="s">
        <v>17</v>
      </c>
      <c r="F469" t="s">
        <v>20</v>
      </c>
      <c r="G469" t="s">
        <v>25</v>
      </c>
      <c r="H469" s="3">
        <v>1</v>
      </c>
      <c r="I469" s="3">
        <v>2</v>
      </c>
      <c r="J469" t="s">
        <v>40</v>
      </c>
      <c r="K469" s="19">
        <v>45652</v>
      </c>
      <c r="L469" t="str">
        <f>_xlfn.XLOOKUP(J469, Referral_Lookup!A$2:A$3, Referral_Lookup!B$2:B$3, "Not Specified")</f>
        <v>Financial Mentoring</v>
      </c>
    </row>
    <row r="470" spans="1:12" x14ac:dyDescent="0.3">
      <c r="A470">
        <f t="shared" ca="1" si="7"/>
        <v>0.59894099103805665</v>
      </c>
      <c r="B470" s="20">
        <v>1461</v>
      </c>
      <c r="C470" t="s">
        <v>8</v>
      </c>
      <c r="D470" t="s">
        <v>12</v>
      </c>
      <c r="E470" t="s">
        <v>17</v>
      </c>
      <c r="F470" t="s">
        <v>20</v>
      </c>
      <c r="G470" t="s">
        <v>25</v>
      </c>
      <c r="H470" s="3">
        <v>8</v>
      </c>
      <c r="I470" s="3">
        <v>16</v>
      </c>
      <c r="J470" t="s">
        <v>39</v>
      </c>
      <c r="K470" s="19">
        <v>45735</v>
      </c>
      <c r="L470" t="str">
        <f>_xlfn.XLOOKUP(J470, Referral_Lookup!A$2:A$3, Referral_Lookup!B$2:B$3, "Not Specified")</f>
        <v>No Referral</v>
      </c>
    </row>
    <row r="471" spans="1:12" x14ac:dyDescent="0.3">
      <c r="A471">
        <f t="shared" ca="1" si="7"/>
        <v>0.54574131228824985</v>
      </c>
      <c r="B471" s="20">
        <v>1462</v>
      </c>
      <c r="C471" t="s">
        <v>8</v>
      </c>
      <c r="D471" t="s">
        <v>12</v>
      </c>
      <c r="E471" t="s">
        <v>17</v>
      </c>
      <c r="F471" t="s">
        <v>20</v>
      </c>
      <c r="G471" t="s">
        <v>25</v>
      </c>
      <c r="H471" s="3">
        <v>10</v>
      </c>
      <c r="I471" s="3">
        <v>20</v>
      </c>
      <c r="J471" t="s">
        <v>40</v>
      </c>
      <c r="K471" s="19">
        <v>45648</v>
      </c>
      <c r="L471" t="str">
        <f>_xlfn.XLOOKUP(J471, Referral_Lookup!A$2:A$3, Referral_Lookup!B$2:B$3, "Not Specified")</f>
        <v>Financial Mentoring</v>
      </c>
    </row>
    <row r="472" spans="1:12" x14ac:dyDescent="0.3">
      <c r="A472">
        <f t="shared" ca="1" si="7"/>
        <v>0.72519352315528862</v>
      </c>
      <c r="B472" s="20">
        <v>1463</v>
      </c>
      <c r="C472" t="s">
        <v>7</v>
      </c>
      <c r="D472" t="s">
        <v>13</v>
      </c>
      <c r="E472" t="s">
        <v>17</v>
      </c>
      <c r="F472" t="s">
        <v>22</v>
      </c>
      <c r="G472" t="s">
        <v>26</v>
      </c>
      <c r="H472" s="3">
        <v>1</v>
      </c>
      <c r="I472" s="3">
        <v>2</v>
      </c>
      <c r="J472" t="s">
        <v>40</v>
      </c>
      <c r="K472" s="19">
        <v>45655</v>
      </c>
      <c r="L472" t="str">
        <f>_xlfn.XLOOKUP(J472, Referral_Lookup!A$2:A$3, Referral_Lookup!B$2:B$3, "Not Specified")</f>
        <v>Financial Mentoring</v>
      </c>
    </row>
    <row r="473" spans="1:12" x14ac:dyDescent="0.3">
      <c r="A473">
        <f t="shared" ca="1" si="7"/>
        <v>0.63735881089647628</v>
      </c>
      <c r="B473" s="20">
        <v>1464</v>
      </c>
      <c r="C473" t="s">
        <v>8</v>
      </c>
      <c r="D473" t="s">
        <v>12</v>
      </c>
      <c r="E473" t="s">
        <v>17</v>
      </c>
      <c r="F473" t="s">
        <v>20</v>
      </c>
      <c r="G473" t="s">
        <v>25</v>
      </c>
      <c r="H473" s="3">
        <v>5</v>
      </c>
      <c r="I473" s="3">
        <v>10</v>
      </c>
      <c r="J473" t="s">
        <v>40</v>
      </c>
      <c r="K473" s="19">
        <v>45736</v>
      </c>
      <c r="L473" t="str">
        <f>_xlfn.XLOOKUP(J473, Referral_Lookup!A$2:A$3, Referral_Lookup!B$2:B$3, "Not Specified")</f>
        <v>Financial Mentoring</v>
      </c>
    </row>
    <row r="474" spans="1:12" x14ac:dyDescent="0.3">
      <c r="A474">
        <f t="shared" ca="1" si="7"/>
        <v>0.71267306859867297</v>
      </c>
      <c r="B474" s="20">
        <v>1465</v>
      </c>
      <c r="C474" t="s">
        <v>7</v>
      </c>
      <c r="D474" t="s">
        <v>16</v>
      </c>
      <c r="E474" t="s">
        <v>17</v>
      </c>
      <c r="F474" t="s">
        <v>21</v>
      </c>
      <c r="G474" t="s">
        <v>26</v>
      </c>
      <c r="H474" s="3">
        <v>4</v>
      </c>
      <c r="I474" s="3">
        <v>8</v>
      </c>
      <c r="J474" t="s">
        <v>39</v>
      </c>
      <c r="K474" s="19">
        <v>45664</v>
      </c>
      <c r="L474" t="str">
        <f>_xlfn.XLOOKUP(J474, Referral_Lookup!A$2:A$3, Referral_Lookup!B$2:B$3, "Not Specified")</f>
        <v>No Referral</v>
      </c>
    </row>
    <row r="475" spans="1:12" x14ac:dyDescent="0.3">
      <c r="A475">
        <f t="shared" ca="1" si="7"/>
        <v>0.82086763058430567</v>
      </c>
      <c r="B475" s="20">
        <v>1466</v>
      </c>
      <c r="C475" t="s">
        <v>9</v>
      </c>
      <c r="D475" t="s">
        <v>16</v>
      </c>
      <c r="E475" t="s">
        <v>17</v>
      </c>
      <c r="F475" t="s">
        <v>21</v>
      </c>
      <c r="G475" t="s">
        <v>26</v>
      </c>
      <c r="H475" s="3">
        <v>10</v>
      </c>
      <c r="I475" s="3">
        <v>20</v>
      </c>
      <c r="J475" t="s">
        <v>39</v>
      </c>
      <c r="K475" s="19">
        <v>45658</v>
      </c>
      <c r="L475" t="str">
        <f>_xlfn.XLOOKUP(J475, Referral_Lookup!A$2:A$3, Referral_Lookup!B$2:B$3, "Not Specified")</f>
        <v>No Referral</v>
      </c>
    </row>
    <row r="476" spans="1:12" x14ac:dyDescent="0.3">
      <c r="A476">
        <f t="shared" ca="1" si="7"/>
        <v>0.38759350040739327</v>
      </c>
      <c r="B476" s="20">
        <v>1467</v>
      </c>
      <c r="C476" t="s">
        <v>7</v>
      </c>
      <c r="D476" t="s">
        <v>13</v>
      </c>
      <c r="E476" t="s">
        <v>17</v>
      </c>
      <c r="F476" t="s">
        <v>22</v>
      </c>
      <c r="G476" t="s">
        <v>26</v>
      </c>
      <c r="H476" s="3">
        <v>8</v>
      </c>
      <c r="I476" s="3">
        <v>16</v>
      </c>
      <c r="J476" t="s">
        <v>39</v>
      </c>
      <c r="K476" s="19">
        <v>45646</v>
      </c>
      <c r="L476" t="str">
        <f>_xlfn.XLOOKUP(J476, Referral_Lookup!A$2:A$3, Referral_Lookup!B$2:B$3, "Not Specified")</f>
        <v>No Referral</v>
      </c>
    </row>
    <row r="477" spans="1:12" x14ac:dyDescent="0.3">
      <c r="A477">
        <f t="shared" ca="1" si="7"/>
        <v>0.97214746036496846</v>
      </c>
      <c r="B477" s="20">
        <v>1468</v>
      </c>
      <c r="C477" t="s">
        <v>7</v>
      </c>
      <c r="D477" t="s">
        <v>13</v>
      </c>
      <c r="E477" t="s">
        <v>17</v>
      </c>
      <c r="F477" t="s">
        <v>21</v>
      </c>
      <c r="G477" t="s">
        <v>26</v>
      </c>
      <c r="H477" s="3">
        <v>10</v>
      </c>
      <c r="I477" s="3">
        <v>20</v>
      </c>
      <c r="J477" t="s">
        <v>39</v>
      </c>
      <c r="K477" s="19">
        <v>45660</v>
      </c>
      <c r="L477" t="str">
        <f>_xlfn.XLOOKUP(J477, Referral_Lookup!A$2:A$3, Referral_Lookup!B$2:B$3, "Not Specified")</f>
        <v>No Referral</v>
      </c>
    </row>
    <row r="478" spans="1:12" x14ac:dyDescent="0.3">
      <c r="A478">
        <f t="shared" ca="1" si="7"/>
        <v>0.62990396517249569</v>
      </c>
      <c r="B478" s="20">
        <v>1469</v>
      </c>
      <c r="C478" t="s">
        <v>10</v>
      </c>
      <c r="D478" t="s">
        <v>15</v>
      </c>
      <c r="E478" t="s">
        <v>19</v>
      </c>
      <c r="F478" t="s">
        <v>24</v>
      </c>
      <c r="G478" t="s">
        <v>28</v>
      </c>
      <c r="H478" s="3">
        <v>2</v>
      </c>
      <c r="I478" s="3">
        <v>4</v>
      </c>
      <c r="J478" t="s">
        <v>40</v>
      </c>
      <c r="K478" s="19">
        <v>45586</v>
      </c>
      <c r="L478" t="str">
        <f>_xlfn.XLOOKUP(J478, Referral_Lookup!A$2:A$3, Referral_Lookup!B$2:B$3, "Not Specified")</f>
        <v>Financial Mentoring</v>
      </c>
    </row>
    <row r="479" spans="1:12" x14ac:dyDescent="0.3">
      <c r="A479">
        <f t="shared" ca="1" si="7"/>
        <v>0.84783694819240751</v>
      </c>
      <c r="B479" s="20">
        <v>1470</v>
      </c>
      <c r="C479" t="s">
        <v>9</v>
      </c>
      <c r="D479" t="s">
        <v>14</v>
      </c>
      <c r="E479" t="s">
        <v>18</v>
      </c>
      <c r="F479" t="s">
        <v>23</v>
      </c>
      <c r="G479" t="s">
        <v>27</v>
      </c>
      <c r="H479" s="3">
        <v>4</v>
      </c>
      <c r="I479" s="3">
        <v>8</v>
      </c>
      <c r="J479" t="s">
        <v>40</v>
      </c>
      <c r="K479" s="19">
        <v>45733</v>
      </c>
      <c r="L479" t="str">
        <f>_xlfn.XLOOKUP(J479, Referral_Lookup!A$2:A$3, Referral_Lookup!B$2:B$3, "Not Specified")</f>
        <v>Financial Mentoring</v>
      </c>
    </row>
    <row r="480" spans="1:12" x14ac:dyDescent="0.3">
      <c r="A480">
        <f t="shared" ca="1" si="7"/>
        <v>0.51723969626257948</v>
      </c>
      <c r="B480" s="20">
        <v>1471</v>
      </c>
      <c r="C480" t="s">
        <v>7</v>
      </c>
      <c r="D480" t="s">
        <v>16</v>
      </c>
      <c r="E480" t="s">
        <v>17</v>
      </c>
      <c r="F480" t="s">
        <v>21</v>
      </c>
      <c r="G480" t="s">
        <v>26</v>
      </c>
      <c r="H480" s="3">
        <v>5</v>
      </c>
      <c r="I480" s="3">
        <v>10</v>
      </c>
      <c r="J480" t="s">
        <v>39</v>
      </c>
      <c r="K480" s="19">
        <v>45718</v>
      </c>
      <c r="L480" t="str">
        <f>_xlfn.XLOOKUP(J480, Referral_Lookup!A$2:A$3, Referral_Lookup!B$2:B$3, "Not Specified")</f>
        <v>No Referral</v>
      </c>
    </row>
    <row r="481" spans="1:12" x14ac:dyDescent="0.3">
      <c r="A481">
        <f t="shared" ca="1" si="7"/>
        <v>0.95515249306927563</v>
      </c>
      <c r="B481" s="20">
        <v>1472</v>
      </c>
      <c r="C481" t="s">
        <v>7</v>
      </c>
      <c r="D481" t="s">
        <v>13</v>
      </c>
      <c r="E481" t="s">
        <v>17</v>
      </c>
      <c r="F481" t="s">
        <v>22</v>
      </c>
      <c r="G481" t="s">
        <v>26</v>
      </c>
      <c r="H481" s="3">
        <v>6</v>
      </c>
      <c r="I481" s="3">
        <v>12</v>
      </c>
      <c r="J481" t="s">
        <v>39</v>
      </c>
      <c r="K481" s="19">
        <v>45733</v>
      </c>
      <c r="L481" t="str">
        <f>_xlfn.XLOOKUP(J481, Referral_Lookup!A$2:A$3, Referral_Lookup!B$2:B$3, "Not Specified")</f>
        <v>No Referral</v>
      </c>
    </row>
    <row r="482" spans="1:12" x14ac:dyDescent="0.3">
      <c r="A482">
        <f t="shared" ca="1" si="7"/>
        <v>5.0771984904055878E-2</v>
      </c>
      <c r="B482" s="20">
        <v>1473</v>
      </c>
      <c r="C482" t="s">
        <v>8</v>
      </c>
      <c r="D482" t="s">
        <v>12</v>
      </c>
      <c r="E482" t="s">
        <v>17</v>
      </c>
      <c r="F482" t="s">
        <v>20</v>
      </c>
      <c r="G482" t="s">
        <v>25</v>
      </c>
      <c r="H482" s="3">
        <v>8</v>
      </c>
      <c r="I482" s="3">
        <v>16</v>
      </c>
      <c r="J482" t="s">
        <v>39</v>
      </c>
      <c r="K482" s="19">
        <v>45692</v>
      </c>
      <c r="L482" t="str">
        <f>_xlfn.XLOOKUP(J482, Referral_Lookup!A$2:A$3, Referral_Lookup!B$2:B$3, "Not Specified")</f>
        <v>No Referral</v>
      </c>
    </row>
    <row r="483" spans="1:12" x14ac:dyDescent="0.3">
      <c r="A483">
        <f t="shared" ca="1" si="7"/>
        <v>0.60784277470764392</v>
      </c>
      <c r="B483" s="20">
        <v>1474</v>
      </c>
      <c r="C483" t="s">
        <v>9</v>
      </c>
      <c r="D483" t="s">
        <v>16</v>
      </c>
      <c r="E483" t="s">
        <v>17</v>
      </c>
      <c r="F483" t="s">
        <v>23</v>
      </c>
      <c r="G483" t="s">
        <v>26</v>
      </c>
      <c r="H483" s="3">
        <v>8</v>
      </c>
      <c r="I483" s="3">
        <v>16</v>
      </c>
      <c r="J483" t="s">
        <v>40</v>
      </c>
      <c r="K483" s="19">
        <v>45574</v>
      </c>
      <c r="L483" t="str">
        <f>_xlfn.XLOOKUP(J483, Referral_Lookup!A$2:A$3, Referral_Lookup!B$2:B$3, "Not Specified")</f>
        <v>Financial Mentoring</v>
      </c>
    </row>
    <row r="484" spans="1:12" x14ac:dyDescent="0.3">
      <c r="A484">
        <f t="shared" ca="1" si="7"/>
        <v>8.0850479541629938E-2</v>
      </c>
      <c r="B484" s="20">
        <v>1475</v>
      </c>
      <c r="C484" t="s">
        <v>8</v>
      </c>
      <c r="D484" t="s">
        <v>12</v>
      </c>
      <c r="E484" t="s">
        <v>17</v>
      </c>
      <c r="F484" t="s">
        <v>20</v>
      </c>
      <c r="G484" t="s">
        <v>25</v>
      </c>
      <c r="H484" s="3">
        <v>9</v>
      </c>
      <c r="I484" s="3">
        <v>18</v>
      </c>
      <c r="J484" t="s">
        <v>39</v>
      </c>
      <c r="K484" s="19">
        <v>45612</v>
      </c>
      <c r="L484" t="str">
        <f>_xlfn.XLOOKUP(J484, Referral_Lookup!A$2:A$3, Referral_Lookup!B$2:B$3, "Not Specified")</f>
        <v>No Referral</v>
      </c>
    </row>
    <row r="485" spans="1:12" x14ac:dyDescent="0.3">
      <c r="A485">
        <f t="shared" ca="1" si="7"/>
        <v>0.12100778745292862</v>
      </c>
      <c r="B485" s="20">
        <v>1476</v>
      </c>
      <c r="C485" t="s">
        <v>7</v>
      </c>
      <c r="D485" t="s">
        <v>13</v>
      </c>
      <c r="E485" t="s">
        <v>17</v>
      </c>
      <c r="F485" t="s">
        <v>22</v>
      </c>
      <c r="G485" t="s">
        <v>26</v>
      </c>
      <c r="H485" s="3">
        <v>1</v>
      </c>
      <c r="I485" s="3">
        <v>2</v>
      </c>
      <c r="J485" t="s">
        <v>39</v>
      </c>
      <c r="K485" s="19">
        <v>45665</v>
      </c>
      <c r="L485" t="str">
        <f>_xlfn.XLOOKUP(J485, Referral_Lookup!A$2:A$3, Referral_Lookup!B$2:B$3, "Not Specified")</f>
        <v>No Referral</v>
      </c>
    </row>
    <row r="486" spans="1:12" x14ac:dyDescent="0.3">
      <c r="A486">
        <f t="shared" ca="1" si="7"/>
        <v>0.56371126309863562</v>
      </c>
      <c r="B486" s="20">
        <v>1477</v>
      </c>
      <c r="C486" t="s">
        <v>8</v>
      </c>
      <c r="D486" t="s">
        <v>12</v>
      </c>
      <c r="E486" t="s">
        <v>17</v>
      </c>
      <c r="F486" t="s">
        <v>20</v>
      </c>
      <c r="G486" t="s">
        <v>25</v>
      </c>
      <c r="H486" s="3">
        <v>2</v>
      </c>
      <c r="I486" s="3">
        <v>4</v>
      </c>
      <c r="J486" t="s">
        <v>39</v>
      </c>
      <c r="K486" s="19">
        <v>45620</v>
      </c>
      <c r="L486" t="str">
        <f>_xlfn.XLOOKUP(J486, Referral_Lookup!A$2:A$3, Referral_Lookup!B$2:B$3, "Not Specified")</f>
        <v>No Referral</v>
      </c>
    </row>
    <row r="487" spans="1:12" x14ac:dyDescent="0.3">
      <c r="A487">
        <f t="shared" ca="1" si="7"/>
        <v>0.29038205369218661</v>
      </c>
      <c r="B487" s="20">
        <v>1478</v>
      </c>
      <c r="C487" t="s">
        <v>9</v>
      </c>
      <c r="D487" t="s">
        <v>14</v>
      </c>
      <c r="E487" t="s">
        <v>18</v>
      </c>
      <c r="F487" t="s">
        <v>23</v>
      </c>
      <c r="G487" t="s">
        <v>27</v>
      </c>
      <c r="H487" s="3">
        <v>2</v>
      </c>
      <c r="I487" s="3">
        <v>4</v>
      </c>
      <c r="J487" t="s">
        <v>39</v>
      </c>
      <c r="K487" s="19">
        <v>45692</v>
      </c>
      <c r="L487" t="str">
        <f>_xlfn.XLOOKUP(J487, Referral_Lookup!A$2:A$3, Referral_Lookup!B$2:B$3, "Not Specified")</f>
        <v>No Referral</v>
      </c>
    </row>
    <row r="488" spans="1:12" x14ac:dyDescent="0.3">
      <c r="A488">
        <f t="shared" ca="1" si="7"/>
        <v>2.6876624895047607E-2</v>
      </c>
      <c r="B488" s="20">
        <v>1479</v>
      </c>
      <c r="C488" t="s">
        <v>8</v>
      </c>
      <c r="D488" t="s">
        <v>12</v>
      </c>
      <c r="E488" t="s">
        <v>17</v>
      </c>
      <c r="F488" t="s">
        <v>20</v>
      </c>
      <c r="G488" t="s">
        <v>25</v>
      </c>
      <c r="H488" s="3">
        <v>4</v>
      </c>
      <c r="I488" s="3">
        <v>8</v>
      </c>
      <c r="J488" t="s">
        <v>40</v>
      </c>
      <c r="K488" s="19">
        <v>45616</v>
      </c>
      <c r="L488" t="str">
        <f>_xlfn.XLOOKUP(J488, Referral_Lookup!A$2:A$3, Referral_Lookup!B$2:B$3, "Not Specified")</f>
        <v>Financial Mentoring</v>
      </c>
    </row>
    <row r="489" spans="1:12" x14ac:dyDescent="0.3">
      <c r="A489">
        <f t="shared" ca="1" si="7"/>
        <v>0.16998383753652302</v>
      </c>
      <c r="B489" s="20">
        <v>1480</v>
      </c>
      <c r="C489" t="s">
        <v>7</v>
      </c>
      <c r="D489" t="s">
        <v>16</v>
      </c>
      <c r="E489" t="s">
        <v>17</v>
      </c>
      <c r="F489" t="s">
        <v>21</v>
      </c>
      <c r="G489" t="s">
        <v>26</v>
      </c>
      <c r="H489" s="3">
        <v>10</v>
      </c>
      <c r="I489" s="3">
        <v>20</v>
      </c>
      <c r="J489" t="s">
        <v>39</v>
      </c>
      <c r="K489" s="19">
        <v>45687</v>
      </c>
      <c r="L489" t="str">
        <f>_xlfn.XLOOKUP(J489, Referral_Lookup!A$2:A$3, Referral_Lookup!B$2:B$3, "Not Specified")</f>
        <v>No Referral</v>
      </c>
    </row>
    <row r="490" spans="1:12" x14ac:dyDescent="0.3">
      <c r="A490">
        <f t="shared" ca="1" si="7"/>
        <v>0.55801498378500758</v>
      </c>
      <c r="B490" s="20">
        <v>1481</v>
      </c>
      <c r="C490" t="s">
        <v>7</v>
      </c>
      <c r="D490" t="s">
        <v>13</v>
      </c>
      <c r="E490" t="s">
        <v>17</v>
      </c>
      <c r="F490" t="s">
        <v>22</v>
      </c>
      <c r="G490" t="s">
        <v>26</v>
      </c>
      <c r="H490" s="3">
        <v>10</v>
      </c>
      <c r="I490" s="3">
        <v>20</v>
      </c>
      <c r="J490" t="s">
        <v>39</v>
      </c>
      <c r="K490" s="19">
        <v>45672</v>
      </c>
      <c r="L490" t="str">
        <f>_xlfn.XLOOKUP(J490, Referral_Lookup!A$2:A$3, Referral_Lookup!B$2:B$3, "Not Specified")</f>
        <v>No Referral</v>
      </c>
    </row>
    <row r="491" spans="1:12" x14ac:dyDescent="0.3">
      <c r="A491">
        <f t="shared" ca="1" si="7"/>
        <v>0.8868459347067974</v>
      </c>
      <c r="B491" s="20">
        <v>1482</v>
      </c>
      <c r="C491" t="s">
        <v>9</v>
      </c>
      <c r="D491" t="s">
        <v>15</v>
      </c>
      <c r="E491" t="s">
        <v>19</v>
      </c>
      <c r="F491" t="s">
        <v>23</v>
      </c>
      <c r="G491" t="s">
        <v>27</v>
      </c>
      <c r="H491" s="3">
        <v>7</v>
      </c>
      <c r="I491" s="3">
        <v>14</v>
      </c>
      <c r="J491" t="s">
        <v>39</v>
      </c>
      <c r="K491" s="19">
        <v>45739</v>
      </c>
      <c r="L491" t="str">
        <f>_xlfn.XLOOKUP(J491, Referral_Lookup!A$2:A$3, Referral_Lookup!B$2:B$3, "Not Specified")</f>
        <v>No Referral</v>
      </c>
    </row>
    <row r="492" spans="1:12" x14ac:dyDescent="0.3">
      <c r="A492">
        <f t="shared" ca="1" si="7"/>
        <v>0.19546453386379348</v>
      </c>
      <c r="B492" s="20">
        <v>1483</v>
      </c>
      <c r="C492" t="s">
        <v>9</v>
      </c>
      <c r="D492" t="s">
        <v>15</v>
      </c>
      <c r="E492" t="s">
        <v>19</v>
      </c>
      <c r="F492" t="s">
        <v>23</v>
      </c>
      <c r="G492" t="s">
        <v>27</v>
      </c>
      <c r="H492" s="3">
        <v>10</v>
      </c>
      <c r="I492" s="3">
        <v>20</v>
      </c>
      <c r="J492" t="s">
        <v>39</v>
      </c>
      <c r="K492" s="19">
        <v>45618</v>
      </c>
      <c r="L492" t="str">
        <f>_xlfn.XLOOKUP(J492, Referral_Lookup!A$2:A$3, Referral_Lookup!B$2:B$3, "Not Specified")</f>
        <v>No Referral</v>
      </c>
    </row>
    <row r="493" spans="1:12" x14ac:dyDescent="0.3">
      <c r="A493">
        <f t="shared" ca="1" si="7"/>
        <v>0.89243832266284628</v>
      </c>
      <c r="B493" s="20">
        <v>1484</v>
      </c>
      <c r="C493" t="s">
        <v>7</v>
      </c>
      <c r="D493" t="s">
        <v>12</v>
      </c>
      <c r="E493" t="s">
        <v>17</v>
      </c>
      <c r="F493" t="s">
        <v>20</v>
      </c>
      <c r="G493" t="s">
        <v>26</v>
      </c>
      <c r="H493" s="3">
        <v>1</v>
      </c>
      <c r="I493" s="3">
        <v>2</v>
      </c>
      <c r="J493" t="s">
        <v>39</v>
      </c>
      <c r="K493" s="19">
        <v>45745</v>
      </c>
      <c r="L493" t="str">
        <f>_xlfn.XLOOKUP(J493, Referral_Lookup!A$2:A$3, Referral_Lookup!B$2:B$3, "Not Specified")</f>
        <v>No Referral</v>
      </c>
    </row>
    <row r="494" spans="1:12" x14ac:dyDescent="0.3">
      <c r="A494">
        <f t="shared" ca="1" si="7"/>
        <v>0.10614728129876694</v>
      </c>
      <c r="B494" s="20">
        <v>1485</v>
      </c>
      <c r="C494" t="s">
        <v>8</v>
      </c>
      <c r="D494" t="s">
        <v>12</v>
      </c>
      <c r="E494" t="s">
        <v>17</v>
      </c>
      <c r="F494" t="s">
        <v>20</v>
      </c>
      <c r="G494" t="s">
        <v>25</v>
      </c>
      <c r="H494" s="3">
        <v>5</v>
      </c>
      <c r="I494" s="3">
        <v>10</v>
      </c>
      <c r="J494" t="s">
        <v>39</v>
      </c>
      <c r="K494" s="19">
        <v>45603</v>
      </c>
      <c r="L494" t="str">
        <f>_xlfn.XLOOKUP(J494, Referral_Lookup!A$2:A$3, Referral_Lookup!B$2:B$3, "Not Specified")</f>
        <v>No Referral</v>
      </c>
    </row>
    <row r="495" spans="1:12" x14ac:dyDescent="0.3">
      <c r="A495">
        <f t="shared" ca="1" si="7"/>
        <v>0.65859594756388107</v>
      </c>
      <c r="B495" s="20">
        <v>1486</v>
      </c>
      <c r="C495" t="s">
        <v>7</v>
      </c>
      <c r="D495" t="s">
        <v>13</v>
      </c>
      <c r="E495" t="s">
        <v>17</v>
      </c>
      <c r="F495" t="s">
        <v>21</v>
      </c>
      <c r="G495" t="s">
        <v>26</v>
      </c>
      <c r="H495" s="3">
        <v>4</v>
      </c>
      <c r="I495" s="3">
        <v>8</v>
      </c>
      <c r="J495" t="s">
        <v>39</v>
      </c>
      <c r="K495" s="19">
        <v>45642</v>
      </c>
      <c r="L495" t="str">
        <f>_xlfn.XLOOKUP(J495, Referral_Lookup!A$2:A$3, Referral_Lookup!B$2:B$3, "Not Specified")</f>
        <v>No Referral</v>
      </c>
    </row>
    <row r="496" spans="1:12" x14ac:dyDescent="0.3">
      <c r="A496">
        <f t="shared" ca="1" si="7"/>
        <v>0.76600539884345331</v>
      </c>
      <c r="B496" s="20">
        <v>1487</v>
      </c>
      <c r="C496" t="s">
        <v>8</v>
      </c>
      <c r="D496" t="s">
        <v>12</v>
      </c>
      <c r="E496" t="s">
        <v>17</v>
      </c>
      <c r="F496" t="s">
        <v>20</v>
      </c>
      <c r="G496" t="s">
        <v>25</v>
      </c>
      <c r="H496" s="3">
        <v>10</v>
      </c>
      <c r="I496" s="3">
        <v>20</v>
      </c>
      <c r="J496" t="s">
        <v>39</v>
      </c>
      <c r="K496" s="19">
        <v>45689</v>
      </c>
      <c r="L496" t="str">
        <f>_xlfn.XLOOKUP(J496, Referral_Lookup!A$2:A$3, Referral_Lookup!B$2:B$3, "Not Specified")</f>
        <v>No Referral</v>
      </c>
    </row>
    <row r="497" spans="1:12" x14ac:dyDescent="0.3">
      <c r="A497">
        <f t="shared" ca="1" si="7"/>
        <v>0.72511188270125626</v>
      </c>
      <c r="B497" s="20">
        <v>1488</v>
      </c>
      <c r="C497" t="s">
        <v>7</v>
      </c>
      <c r="D497" t="s">
        <v>12</v>
      </c>
      <c r="E497" t="s">
        <v>17</v>
      </c>
      <c r="F497" t="s">
        <v>20</v>
      </c>
      <c r="G497" t="s">
        <v>25</v>
      </c>
      <c r="H497" s="3">
        <v>1</v>
      </c>
      <c r="I497" s="3">
        <v>2</v>
      </c>
      <c r="J497" t="s">
        <v>40</v>
      </c>
      <c r="K497" s="19">
        <v>45602</v>
      </c>
      <c r="L497" t="str">
        <f>_xlfn.XLOOKUP(J497, Referral_Lookup!A$2:A$3, Referral_Lookup!B$2:B$3, "Not Specified")</f>
        <v>Financial Mentoring</v>
      </c>
    </row>
    <row r="498" spans="1:12" x14ac:dyDescent="0.3">
      <c r="A498">
        <f t="shared" ca="1" si="7"/>
        <v>0.16520675577964217</v>
      </c>
      <c r="B498" s="20">
        <v>1489</v>
      </c>
      <c r="C498" t="s">
        <v>7</v>
      </c>
      <c r="D498" t="s">
        <v>12</v>
      </c>
      <c r="E498" t="s">
        <v>17</v>
      </c>
      <c r="F498" t="s">
        <v>20</v>
      </c>
      <c r="G498" t="s">
        <v>25</v>
      </c>
      <c r="H498" s="3">
        <v>6</v>
      </c>
      <c r="I498" s="3">
        <v>12</v>
      </c>
      <c r="J498" t="s">
        <v>39</v>
      </c>
      <c r="K498" s="19">
        <v>45726</v>
      </c>
      <c r="L498" t="str">
        <f>_xlfn.XLOOKUP(J498, Referral_Lookup!A$2:A$3, Referral_Lookup!B$2:B$3, "Not Specified")</f>
        <v>No Referral</v>
      </c>
    </row>
    <row r="499" spans="1:12" x14ac:dyDescent="0.3">
      <c r="A499">
        <f t="shared" ca="1" si="7"/>
        <v>0.16189225244583105</v>
      </c>
      <c r="B499" s="20">
        <v>1490</v>
      </c>
      <c r="C499" t="s">
        <v>7</v>
      </c>
      <c r="D499" t="s">
        <v>12</v>
      </c>
      <c r="E499" t="s">
        <v>17</v>
      </c>
      <c r="F499" t="s">
        <v>20</v>
      </c>
      <c r="G499" t="s">
        <v>25</v>
      </c>
      <c r="H499" s="3">
        <v>2</v>
      </c>
      <c r="I499" s="3">
        <v>4</v>
      </c>
      <c r="J499" t="s">
        <v>39</v>
      </c>
      <c r="K499" s="19">
        <v>45604</v>
      </c>
      <c r="L499" t="str">
        <f>_xlfn.XLOOKUP(J499, Referral_Lookup!A$2:A$3, Referral_Lookup!B$2:B$3, "Not Specified")</f>
        <v>No Referral</v>
      </c>
    </row>
    <row r="500" spans="1:12" x14ac:dyDescent="0.3">
      <c r="A500">
        <f t="shared" ca="1" si="7"/>
        <v>0.7366249753336237</v>
      </c>
      <c r="B500" s="20">
        <v>1491</v>
      </c>
      <c r="C500" t="s">
        <v>8</v>
      </c>
      <c r="D500" t="s">
        <v>12</v>
      </c>
      <c r="E500" t="s">
        <v>17</v>
      </c>
      <c r="F500" t="s">
        <v>20</v>
      </c>
      <c r="G500" t="s">
        <v>25</v>
      </c>
      <c r="H500" s="3">
        <v>7</v>
      </c>
      <c r="I500" s="3">
        <v>14</v>
      </c>
      <c r="J500" t="s">
        <v>39</v>
      </c>
      <c r="K500" s="19">
        <v>45634</v>
      </c>
      <c r="L500" t="str">
        <f>_xlfn.XLOOKUP(J500, Referral_Lookup!A$2:A$3, Referral_Lookup!B$2:B$3, "Not Specified")</f>
        <v>No Referral</v>
      </c>
    </row>
    <row r="501" spans="1:12" x14ac:dyDescent="0.3">
      <c r="A501">
        <f t="shared" ca="1" si="7"/>
        <v>0.89793416672948911</v>
      </c>
      <c r="B501" s="20">
        <v>1492</v>
      </c>
      <c r="C501" t="s">
        <v>7</v>
      </c>
      <c r="D501" t="s">
        <v>13</v>
      </c>
      <c r="E501" t="s">
        <v>17</v>
      </c>
      <c r="F501" t="s">
        <v>22</v>
      </c>
      <c r="G501" t="s">
        <v>26</v>
      </c>
      <c r="H501" s="3">
        <v>4</v>
      </c>
      <c r="I501" s="3">
        <v>8</v>
      </c>
      <c r="J501" t="s">
        <v>40</v>
      </c>
      <c r="K501" s="19">
        <v>45583</v>
      </c>
      <c r="L501" t="str">
        <f>_xlfn.XLOOKUP(J501, Referral_Lookup!A$2:A$3, Referral_Lookup!B$2:B$3, "Not Specified")</f>
        <v>Financial Mentoring</v>
      </c>
    </row>
    <row r="502" spans="1:12" x14ac:dyDescent="0.3">
      <c r="A502">
        <f t="shared" ca="1" si="7"/>
        <v>0.91592130867002719</v>
      </c>
      <c r="B502" s="20">
        <v>1493</v>
      </c>
      <c r="C502" t="s">
        <v>9</v>
      </c>
      <c r="D502" t="s">
        <v>16</v>
      </c>
      <c r="E502" t="s">
        <v>17</v>
      </c>
      <c r="F502" t="s">
        <v>23</v>
      </c>
      <c r="G502" t="s">
        <v>26</v>
      </c>
      <c r="H502" s="3">
        <v>2</v>
      </c>
      <c r="I502" s="3">
        <v>4</v>
      </c>
      <c r="J502" t="s">
        <v>40</v>
      </c>
      <c r="K502" s="19">
        <v>45601</v>
      </c>
      <c r="L502" t="str">
        <f>_xlfn.XLOOKUP(J502, Referral_Lookup!A$2:A$3, Referral_Lookup!B$2:B$3, "Not Specified")</f>
        <v>Financial Mentoring</v>
      </c>
    </row>
    <row r="503" spans="1:12" x14ac:dyDescent="0.3">
      <c r="A503">
        <f t="shared" ca="1" si="7"/>
        <v>0.14142971443724495</v>
      </c>
      <c r="B503" s="20">
        <v>1494</v>
      </c>
      <c r="C503" t="s">
        <v>8</v>
      </c>
      <c r="D503" t="s">
        <v>12</v>
      </c>
      <c r="E503" t="s">
        <v>17</v>
      </c>
      <c r="F503" t="s">
        <v>20</v>
      </c>
      <c r="G503" t="s">
        <v>25</v>
      </c>
      <c r="H503" s="3">
        <v>5</v>
      </c>
      <c r="I503" s="3">
        <v>10</v>
      </c>
      <c r="J503" t="s">
        <v>40</v>
      </c>
      <c r="K503" s="19">
        <v>45586</v>
      </c>
      <c r="L503" t="str">
        <f>_xlfn.XLOOKUP(J503, Referral_Lookup!A$2:A$3, Referral_Lookup!B$2:B$3, "Not Specified")</f>
        <v>Financial Mentoring</v>
      </c>
    </row>
    <row r="504" spans="1:12" x14ac:dyDescent="0.3">
      <c r="A504">
        <f t="shared" ca="1" si="7"/>
        <v>2.6958988259280336E-2</v>
      </c>
      <c r="B504" s="20">
        <v>1495</v>
      </c>
      <c r="C504" t="s">
        <v>8</v>
      </c>
      <c r="D504" t="s">
        <v>12</v>
      </c>
      <c r="E504" t="s">
        <v>17</v>
      </c>
      <c r="F504" t="s">
        <v>20</v>
      </c>
      <c r="G504" t="s">
        <v>25</v>
      </c>
      <c r="H504" s="3">
        <v>10</v>
      </c>
      <c r="I504" s="3">
        <v>20</v>
      </c>
      <c r="J504" t="s">
        <v>39</v>
      </c>
      <c r="K504" s="19">
        <v>45625</v>
      </c>
      <c r="L504" t="str">
        <f>_xlfn.XLOOKUP(J504, Referral_Lookup!A$2:A$3, Referral_Lookup!B$2:B$3, "Not Specified")</f>
        <v>No Referral</v>
      </c>
    </row>
    <row r="505" spans="1:12" x14ac:dyDescent="0.3">
      <c r="A505">
        <f t="shared" ca="1" si="7"/>
        <v>0.93709015423874908</v>
      </c>
      <c r="B505" s="20">
        <v>1496</v>
      </c>
      <c r="C505" t="s">
        <v>9</v>
      </c>
      <c r="D505" t="s">
        <v>15</v>
      </c>
      <c r="E505" t="s">
        <v>18</v>
      </c>
      <c r="F505" t="s">
        <v>23</v>
      </c>
      <c r="G505" t="s">
        <v>27</v>
      </c>
      <c r="H505" s="3">
        <v>7</v>
      </c>
      <c r="I505" s="3">
        <v>14</v>
      </c>
      <c r="J505" t="s">
        <v>40</v>
      </c>
      <c r="K505" s="19">
        <v>45687</v>
      </c>
      <c r="L505" t="str">
        <f>_xlfn.XLOOKUP(J505, Referral_Lookup!A$2:A$3, Referral_Lookup!B$2:B$3, "Not Specified")</f>
        <v>Financial Mentoring</v>
      </c>
    </row>
    <row r="506" spans="1:12" x14ac:dyDescent="0.3">
      <c r="A506">
        <f t="shared" ca="1" si="7"/>
        <v>2.0764999088168645E-3</v>
      </c>
      <c r="B506" s="20">
        <v>1497</v>
      </c>
      <c r="C506" t="s">
        <v>7</v>
      </c>
      <c r="D506" t="s">
        <v>13</v>
      </c>
      <c r="E506" t="s">
        <v>17</v>
      </c>
      <c r="F506" t="s">
        <v>22</v>
      </c>
      <c r="G506" t="s">
        <v>26</v>
      </c>
      <c r="H506" s="3">
        <v>9</v>
      </c>
      <c r="I506" s="3">
        <v>18</v>
      </c>
      <c r="J506" t="s">
        <v>39</v>
      </c>
      <c r="K506" s="19">
        <v>45736</v>
      </c>
      <c r="L506" t="str">
        <f>_xlfn.XLOOKUP(J506, Referral_Lookup!A$2:A$3, Referral_Lookup!B$2:B$3, "Not Specified")</f>
        <v>No Referral</v>
      </c>
    </row>
    <row r="507" spans="1:12" x14ac:dyDescent="0.3">
      <c r="A507">
        <f t="shared" ca="1" si="7"/>
        <v>0.23265057470417927</v>
      </c>
      <c r="B507" s="20">
        <v>1498</v>
      </c>
      <c r="C507" t="s">
        <v>7</v>
      </c>
      <c r="D507" t="s">
        <v>12</v>
      </c>
      <c r="E507" t="s">
        <v>17</v>
      </c>
      <c r="F507" t="s">
        <v>20</v>
      </c>
      <c r="G507" t="s">
        <v>25</v>
      </c>
      <c r="H507" s="3">
        <v>1</v>
      </c>
      <c r="I507" s="3">
        <v>2</v>
      </c>
      <c r="J507" t="s">
        <v>40</v>
      </c>
      <c r="K507" s="19">
        <v>45707</v>
      </c>
      <c r="L507" t="str">
        <f>_xlfn.XLOOKUP(J507, Referral_Lookup!A$2:A$3, Referral_Lookup!B$2:B$3, "Not Specified")</f>
        <v>Financial Mentoring</v>
      </c>
    </row>
    <row r="508" spans="1:12" x14ac:dyDescent="0.3">
      <c r="A508">
        <f t="shared" ca="1" si="7"/>
        <v>0.26529209481209837</v>
      </c>
      <c r="B508" s="20">
        <v>1499</v>
      </c>
      <c r="C508" t="s">
        <v>7</v>
      </c>
      <c r="D508" t="s">
        <v>12</v>
      </c>
      <c r="E508" t="s">
        <v>17</v>
      </c>
      <c r="F508" t="s">
        <v>20</v>
      </c>
      <c r="G508" t="s">
        <v>25</v>
      </c>
      <c r="H508" s="3">
        <v>9</v>
      </c>
      <c r="I508" s="3">
        <v>18</v>
      </c>
      <c r="J508" t="s">
        <v>39</v>
      </c>
      <c r="K508" s="19">
        <v>45632</v>
      </c>
      <c r="L508" t="str">
        <f>_xlfn.XLOOKUP(J508, Referral_Lookup!A$2:A$3, Referral_Lookup!B$2:B$3, "Not Specified")</f>
        <v>No Referral</v>
      </c>
    </row>
    <row r="509" spans="1:12" x14ac:dyDescent="0.3">
      <c r="A509">
        <f t="shared" ca="1" si="7"/>
        <v>0.69414279807809232</v>
      </c>
      <c r="B509" s="20">
        <v>1500</v>
      </c>
      <c r="C509" t="s">
        <v>8</v>
      </c>
      <c r="D509" t="s">
        <v>12</v>
      </c>
      <c r="E509" t="s">
        <v>17</v>
      </c>
      <c r="F509" t="s">
        <v>20</v>
      </c>
      <c r="G509" t="s">
        <v>25</v>
      </c>
      <c r="H509" s="3">
        <v>6</v>
      </c>
      <c r="I509" s="3">
        <v>12</v>
      </c>
      <c r="J509" t="s">
        <v>40</v>
      </c>
      <c r="K509" s="19">
        <v>45580</v>
      </c>
      <c r="L509" t="str">
        <f>_xlfn.XLOOKUP(J509, Referral_Lookup!A$2:A$3, Referral_Lookup!B$2:B$3, "Not Specified")</f>
        <v>Financial Mentoring</v>
      </c>
    </row>
    <row r="510" spans="1:12" x14ac:dyDescent="0.3">
      <c r="A510">
        <f t="shared" ca="1" si="7"/>
        <v>0.80775714641202045</v>
      </c>
      <c r="B510" s="20">
        <v>1501</v>
      </c>
      <c r="C510" t="s">
        <v>9</v>
      </c>
      <c r="D510" t="s">
        <v>14</v>
      </c>
      <c r="E510" t="s">
        <v>18</v>
      </c>
      <c r="F510" t="s">
        <v>23</v>
      </c>
      <c r="G510" t="s">
        <v>27</v>
      </c>
      <c r="H510" s="3">
        <v>6</v>
      </c>
      <c r="I510" s="3">
        <v>12</v>
      </c>
      <c r="J510" t="s">
        <v>40</v>
      </c>
      <c r="K510" s="19">
        <v>45578</v>
      </c>
      <c r="L510" t="str">
        <f>_xlfn.XLOOKUP(J510, Referral_Lookup!A$2:A$3, Referral_Lookup!B$2:B$3, "Not Specified")</f>
        <v>Financial Mentoring</v>
      </c>
    </row>
    <row r="511" spans="1:12" x14ac:dyDescent="0.3">
      <c r="A511">
        <f t="shared" ca="1" si="7"/>
        <v>0.99012755486030701</v>
      </c>
      <c r="B511" s="20">
        <v>1502</v>
      </c>
      <c r="C511" t="s">
        <v>8</v>
      </c>
      <c r="D511" t="s">
        <v>12</v>
      </c>
      <c r="E511" t="s">
        <v>17</v>
      </c>
      <c r="F511" t="s">
        <v>20</v>
      </c>
      <c r="G511" t="s">
        <v>25</v>
      </c>
      <c r="H511" s="3">
        <v>7</v>
      </c>
      <c r="I511" s="3">
        <v>14</v>
      </c>
      <c r="J511" t="s">
        <v>39</v>
      </c>
      <c r="K511" s="19">
        <v>45638</v>
      </c>
      <c r="L511" t="str">
        <f>_xlfn.XLOOKUP(J511, Referral_Lookup!A$2:A$3, Referral_Lookup!B$2:B$3, "Not Specified")</f>
        <v>No Referral</v>
      </c>
    </row>
    <row r="512" spans="1:12" x14ac:dyDescent="0.3">
      <c r="A512">
        <f t="shared" ca="1" si="7"/>
        <v>0.68627204430438793</v>
      </c>
      <c r="B512" s="20">
        <v>1503</v>
      </c>
      <c r="C512" t="s">
        <v>10</v>
      </c>
      <c r="D512" t="s">
        <v>15</v>
      </c>
      <c r="E512" t="s">
        <v>19</v>
      </c>
      <c r="F512" t="s">
        <v>24</v>
      </c>
      <c r="G512" t="s">
        <v>27</v>
      </c>
      <c r="H512" s="3">
        <v>1</v>
      </c>
      <c r="I512" s="3">
        <v>2</v>
      </c>
      <c r="J512" t="s">
        <v>39</v>
      </c>
      <c r="K512" s="19">
        <v>45708</v>
      </c>
      <c r="L512" t="str">
        <f>_xlfn.XLOOKUP(J512, Referral_Lookup!A$2:A$3, Referral_Lookup!B$2:B$3, "Not Specified")</f>
        <v>No Referral</v>
      </c>
    </row>
    <row r="513" spans="1:12" x14ac:dyDescent="0.3">
      <c r="A513">
        <f t="shared" ca="1" si="7"/>
        <v>0.6113694284779555</v>
      </c>
      <c r="B513" s="20">
        <v>1504</v>
      </c>
      <c r="C513" t="s">
        <v>7</v>
      </c>
      <c r="D513" t="s">
        <v>13</v>
      </c>
      <c r="E513" t="s">
        <v>17</v>
      </c>
      <c r="F513" t="s">
        <v>22</v>
      </c>
      <c r="G513" t="s">
        <v>26</v>
      </c>
      <c r="H513" s="3">
        <v>5</v>
      </c>
      <c r="I513" s="3">
        <v>10</v>
      </c>
      <c r="J513" t="s">
        <v>39</v>
      </c>
      <c r="K513" s="19">
        <v>45587</v>
      </c>
      <c r="L513" t="str">
        <f>_xlfn.XLOOKUP(J513, Referral_Lookup!A$2:A$3, Referral_Lookup!B$2:B$3, "Not Specified")</f>
        <v>No Referral</v>
      </c>
    </row>
    <row r="514" spans="1:12" x14ac:dyDescent="0.3">
      <c r="A514">
        <f t="shared" ca="1" si="7"/>
        <v>0.47335958209594875</v>
      </c>
      <c r="B514" s="20">
        <v>1505</v>
      </c>
      <c r="C514" t="s">
        <v>7</v>
      </c>
      <c r="D514" t="s">
        <v>13</v>
      </c>
      <c r="E514" t="s">
        <v>17</v>
      </c>
      <c r="F514" t="s">
        <v>21</v>
      </c>
      <c r="G514" t="s">
        <v>26</v>
      </c>
      <c r="H514" s="3">
        <v>1</v>
      </c>
      <c r="I514" s="3">
        <v>2</v>
      </c>
      <c r="J514" t="s">
        <v>40</v>
      </c>
      <c r="K514" s="19">
        <v>45609</v>
      </c>
      <c r="L514" t="str">
        <f>_xlfn.XLOOKUP(J514, Referral_Lookup!A$2:A$3, Referral_Lookup!B$2:B$3, "Not Specified")</f>
        <v>Financial Mentoring</v>
      </c>
    </row>
    <row r="515" spans="1:12" x14ac:dyDescent="0.3">
      <c r="A515">
        <f t="shared" ca="1" si="7"/>
        <v>0.95705918542028012</v>
      </c>
      <c r="B515" s="20">
        <v>1506</v>
      </c>
      <c r="C515" t="s">
        <v>8</v>
      </c>
      <c r="D515" t="s">
        <v>12</v>
      </c>
      <c r="E515" t="s">
        <v>17</v>
      </c>
      <c r="F515" t="s">
        <v>20</v>
      </c>
      <c r="G515" t="s">
        <v>25</v>
      </c>
      <c r="H515" s="3">
        <v>7</v>
      </c>
      <c r="I515" s="3">
        <v>14</v>
      </c>
      <c r="J515" t="s">
        <v>39</v>
      </c>
      <c r="K515" s="19">
        <v>45632</v>
      </c>
      <c r="L515" t="str">
        <f>_xlfn.XLOOKUP(J515, Referral_Lookup!A$2:A$3, Referral_Lookup!B$2:B$3, "Not Specified")</f>
        <v>No Referral</v>
      </c>
    </row>
    <row r="516" spans="1:12" x14ac:dyDescent="0.3">
      <c r="A516">
        <f t="shared" ca="1" si="7"/>
        <v>0.92509793785985128</v>
      </c>
      <c r="B516" s="20">
        <v>1507</v>
      </c>
      <c r="C516" t="s">
        <v>7</v>
      </c>
      <c r="D516" t="s">
        <v>12</v>
      </c>
      <c r="E516" t="s">
        <v>17</v>
      </c>
      <c r="F516" t="s">
        <v>22</v>
      </c>
      <c r="G516" t="s">
        <v>26</v>
      </c>
      <c r="H516" s="3">
        <v>10</v>
      </c>
      <c r="I516" s="3">
        <v>20</v>
      </c>
      <c r="J516" t="s">
        <v>39</v>
      </c>
      <c r="K516" s="19">
        <v>45699</v>
      </c>
      <c r="L516" t="str">
        <f>_xlfn.XLOOKUP(J516, Referral_Lookup!A$2:A$3, Referral_Lookup!B$2:B$3, "Not Specified")</f>
        <v>No Referral</v>
      </c>
    </row>
    <row r="517" spans="1:12" x14ac:dyDescent="0.3">
      <c r="A517">
        <f t="shared" ca="1" si="7"/>
        <v>0.73097628419872962</v>
      </c>
      <c r="B517" s="20">
        <v>1508</v>
      </c>
      <c r="C517" t="s">
        <v>7</v>
      </c>
      <c r="D517" t="s">
        <v>13</v>
      </c>
      <c r="E517" t="s">
        <v>17</v>
      </c>
      <c r="F517" t="s">
        <v>22</v>
      </c>
      <c r="G517" t="s">
        <v>26</v>
      </c>
      <c r="H517" s="3">
        <v>5</v>
      </c>
      <c r="I517" s="3">
        <v>10</v>
      </c>
      <c r="J517" t="s">
        <v>40</v>
      </c>
      <c r="K517" s="19">
        <v>45579</v>
      </c>
      <c r="L517" t="str">
        <f>_xlfn.XLOOKUP(J517, Referral_Lookup!A$2:A$3, Referral_Lookup!B$2:B$3, "Not Specified")</f>
        <v>Financial Mentoring</v>
      </c>
    </row>
    <row r="518" spans="1:12" x14ac:dyDescent="0.3">
      <c r="A518">
        <f t="shared" ca="1" si="7"/>
        <v>0.27996970705997326</v>
      </c>
      <c r="B518" s="20">
        <v>1509</v>
      </c>
      <c r="C518" t="s">
        <v>8</v>
      </c>
      <c r="D518" t="s">
        <v>12</v>
      </c>
      <c r="E518" t="s">
        <v>17</v>
      </c>
      <c r="F518" t="s">
        <v>20</v>
      </c>
      <c r="G518" t="s">
        <v>25</v>
      </c>
      <c r="H518" s="3">
        <v>6</v>
      </c>
      <c r="I518" s="3">
        <v>12</v>
      </c>
      <c r="J518" t="s">
        <v>39</v>
      </c>
      <c r="K518" s="19">
        <v>45596</v>
      </c>
      <c r="L518" t="str">
        <f>_xlfn.XLOOKUP(J518, Referral_Lookup!A$2:A$3, Referral_Lookup!B$2:B$3, "Not Specified")</f>
        <v>No Referral</v>
      </c>
    </row>
    <row r="519" spans="1:12" x14ac:dyDescent="0.3">
      <c r="A519">
        <f t="shared" ca="1" si="7"/>
        <v>9.3514281236834251E-2</v>
      </c>
      <c r="B519" s="20">
        <v>1510</v>
      </c>
      <c r="C519" t="s">
        <v>7</v>
      </c>
      <c r="D519" t="s">
        <v>13</v>
      </c>
      <c r="E519" t="s">
        <v>17</v>
      </c>
      <c r="F519" t="s">
        <v>21</v>
      </c>
      <c r="G519" t="s">
        <v>26</v>
      </c>
      <c r="H519" s="3">
        <v>3</v>
      </c>
      <c r="I519" s="3">
        <v>6</v>
      </c>
      <c r="J519" t="s">
        <v>39</v>
      </c>
      <c r="K519" s="19">
        <v>45682</v>
      </c>
      <c r="L519" t="str">
        <f>_xlfn.XLOOKUP(J519, Referral_Lookup!A$2:A$3, Referral_Lookup!B$2:B$3, "Not Specified")</f>
        <v>No Referral</v>
      </c>
    </row>
    <row r="520" spans="1:12" x14ac:dyDescent="0.3">
      <c r="A520">
        <f t="shared" ca="1" si="7"/>
        <v>0.17293420276392368</v>
      </c>
      <c r="B520" s="20">
        <v>1511</v>
      </c>
      <c r="C520" t="s">
        <v>7</v>
      </c>
      <c r="D520" t="s">
        <v>12</v>
      </c>
      <c r="E520" t="s">
        <v>17</v>
      </c>
      <c r="F520" t="s">
        <v>20</v>
      </c>
      <c r="G520" t="s">
        <v>25</v>
      </c>
      <c r="H520" s="3">
        <v>5</v>
      </c>
      <c r="I520" s="3">
        <v>10</v>
      </c>
      <c r="J520" t="s">
        <v>40</v>
      </c>
      <c r="K520" s="19">
        <v>45704</v>
      </c>
      <c r="L520" t="str">
        <f>_xlfn.XLOOKUP(J520, Referral_Lookup!A$2:A$3, Referral_Lookup!B$2:B$3, "Not Specified")</f>
        <v>Financial Mentoring</v>
      </c>
    </row>
    <row r="521" spans="1:12" x14ac:dyDescent="0.3">
      <c r="A521">
        <f t="shared" ca="1" si="7"/>
        <v>0.64938990919960971</v>
      </c>
      <c r="B521" s="20">
        <v>1512</v>
      </c>
      <c r="C521" t="s">
        <v>7</v>
      </c>
      <c r="D521" t="s">
        <v>13</v>
      </c>
      <c r="E521" t="s">
        <v>17</v>
      </c>
      <c r="F521" t="s">
        <v>22</v>
      </c>
      <c r="G521" t="s">
        <v>26</v>
      </c>
      <c r="H521" s="3">
        <v>6</v>
      </c>
      <c r="I521" s="3">
        <v>12</v>
      </c>
      <c r="J521" t="s">
        <v>39</v>
      </c>
      <c r="K521" s="19">
        <v>45736</v>
      </c>
      <c r="L521" t="str">
        <f>_xlfn.XLOOKUP(J521, Referral_Lookup!A$2:A$3, Referral_Lookup!B$2:B$3, "Not Specified")</f>
        <v>No Referral</v>
      </c>
    </row>
    <row r="522" spans="1:12" x14ac:dyDescent="0.3">
      <c r="A522">
        <f t="shared" ca="1" si="7"/>
        <v>0.80157297481291334</v>
      </c>
      <c r="B522" s="20">
        <v>1513</v>
      </c>
      <c r="C522" t="s">
        <v>7</v>
      </c>
      <c r="D522" t="s">
        <v>12</v>
      </c>
      <c r="E522" t="s">
        <v>17</v>
      </c>
      <c r="F522" t="s">
        <v>20</v>
      </c>
      <c r="G522" t="s">
        <v>25</v>
      </c>
      <c r="H522" s="3">
        <v>3</v>
      </c>
      <c r="I522" s="3">
        <v>6</v>
      </c>
      <c r="J522" t="s">
        <v>40</v>
      </c>
      <c r="K522" s="19">
        <v>45664</v>
      </c>
      <c r="L522" t="str">
        <f>_xlfn.XLOOKUP(J522, Referral_Lookup!A$2:A$3, Referral_Lookup!B$2:B$3, "Not Specified")</f>
        <v>Financial Mentoring</v>
      </c>
    </row>
    <row r="523" spans="1:12" x14ac:dyDescent="0.3">
      <c r="A523">
        <f t="shared" ref="A523:A586" ca="1" si="8">RAND()</f>
        <v>0.30998297237799111</v>
      </c>
      <c r="B523" s="20">
        <v>1514</v>
      </c>
      <c r="C523" t="s">
        <v>7</v>
      </c>
      <c r="D523" t="s">
        <v>13</v>
      </c>
      <c r="E523" t="s">
        <v>17</v>
      </c>
      <c r="F523" t="s">
        <v>21</v>
      </c>
      <c r="G523" t="s">
        <v>26</v>
      </c>
      <c r="H523" s="3">
        <v>7</v>
      </c>
      <c r="I523" s="3">
        <v>14</v>
      </c>
      <c r="J523" t="s">
        <v>40</v>
      </c>
      <c r="K523" s="19">
        <v>45727</v>
      </c>
      <c r="L523" t="str">
        <f>_xlfn.XLOOKUP(J523, Referral_Lookup!A$2:A$3, Referral_Lookup!B$2:B$3, "Not Specified")</f>
        <v>Financial Mentoring</v>
      </c>
    </row>
    <row r="524" spans="1:12" x14ac:dyDescent="0.3">
      <c r="A524">
        <f t="shared" ca="1" si="8"/>
        <v>0.58229342870471179</v>
      </c>
      <c r="B524" s="20">
        <v>1515</v>
      </c>
      <c r="C524" t="s">
        <v>8</v>
      </c>
      <c r="D524" t="s">
        <v>12</v>
      </c>
      <c r="E524" t="s">
        <v>17</v>
      </c>
      <c r="F524" t="s">
        <v>20</v>
      </c>
      <c r="G524" t="s">
        <v>25</v>
      </c>
      <c r="H524" s="3">
        <v>5</v>
      </c>
      <c r="I524" s="3">
        <v>10</v>
      </c>
      <c r="J524" t="s">
        <v>40</v>
      </c>
      <c r="K524" s="19">
        <v>45652</v>
      </c>
      <c r="L524" t="str">
        <f>_xlfn.XLOOKUP(J524, Referral_Lookup!A$2:A$3, Referral_Lookup!B$2:B$3, "Not Specified")</f>
        <v>Financial Mentoring</v>
      </c>
    </row>
    <row r="525" spans="1:12" x14ac:dyDescent="0.3">
      <c r="A525">
        <f t="shared" ca="1" si="8"/>
        <v>0.28334230139356675</v>
      </c>
      <c r="B525" s="20">
        <v>1516</v>
      </c>
      <c r="C525" t="s">
        <v>7</v>
      </c>
      <c r="D525" t="s">
        <v>13</v>
      </c>
      <c r="E525" t="s">
        <v>17</v>
      </c>
      <c r="F525" t="s">
        <v>22</v>
      </c>
      <c r="G525" t="s">
        <v>26</v>
      </c>
      <c r="H525" s="3">
        <v>8</v>
      </c>
      <c r="I525" s="3">
        <v>16</v>
      </c>
      <c r="J525" t="s">
        <v>39</v>
      </c>
      <c r="K525" s="19">
        <v>45690</v>
      </c>
      <c r="L525" t="str">
        <f>_xlfn.XLOOKUP(J525, Referral_Lookup!A$2:A$3, Referral_Lookup!B$2:B$3, "Not Specified")</f>
        <v>No Referral</v>
      </c>
    </row>
    <row r="526" spans="1:12" x14ac:dyDescent="0.3">
      <c r="A526">
        <f t="shared" ca="1" si="8"/>
        <v>0.16149749026620552</v>
      </c>
      <c r="B526" s="20">
        <v>1517</v>
      </c>
      <c r="C526" t="s">
        <v>9</v>
      </c>
      <c r="D526" t="s">
        <v>16</v>
      </c>
      <c r="E526" t="s">
        <v>17</v>
      </c>
      <c r="F526" t="s">
        <v>21</v>
      </c>
      <c r="G526" t="s">
        <v>26</v>
      </c>
      <c r="H526" s="3">
        <v>1</v>
      </c>
      <c r="I526" s="3">
        <v>2</v>
      </c>
      <c r="J526" t="s">
        <v>39</v>
      </c>
      <c r="K526" s="19">
        <v>45583</v>
      </c>
      <c r="L526" t="str">
        <f>_xlfn.XLOOKUP(J526, Referral_Lookup!A$2:A$3, Referral_Lookup!B$2:B$3, "Not Specified")</f>
        <v>No Referral</v>
      </c>
    </row>
    <row r="527" spans="1:12" x14ac:dyDescent="0.3">
      <c r="A527">
        <f t="shared" ca="1" si="8"/>
        <v>0.31054330849185119</v>
      </c>
      <c r="B527" s="20">
        <v>1518</v>
      </c>
      <c r="C527" t="s">
        <v>9</v>
      </c>
      <c r="D527" t="s">
        <v>15</v>
      </c>
      <c r="E527" t="s">
        <v>19</v>
      </c>
      <c r="F527" t="s">
        <v>23</v>
      </c>
      <c r="G527" t="s">
        <v>27</v>
      </c>
      <c r="H527" s="3">
        <v>10</v>
      </c>
      <c r="I527" s="3">
        <v>20</v>
      </c>
      <c r="J527" t="s">
        <v>40</v>
      </c>
      <c r="K527" s="19">
        <v>45740</v>
      </c>
      <c r="L527" t="str">
        <f>_xlfn.XLOOKUP(J527, Referral_Lookup!A$2:A$3, Referral_Lookup!B$2:B$3, "Not Specified")</f>
        <v>Financial Mentoring</v>
      </c>
    </row>
    <row r="528" spans="1:12" x14ac:dyDescent="0.3">
      <c r="A528">
        <f t="shared" ca="1" si="8"/>
        <v>0.56135958619449045</v>
      </c>
      <c r="B528" s="20">
        <v>1519</v>
      </c>
      <c r="C528" t="s">
        <v>9</v>
      </c>
      <c r="D528" t="s">
        <v>16</v>
      </c>
      <c r="E528" t="s">
        <v>17</v>
      </c>
      <c r="F528" t="s">
        <v>23</v>
      </c>
      <c r="G528" t="s">
        <v>26</v>
      </c>
      <c r="H528" s="3">
        <v>2</v>
      </c>
      <c r="I528" s="3">
        <v>4</v>
      </c>
      <c r="J528" t="s">
        <v>39</v>
      </c>
      <c r="K528" s="19">
        <v>45585</v>
      </c>
      <c r="L528" t="str">
        <f>_xlfn.XLOOKUP(J528, Referral_Lookup!A$2:A$3, Referral_Lookup!B$2:B$3, "Not Specified")</f>
        <v>No Referral</v>
      </c>
    </row>
    <row r="529" spans="1:12" x14ac:dyDescent="0.3">
      <c r="A529">
        <f t="shared" ca="1" si="8"/>
        <v>0.2047817236204269</v>
      </c>
      <c r="B529" s="20">
        <v>1520</v>
      </c>
      <c r="C529" t="s">
        <v>7</v>
      </c>
      <c r="D529" t="s">
        <v>13</v>
      </c>
      <c r="E529" t="s">
        <v>17</v>
      </c>
      <c r="F529" t="s">
        <v>21</v>
      </c>
      <c r="G529" t="s">
        <v>26</v>
      </c>
      <c r="H529" s="3">
        <v>1</v>
      </c>
      <c r="I529" s="3">
        <v>2</v>
      </c>
      <c r="J529" t="s">
        <v>39</v>
      </c>
      <c r="K529" s="19">
        <v>45597</v>
      </c>
      <c r="L529" t="str">
        <f>_xlfn.XLOOKUP(J529, Referral_Lookup!A$2:A$3, Referral_Lookup!B$2:B$3, "Not Specified")</f>
        <v>No Referral</v>
      </c>
    </row>
    <row r="530" spans="1:12" x14ac:dyDescent="0.3">
      <c r="A530">
        <f t="shared" ca="1" si="8"/>
        <v>0.17336006618556821</v>
      </c>
      <c r="B530" s="20">
        <v>1521</v>
      </c>
      <c r="C530" t="s">
        <v>7</v>
      </c>
      <c r="D530" t="s">
        <v>13</v>
      </c>
      <c r="E530" t="s">
        <v>17</v>
      </c>
      <c r="F530" t="s">
        <v>21</v>
      </c>
      <c r="G530" t="s">
        <v>26</v>
      </c>
      <c r="H530" s="3">
        <v>7</v>
      </c>
      <c r="I530" s="3">
        <v>14</v>
      </c>
      <c r="J530" t="s">
        <v>39</v>
      </c>
      <c r="K530" s="19">
        <v>45625</v>
      </c>
      <c r="L530" t="str">
        <f>_xlfn.XLOOKUP(J530, Referral_Lookup!A$2:A$3, Referral_Lookup!B$2:B$3, "Not Specified")</f>
        <v>No Referral</v>
      </c>
    </row>
    <row r="531" spans="1:12" x14ac:dyDescent="0.3">
      <c r="A531">
        <f t="shared" ca="1" si="8"/>
        <v>8.0413175288853722E-3</v>
      </c>
      <c r="B531" s="20">
        <v>1522</v>
      </c>
      <c r="C531" t="s">
        <v>8</v>
      </c>
      <c r="D531" t="s">
        <v>12</v>
      </c>
      <c r="E531" t="s">
        <v>17</v>
      </c>
      <c r="F531" t="s">
        <v>20</v>
      </c>
      <c r="G531" t="s">
        <v>25</v>
      </c>
      <c r="H531" s="3">
        <v>2</v>
      </c>
      <c r="I531" s="3">
        <v>4</v>
      </c>
      <c r="J531" t="s">
        <v>39</v>
      </c>
      <c r="K531" s="19">
        <v>45719</v>
      </c>
      <c r="L531" t="str">
        <f>_xlfn.XLOOKUP(J531, Referral_Lookup!A$2:A$3, Referral_Lookup!B$2:B$3, "Not Specified")</f>
        <v>No Referral</v>
      </c>
    </row>
    <row r="532" spans="1:12" x14ac:dyDescent="0.3">
      <c r="A532">
        <f t="shared" ca="1" si="8"/>
        <v>0.8012596851952134</v>
      </c>
      <c r="B532" s="20">
        <v>1523</v>
      </c>
      <c r="C532" t="s">
        <v>8</v>
      </c>
      <c r="D532" t="s">
        <v>12</v>
      </c>
      <c r="E532" t="s">
        <v>17</v>
      </c>
      <c r="F532" t="s">
        <v>20</v>
      </c>
      <c r="G532" t="s">
        <v>25</v>
      </c>
      <c r="H532" s="3">
        <v>7</v>
      </c>
      <c r="I532" s="3">
        <v>14</v>
      </c>
      <c r="J532" t="s">
        <v>39</v>
      </c>
      <c r="K532" s="19">
        <v>45726</v>
      </c>
      <c r="L532" t="str">
        <f>_xlfn.XLOOKUP(J532, Referral_Lookup!A$2:A$3, Referral_Lookup!B$2:B$3, "Not Specified")</f>
        <v>No Referral</v>
      </c>
    </row>
    <row r="533" spans="1:12" x14ac:dyDescent="0.3">
      <c r="A533">
        <f t="shared" ca="1" si="8"/>
        <v>0.6249170324155271</v>
      </c>
      <c r="B533" s="20">
        <v>1524</v>
      </c>
      <c r="C533" t="s">
        <v>9</v>
      </c>
      <c r="D533" t="s">
        <v>15</v>
      </c>
      <c r="E533" t="s">
        <v>19</v>
      </c>
      <c r="F533" t="s">
        <v>23</v>
      </c>
      <c r="G533" t="s">
        <v>27</v>
      </c>
      <c r="H533" s="3">
        <v>6</v>
      </c>
      <c r="I533" s="3">
        <v>12</v>
      </c>
      <c r="J533" t="s">
        <v>39</v>
      </c>
      <c r="K533" s="19">
        <v>45691</v>
      </c>
      <c r="L533" t="str">
        <f>_xlfn.XLOOKUP(J533, Referral_Lookup!A$2:A$3, Referral_Lookup!B$2:B$3, "Not Specified")</f>
        <v>No Referral</v>
      </c>
    </row>
    <row r="534" spans="1:12" x14ac:dyDescent="0.3">
      <c r="A534">
        <f t="shared" ca="1" si="8"/>
        <v>0.87735679662773991</v>
      </c>
      <c r="B534" s="20">
        <v>1525</v>
      </c>
      <c r="C534" t="s">
        <v>7</v>
      </c>
      <c r="D534" t="s">
        <v>13</v>
      </c>
      <c r="E534" t="s">
        <v>17</v>
      </c>
      <c r="F534" t="s">
        <v>22</v>
      </c>
      <c r="G534" t="s">
        <v>26</v>
      </c>
      <c r="H534" s="3">
        <v>1</v>
      </c>
      <c r="I534" s="3">
        <v>2</v>
      </c>
      <c r="J534" t="s">
        <v>39</v>
      </c>
      <c r="K534" s="19">
        <v>45611</v>
      </c>
      <c r="L534" t="str">
        <f>_xlfn.XLOOKUP(J534, Referral_Lookup!A$2:A$3, Referral_Lookup!B$2:B$3, "Not Specified")</f>
        <v>No Referral</v>
      </c>
    </row>
    <row r="535" spans="1:12" x14ac:dyDescent="0.3">
      <c r="A535">
        <f t="shared" ca="1" si="8"/>
        <v>0.55611878365517886</v>
      </c>
      <c r="B535" s="20">
        <v>1526</v>
      </c>
      <c r="C535" t="s">
        <v>10</v>
      </c>
      <c r="D535" t="s">
        <v>15</v>
      </c>
      <c r="E535" t="s">
        <v>19</v>
      </c>
      <c r="F535" t="s">
        <v>24</v>
      </c>
      <c r="G535" t="s">
        <v>30</v>
      </c>
      <c r="H535" s="3">
        <v>2</v>
      </c>
      <c r="I535" s="3">
        <v>4</v>
      </c>
      <c r="J535" t="s">
        <v>39</v>
      </c>
      <c r="K535" s="19">
        <v>45682</v>
      </c>
      <c r="L535" t="str">
        <f>_xlfn.XLOOKUP(J535, Referral_Lookup!A$2:A$3, Referral_Lookup!B$2:B$3, "Not Specified")</f>
        <v>No Referral</v>
      </c>
    </row>
    <row r="536" spans="1:12" x14ac:dyDescent="0.3">
      <c r="A536">
        <f t="shared" ca="1" si="8"/>
        <v>0.41667337893221201</v>
      </c>
      <c r="B536" s="20">
        <v>1527</v>
      </c>
      <c r="C536" t="s">
        <v>8</v>
      </c>
      <c r="D536" t="s">
        <v>12</v>
      </c>
      <c r="E536" t="s">
        <v>17</v>
      </c>
      <c r="F536" t="s">
        <v>20</v>
      </c>
      <c r="G536" t="s">
        <v>25</v>
      </c>
      <c r="H536" s="3">
        <v>9</v>
      </c>
      <c r="I536" s="3">
        <v>18</v>
      </c>
      <c r="J536" t="s">
        <v>39</v>
      </c>
      <c r="K536" s="19">
        <v>45668</v>
      </c>
      <c r="L536" t="str">
        <f>_xlfn.XLOOKUP(J536, Referral_Lookup!A$2:A$3, Referral_Lookup!B$2:B$3, "Not Specified")</f>
        <v>No Referral</v>
      </c>
    </row>
    <row r="537" spans="1:12" x14ac:dyDescent="0.3">
      <c r="A537">
        <f t="shared" ca="1" si="8"/>
        <v>0.42560309808760122</v>
      </c>
      <c r="B537" s="20">
        <v>1528</v>
      </c>
      <c r="C537" t="s">
        <v>9</v>
      </c>
      <c r="D537" t="s">
        <v>14</v>
      </c>
      <c r="E537" t="s">
        <v>18</v>
      </c>
      <c r="F537" t="s">
        <v>23</v>
      </c>
      <c r="G537" t="s">
        <v>27</v>
      </c>
      <c r="H537" s="3">
        <v>9</v>
      </c>
      <c r="I537" s="3">
        <v>18</v>
      </c>
      <c r="J537" t="s">
        <v>39</v>
      </c>
      <c r="K537" s="19">
        <v>45717</v>
      </c>
      <c r="L537" t="str">
        <f>_xlfn.XLOOKUP(J537, Referral_Lookup!A$2:A$3, Referral_Lookup!B$2:B$3, "Not Specified")</f>
        <v>No Referral</v>
      </c>
    </row>
    <row r="538" spans="1:12" x14ac:dyDescent="0.3">
      <c r="A538">
        <f t="shared" ca="1" si="8"/>
        <v>5.2461630845062057E-2</v>
      </c>
      <c r="B538" s="20">
        <v>1529</v>
      </c>
      <c r="C538" t="s">
        <v>9</v>
      </c>
      <c r="D538" t="s">
        <v>16</v>
      </c>
      <c r="E538" t="s">
        <v>17</v>
      </c>
      <c r="F538" t="s">
        <v>23</v>
      </c>
      <c r="G538" t="s">
        <v>26</v>
      </c>
      <c r="H538" s="3">
        <v>5</v>
      </c>
      <c r="I538" s="3">
        <v>10</v>
      </c>
      <c r="J538" t="s">
        <v>39</v>
      </c>
      <c r="K538" s="19">
        <v>45704</v>
      </c>
      <c r="L538" t="str">
        <f>_xlfn.XLOOKUP(J538, Referral_Lookup!A$2:A$3, Referral_Lookup!B$2:B$3, "Not Specified")</f>
        <v>No Referral</v>
      </c>
    </row>
    <row r="539" spans="1:12" x14ac:dyDescent="0.3">
      <c r="A539">
        <f t="shared" ca="1" si="8"/>
        <v>0.20770058275898073</v>
      </c>
      <c r="B539" s="20">
        <v>1530</v>
      </c>
      <c r="C539" t="s">
        <v>7</v>
      </c>
      <c r="D539" t="s">
        <v>13</v>
      </c>
      <c r="E539" t="s">
        <v>17</v>
      </c>
      <c r="F539" t="s">
        <v>22</v>
      </c>
      <c r="G539" t="s">
        <v>26</v>
      </c>
      <c r="H539" s="3">
        <v>3</v>
      </c>
      <c r="I539" s="3">
        <v>6</v>
      </c>
      <c r="J539" t="s">
        <v>39</v>
      </c>
      <c r="K539" s="19">
        <v>45610</v>
      </c>
      <c r="L539" t="str">
        <f>_xlfn.XLOOKUP(J539, Referral_Lookup!A$2:A$3, Referral_Lookup!B$2:B$3, "Not Specified")</f>
        <v>No Referral</v>
      </c>
    </row>
    <row r="540" spans="1:12" x14ac:dyDescent="0.3">
      <c r="A540">
        <f t="shared" ca="1" si="8"/>
        <v>0.2535117196914034</v>
      </c>
      <c r="B540" s="20">
        <v>1531</v>
      </c>
      <c r="C540" t="s">
        <v>7</v>
      </c>
      <c r="D540" t="s">
        <v>13</v>
      </c>
      <c r="E540" t="s">
        <v>17</v>
      </c>
      <c r="F540" t="s">
        <v>21</v>
      </c>
      <c r="G540" t="s">
        <v>26</v>
      </c>
      <c r="H540" s="3">
        <v>8</v>
      </c>
      <c r="I540" s="3">
        <v>16</v>
      </c>
      <c r="J540" t="s">
        <v>39</v>
      </c>
      <c r="K540" s="19">
        <v>45617</v>
      </c>
      <c r="L540" t="str">
        <f>_xlfn.XLOOKUP(J540, Referral_Lookup!A$2:A$3, Referral_Lookup!B$2:B$3, "Not Specified")</f>
        <v>No Referral</v>
      </c>
    </row>
    <row r="541" spans="1:12" x14ac:dyDescent="0.3">
      <c r="A541">
        <f t="shared" ca="1" si="8"/>
        <v>0.17023881435844512</v>
      </c>
      <c r="B541" s="20">
        <v>1532</v>
      </c>
      <c r="C541" t="s">
        <v>7</v>
      </c>
      <c r="D541" t="s">
        <v>13</v>
      </c>
      <c r="E541" t="s">
        <v>17</v>
      </c>
      <c r="F541" t="s">
        <v>21</v>
      </c>
      <c r="G541" t="s">
        <v>26</v>
      </c>
      <c r="H541" s="3">
        <v>4</v>
      </c>
      <c r="I541" s="3">
        <v>8</v>
      </c>
      <c r="J541" t="s">
        <v>39</v>
      </c>
      <c r="K541" s="19">
        <v>45601</v>
      </c>
      <c r="L541" t="str">
        <f>_xlfn.XLOOKUP(J541, Referral_Lookup!A$2:A$3, Referral_Lookup!B$2:B$3, "Not Specified")</f>
        <v>No Referral</v>
      </c>
    </row>
    <row r="542" spans="1:12" x14ac:dyDescent="0.3">
      <c r="A542">
        <f t="shared" ca="1" si="8"/>
        <v>0.98554059862547916</v>
      </c>
      <c r="B542" s="20">
        <v>1533</v>
      </c>
      <c r="C542" t="s">
        <v>7</v>
      </c>
      <c r="D542" t="s">
        <v>13</v>
      </c>
      <c r="E542" t="s">
        <v>17</v>
      </c>
      <c r="F542" t="s">
        <v>21</v>
      </c>
      <c r="G542" t="s">
        <v>26</v>
      </c>
      <c r="H542" s="3">
        <v>4</v>
      </c>
      <c r="I542" s="3">
        <v>8</v>
      </c>
      <c r="J542" t="s">
        <v>39</v>
      </c>
      <c r="K542" s="19">
        <v>45705</v>
      </c>
      <c r="L542" t="str">
        <f>_xlfn.XLOOKUP(J542, Referral_Lookup!A$2:A$3, Referral_Lookup!B$2:B$3, "Not Specified")</f>
        <v>No Referral</v>
      </c>
    </row>
    <row r="543" spans="1:12" x14ac:dyDescent="0.3">
      <c r="A543">
        <f t="shared" ca="1" si="8"/>
        <v>0.86643536590841941</v>
      </c>
      <c r="B543" s="20">
        <v>1534</v>
      </c>
      <c r="C543" t="s">
        <v>7</v>
      </c>
      <c r="D543" t="s">
        <v>13</v>
      </c>
      <c r="E543" t="s">
        <v>17</v>
      </c>
      <c r="F543" t="s">
        <v>22</v>
      </c>
      <c r="G543" t="s">
        <v>26</v>
      </c>
      <c r="H543" s="3">
        <v>8</v>
      </c>
      <c r="I543" s="3">
        <v>16</v>
      </c>
      <c r="J543" t="s">
        <v>40</v>
      </c>
      <c r="K543" s="19">
        <v>45643</v>
      </c>
      <c r="L543" t="str">
        <f>_xlfn.XLOOKUP(J543, Referral_Lookup!A$2:A$3, Referral_Lookup!B$2:B$3, "Not Specified")</f>
        <v>Financial Mentoring</v>
      </c>
    </row>
    <row r="544" spans="1:12" x14ac:dyDescent="0.3">
      <c r="A544">
        <f t="shared" ca="1" si="8"/>
        <v>0.27690372140289143</v>
      </c>
      <c r="B544" s="20">
        <v>1535</v>
      </c>
      <c r="C544" t="s">
        <v>8</v>
      </c>
      <c r="D544" t="s">
        <v>12</v>
      </c>
      <c r="E544" t="s">
        <v>17</v>
      </c>
      <c r="F544" t="s">
        <v>20</v>
      </c>
      <c r="G544" t="s">
        <v>25</v>
      </c>
      <c r="H544" s="3">
        <v>8</v>
      </c>
      <c r="I544" s="3">
        <v>16</v>
      </c>
      <c r="J544" t="s">
        <v>40</v>
      </c>
      <c r="K544" s="19">
        <v>45663</v>
      </c>
      <c r="L544" t="str">
        <f>_xlfn.XLOOKUP(J544, Referral_Lookup!A$2:A$3, Referral_Lookup!B$2:B$3, "Not Specified")</f>
        <v>Financial Mentoring</v>
      </c>
    </row>
    <row r="545" spans="1:12" x14ac:dyDescent="0.3">
      <c r="A545">
        <f t="shared" ca="1" si="8"/>
        <v>1.8752266472080725E-2</v>
      </c>
      <c r="B545" s="20">
        <v>1536</v>
      </c>
      <c r="C545" t="s">
        <v>7</v>
      </c>
      <c r="D545" t="s">
        <v>13</v>
      </c>
      <c r="E545" t="s">
        <v>17</v>
      </c>
      <c r="F545" t="s">
        <v>22</v>
      </c>
      <c r="G545" t="s">
        <v>26</v>
      </c>
      <c r="H545" s="3">
        <v>9</v>
      </c>
      <c r="I545" s="3">
        <v>18</v>
      </c>
      <c r="J545" t="s">
        <v>39</v>
      </c>
      <c r="K545" s="19">
        <v>45598</v>
      </c>
      <c r="L545" t="str">
        <f>_xlfn.XLOOKUP(J545, Referral_Lookup!A$2:A$3, Referral_Lookup!B$2:B$3, "Not Specified")</f>
        <v>No Referral</v>
      </c>
    </row>
    <row r="546" spans="1:12" x14ac:dyDescent="0.3">
      <c r="A546">
        <f t="shared" ca="1" si="8"/>
        <v>0.32835224751760039</v>
      </c>
      <c r="B546" s="20">
        <v>1537</v>
      </c>
      <c r="C546" t="s">
        <v>8</v>
      </c>
      <c r="D546" t="s">
        <v>12</v>
      </c>
      <c r="E546" t="s">
        <v>17</v>
      </c>
      <c r="F546" t="s">
        <v>20</v>
      </c>
      <c r="G546" t="s">
        <v>25</v>
      </c>
      <c r="H546" s="3">
        <v>4</v>
      </c>
      <c r="I546" s="3">
        <v>8</v>
      </c>
      <c r="J546" t="s">
        <v>39</v>
      </c>
      <c r="K546" s="19">
        <v>45614</v>
      </c>
      <c r="L546" t="str">
        <f>_xlfn.XLOOKUP(J546, Referral_Lookup!A$2:A$3, Referral_Lookup!B$2:B$3, "Not Specified")</f>
        <v>No Referral</v>
      </c>
    </row>
    <row r="547" spans="1:12" x14ac:dyDescent="0.3">
      <c r="A547">
        <f t="shared" ca="1" si="8"/>
        <v>0.20156581069505786</v>
      </c>
      <c r="B547" s="20">
        <v>1538</v>
      </c>
      <c r="C547" t="s">
        <v>8</v>
      </c>
      <c r="D547" t="s">
        <v>12</v>
      </c>
      <c r="E547" t="s">
        <v>17</v>
      </c>
      <c r="F547" t="s">
        <v>20</v>
      </c>
      <c r="G547" t="s">
        <v>25</v>
      </c>
      <c r="H547" s="3">
        <v>4</v>
      </c>
      <c r="I547" s="3">
        <v>8</v>
      </c>
      <c r="J547" t="s">
        <v>40</v>
      </c>
      <c r="K547" s="19">
        <v>45703</v>
      </c>
      <c r="L547" t="str">
        <f>_xlfn.XLOOKUP(J547, Referral_Lookup!A$2:A$3, Referral_Lookup!B$2:B$3, "Not Specified")</f>
        <v>Financial Mentoring</v>
      </c>
    </row>
    <row r="548" spans="1:12" x14ac:dyDescent="0.3">
      <c r="A548">
        <f t="shared" ca="1" si="8"/>
        <v>9.6623639089547075E-2</v>
      </c>
      <c r="B548" s="20">
        <v>1539</v>
      </c>
      <c r="C548" t="s">
        <v>8</v>
      </c>
      <c r="D548" t="s">
        <v>12</v>
      </c>
      <c r="E548" t="s">
        <v>17</v>
      </c>
      <c r="F548" t="s">
        <v>20</v>
      </c>
      <c r="G548" t="s">
        <v>25</v>
      </c>
      <c r="H548" s="3">
        <v>4</v>
      </c>
      <c r="I548" s="3">
        <v>8</v>
      </c>
      <c r="J548" t="s">
        <v>39</v>
      </c>
      <c r="K548" s="19">
        <v>45583</v>
      </c>
      <c r="L548" t="str">
        <f>_xlfn.XLOOKUP(J548, Referral_Lookup!A$2:A$3, Referral_Lookup!B$2:B$3, "Not Specified")</f>
        <v>No Referral</v>
      </c>
    </row>
    <row r="549" spans="1:12" x14ac:dyDescent="0.3">
      <c r="A549">
        <f t="shared" ca="1" si="8"/>
        <v>0.37376657361095933</v>
      </c>
      <c r="B549" s="20">
        <v>1540</v>
      </c>
      <c r="C549" t="s">
        <v>7</v>
      </c>
      <c r="D549" t="s">
        <v>12</v>
      </c>
      <c r="E549" t="s">
        <v>17</v>
      </c>
      <c r="F549" t="s">
        <v>20</v>
      </c>
      <c r="G549" t="s">
        <v>25</v>
      </c>
      <c r="H549" s="3">
        <v>6</v>
      </c>
      <c r="I549" s="3">
        <v>12</v>
      </c>
      <c r="J549" t="s">
        <v>39</v>
      </c>
      <c r="K549" s="19">
        <v>45693</v>
      </c>
      <c r="L549" t="str">
        <f>_xlfn.XLOOKUP(J549, Referral_Lookup!A$2:A$3, Referral_Lookup!B$2:B$3, "Not Specified")</f>
        <v>No Referral</v>
      </c>
    </row>
    <row r="550" spans="1:12" x14ac:dyDescent="0.3">
      <c r="A550">
        <f t="shared" ca="1" si="8"/>
        <v>3.4178909999507234E-2</v>
      </c>
      <c r="B550" s="20">
        <v>1541</v>
      </c>
      <c r="C550" t="s">
        <v>7</v>
      </c>
      <c r="D550" t="s">
        <v>13</v>
      </c>
      <c r="E550" t="s">
        <v>17</v>
      </c>
      <c r="F550" t="s">
        <v>22</v>
      </c>
      <c r="G550" t="s">
        <v>26</v>
      </c>
      <c r="H550" s="3">
        <v>5</v>
      </c>
      <c r="I550" s="3">
        <v>10</v>
      </c>
      <c r="J550" t="s">
        <v>39</v>
      </c>
      <c r="K550" s="19">
        <v>45707</v>
      </c>
      <c r="L550" t="str">
        <f>_xlfn.XLOOKUP(J550, Referral_Lookup!A$2:A$3, Referral_Lookup!B$2:B$3, "Not Specified")</f>
        <v>No Referral</v>
      </c>
    </row>
    <row r="551" spans="1:12" x14ac:dyDescent="0.3">
      <c r="A551">
        <f t="shared" ca="1" si="8"/>
        <v>0.3216862721099607</v>
      </c>
      <c r="B551" s="20">
        <v>1542</v>
      </c>
      <c r="C551" t="s">
        <v>7</v>
      </c>
      <c r="D551" t="s">
        <v>13</v>
      </c>
      <c r="E551" t="s">
        <v>17</v>
      </c>
      <c r="F551" t="s">
        <v>22</v>
      </c>
      <c r="G551" t="s">
        <v>26</v>
      </c>
      <c r="H551" s="3">
        <v>7</v>
      </c>
      <c r="I551" s="3">
        <v>14</v>
      </c>
      <c r="J551" t="s">
        <v>39</v>
      </c>
      <c r="K551" s="19">
        <v>45706</v>
      </c>
      <c r="L551" t="str">
        <f>_xlfn.XLOOKUP(J551, Referral_Lookup!A$2:A$3, Referral_Lookup!B$2:B$3, "Not Specified")</f>
        <v>No Referral</v>
      </c>
    </row>
    <row r="552" spans="1:12" x14ac:dyDescent="0.3">
      <c r="A552">
        <f t="shared" ca="1" si="8"/>
        <v>0.34224225978422018</v>
      </c>
      <c r="B552" s="20">
        <v>1543</v>
      </c>
      <c r="C552" t="s">
        <v>7</v>
      </c>
      <c r="D552" t="s">
        <v>13</v>
      </c>
      <c r="E552" t="s">
        <v>17</v>
      </c>
      <c r="F552" t="s">
        <v>22</v>
      </c>
      <c r="G552" t="s">
        <v>26</v>
      </c>
      <c r="H552" s="3">
        <v>3</v>
      </c>
      <c r="I552" s="3">
        <v>6</v>
      </c>
      <c r="J552" t="s">
        <v>39</v>
      </c>
      <c r="K552" s="19">
        <v>45646</v>
      </c>
      <c r="L552" t="str">
        <f>_xlfn.XLOOKUP(J552, Referral_Lookup!A$2:A$3, Referral_Lookup!B$2:B$3, "Not Specified")</f>
        <v>No Referral</v>
      </c>
    </row>
    <row r="553" spans="1:12" x14ac:dyDescent="0.3">
      <c r="A553">
        <f t="shared" ca="1" si="8"/>
        <v>0.14672507186016104</v>
      </c>
      <c r="B553" s="20">
        <v>1544</v>
      </c>
      <c r="C553" t="s">
        <v>8</v>
      </c>
      <c r="D553" t="s">
        <v>12</v>
      </c>
      <c r="E553" t="s">
        <v>17</v>
      </c>
      <c r="F553" t="s">
        <v>20</v>
      </c>
      <c r="G553" t="s">
        <v>25</v>
      </c>
      <c r="H553" s="3">
        <v>2</v>
      </c>
      <c r="I553" s="3">
        <v>4</v>
      </c>
      <c r="J553" t="s">
        <v>39</v>
      </c>
      <c r="K553" s="19">
        <v>45742</v>
      </c>
      <c r="L553" t="str">
        <f>_xlfn.XLOOKUP(J553, Referral_Lookup!A$2:A$3, Referral_Lookup!B$2:B$3, "Not Specified")</f>
        <v>No Referral</v>
      </c>
    </row>
    <row r="554" spans="1:12" x14ac:dyDescent="0.3">
      <c r="A554">
        <f t="shared" ca="1" si="8"/>
        <v>0.15767452048316266</v>
      </c>
      <c r="B554" s="20">
        <v>1545</v>
      </c>
      <c r="C554" t="s">
        <v>7</v>
      </c>
      <c r="D554" t="s">
        <v>13</v>
      </c>
      <c r="E554" t="s">
        <v>17</v>
      </c>
      <c r="F554" t="s">
        <v>21</v>
      </c>
      <c r="G554" t="s">
        <v>26</v>
      </c>
      <c r="H554" s="3">
        <v>7</v>
      </c>
      <c r="I554" s="3">
        <v>14</v>
      </c>
      <c r="J554" t="s">
        <v>39</v>
      </c>
      <c r="K554" s="19">
        <v>45618</v>
      </c>
      <c r="L554" t="str">
        <f>_xlfn.XLOOKUP(J554, Referral_Lookup!A$2:A$3, Referral_Lookup!B$2:B$3, "Not Specified")</f>
        <v>No Referral</v>
      </c>
    </row>
    <row r="555" spans="1:12" x14ac:dyDescent="0.3">
      <c r="A555">
        <f t="shared" ca="1" si="8"/>
        <v>0.46275804391805453</v>
      </c>
      <c r="B555" s="20">
        <v>1546</v>
      </c>
      <c r="C555" t="s">
        <v>7</v>
      </c>
      <c r="D555" t="s">
        <v>13</v>
      </c>
      <c r="E555" t="s">
        <v>17</v>
      </c>
      <c r="F555" t="s">
        <v>22</v>
      </c>
      <c r="G555" t="s">
        <v>26</v>
      </c>
      <c r="H555" s="3">
        <v>10</v>
      </c>
      <c r="I555" s="3">
        <v>20</v>
      </c>
      <c r="J555" t="s">
        <v>40</v>
      </c>
      <c r="K555" s="19">
        <v>45735</v>
      </c>
      <c r="L555" t="str">
        <f>_xlfn.XLOOKUP(J555, Referral_Lookup!A$2:A$3, Referral_Lookup!B$2:B$3, "Not Specified")</f>
        <v>Financial Mentoring</v>
      </c>
    </row>
    <row r="556" spans="1:12" x14ac:dyDescent="0.3">
      <c r="A556">
        <f t="shared" ca="1" si="8"/>
        <v>0.90661384909225506</v>
      </c>
      <c r="B556" s="20">
        <v>1547</v>
      </c>
      <c r="C556" t="s">
        <v>7</v>
      </c>
      <c r="D556" t="s">
        <v>13</v>
      </c>
      <c r="E556" t="s">
        <v>17</v>
      </c>
      <c r="F556" t="s">
        <v>22</v>
      </c>
      <c r="G556" t="s">
        <v>26</v>
      </c>
      <c r="H556" s="3">
        <v>3</v>
      </c>
      <c r="I556" s="3">
        <v>6</v>
      </c>
      <c r="J556" t="s">
        <v>39</v>
      </c>
      <c r="K556" s="19">
        <v>45678</v>
      </c>
      <c r="L556" t="str">
        <f>_xlfn.XLOOKUP(J556, Referral_Lookup!A$2:A$3, Referral_Lookup!B$2:B$3, "Not Specified")</f>
        <v>No Referral</v>
      </c>
    </row>
    <row r="557" spans="1:12" x14ac:dyDescent="0.3">
      <c r="A557">
        <f t="shared" ca="1" si="8"/>
        <v>0.87008508180140021</v>
      </c>
      <c r="B557" s="20">
        <v>1548</v>
      </c>
      <c r="C557" t="s">
        <v>8</v>
      </c>
      <c r="D557" t="s">
        <v>12</v>
      </c>
      <c r="E557" t="s">
        <v>17</v>
      </c>
      <c r="F557" t="s">
        <v>20</v>
      </c>
      <c r="G557" t="s">
        <v>25</v>
      </c>
      <c r="H557" s="3">
        <v>2</v>
      </c>
      <c r="I557" s="3">
        <v>4</v>
      </c>
      <c r="J557" t="s">
        <v>39</v>
      </c>
      <c r="K557" s="19">
        <v>45742</v>
      </c>
      <c r="L557" t="str">
        <f>_xlfn.XLOOKUP(J557, Referral_Lookup!A$2:A$3, Referral_Lookup!B$2:B$3, "Not Specified")</f>
        <v>No Referral</v>
      </c>
    </row>
    <row r="558" spans="1:12" x14ac:dyDescent="0.3">
      <c r="A558">
        <f t="shared" ca="1" si="8"/>
        <v>0.751886662429464</v>
      </c>
      <c r="B558" s="20">
        <v>1549</v>
      </c>
      <c r="C558" t="s">
        <v>9</v>
      </c>
      <c r="D558" t="s">
        <v>14</v>
      </c>
      <c r="E558" t="s">
        <v>18</v>
      </c>
      <c r="F558" t="s">
        <v>23</v>
      </c>
      <c r="G558" t="s">
        <v>27</v>
      </c>
      <c r="H558" s="3">
        <v>10</v>
      </c>
      <c r="I558" s="3">
        <v>20</v>
      </c>
      <c r="J558" t="s">
        <v>39</v>
      </c>
      <c r="K558" s="19">
        <v>45676</v>
      </c>
      <c r="L558" t="str">
        <f>_xlfn.XLOOKUP(J558, Referral_Lookup!A$2:A$3, Referral_Lookup!B$2:B$3, "Not Specified")</f>
        <v>No Referral</v>
      </c>
    </row>
    <row r="559" spans="1:12" x14ac:dyDescent="0.3">
      <c r="A559">
        <f t="shared" ca="1" si="8"/>
        <v>0.66868152557256233</v>
      </c>
      <c r="B559" s="20">
        <v>1550</v>
      </c>
      <c r="C559" t="s">
        <v>9</v>
      </c>
      <c r="D559" t="s">
        <v>15</v>
      </c>
      <c r="E559" t="s">
        <v>19</v>
      </c>
      <c r="F559" t="s">
        <v>23</v>
      </c>
      <c r="G559" t="s">
        <v>27</v>
      </c>
      <c r="H559" s="3">
        <v>2</v>
      </c>
      <c r="I559" s="3">
        <v>4</v>
      </c>
      <c r="J559" t="s">
        <v>39</v>
      </c>
      <c r="K559" s="19">
        <v>45685</v>
      </c>
      <c r="L559" t="str">
        <f>_xlfn.XLOOKUP(J559, Referral_Lookup!A$2:A$3, Referral_Lookup!B$2:B$3, "Not Specified")</f>
        <v>No Referral</v>
      </c>
    </row>
    <row r="560" spans="1:12" x14ac:dyDescent="0.3">
      <c r="A560">
        <f t="shared" ca="1" si="8"/>
        <v>0.44843726571423437</v>
      </c>
      <c r="B560" s="20">
        <v>1551</v>
      </c>
      <c r="C560" t="s">
        <v>7</v>
      </c>
      <c r="D560" t="s">
        <v>13</v>
      </c>
      <c r="E560" t="s">
        <v>17</v>
      </c>
      <c r="F560" t="s">
        <v>21</v>
      </c>
      <c r="G560" t="s">
        <v>26</v>
      </c>
      <c r="H560" s="3">
        <v>2</v>
      </c>
      <c r="I560" s="3">
        <v>4</v>
      </c>
      <c r="J560" t="s">
        <v>39</v>
      </c>
      <c r="K560" s="19">
        <v>45596</v>
      </c>
      <c r="L560" t="str">
        <f>_xlfn.XLOOKUP(J560, Referral_Lookup!A$2:A$3, Referral_Lookup!B$2:B$3, "Not Specified")</f>
        <v>No Referral</v>
      </c>
    </row>
    <row r="561" spans="1:12" x14ac:dyDescent="0.3">
      <c r="A561">
        <f t="shared" ca="1" si="8"/>
        <v>0.85319923036915735</v>
      </c>
      <c r="B561" s="20">
        <v>1552</v>
      </c>
      <c r="C561" t="s">
        <v>7</v>
      </c>
      <c r="D561" t="s">
        <v>12</v>
      </c>
      <c r="E561" t="s">
        <v>17</v>
      </c>
      <c r="F561" t="s">
        <v>20</v>
      </c>
      <c r="G561" t="s">
        <v>25</v>
      </c>
      <c r="H561" s="3">
        <v>6</v>
      </c>
      <c r="I561" s="3">
        <v>12</v>
      </c>
      <c r="J561" t="s">
        <v>39</v>
      </c>
      <c r="K561" s="19">
        <v>45729</v>
      </c>
      <c r="L561" t="str">
        <f>_xlfn.XLOOKUP(J561, Referral_Lookup!A$2:A$3, Referral_Lookup!B$2:B$3, "Not Specified")</f>
        <v>No Referral</v>
      </c>
    </row>
    <row r="562" spans="1:12" x14ac:dyDescent="0.3">
      <c r="A562">
        <f t="shared" ca="1" si="8"/>
        <v>0.80358803115994704</v>
      </c>
      <c r="B562" s="20">
        <v>1553</v>
      </c>
      <c r="C562" t="s">
        <v>7</v>
      </c>
      <c r="D562" t="s">
        <v>13</v>
      </c>
      <c r="E562" t="s">
        <v>17</v>
      </c>
      <c r="F562" t="s">
        <v>22</v>
      </c>
      <c r="G562" t="s">
        <v>26</v>
      </c>
      <c r="H562" s="3">
        <v>9</v>
      </c>
      <c r="I562" s="3">
        <v>18</v>
      </c>
      <c r="J562" t="s">
        <v>39</v>
      </c>
      <c r="K562" s="19">
        <v>45652</v>
      </c>
      <c r="L562" t="str">
        <f>_xlfn.XLOOKUP(J562, Referral_Lookup!A$2:A$3, Referral_Lookup!B$2:B$3, "Not Specified")</f>
        <v>No Referral</v>
      </c>
    </row>
    <row r="563" spans="1:12" x14ac:dyDescent="0.3">
      <c r="A563">
        <f t="shared" ca="1" si="8"/>
        <v>8.3850393557668101E-2</v>
      </c>
      <c r="B563" s="20">
        <v>1554</v>
      </c>
      <c r="C563" t="s">
        <v>7</v>
      </c>
      <c r="D563" t="s">
        <v>13</v>
      </c>
      <c r="E563" t="s">
        <v>17</v>
      </c>
      <c r="F563" t="s">
        <v>22</v>
      </c>
      <c r="G563" t="s">
        <v>26</v>
      </c>
      <c r="H563" s="3">
        <v>9</v>
      </c>
      <c r="I563" s="3">
        <v>18</v>
      </c>
      <c r="J563" t="s">
        <v>39</v>
      </c>
      <c r="K563" s="19">
        <v>45615</v>
      </c>
      <c r="L563" t="str">
        <f>_xlfn.XLOOKUP(J563, Referral_Lookup!A$2:A$3, Referral_Lookup!B$2:B$3, "Not Specified")</f>
        <v>No Referral</v>
      </c>
    </row>
    <row r="564" spans="1:12" x14ac:dyDescent="0.3">
      <c r="A564">
        <f t="shared" ca="1" si="8"/>
        <v>0.92097397666428804</v>
      </c>
      <c r="B564" s="20">
        <v>1555</v>
      </c>
      <c r="C564" t="s">
        <v>8</v>
      </c>
      <c r="D564" t="s">
        <v>12</v>
      </c>
      <c r="E564" t="s">
        <v>17</v>
      </c>
      <c r="F564" t="s">
        <v>20</v>
      </c>
      <c r="G564" t="s">
        <v>25</v>
      </c>
      <c r="H564" s="3">
        <v>6</v>
      </c>
      <c r="I564" s="3">
        <v>12</v>
      </c>
      <c r="J564" t="s">
        <v>39</v>
      </c>
      <c r="K564" s="19">
        <v>45637</v>
      </c>
      <c r="L564" t="str">
        <f>_xlfn.XLOOKUP(J564, Referral_Lookup!A$2:A$3, Referral_Lookup!B$2:B$3, "Not Specified")</f>
        <v>No Referral</v>
      </c>
    </row>
    <row r="565" spans="1:12" x14ac:dyDescent="0.3">
      <c r="A565">
        <f t="shared" ca="1" si="8"/>
        <v>0.49420131091320341</v>
      </c>
      <c r="B565" s="20">
        <v>1556</v>
      </c>
      <c r="C565" t="s">
        <v>7</v>
      </c>
      <c r="D565" t="s">
        <v>13</v>
      </c>
      <c r="E565" t="s">
        <v>17</v>
      </c>
      <c r="F565" t="s">
        <v>22</v>
      </c>
      <c r="G565" t="s">
        <v>26</v>
      </c>
      <c r="H565" s="3">
        <v>10</v>
      </c>
      <c r="I565" s="3">
        <v>20</v>
      </c>
      <c r="J565" t="s">
        <v>40</v>
      </c>
      <c r="K565" s="19">
        <v>45597</v>
      </c>
      <c r="L565" t="str">
        <f>_xlfn.XLOOKUP(J565, Referral_Lookup!A$2:A$3, Referral_Lookup!B$2:B$3, "Not Specified")</f>
        <v>Financial Mentoring</v>
      </c>
    </row>
    <row r="566" spans="1:12" x14ac:dyDescent="0.3">
      <c r="A566">
        <f t="shared" ca="1" si="8"/>
        <v>0.244100207731482</v>
      </c>
      <c r="B566" s="20">
        <v>1557</v>
      </c>
      <c r="C566" t="s">
        <v>8</v>
      </c>
      <c r="D566" t="s">
        <v>12</v>
      </c>
      <c r="E566" t="s">
        <v>17</v>
      </c>
      <c r="F566" t="s">
        <v>20</v>
      </c>
      <c r="G566" t="s">
        <v>25</v>
      </c>
      <c r="H566" s="3">
        <v>4</v>
      </c>
      <c r="I566" s="3">
        <v>8</v>
      </c>
      <c r="J566" t="s">
        <v>39</v>
      </c>
      <c r="K566" s="19">
        <v>45648</v>
      </c>
      <c r="L566" t="str">
        <f>_xlfn.XLOOKUP(J566, Referral_Lookup!A$2:A$3, Referral_Lookup!B$2:B$3, "Not Specified")</f>
        <v>No Referral</v>
      </c>
    </row>
    <row r="567" spans="1:12" x14ac:dyDescent="0.3">
      <c r="A567">
        <f t="shared" ca="1" si="8"/>
        <v>0.7881980302644237</v>
      </c>
      <c r="B567" s="20">
        <v>1558</v>
      </c>
      <c r="C567" t="s">
        <v>8</v>
      </c>
      <c r="D567" t="s">
        <v>12</v>
      </c>
      <c r="E567" t="s">
        <v>17</v>
      </c>
      <c r="F567" t="s">
        <v>20</v>
      </c>
      <c r="G567" t="s">
        <v>25</v>
      </c>
      <c r="H567" s="3">
        <v>4</v>
      </c>
      <c r="I567" s="3">
        <v>8</v>
      </c>
      <c r="J567" t="s">
        <v>40</v>
      </c>
      <c r="K567" s="19">
        <v>45624</v>
      </c>
      <c r="L567" t="str">
        <f>_xlfn.XLOOKUP(J567, Referral_Lookup!A$2:A$3, Referral_Lookup!B$2:B$3, "Not Specified")</f>
        <v>Financial Mentoring</v>
      </c>
    </row>
    <row r="568" spans="1:12" x14ac:dyDescent="0.3">
      <c r="A568">
        <f t="shared" ca="1" si="8"/>
        <v>2.4684836894716233E-2</v>
      </c>
      <c r="B568" s="20">
        <v>1559</v>
      </c>
      <c r="C568" t="s">
        <v>7</v>
      </c>
      <c r="D568" t="s">
        <v>12</v>
      </c>
      <c r="E568" t="s">
        <v>17</v>
      </c>
      <c r="F568" t="s">
        <v>20</v>
      </c>
      <c r="G568" t="s">
        <v>25</v>
      </c>
      <c r="H568" s="3">
        <v>7</v>
      </c>
      <c r="I568" s="3">
        <v>14</v>
      </c>
      <c r="J568" t="s">
        <v>39</v>
      </c>
      <c r="K568" s="19">
        <v>45737</v>
      </c>
      <c r="L568" t="str">
        <f>_xlfn.XLOOKUP(J568, Referral_Lookup!A$2:A$3, Referral_Lookup!B$2:B$3, "Not Specified")</f>
        <v>No Referral</v>
      </c>
    </row>
    <row r="569" spans="1:12" x14ac:dyDescent="0.3">
      <c r="A569">
        <f t="shared" ca="1" si="8"/>
        <v>0.78524233775700647</v>
      </c>
      <c r="B569" s="20">
        <v>1560</v>
      </c>
      <c r="C569" t="s">
        <v>8</v>
      </c>
      <c r="D569" t="s">
        <v>12</v>
      </c>
      <c r="E569" t="s">
        <v>17</v>
      </c>
      <c r="F569" t="s">
        <v>20</v>
      </c>
      <c r="G569" t="s">
        <v>25</v>
      </c>
      <c r="H569" s="3">
        <v>1</v>
      </c>
      <c r="I569" s="3">
        <v>2</v>
      </c>
      <c r="J569" t="s">
        <v>39</v>
      </c>
      <c r="K569" s="19">
        <v>45645</v>
      </c>
      <c r="L569" t="str">
        <f>_xlfn.XLOOKUP(J569, Referral_Lookup!A$2:A$3, Referral_Lookup!B$2:B$3, "Not Specified")</f>
        <v>No Referral</v>
      </c>
    </row>
    <row r="570" spans="1:12" x14ac:dyDescent="0.3">
      <c r="A570">
        <f t="shared" ca="1" si="8"/>
        <v>0.42566117856131425</v>
      </c>
      <c r="B570" s="20">
        <v>1561</v>
      </c>
      <c r="C570" t="s">
        <v>7</v>
      </c>
      <c r="D570" t="s">
        <v>13</v>
      </c>
      <c r="E570" t="s">
        <v>17</v>
      </c>
      <c r="F570" t="s">
        <v>22</v>
      </c>
      <c r="G570" t="s">
        <v>26</v>
      </c>
      <c r="H570" s="3">
        <v>3</v>
      </c>
      <c r="I570" s="3">
        <v>6</v>
      </c>
      <c r="J570" t="s">
        <v>40</v>
      </c>
      <c r="K570" s="19">
        <v>45576</v>
      </c>
      <c r="L570" t="str">
        <f>_xlfn.XLOOKUP(J570, Referral_Lookup!A$2:A$3, Referral_Lookup!B$2:B$3, "Not Specified")</f>
        <v>Financial Mentoring</v>
      </c>
    </row>
    <row r="571" spans="1:12" x14ac:dyDescent="0.3">
      <c r="A571">
        <f t="shared" ca="1" si="8"/>
        <v>0.87322663362254971</v>
      </c>
      <c r="B571" s="20">
        <v>1562</v>
      </c>
      <c r="C571" t="s">
        <v>7</v>
      </c>
      <c r="D571" t="s">
        <v>12</v>
      </c>
      <c r="E571" t="s">
        <v>17</v>
      </c>
      <c r="F571" t="s">
        <v>20</v>
      </c>
      <c r="G571" t="s">
        <v>25</v>
      </c>
      <c r="H571" s="3">
        <v>6</v>
      </c>
      <c r="I571" s="3">
        <v>12</v>
      </c>
      <c r="J571" t="s">
        <v>39</v>
      </c>
      <c r="K571" s="19">
        <v>45638</v>
      </c>
      <c r="L571" t="str">
        <f>_xlfn.XLOOKUP(J571, Referral_Lookup!A$2:A$3, Referral_Lookup!B$2:B$3, "Not Specified")</f>
        <v>No Referral</v>
      </c>
    </row>
    <row r="572" spans="1:12" x14ac:dyDescent="0.3">
      <c r="A572">
        <f t="shared" ca="1" si="8"/>
        <v>0.12181556081872147</v>
      </c>
      <c r="B572" s="20">
        <v>1563</v>
      </c>
      <c r="C572" t="s">
        <v>8</v>
      </c>
      <c r="D572" t="s">
        <v>12</v>
      </c>
      <c r="E572" t="s">
        <v>17</v>
      </c>
      <c r="F572" t="s">
        <v>20</v>
      </c>
      <c r="G572" t="s">
        <v>25</v>
      </c>
      <c r="H572" s="3">
        <v>8</v>
      </c>
      <c r="I572" s="3">
        <v>16</v>
      </c>
      <c r="J572" t="s">
        <v>39</v>
      </c>
      <c r="K572" s="19">
        <v>45694</v>
      </c>
      <c r="L572" t="str">
        <f>_xlfn.XLOOKUP(J572, Referral_Lookup!A$2:A$3, Referral_Lookup!B$2:B$3, "Not Specified")</f>
        <v>No Referral</v>
      </c>
    </row>
    <row r="573" spans="1:12" x14ac:dyDescent="0.3">
      <c r="A573">
        <f t="shared" ca="1" si="8"/>
        <v>6.8196001901702497E-3</v>
      </c>
      <c r="B573" s="20">
        <v>1564</v>
      </c>
      <c r="C573" t="s">
        <v>7</v>
      </c>
      <c r="D573" t="s">
        <v>13</v>
      </c>
      <c r="E573" t="s">
        <v>17</v>
      </c>
      <c r="F573" t="s">
        <v>21</v>
      </c>
      <c r="G573" t="s">
        <v>26</v>
      </c>
      <c r="H573" s="3">
        <v>2</v>
      </c>
      <c r="I573" s="3">
        <v>4</v>
      </c>
      <c r="J573" t="s">
        <v>39</v>
      </c>
      <c r="K573" s="19">
        <v>45663</v>
      </c>
      <c r="L573" t="str">
        <f>_xlfn.XLOOKUP(J573, Referral_Lookup!A$2:A$3, Referral_Lookup!B$2:B$3, "Not Specified")</f>
        <v>No Referral</v>
      </c>
    </row>
    <row r="574" spans="1:12" x14ac:dyDescent="0.3">
      <c r="A574">
        <f t="shared" ca="1" si="8"/>
        <v>9.565254742604723E-3</v>
      </c>
      <c r="B574" s="20">
        <v>1565</v>
      </c>
      <c r="C574" t="s">
        <v>9</v>
      </c>
      <c r="D574" t="s">
        <v>15</v>
      </c>
      <c r="E574" t="s">
        <v>18</v>
      </c>
      <c r="F574" t="s">
        <v>23</v>
      </c>
      <c r="G574" t="s">
        <v>27</v>
      </c>
      <c r="H574" s="3">
        <v>8</v>
      </c>
      <c r="I574" s="3">
        <v>16</v>
      </c>
      <c r="J574" t="s">
        <v>39</v>
      </c>
      <c r="K574" s="19">
        <v>45567</v>
      </c>
      <c r="L574" t="str">
        <f>_xlfn.XLOOKUP(J574, Referral_Lookup!A$2:A$3, Referral_Lookup!B$2:B$3, "Not Specified")</f>
        <v>No Referral</v>
      </c>
    </row>
    <row r="575" spans="1:12" x14ac:dyDescent="0.3">
      <c r="A575">
        <f t="shared" ca="1" si="8"/>
        <v>0.22494665372169764</v>
      </c>
      <c r="B575" s="20">
        <v>1566</v>
      </c>
      <c r="C575" t="s">
        <v>7</v>
      </c>
      <c r="D575" t="s">
        <v>12</v>
      </c>
      <c r="E575" t="s">
        <v>17</v>
      </c>
      <c r="F575" t="s">
        <v>20</v>
      </c>
      <c r="G575" t="s">
        <v>25</v>
      </c>
      <c r="H575" s="3">
        <v>3</v>
      </c>
      <c r="I575" s="3">
        <v>6</v>
      </c>
      <c r="J575" t="s">
        <v>40</v>
      </c>
      <c r="K575" s="19">
        <v>45711</v>
      </c>
      <c r="L575" t="str">
        <f>_xlfn.XLOOKUP(J575, Referral_Lookup!A$2:A$3, Referral_Lookup!B$2:B$3, "Not Specified")</f>
        <v>Financial Mentoring</v>
      </c>
    </row>
    <row r="576" spans="1:12" x14ac:dyDescent="0.3">
      <c r="A576">
        <f t="shared" ca="1" si="8"/>
        <v>0.70947092239868048</v>
      </c>
      <c r="B576" s="20">
        <v>1567</v>
      </c>
      <c r="C576" t="s">
        <v>7</v>
      </c>
      <c r="D576" t="s">
        <v>13</v>
      </c>
      <c r="E576" t="s">
        <v>17</v>
      </c>
      <c r="F576" t="s">
        <v>22</v>
      </c>
      <c r="G576" t="s">
        <v>26</v>
      </c>
      <c r="H576" s="3">
        <v>2</v>
      </c>
      <c r="I576" s="3">
        <v>4</v>
      </c>
      <c r="J576" t="s">
        <v>39</v>
      </c>
      <c r="K576" s="19">
        <v>45614</v>
      </c>
      <c r="L576" t="str">
        <f>_xlfn.XLOOKUP(J576, Referral_Lookup!A$2:A$3, Referral_Lookup!B$2:B$3, "Not Specified")</f>
        <v>No Referral</v>
      </c>
    </row>
    <row r="577" spans="1:12" x14ac:dyDescent="0.3">
      <c r="A577">
        <f t="shared" ca="1" si="8"/>
        <v>8.407690039435467E-2</v>
      </c>
      <c r="B577" s="20">
        <v>1568</v>
      </c>
      <c r="C577" t="s">
        <v>9</v>
      </c>
      <c r="D577" t="s">
        <v>14</v>
      </c>
      <c r="E577" t="s">
        <v>18</v>
      </c>
      <c r="F577" t="s">
        <v>23</v>
      </c>
      <c r="G577" t="s">
        <v>27</v>
      </c>
      <c r="H577" s="3">
        <v>6</v>
      </c>
      <c r="I577" s="3">
        <v>12</v>
      </c>
      <c r="J577" t="s">
        <v>39</v>
      </c>
      <c r="K577" s="19">
        <v>45711</v>
      </c>
      <c r="L577" t="str">
        <f>_xlfn.XLOOKUP(J577, Referral_Lookup!A$2:A$3, Referral_Lookup!B$2:B$3, "Not Specified")</f>
        <v>No Referral</v>
      </c>
    </row>
    <row r="578" spans="1:12" x14ac:dyDescent="0.3">
      <c r="A578">
        <f t="shared" ca="1" si="8"/>
        <v>0.80542012268984331</v>
      </c>
      <c r="B578" s="20">
        <v>1569</v>
      </c>
      <c r="C578" t="s">
        <v>7</v>
      </c>
      <c r="D578" t="s">
        <v>13</v>
      </c>
      <c r="E578" t="s">
        <v>17</v>
      </c>
      <c r="F578" t="s">
        <v>21</v>
      </c>
      <c r="G578" t="s">
        <v>26</v>
      </c>
      <c r="H578" s="3">
        <v>1</v>
      </c>
      <c r="I578" s="3">
        <v>2</v>
      </c>
      <c r="J578" t="s">
        <v>40</v>
      </c>
      <c r="K578" s="19">
        <v>45746</v>
      </c>
      <c r="L578" t="str">
        <f>_xlfn.XLOOKUP(J578, Referral_Lookup!A$2:A$3, Referral_Lookup!B$2:B$3, "Not Specified")</f>
        <v>Financial Mentoring</v>
      </c>
    </row>
    <row r="579" spans="1:12" x14ac:dyDescent="0.3">
      <c r="A579">
        <f t="shared" ca="1" si="8"/>
        <v>0.25682267147268867</v>
      </c>
      <c r="B579" s="20">
        <v>1570</v>
      </c>
      <c r="C579" t="s">
        <v>9</v>
      </c>
      <c r="D579" t="s">
        <v>15</v>
      </c>
      <c r="E579" t="s">
        <v>19</v>
      </c>
      <c r="F579" t="s">
        <v>23</v>
      </c>
      <c r="G579" t="s">
        <v>27</v>
      </c>
      <c r="H579" s="3">
        <v>7</v>
      </c>
      <c r="I579" s="3">
        <v>14</v>
      </c>
      <c r="J579" t="s">
        <v>39</v>
      </c>
      <c r="K579" s="19">
        <v>45576</v>
      </c>
      <c r="L579" t="str">
        <f>_xlfn.XLOOKUP(J579, Referral_Lookup!A$2:A$3, Referral_Lookup!B$2:B$3, "Not Specified")</f>
        <v>No Referral</v>
      </c>
    </row>
    <row r="580" spans="1:12" x14ac:dyDescent="0.3">
      <c r="A580">
        <f t="shared" ca="1" si="8"/>
        <v>0.41229686106073227</v>
      </c>
      <c r="B580" s="20">
        <v>1571</v>
      </c>
      <c r="C580" t="s">
        <v>8</v>
      </c>
      <c r="D580" t="s">
        <v>12</v>
      </c>
      <c r="E580" t="s">
        <v>17</v>
      </c>
      <c r="F580" t="s">
        <v>20</v>
      </c>
      <c r="G580" t="s">
        <v>25</v>
      </c>
      <c r="H580" s="3">
        <v>5</v>
      </c>
      <c r="I580" s="3">
        <v>10</v>
      </c>
      <c r="J580" t="s">
        <v>39</v>
      </c>
      <c r="K580" s="19">
        <v>45575</v>
      </c>
      <c r="L580" t="str">
        <f>_xlfn.XLOOKUP(J580, Referral_Lookup!A$2:A$3, Referral_Lookup!B$2:B$3, "Not Specified")</f>
        <v>No Referral</v>
      </c>
    </row>
    <row r="581" spans="1:12" x14ac:dyDescent="0.3">
      <c r="A581">
        <f t="shared" ca="1" si="8"/>
        <v>5.8771177855083678E-3</v>
      </c>
      <c r="B581" s="20">
        <v>1572</v>
      </c>
      <c r="C581" t="s">
        <v>7</v>
      </c>
      <c r="D581" t="s">
        <v>13</v>
      </c>
      <c r="E581" t="s">
        <v>17</v>
      </c>
      <c r="F581" t="s">
        <v>22</v>
      </c>
      <c r="G581" t="s">
        <v>26</v>
      </c>
      <c r="H581" s="3">
        <v>4</v>
      </c>
      <c r="I581" s="3">
        <v>8</v>
      </c>
      <c r="J581" t="s">
        <v>40</v>
      </c>
      <c r="K581" s="19">
        <v>45643</v>
      </c>
      <c r="L581" t="str">
        <f>_xlfn.XLOOKUP(J581, Referral_Lookup!A$2:A$3, Referral_Lookup!B$2:B$3, "Not Specified")</f>
        <v>Financial Mentoring</v>
      </c>
    </row>
    <row r="582" spans="1:12" x14ac:dyDescent="0.3">
      <c r="A582">
        <f t="shared" ca="1" si="8"/>
        <v>0.54612101412980496</v>
      </c>
      <c r="B582" s="20">
        <v>1573</v>
      </c>
      <c r="C582" t="s">
        <v>7</v>
      </c>
      <c r="D582" t="s">
        <v>13</v>
      </c>
      <c r="E582" t="s">
        <v>17</v>
      </c>
      <c r="F582" t="s">
        <v>22</v>
      </c>
      <c r="G582" t="s">
        <v>26</v>
      </c>
      <c r="H582" s="3">
        <v>1</v>
      </c>
      <c r="I582" s="3">
        <v>2</v>
      </c>
      <c r="J582" t="s">
        <v>39</v>
      </c>
      <c r="K582" s="19">
        <v>45581</v>
      </c>
      <c r="L582" t="str">
        <f>_xlfn.XLOOKUP(J582, Referral_Lookup!A$2:A$3, Referral_Lookup!B$2:B$3, "Not Specified")</f>
        <v>No Referral</v>
      </c>
    </row>
    <row r="583" spans="1:12" x14ac:dyDescent="0.3">
      <c r="A583">
        <f t="shared" ca="1" si="8"/>
        <v>0.73180915047691364</v>
      </c>
      <c r="B583" s="20">
        <v>1574</v>
      </c>
      <c r="C583" t="s">
        <v>8</v>
      </c>
      <c r="D583" t="s">
        <v>12</v>
      </c>
      <c r="E583" t="s">
        <v>17</v>
      </c>
      <c r="F583" t="s">
        <v>20</v>
      </c>
      <c r="G583" t="s">
        <v>25</v>
      </c>
      <c r="H583" s="3">
        <v>6</v>
      </c>
      <c r="I583" s="3">
        <v>12</v>
      </c>
      <c r="J583" t="s">
        <v>39</v>
      </c>
      <c r="K583" s="19">
        <v>45675</v>
      </c>
      <c r="L583" t="str">
        <f>_xlfn.XLOOKUP(J583, Referral_Lookup!A$2:A$3, Referral_Lookup!B$2:B$3, "Not Specified")</f>
        <v>No Referral</v>
      </c>
    </row>
    <row r="584" spans="1:12" x14ac:dyDescent="0.3">
      <c r="A584">
        <f t="shared" ca="1" si="8"/>
        <v>0.67855862339537654</v>
      </c>
      <c r="B584" s="20">
        <v>1575</v>
      </c>
      <c r="C584" t="s">
        <v>8</v>
      </c>
      <c r="D584" t="s">
        <v>12</v>
      </c>
      <c r="E584" t="s">
        <v>17</v>
      </c>
      <c r="F584" t="s">
        <v>20</v>
      </c>
      <c r="G584" t="s">
        <v>25</v>
      </c>
      <c r="H584" s="3">
        <v>9</v>
      </c>
      <c r="I584" s="3">
        <v>18</v>
      </c>
      <c r="J584" t="s">
        <v>39</v>
      </c>
      <c r="K584" s="19">
        <v>45604</v>
      </c>
      <c r="L584" t="str">
        <f>_xlfn.XLOOKUP(J584, Referral_Lookup!A$2:A$3, Referral_Lookup!B$2:B$3, "Not Specified")</f>
        <v>No Referral</v>
      </c>
    </row>
    <row r="585" spans="1:12" x14ac:dyDescent="0.3">
      <c r="A585">
        <f t="shared" ca="1" si="8"/>
        <v>0.72997860757489397</v>
      </c>
      <c r="B585" s="20">
        <v>1576</v>
      </c>
      <c r="C585" t="s">
        <v>7</v>
      </c>
      <c r="D585" t="s">
        <v>13</v>
      </c>
      <c r="E585" t="s">
        <v>17</v>
      </c>
      <c r="F585" t="s">
        <v>22</v>
      </c>
      <c r="G585" t="s">
        <v>26</v>
      </c>
      <c r="H585" s="3">
        <v>6</v>
      </c>
      <c r="I585" s="3">
        <v>12</v>
      </c>
      <c r="J585" t="s">
        <v>39</v>
      </c>
      <c r="K585" s="19">
        <v>45624</v>
      </c>
      <c r="L585" t="str">
        <f>_xlfn.XLOOKUP(J585, Referral_Lookup!A$2:A$3, Referral_Lookup!B$2:B$3, "Not Specified")</f>
        <v>No Referral</v>
      </c>
    </row>
    <row r="586" spans="1:12" x14ac:dyDescent="0.3">
      <c r="A586">
        <f t="shared" ca="1" si="8"/>
        <v>0.80153953617658769</v>
      </c>
      <c r="B586" s="20">
        <v>1577</v>
      </c>
      <c r="C586" t="s">
        <v>9</v>
      </c>
      <c r="D586" t="s">
        <v>15</v>
      </c>
      <c r="E586" t="s">
        <v>19</v>
      </c>
      <c r="F586" t="s">
        <v>23</v>
      </c>
      <c r="G586" t="s">
        <v>27</v>
      </c>
      <c r="H586" s="3">
        <v>2</v>
      </c>
      <c r="I586" s="3">
        <v>4</v>
      </c>
      <c r="J586" t="s">
        <v>39</v>
      </c>
      <c r="K586" s="19">
        <v>45653</v>
      </c>
      <c r="L586" t="str">
        <f>_xlfn.XLOOKUP(J586, Referral_Lookup!A$2:A$3, Referral_Lookup!B$2:B$3, "Not Specified")</f>
        <v>No Referral</v>
      </c>
    </row>
    <row r="587" spans="1:12" x14ac:dyDescent="0.3">
      <c r="A587">
        <f t="shared" ref="A587:A650" ca="1" si="9">RAND()</f>
        <v>0.26421170708696118</v>
      </c>
      <c r="B587" s="20">
        <v>1578</v>
      </c>
      <c r="C587" t="s">
        <v>7</v>
      </c>
      <c r="D587" t="s">
        <v>13</v>
      </c>
      <c r="E587" t="s">
        <v>17</v>
      </c>
      <c r="F587" t="s">
        <v>21</v>
      </c>
      <c r="G587" t="s">
        <v>26</v>
      </c>
      <c r="H587" s="3">
        <v>4</v>
      </c>
      <c r="I587" s="3">
        <v>8</v>
      </c>
      <c r="J587" t="s">
        <v>39</v>
      </c>
      <c r="K587" s="19">
        <v>45649</v>
      </c>
      <c r="L587" t="str">
        <f>_xlfn.XLOOKUP(J587, Referral_Lookup!A$2:A$3, Referral_Lookup!B$2:B$3, "Not Specified")</f>
        <v>No Referral</v>
      </c>
    </row>
    <row r="588" spans="1:12" x14ac:dyDescent="0.3">
      <c r="A588">
        <f t="shared" ca="1" si="9"/>
        <v>3.7561085528316274E-2</v>
      </c>
      <c r="B588" s="20">
        <v>1579</v>
      </c>
      <c r="C588" t="s">
        <v>9</v>
      </c>
      <c r="D588" t="s">
        <v>15</v>
      </c>
      <c r="E588" t="s">
        <v>18</v>
      </c>
      <c r="F588" t="s">
        <v>23</v>
      </c>
      <c r="G588" t="s">
        <v>27</v>
      </c>
      <c r="H588" s="3">
        <v>9</v>
      </c>
      <c r="I588" s="3">
        <v>18</v>
      </c>
      <c r="J588" t="s">
        <v>39</v>
      </c>
      <c r="K588" s="19">
        <v>45720</v>
      </c>
      <c r="L588" t="str">
        <f>_xlfn.XLOOKUP(J588, Referral_Lookup!A$2:A$3, Referral_Lookup!B$2:B$3, "Not Specified")</f>
        <v>No Referral</v>
      </c>
    </row>
    <row r="589" spans="1:12" x14ac:dyDescent="0.3">
      <c r="A589">
        <f t="shared" ca="1" si="9"/>
        <v>2.680963910701939E-3</v>
      </c>
      <c r="B589" s="20">
        <v>1580</v>
      </c>
      <c r="C589" t="s">
        <v>7</v>
      </c>
      <c r="D589" t="s">
        <v>13</v>
      </c>
      <c r="E589" t="s">
        <v>17</v>
      </c>
      <c r="F589" t="s">
        <v>22</v>
      </c>
      <c r="G589" t="s">
        <v>26</v>
      </c>
      <c r="H589" s="3">
        <v>1</v>
      </c>
      <c r="I589" s="3">
        <v>2</v>
      </c>
      <c r="J589" t="s">
        <v>39</v>
      </c>
      <c r="K589" s="19">
        <v>45745</v>
      </c>
      <c r="L589" t="str">
        <f>_xlfn.XLOOKUP(J589, Referral_Lookup!A$2:A$3, Referral_Lookup!B$2:B$3, "Not Specified")</f>
        <v>No Referral</v>
      </c>
    </row>
    <row r="590" spans="1:12" x14ac:dyDescent="0.3">
      <c r="A590">
        <f t="shared" ca="1" si="9"/>
        <v>0.9397982914156412</v>
      </c>
      <c r="B590" s="20">
        <v>1581</v>
      </c>
      <c r="C590" t="s">
        <v>9</v>
      </c>
      <c r="D590" t="s">
        <v>16</v>
      </c>
      <c r="E590" t="s">
        <v>17</v>
      </c>
      <c r="F590" t="s">
        <v>21</v>
      </c>
      <c r="G590" t="s">
        <v>26</v>
      </c>
      <c r="H590" s="3">
        <v>3</v>
      </c>
      <c r="I590" s="3">
        <v>6</v>
      </c>
      <c r="J590" t="s">
        <v>40</v>
      </c>
      <c r="K590" s="19">
        <v>45594</v>
      </c>
      <c r="L590" t="str">
        <f>_xlfn.XLOOKUP(J590, Referral_Lookup!A$2:A$3, Referral_Lookup!B$2:B$3, "Not Specified")</f>
        <v>Financial Mentoring</v>
      </c>
    </row>
    <row r="591" spans="1:12" x14ac:dyDescent="0.3">
      <c r="A591">
        <f t="shared" ca="1" si="9"/>
        <v>0.87546938421278186</v>
      </c>
      <c r="B591" s="20">
        <v>1582</v>
      </c>
      <c r="C591" t="s">
        <v>8</v>
      </c>
      <c r="D591" t="s">
        <v>12</v>
      </c>
      <c r="E591" t="s">
        <v>17</v>
      </c>
      <c r="F591" t="s">
        <v>20</v>
      </c>
      <c r="G591" t="s">
        <v>25</v>
      </c>
      <c r="H591" s="3">
        <v>8</v>
      </c>
      <c r="I591" s="3">
        <v>16</v>
      </c>
      <c r="J591" t="s">
        <v>40</v>
      </c>
      <c r="K591" s="19">
        <v>45619</v>
      </c>
      <c r="L591" t="str">
        <f>_xlfn.XLOOKUP(J591, Referral_Lookup!A$2:A$3, Referral_Lookup!B$2:B$3, "Not Specified")</f>
        <v>Financial Mentoring</v>
      </c>
    </row>
    <row r="592" spans="1:12" x14ac:dyDescent="0.3">
      <c r="A592">
        <f t="shared" ca="1" si="9"/>
        <v>0.35428095026731088</v>
      </c>
      <c r="B592" s="20">
        <v>1583</v>
      </c>
      <c r="C592" t="s">
        <v>11</v>
      </c>
      <c r="D592" t="s">
        <v>12</v>
      </c>
      <c r="E592" t="s">
        <v>17</v>
      </c>
      <c r="F592" t="s">
        <v>20</v>
      </c>
      <c r="G592" t="s">
        <v>25</v>
      </c>
      <c r="H592" s="3">
        <v>9</v>
      </c>
      <c r="I592" s="3">
        <v>18</v>
      </c>
      <c r="J592" t="s">
        <v>40</v>
      </c>
      <c r="K592" s="19">
        <v>45615</v>
      </c>
      <c r="L592" t="str">
        <f>_xlfn.XLOOKUP(J592, Referral_Lookup!A$2:A$3, Referral_Lookup!B$2:B$3, "Not Specified")</f>
        <v>Financial Mentoring</v>
      </c>
    </row>
    <row r="593" spans="1:12" x14ac:dyDescent="0.3">
      <c r="A593">
        <f t="shared" ca="1" si="9"/>
        <v>0.73452178650041622</v>
      </c>
      <c r="B593" s="20">
        <v>1584</v>
      </c>
      <c r="C593" t="s">
        <v>7</v>
      </c>
      <c r="D593" t="s">
        <v>13</v>
      </c>
      <c r="E593" t="s">
        <v>17</v>
      </c>
      <c r="F593" t="s">
        <v>22</v>
      </c>
      <c r="G593" t="s">
        <v>26</v>
      </c>
      <c r="H593" s="3">
        <v>7</v>
      </c>
      <c r="I593" s="3">
        <v>14</v>
      </c>
      <c r="J593" t="s">
        <v>39</v>
      </c>
      <c r="K593" s="19">
        <v>45713</v>
      </c>
      <c r="L593" t="str">
        <f>_xlfn.XLOOKUP(J593, Referral_Lookup!A$2:A$3, Referral_Lookup!B$2:B$3, "Not Specified")</f>
        <v>No Referral</v>
      </c>
    </row>
    <row r="594" spans="1:12" x14ac:dyDescent="0.3">
      <c r="A594">
        <f t="shared" ca="1" si="9"/>
        <v>0.37501458075179628</v>
      </c>
      <c r="B594" s="20">
        <v>1585</v>
      </c>
      <c r="C594" t="s">
        <v>9</v>
      </c>
      <c r="D594" t="s">
        <v>14</v>
      </c>
      <c r="E594" t="s">
        <v>18</v>
      </c>
      <c r="F594" t="s">
        <v>23</v>
      </c>
      <c r="G594" t="s">
        <v>27</v>
      </c>
      <c r="H594" s="3">
        <v>5</v>
      </c>
      <c r="I594" s="3">
        <v>10</v>
      </c>
      <c r="J594" t="s">
        <v>39</v>
      </c>
      <c r="K594" s="19">
        <v>45602</v>
      </c>
      <c r="L594" t="str">
        <f>_xlfn.XLOOKUP(J594, Referral_Lookup!A$2:A$3, Referral_Lookup!B$2:B$3, "Not Specified")</f>
        <v>No Referral</v>
      </c>
    </row>
    <row r="595" spans="1:12" x14ac:dyDescent="0.3">
      <c r="A595">
        <f t="shared" ca="1" si="9"/>
        <v>0.99229687526367938</v>
      </c>
      <c r="B595" s="20">
        <v>1586</v>
      </c>
      <c r="C595" t="s">
        <v>9</v>
      </c>
      <c r="D595" t="s">
        <v>16</v>
      </c>
      <c r="E595" t="s">
        <v>17</v>
      </c>
      <c r="F595" t="s">
        <v>21</v>
      </c>
      <c r="G595" t="s">
        <v>26</v>
      </c>
      <c r="H595" s="3">
        <v>8</v>
      </c>
      <c r="I595" s="3">
        <v>16</v>
      </c>
      <c r="J595" t="s">
        <v>39</v>
      </c>
      <c r="K595" s="19">
        <v>45666</v>
      </c>
      <c r="L595" t="str">
        <f>_xlfn.XLOOKUP(J595, Referral_Lookup!A$2:A$3, Referral_Lookup!B$2:B$3, "Not Specified")</f>
        <v>No Referral</v>
      </c>
    </row>
    <row r="596" spans="1:12" x14ac:dyDescent="0.3">
      <c r="A596">
        <f t="shared" ca="1" si="9"/>
        <v>0.87402686048002054</v>
      </c>
      <c r="B596" s="20">
        <v>1587</v>
      </c>
      <c r="C596" t="s">
        <v>8</v>
      </c>
      <c r="D596" t="s">
        <v>12</v>
      </c>
      <c r="E596" t="s">
        <v>17</v>
      </c>
      <c r="F596" t="s">
        <v>20</v>
      </c>
      <c r="G596" t="s">
        <v>25</v>
      </c>
      <c r="H596" s="3">
        <v>7</v>
      </c>
      <c r="I596" s="3">
        <v>14</v>
      </c>
      <c r="J596" t="s">
        <v>40</v>
      </c>
      <c r="K596" s="19">
        <v>45580</v>
      </c>
      <c r="L596" t="str">
        <f>_xlfn.XLOOKUP(J596, Referral_Lookup!A$2:A$3, Referral_Lookup!B$2:B$3, "Not Specified")</f>
        <v>Financial Mentoring</v>
      </c>
    </row>
    <row r="597" spans="1:12" x14ac:dyDescent="0.3">
      <c r="A597">
        <f t="shared" ca="1" si="9"/>
        <v>0.68356299224945871</v>
      </c>
      <c r="B597" s="20">
        <v>1588</v>
      </c>
      <c r="C597" t="s">
        <v>7</v>
      </c>
      <c r="D597" t="s">
        <v>12</v>
      </c>
      <c r="E597" t="s">
        <v>17</v>
      </c>
      <c r="F597" t="s">
        <v>20</v>
      </c>
      <c r="G597" t="s">
        <v>25</v>
      </c>
      <c r="H597" s="3">
        <v>3</v>
      </c>
      <c r="I597" s="3">
        <v>6</v>
      </c>
      <c r="J597" t="s">
        <v>39</v>
      </c>
      <c r="K597" s="19">
        <v>45694</v>
      </c>
      <c r="L597" t="str">
        <f>_xlfn.XLOOKUP(J597, Referral_Lookup!A$2:A$3, Referral_Lookup!B$2:B$3, "Not Specified")</f>
        <v>No Referral</v>
      </c>
    </row>
    <row r="598" spans="1:12" x14ac:dyDescent="0.3">
      <c r="A598">
        <f t="shared" ca="1" si="9"/>
        <v>0.3472865465559084</v>
      </c>
      <c r="B598" s="20">
        <v>1589</v>
      </c>
      <c r="C598" t="s">
        <v>7</v>
      </c>
      <c r="D598" t="s">
        <v>12</v>
      </c>
      <c r="E598" t="s">
        <v>17</v>
      </c>
      <c r="F598" t="s">
        <v>20</v>
      </c>
      <c r="G598" t="s">
        <v>25</v>
      </c>
      <c r="H598" s="3">
        <v>2</v>
      </c>
      <c r="I598" s="3">
        <v>4</v>
      </c>
      <c r="J598" t="s">
        <v>39</v>
      </c>
      <c r="K598" s="19">
        <v>45732</v>
      </c>
      <c r="L598" t="str">
        <f>_xlfn.XLOOKUP(J598, Referral_Lookup!A$2:A$3, Referral_Lookup!B$2:B$3, "Not Specified")</f>
        <v>No Referral</v>
      </c>
    </row>
    <row r="599" spans="1:12" x14ac:dyDescent="0.3">
      <c r="A599">
        <f t="shared" ca="1" si="9"/>
        <v>0.21033673944120401</v>
      </c>
      <c r="B599" s="20">
        <v>1590</v>
      </c>
      <c r="C599" t="s">
        <v>7</v>
      </c>
      <c r="D599" t="s">
        <v>13</v>
      </c>
      <c r="E599" t="s">
        <v>17</v>
      </c>
      <c r="F599" t="s">
        <v>22</v>
      </c>
      <c r="G599" t="s">
        <v>26</v>
      </c>
      <c r="H599" s="3">
        <v>10</v>
      </c>
      <c r="I599" s="3">
        <v>20</v>
      </c>
      <c r="J599" t="s">
        <v>39</v>
      </c>
      <c r="K599" s="19">
        <v>45635</v>
      </c>
      <c r="L599" t="str">
        <f>_xlfn.XLOOKUP(J599, Referral_Lookup!A$2:A$3, Referral_Lookup!B$2:B$3, "Not Specified")</f>
        <v>No Referral</v>
      </c>
    </row>
    <row r="600" spans="1:12" x14ac:dyDescent="0.3">
      <c r="A600">
        <f t="shared" ca="1" si="9"/>
        <v>0.51096195792804378</v>
      </c>
      <c r="B600" s="20">
        <v>1591</v>
      </c>
      <c r="C600" t="s">
        <v>9</v>
      </c>
      <c r="D600" t="s">
        <v>16</v>
      </c>
      <c r="E600" t="s">
        <v>17</v>
      </c>
      <c r="F600" t="s">
        <v>21</v>
      </c>
      <c r="G600" t="s">
        <v>26</v>
      </c>
      <c r="H600" s="3">
        <v>7</v>
      </c>
      <c r="I600" s="3">
        <v>14</v>
      </c>
      <c r="J600" t="s">
        <v>39</v>
      </c>
      <c r="K600" s="19">
        <v>45608</v>
      </c>
      <c r="L600" t="str">
        <f>_xlfn.XLOOKUP(J600, Referral_Lookup!A$2:A$3, Referral_Lookup!B$2:B$3, "Not Specified")</f>
        <v>No Referral</v>
      </c>
    </row>
    <row r="601" spans="1:12" x14ac:dyDescent="0.3">
      <c r="A601">
        <f t="shared" ca="1" si="9"/>
        <v>0.60266897404597053</v>
      </c>
      <c r="B601" s="20">
        <v>1592</v>
      </c>
      <c r="C601" t="s">
        <v>7</v>
      </c>
      <c r="D601" t="s">
        <v>13</v>
      </c>
      <c r="E601" t="s">
        <v>17</v>
      </c>
      <c r="F601" t="s">
        <v>22</v>
      </c>
      <c r="G601" t="s">
        <v>26</v>
      </c>
      <c r="H601" s="3">
        <v>10</v>
      </c>
      <c r="I601" s="3">
        <v>20</v>
      </c>
      <c r="J601" t="s">
        <v>39</v>
      </c>
      <c r="K601" s="19">
        <v>45620</v>
      </c>
      <c r="L601" t="str">
        <f>_xlfn.XLOOKUP(J601, Referral_Lookup!A$2:A$3, Referral_Lookup!B$2:B$3, "Not Specified")</f>
        <v>No Referral</v>
      </c>
    </row>
    <row r="602" spans="1:12" x14ac:dyDescent="0.3">
      <c r="A602">
        <f t="shared" ca="1" si="9"/>
        <v>0.2963599633645615</v>
      </c>
      <c r="B602" s="20">
        <v>1593</v>
      </c>
      <c r="C602" t="s">
        <v>9</v>
      </c>
      <c r="D602" t="s">
        <v>14</v>
      </c>
      <c r="E602" t="s">
        <v>18</v>
      </c>
      <c r="F602" t="s">
        <v>23</v>
      </c>
      <c r="G602" t="s">
        <v>27</v>
      </c>
      <c r="H602" s="3">
        <v>1</v>
      </c>
      <c r="I602" s="3">
        <v>2</v>
      </c>
      <c r="J602" t="s">
        <v>40</v>
      </c>
      <c r="K602" s="19">
        <v>45643</v>
      </c>
      <c r="L602" t="str">
        <f>_xlfn.XLOOKUP(J602, Referral_Lookup!A$2:A$3, Referral_Lookup!B$2:B$3, "Not Specified")</f>
        <v>Financial Mentoring</v>
      </c>
    </row>
    <row r="603" spans="1:12" x14ac:dyDescent="0.3">
      <c r="A603">
        <f t="shared" ca="1" si="9"/>
        <v>0.85179785620942716</v>
      </c>
      <c r="B603" s="20">
        <v>1594</v>
      </c>
      <c r="C603" t="s">
        <v>7</v>
      </c>
      <c r="D603" t="s">
        <v>13</v>
      </c>
      <c r="E603" t="s">
        <v>17</v>
      </c>
      <c r="F603" t="s">
        <v>21</v>
      </c>
      <c r="G603" t="s">
        <v>26</v>
      </c>
      <c r="H603" s="3">
        <v>8</v>
      </c>
      <c r="I603" s="3">
        <v>16</v>
      </c>
      <c r="J603" t="s">
        <v>39</v>
      </c>
      <c r="K603" s="19">
        <v>45714</v>
      </c>
      <c r="L603" t="str">
        <f>_xlfn.XLOOKUP(J603, Referral_Lookup!A$2:A$3, Referral_Lookup!B$2:B$3, "Not Specified")</f>
        <v>No Referral</v>
      </c>
    </row>
    <row r="604" spans="1:12" x14ac:dyDescent="0.3">
      <c r="A604">
        <f t="shared" ca="1" si="9"/>
        <v>0.19618083081361692</v>
      </c>
      <c r="B604" s="20">
        <v>1595</v>
      </c>
      <c r="C604" t="s">
        <v>9</v>
      </c>
      <c r="D604" t="s">
        <v>15</v>
      </c>
      <c r="E604" t="s">
        <v>18</v>
      </c>
      <c r="F604" t="s">
        <v>23</v>
      </c>
      <c r="G604" t="s">
        <v>27</v>
      </c>
      <c r="H604" s="3">
        <v>5</v>
      </c>
      <c r="I604" s="3">
        <v>10</v>
      </c>
      <c r="J604" t="s">
        <v>39</v>
      </c>
      <c r="K604" s="19">
        <v>45619</v>
      </c>
      <c r="L604" t="str">
        <f>_xlfn.XLOOKUP(J604, Referral_Lookup!A$2:A$3, Referral_Lookup!B$2:B$3, "Not Specified")</f>
        <v>No Referral</v>
      </c>
    </row>
    <row r="605" spans="1:12" x14ac:dyDescent="0.3">
      <c r="A605">
        <f t="shared" ca="1" si="9"/>
        <v>0.30759031075967547</v>
      </c>
      <c r="B605" s="20">
        <v>1596</v>
      </c>
      <c r="C605" t="s">
        <v>7</v>
      </c>
      <c r="D605" t="s">
        <v>13</v>
      </c>
      <c r="E605" t="s">
        <v>17</v>
      </c>
      <c r="F605" t="s">
        <v>22</v>
      </c>
      <c r="G605" t="s">
        <v>26</v>
      </c>
      <c r="H605" s="3">
        <v>7</v>
      </c>
      <c r="I605" s="3">
        <v>14</v>
      </c>
      <c r="J605" t="s">
        <v>39</v>
      </c>
      <c r="K605" s="19">
        <v>45698</v>
      </c>
      <c r="L605" t="str">
        <f>_xlfn.XLOOKUP(J605, Referral_Lookup!A$2:A$3, Referral_Lookup!B$2:B$3, "Not Specified")</f>
        <v>No Referral</v>
      </c>
    </row>
    <row r="606" spans="1:12" x14ac:dyDescent="0.3">
      <c r="A606">
        <f t="shared" ca="1" si="9"/>
        <v>0.7361695098241543</v>
      </c>
      <c r="B606" s="20">
        <v>1597</v>
      </c>
      <c r="C606" t="s">
        <v>7</v>
      </c>
      <c r="D606" t="s">
        <v>13</v>
      </c>
      <c r="E606" t="s">
        <v>17</v>
      </c>
      <c r="F606" t="s">
        <v>21</v>
      </c>
      <c r="G606" t="s">
        <v>26</v>
      </c>
      <c r="H606" s="3">
        <v>8</v>
      </c>
      <c r="I606" s="3">
        <v>16</v>
      </c>
      <c r="J606" t="s">
        <v>39</v>
      </c>
      <c r="K606" s="19">
        <v>45603</v>
      </c>
      <c r="L606" t="str">
        <f>_xlfn.XLOOKUP(J606, Referral_Lookup!A$2:A$3, Referral_Lookup!B$2:B$3, "Not Specified")</f>
        <v>No Referral</v>
      </c>
    </row>
    <row r="607" spans="1:12" x14ac:dyDescent="0.3">
      <c r="A607">
        <f t="shared" ca="1" si="9"/>
        <v>0.4774829684367432</v>
      </c>
      <c r="B607" s="20">
        <v>1598</v>
      </c>
      <c r="C607" t="s">
        <v>8</v>
      </c>
      <c r="D607" t="s">
        <v>12</v>
      </c>
      <c r="E607" t="s">
        <v>17</v>
      </c>
      <c r="F607" t="s">
        <v>20</v>
      </c>
      <c r="G607" t="s">
        <v>25</v>
      </c>
      <c r="H607" s="3">
        <v>5</v>
      </c>
      <c r="I607" s="3">
        <v>10</v>
      </c>
      <c r="J607" t="s">
        <v>40</v>
      </c>
      <c r="K607" s="19">
        <v>45683</v>
      </c>
      <c r="L607" t="str">
        <f>_xlfn.XLOOKUP(J607, Referral_Lookup!A$2:A$3, Referral_Lookup!B$2:B$3, "Not Specified")</f>
        <v>Financial Mentoring</v>
      </c>
    </row>
    <row r="608" spans="1:12" x14ac:dyDescent="0.3">
      <c r="A608">
        <f t="shared" ca="1" si="9"/>
        <v>0.82661975281757605</v>
      </c>
      <c r="B608" s="20">
        <v>1599</v>
      </c>
      <c r="C608" t="s">
        <v>8</v>
      </c>
      <c r="D608" t="s">
        <v>12</v>
      </c>
      <c r="E608" t="s">
        <v>17</v>
      </c>
      <c r="F608" t="s">
        <v>20</v>
      </c>
      <c r="G608" t="s">
        <v>25</v>
      </c>
      <c r="H608" s="3">
        <v>10</v>
      </c>
      <c r="I608" s="3">
        <v>20</v>
      </c>
      <c r="J608" t="s">
        <v>39</v>
      </c>
      <c r="K608" s="19">
        <v>45678</v>
      </c>
      <c r="L608" t="str">
        <f>_xlfn.XLOOKUP(J608, Referral_Lookup!A$2:A$3, Referral_Lookup!B$2:B$3, "Not Specified")</f>
        <v>No Referral</v>
      </c>
    </row>
    <row r="609" spans="1:12" x14ac:dyDescent="0.3">
      <c r="A609">
        <f t="shared" ca="1" si="9"/>
        <v>0.770075858329758</v>
      </c>
      <c r="B609" s="20">
        <v>1600</v>
      </c>
      <c r="C609" t="s">
        <v>9</v>
      </c>
      <c r="D609" t="s">
        <v>16</v>
      </c>
      <c r="E609" t="s">
        <v>17</v>
      </c>
      <c r="F609" t="s">
        <v>23</v>
      </c>
      <c r="G609" t="s">
        <v>26</v>
      </c>
      <c r="H609" s="3">
        <v>3</v>
      </c>
      <c r="I609" s="3">
        <v>6</v>
      </c>
      <c r="J609" t="s">
        <v>39</v>
      </c>
      <c r="K609" s="19">
        <v>45702</v>
      </c>
      <c r="L609" t="str">
        <f>_xlfn.XLOOKUP(J609, Referral_Lookup!A$2:A$3, Referral_Lookup!B$2:B$3, "Not Specified")</f>
        <v>No Referral</v>
      </c>
    </row>
    <row r="610" spans="1:12" x14ac:dyDescent="0.3">
      <c r="A610">
        <f t="shared" ca="1" si="9"/>
        <v>0.56468095079128633</v>
      </c>
      <c r="B610" s="20">
        <v>1601</v>
      </c>
      <c r="C610" t="s">
        <v>8</v>
      </c>
      <c r="D610" t="s">
        <v>12</v>
      </c>
      <c r="E610" t="s">
        <v>17</v>
      </c>
      <c r="F610" t="s">
        <v>20</v>
      </c>
      <c r="G610" t="s">
        <v>25</v>
      </c>
      <c r="H610" s="3">
        <v>3</v>
      </c>
      <c r="I610" s="3">
        <v>6</v>
      </c>
      <c r="J610" t="s">
        <v>39</v>
      </c>
      <c r="K610" s="19">
        <v>45600</v>
      </c>
      <c r="L610" t="str">
        <f>_xlfn.XLOOKUP(J610, Referral_Lookup!A$2:A$3, Referral_Lookup!B$2:B$3, "Not Specified")</f>
        <v>No Referral</v>
      </c>
    </row>
    <row r="611" spans="1:12" x14ac:dyDescent="0.3">
      <c r="A611">
        <f t="shared" ca="1" si="9"/>
        <v>0.89770028098932575</v>
      </c>
      <c r="B611" s="20">
        <v>1602</v>
      </c>
      <c r="C611" t="s">
        <v>9</v>
      </c>
      <c r="D611" t="s">
        <v>16</v>
      </c>
      <c r="E611" t="s">
        <v>17</v>
      </c>
      <c r="F611" t="s">
        <v>23</v>
      </c>
      <c r="G611" t="s">
        <v>26</v>
      </c>
      <c r="H611" s="3">
        <v>4</v>
      </c>
      <c r="I611" s="3">
        <v>8</v>
      </c>
      <c r="J611" t="s">
        <v>40</v>
      </c>
      <c r="K611" s="19">
        <v>45636</v>
      </c>
      <c r="L611" t="str">
        <f>_xlfn.XLOOKUP(J611, Referral_Lookup!A$2:A$3, Referral_Lookup!B$2:B$3, "Not Specified")</f>
        <v>Financial Mentoring</v>
      </c>
    </row>
    <row r="612" spans="1:12" x14ac:dyDescent="0.3">
      <c r="A612">
        <f t="shared" ca="1" si="9"/>
        <v>0.79116040612204952</v>
      </c>
      <c r="B612" s="20">
        <v>1603</v>
      </c>
      <c r="C612" t="s">
        <v>8</v>
      </c>
      <c r="D612" t="s">
        <v>12</v>
      </c>
      <c r="E612" t="s">
        <v>17</v>
      </c>
      <c r="F612" t="s">
        <v>20</v>
      </c>
      <c r="G612" t="s">
        <v>25</v>
      </c>
      <c r="H612" s="3">
        <v>10</v>
      </c>
      <c r="I612" s="3">
        <v>20</v>
      </c>
      <c r="J612" t="s">
        <v>39</v>
      </c>
      <c r="K612" s="19">
        <v>45720</v>
      </c>
      <c r="L612" t="str">
        <f>_xlfn.XLOOKUP(J612, Referral_Lookup!A$2:A$3, Referral_Lookup!B$2:B$3, "Not Specified")</f>
        <v>No Referral</v>
      </c>
    </row>
    <row r="613" spans="1:12" x14ac:dyDescent="0.3">
      <c r="A613">
        <f t="shared" ca="1" si="9"/>
        <v>0.75193095333482429</v>
      </c>
      <c r="B613" s="20">
        <v>1604</v>
      </c>
      <c r="C613" t="s">
        <v>7</v>
      </c>
      <c r="D613" t="s">
        <v>13</v>
      </c>
      <c r="E613" t="s">
        <v>17</v>
      </c>
      <c r="F613" t="s">
        <v>22</v>
      </c>
      <c r="G613" t="s">
        <v>26</v>
      </c>
      <c r="H613" s="3">
        <v>9</v>
      </c>
      <c r="I613" s="3">
        <v>18</v>
      </c>
      <c r="J613" t="s">
        <v>39</v>
      </c>
      <c r="K613" s="19">
        <v>45571</v>
      </c>
      <c r="L613" t="str">
        <f>_xlfn.XLOOKUP(J613, Referral_Lookup!A$2:A$3, Referral_Lookup!B$2:B$3, "Not Specified")</f>
        <v>No Referral</v>
      </c>
    </row>
    <row r="614" spans="1:12" x14ac:dyDescent="0.3">
      <c r="A614">
        <f t="shared" ca="1" si="9"/>
        <v>0.40821384826555418</v>
      </c>
      <c r="B614" s="20">
        <v>1605</v>
      </c>
      <c r="C614" t="s">
        <v>7</v>
      </c>
      <c r="D614" t="s">
        <v>12</v>
      </c>
      <c r="E614" t="s">
        <v>17</v>
      </c>
      <c r="F614" t="s">
        <v>20</v>
      </c>
      <c r="G614" t="s">
        <v>25</v>
      </c>
      <c r="H614" s="3">
        <v>3</v>
      </c>
      <c r="I614" s="3">
        <v>6</v>
      </c>
      <c r="J614" t="s">
        <v>40</v>
      </c>
      <c r="K614" s="19">
        <v>45585</v>
      </c>
      <c r="L614" t="str">
        <f>_xlfn.XLOOKUP(J614, Referral_Lookup!A$2:A$3, Referral_Lookup!B$2:B$3, "Not Specified")</f>
        <v>Financial Mentoring</v>
      </c>
    </row>
    <row r="615" spans="1:12" x14ac:dyDescent="0.3">
      <c r="A615">
        <f t="shared" ca="1" si="9"/>
        <v>0.96721857389002874</v>
      </c>
      <c r="B615" s="20">
        <v>1606</v>
      </c>
      <c r="C615" t="s">
        <v>7</v>
      </c>
      <c r="D615" t="s">
        <v>13</v>
      </c>
      <c r="E615" t="s">
        <v>17</v>
      </c>
      <c r="F615" t="s">
        <v>22</v>
      </c>
      <c r="G615" t="s">
        <v>26</v>
      </c>
      <c r="H615" s="3">
        <v>1</v>
      </c>
      <c r="I615" s="3">
        <v>2</v>
      </c>
      <c r="J615" t="s">
        <v>40</v>
      </c>
      <c r="K615" s="19">
        <v>45738</v>
      </c>
      <c r="L615" t="str">
        <f>_xlfn.XLOOKUP(J615, Referral_Lookup!A$2:A$3, Referral_Lookup!B$2:B$3, "Not Specified")</f>
        <v>Financial Mentoring</v>
      </c>
    </row>
    <row r="616" spans="1:12" x14ac:dyDescent="0.3">
      <c r="A616">
        <f t="shared" ca="1" si="9"/>
        <v>0.94010433069929888</v>
      </c>
      <c r="B616" s="20">
        <v>1607</v>
      </c>
      <c r="C616" t="s">
        <v>7</v>
      </c>
      <c r="D616" t="s">
        <v>13</v>
      </c>
      <c r="E616" t="s">
        <v>17</v>
      </c>
      <c r="F616" t="s">
        <v>22</v>
      </c>
      <c r="G616" t="s">
        <v>26</v>
      </c>
      <c r="H616" s="3">
        <v>7</v>
      </c>
      <c r="I616" s="3">
        <v>14</v>
      </c>
      <c r="J616" t="s">
        <v>39</v>
      </c>
      <c r="K616" s="19">
        <v>45689</v>
      </c>
      <c r="L616" t="str">
        <f>_xlfn.XLOOKUP(J616, Referral_Lookup!A$2:A$3, Referral_Lookup!B$2:B$3, "Not Specified")</f>
        <v>No Referral</v>
      </c>
    </row>
    <row r="617" spans="1:12" x14ac:dyDescent="0.3">
      <c r="A617">
        <f t="shared" ca="1" si="9"/>
        <v>0.73665725584772213</v>
      </c>
      <c r="B617" s="20">
        <v>1608</v>
      </c>
      <c r="C617" t="s">
        <v>9</v>
      </c>
      <c r="D617" t="s">
        <v>15</v>
      </c>
      <c r="E617" t="s">
        <v>18</v>
      </c>
      <c r="F617" t="s">
        <v>23</v>
      </c>
      <c r="G617" t="s">
        <v>27</v>
      </c>
      <c r="H617" s="3">
        <v>3</v>
      </c>
      <c r="I617" s="3">
        <v>6</v>
      </c>
      <c r="J617" t="s">
        <v>39</v>
      </c>
      <c r="K617" s="19">
        <v>45626</v>
      </c>
      <c r="L617" t="str">
        <f>_xlfn.XLOOKUP(J617, Referral_Lookup!A$2:A$3, Referral_Lookup!B$2:B$3, "Not Specified")</f>
        <v>No Referral</v>
      </c>
    </row>
    <row r="618" spans="1:12" x14ac:dyDescent="0.3">
      <c r="A618">
        <f t="shared" ca="1" si="9"/>
        <v>0.48594207053236704</v>
      </c>
      <c r="B618" s="20">
        <v>1609</v>
      </c>
      <c r="C618" t="s">
        <v>7</v>
      </c>
      <c r="D618" t="s">
        <v>13</v>
      </c>
      <c r="E618" t="s">
        <v>17</v>
      </c>
      <c r="F618" t="s">
        <v>21</v>
      </c>
      <c r="G618" t="s">
        <v>26</v>
      </c>
      <c r="H618" s="3">
        <v>10</v>
      </c>
      <c r="I618" s="3">
        <v>20</v>
      </c>
      <c r="J618" t="s">
        <v>39</v>
      </c>
      <c r="K618" s="19">
        <v>45626</v>
      </c>
      <c r="L618" t="str">
        <f>_xlfn.XLOOKUP(J618, Referral_Lookup!A$2:A$3, Referral_Lookup!B$2:B$3, "Not Specified")</f>
        <v>No Referral</v>
      </c>
    </row>
    <row r="619" spans="1:12" x14ac:dyDescent="0.3">
      <c r="A619">
        <f t="shared" ca="1" si="9"/>
        <v>0.57363741786450351</v>
      </c>
      <c r="B619" s="20">
        <v>1610</v>
      </c>
      <c r="C619" t="s">
        <v>8</v>
      </c>
      <c r="D619" t="s">
        <v>12</v>
      </c>
      <c r="E619" t="s">
        <v>17</v>
      </c>
      <c r="F619" t="s">
        <v>20</v>
      </c>
      <c r="G619" t="s">
        <v>25</v>
      </c>
      <c r="H619" s="3">
        <v>5</v>
      </c>
      <c r="I619" s="3">
        <v>10</v>
      </c>
      <c r="J619" t="s">
        <v>39</v>
      </c>
      <c r="K619" s="19">
        <v>45600</v>
      </c>
      <c r="L619" t="str">
        <f>_xlfn.XLOOKUP(J619, Referral_Lookup!A$2:A$3, Referral_Lookup!B$2:B$3, "Not Specified")</f>
        <v>No Referral</v>
      </c>
    </row>
    <row r="620" spans="1:12" x14ac:dyDescent="0.3">
      <c r="A620">
        <f t="shared" ca="1" si="9"/>
        <v>0.35071912441441766</v>
      </c>
      <c r="B620" s="20">
        <v>1611</v>
      </c>
      <c r="C620" t="s">
        <v>9</v>
      </c>
      <c r="D620" t="s">
        <v>16</v>
      </c>
      <c r="E620" t="s">
        <v>17</v>
      </c>
      <c r="F620" t="s">
        <v>21</v>
      </c>
      <c r="G620" t="s">
        <v>26</v>
      </c>
      <c r="H620" s="3">
        <v>9</v>
      </c>
      <c r="I620" s="3">
        <v>18</v>
      </c>
      <c r="J620" t="s">
        <v>39</v>
      </c>
      <c r="K620" s="19">
        <v>45573</v>
      </c>
      <c r="L620" t="str">
        <f>_xlfn.XLOOKUP(J620, Referral_Lookup!A$2:A$3, Referral_Lookup!B$2:B$3, "Not Specified")</f>
        <v>No Referral</v>
      </c>
    </row>
    <row r="621" spans="1:12" x14ac:dyDescent="0.3">
      <c r="A621">
        <f t="shared" ca="1" si="9"/>
        <v>0.94318145592347113</v>
      </c>
      <c r="B621" s="20">
        <v>1612</v>
      </c>
      <c r="C621" t="s">
        <v>7</v>
      </c>
      <c r="D621" t="s">
        <v>13</v>
      </c>
      <c r="E621" t="s">
        <v>17</v>
      </c>
      <c r="F621" t="s">
        <v>22</v>
      </c>
      <c r="G621" t="s">
        <v>26</v>
      </c>
      <c r="H621" s="3">
        <v>10</v>
      </c>
      <c r="I621" s="3">
        <v>20</v>
      </c>
      <c r="J621" t="s">
        <v>39</v>
      </c>
      <c r="K621" s="19">
        <v>45633</v>
      </c>
      <c r="L621" t="str">
        <f>_xlfn.XLOOKUP(J621, Referral_Lookup!A$2:A$3, Referral_Lookup!B$2:B$3, "Not Specified")</f>
        <v>No Referral</v>
      </c>
    </row>
    <row r="622" spans="1:12" x14ac:dyDescent="0.3">
      <c r="A622">
        <f t="shared" ca="1" si="9"/>
        <v>0.6285698301968371</v>
      </c>
      <c r="B622" s="20">
        <v>1613</v>
      </c>
      <c r="C622" t="s">
        <v>9</v>
      </c>
      <c r="D622" t="s">
        <v>15</v>
      </c>
      <c r="E622" t="s">
        <v>19</v>
      </c>
      <c r="F622" t="s">
        <v>23</v>
      </c>
      <c r="G622" t="s">
        <v>27</v>
      </c>
      <c r="H622" s="3">
        <v>7</v>
      </c>
      <c r="I622" s="3">
        <v>14</v>
      </c>
      <c r="J622" t="s">
        <v>40</v>
      </c>
      <c r="K622" s="19">
        <v>45601</v>
      </c>
      <c r="L622" t="str">
        <f>_xlfn.XLOOKUP(J622, Referral_Lookup!A$2:A$3, Referral_Lookup!B$2:B$3, "Not Specified")</f>
        <v>Financial Mentoring</v>
      </c>
    </row>
    <row r="623" spans="1:12" x14ac:dyDescent="0.3">
      <c r="A623">
        <f t="shared" ca="1" si="9"/>
        <v>0.83671131992047543</v>
      </c>
      <c r="B623" s="20">
        <v>1614</v>
      </c>
      <c r="C623" t="s">
        <v>7</v>
      </c>
      <c r="D623" t="s">
        <v>12</v>
      </c>
      <c r="E623" t="s">
        <v>17</v>
      </c>
      <c r="F623" t="s">
        <v>20</v>
      </c>
      <c r="G623" t="s">
        <v>25</v>
      </c>
      <c r="H623" s="3">
        <v>7</v>
      </c>
      <c r="I623" s="3">
        <v>14</v>
      </c>
      <c r="J623" t="s">
        <v>40</v>
      </c>
      <c r="K623" s="19">
        <v>45619</v>
      </c>
      <c r="L623" t="str">
        <f>_xlfn.XLOOKUP(J623, Referral_Lookup!A$2:A$3, Referral_Lookup!B$2:B$3, "Not Specified")</f>
        <v>Financial Mentoring</v>
      </c>
    </row>
    <row r="624" spans="1:12" x14ac:dyDescent="0.3">
      <c r="A624">
        <f t="shared" ca="1" si="9"/>
        <v>0.72141746300366594</v>
      </c>
      <c r="B624" s="20">
        <v>1615</v>
      </c>
      <c r="C624" t="s">
        <v>7</v>
      </c>
      <c r="D624" t="s">
        <v>13</v>
      </c>
      <c r="E624" t="s">
        <v>17</v>
      </c>
      <c r="F624" t="s">
        <v>22</v>
      </c>
      <c r="G624" t="s">
        <v>26</v>
      </c>
      <c r="H624" s="3">
        <v>4</v>
      </c>
      <c r="I624" s="3">
        <v>8</v>
      </c>
      <c r="J624" t="s">
        <v>39</v>
      </c>
      <c r="K624" s="19">
        <v>45582</v>
      </c>
      <c r="L624" t="str">
        <f>_xlfn.XLOOKUP(J624, Referral_Lookup!A$2:A$3, Referral_Lookup!B$2:B$3, "Not Specified")</f>
        <v>No Referral</v>
      </c>
    </row>
    <row r="625" spans="1:12" x14ac:dyDescent="0.3">
      <c r="A625">
        <f t="shared" ca="1" si="9"/>
        <v>0.49796097055398181</v>
      </c>
      <c r="B625" s="20">
        <v>1616</v>
      </c>
      <c r="C625" t="s">
        <v>7</v>
      </c>
      <c r="D625" t="s">
        <v>12</v>
      </c>
      <c r="E625" t="s">
        <v>17</v>
      </c>
      <c r="F625" t="s">
        <v>22</v>
      </c>
      <c r="G625" t="s">
        <v>26</v>
      </c>
      <c r="H625" s="3">
        <v>9</v>
      </c>
      <c r="I625" s="3">
        <v>18</v>
      </c>
      <c r="J625" t="s">
        <v>40</v>
      </c>
      <c r="K625" s="19">
        <v>45642</v>
      </c>
      <c r="L625" t="str">
        <f>_xlfn.XLOOKUP(J625, Referral_Lookup!A$2:A$3, Referral_Lookup!B$2:B$3, "Not Specified")</f>
        <v>Financial Mentoring</v>
      </c>
    </row>
    <row r="626" spans="1:12" x14ac:dyDescent="0.3">
      <c r="A626">
        <f t="shared" ca="1" si="9"/>
        <v>0.72579960842771085</v>
      </c>
      <c r="B626" s="20">
        <v>1617</v>
      </c>
      <c r="C626" t="s">
        <v>8</v>
      </c>
      <c r="D626" t="s">
        <v>12</v>
      </c>
      <c r="E626" t="s">
        <v>17</v>
      </c>
      <c r="F626" t="s">
        <v>20</v>
      </c>
      <c r="G626" t="s">
        <v>25</v>
      </c>
      <c r="H626" s="3">
        <v>7</v>
      </c>
      <c r="I626" s="3">
        <v>14</v>
      </c>
      <c r="J626" t="s">
        <v>39</v>
      </c>
      <c r="K626" s="19">
        <v>45663</v>
      </c>
      <c r="L626" t="str">
        <f>_xlfn.XLOOKUP(J626, Referral_Lookup!A$2:A$3, Referral_Lookup!B$2:B$3, "Not Specified")</f>
        <v>No Referral</v>
      </c>
    </row>
    <row r="627" spans="1:12" x14ac:dyDescent="0.3">
      <c r="A627">
        <f t="shared" ca="1" si="9"/>
        <v>0.308123744815196</v>
      </c>
      <c r="B627" s="20">
        <v>1618</v>
      </c>
      <c r="C627" t="s">
        <v>9</v>
      </c>
      <c r="D627" t="s">
        <v>14</v>
      </c>
      <c r="E627" t="s">
        <v>18</v>
      </c>
      <c r="F627" t="s">
        <v>23</v>
      </c>
      <c r="G627" t="s">
        <v>27</v>
      </c>
      <c r="H627" s="3">
        <v>2</v>
      </c>
      <c r="I627" s="3">
        <v>4</v>
      </c>
      <c r="J627" t="s">
        <v>40</v>
      </c>
      <c r="K627" s="19">
        <v>45624</v>
      </c>
      <c r="L627" t="str">
        <f>_xlfn.XLOOKUP(J627, Referral_Lookup!A$2:A$3, Referral_Lookup!B$2:B$3, "Not Specified")</f>
        <v>Financial Mentoring</v>
      </c>
    </row>
    <row r="628" spans="1:12" x14ac:dyDescent="0.3">
      <c r="A628">
        <f t="shared" ca="1" si="9"/>
        <v>4.7753065866661948E-2</v>
      </c>
      <c r="B628" s="20">
        <v>1619</v>
      </c>
      <c r="C628" t="s">
        <v>7</v>
      </c>
      <c r="D628" t="s">
        <v>13</v>
      </c>
      <c r="E628" t="s">
        <v>17</v>
      </c>
      <c r="F628" t="s">
        <v>22</v>
      </c>
      <c r="G628" t="s">
        <v>26</v>
      </c>
      <c r="H628" s="3">
        <v>6</v>
      </c>
      <c r="I628" s="3">
        <v>12</v>
      </c>
      <c r="J628" t="s">
        <v>40</v>
      </c>
      <c r="K628" s="19">
        <v>45618</v>
      </c>
      <c r="L628" t="str">
        <f>_xlfn.XLOOKUP(J628, Referral_Lookup!A$2:A$3, Referral_Lookup!B$2:B$3, "Not Specified")</f>
        <v>Financial Mentoring</v>
      </c>
    </row>
    <row r="629" spans="1:12" x14ac:dyDescent="0.3">
      <c r="A629">
        <f t="shared" ca="1" si="9"/>
        <v>0.24380935644144464</v>
      </c>
      <c r="B629" s="20">
        <v>1620</v>
      </c>
      <c r="C629" t="s">
        <v>7</v>
      </c>
      <c r="D629" t="s">
        <v>13</v>
      </c>
      <c r="E629" t="s">
        <v>17</v>
      </c>
      <c r="F629" t="s">
        <v>21</v>
      </c>
      <c r="G629" t="s">
        <v>26</v>
      </c>
      <c r="H629" s="3">
        <v>4</v>
      </c>
      <c r="I629" s="3">
        <v>8</v>
      </c>
      <c r="J629" t="s">
        <v>39</v>
      </c>
      <c r="K629" s="19">
        <v>45688</v>
      </c>
      <c r="L629" t="str">
        <f>_xlfn.XLOOKUP(J629, Referral_Lookup!A$2:A$3, Referral_Lookup!B$2:B$3, "Not Specified")</f>
        <v>No Referral</v>
      </c>
    </row>
    <row r="630" spans="1:12" x14ac:dyDescent="0.3">
      <c r="A630">
        <f t="shared" ca="1" si="9"/>
        <v>0.8635316308009493</v>
      </c>
      <c r="B630" s="20">
        <v>1621</v>
      </c>
      <c r="C630" t="s">
        <v>8</v>
      </c>
      <c r="D630" t="s">
        <v>12</v>
      </c>
      <c r="E630" t="s">
        <v>17</v>
      </c>
      <c r="F630" t="s">
        <v>20</v>
      </c>
      <c r="G630" t="s">
        <v>25</v>
      </c>
      <c r="H630" s="3">
        <v>6</v>
      </c>
      <c r="I630" s="3">
        <v>12</v>
      </c>
      <c r="J630" t="s">
        <v>40</v>
      </c>
      <c r="K630" s="19">
        <v>45675</v>
      </c>
      <c r="L630" t="str">
        <f>_xlfn.XLOOKUP(J630, Referral_Lookup!A$2:A$3, Referral_Lookup!B$2:B$3, "Not Specified")</f>
        <v>Financial Mentoring</v>
      </c>
    </row>
    <row r="631" spans="1:12" x14ac:dyDescent="0.3">
      <c r="A631">
        <f t="shared" ca="1" si="9"/>
        <v>0.49281319916027677</v>
      </c>
      <c r="B631" s="20">
        <v>1622</v>
      </c>
      <c r="C631" t="s">
        <v>7</v>
      </c>
      <c r="D631" t="s">
        <v>13</v>
      </c>
      <c r="E631" t="s">
        <v>17</v>
      </c>
      <c r="F631" t="s">
        <v>22</v>
      </c>
      <c r="G631" t="s">
        <v>26</v>
      </c>
      <c r="H631" s="3">
        <v>9</v>
      </c>
      <c r="I631" s="3">
        <v>18</v>
      </c>
      <c r="J631" t="s">
        <v>39</v>
      </c>
      <c r="K631" s="19">
        <v>45650</v>
      </c>
      <c r="L631" t="str">
        <f>_xlfn.XLOOKUP(J631, Referral_Lookup!A$2:A$3, Referral_Lookup!B$2:B$3, "Not Specified")</f>
        <v>No Referral</v>
      </c>
    </row>
    <row r="632" spans="1:12" x14ac:dyDescent="0.3">
      <c r="A632">
        <f t="shared" ca="1" si="9"/>
        <v>0.82536701277015434</v>
      </c>
      <c r="B632" s="20">
        <v>1623</v>
      </c>
      <c r="C632" t="s">
        <v>8</v>
      </c>
      <c r="D632" t="s">
        <v>12</v>
      </c>
      <c r="E632" t="s">
        <v>17</v>
      </c>
      <c r="F632" t="s">
        <v>20</v>
      </c>
      <c r="G632" t="s">
        <v>25</v>
      </c>
      <c r="H632" s="3">
        <v>1</v>
      </c>
      <c r="I632" s="3">
        <v>2</v>
      </c>
      <c r="J632" t="s">
        <v>39</v>
      </c>
      <c r="K632" s="19">
        <v>45721</v>
      </c>
      <c r="L632" t="str">
        <f>_xlfn.XLOOKUP(J632, Referral_Lookup!A$2:A$3, Referral_Lookup!B$2:B$3, "Not Specified")</f>
        <v>No Referral</v>
      </c>
    </row>
    <row r="633" spans="1:12" x14ac:dyDescent="0.3">
      <c r="A633">
        <f t="shared" ca="1" si="9"/>
        <v>0.60252778980455957</v>
      </c>
      <c r="B633" s="20">
        <v>1624</v>
      </c>
      <c r="C633" t="s">
        <v>8</v>
      </c>
      <c r="D633" t="s">
        <v>12</v>
      </c>
      <c r="E633" t="s">
        <v>17</v>
      </c>
      <c r="F633" t="s">
        <v>20</v>
      </c>
      <c r="G633" t="s">
        <v>25</v>
      </c>
      <c r="H633" s="3">
        <v>8</v>
      </c>
      <c r="I633" s="3">
        <v>16</v>
      </c>
      <c r="J633" t="s">
        <v>39</v>
      </c>
      <c r="K633" s="19">
        <v>45676</v>
      </c>
      <c r="L633" t="str">
        <f>_xlfn.XLOOKUP(J633, Referral_Lookup!A$2:A$3, Referral_Lookup!B$2:B$3, "Not Specified")</f>
        <v>No Referral</v>
      </c>
    </row>
    <row r="634" spans="1:12" x14ac:dyDescent="0.3">
      <c r="A634">
        <f t="shared" ca="1" si="9"/>
        <v>0.54518987353090398</v>
      </c>
      <c r="B634" s="20">
        <v>1625</v>
      </c>
      <c r="C634" t="s">
        <v>8</v>
      </c>
      <c r="D634" t="s">
        <v>12</v>
      </c>
      <c r="E634" t="s">
        <v>17</v>
      </c>
      <c r="F634" t="s">
        <v>20</v>
      </c>
      <c r="G634" t="s">
        <v>25</v>
      </c>
      <c r="H634" s="3">
        <v>6</v>
      </c>
      <c r="I634" s="3">
        <v>12</v>
      </c>
      <c r="J634" t="s">
        <v>39</v>
      </c>
      <c r="K634" s="19">
        <v>45583</v>
      </c>
      <c r="L634" t="str">
        <f>_xlfn.XLOOKUP(J634, Referral_Lookup!A$2:A$3, Referral_Lookup!B$2:B$3, "Not Specified")</f>
        <v>No Referral</v>
      </c>
    </row>
    <row r="635" spans="1:12" x14ac:dyDescent="0.3">
      <c r="A635">
        <f t="shared" ca="1" si="9"/>
        <v>0.61734541787391883</v>
      </c>
      <c r="B635" s="20">
        <v>1626</v>
      </c>
      <c r="C635" t="s">
        <v>9</v>
      </c>
      <c r="D635" t="s">
        <v>14</v>
      </c>
      <c r="E635" t="s">
        <v>18</v>
      </c>
      <c r="F635" t="s">
        <v>23</v>
      </c>
      <c r="G635" t="s">
        <v>27</v>
      </c>
      <c r="H635" s="3">
        <v>7</v>
      </c>
      <c r="I635" s="3">
        <v>14</v>
      </c>
      <c r="J635" t="s">
        <v>39</v>
      </c>
      <c r="K635" s="19">
        <v>45593</v>
      </c>
      <c r="L635" t="str">
        <f>_xlfn.XLOOKUP(J635, Referral_Lookup!A$2:A$3, Referral_Lookup!B$2:B$3, "Not Specified")</f>
        <v>No Referral</v>
      </c>
    </row>
    <row r="636" spans="1:12" x14ac:dyDescent="0.3">
      <c r="A636">
        <f t="shared" ca="1" si="9"/>
        <v>0.2292175118831743</v>
      </c>
      <c r="B636" s="20">
        <v>1627</v>
      </c>
      <c r="C636" t="s">
        <v>7</v>
      </c>
      <c r="D636" t="s">
        <v>16</v>
      </c>
      <c r="E636" t="s">
        <v>17</v>
      </c>
      <c r="F636" t="s">
        <v>21</v>
      </c>
      <c r="G636" t="s">
        <v>26</v>
      </c>
      <c r="H636" s="3">
        <v>10</v>
      </c>
      <c r="I636" s="3">
        <v>20</v>
      </c>
      <c r="J636" t="s">
        <v>39</v>
      </c>
      <c r="K636" s="19">
        <v>45668</v>
      </c>
      <c r="L636" t="str">
        <f>_xlfn.XLOOKUP(J636, Referral_Lookup!A$2:A$3, Referral_Lookup!B$2:B$3, "Not Specified")</f>
        <v>No Referral</v>
      </c>
    </row>
    <row r="637" spans="1:12" x14ac:dyDescent="0.3">
      <c r="A637">
        <f t="shared" ca="1" si="9"/>
        <v>0.48220013610386403</v>
      </c>
      <c r="B637" s="20">
        <v>1628</v>
      </c>
      <c r="C637" t="s">
        <v>9</v>
      </c>
      <c r="D637" t="s">
        <v>15</v>
      </c>
      <c r="E637" t="s">
        <v>18</v>
      </c>
      <c r="F637" t="s">
        <v>23</v>
      </c>
      <c r="G637" t="s">
        <v>27</v>
      </c>
      <c r="H637" s="3">
        <v>4</v>
      </c>
      <c r="I637" s="3">
        <v>8</v>
      </c>
      <c r="J637" t="s">
        <v>39</v>
      </c>
      <c r="K637" s="19">
        <v>45652</v>
      </c>
      <c r="L637" t="str">
        <f>_xlfn.XLOOKUP(J637, Referral_Lookup!A$2:A$3, Referral_Lookup!B$2:B$3, "Not Specified")</f>
        <v>No Referral</v>
      </c>
    </row>
    <row r="638" spans="1:12" x14ac:dyDescent="0.3">
      <c r="A638">
        <f t="shared" ca="1" si="9"/>
        <v>0.4114946058120641</v>
      </c>
      <c r="B638" s="20">
        <v>1629</v>
      </c>
      <c r="C638" t="s">
        <v>10</v>
      </c>
      <c r="D638" t="s">
        <v>15</v>
      </c>
      <c r="E638" t="s">
        <v>19</v>
      </c>
      <c r="F638" t="s">
        <v>24</v>
      </c>
      <c r="G638" t="s">
        <v>28</v>
      </c>
      <c r="H638" s="3">
        <v>2</v>
      </c>
      <c r="I638" s="3">
        <v>4</v>
      </c>
      <c r="J638" t="s">
        <v>39</v>
      </c>
      <c r="K638" s="19">
        <v>45651</v>
      </c>
      <c r="L638" t="str">
        <f>_xlfn.XLOOKUP(J638, Referral_Lookup!A$2:A$3, Referral_Lookup!B$2:B$3, "Not Specified")</f>
        <v>No Referral</v>
      </c>
    </row>
    <row r="639" spans="1:12" x14ac:dyDescent="0.3">
      <c r="A639">
        <f t="shared" ca="1" si="9"/>
        <v>0.98416247866649698</v>
      </c>
      <c r="B639" s="20">
        <v>1630</v>
      </c>
      <c r="C639" t="s">
        <v>9</v>
      </c>
      <c r="D639" t="s">
        <v>14</v>
      </c>
      <c r="E639" t="s">
        <v>18</v>
      </c>
      <c r="F639" t="s">
        <v>23</v>
      </c>
      <c r="G639" t="s">
        <v>27</v>
      </c>
      <c r="H639" s="3">
        <v>3</v>
      </c>
      <c r="I639" s="3">
        <v>6</v>
      </c>
      <c r="J639" t="s">
        <v>39</v>
      </c>
      <c r="K639" s="19">
        <v>45694</v>
      </c>
      <c r="L639" t="str">
        <f>_xlfn.XLOOKUP(J639, Referral_Lookup!A$2:A$3, Referral_Lookup!B$2:B$3, "Not Specified")</f>
        <v>No Referral</v>
      </c>
    </row>
    <row r="640" spans="1:12" x14ac:dyDescent="0.3">
      <c r="A640">
        <f t="shared" ca="1" si="9"/>
        <v>0.55680578640310541</v>
      </c>
      <c r="B640" s="20">
        <v>1631</v>
      </c>
      <c r="C640" t="s">
        <v>7</v>
      </c>
      <c r="D640" t="s">
        <v>13</v>
      </c>
      <c r="E640" t="s">
        <v>17</v>
      </c>
      <c r="F640" t="s">
        <v>22</v>
      </c>
      <c r="G640" t="s">
        <v>26</v>
      </c>
      <c r="H640" s="3">
        <v>4</v>
      </c>
      <c r="I640" s="3">
        <v>8</v>
      </c>
      <c r="J640" t="s">
        <v>40</v>
      </c>
      <c r="K640" s="19">
        <v>45611</v>
      </c>
      <c r="L640" t="str">
        <f>_xlfn.XLOOKUP(J640, Referral_Lookup!A$2:A$3, Referral_Lookup!B$2:B$3, "Not Specified")</f>
        <v>Financial Mentoring</v>
      </c>
    </row>
    <row r="641" spans="1:12" x14ac:dyDescent="0.3">
      <c r="A641">
        <f t="shared" ca="1" si="9"/>
        <v>2.7317279940894279E-2</v>
      </c>
      <c r="B641" s="20">
        <v>1632</v>
      </c>
      <c r="C641" t="s">
        <v>8</v>
      </c>
      <c r="D641" t="s">
        <v>12</v>
      </c>
      <c r="E641" t="s">
        <v>17</v>
      </c>
      <c r="F641" t="s">
        <v>20</v>
      </c>
      <c r="G641" t="s">
        <v>25</v>
      </c>
      <c r="H641" s="3">
        <v>5</v>
      </c>
      <c r="I641" s="3">
        <v>10</v>
      </c>
      <c r="J641" t="s">
        <v>39</v>
      </c>
      <c r="K641" s="19">
        <v>45587</v>
      </c>
      <c r="L641" t="str">
        <f>_xlfn.XLOOKUP(J641, Referral_Lookup!A$2:A$3, Referral_Lookup!B$2:B$3, "Not Specified")</f>
        <v>No Referral</v>
      </c>
    </row>
    <row r="642" spans="1:12" x14ac:dyDescent="0.3">
      <c r="A642">
        <f t="shared" ca="1" si="9"/>
        <v>2.0487295932031468E-2</v>
      </c>
      <c r="B642" s="20">
        <v>1633</v>
      </c>
      <c r="C642" t="s">
        <v>8</v>
      </c>
      <c r="D642" t="s">
        <v>12</v>
      </c>
      <c r="E642" t="s">
        <v>17</v>
      </c>
      <c r="F642" t="s">
        <v>20</v>
      </c>
      <c r="G642" t="s">
        <v>25</v>
      </c>
      <c r="H642" s="3">
        <v>5</v>
      </c>
      <c r="I642" s="3">
        <v>10</v>
      </c>
      <c r="J642" t="s">
        <v>40</v>
      </c>
      <c r="K642" s="19">
        <v>45687</v>
      </c>
      <c r="L642" t="str">
        <f>_xlfn.XLOOKUP(J642, Referral_Lookup!A$2:A$3, Referral_Lookup!B$2:B$3, "Not Specified")</f>
        <v>Financial Mentoring</v>
      </c>
    </row>
    <row r="643" spans="1:12" x14ac:dyDescent="0.3">
      <c r="A643">
        <f t="shared" ca="1" si="9"/>
        <v>0.6140575618699019</v>
      </c>
      <c r="B643" s="20">
        <v>1634</v>
      </c>
      <c r="C643" t="s">
        <v>8</v>
      </c>
      <c r="D643" t="s">
        <v>12</v>
      </c>
      <c r="E643" t="s">
        <v>17</v>
      </c>
      <c r="F643" t="s">
        <v>20</v>
      </c>
      <c r="G643" t="s">
        <v>25</v>
      </c>
      <c r="H643" s="3">
        <v>9</v>
      </c>
      <c r="I643" s="3">
        <v>18</v>
      </c>
      <c r="J643" t="s">
        <v>39</v>
      </c>
      <c r="K643" s="19">
        <v>45693</v>
      </c>
      <c r="L643" t="str">
        <f>_xlfn.XLOOKUP(J643, Referral_Lookup!A$2:A$3, Referral_Lookup!B$2:B$3, "Not Specified")</f>
        <v>No Referral</v>
      </c>
    </row>
    <row r="644" spans="1:12" x14ac:dyDescent="0.3">
      <c r="A644">
        <f t="shared" ca="1" si="9"/>
        <v>0.10111673992033521</v>
      </c>
      <c r="B644" s="20">
        <v>1635</v>
      </c>
      <c r="C644" t="s">
        <v>8</v>
      </c>
      <c r="D644" t="s">
        <v>12</v>
      </c>
      <c r="E644" t="s">
        <v>17</v>
      </c>
      <c r="F644" t="s">
        <v>20</v>
      </c>
      <c r="G644" t="s">
        <v>25</v>
      </c>
      <c r="H644" s="3">
        <v>8</v>
      </c>
      <c r="I644" s="3">
        <v>16</v>
      </c>
      <c r="J644" t="s">
        <v>39</v>
      </c>
      <c r="K644" s="19">
        <v>45649</v>
      </c>
      <c r="L644" t="str">
        <f>_xlfn.XLOOKUP(J644, Referral_Lookup!A$2:A$3, Referral_Lookup!B$2:B$3, "Not Specified")</f>
        <v>No Referral</v>
      </c>
    </row>
    <row r="645" spans="1:12" x14ac:dyDescent="0.3">
      <c r="A645">
        <f t="shared" ca="1" si="9"/>
        <v>0.60105279127610745</v>
      </c>
      <c r="B645" s="20">
        <v>1636</v>
      </c>
      <c r="C645" t="s">
        <v>7</v>
      </c>
      <c r="D645" t="s">
        <v>13</v>
      </c>
      <c r="E645" t="s">
        <v>17</v>
      </c>
      <c r="F645" t="s">
        <v>22</v>
      </c>
      <c r="G645" t="s">
        <v>26</v>
      </c>
      <c r="H645" s="3">
        <v>4</v>
      </c>
      <c r="I645" s="3">
        <v>8</v>
      </c>
      <c r="J645" t="s">
        <v>40</v>
      </c>
      <c r="K645" s="19">
        <v>45578</v>
      </c>
      <c r="L645" t="str">
        <f>_xlfn.XLOOKUP(J645, Referral_Lookup!A$2:A$3, Referral_Lookup!B$2:B$3, "Not Specified")</f>
        <v>Financial Mentoring</v>
      </c>
    </row>
    <row r="646" spans="1:12" x14ac:dyDescent="0.3">
      <c r="A646">
        <f t="shared" ca="1" si="9"/>
        <v>0.77470335371781929</v>
      </c>
      <c r="B646" s="20">
        <v>1637</v>
      </c>
      <c r="C646" t="s">
        <v>8</v>
      </c>
      <c r="D646" t="s">
        <v>12</v>
      </c>
      <c r="E646" t="s">
        <v>17</v>
      </c>
      <c r="F646" t="s">
        <v>20</v>
      </c>
      <c r="G646" t="s">
        <v>25</v>
      </c>
      <c r="H646" s="3">
        <v>10</v>
      </c>
      <c r="I646" s="3">
        <v>20</v>
      </c>
      <c r="J646" t="s">
        <v>39</v>
      </c>
      <c r="K646" s="19">
        <v>45608</v>
      </c>
      <c r="L646" t="str">
        <f>_xlfn.XLOOKUP(J646, Referral_Lookup!A$2:A$3, Referral_Lookup!B$2:B$3, "Not Specified")</f>
        <v>No Referral</v>
      </c>
    </row>
    <row r="647" spans="1:12" x14ac:dyDescent="0.3">
      <c r="A647">
        <f t="shared" ca="1" si="9"/>
        <v>0.20542857842393925</v>
      </c>
      <c r="B647" s="20">
        <v>1638</v>
      </c>
      <c r="C647" t="s">
        <v>7</v>
      </c>
      <c r="D647" t="s">
        <v>13</v>
      </c>
      <c r="E647" t="s">
        <v>17</v>
      </c>
      <c r="F647" t="s">
        <v>22</v>
      </c>
      <c r="G647" t="s">
        <v>26</v>
      </c>
      <c r="H647" s="3">
        <v>10</v>
      </c>
      <c r="I647" s="3">
        <v>20</v>
      </c>
      <c r="J647" t="s">
        <v>39</v>
      </c>
      <c r="K647" s="19">
        <v>45613</v>
      </c>
      <c r="L647" t="str">
        <f>_xlfn.XLOOKUP(J647, Referral_Lookup!A$2:A$3, Referral_Lookup!B$2:B$3, "Not Specified")</f>
        <v>No Referral</v>
      </c>
    </row>
    <row r="648" spans="1:12" x14ac:dyDescent="0.3">
      <c r="A648">
        <f t="shared" ca="1" si="9"/>
        <v>0.16057938507106606</v>
      </c>
      <c r="B648" s="20">
        <v>1639</v>
      </c>
      <c r="C648" t="s">
        <v>8</v>
      </c>
      <c r="D648" t="s">
        <v>12</v>
      </c>
      <c r="E648" t="s">
        <v>17</v>
      </c>
      <c r="F648" t="s">
        <v>20</v>
      </c>
      <c r="G648" t="s">
        <v>25</v>
      </c>
      <c r="H648" s="3">
        <v>4</v>
      </c>
      <c r="I648" s="3">
        <v>8</v>
      </c>
      <c r="J648" t="s">
        <v>40</v>
      </c>
      <c r="K648" s="19">
        <v>45710</v>
      </c>
      <c r="L648" t="str">
        <f>_xlfn.XLOOKUP(J648, Referral_Lookup!A$2:A$3, Referral_Lookup!B$2:B$3, "Not Specified")</f>
        <v>Financial Mentoring</v>
      </c>
    </row>
    <row r="649" spans="1:12" x14ac:dyDescent="0.3">
      <c r="A649">
        <f t="shared" ca="1" si="9"/>
        <v>0.7373817398278264</v>
      </c>
      <c r="B649" s="20">
        <v>1640</v>
      </c>
      <c r="C649" t="s">
        <v>7</v>
      </c>
      <c r="D649" t="s">
        <v>16</v>
      </c>
      <c r="E649" t="s">
        <v>17</v>
      </c>
      <c r="F649" t="s">
        <v>21</v>
      </c>
      <c r="G649" t="s">
        <v>26</v>
      </c>
      <c r="H649" s="3">
        <v>9</v>
      </c>
      <c r="I649" s="3">
        <v>18</v>
      </c>
      <c r="J649" t="s">
        <v>40</v>
      </c>
      <c r="K649" s="19">
        <v>45583</v>
      </c>
      <c r="L649" t="str">
        <f>_xlfn.XLOOKUP(J649, Referral_Lookup!A$2:A$3, Referral_Lookup!B$2:B$3, "Not Specified")</f>
        <v>Financial Mentoring</v>
      </c>
    </row>
    <row r="650" spans="1:12" x14ac:dyDescent="0.3">
      <c r="A650">
        <f t="shared" ca="1" si="9"/>
        <v>0.34448161638439989</v>
      </c>
      <c r="B650" s="20">
        <v>1641</v>
      </c>
      <c r="C650" t="s">
        <v>9</v>
      </c>
      <c r="D650" t="s">
        <v>14</v>
      </c>
      <c r="E650" t="s">
        <v>18</v>
      </c>
      <c r="F650" t="s">
        <v>23</v>
      </c>
      <c r="G650" t="s">
        <v>27</v>
      </c>
      <c r="H650" s="3">
        <v>6</v>
      </c>
      <c r="I650" s="3">
        <v>12</v>
      </c>
      <c r="J650" t="s">
        <v>39</v>
      </c>
      <c r="K650" s="19">
        <v>45693</v>
      </c>
      <c r="L650" t="str">
        <f>_xlfn.XLOOKUP(J650, Referral_Lookup!A$2:A$3, Referral_Lookup!B$2:B$3, "Not Specified")</f>
        <v>No Referral</v>
      </c>
    </row>
    <row r="651" spans="1:12" x14ac:dyDescent="0.3">
      <c r="A651">
        <f t="shared" ref="A651:A714" ca="1" si="10">RAND()</f>
        <v>0.32567427554579187</v>
      </c>
      <c r="B651" s="20">
        <v>1642</v>
      </c>
      <c r="C651" t="s">
        <v>9</v>
      </c>
      <c r="D651" t="s">
        <v>14</v>
      </c>
      <c r="E651" t="s">
        <v>18</v>
      </c>
      <c r="F651" t="s">
        <v>23</v>
      </c>
      <c r="G651" t="s">
        <v>27</v>
      </c>
      <c r="H651" s="3">
        <v>10</v>
      </c>
      <c r="I651" s="3">
        <v>20</v>
      </c>
      <c r="J651" t="s">
        <v>40</v>
      </c>
      <c r="K651" s="19">
        <v>45666</v>
      </c>
      <c r="L651" t="str">
        <f>_xlfn.XLOOKUP(J651, Referral_Lookup!A$2:A$3, Referral_Lookup!B$2:B$3, "Not Specified")</f>
        <v>Financial Mentoring</v>
      </c>
    </row>
    <row r="652" spans="1:12" x14ac:dyDescent="0.3">
      <c r="A652">
        <f t="shared" ca="1" si="10"/>
        <v>0.57885966792081478</v>
      </c>
      <c r="B652" s="20">
        <v>1643</v>
      </c>
      <c r="C652" t="s">
        <v>7</v>
      </c>
      <c r="D652" t="s">
        <v>12</v>
      </c>
      <c r="E652" t="s">
        <v>17</v>
      </c>
      <c r="F652" t="s">
        <v>20</v>
      </c>
      <c r="G652" t="s">
        <v>26</v>
      </c>
      <c r="H652" s="3">
        <v>6</v>
      </c>
      <c r="I652" s="3">
        <v>12</v>
      </c>
      <c r="J652" t="s">
        <v>39</v>
      </c>
      <c r="K652" s="19">
        <v>45659</v>
      </c>
      <c r="L652" t="str">
        <f>_xlfn.XLOOKUP(J652, Referral_Lookup!A$2:A$3, Referral_Lookup!B$2:B$3, "Not Specified")</f>
        <v>No Referral</v>
      </c>
    </row>
    <row r="653" spans="1:12" x14ac:dyDescent="0.3">
      <c r="A653">
        <f t="shared" ca="1" si="10"/>
        <v>0.25241199512026724</v>
      </c>
      <c r="B653" s="20">
        <v>1644</v>
      </c>
      <c r="C653" t="s">
        <v>7</v>
      </c>
      <c r="D653" t="s">
        <v>12</v>
      </c>
      <c r="E653" t="s">
        <v>17</v>
      </c>
      <c r="F653" t="s">
        <v>20</v>
      </c>
      <c r="G653" t="s">
        <v>25</v>
      </c>
      <c r="H653" s="3">
        <v>9</v>
      </c>
      <c r="I653" s="3">
        <v>18</v>
      </c>
      <c r="J653" t="s">
        <v>39</v>
      </c>
      <c r="K653" s="19">
        <v>45697</v>
      </c>
      <c r="L653" t="str">
        <f>_xlfn.XLOOKUP(J653, Referral_Lookup!A$2:A$3, Referral_Lookup!B$2:B$3, "Not Specified")</f>
        <v>No Referral</v>
      </c>
    </row>
    <row r="654" spans="1:12" x14ac:dyDescent="0.3">
      <c r="A654">
        <f t="shared" ca="1" si="10"/>
        <v>0.19671675833679825</v>
      </c>
      <c r="B654" s="20">
        <v>1645</v>
      </c>
      <c r="C654" t="s">
        <v>9</v>
      </c>
      <c r="D654" t="s">
        <v>16</v>
      </c>
      <c r="E654" t="s">
        <v>17</v>
      </c>
      <c r="F654" t="s">
        <v>21</v>
      </c>
      <c r="G654" t="s">
        <v>26</v>
      </c>
      <c r="H654" s="3">
        <v>1</v>
      </c>
      <c r="I654" s="3">
        <v>2</v>
      </c>
      <c r="J654" t="s">
        <v>40</v>
      </c>
      <c r="K654" s="19">
        <v>45698</v>
      </c>
      <c r="L654" t="str">
        <f>_xlfn.XLOOKUP(J654, Referral_Lookup!A$2:A$3, Referral_Lookup!B$2:B$3, "Not Specified")</f>
        <v>Financial Mentoring</v>
      </c>
    </row>
    <row r="655" spans="1:12" x14ac:dyDescent="0.3">
      <c r="A655">
        <f t="shared" ca="1" si="10"/>
        <v>0.68843508354335103</v>
      </c>
      <c r="B655" s="20">
        <v>1646</v>
      </c>
      <c r="C655" t="s">
        <v>9</v>
      </c>
      <c r="D655" t="s">
        <v>14</v>
      </c>
      <c r="E655" t="s">
        <v>18</v>
      </c>
      <c r="F655" t="s">
        <v>23</v>
      </c>
      <c r="G655" t="s">
        <v>27</v>
      </c>
      <c r="H655" s="3">
        <v>1</v>
      </c>
      <c r="I655" s="3">
        <v>2</v>
      </c>
      <c r="J655" t="s">
        <v>39</v>
      </c>
      <c r="K655" s="19">
        <v>45594</v>
      </c>
      <c r="L655" t="str">
        <f>_xlfn.XLOOKUP(J655, Referral_Lookup!A$2:A$3, Referral_Lookup!B$2:B$3, "Not Specified")</f>
        <v>No Referral</v>
      </c>
    </row>
    <row r="656" spans="1:12" x14ac:dyDescent="0.3">
      <c r="A656">
        <f t="shared" ca="1" si="10"/>
        <v>0.56656258648497548</v>
      </c>
      <c r="B656" s="20">
        <v>1647</v>
      </c>
      <c r="C656" t="s">
        <v>8</v>
      </c>
      <c r="D656" t="s">
        <v>12</v>
      </c>
      <c r="E656" t="s">
        <v>17</v>
      </c>
      <c r="F656" t="s">
        <v>20</v>
      </c>
      <c r="G656" t="s">
        <v>25</v>
      </c>
      <c r="H656" s="3">
        <v>4</v>
      </c>
      <c r="I656" s="3">
        <v>8</v>
      </c>
      <c r="J656" t="s">
        <v>39</v>
      </c>
      <c r="K656" s="19">
        <v>45707</v>
      </c>
      <c r="L656" t="str">
        <f>_xlfn.XLOOKUP(J656, Referral_Lookup!A$2:A$3, Referral_Lookup!B$2:B$3, "Not Specified")</f>
        <v>No Referral</v>
      </c>
    </row>
    <row r="657" spans="1:12" x14ac:dyDescent="0.3">
      <c r="A657">
        <f t="shared" ca="1" si="10"/>
        <v>0.27317302798288556</v>
      </c>
      <c r="B657" s="20">
        <v>1648</v>
      </c>
      <c r="C657" t="s">
        <v>7</v>
      </c>
      <c r="D657" t="s">
        <v>13</v>
      </c>
      <c r="E657" t="s">
        <v>17</v>
      </c>
      <c r="F657" t="s">
        <v>21</v>
      </c>
      <c r="G657" t="s">
        <v>26</v>
      </c>
      <c r="H657" s="3">
        <v>2</v>
      </c>
      <c r="I657" s="3">
        <v>4</v>
      </c>
      <c r="J657" t="s">
        <v>39</v>
      </c>
      <c r="K657" s="19">
        <v>45658</v>
      </c>
      <c r="L657" t="str">
        <f>_xlfn.XLOOKUP(J657, Referral_Lookup!A$2:A$3, Referral_Lookup!B$2:B$3, "Not Specified")</f>
        <v>No Referral</v>
      </c>
    </row>
    <row r="658" spans="1:12" x14ac:dyDescent="0.3">
      <c r="A658">
        <f t="shared" ca="1" si="10"/>
        <v>0.34262281178547305</v>
      </c>
      <c r="B658" s="20">
        <v>1649</v>
      </c>
      <c r="C658" t="s">
        <v>7</v>
      </c>
      <c r="D658" t="s">
        <v>13</v>
      </c>
      <c r="E658" t="s">
        <v>17</v>
      </c>
      <c r="F658" t="s">
        <v>22</v>
      </c>
      <c r="G658" t="s">
        <v>26</v>
      </c>
      <c r="H658" s="3">
        <v>8</v>
      </c>
      <c r="I658" s="3">
        <v>16</v>
      </c>
      <c r="J658" t="s">
        <v>39</v>
      </c>
      <c r="K658" s="19">
        <v>45608</v>
      </c>
      <c r="L658" t="str">
        <f>_xlfn.XLOOKUP(J658, Referral_Lookup!A$2:A$3, Referral_Lookup!B$2:B$3, "Not Specified")</f>
        <v>No Referral</v>
      </c>
    </row>
    <row r="659" spans="1:12" x14ac:dyDescent="0.3">
      <c r="A659">
        <f t="shared" ca="1" si="10"/>
        <v>0.84867149742397252</v>
      </c>
      <c r="B659" s="20">
        <v>1650</v>
      </c>
      <c r="C659" t="s">
        <v>8</v>
      </c>
      <c r="D659" t="s">
        <v>12</v>
      </c>
      <c r="E659" t="s">
        <v>17</v>
      </c>
      <c r="F659" t="s">
        <v>20</v>
      </c>
      <c r="G659" t="s">
        <v>25</v>
      </c>
      <c r="H659" s="3">
        <v>2</v>
      </c>
      <c r="I659" s="3">
        <v>4</v>
      </c>
      <c r="J659" t="s">
        <v>39</v>
      </c>
      <c r="K659" s="19">
        <v>45626</v>
      </c>
      <c r="L659" t="str">
        <f>_xlfn.XLOOKUP(J659, Referral_Lookup!A$2:A$3, Referral_Lookup!B$2:B$3, "Not Specified")</f>
        <v>No Referral</v>
      </c>
    </row>
    <row r="660" spans="1:12" x14ac:dyDescent="0.3">
      <c r="A660">
        <f t="shared" ca="1" si="10"/>
        <v>0.89874370079023425</v>
      </c>
      <c r="B660" s="20">
        <v>1651</v>
      </c>
      <c r="C660" t="s">
        <v>8</v>
      </c>
      <c r="D660" t="s">
        <v>12</v>
      </c>
      <c r="E660" t="s">
        <v>17</v>
      </c>
      <c r="F660" t="s">
        <v>20</v>
      </c>
      <c r="G660" t="s">
        <v>25</v>
      </c>
      <c r="H660" s="3">
        <v>1</v>
      </c>
      <c r="I660" s="3">
        <v>2</v>
      </c>
      <c r="J660" t="s">
        <v>40</v>
      </c>
      <c r="K660" s="19">
        <v>45723</v>
      </c>
      <c r="L660" t="str">
        <f>_xlfn.XLOOKUP(J660, Referral_Lookup!A$2:A$3, Referral_Lookup!B$2:B$3, "Not Specified")</f>
        <v>Financial Mentoring</v>
      </c>
    </row>
    <row r="661" spans="1:12" x14ac:dyDescent="0.3">
      <c r="A661">
        <f t="shared" ca="1" si="10"/>
        <v>1.7407108142861949E-2</v>
      </c>
      <c r="B661" s="20">
        <v>1652</v>
      </c>
      <c r="C661" t="s">
        <v>7</v>
      </c>
      <c r="D661" t="s">
        <v>13</v>
      </c>
      <c r="E661" t="s">
        <v>17</v>
      </c>
      <c r="F661" t="s">
        <v>22</v>
      </c>
      <c r="G661" t="s">
        <v>26</v>
      </c>
      <c r="H661" s="3">
        <v>8</v>
      </c>
      <c r="I661" s="3">
        <v>16</v>
      </c>
      <c r="J661" t="s">
        <v>40</v>
      </c>
      <c r="K661" s="19">
        <v>45731</v>
      </c>
      <c r="L661" t="str">
        <f>_xlfn.XLOOKUP(J661, Referral_Lookup!A$2:A$3, Referral_Lookup!B$2:B$3, "Not Specified")</f>
        <v>Financial Mentoring</v>
      </c>
    </row>
    <row r="662" spans="1:12" x14ac:dyDescent="0.3">
      <c r="A662">
        <f t="shared" ca="1" si="10"/>
        <v>1.2292921460106632E-2</v>
      </c>
      <c r="B662" s="20">
        <v>1653</v>
      </c>
      <c r="C662" t="s">
        <v>9</v>
      </c>
      <c r="D662" t="s">
        <v>16</v>
      </c>
      <c r="E662" t="s">
        <v>17</v>
      </c>
      <c r="F662" t="s">
        <v>21</v>
      </c>
      <c r="G662" t="s">
        <v>26</v>
      </c>
      <c r="H662" s="3">
        <v>10</v>
      </c>
      <c r="I662" s="3">
        <v>20</v>
      </c>
      <c r="J662" t="s">
        <v>40</v>
      </c>
      <c r="K662" s="19">
        <v>45623</v>
      </c>
      <c r="L662" t="str">
        <f>_xlfn.XLOOKUP(J662, Referral_Lookup!A$2:A$3, Referral_Lookup!B$2:B$3, "Not Specified")</f>
        <v>Financial Mentoring</v>
      </c>
    </row>
    <row r="663" spans="1:12" x14ac:dyDescent="0.3">
      <c r="A663">
        <f t="shared" ca="1" si="10"/>
        <v>0.39894287200830558</v>
      </c>
      <c r="B663" s="20">
        <v>1654</v>
      </c>
      <c r="C663" t="s">
        <v>10</v>
      </c>
      <c r="D663" t="s">
        <v>15</v>
      </c>
      <c r="E663" t="s">
        <v>19</v>
      </c>
      <c r="F663" t="s">
        <v>24</v>
      </c>
      <c r="G663" t="s">
        <v>27</v>
      </c>
      <c r="H663" s="3">
        <v>5</v>
      </c>
      <c r="I663" s="3">
        <v>10</v>
      </c>
      <c r="J663" t="s">
        <v>40</v>
      </c>
      <c r="K663" s="19">
        <v>45566</v>
      </c>
      <c r="L663" t="str">
        <f>_xlfn.XLOOKUP(J663, Referral_Lookup!A$2:A$3, Referral_Lookup!B$2:B$3, "Not Specified")</f>
        <v>Financial Mentoring</v>
      </c>
    </row>
    <row r="664" spans="1:12" x14ac:dyDescent="0.3">
      <c r="A664">
        <f t="shared" ca="1" si="10"/>
        <v>0.20870748905553327</v>
      </c>
      <c r="B664" s="20">
        <v>1655</v>
      </c>
      <c r="C664" t="s">
        <v>8</v>
      </c>
      <c r="D664" t="s">
        <v>12</v>
      </c>
      <c r="E664" t="s">
        <v>17</v>
      </c>
      <c r="F664" t="s">
        <v>20</v>
      </c>
      <c r="G664" t="s">
        <v>25</v>
      </c>
      <c r="H664" s="3">
        <v>4</v>
      </c>
      <c r="I664" s="3">
        <v>8</v>
      </c>
      <c r="J664" t="s">
        <v>40</v>
      </c>
      <c r="K664" s="19">
        <v>45615</v>
      </c>
      <c r="L664" t="str">
        <f>_xlfn.XLOOKUP(J664, Referral_Lookup!A$2:A$3, Referral_Lookup!B$2:B$3, "Not Specified")</f>
        <v>Financial Mentoring</v>
      </c>
    </row>
    <row r="665" spans="1:12" x14ac:dyDescent="0.3">
      <c r="A665">
        <f t="shared" ca="1" si="10"/>
        <v>0.34701701691564812</v>
      </c>
      <c r="B665" s="20">
        <v>1656</v>
      </c>
      <c r="C665" t="s">
        <v>7</v>
      </c>
      <c r="D665" t="s">
        <v>13</v>
      </c>
      <c r="E665" t="s">
        <v>17</v>
      </c>
      <c r="F665" t="s">
        <v>21</v>
      </c>
      <c r="G665" t="s">
        <v>26</v>
      </c>
      <c r="H665" s="3">
        <v>4</v>
      </c>
      <c r="I665" s="3">
        <v>8</v>
      </c>
      <c r="J665" t="s">
        <v>39</v>
      </c>
      <c r="K665" s="19">
        <v>45696</v>
      </c>
      <c r="L665" t="str">
        <f>_xlfn.XLOOKUP(J665, Referral_Lookup!A$2:A$3, Referral_Lookup!B$2:B$3, "Not Specified")</f>
        <v>No Referral</v>
      </c>
    </row>
    <row r="666" spans="1:12" x14ac:dyDescent="0.3">
      <c r="A666">
        <f t="shared" ca="1" si="10"/>
        <v>4.8742004573923969E-3</v>
      </c>
      <c r="B666" s="20">
        <v>1657</v>
      </c>
      <c r="C666" t="s">
        <v>8</v>
      </c>
      <c r="D666" t="s">
        <v>12</v>
      </c>
      <c r="E666" t="s">
        <v>17</v>
      </c>
      <c r="F666" t="s">
        <v>20</v>
      </c>
      <c r="G666" t="s">
        <v>25</v>
      </c>
      <c r="H666" s="3">
        <v>4</v>
      </c>
      <c r="I666" s="3">
        <v>8</v>
      </c>
      <c r="J666" t="s">
        <v>40</v>
      </c>
      <c r="K666" s="19">
        <v>45620</v>
      </c>
      <c r="L666" t="str">
        <f>_xlfn.XLOOKUP(J666, Referral_Lookup!A$2:A$3, Referral_Lookup!B$2:B$3, "Not Specified")</f>
        <v>Financial Mentoring</v>
      </c>
    </row>
    <row r="667" spans="1:12" x14ac:dyDescent="0.3">
      <c r="A667">
        <f t="shared" ca="1" si="10"/>
        <v>0.79000442459548936</v>
      </c>
      <c r="B667" s="20">
        <v>1658</v>
      </c>
      <c r="C667" t="s">
        <v>7</v>
      </c>
      <c r="D667" t="s">
        <v>13</v>
      </c>
      <c r="E667" t="s">
        <v>17</v>
      </c>
      <c r="F667" t="s">
        <v>22</v>
      </c>
      <c r="G667" t="s">
        <v>26</v>
      </c>
      <c r="H667" s="3">
        <v>8</v>
      </c>
      <c r="I667" s="3">
        <v>16</v>
      </c>
      <c r="J667" t="s">
        <v>40</v>
      </c>
      <c r="K667" s="19">
        <v>45595</v>
      </c>
      <c r="L667" t="str">
        <f>_xlfn.XLOOKUP(J667, Referral_Lookup!A$2:A$3, Referral_Lookup!B$2:B$3, "Not Specified")</f>
        <v>Financial Mentoring</v>
      </c>
    </row>
    <row r="668" spans="1:12" x14ac:dyDescent="0.3">
      <c r="A668">
        <f t="shared" ca="1" si="10"/>
        <v>0.75670366850945292</v>
      </c>
      <c r="B668" s="20">
        <v>1659</v>
      </c>
      <c r="C668" t="s">
        <v>9</v>
      </c>
      <c r="D668" t="s">
        <v>14</v>
      </c>
      <c r="E668" t="s">
        <v>18</v>
      </c>
      <c r="F668" t="s">
        <v>23</v>
      </c>
      <c r="G668" t="s">
        <v>27</v>
      </c>
      <c r="H668" s="3">
        <v>1</v>
      </c>
      <c r="I668" s="3">
        <v>2</v>
      </c>
      <c r="J668" t="s">
        <v>40</v>
      </c>
      <c r="K668" s="19">
        <v>45647</v>
      </c>
      <c r="L668" t="str">
        <f>_xlfn.XLOOKUP(J668, Referral_Lookup!A$2:A$3, Referral_Lookup!B$2:B$3, "Not Specified")</f>
        <v>Financial Mentoring</v>
      </c>
    </row>
    <row r="669" spans="1:12" x14ac:dyDescent="0.3">
      <c r="A669">
        <f t="shared" ca="1" si="10"/>
        <v>0.79037132281122857</v>
      </c>
      <c r="B669" s="20">
        <v>1660</v>
      </c>
      <c r="C669" t="s">
        <v>7</v>
      </c>
      <c r="D669" t="s">
        <v>13</v>
      </c>
      <c r="E669" t="s">
        <v>17</v>
      </c>
      <c r="F669" t="s">
        <v>22</v>
      </c>
      <c r="G669" t="s">
        <v>26</v>
      </c>
      <c r="H669" s="3">
        <v>4</v>
      </c>
      <c r="I669" s="3">
        <v>8</v>
      </c>
      <c r="J669" t="s">
        <v>39</v>
      </c>
      <c r="K669" s="19">
        <v>45709</v>
      </c>
      <c r="L669" t="str">
        <f>_xlfn.XLOOKUP(J669, Referral_Lookup!A$2:A$3, Referral_Lookup!B$2:B$3, "Not Specified")</f>
        <v>No Referral</v>
      </c>
    </row>
    <row r="670" spans="1:12" x14ac:dyDescent="0.3">
      <c r="A670">
        <f t="shared" ca="1" si="10"/>
        <v>0.11517197228416487</v>
      </c>
      <c r="B670" s="20">
        <v>1661</v>
      </c>
      <c r="C670" t="s">
        <v>8</v>
      </c>
      <c r="D670" t="s">
        <v>12</v>
      </c>
      <c r="E670" t="s">
        <v>17</v>
      </c>
      <c r="F670" t="s">
        <v>20</v>
      </c>
      <c r="G670" t="s">
        <v>25</v>
      </c>
      <c r="H670" s="3">
        <v>6</v>
      </c>
      <c r="I670" s="3">
        <v>12</v>
      </c>
      <c r="J670" t="s">
        <v>39</v>
      </c>
      <c r="K670" s="19">
        <v>45677</v>
      </c>
      <c r="L670" t="str">
        <f>_xlfn.XLOOKUP(J670, Referral_Lookup!A$2:A$3, Referral_Lookup!B$2:B$3, "Not Specified")</f>
        <v>No Referral</v>
      </c>
    </row>
    <row r="671" spans="1:12" x14ac:dyDescent="0.3">
      <c r="A671">
        <f t="shared" ca="1" si="10"/>
        <v>0.67838880147580505</v>
      </c>
      <c r="B671" s="20">
        <v>1662</v>
      </c>
      <c r="C671" t="s">
        <v>7</v>
      </c>
      <c r="D671" t="s">
        <v>13</v>
      </c>
      <c r="E671" t="s">
        <v>17</v>
      </c>
      <c r="F671" t="s">
        <v>22</v>
      </c>
      <c r="G671" t="s">
        <v>26</v>
      </c>
      <c r="H671" s="3">
        <v>5</v>
      </c>
      <c r="I671" s="3">
        <v>10</v>
      </c>
      <c r="J671" t="s">
        <v>39</v>
      </c>
      <c r="K671" s="19">
        <v>45680</v>
      </c>
      <c r="L671" t="str">
        <f>_xlfn.XLOOKUP(J671, Referral_Lookup!A$2:A$3, Referral_Lookup!B$2:B$3, "Not Specified")</f>
        <v>No Referral</v>
      </c>
    </row>
    <row r="672" spans="1:12" x14ac:dyDescent="0.3">
      <c r="A672">
        <f t="shared" ca="1" si="10"/>
        <v>0.62335796220725193</v>
      </c>
      <c r="B672" s="20">
        <v>1663</v>
      </c>
      <c r="C672" t="s">
        <v>7</v>
      </c>
      <c r="D672" t="s">
        <v>13</v>
      </c>
      <c r="E672" t="s">
        <v>17</v>
      </c>
      <c r="F672" t="s">
        <v>22</v>
      </c>
      <c r="G672" t="s">
        <v>26</v>
      </c>
      <c r="H672" s="3">
        <v>1</v>
      </c>
      <c r="I672" s="3">
        <v>2</v>
      </c>
      <c r="J672" t="s">
        <v>39</v>
      </c>
      <c r="K672" s="19">
        <v>45623</v>
      </c>
      <c r="L672" t="str">
        <f>_xlfn.XLOOKUP(J672, Referral_Lookup!A$2:A$3, Referral_Lookup!B$2:B$3, "Not Specified")</f>
        <v>No Referral</v>
      </c>
    </row>
    <row r="673" spans="1:12" x14ac:dyDescent="0.3">
      <c r="A673">
        <f t="shared" ca="1" si="10"/>
        <v>0.39310196721636304</v>
      </c>
      <c r="B673" s="20">
        <v>1664</v>
      </c>
      <c r="C673" t="s">
        <v>8</v>
      </c>
      <c r="D673" t="s">
        <v>12</v>
      </c>
      <c r="E673" t="s">
        <v>17</v>
      </c>
      <c r="F673" t="s">
        <v>20</v>
      </c>
      <c r="G673" t="s">
        <v>25</v>
      </c>
      <c r="H673" s="3">
        <v>2</v>
      </c>
      <c r="I673" s="3">
        <v>4</v>
      </c>
      <c r="J673" t="s">
        <v>39</v>
      </c>
      <c r="K673" s="19">
        <v>45581</v>
      </c>
      <c r="L673" t="str">
        <f>_xlfn.XLOOKUP(J673, Referral_Lookup!A$2:A$3, Referral_Lookup!B$2:B$3, "Not Specified")</f>
        <v>No Referral</v>
      </c>
    </row>
    <row r="674" spans="1:12" x14ac:dyDescent="0.3">
      <c r="A674">
        <f t="shared" ca="1" si="10"/>
        <v>0.26810163660678299</v>
      </c>
      <c r="B674" s="20">
        <v>1665</v>
      </c>
      <c r="C674" t="s">
        <v>7</v>
      </c>
      <c r="D674" t="s">
        <v>13</v>
      </c>
      <c r="E674" t="s">
        <v>17</v>
      </c>
      <c r="F674" t="s">
        <v>22</v>
      </c>
      <c r="G674" t="s">
        <v>26</v>
      </c>
      <c r="H674" s="3">
        <v>9</v>
      </c>
      <c r="I674" s="3">
        <v>18</v>
      </c>
      <c r="J674" t="s">
        <v>40</v>
      </c>
      <c r="K674" s="19">
        <v>45630</v>
      </c>
      <c r="L674" t="str">
        <f>_xlfn.XLOOKUP(J674, Referral_Lookup!A$2:A$3, Referral_Lookup!B$2:B$3, "Not Specified")</f>
        <v>Financial Mentoring</v>
      </c>
    </row>
    <row r="675" spans="1:12" x14ac:dyDescent="0.3">
      <c r="A675">
        <f t="shared" ca="1" si="10"/>
        <v>0.26061323156400373</v>
      </c>
      <c r="B675" s="20">
        <v>1666</v>
      </c>
      <c r="C675" t="s">
        <v>10</v>
      </c>
      <c r="D675" t="s">
        <v>15</v>
      </c>
      <c r="E675" t="s">
        <v>19</v>
      </c>
      <c r="F675" t="s">
        <v>24</v>
      </c>
      <c r="G675" t="s">
        <v>28</v>
      </c>
      <c r="H675" s="3">
        <v>1</v>
      </c>
      <c r="I675" s="3">
        <v>2</v>
      </c>
      <c r="J675" t="s">
        <v>40</v>
      </c>
      <c r="K675" s="19">
        <v>45616</v>
      </c>
      <c r="L675" t="str">
        <f>_xlfn.XLOOKUP(J675, Referral_Lookup!A$2:A$3, Referral_Lookup!B$2:B$3, "Not Specified")</f>
        <v>Financial Mentoring</v>
      </c>
    </row>
    <row r="676" spans="1:12" x14ac:dyDescent="0.3">
      <c r="A676">
        <f t="shared" ca="1" si="10"/>
        <v>0.13401269027171547</v>
      </c>
      <c r="B676" s="20">
        <v>1667</v>
      </c>
      <c r="C676" t="s">
        <v>8</v>
      </c>
      <c r="D676" t="s">
        <v>12</v>
      </c>
      <c r="E676" t="s">
        <v>17</v>
      </c>
      <c r="F676" t="s">
        <v>20</v>
      </c>
      <c r="G676" t="s">
        <v>25</v>
      </c>
      <c r="H676" s="3">
        <v>3</v>
      </c>
      <c r="I676" s="3">
        <v>6</v>
      </c>
      <c r="J676" t="s">
        <v>39</v>
      </c>
      <c r="K676" s="19">
        <v>45622</v>
      </c>
      <c r="L676" t="str">
        <f>_xlfn.XLOOKUP(J676, Referral_Lookup!A$2:A$3, Referral_Lookup!B$2:B$3, "Not Specified")</f>
        <v>No Referral</v>
      </c>
    </row>
    <row r="677" spans="1:12" x14ac:dyDescent="0.3">
      <c r="A677">
        <f t="shared" ca="1" si="10"/>
        <v>0.23671576978423292</v>
      </c>
      <c r="B677" s="20">
        <v>1668</v>
      </c>
      <c r="C677" t="s">
        <v>7</v>
      </c>
      <c r="D677" t="s">
        <v>12</v>
      </c>
      <c r="E677" t="s">
        <v>17</v>
      </c>
      <c r="F677" t="s">
        <v>20</v>
      </c>
      <c r="G677" t="s">
        <v>25</v>
      </c>
      <c r="H677" s="3">
        <v>9</v>
      </c>
      <c r="I677" s="3">
        <v>18</v>
      </c>
      <c r="J677" t="s">
        <v>39</v>
      </c>
      <c r="K677" s="19">
        <v>45703</v>
      </c>
      <c r="L677" t="str">
        <f>_xlfn.XLOOKUP(J677, Referral_Lookup!A$2:A$3, Referral_Lookup!B$2:B$3, "Not Specified")</f>
        <v>No Referral</v>
      </c>
    </row>
    <row r="678" spans="1:12" x14ac:dyDescent="0.3">
      <c r="A678">
        <f t="shared" ca="1" si="10"/>
        <v>0.12944765605176944</v>
      </c>
      <c r="B678" s="20">
        <v>1669</v>
      </c>
      <c r="C678" t="s">
        <v>7</v>
      </c>
      <c r="D678" t="s">
        <v>13</v>
      </c>
      <c r="E678" t="s">
        <v>17</v>
      </c>
      <c r="F678" t="s">
        <v>22</v>
      </c>
      <c r="G678" t="s">
        <v>26</v>
      </c>
      <c r="H678" s="3">
        <v>5</v>
      </c>
      <c r="I678" s="3">
        <v>10</v>
      </c>
      <c r="J678" t="s">
        <v>39</v>
      </c>
      <c r="K678" s="19">
        <v>45601</v>
      </c>
      <c r="L678" t="str">
        <f>_xlfn.XLOOKUP(J678, Referral_Lookup!A$2:A$3, Referral_Lookup!B$2:B$3, "Not Specified")</f>
        <v>No Referral</v>
      </c>
    </row>
    <row r="679" spans="1:12" x14ac:dyDescent="0.3">
      <c r="A679">
        <f t="shared" ca="1" si="10"/>
        <v>0.24765029738373423</v>
      </c>
      <c r="B679" s="20">
        <v>1670</v>
      </c>
      <c r="C679" t="s">
        <v>7</v>
      </c>
      <c r="D679" t="s">
        <v>12</v>
      </c>
      <c r="E679" t="s">
        <v>17</v>
      </c>
      <c r="F679" t="s">
        <v>20</v>
      </c>
      <c r="G679" t="s">
        <v>25</v>
      </c>
      <c r="H679" s="3">
        <v>7</v>
      </c>
      <c r="I679" s="3">
        <v>14</v>
      </c>
      <c r="J679" t="s">
        <v>40</v>
      </c>
      <c r="K679" s="19">
        <v>45606</v>
      </c>
      <c r="L679" t="str">
        <f>_xlfn.XLOOKUP(J679, Referral_Lookup!A$2:A$3, Referral_Lookup!B$2:B$3, "Not Specified")</f>
        <v>Financial Mentoring</v>
      </c>
    </row>
    <row r="680" spans="1:12" x14ac:dyDescent="0.3">
      <c r="A680">
        <f t="shared" ca="1" si="10"/>
        <v>0.20778522848456382</v>
      </c>
      <c r="B680" s="20">
        <v>1671</v>
      </c>
      <c r="C680" t="s">
        <v>7</v>
      </c>
      <c r="D680" t="s">
        <v>13</v>
      </c>
      <c r="E680" t="s">
        <v>17</v>
      </c>
      <c r="F680" t="s">
        <v>21</v>
      </c>
      <c r="G680" t="s">
        <v>26</v>
      </c>
      <c r="H680" s="3">
        <v>8</v>
      </c>
      <c r="I680" s="3">
        <v>16</v>
      </c>
      <c r="J680" t="s">
        <v>39</v>
      </c>
      <c r="K680" s="19">
        <v>45686</v>
      </c>
      <c r="L680" t="str">
        <f>_xlfn.XLOOKUP(J680, Referral_Lookup!A$2:A$3, Referral_Lookup!B$2:B$3, "Not Specified")</f>
        <v>No Referral</v>
      </c>
    </row>
    <row r="681" spans="1:12" x14ac:dyDescent="0.3">
      <c r="A681">
        <f t="shared" ca="1" si="10"/>
        <v>0.99413014861782945</v>
      </c>
      <c r="B681" s="20">
        <v>1672</v>
      </c>
      <c r="C681" t="s">
        <v>8</v>
      </c>
      <c r="D681" t="s">
        <v>12</v>
      </c>
      <c r="E681" t="s">
        <v>17</v>
      </c>
      <c r="F681" t="s">
        <v>20</v>
      </c>
      <c r="G681" t="s">
        <v>25</v>
      </c>
      <c r="H681" s="3">
        <v>6</v>
      </c>
      <c r="I681" s="3">
        <v>12</v>
      </c>
      <c r="J681" t="s">
        <v>39</v>
      </c>
      <c r="K681" s="19">
        <v>45667</v>
      </c>
      <c r="L681" t="str">
        <f>_xlfn.XLOOKUP(J681, Referral_Lookup!A$2:A$3, Referral_Lookup!B$2:B$3, "Not Specified")</f>
        <v>No Referral</v>
      </c>
    </row>
    <row r="682" spans="1:12" x14ac:dyDescent="0.3">
      <c r="A682">
        <f t="shared" ca="1" si="10"/>
        <v>0.75130794773834086</v>
      </c>
      <c r="B682" s="20">
        <v>1673</v>
      </c>
      <c r="C682" t="s">
        <v>8</v>
      </c>
      <c r="D682" t="s">
        <v>12</v>
      </c>
      <c r="E682" t="s">
        <v>17</v>
      </c>
      <c r="F682" t="s">
        <v>20</v>
      </c>
      <c r="G682" t="s">
        <v>25</v>
      </c>
      <c r="H682" s="3">
        <v>6</v>
      </c>
      <c r="I682" s="3">
        <v>12</v>
      </c>
      <c r="J682" t="s">
        <v>39</v>
      </c>
      <c r="K682" s="19">
        <v>45714</v>
      </c>
      <c r="L682" t="str">
        <f>_xlfn.XLOOKUP(J682, Referral_Lookup!A$2:A$3, Referral_Lookup!B$2:B$3, "Not Specified")</f>
        <v>No Referral</v>
      </c>
    </row>
    <row r="683" spans="1:12" x14ac:dyDescent="0.3">
      <c r="A683">
        <f t="shared" ca="1" si="10"/>
        <v>0.62259664531848091</v>
      </c>
      <c r="B683" s="20">
        <v>1674</v>
      </c>
      <c r="C683" t="s">
        <v>9</v>
      </c>
      <c r="D683" t="s">
        <v>15</v>
      </c>
      <c r="E683" t="s">
        <v>19</v>
      </c>
      <c r="F683" t="s">
        <v>23</v>
      </c>
      <c r="G683" t="s">
        <v>27</v>
      </c>
      <c r="H683" s="3">
        <v>5</v>
      </c>
      <c r="I683" s="3">
        <v>10</v>
      </c>
      <c r="J683" t="s">
        <v>39</v>
      </c>
      <c r="K683" s="19">
        <v>45579</v>
      </c>
      <c r="L683" t="str">
        <f>_xlfn.XLOOKUP(J683, Referral_Lookup!A$2:A$3, Referral_Lookup!B$2:B$3, "Not Specified")</f>
        <v>No Referral</v>
      </c>
    </row>
    <row r="684" spans="1:12" x14ac:dyDescent="0.3">
      <c r="A684">
        <f t="shared" ca="1" si="10"/>
        <v>6.6193640531191145E-2</v>
      </c>
      <c r="B684" s="20">
        <v>1675</v>
      </c>
      <c r="C684" t="s">
        <v>7</v>
      </c>
      <c r="D684" t="s">
        <v>13</v>
      </c>
      <c r="E684" t="s">
        <v>17</v>
      </c>
      <c r="F684" t="s">
        <v>21</v>
      </c>
      <c r="G684" t="s">
        <v>26</v>
      </c>
      <c r="H684" s="3">
        <v>5</v>
      </c>
      <c r="I684" s="3">
        <v>10</v>
      </c>
      <c r="J684" t="s">
        <v>39</v>
      </c>
      <c r="K684" s="19">
        <v>45623</v>
      </c>
      <c r="L684" t="str">
        <f>_xlfn.XLOOKUP(J684, Referral_Lookup!A$2:A$3, Referral_Lookup!B$2:B$3, "Not Specified")</f>
        <v>No Referral</v>
      </c>
    </row>
    <row r="685" spans="1:12" x14ac:dyDescent="0.3">
      <c r="A685">
        <f t="shared" ca="1" si="10"/>
        <v>0.41843835252296213</v>
      </c>
      <c r="B685" s="20">
        <v>1676</v>
      </c>
      <c r="C685" t="s">
        <v>8</v>
      </c>
      <c r="D685" t="s">
        <v>12</v>
      </c>
      <c r="E685" t="s">
        <v>17</v>
      </c>
      <c r="F685" t="s">
        <v>20</v>
      </c>
      <c r="G685" t="s">
        <v>25</v>
      </c>
      <c r="H685" s="3">
        <v>8</v>
      </c>
      <c r="I685" s="3">
        <v>16</v>
      </c>
      <c r="J685" t="s">
        <v>40</v>
      </c>
      <c r="K685" s="19">
        <v>45716</v>
      </c>
      <c r="L685" t="str">
        <f>_xlfn.XLOOKUP(J685, Referral_Lookup!A$2:A$3, Referral_Lookup!B$2:B$3, "Not Specified")</f>
        <v>Financial Mentoring</v>
      </c>
    </row>
    <row r="686" spans="1:12" x14ac:dyDescent="0.3">
      <c r="A686">
        <f t="shared" ca="1" si="10"/>
        <v>0.53513137463086125</v>
      </c>
      <c r="B686" s="20">
        <v>1677</v>
      </c>
      <c r="C686" t="s">
        <v>7</v>
      </c>
      <c r="D686" t="s">
        <v>13</v>
      </c>
      <c r="E686" t="s">
        <v>17</v>
      </c>
      <c r="F686" t="s">
        <v>22</v>
      </c>
      <c r="G686" t="s">
        <v>26</v>
      </c>
      <c r="H686" s="3">
        <v>3</v>
      </c>
      <c r="I686" s="3">
        <v>6</v>
      </c>
      <c r="J686" t="s">
        <v>39</v>
      </c>
      <c r="K686" s="19">
        <v>45659</v>
      </c>
      <c r="L686" t="str">
        <f>_xlfn.XLOOKUP(J686, Referral_Lookup!A$2:A$3, Referral_Lookup!B$2:B$3, "Not Specified")</f>
        <v>No Referral</v>
      </c>
    </row>
    <row r="687" spans="1:12" x14ac:dyDescent="0.3">
      <c r="A687">
        <f t="shared" ca="1" si="10"/>
        <v>0.18903828856556348</v>
      </c>
      <c r="B687" s="20">
        <v>1678</v>
      </c>
      <c r="C687" t="s">
        <v>8</v>
      </c>
      <c r="D687" t="s">
        <v>12</v>
      </c>
      <c r="E687" t="s">
        <v>17</v>
      </c>
      <c r="F687" t="s">
        <v>20</v>
      </c>
      <c r="G687" t="s">
        <v>25</v>
      </c>
      <c r="H687" s="3">
        <v>6</v>
      </c>
      <c r="I687" s="3">
        <v>12</v>
      </c>
      <c r="J687" t="s">
        <v>39</v>
      </c>
      <c r="K687" s="19">
        <v>45610</v>
      </c>
      <c r="L687" t="str">
        <f>_xlfn.XLOOKUP(J687, Referral_Lookup!A$2:A$3, Referral_Lookup!B$2:B$3, "Not Specified")</f>
        <v>No Referral</v>
      </c>
    </row>
    <row r="688" spans="1:12" x14ac:dyDescent="0.3">
      <c r="A688">
        <f t="shared" ca="1" si="10"/>
        <v>0.82056661293128486</v>
      </c>
      <c r="B688" s="20">
        <v>1679</v>
      </c>
      <c r="C688" t="s">
        <v>9</v>
      </c>
      <c r="D688" t="s">
        <v>16</v>
      </c>
      <c r="E688" t="s">
        <v>17</v>
      </c>
      <c r="F688" t="s">
        <v>23</v>
      </c>
      <c r="G688" t="s">
        <v>26</v>
      </c>
      <c r="H688" s="3">
        <v>10</v>
      </c>
      <c r="I688" s="3">
        <v>20</v>
      </c>
      <c r="J688" t="s">
        <v>39</v>
      </c>
      <c r="K688" s="19">
        <v>45637</v>
      </c>
      <c r="L688" t="str">
        <f>_xlfn.XLOOKUP(J688, Referral_Lookup!A$2:A$3, Referral_Lookup!B$2:B$3, "Not Specified")</f>
        <v>No Referral</v>
      </c>
    </row>
    <row r="689" spans="1:12" x14ac:dyDescent="0.3">
      <c r="A689">
        <f t="shared" ca="1" si="10"/>
        <v>0.35510933178488679</v>
      </c>
      <c r="B689" s="20">
        <v>1680</v>
      </c>
      <c r="C689" t="s">
        <v>7</v>
      </c>
      <c r="D689" t="s">
        <v>13</v>
      </c>
      <c r="E689" t="s">
        <v>17</v>
      </c>
      <c r="F689" t="s">
        <v>21</v>
      </c>
      <c r="G689" t="s">
        <v>26</v>
      </c>
      <c r="H689" s="3">
        <v>5</v>
      </c>
      <c r="I689" s="3">
        <v>10</v>
      </c>
      <c r="J689" t="s">
        <v>39</v>
      </c>
      <c r="K689" s="19">
        <v>45602</v>
      </c>
      <c r="L689" t="str">
        <f>_xlfn.XLOOKUP(J689, Referral_Lookup!A$2:A$3, Referral_Lookup!B$2:B$3, "Not Specified")</f>
        <v>No Referral</v>
      </c>
    </row>
    <row r="690" spans="1:12" x14ac:dyDescent="0.3">
      <c r="A690">
        <f t="shared" ca="1" si="10"/>
        <v>6.448822551457678E-2</v>
      </c>
      <c r="B690" s="20">
        <v>1681</v>
      </c>
      <c r="C690" t="s">
        <v>8</v>
      </c>
      <c r="D690" t="s">
        <v>12</v>
      </c>
      <c r="E690" t="s">
        <v>17</v>
      </c>
      <c r="F690" t="s">
        <v>20</v>
      </c>
      <c r="G690" t="s">
        <v>25</v>
      </c>
      <c r="H690" s="3">
        <v>9</v>
      </c>
      <c r="I690" s="3">
        <v>18</v>
      </c>
      <c r="J690" t="s">
        <v>39</v>
      </c>
      <c r="K690" s="19">
        <v>45631</v>
      </c>
      <c r="L690" t="str">
        <f>_xlfn.XLOOKUP(J690, Referral_Lookup!A$2:A$3, Referral_Lookup!B$2:B$3, "Not Specified")</f>
        <v>No Referral</v>
      </c>
    </row>
    <row r="691" spans="1:12" x14ac:dyDescent="0.3">
      <c r="A691">
        <f t="shared" ca="1" si="10"/>
        <v>0.3104689371959255</v>
      </c>
      <c r="B691" s="20">
        <v>1682</v>
      </c>
      <c r="C691" t="s">
        <v>9</v>
      </c>
      <c r="D691" t="s">
        <v>16</v>
      </c>
      <c r="E691" t="s">
        <v>17</v>
      </c>
      <c r="F691" t="s">
        <v>23</v>
      </c>
      <c r="G691" t="s">
        <v>26</v>
      </c>
      <c r="H691" s="3">
        <v>2</v>
      </c>
      <c r="I691" s="3">
        <v>4</v>
      </c>
      <c r="J691" t="s">
        <v>39</v>
      </c>
      <c r="K691" s="19">
        <v>45590</v>
      </c>
      <c r="L691" t="str">
        <f>_xlfn.XLOOKUP(J691, Referral_Lookup!A$2:A$3, Referral_Lookup!B$2:B$3, "Not Specified")</f>
        <v>No Referral</v>
      </c>
    </row>
    <row r="692" spans="1:12" x14ac:dyDescent="0.3">
      <c r="A692">
        <f t="shared" ca="1" si="10"/>
        <v>0.62748866053225338</v>
      </c>
      <c r="B692" s="20">
        <v>1683</v>
      </c>
      <c r="C692" t="s">
        <v>9</v>
      </c>
      <c r="D692" t="s">
        <v>16</v>
      </c>
      <c r="E692" t="s">
        <v>17</v>
      </c>
      <c r="F692" t="s">
        <v>21</v>
      </c>
      <c r="G692" t="s">
        <v>26</v>
      </c>
      <c r="H692" s="3">
        <v>6</v>
      </c>
      <c r="I692" s="3">
        <v>12</v>
      </c>
      <c r="J692" t="s">
        <v>39</v>
      </c>
      <c r="K692" s="19">
        <v>45590</v>
      </c>
      <c r="L692" t="str">
        <f>_xlfn.XLOOKUP(J692, Referral_Lookup!A$2:A$3, Referral_Lookup!B$2:B$3, "Not Specified")</f>
        <v>No Referral</v>
      </c>
    </row>
    <row r="693" spans="1:12" x14ac:dyDescent="0.3">
      <c r="A693">
        <f t="shared" ca="1" si="10"/>
        <v>0.37176442145178878</v>
      </c>
      <c r="B693" s="20">
        <v>1684</v>
      </c>
      <c r="C693" t="s">
        <v>7</v>
      </c>
      <c r="D693" t="s">
        <v>13</v>
      </c>
      <c r="E693" t="s">
        <v>17</v>
      </c>
      <c r="F693" t="s">
        <v>22</v>
      </c>
      <c r="G693" t="s">
        <v>26</v>
      </c>
      <c r="H693" s="3">
        <v>5</v>
      </c>
      <c r="I693" s="3">
        <v>10</v>
      </c>
      <c r="J693" t="s">
        <v>40</v>
      </c>
      <c r="K693" s="19">
        <v>45672</v>
      </c>
      <c r="L693" t="str">
        <f>_xlfn.XLOOKUP(J693, Referral_Lookup!A$2:A$3, Referral_Lookup!B$2:B$3, "Not Specified")</f>
        <v>Financial Mentoring</v>
      </c>
    </row>
    <row r="694" spans="1:12" x14ac:dyDescent="0.3">
      <c r="A694">
        <f t="shared" ca="1" si="10"/>
        <v>7.83555119631415E-2</v>
      </c>
      <c r="B694" s="20">
        <v>1685</v>
      </c>
      <c r="C694" t="s">
        <v>8</v>
      </c>
      <c r="D694" t="s">
        <v>12</v>
      </c>
      <c r="E694" t="s">
        <v>17</v>
      </c>
      <c r="F694" t="s">
        <v>20</v>
      </c>
      <c r="G694" t="s">
        <v>25</v>
      </c>
      <c r="H694" s="3">
        <v>7</v>
      </c>
      <c r="I694" s="3">
        <v>14</v>
      </c>
      <c r="J694" t="s">
        <v>39</v>
      </c>
      <c r="K694" s="19">
        <v>45734</v>
      </c>
      <c r="L694" t="str">
        <f>_xlfn.XLOOKUP(J694, Referral_Lookup!A$2:A$3, Referral_Lookup!B$2:B$3, "Not Specified")</f>
        <v>No Referral</v>
      </c>
    </row>
    <row r="695" spans="1:12" x14ac:dyDescent="0.3">
      <c r="A695">
        <f t="shared" ca="1" si="10"/>
        <v>0.95336839330679646</v>
      </c>
      <c r="B695" s="20">
        <v>1686</v>
      </c>
      <c r="C695" t="s">
        <v>9</v>
      </c>
      <c r="D695" t="s">
        <v>16</v>
      </c>
      <c r="E695" t="s">
        <v>17</v>
      </c>
      <c r="F695" t="s">
        <v>21</v>
      </c>
      <c r="G695" t="s">
        <v>26</v>
      </c>
      <c r="H695" s="3">
        <v>5</v>
      </c>
      <c r="I695" s="3">
        <v>10</v>
      </c>
      <c r="J695" t="s">
        <v>39</v>
      </c>
      <c r="K695" s="19">
        <v>45696</v>
      </c>
      <c r="L695" t="str">
        <f>_xlfn.XLOOKUP(J695, Referral_Lookup!A$2:A$3, Referral_Lookup!B$2:B$3, "Not Specified")</f>
        <v>No Referral</v>
      </c>
    </row>
    <row r="696" spans="1:12" x14ac:dyDescent="0.3">
      <c r="A696">
        <f t="shared" ca="1" si="10"/>
        <v>0.51851041780782314</v>
      </c>
      <c r="B696" s="20">
        <v>1687</v>
      </c>
      <c r="C696" t="s">
        <v>7</v>
      </c>
      <c r="D696" t="s">
        <v>13</v>
      </c>
      <c r="E696" t="s">
        <v>17</v>
      </c>
      <c r="F696" t="s">
        <v>22</v>
      </c>
      <c r="G696" t="s">
        <v>26</v>
      </c>
      <c r="H696" s="3">
        <v>9</v>
      </c>
      <c r="I696" s="3">
        <v>18</v>
      </c>
      <c r="J696" t="s">
        <v>40</v>
      </c>
      <c r="K696" s="19">
        <v>45686</v>
      </c>
      <c r="L696" t="str">
        <f>_xlfn.XLOOKUP(J696, Referral_Lookup!A$2:A$3, Referral_Lookup!B$2:B$3, "Not Specified")</f>
        <v>Financial Mentoring</v>
      </c>
    </row>
    <row r="697" spans="1:12" x14ac:dyDescent="0.3">
      <c r="A697">
        <f t="shared" ca="1" si="10"/>
        <v>0.56889796077170529</v>
      </c>
      <c r="B697" s="20">
        <v>1688</v>
      </c>
      <c r="C697" t="s">
        <v>7</v>
      </c>
      <c r="D697" t="s">
        <v>13</v>
      </c>
      <c r="E697" t="s">
        <v>17</v>
      </c>
      <c r="F697" t="s">
        <v>22</v>
      </c>
      <c r="G697" t="s">
        <v>26</v>
      </c>
      <c r="H697" s="3">
        <v>5</v>
      </c>
      <c r="I697" s="3">
        <v>10</v>
      </c>
      <c r="J697" t="s">
        <v>39</v>
      </c>
      <c r="K697" s="19">
        <v>45617</v>
      </c>
      <c r="L697" t="str">
        <f>_xlfn.XLOOKUP(J697, Referral_Lookup!A$2:A$3, Referral_Lookup!B$2:B$3, "Not Specified")</f>
        <v>No Referral</v>
      </c>
    </row>
    <row r="698" spans="1:12" x14ac:dyDescent="0.3">
      <c r="A698">
        <f t="shared" ca="1" si="10"/>
        <v>0.84422336924761909</v>
      </c>
      <c r="B698" s="20">
        <v>1689</v>
      </c>
      <c r="C698" t="s">
        <v>7</v>
      </c>
      <c r="D698" t="s">
        <v>13</v>
      </c>
      <c r="E698" t="s">
        <v>17</v>
      </c>
      <c r="F698" t="s">
        <v>22</v>
      </c>
      <c r="G698" t="s">
        <v>26</v>
      </c>
      <c r="H698" s="3">
        <v>4</v>
      </c>
      <c r="I698" s="3">
        <v>8</v>
      </c>
      <c r="J698" t="s">
        <v>39</v>
      </c>
      <c r="K698" s="19">
        <v>45711</v>
      </c>
      <c r="L698" t="str">
        <f>_xlfn.XLOOKUP(J698, Referral_Lookup!A$2:A$3, Referral_Lookup!B$2:B$3, "Not Specified")</f>
        <v>No Referral</v>
      </c>
    </row>
    <row r="699" spans="1:12" x14ac:dyDescent="0.3">
      <c r="A699">
        <f t="shared" ca="1" si="10"/>
        <v>0.66162899244159323</v>
      </c>
      <c r="B699" s="20">
        <v>1690</v>
      </c>
      <c r="C699" t="s">
        <v>9</v>
      </c>
      <c r="D699" t="s">
        <v>15</v>
      </c>
      <c r="E699" t="s">
        <v>19</v>
      </c>
      <c r="F699" t="s">
        <v>23</v>
      </c>
      <c r="G699" t="s">
        <v>27</v>
      </c>
      <c r="H699" s="3">
        <v>7</v>
      </c>
      <c r="I699" s="3">
        <v>14</v>
      </c>
      <c r="J699" t="s">
        <v>39</v>
      </c>
      <c r="K699" s="19">
        <v>45693</v>
      </c>
      <c r="L699" t="str">
        <f>_xlfn.XLOOKUP(J699, Referral_Lookup!A$2:A$3, Referral_Lookup!B$2:B$3, "Not Specified")</f>
        <v>No Referral</v>
      </c>
    </row>
    <row r="700" spans="1:12" x14ac:dyDescent="0.3">
      <c r="A700">
        <f t="shared" ca="1" si="10"/>
        <v>0.6426049519421545</v>
      </c>
      <c r="B700" s="20">
        <v>1691</v>
      </c>
      <c r="C700" t="s">
        <v>7</v>
      </c>
      <c r="D700" t="s">
        <v>13</v>
      </c>
      <c r="E700" t="s">
        <v>17</v>
      </c>
      <c r="F700" t="s">
        <v>21</v>
      </c>
      <c r="G700" t="s">
        <v>26</v>
      </c>
      <c r="H700" s="3">
        <v>9</v>
      </c>
      <c r="I700" s="3">
        <v>18</v>
      </c>
      <c r="J700" t="s">
        <v>39</v>
      </c>
      <c r="K700" s="19">
        <v>45720</v>
      </c>
      <c r="L700" t="str">
        <f>_xlfn.XLOOKUP(J700, Referral_Lookup!A$2:A$3, Referral_Lookup!B$2:B$3, "Not Specified")</f>
        <v>No Referral</v>
      </c>
    </row>
    <row r="701" spans="1:12" x14ac:dyDescent="0.3">
      <c r="A701">
        <f t="shared" ca="1" si="10"/>
        <v>0.4455358377175056</v>
      </c>
      <c r="B701" s="20">
        <v>1692</v>
      </c>
      <c r="C701" t="s">
        <v>7</v>
      </c>
      <c r="D701" t="s">
        <v>13</v>
      </c>
      <c r="E701" t="s">
        <v>17</v>
      </c>
      <c r="F701" t="s">
        <v>22</v>
      </c>
      <c r="G701" t="s">
        <v>26</v>
      </c>
      <c r="H701" s="3">
        <v>3</v>
      </c>
      <c r="I701" s="3">
        <v>6</v>
      </c>
      <c r="J701" t="s">
        <v>40</v>
      </c>
      <c r="K701" s="19">
        <v>45699</v>
      </c>
      <c r="L701" t="str">
        <f>_xlfn.XLOOKUP(J701, Referral_Lookup!A$2:A$3, Referral_Lookup!B$2:B$3, "Not Specified")</f>
        <v>Financial Mentoring</v>
      </c>
    </row>
    <row r="702" spans="1:12" x14ac:dyDescent="0.3">
      <c r="A702">
        <f t="shared" ca="1" si="10"/>
        <v>0.12886229664596327</v>
      </c>
      <c r="B702" s="20">
        <v>1693</v>
      </c>
      <c r="C702" t="s">
        <v>9</v>
      </c>
      <c r="D702" t="s">
        <v>14</v>
      </c>
      <c r="E702" t="s">
        <v>18</v>
      </c>
      <c r="F702" t="s">
        <v>23</v>
      </c>
      <c r="G702" t="s">
        <v>27</v>
      </c>
      <c r="H702" s="3">
        <v>10</v>
      </c>
      <c r="I702" s="3">
        <v>20</v>
      </c>
      <c r="J702" t="s">
        <v>40</v>
      </c>
      <c r="K702" s="19">
        <v>45583</v>
      </c>
      <c r="L702" t="str">
        <f>_xlfn.XLOOKUP(J702, Referral_Lookup!A$2:A$3, Referral_Lookup!B$2:B$3, "Not Specified")</f>
        <v>Financial Mentoring</v>
      </c>
    </row>
    <row r="703" spans="1:12" x14ac:dyDescent="0.3">
      <c r="A703">
        <f t="shared" ca="1" si="10"/>
        <v>0.25578102762735544</v>
      </c>
      <c r="B703" s="20">
        <v>1694</v>
      </c>
      <c r="C703" t="s">
        <v>9</v>
      </c>
      <c r="D703" t="s">
        <v>16</v>
      </c>
      <c r="E703" t="s">
        <v>17</v>
      </c>
      <c r="F703" t="s">
        <v>23</v>
      </c>
      <c r="G703" t="s">
        <v>26</v>
      </c>
      <c r="H703" s="3">
        <v>8</v>
      </c>
      <c r="I703" s="3">
        <v>16</v>
      </c>
      <c r="J703" t="s">
        <v>40</v>
      </c>
      <c r="K703" s="19">
        <v>45716</v>
      </c>
      <c r="L703" t="str">
        <f>_xlfn.XLOOKUP(J703, Referral_Lookup!A$2:A$3, Referral_Lookup!B$2:B$3, "Not Specified")</f>
        <v>Financial Mentoring</v>
      </c>
    </row>
    <row r="704" spans="1:12" x14ac:dyDescent="0.3">
      <c r="A704">
        <f t="shared" ca="1" si="10"/>
        <v>0.83107887978738593</v>
      </c>
      <c r="B704" s="20">
        <v>1695</v>
      </c>
      <c r="C704" t="s">
        <v>8</v>
      </c>
      <c r="D704" t="s">
        <v>12</v>
      </c>
      <c r="E704" t="s">
        <v>17</v>
      </c>
      <c r="F704" t="s">
        <v>20</v>
      </c>
      <c r="G704" t="s">
        <v>25</v>
      </c>
      <c r="H704" s="3">
        <v>6</v>
      </c>
      <c r="I704" s="3">
        <v>12</v>
      </c>
      <c r="J704" t="s">
        <v>40</v>
      </c>
      <c r="K704" s="19">
        <v>45598</v>
      </c>
      <c r="L704" t="str">
        <f>_xlfn.XLOOKUP(J704, Referral_Lookup!A$2:A$3, Referral_Lookup!B$2:B$3, "Not Specified")</f>
        <v>Financial Mentoring</v>
      </c>
    </row>
    <row r="705" spans="1:12" x14ac:dyDescent="0.3">
      <c r="A705">
        <f t="shared" ca="1" si="10"/>
        <v>0.16759594044672554</v>
      </c>
      <c r="B705" s="20">
        <v>1696</v>
      </c>
      <c r="C705" t="s">
        <v>9</v>
      </c>
      <c r="D705" t="s">
        <v>14</v>
      </c>
      <c r="E705" t="s">
        <v>18</v>
      </c>
      <c r="F705" t="s">
        <v>23</v>
      </c>
      <c r="G705" t="s">
        <v>27</v>
      </c>
      <c r="H705" s="3">
        <v>4</v>
      </c>
      <c r="I705" s="3">
        <v>8</v>
      </c>
      <c r="J705" t="s">
        <v>39</v>
      </c>
      <c r="K705" s="19">
        <v>45684</v>
      </c>
      <c r="L705" t="str">
        <f>_xlfn.XLOOKUP(J705, Referral_Lookup!A$2:A$3, Referral_Lookup!B$2:B$3, "Not Specified")</f>
        <v>No Referral</v>
      </c>
    </row>
    <row r="706" spans="1:12" x14ac:dyDescent="0.3">
      <c r="A706">
        <f t="shared" ca="1" si="10"/>
        <v>0.78886342673207321</v>
      </c>
      <c r="B706" s="20">
        <v>1697</v>
      </c>
      <c r="C706" t="s">
        <v>9</v>
      </c>
      <c r="D706" t="s">
        <v>16</v>
      </c>
      <c r="E706" t="s">
        <v>17</v>
      </c>
      <c r="F706" t="s">
        <v>21</v>
      </c>
      <c r="G706" t="s">
        <v>26</v>
      </c>
      <c r="H706" s="3">
        <v>4</v>
      </c>
      <c r="I706" s="3">
        <v>8</v>
      </c>
      <c r="J706" t="s">
        <v>40</v>
      </c>
      <c r="K706" s="19">
        <v>45604</v>
      </c>
      <c r="L706" t="str">
        <f>_xlfn.XLOOKUP(J706, Referral_Lookup!A$2:A$3, Referral_Lookup!B$2:B$3, "Not Specified")</f>
        <v>Financial Mentoring</v>
      </c>
    </row>
    <row r="707" spans="1:12" x14ac:dyDescent="0.3">
      <c r="A707">
        <f t="shared" ca="1" si="10"/>
        <v>0.41368319686847743</v>
      </c>
      <c r="B707" s="20">
        <v>1698</v>
      </c>
      <c r="C707" t="s">
        <v>8</v>
      </c>
      <c r="D707" t="s">
        <v>12</v>
      </c>
      <c r="E707" t="s">
        <v>17</v>
      </c>
      <c r="F707" t="s">
        <v>20</v>
      </c>
      <c r="G707" t="s">
        <v>25</v>
      </c>
      <c r="H707" s="3">
        <v>10</v>
      </c>
      <c r="I707" s="3">
        <v>20</v>
      </c>
      <c r="J707" t="s">
        <v>40</v>
      </c>
      <c r="K707" s="19">
        <v>45661</v>
      </c>
      <c r="L707" t="str">
        <f>_xlfn.XLOOKUP(J707, Referral_Lookup!A$2:A$3, Referral_Lookup!B$2:B$3, "Not Specified")</f>
        <v>Financial Mentoring</v>
      </c>
    </row>
    <row r="708" spans="1:12" x14ac:dyDescent="0.3">
      <c r="A708">
        <f t="shared" ca="1" si="10"/>
        <v>0.29753563214628553</v>
      </c>
      <c r="B708" s="20">
        <v>1699</v>
      </c>
      <c r="C708" t="s">
        <v>9</v>
      </c>
      <c r="D708" t="s">
        <v>14</v>
      </c>
      <c r="E708" t="s">
        <v>17</v>
      </c>
      <c r="F708" t="s">
        <v>23</v>
      </c>
      <c r="G708" t="s">
        <v>27</v>
      </c>
      <c r="H708" s="3">
        <v>1</v>
      </c>
      <c r="I708" s="3">
        <v>2</v>
      </c>
      <c r="J708" t="s">
        <v>39</v>
      </c>
      <c r="K708" s="19">
        <v>45636</v>
      </c>
      <c r="L708" t="str">
        <f>_xlfn.XLOOKUP(J708, Referral_Lookup!A$2:A$3, Referral_Lookup!B$2:B$3, "Not Specified")</f>
        <v>No Referral</v>
      </c>
    </row>
    <row r="709" spans="1:12" x14ac:dyDescent="0.3">
      <c r="A709">
        <f t="shared" ca="1" si="10"/>
        <v>0.62636952585780803</v>
      </c>
      <c r="B709" s="20">
        <v>1700</v>
      </c>
      <c r="C709" t="s">
        <v>8</v>
      </c>
      <c r="D709" t="s">
        <v>12</v>
      </c>
      <c r="E709" t="s">
        <v>17</v>
      </c>
      <c r="F709" t="s">
        <v>20</v>
      </c>
      <c r="G709" t="s">
        <v>25</v>
      </c>
      <c r="H709" s="3">
        <v>3</v>
      </c>
      <c r="I709" s="3">
        <v>6</v>
      </c>
      <c r="J709" t="s">
        <v>39</v>
      </c>
      <c r="K709" s="19">
        <v>45735</v>
      </c>
      <c r="L709" t="str">
        <f>_xlfn.XLOOKUP(J709, Referral_Lookup!A$2:A$3, Referral_Lookup!B$2:B$3, "Not Specified")</f>
        <v>No Referral</v>
      </c>
    </row>
    <row r="710" spans="1:12" x14ac:dyDescent="0.3">
      <c r="A710">
        <f t="shared" ca="1" si="10"/>
        <v>0.8192861820755919</v>
      </c>
      <c r="B710" s="20">
        <v>1701</v>
      </c>
      <c r="C710" t="s">
        <v>10</v>
      </c>
      <c r="D710" t="s">
        <v>15</v>
      </c>
      <c r="E710" t="s">
        <v>19</v>
      </c>
      <c r="F710" t="s">
        <v>23</v>
      </c>
      <c r="G710" t="s">
        <v>27</v>
      </c>
      <c r="H710" s="3">
        <v>2</v>
      </c>
      <c r="I710" s="3">
        <v>4</v>
      </c>
      <c r="J710" t="s">
        <v>39</v>
      </c>
      <c r="K710" s="19">
        <v>45621</v>
      </c>
      <c r="L710" t="str">
        <f>_xlfn.XLOOKUP(J710, Referral_Lookup!A$2:A$3, Referral_Lookup!B$2:B$3, "Not Specified")</f>
        <v>No Referral</v>
      </c>
    </row>
    <row r="711" spans="1:12" x14ac:dyDescent="0.3">
      <c r="A711">
        <f t="shared" ca="1" si="10"/>
        <v>0.94969214660703694</v>
      </c>
      <c r="B711" s="20">
        <v>1702</v>
      </c>
      <c r="C711" t="s">
        <v>8</v>
      </c>
      <c r="D711" t="s">
        <v>12</v>
      </c>
      <c r="E711" t="s">
        <v>17</v>
      </c>
      <c r="F711" t="s">
        <v>20</v>
      </c>
      <c r="G711" t="s">
        <v>25</v>
      </c>
      <c r="H711" s="3">
        <v>3</v>
      </c>
      <c r="I711" s="3">
        <v>6</v>
      </c>
      <c r="J711" t="s">
        <v>39</v>
      </c>
      <c r="K711" s="19">
        <v>45664</v>
      </c>
      <c r="L711" t="str">
        <f>_xlfn.XLOOKUP(J711, Referral_Lookup!A$2:A$3, Referral_Lookup!B$2:B$3, "Not Specified")</f>
        <v>No Referral</v>
      </c>
    </row>
    <row r="712" spans="1:12" x14ac:dyDescent="0.3">
      <c r="A712">
        <f t="shared" ca="1" si="10"/>
        <v>0.42225309102948194</v>
      </c>
      <c r="B712" s="20">
        <v>1703</v>
      </c>
      <c r="C712" t="s">
        <v>7</v>
      </c>
      <c r="D712" t="s">
        <v>13</v>
      </c>
      <c r="E712" t="s">
        <v>17</v>
      </c>
      <c r="F712" t="s">
        <v>21</v>
      </c>
      <c r="G712" t="s">
        <v>26</v>
      </c>
      <c r="H712" s="3">
        <v>8</v>
      </c>
      <c r="I712" s="3">
        <v>16</v>
      </c>
      <c r="J712" t="s">
        <v>39</v>
      </c>
      <c r="K712" s="19">
        <v>45715</v>
      </c>
      <c r="L712" t="str">
        <f>_xlfn.XLOOKUP(J712, Referral_Lookup!A$2:A$3, Referral_Lookup!B$2:B$3, "Not Specified")</f>
        <v>No Referral</v>
      </c>
    </row>
    <row r="713" spans="1:12" x14ac:dyDescent="0.3">
      <c r="A713">
        <f t="shared" ca="1" si="10"/>
        <v>0.70908592038714213</v>
      </c>
      <c r="B713" s="20">
        <v>1704</v>
      </c>
      <c r="C713" t="s">
        <v>9</v>
      </c>
      <c r="D713" t="s">
        <v>16</v>
      </c>
      <c r="E713" t="s">
        <v>17</v>
      </c>
      <c r="F713" t="s">
        <v>21</v>
      </c>
      <c r="G713" t="s">
        <v>26</v>
      </c>
      <c r="H713" s="3">
        <v>6</v>
      </c>
      <c r="I713" s="3">
        <v>12</v>
      </c>
      <c r="J713" t="s">
        <v>40</v>
      </c>
      <c r="K713" s="19">
        <v>45638</v>
      </c>
      <c r="L713" t="str">
        <f>_xlfn.XLOOKUP(J713, Referral_Lookup!A$2:A$3, Referral_Lookup!B$2:B$3, "Not Specified")</f>
        <v>Financial Mentoring</v>
      </c>
    </row>
    <row r="714" spans="1:12" x14ac:dyDescent="0.3">
      <c r="A714">
        <f t="shared" ca="1" si="10"/>
        <v>9.7811491721316646E-2</v>
      </c>
      <c r="B714" s="20">
        <v>1705</v>
      </c>
      <c r="C714" t="s">
        <v>7</v>
      </c>
      <c r="D714" t="s">
        <v>13</v>
      </c>
      <c r="E714" t="s">
        <v>17</v>
      </c>
      <c r="F714" t="s">
        <v>22</v>
      </c>
      <c r="G714" t="s">
        <v>26</v>
      </c>
      <c r="H714" s="3">
        <v>5</v>
      </c>
      <c r="I714" s="3">
        <v>10</v>
      </c>
      <c r="J714" t="s">
        <v>39</v>
      </c>
      <c r="K714" s="19">
        <v>45566</v>
      </c>
      <c r="L714" t="str">
        <f>_xlfn.XLOOKUP(J714, Referral_Lookup!A$2:A$3, Referral_Lookup!B$2:B$3, "Not Specified")</f>
        <v>No Referral</v>
      </c>
    </row>
    <row r="715" spans="1:12" x14ac:dyDescent="0.3">
      <c r="A715">
        <f t="shared" ref="A715:A778" ca="1" si="11">RAND()</f>
        <v>0.40772765820811674</v>
      </c>
      <c r="B715" s="20">
        <v>1706</v>
      </c>
      <c r="C715" t="s">
        <v>8</v>
      </c>
      <c r="D715" t="s">
        <v>12</v>
      </c>
      <c r="E715" t="s">
        <v>17</v>
      </c>
      <c r="F715" t="s">
        <v>20</v>
      </c>
      <c r="G715" t="s">
        <v>25</v>
      </c>
      <c r="H715" s="3">
        <v>4</v>
      </c>
      <c r="I715" s="3">
        <v>8</v>
      </c>
      <c r="J715" t="s">
        <v>40</v>
      </c>
      <c r="K715" s="19">
        <v>45588</v>
      </c>
      <c r="L715" t="str">
        <f>_xlfn.XLOOKUP(J715, Referral_Lookup!A$2:A$3, Referral_Lookup!B$2:B$3, "Not Specified")</f>
        <v>Financial Mentoring</v>
      </c>
    </row>
    <row r="716" spans="1:12" x14ac:dyDescent="0.3">
      <c r="A716">
        <f t="shared" ca="1" si="11"/>
        <v>0.49722814402342363</v>
      </c>
      <c r="B716" s="20">
        <v>1707</v>
      </c>
      <c r="C716" t="s">
        <v>7</v>
      </c>
      <c r="D716" t="s">
        <v>13</v>
      </c>
      <c r="E716" t="s">
        <v>17</v>
      </c>
      <c r="F716" t="s">
        <v>22</v>
      </c>
      <c r="G716" t="s">
        <v>26</v>
      </c>
      <c r="H716" s="3">
        <v>8</v>
      </c>
      <c r="I716" s="3">
        <v>16</v>
      </c>
      <c r="J716" t="s">
        <v>40</v>
      </c>
      <c r="K716" s="19">
        <v>45667</v>
      </c>
      <c r="L716" t="str">
        <f>_xlfn.XLOOKUP(J716, Referral_Lookup!A$2:A$3, Referral_Lookup!B$2:B$3, "Not Specified")</f>
        <v>Financial Mentoring</v>
      </c>
    </row>
    <row r="717" spans="1:12" x14ac:dyDescent="0.3">
      <c r="A717">
        <f t="shared" ca="1" si="11"/>
        <v>0.43043857275947595</v>
      </c>
      <c r="B717" s="20">
        <v>1708</v>
      </c>
      <c r="C717" t="s">
        <v>8</v>
      </c>
      <c r="D717" t="s">
        <v>12</v>
      </c>
      <c r="E717" t="s">
        <v>17</v>
      </c>
      <c r="F717" t="s">
        <v>20</v>
      </c>
      <c r="G717" t="s">
        <v>25</v>
      </c>
      <c r="H717" s="3">
        <v>1</v>
      </c>
      <c r="I717" s="3">
        <v>2</v>
      </c>
      <c r="J717" t="s">
        <v>39</v>
      </c>
      <c r="K717" s="19">
        <v>45741</v>
      </c>
      <c r="L717" t="str">
        <f>_xlfn.XLOOKUP(J717, Referral_Lookup!A$2:A$3, Referral_Lookup!B$2:B$3, "Not Specified")</f>
        <v>No Referral</v>
      </c>
    </row>
    <row r="718" spans="1:12" x14ac:dyDescent="0.3">
      <c r="A718">
        <f t="shared" ca="1" si="11"/>
        <v>0.97216560019561116</v>
      </c>
      <c r="B718" s="20">
        <v>1709</v>
      </c>
      <c r="C718" t="s">
        <v>7</v>
      </c>
      <c r="D718" t="s">
        <v>13</v>
      </c>
      <c r="E718" t="s">
        <v>17</v>
      </c>
      <c r="F718" t="s">
        <v>22</v>
      </c>
      <c r="G718" t="s">
        <v>26</v>
      </c>
      <c r="H718" s="3">
        <v>10</v>
      </c>
      <c r="I718" s="3">
        <v>20</v>
      </c>
      <c r="J718" t="s">
        <v>40</v>
      </c>
      <c r="K718" s="19">
        <v>45747</v>
      </c>
      <c r="L718" t="str">
        <f>_xlfn.XLOOKUP(J718, Referral_Lookup!A$2:A$3, Referral_Lookup!B$2:B$3, "Not Specified")</f>
        <v>Financial Mentoring</v>
      </c>
    </row>
    <row r="719" spans="1:12" x14ac:dyDescent="0.3">
      <c r="A719">
        <f t="shared" ca="1" si="11"/>
        <v>0.7698274258593053</v>
      </c>
      <c r="B719" s="20">
        <v>1710</v>
      </c>
      <c r="C719" t="s">
        <v>9</v>
      </c>
      <c r="D719" t="s">
        <v>14</v>
      </c>
      <c r="E719" t="s">
        <v>18</v>
      </c>
      <c r="F719" t="s">
        <v>23</v>
      </c>
      <c r="G719" t="s">
        <v>27</v>
      </c>
      <c r="H719" s="3">
        <v>2</v>
      </c>
      <c r="I719" s="3">
        <v>4</v>
      </c>
      <c r="J719" t="s">
        <v>39</v>
      </c>
      <c r="K719" s="19">
        <v>45619</v>
      </c>
      <c r="L719" t="str">
        <f>_xlfn.XLOOKUP(J719, Referral_Lookup!A$2:A$3, Referral_Lookup!B$2:B$3, "Not Specified")</f>
        <v>No Referral</v>
      </c>
    </row>
    <row r="720" spans="1:12" x14ac:dyDescent="0.3">
      <c r="A720">
        <f t="shared" ca="1" si="11"/>
        <v>1.5221702461376219E-2</v>
      </c>
      <c r="B720" s="20">
        <v>1711</v>
      </c>
      <c r="C720" t="s">
        <v>9</v>
      </c>
      <c r="D720" t="s">
        <v>16</v>
      </c>
      <c r="E720" t="s">
        <v>17</v>
      </c>
      <c r="F720" t="s">
        <v>21</v>
      </c>
      <c r="G720" t="s">
        <v>26</v>
      </c>
      <c r="H720" s="3">
        <v>10</v>
      </c>
      <c r="I720" s="3">
        <v>20</v>
      </c>
      <c r="J720" t="s">
        <v>40</v>
      </c>
      <c r="K720" s="19">
        <v>45640</v>
      </c>
      <c r="L720" t="str">
        <f>_xlfn.XLOOKUP(J720, Referral_Lookup!A$2:A$3, Referral_Lookup!B$2:B$3, "Not Specified")</f>
        <v>Financial Mentoring</v>
      </c>
    </row>
    <row r="721" spans="1:12" x14ac:dyDescent="0.3">
      <c r="A721">
        <f t="shared" ca="1" si="11"/>
        <v>0.36779057208597477</v>
      </c>
      <c r="B721" s="20">
        <v>1712</v>
      </c>
      <c r="C721" t="s">
        <v>7</v>
      </c>
      <c r="D721" t="s">
        <v>13</v>
      </c>
      <c r="E721" t="s">
        <v>17</v>
      </c>
      <c r="F721" t="s">
        <v>21</v>
      </c>
      <c r="G721" t="s">
        <v>26</v>
      </c>
      <c r="H721" s="3">
        <v>8</v>
      </c>
      <c r="I721" s="3">
        <v>16</v>
      </c>
      <c r="J721" t="s">
        <v>39</v>
      </c>
      <c r="K721" s="19">
        <v>45627</v>
      </c>
      <c r="L721" t="str">
        <f>_xlfn.XLOOKUP(J721, Referral_Lookup!A$2:A$3, Referral_Lookup!B$2:B$3, "Not Specified")</f>
        <v>No Referral</v>
      </c>
    </row>
    <row r="722" spans="1:12" x14ac:dyDescent="0.3">
      <c r="A722">
        <f t="shared" ca="1" si="11"/>
        <v>0.47126676408267665</v>
      </c>
      <c r="B722" s="20">
        <v>1713</v>
      </c>
      <c r="C722" t="s">
        <v>9</v>
      </c>
      <c r="D722" t="s">
        <v>16</v>
      </c>
      <c r="E722" t="s">
        <v>17</v>
      </c>
      <c r="F722" t="s">
        <v>21</v>
      </c>
      <c r="G722" t="s">
        <v>26</v>
      </c>
      <c r="H722" s="3">
        <v>6</v>
      </c>
      <c r="I722" s="3">
        <v>12</v>
      </c>
      <c r="J722" t="s">
        <v>39</v>
      </c>
      <c r="K722" s="19">
        <v>45734</v>
      </c>
      <c r="L722" t="str">
        <f>_xlfn.XLOOKUP(J722, Referral_Lookup!A$2:A$3, Referral_Lookup!B$2:B$3, "Not Specified")</f>
        <v>No Referral</v>
      </c>
    </row>
    <row r="723" spans="1:12" x14ac:dyDescent="0.3">
      <c r="A723">
        <f t="shared" ca="1" si="11"/>
        <v>0.3499782716166322</v>
      </c>
      <c r="B723" s="20">
        <v>1714</v>
      </c>
      <c r="C723" t="s">
        <v>7</v>
      </c>
      <c r="D723" t="s">
        <v>13</v>
      </c>
      <c r="E723" t="s">
        <v>17</v>
      </c>
      <c r="F723" t="s">
        <v>22</v>
      </c>
      <c r="G723" t="s">
        <v>26</v>
      </c>
      <c r="H723" s="3">
        <v>4</v>
      </c>
      <c r="I723" s="3">
        <v>8</v>
      </c>
      <c r="J723" t="s">
        <v>39</v>
      </c>
      <c r="K723" s="19">
        <v>45576</v>
      </c>
      <c r="L723" t="str">
        <f>_xlfn.XLOOKUP(J723, Referral_Lookup!A$2:A$3, Referral_Lookup!B$2:B$3, "Not Specified")</f>
        <v>No Referral</v>
      </c>
    </row>
    <row r="724" spans="1:12" x14ac:dyDescent="0.3">
      <c r="A724">
        <f t="shared" ca="1" si="11"/>
        <v>0.3810341209067174</v>
      </c>
      <c r="B724" s="20">
        <v>1715</v>
      </c>
      <c r="C724" t="s">
        <v>7</v>
      </c>
      <c r="D724" t="s">
        <v>13</v>
      </c>
      <c r="E724" t="s">
        <v>17</v>
      </c>
      <c r="F724" t="s">
        <v>21</v>
      </c>
      <c r="G724" t="s">
        <v>26</v>
      </c>
      <c r="H724" s="3">
        <v>6</v>
      </c>
      <c r="I724" s="3">
        <v>12</v>
      </c>
      <c r="J724" t="s">
        <v>40</v>
      </c>
      <c r="K724" s="19">
        <v>45651</v>
      </c>
      <c r="L724" t="str">
        <f>_xlfn.XLOOKUP(J724, Referral_Lookup!A$2:A$3, Referral_Lookup!B$2:B$3, "Not Specified")</f>
        <v>Financial Mentoring</v>
      </c>
    </row>
    <row r="725" spans="1:12" x14ac:dyDescent="0.3">
      <c r="A725">
        <f t="shared" ca="1" si="11"/>
        <v>0.6066603429363967</v>
      </c>
      <c r="B725" s="20">
        <v>1716</v>
      </c>
      <c r="C725" t="s">
        <v>7</v>
      </c>
      <c r="D725" t="s">
        <v>13</v>
      </c>
      <c r="E725" t="s">
        <v>17</v>
      </c>
      <c r="F725" t="s">
        <v>22</v>
      </c>
      <c r="G725" t="s">
        <v>26</v>
      </c>
      <c r="H725" s="3">
        <v>4</v>
      </c>
      <c r="I725" s="3">
        <v>8</v>
      </c>
      <c r="J725" t="s">
        <v>39</v>
      </c>
      <c r="K725" s="19">
        <v>45583</v>
      </c>
      <c r="L725" t="str">
        <f>_xlfn.XLOOKUP(J725, Referral_Lookup!A$2:A$3, Referral_Lookup!B$2:B$3, "Not Specified")</f>
        <v>No Referral</v>
      </c>
    </row>
    <row r="726" spans="1:12" x14ac:dyDescent="0.3">
      <c r="A726">
        <f t="shared" ca="1" si="11"/>
        <v>0.76796503737396582</v>
      </c>
      <c r="B726" s="20">
        <v>1717</v>
      </c>
      <c r="C726" t="s">
        <v>8</v>
      </c>
      <c r="D726" t="s">
        <v>12</v>
      </c>
      <c r="E726" t="s">
        <v>17</v>
      </c>
      <c r="F726" t="s">
        <v>20</v>
      </c>
      <c r="G726" t="s">
        <v>25</v>
      </c>
      <c r="H726" s="3">
        <v>2</v>
      </c>
      <c r="I726" s="3">
        <v>4</v>
      </c>
      <c r="J726" t="s">
        <v>40</v>
      </c>
      <c r="K726" s="19">
        <v>45636</v>
      </c>
      <c r="L726" t="str">
        <f>_xlfn.XLOOKUP(J726, Referral_Lookup!A$2:A$3, Referral_Lookup!B$2:B$3, "Not Specified")</f>
        <v>Financial Mentoring</v>
      </c>
    </row>
    <row r="727" spans="1:12" x14ac:dyDescent="0.3">
      <c r="A727">
        <f t="shared" ca="1" si="11"/>
        <v>0.41631990782752781</v>
      </c>
      <c r="B727" s="20">
        <v>1718</v>
      </c>
      <c r="C727" t="s">
        <v>7</v>
      </c>
      <c r="D727" t="s">
        <v>13</v>
      </c>
      <c r="E727" t="s">
        <v>17</v>
      </c>
      <c r="F727" t="s">
        <v>21</v>
      </c>
      <c r="G727" t="s">
        <v>26</v>
      </c>
      <c r="H727" s="3">
        <v>6</v>
      </c>
      <c r="I727" s="3">
        <v>12</v>
      </c>
      <c r="J727" t="s">
        <v>40</v>
      </c>
      <c r="K727" s="19">
        <v>45717</v>
      </c>
      <c r="L727" t="str">
        <f>_xlfn.XLOOKUP(J727, Referral_Lookup!A$2:A$3, Referral_Lookup!B$2:B$3, "Not Specified")</f>
        <v>Financial Mentoring</v>
      </c>
    </row>
    <row r="728" spans="1:12" x14ac:dyDescent="0.3">
      <c r="A728">
        <f t="shared" ca="1" si="11"/>
        <v>0.68409547430204631</v>
      </c>
      <c r="B728" s="20">
        <v>1719</v>
      </c>
      <c r="C728" t="s">
        <v>9</v>
      </c>
      <c r="D728" t="s">
        <v>16</v>
      </c>
      <c r="E728" t="s">
        <v>17</v>
      </c>
      <c r="F728" t="s">
        <v>21</v>
      </c>
      <c r="G728" t="s">
        <v>26</v>
      </c>
      <c r="H728" s="3">
        <v>10</v>
      </c>
      <c r="I728" s="3">
        <v>20</v>
      </c>
      <c r="J728" t="s">
        <v>39</v>
      </c>
      <c r="K728" s="19">
        <v>45736</v>
      </c>
      <c r="L728" t="str">
        <f>_xlfn.XLOOKUP(J728, Referral_Lookup!A$2:A$3, Referral_Lookup!B$2:B$3, "Not Specified")</f>
        <v>No Referral</v>
      </c>
    </row>
    <row r="729" spans="1:12" x14ac:dyDescent="0.3">
      <c r="A729">
        <f t="shared" ca="1" si="11"/>
        <v>0.56799221817747325</v>
      </c>
      <c r="B729" s="20">
        <v>1720</v>
      </c>
      <c r="C729" t="s">
        <v>7</v>
      </c>
      <c r="D729" t="s">
        <v>12</v>
      </c>
      <c r="E729" t="s">
        <v>17</v>
      </c>
      <c r="F729" t="s">
        <v>20</v>
      </c>
      <c r="G729" t="s">
        <v>25</v>
      </c>
      <c r="H729" s="3">
        <v>3</v>
      </c>
      <c r="I729" s="3">
        <v>6</v>
      </c>
      <c r="J729" t="s">
        <v>39</v>
      </c>
      <c r="K729" s="19">
        <v>45642</v>
      </c>
      <c r="L729" t="str">
        <f>_xlfn.XLOOKUP(J729, Referral_Lookup!A$2:A$3, Referral_Lookup!B$2:B$3, "Not Specified")</f>
        <v>No Referral</v>
      </c>
    </row>
    <row r="730" spans="1:12" x14ac:dyDescent="0.3">
      <c r="A730">
        <f t="shared" ca="1" si="11"/>
        <v>0.15230766069724566</v>
      </c>
      <c r="B730" s="20">
        <v>1721</v>
      </c>
      <c r="C730" t="s">
        <v>8</v>
      </c>
      <c r="D730" t="s">
        <v>12</v>
      </c>
      <c r="E730" t="s">
        <v>17</v>
      </c>
      <c r="F730" t="s">
        <v>20</v>
      </c>
      <c r="G730" t="s">
        <v>25</v>
      </c>
      <c r="H730" s="3">
        <v>10</v>
      </c>
      <c r="I730" s="3">
        <v>20</v>
      </c>
      <c r="J730" t="s">
        <v>39</v>
      </c>
      <c r="K730" s="19">
        <v>45705</v>
      </c>
      <c r="L730" t="str">
        <f>_xlfn.XLOOKUP(J730, Referral_Lookup!A$2:A$3, Referral_Lookup!B$2:B$3, "Not Specified")</f>
        <v>No Referral</v>
      </c>
    </row>
    <row r="731" spans="1:12" x14ac:dyDescent="0.3">
      <c r="A731">
        <f t="shared" ca="1" si="11"/>
        <v>0.83038049605456998</v>
      </c>
      <c r="B731" s="20">
        <v>1722</v>
      </c>
      <c r="C731" t="s">
        <v>8</v>
      </c>
      <c r="D731" t="s">
        <v>12</v>
      </c>
      <c r="E731" t="s">
        <v>17</v>
      </c>
      <c r="F731" t="s">
        <v>20</v>
      </c>
      <c r="G731" t="s">
        <v>25</v>
      </c>
      <c r="H731" s="3">
        <v>4</v>
      </c>
      <c r="I731" s="3">
        <v>8</v>
      </c>
      <c r="J731" t="s">
        <v>39</v>
      </c>
      <c r="K731" s="19">
        <v>45674</v>
      </c>
      <c r="L731" t="str">
        <f>_xlfn.XLOOKUP(J731, Referral_Lookup!A$2:A$3, Referral_Lookup!B$2:B$3, "Not Specified")</f>
        <v>No Referral</v>
      </c>
    </row>
    <row r="732" spans="1:12" x14ac:dyDescent="0.3">
      <c r="A732">
        <f t="shared" ca="1" si="11"/>
        <v>0.75607590101642752</v>
      </c>
      <c r="B732" s="20">
        <v>1723</v>
      </c>
      <c r="C732" t="s">
        <v>7</v>
      </c>
      <c r="D732" t="s">
        <v>13</v>
      </c>
      <c r="E732" t="s">
        <v>17</v>
      </c>
      <c r="F732" t="s">
        <v>22</v>
      </c>
      <c r="G732" t="s">
        <v>26</v>
      </c>
      <c r="H732" s="3">
        <v>4</v>
      </c>
      <c r="I732" s="3">
        <v>8</v>
      </c>
      <c r="J732" t="s">
        <v>39</v>
      </c>
      <c r="K732" s="19">
        <v>45626</v>
      </c>
      <c r="L732" t="str">
        <f>_xlfn.XLOOKUP(J732, Referral_Lookup!A$2:A$3, Referral_Lookup!B$2:B$3, "Not Specified")</f>
        <v>No Referral</v>
      </c>
    </row>
    <row r="733" spans="1:12" x14ac:dyDescent="0.3">
      <c r="A733">
        <f t="shared" ca="1" si="11"/>
        <v>0.37829283276796921</v>
      </c>
      <c r="B733" s="20">
        <v>1724</v>
      </c>
      <c r="C733" t="s">
        <v>7</v>
      </c>
      <c r="D733" t="s">
        <v>13</v>
      </c>
      <c r="E733" t="s">
        <v>17</v>
      </c>
      <c r="F733" t="s">
        <v>22</v>
      </c>
      <c r="G733" t="s">
        <v>26</v>
      </c>
      <c r="H733" s="3">
        <v>6</v>
      </c>
      <c r="I733" s="3">
        <v>12</v>
      </c>
      <c r="J733" t="s">
        <v>39</v>
      </c>
      <c r="K733" s="19">
        <v>45657</v>
      </c>
      <c r="L733" t="str">
        <f>_xlfn.XLOOKUP(J733, Referral_Lookup!A$2:A$3, Referral_Lookup!B$2:B$3, "Not Specified")</f>
        <v>No Referral</v>
      </c>
    </row>
    <row r="734" spans="1:12" x14ac:dyDescent="0.3">
      <c r="A734">
        <f t="shared" ca="1" si="11"/>
        <v>0.82284042499639687</v>
      </c>
      <c r="B734" s="20">
        <v>1725</v>
      </c>
      <c r="C734" t="s">
        <v>8</v>
      </c>
      <c r="D734" t="s">
        <v>12</v>
      </c>
      <c r="E734" t="s">
        <v>17</v>
      </c>
      <c r="F734" t="s">
        <v>20</v>
      </c>
      <c r="G734" t="s">
        <v>25</v>
      </c>
      <c r="H734" s="3">
        <v>2</v>
      </c>
      <c r="I734" s="3">
        <v>4</v>
      </c>
      <c r="J734" t="s">
        <v>39</v>
      </c>
      <c r="K734" s="19">
        <v>45649</v>
      </c>
      <c r="L734" t="str">
        <f>_xlfn.XLOOKUP(J734, Referral_Lookup!A$2:A$3, Referral_Lookup!B$2:B$3, "Not Specified")</f>
        <v>No Referral</v>
      </c>
    </row>
    <row r="735" spans="1:12" x14ac:dyDescent="0.3">
      <c r="A735">
        <f t="shared" ca="1" si="11"/>
        <v>0.20956267807375728</v>
      </c>
      <c r="B735" s="20">
        <v>1726</v>
      </c>
      <c r="C735" t="s">
        <v>8</v>
      </c>
      <c r="D735" t="s">
        <v>12</v>
      </c>
      <c r="E735" t="s">
        <v>17</v>
      </c>
      <c r="F735" t="s">
        <v>20</v>
      </c>
      <c r="G735" t="s">
        <v>25</v>
      </c>
      <c r="H735" s="3">
        <v>3</v>
      </c>
      <c r="I735" s="3">
        <v>6</v>
      </c>
      <c r="J735" t="s">
        <v>40</v>
      </c>
      <c r="K735" s="19">
        <v>45590</v>
      </c>
      <c r="L735" t="str">
        <f>_xlfn.XLOOKUP(J735, Referral_Lookup!A$2:A$3, Referral_Lookup!B$2:B$3, "Not Specified")</f>
        <v>Financial Mentoring</v>
      </c>
    </row>
    <row r="736" spans="1:12" x14ac:dyDescent="0.3">
      <c r="A736">
        <f t="shared" ca="1" si="11"/>
        <v>0.4599968921467732</v>
      </c>
      <c r="B736" s="20">
        <v>1727</v>
      </c>
      <c r="C736" t="s">
        <v>9</v>
      </c>
      <c r="D736" t="s">
        <v>15</v>
      </c>
      <c r="E736" t="s">
        <v>19</v>
      </c>
      <c r="F736" t="s">
        <v>23</v>
      </c>
      <c r="G736" t="s">
        <v>27</v>
      </c>
      <c r="H736" s="3">
        <v>4</v>
      </c>
      <c r="I736" s="3">
        <v>8</v>
      </c>
      <c r="J736" t="s">
        <v>39</v>
      </c>
      <c r="K736" s="19">
        <v>45719</v>
      </c>
      <c r="L736" t="str">
        <f>_xlfn.XLOOKUP(J736, Referral_Lookup!A$2:A$3, Referral_Lookup!B$2:B$3, "Not Specified")</f>
        <v>No Referral</v>
      </c>
    </row>
    <row r="737" spans="1:12" x14ac:dyDescent="0.3">
      <c r="A737">
        <f t="shared" ca="1" si="11"/>
        <v>0.20161580775885268</v>
      </c>
      <c r="B737" s="20">
        <v>1728</v>
      </c>
      <c r="C737" t="s">
        <v>7</v>
      </c>
      <c r="D737" t="s">
        <v>12</v>
      </c>
      <c r="E737" t="s">
        <v>17</v>
      </c>
      <c r="F737" t="s">
        <v>20</v>
      </c>
      <c r="G737" t="s">
        <v>25</v>
      </c>
      <c r="H737" s="3">
        <v>5</v>
      </c>
      <c r="I737" s="3">
        <v>10</v>
      </c>
      <c r="J737" t="s">
        <v>40</v>
      </c>
      <c r="K737" s="19">
        <v>45646</v>
      </c>
      <c r="L737" t="str">
        <f>_xlfn.XLOOKUP(J737, Referral_Lookup!A$2:A$3, Referral_Lookup!B$2:B$3, "Not Specified")</f>
        <v>Financial Mentoring</v>
      </c>
    </row>
    <row r="738" spans="1:12" x14ac:dyDescent="0.3">
      <c r="A738">
        <f t="shared" ca="1" si="11"/>
        <v>0.5273680669632872</v>
      </c>
      <c r="B738" s="20">
        <v>1729</v>
      </c>
      <c r="C738" t="s">
        <v>8</v>
      </c>
      <c r="D738" t="s">
        <v>12</v>
      </c>
      <c r="E738" t="s">
        <v>17</v>
      </c>
      <c r="F738" t="s">
        <v>20</v>
      </c>
      <c r="G738" t="s">
        <v>25</v>
      </c>
      <c r="H738" s="3">
        <v>3</v>
      </c>
      <c r="I738" s="3">
        <v>6</v>
      </c>
      <c r="J738" t="s">
        <v>39</v>
      </c>
      <c r="K738" s="19">
        <v>45590</v>
      </c>
      <c r="L738" t="str">
        <f>_xlfn.XLOOKUP(J738, Referral_Lookup!A$2:A$3, Referral_Lookup!B$2:B$3, "Not Specified")</f>
        <v>No Referral</v>
      </c>
    </row>
    <row r="739" spans="1:12" x14ac:dyDescent="0.3">
      <c r="A739">
        <f t="shared" ca="1" si="11"/>
        <v>0.61757646171302871</v>
      </c>
      <c r="B739" s="20">
        <v>1730</v>
      </c>
      <c r="C739" t="s">
        <v>7</v>
      </c>
      <c r="D739" t="s">
        <v>12</v>
      </c>
      <c r="E739" t="s">
        <v>17</v>
      </c>
      <c r="F739" t="s">
        <v>20</v>
      </c>
      <c r="G739" t="s">
        <v>25</v>
      </c>
      <c r="H739" s="3">
        <v>9</v>
      </c>
      <c r="I739" s="3">
        <v>18</v>
      </c>
      <c r="J739" t="s">
        <v>40</v>
      </c>
      <c r="K739" s="19">
        <v>45649</v>
      </c>
      <c r="L739" t="str">
        <f>_xlfn.XLOOKUP(J739, Referral_Lookup!A$2:A$3, Referral_Lookup!B$2:B$3, "Not Specified")</f>
        <v>Financial Mentoring</v>
      </c>
    </row>
    <row r="740" spans="1:12" x14ac:dyDescent="0.3">
      <c r="A740">
        <f t="shared" ca="1" si="11"/>
        <v>0.45799683884792797</v>
      </c>
      <c r="B740" s="20">
        <v>1731</v>
      </c>
      <c r="C740" t="s">
        <v>9</v>
      </c>
      <c r="D740" t="s">
        <v>15</v>
      </c>
      <c r="E740" t="s">
        <v>18</v>
      </c>
      <c r="F740" t="s">
        <v>23</v>
      </c>
      <c r="G740" t="s">
        <v>27</v>
      </c>
      <c r="H740" s="3">
        <v>4</v>
      </c>
      <c r="I740" s="3">
        <v>8</v>
      </c>
      <c r="J740" t="s">
        <v>39</v>
      </c>
      <c r="K740" s="19">
        <v>45598</v>
      </c>
      <c r="L740" t="str">
        <f>_xlfn.XLOOKUP(J740, Referral_Lookup!A$2:A$3, Referral_Lookup!B$2:B$3, "Not Specified")</f>
        <v>No Referral</v>
      </c>
    </row>
    <row r="741" spans="1:12" x14ac:dyDescent="0.3">
      <c r="A741">
        <f t="shared" ca="1" si="11"/>
        <v>0.29376541813054968</v>
      </c>
      <c r="B741" s="20">
        <v>1732</v>
      </c>
      <c r="C741" t="s">
        <v>7</v>
      </c>
      <c r="D741" t="s">
        <v>12</v>
      </c>
      <c r="E741" t="s">
        <v>17</v>
      </c>
      <c r="F741" t="s">
        <v>20</v>
      </c>
      <c r="G741" t="s">
        <v>25</v>
      </c>
      <c r="H741" s="3">
        <v>6</v>
      </c>
      <c r="I741" s="3">
        <v>12</v>
      </c>
      <c r="J741" t="s">
        <v>40</v>
      </c>
      <c r="K741" s="19">
        <v>45740</v>
      </c>
      <c r="L741" t="str">
        <f>_xlfn.XLOOKUP(J741, Referral_Lookup!A$2:A$3, Referral_Lookup!B$2:B$3, "Not Specified")</f>
        <v>Financial Mentoring</v>
      </c>
    </row>
    <row r="742" spans="1:12" x14ac:dyDescent="0.3">
      <c r="A742">
        <f t="shared" ca="1" si="11"/>
        <v>0.25923365379843766</v>
      </c>
      <c r="B742" s="20">
        <v>1733</v>
      </c>
      <c r="C742" t="s">
        <v>7</v>
      </c>
      <c r="D742" t="s">
        <v>13</v>
      </c>
      <c r="E742" t="s">
        <v>17</v>
      </c>
      <c r="F742" t="s">
        <v>22</v>
      </c>
      <c r="G742" t="s">
        <v>26</v>
      </c>
      <c r="H742" s="3">
        <v>4</v>
      </c>
      <c r="I742" s="3">
        <v>8</v>
      </c>
      <c r="J742" t="s">
        <v>39</v>
      </c>
      <c r="K742" s="19">
        <v>45587</v>
      </c>
      <c r="L742" t="str">
        <f>_xlfn.XLOOKUP(J742, Referral_Lookup!A$2:A$3, Referral_Lookup!B$2:B$3, "Not Specified")</f>
        <v>No Referral</v>
      </c>
    </row>
    <row r="743" spans="1:12" x14ac:dyDescent="0.3">
      <c r="A743">
        <f t="shared" ca="1" si="11"/>
        <v>9.769457131954784E-2</v>
      </c>
      <c r="B743" s="20">
        <v>1734</v>
      </c>
      <c r="C743" t="s">
        <v>9</v>
      </c>
      <c r="D743" t="s">
        <v>16</v>
      </c>
      <c r="E743" t="s">
        <v>17</v>
      </c>
      <c r="F743" t="s">
        <v>21</v>
      </c>
      <c r="G743" t="s">
        <v>26</v>
      </c>
      <c r="H743" s="3">
        <v>5</v>
      </c>
      <c r="I743" s="3">
        <v>10</v>
      </c>
      <c r="J743" t="s">
        <v>39</v>
      </c>
      <c r="K743" s="19">
        <v>45691</v>
      </c>
      <c r="L743" t="str">
        <f>_xlfn.XLOOKUP(J743, Referral_Lookup!A$2:A$3, Referral_Lookup!B$2:B$3, "Not Specified")</f>
        <v>No Referral</v>
      </c>
    </row>
    <row r="744" spans="1:12" x14ac:dyDescent="0.3">
      <c r="A744">
        <f t="shared" ca="1" si="11"/>
        <v>1.2520797921415028E-2</v>
      </c>
      <c r="B744" s="20">
        <v>1735</v>
      </c>
      <c r="C744" t="s">
        <v>7</v>
      </c>
      <c r="D744" t="s">
        <v>13</v>
      </c>
      <c r="E744" t="s">
        <v>17</v>
      </c>
      <c r="F744" t="s">
        <v>22</v>
      </c>
      <c r="G744" t="s">
        <v>26</v>
      </c>
      <c r="H744" s="3">
        <v>5</v>
      </c>
      <c r="I744" s="3">
        <v>10</v>
      </c>
      <c r="J744" t="s">
        <v>39</v>
      </c>
      <c r="K744" s="19">
        <v>45699</v>
      </c>
      <c r="L744" t="str">
        <f>_xlfn.XLOOKUP(J744, Referral_Lookup!A$2:A$3, Referral_Lookup!B$2:B$3, "Not Specified")</f>
        <v>No Referral</v>
      </c>
    </row>
    <row r="745" spans="1:12" x14ac:dyDescent="0.3">
      <c r="A745">
        <f t="shared" ca="1" si="11"/>
        <v>0.52159892943858144</v>
      </c>
      <c r="B745" s="20">
        <v>1736</v>
      </c>
      <c r="C745" t="s">
        <v>7</v>
      </c>
      <c r="D745" t="s">
        <v>13</v>
      </c>
      <c r="E745" t="s">
        <v>17</v>
      </c>
      <c r="F745" t="s">
        <v>22</v>
      </c>
      <c r="G745" t="s">
        <v>26</v>
      </c>
      <c r="H745" s="3">
        <v>6</v>
      </c>
      <c r="I745" s="3">
        <v>12</v>
      </c>
      <c r="J745" t="s">
        <v>39</v>
      </c>
      <c r="K745" s="19">
        <v>45722</v>
      </c>
      <c r="L745" t="str">
        <f>_xlfn.XLOOKUP(J745, Referral_Lookup!A$2:A$3, Referral_Lookup!B$2:B$3, "Not Specified")</f>
        <v>No Referral</v>
      </c>
    </row>
    <row r="746" spans="1:12" x14ac:dyDescent="0.3">
      <c r="A746">
        <f t="shared" ca="1" si="11"/>
        <v>0.46826005779060487</v>
      </c>
      <c r="B746" s="20">
        <v>1737</v>
      </c>
      <c r="C746" t="s">
        <v>7</v>
      </c>
      <c r="D746" t="s">
        <v>12</v>
      </c>
      <c r="E746" t="s">
        <v>17</v>
      </c>
      <c r="F746" t="s">
        <v>20</v>
      </c>
      <c r="G746" t="s">
        <v>25</v>
      </c>
      <c r="H746" s="3">
        <v>2</v>
      </c>
      <c r="I746" s="3">
        <v>4</v>
      </c>
      <c r="J746" t="s">
        <v>39</v>
      </c>
      <c r="K746" s="19">
        <v>45720</v>
      </c>
      <c r="L746" t="str">
        <f>_xlfn.XLOOKUP(J746, Referral_Lookup!A$2:A$3, Referral_Lookup!B$2:B$3, "Not Specified")</f>
        <v>No Referral</v>
      </c>
    </row>
    <row r="747" spans="1:12" x14ac:dyDescent="0.3">
      <c r="A747">
        <f t="shared" ca="1" si="11"/>
        <v>0.81306935907220801</v>
      </c>
      <c r="B747" s="20">
        <v>1738</v>
      </c>
      <c r="C747" t="s">
        <v>8</v>
      </c>
      <c r="D747" t="s">
        <v>12</v>
      </c>
      <c r="E747" t="s">
        <v>17</v>
      </c>
      <c r="F747" t="s">
        <v>20</v>
      </c>
      <c r="G747" t="s">
        <v>25</v>
      </c>
      <c r="H747" s="3">
        <v>10</v>
      </c>
      <c r="I747" s="3">
        <v>20</v>
      </c>
      <c r="J747" t="s">
        <v>39</v>
      </c>
      <c r="K747" s="19">
        <v>45581</v>
      </c>
      <c r="L747" t="str">
        <f>_xlfn.XLOOKUP(J747, Referral_Lookup!A$2:A$3, Referral_Lookup!B$2:B$3, "Not Specified")</f>
        <v>No Referral</v>
      </c>
    </row>
    <row r="748" spans="1:12" x14ac:dyDescent="0.3">
      <c r="A748">
        <f t="shared" ca="1" si="11"/>
        <v>0.3003666597020489</v>
      </c>
      <c r="B748" s="20">
        <v>1739</v>
      </c>
      <c r="C748" t="s">
        <v>7</v>
      </c>
      <c r="D748" t="s">
        <v>13</v>
      </c>
      <c r="E748" t="s">
        <v>17</v>
      </c>
      <c r="F748" t="s">
        <v>22</v>
      </c>
      <c r="G748" t="s">
        <v>26</v>
      </c>
      <c r="H748" s="3">
        <v>2</v>
      </c>
      <c r="I748" s="3">
        <v>4</v>
      </c>
      <c r="J748" t="s">
        <v>39</v>
      </c>
      <c r="K748" s="19">
        <v>45685</v>
      </c>
      <c r="L748" t="str">
        <f>_xlfn.XLOOKUP(J748, Referral_Lookup!A$2:A$3, Referral_Lookup!B$2:B$3, "Not Specified")</f>
        <v>No Referral</v>
      </c>
    </row>
    <row r="749" spans="1:12" x14ac:dyDescent="0.3">
      <c r="A749">
        <f t="shared" ca="1" si="11"/>
        <v>0.40890971499442852</v>
      </c>
      <c r="B749" s="20">
        <v>1740</v>
      </c>
      <c r="C749" t="s">
        <v>7</v>
      </c>
      <c r="D749" t="s">
        <v>13</v>
      </c>
      <c r="E749" t="s">
        <v>17</v>
      </c>
      <c r="F749" t="s">
        <v>22</v>
      </c>
      <c r="G749" t="s">
        <v>26</v>
      </c>
      <c r="H749" s="3">
        <v>9</v>
      </c>
      <c r="I749" s="3">
        <v>18</v>
      </c>
      <c r="J749" t="s">
        <v>39</v>
      </c>
      <c r="K749" s="19">
        <v>45686</v>
      </c>
      <c r="L749" t="str">
        <f>_xlfn.XLOOKUP(J749, Referral_Lookup!A$2:A$3, Referral_Lookup!B$2:B$3, "Not Specified")</f>
        <v>No Referral</v>
      </c>
    </row>
    <row r="750" spans="1:12" x14ac:dyDescent="0.3">
      <c r="A750">
        <f t="shared" ca="1" si="11"/>
        <v>0.39013581424811761</v>
      </c>
      <c r="B750" s="20">
        <v>1741</v>
      </c>
      <c r="C750" t="s">
        <v>8</v>
      </c>
      <c r="D750" t="s">
        <v>12</v>
      </c>
      <c r="E750" t="s">
        <v>17</v>
      </c>
      <c r="F750" t="s">
        <v>20</v>
      </c>
      <c r="G750" t="s">
        <v>25</v>
      </c>
      <c r="H750" s="3">
        <v>4</v>
      </c>
      <c r="I750" s="3">
        <v>8</v>
      </c>
      <c r="J750" t="s">
        <v>39</v>
      </c>
      <c r="K750" s="19">
        <v>45605</v>
      </c>
      <c r="L750" t="str">
        <f>_xlfn.XLOOKUP(J750, Referral_Lookup!A$2:A$3, Referral_Lookup!B$2:B$3, "Not Specified")</f>
        <v>No Referral</v>
      </c>
    </row>
    <row r="751" spans="1:12" x14ac:dyDescent="0.3">
      <c r="A751">
        <f t="shared" ca="1" si="11"/>
        <v>0.7014672901721597</v>
      </c>
      <c r="B751" s="20">
        <v>1742</v>
      </c>
      <c r="C751" t="s">
        <v>8</v>
      </c>
      <c r="D751" t="s">
        <v>12</v>
      </c>
      <c r="E751" t="s">
        <v>17</v>
      </c>
      <c r="F751" t="s">
        <v>20</v>
      </c>
      <c r="G751" t="s">
        <v>25</v>
      </c>
      <c r="H751" s="3">
        <v>8</v>
      </c>
      <c r="I751" s="3">
        <v>16</v>
      </c>
      <c r="J751" t="s">
        <v>40</v>
      </c>
      <c r="K751" s="19">
        <v>45695</v>
      </c>
      <c r="L751" t="str">
        <f>_xlfn.XLOOKUP(J751, Referral_Lookup!A$2:A$3, Referral_Lookup!B$2:B$3, "Not Specified")</f>
        <v>Financial Mentoring</v>
      </c>
    </row>
    <row r="752" spans="1:12" x14ac:dyDescent="0.3">
      <c r="A752">
        <f t="shared" ca="1" si="11"/>
        <v>0.89793827459140485</v>
      </c>
      <c r="B752" s="20">
        <v>1743</v>
      </c>
      <c r="C752" t="s">
        <v>7</v>
      </c>
      <c r="D752" t="s">
        <v>13</v>
      </c>
      <c r="E752" t="s">
        <v>17</v>
      </c>
      <c r="F752" t="s">
        <v>22</v>
      </c>
      <c r="G752" t="s">
        <v>26</v>
      </c>
      <c r="H752" s="3">
        <v>4</v>
      </c>
      <c r="I752" s="3">
        <v>8</v>
      </c>
      <c r="J752" t="s">
        <v>39</v>
      </c>
      <c r="K752" s="19">
        <v>45707</v>
      </c>
      <c r="L752" t="str">
        <f>_xlfn.XLOOKUP(J752, Referral_Lookup!A$2:A$3, Referral_Lookup!B$2:B$3, "Not Specified")</f>
        <v>No Referral</v>
      </c>
    </row>
    <row r="753" spans="1:12" x14ac:dyDescent="0.3">
      <c r="A753">
        <f t="shared" ca="1" si="11"/>
        <v>0.6891857839195964</v>
      </c>
      <c r="B753" s="20">
        <v>1744</v>
      </c>
      <c r="C753" t="s">
        <v>9</v>
      </c>
      <c r="D753" t="s">
        <v>14</v>
      </c>
      <c r="E753" t="s">
        <v>18</v>
      </c>
      <c r="F753" t="s">
        <v>23</v>
      </c>
      <c r="G753" t="s">
        <v>27</v>
      </c>
      <c r="H753" s="3">
        <v>5</v>
      </c>
      <c r="I753" s="3">
        <v>10</v>
      </c>
      <c r="J753" t="s">
        <v>39</v>
      </c>
      <c r="K753" s="19">
        <v>45726</v>
      </c>
      <c r="L753" t="str">
        <f>_xlfn.XLOOKUP(J753, Referral_Lookup!A$2:A$3, Referral_Lookup!B$2:B$3, "Not Specified")</f>
        <v>No Referral</v>
      </c>
    </row>
    <row r="754" spans="1:12" x14ac:dyDescent="0.3">
      <c r="A754">
        <f t="shared" ca="1" si="11"/>
        <v>0.42055679489086117</v>
      </c>
      <c r="B754" s="20">
        <v>1745</v>
      </c>
      <c r="C754" t="s">
        <v>9</v>
      </c>
      <c r="D754" t="s">
        <v>16</v>
      </c>
      <c r="E754" t="s">
        <v>17</v>
      </c>
      <c r="F754" t="s">
        <v>21</v>
      </c>
      <c r="G754" t="s">
        <v>26</v>
      </c>
      <c r="H754" s="3">
        <v>6</v>
      </c>
      <c r="I754" s="3">
        <v>12</v>
      </c>
      <c r="J754" t="s">
        <v>40</v>
      </c>
      <c r="K754" s="19">
        <v>45567</v>
      </c>
      <c r="L754" t="str">
        <f>_xlfn.XLOOKUP(J754, Referral_Lookup!A$2:A$3, Referral_Lookup!B$2:B$3, "Not Specified")</f>
        <v>Financial Mentoring</v>
      </c>
    </row>
    <row r="755" spans="1:12" x14ac:dyDescent="0.3">
      <c r="A755">
        <f t="shared" ca="1" si="11"/>
        <v>0.11159603310978994</v>
      </c>
      <c r="B755" s="20">
        <v>1746</v>
      </c>
      <c r="C755" t="s">
        <v>10</v>
      </c>
      <c r="D755" t="s">
        <v>15</v>
      </c>
      <c r="E755" t="s">
        <v>19</v>
      </c>
      <c r="F755" t="s">
        <v>24</v>
      </c>
      <c r="G755" t="s">
        <v>27</v>
      </c>
      <c r="H755" s="3">
        <v>1</v>
      </c>
      <c r="I755" s="3">
        <v>2</v>
      </c>
      <c r="J755" t="s">
        <v>39</v>
      </c>
      <c r="K755" s="19">
        <v>45683</v>
      </c>
      <c r="L755" t="str">
        <f>_xlfn.XLOOKUP(J755, Referral_Lookup!A$2:A$3, Referral_Lookup!B$2:B$3, "Not Specified")</f>
        <v>No Referral</v>
      </c>
    </row>
    <row r="756" spans="1:12" x14ac:dyDescent="0.3">
      <c r="A756">
        <f t="shared" ca="1" si="11"/>
        <v>0.51605573970527874</v>
      </c>
      <c r="B756" s="20">
        <v>1747</v>
      </c>
      <c r="C756" t="s">
        <v>7</v>
      </c>
      <c r="D756" t="s">
        <v>13</v>
      </c>
      <c r="E756" t="s">
        <v>17</v>
      </c>
      <c r="F756" t="s">
        <v>22</v>
      </c>
      <c r="G756" t="s">
        <v>26</v>
      </c>
      <c r="H756" s="3">
        <v>9</v>
      </c>
      <c r="I756" s="3">
        <v>18</v>
      </c>
      <c r="J756" t="s">
        <v>39</v>
      </c>
      <c r="K756" s="19">
        <v>45645</v>
      </c>
      <c r="L756" t="str">
        <f>_xlfn.XLOOKUP(J756, Referral_Lookup!A$2:A$3, Referral_Lookup!B$2:B$3, "Not Specified")</f>
        <v>No Referral</v>
      </c>
    </row>
    <row r="757" spans="1:12" x14ac:dyDescent="0.3">
      <c r="A757">
        <f t="shared" ca="1" si="11"/>
        <v>0.76958552428066229</v>
      </c>
      <c r="B757" s="20">
        <v>1748</v>
      </c>
      <c r="C757" t="s">
        <v>10</v>
      </c>
      <c r="D757" t="s">
        <v>15</v>
      </c>
      <c r="E757" t="s">
        <v>19</v>
      </c>
      <c r="F757" t="s">
        <v>24</v>
      </c>
      <c r="G757" t="s">
        <v>28</v>
      </c>
      <c r="H757" s="3">
        <v>7</v>
      </c>
      <c r="I757" s="3">
        <v>14</v>
      </c>
      <c r="J757" t="s">
        <v>40</v>
      </c>
      <c r="K757" s="19">
        <v>45667</v>
      </c>
      <c r="L757" t="str">
        <f>_xlfn.XLOOKUP(J757, Referral_Lookup!A$2:A$3, Referral_Lookup!B$2:B$3, "Not Specified")</f>
        <v>Financial Mentoring</v>
      </c>
    </row>
    <row r="758" spans="1:12" x14ac:dyDescent="0.3">
      <c r="A758">
        <f t="shared" ca="1" si="11"/>
        <v>0.54393038246719128</v>
      </c>
      <c r="B758" s="20">
        <v>1749</v>
      </c>
      <c r="C758" t="s">
        <v>7</v>
      </c>
      <c r="D758" t="s">
        <v>13</v>
      </c>
      <c r="E758" t="s">
        <v>17</v>
      </c>
      <c r="F758" t="s">
        <v>22</v>
      </c>
      <c r="G758" t="s">
        <v>26</v>
      </c>
      <c r="H758" s="3">
        <v>5</v>
      </c>
      <c r="I758" s="3">
        <v>10</v>
      </c>
      <c r="J758" t="s">
        <v>39</v>
      </c>
      <c r="K758" s="19">
        <v>45724</v>
      </c>
      <c r="L758" t="str">
        <f>_xlfn.XLOOKUP(J758, Referral_Lookup!A$2:A$3, Referral_Lookup!B$2:B$3, "Not Specified")</f>
        <v>No Referral</v>
      </c>
    </row>
    <row r="759" spans="1:12" x14ac:dyDescent="0.3">
      <c r="A759">
        <f t="shared" ca="1" si="11"/>
        <v>0.96600864835831723</v>
      </c>
      <c r="B759" s="20">
        <v>1750</v>
      </c>
      <c r="C759" t="s">
        <v>10</v>
      </c>
      <c r="D759" t="s">
        <v>15</v>
      </c>
      <c r="E759" t="s">
        <v>19</v>
      </c>
      <c r="F759" t="s">
        <v>24</v>
      </c>
      <c r="G759" t="s">
        <v>28</v>
      </c>
      <c r="H759" s="3">
        <v>7</v>
      </c>
      <c r="I759" s="3">
        <v>14</v>
      </c>
      <c r="J759" t="s">
        <v>39</v>
      </c>
      <c r="K759" s="19">
        <v>45733</v>
      </c>
      <c r="L759" t="str">
        <f>_xlfn.XLOOKUP(J759, Referral_Lookup!A$2:A$3, Referral_Lookup!B$2:B$3, "Not Specified")</f>
        <v>No Referral</v>
      </c>
    </row>
    <row r="760" spans="1:12" x14ac:dyDescent="0.3">
      <c r="A760">
        <f t="shared" ca="1" si="11"/>
        <v>0.11922757289499852</v>
      </c>
      <c r="B760" s="20">
        <v>1751</v>
      </c>
      <c r="C760" t="s">
        <v>7</v>
      </c>
      <c r="D760" t="s">
        <v>13</v>
      </c>
      <c r="E760" t="s">
        <v>17</v>
      </c>
      <c r="F760" t="s">
        <v>22</v>
      </c>
      <c r="G760" t="s">
        <v>26</v>
      </c>
      <c r="H760" s="3">
        <v>1</v>
      </c>
      <c r="I760" s="3">
        <v>2</v>
      </c>
      <c r="J760" t="s">
        <v>40</v>
      </c>
      <c r="K760" s="19">
        <v>45572</v>
      </c>
      <c r="L760" t="str">
        <f>_xlfn.XLOOKUP(J760, Referral_Lookup!A$2:A$3, Referral_Lookup!B$2:B$3, "Not Specified")</f>
        <v>Financial Mentoring</v>
      </c>
    </row>
    <row r="761" spans="1:12" x14ac:dyDescent="0.3">
      <c r="A761">
        <f t="shared" ca="1" si="11"/>
        <v>0.91974668881723076</v>
      </c>
      <c r="B761" s="20">
        <v>1752</v>
      </c>
      <c r="C761" t="s">
        <v>8</v>
      </c>
      <c r="D761" t="s">
        <v>12</v>
      </c>
      <c r="E761" t="s">
        <v>17</v>
      </c>
      <c r="F761" t="s">
        <v>20</v>
      </c>
      <c r="G761" t="s">
        <v>25</v>
      </c>
      <c r="H761" s="3">
        <v>7</v>
      </c>
      <c r="I761" s="3">
        <v>14</v>
      </c>
      <c r="J761" t="s">
        <v>40</v>
      </c>
      <c r="K761" s="19">
        <v>45622</v>
      </c>
      <c r="L761" t="str">
        <f>_xlfn.XLOOKUP(J761, Referral_Lookup!A$2:A$3, Referral_Lookup!B$2:B$3, "Not Specified")</f>
        <v>Financial Mentoring</v>
      </c>
    </row>
    <row r="762" spans="1:12" x14ac:dyDescent="0.3">
      <c r="A762">
        <f t="shared" ca="1" si="11"/>
        <v>0.37839144365732502</v>
      </c>
      <c r="B762" s="20">
        <v>1753</v>
      </c>
      <c r="C762" t="s">
        <v>9</v>
      </c>
      <c r="D762" t="s">
        <v>15</v>
      </c>
      <c r="E762" t="s">
        <v>19</v>
      </c>
      <c r="F762" t="s">
        <v>23</v>
      </c>
      <c r="G762" t="s">
        <v>27</v>
      </c>
      <c r="H762" s="3">
        <v>1</v>
      </c>
      <c r="I762" s="3">
        <v>2</v>
      </c>
      <c r="J762" t="s">
        <v>40</v>
      </c>
      <c r="K762" s="19">
        <v>45649</v>
      </c>
      <c r="L762" t="str">
        <f>_xlfn.XLOOKUP(J762, Referral_Lookup!A$2:A$3, Referral_Lookup!B$2:B$3, "Not Specified")</f>
        <v>Financial Mentoring</v>
      </c>
    </row>
    <row r="763" spans="1:12" x14ac:dyDescent="0.3">
      <c r="A763">
        <f t="shared" ca="1" si="11"/>
        <v>0.5288987845360944</v>
      </c>
      <c r="B763" s="20">
        <v>1754</v>
      </c>
      <c r="C763" t="s">
        <v>7</v>
      </c>
      <c r="D763" t="s">
        <v>13</v>
      </c>
      <c r="E763" t="s">
        <v>17</v>
      </c>
      <c r="F763" t="s">
        <v>21</v>
      </c>
      <c r="G763" t="s">
        <v>26</v>
      </c>
      <c r="H763" s="3">
        <v>5</v>
      </c>
      <c r="I763" s="3">
        <v>10</v>
      </c>
      <c r="J763" t="s">
        <v>39</v>
      </c>
      <c r="K763" s="19">
        <v>45587</v>
      </c>
      <c r="L763" t="str">
        <f>_xlfn.XLOOKUP(J763, Referral_Lookup!A$2:A$3, Referral_Lookup!B$2:B$3, "Not Specified")</f>
        <v>No Referral</v>
      </c>
    </row>
    <row r="764" spans="1:12" x14ac:dyDescent="0.3">
      <c r="A764">
        <f t="shared" ca="1" si="11"/>
        <v>0.83243243447872273</v>
      </c>
      <c r="B764" s="20">
        <v>1755</v>
      </c>
      <c r="C764" t="s">
        <v>7</v>
      </c>
      <c r="D764" t="s">
        <v>13</v>
      </c>
      <c r="E764" t="s">
        <v>17</v>
      </c>
      <c r="F764" t="s">
        <v>22</v>
      </c>
      <c r="G764" t="s">
        <v>26</v>
      </c>
      <c r="H764" s="3">
        <v>7</v>
      </c>
      <c r="I764" s="3">
        <v>14</v>
      </c>
      <c r="J764" t="s">
        <v>39</v>
      </c>
      <c r="K764" s="19">
        <v>45623</v>
      </c>
      <c r="L764" t="str">
        <f>_xlfn.XLOOKUP(J764, Referral_Lookup!A$2:A$3, Referral_Lookup!B$2:B$3, "Not Specified")</f>
        <v>No Referral</v>
      </c>
    </row>
    <row r="765" spans="1:12" x14ac:dyDescent="0.3">
      <c r="A765">
        <f t="shared" ca="1" si="11"/>
        <v>0.70952106496544609</v>
      </c>
      <c r="B765" s="20">
        <v>1756</v>
      </c>
      <c r="C765" t="s">
        <v>8</v>
      </c>
      <c r="D765" t="s">
        <v>12</v>
      </c>
      <c r="E765" t="s">
        <v>17</v>
      </c>
      <c r="F765" t="s">
        <v>20</v>
      </c>
      <c r="G765" t="s">
        <v>25</v>
      </c>
      <c r="H765" s="3">
        <v>7</v>
      </c>
      <c r="I765" s="3">
        <v>14</v>
      </c>
      <c r="J765" t="s">
        <v>39</v>
      </c>
      <c r="K765" s="19">
        <v>45692</v>
      </c>
      <c r="L765" t="str">
        <f>_xlfn.XLOOKUP(J765, Referral_Lookup!A$2:A$3, Referral_Lookup!B$2:B$3, "Not Specified")</f>
        <v>No Referral</v>
      </c>
    </row>
    <row r="766" spans="1:12" x14ac:dyDescent="0.3">
      <c r="A766">
        <f t="shared" ca="1" si="11"/>
        <v>0.47473603755947347</v>
      </c>
      <c r="B766" s="20">
        <v>1757</v>
      </c>
      <c r="C766" t="s">
        <v>7</v>
      </c>
      <c r="D766" t="s">
        <v>13</v>
      </c>
      <c r="E766" t="s">
        <v>17</v>
      </c>
      <c r="F766" t="s">
        <v>22</v>
      </c>
      <c r="G766" t="s">
        <v>26</v>
      </c>
      <c r="H766" s="3">
        <v>3</v>
      </c>
      <c r="I766" s="3">
        <v>6</v>
      </c>
      <c r="J766" t="s">
        <v>39</v>
      </c>
      <c r="K766" s="19">
        <v>45586</v>
      </c>
      <c r="L766" t="str">
        <f>_xlfn.XLOOKUP(J766, Referral_Lookup!A$2:A$3, Referral_Lookup!B$2:B$3, "Not Specified")</f>
        <v>No Referral</v>
      </c>
    </row>
    <row r="767" spans="1:12" x14ac:dyDescent="0.3">
      <c r="A767">
        <f t="shared" ca="1" si="11"/>
        <v>0.37564752489222386</v>
      </c>
      <c r="B767" s="20">
        <v>1758</v>
      </c>
      <c r="C767" t="s">
        <v>8</v>
      </c>
      <c r="D767" t="s">
        <v>12</v>
      </c>
      <c r="E767" t="s">
        <v>17</v>
      </c>
      <c r="F767" t="s">
        <v>20</v>
      </c>
      <c r="G767" t="s">
        <v>25</v>
      </c>
      <c r="H767" s="3">
        <v>8</v>
      </c>
      <c r="I767" s="3">
        <v>16</v>
      </c>
      <c r="J767" t="s">
        <v>40</v>
      </c>
      <c r="K767" s="19">
        <v>45567</v>
      </c>
      <c r="L767" t="str">
        <f>_xlfn.XLOOKUP(J767, Referral_Lookup!A$2:A$3, Referral_Lookup!B$2:B$3, "Not Specified")</f>
        <v>Financial Mentoring</v>
      </c>
    </row>
    <row r="768" spans="1:12" x14ac:dyDescent="0.3">
      <c r="A768">
        <f t="shared" ca="1" si="11"/>
        <v>0.97881441540263714</v>
      </c>
      <c r="B768" s="20">
        <v>1759</v>
      </c>
      <c r="C768" t="s">
        <v>9</v>
      </c>
      <c r="D768" t="s">
        <v>14</v>
      </c>
      <c r="E768" t="s">
        <v>18</v>
      </c>
      <c r="F768" t="s">
        <v>23</v>
      </c>
      <c r="G768" t="s">
        <v>27</v>
      </c>
      <c r="H768" s="3">
        <v>2</v>
      </c>
      <c r="I768" s="3">
        <v>4</v>
      </c>
      <c r="J768" t="s">
        <v>40</v>
      </c>
      <c r="K768" s="19">
        <v>45708</v>
      </c>
      <c r="L768" t="str">
        <f>_xlfn.XLOOKUP(J768, Referral_Lookup!A$2:A$3, Referral_Lookup!B$2:B$3, "Not Specified")</f>
        <v>Financial Mentoring</v>
      </c>
    </row>
    <row r="769" spans="1:12" x14ac:dyDescent="0.3">
      <c r="A769">
        <f t="shared" ca="1" si="11"/>
        <v>0.48871025601556994</v>
      </c>
      <c r="B769" s="20">
        <v>1760</v>
      </c>
      <c r="C769" t="s">
        <v>7</v>
      </c>
      <c r="D769" t="s">
        <v>13</v>
      </c>
      <c r="E769" t="s">
        <v>17</v>
      </c>
      <c r="F769" t="s">
        <v>22</v>
      </c>
      <c r="G769" t="s">
        <v>26</v>
      </c>
      <c r="H769" s="3">
        <v>9</v>
      </c>
      <c r="I769" s="3">
        <v>18</v>
      </c>
      <c r="J769" t="s">
        <v>40</v>
      </c>
      <c r="K769" s="19">
        <v>45724</v>
      </c>
      <c r="L769" t="str">
        <f>_xlfn.XLOOKUP(J769, Referral_Lookup!A$2:A$3, Referral_Lookup!B$2:B$3, "Not Specified")</f>
        <v>Financial Mentoring</v>
      </c>
    </row>
    <row r="770" spans="1:12" x14ac:dyDescent="0.3">
      <c r="A770">
        <f t="shared" ca="1" si="11"/>
        <v>0.86690934613853421</v>
      </c>
      <c r="B770" s="20">
        <v>1761</v>
      </c>
      <c r="C770" t="s">
        <v>8</v>
      </c>
      <c r="D770" t="s">
        <v>12</v>
      </c>
      <c r="E770" t="s">
        <v>17</v>
      </c>
      <c r="F770" t="s">
        <v>20</v>
      </c>
      <c r="G770" t="s">
        <v>25</v>
      </c>
      <c r="H770" s="3">
        <v>1</v>
      </c>
      <c r="I770" s="3">
        <v>2</v>
      </c>
      <c r="J770" t="s">
        <v>39</v>
      </c>
      <c r="K770" s="19">
        <v>45690</v>
      </c>
      <c r="L770" t="str">
        <f>_xlfn.XLOOKUP(J770, Referral_Lookup!A$2:A$3, Referral_Lookup!B$2:B$3, "Not Specified")</f>
        <v>No Referral</v>
      </c>
    </row>
    <row r="771" spans="1:12" x14ac:dyDescent="0.3">
      <c r="A771">
        <f t="shared" ca="1" si="11"/>
        <v>0.60277775821662405</v>
      </c>
      <c r="B771" s="20">
        <v>1762</v>
      </c>
      <c r="C771" t="s">
        <v>8</v>
      </c>
      <c r="D771" t="s">
        <v>12</v>
      </c>
      <c r="E771" t="s">
        <v>17</v>
      </c>
      <c r="F771" t="s">
        <v>20</v>
      </c>
      <c r="G771" t="s">
        <v>25</v>
      </c>
      <c r="H771" s="3">
        <v>5</v>
      </c>
      <c r="I771" s="3">
        <v>10</v>
      </c>
      <c r="J771" t="s">
        <v>39</v>
      </c>
      <c r="K771" s="19">
        <v>45619</v>
      </c>
      <c r="L771" t="str">
        <f>_xlfn.XLOOKUP(J771, Referral_Lookup!A$2:A$3, Referral_Lookup!B$2:B$3, "Not Specified")</f>
        <v>No Referral</v>
      </c>
    </row>
    <row r="772" spans="1:12" x14ac:dyDescent="0.3">
      <c r="A772">
        <f t="shared" ca="1" si="11"/>
        <v>0.9725953202655967</v>
      </c>
      <c r="B772" s="20">
        <v>1763</v>
      </c>
      <c r="C772" t="s">
        <v>7</v>
      </c>
      <c r="D772" t="s">
        <v>13</v>
      </c>
      <c r="E772" t="s">
        <v>17</v>
      </c>
      <c r="F772" t="s">
        <v>22</v>
      </c>
      <c r="G772" t="s">
        <v>26</v>
      </c>
      <c r="H772" s="3">
        <v>4</v>
      </c>
      <c r="I772" s="3">
        <v>8</v>
      </c>
      <c r="J772" t="s">
        <v>39</v>
      </c>
      <c r="K772" s="19">
        <v>45626</v>
      </c>
      <c r="L772" t="str">
        <f>_xlfn.XLOOKUP(J772, Referral_Lookup!A$2:A$3, Referral_Lookup!B$2:B$3, "Not Specified")</f>
        <v>No Referral</v>
      </c>
    </row>
    <row r="773" spans="1:12" x14ac:dyDescent="0.3">
      <c r="A773">
        <f t="shared" ca="1" si="11"/>
        <v>0.51215049221381093</v>
      </c>
      <c r="B773" s="20">
        <v>1764</v>
      </c>
      <c r="C773" t="s">
        <v>9</v>
      </c>
      <c r="D773" t="s">
        <v>16</v>
      </c>
      <c r="E773" t="s">
        <v>17</v>
      </c>
      <c r="F773" t="s">
        <v>23</v>
      </c>
      <c r="G773" t="s">
        <v>26</v>
      </c>
      <c r="H773" s="3">
        <v>5</v>
      </c>
      <c r="I773" s="3">
        <v>10</v>
      </c>
      <c r="J773" t="s">
        <v>39</v>
      </c>
      <c r="K773" s="19">
        <v>45663</v>
      </c>
      <c r="L773" t="str">
        <f>_xlfn.XLOOKUP(J773, Referral_Lookup!A$2:A$3, Referral_Lookup!B$2:B$3, "Not Specified")</f>
        <v>No Referral</v>
      </c>
    </row>
    <row r="774" spans="1:12" x14ac:dyDescent="0.3">
      <c r="A774">
        <f t="shared" ca="1" si="11"/>
        <v>0.46976447203550786</v>
      </c>
      <c r="B774" s="20">
        <v>1765</v>
      </c>
      <c r="C774" t="s">
        <v>7</v>
      </c>
      <c r="D774" t="s">
        <v>13</v>
      </c>
      <c r="E774" t="s">
        <v>17</v>
      </c>
      <c r="F774" t="s">
        <v>22</v>
      </c>
      <c r="G774" t="s">
        <v>26</v>
      </c>
      <c r="H774" s="3">
        <v>10</v>
      </c>
      <c r="I774" s="3">
        <v>20</v>
      </c>
      <c r="J774" t="s">
        <v>39</v>
      </c>
      <c r="K774" s="19">
        <v>45566</v>
      </c>
      <c r="L774" t="str">
        <f>_xlfn.XLOOKUP(J774, Referral_Lookup!A$2:A$3, Referral_Lookup!B$2:B$3, "Not Specified")</f>
        <v>No Referral</v>
      </c>
    </row>
    <row r="775" spans="1:12" x14ac:dyDescent="0.3">
      <c r="A775">
        <f t="shared" ca="1" si="11"/>
        <v>0.60049694536925158</v>
      </c>
      <c r="B775" s="20">
        <v>1766</v>
      </c>
      <c r="C775" t="s">
        <v>7</v>
      </c>
      <c r="D775" t="s">
        <v>13</v>
      </c>
      <c r="E775" t="s">
        <v>17</v>
      </c>
      <c r="F775" t="s">
        <v>21</v>
      </c>
      <c r="G775" t="s">
        <v>26</v>
      </c>
      <c r="H775" s="3">
        <v>3</v>
      </c>
      <c r="I775" s="3">
        <v>6</v>
      </c>
      <c r="J775" t="s">
        <v>39</v>
      </c>
      <c r="K775" s="19">
        <v>45659</v>
      </c>
      <c r="L775" t="str">
        <f>_xlfn.XLOOKUP(J775, Referral_Lookup!A$2:A$3, Referral_Lookup!B$2:B$3, "Not Specified")</f>
        <v>No Referral</v>
      </c>
    </row>
    <row r="776" spans="1:12" x14ac:dyDescent="0.3">
      <c r="A776">
        <f t="shared" ca="1" si="11"/>
        <v>0.82898741340450766</v>
      </c>
      <c r="B776" s="20">
        <v>1767</v>
      </c>
      <c r="C776" t="s">
        <v>8</v>
      </c>
      <c r="D776" t="s">
        <v>12</v>
      </c>
      <c r="E776" t="s">
        <v>17</v>
      </c>
      <c r="F776" t="s">
        <v>20</v>
      </c>
      <c r="G776" t="s">
        <v>25</v>
      </c>
      <c r="H776" s="3">
        <v>3</v>
      </c>
      <c r="I776" s="3">
        <v>6</v>
      </c>
      <c r="J776" t="s">
        <v>39</v>
      </c>
      <c r="K776" s="19">
        <v>45682</v>
      </c>
      <c r="L776" t="str">
        <f>_xlfn.XLOOKUP(J776, Referral_Lookup!A$2:A$3, Referral_Lookup!B$2:B$3, "Not Specified")</f>
        <v>No Referral</v>
      </c>
    </row>
    <row r="777" spans="1:12" x14ac:dyDescent="0.3">
      <c r="A777">
        <f t="shared" ca="1" si="11"/>
        <v>0.47207902288270398</v>
      </c>
      <c r="B777" s="20">
        <v>1768</v>
      </c>
      <c r="C777" t="s">
        <v>7</v>
      </c>
      <c r="D777" t="s">
        <v>13</v>
      </c>
      <c r="E777" t="s">
        <v>17</v>
      </c>
      <c r="F777" t="s">
        <v>22</v>
      </c>
      <c r="G777" t="s">
        <v>26</v>
      </c>
      <c r="H777" s="3">
        <v>6</v>
      </c>
      <c r="I777" s="3">
        <v>12</v>
      </c>
      <c r="J777" t="s">
        <v>39</v>
      </c>
      <c r="K777" s="19">
        <v>45569</v>
      </c>
      <c r="L777" t="str">
        <f>_xlfn.XLOOKUP(J777, Referral_Lookup!A$2:A$3, Referral_Lookup!B$2:B$3, "Not Specified")</f>
        <v>No Referral</v>
      </c>
    </row>
    <row r="778" spans="1:12" x14ac:dyDescent="0.3">
      <c r="A778">
        <f t="shared" ca="1" si="11"/>
        <v>0.85625346852948225</v>
      </c>
      <c r="B778" s="20">
        <v>1769</v>
      </c>
      <c r="C778" t="s">
        <v>8</v>
      </c>
      <c r="D778" t="s">
        <v>12</v>
      </c>
      <c r="E778" t="s">
        <v>17</v>
      </c>
      <c r="F778" t="s">
        <v>20</v>
      </c>
      <c r="G778" t="s">
        <v>25</v>
      </c>
      <c r="H778" s="3">
        <v>3</v>
      </c>
      <c r="I778" s="3">
        <v>6</v>
      </c>
      <c r="J778" t="s">
        <v>40</v>
      </c>
      <c r="K778" s="19">
        <v>45606</v>
      </c>
      <c r="L778" t="str">
        <f>_xlfn.XLOOKUP(J778, Referral_Lookup!A$2:A$3, Referral_Lookup!B$2:B$3, "Not Specified")</f>
        <v>Financial Mentoring</v>
      </c>
    </row>
    <row r="779" spans="1:12" x14ac:dyDescent="0.3">
      <c r="A779">
        <f t="shared" ref="A779:A842" ca="1" si="12">RAND()</f>
        <v>0.81599515964925373</v>
      </c>
      <c r="B779" s="20">
        <v>1770</v>
      </c>
      <c r="C779" t="s">
        <v>7</v>
      </c>
      <c r="D779" t="s">
        <v>13</v>
      </c>
      <c r="E779" t="s">
        <v>17</v>
      </c>
      <c r="F779" t="s">
        <v>22</v>
      </c>
      <c r="G779" t="s">
        <v>26</v>
      </c>
      <c r="H779" s="3">
        <v>1</v>
      </c>
      <c r="I779" s="3">
        <v>2</v>
      </c>
      <c r="J779" t="s">
        <v>40</v>
      </c>
      <c r="K779" s="19">
        <v>45714</v>
      </c>
      <c r="L779" t="str">
        <f>_xlfn.XLOOKUP(J779, Referral_Lookup!A$2:A$3, Referral_Lookup!B$2:B$3, "Not Specified")</f>
        <v>Financial Mentoring</v>
      </c>
    </row>
    <row r="780" spans="1:12" x14ac:dyDescent="0.3">
      <c r="A780">
        <f t="shared" ca="1" si="12"/>
        <v>0.69810193442778179</v>
      </c>
      <c r="B780" s="20">
        <v>1771</v>
      </c>
      <c r="C780" t="s">
        <v>8</v>
      </c>
      <c r="D780" t="s">
        <v>12</v>
      </c>
      <c r="E780" t="s">
        <v>17</v>
      </c>
      <c r="F780" t="s">
        <v>20</v>
      </c>
      <c r="G780" t="s">
        <v>25</v>
      </c>
      <c r="H780" s="3">
        <v>4</v>
      </c>
      <c r="I780" s="3">
        <v>8</v>
      </c>
      <c r="J780" t="s">
        <v>39</v>
      </c>
      <c r="K780" s="19">
        <v>45632</v>
      </c>
      <c r="L780" t="str">
        <f>_xlfn.XLOOKUP(J780, Referral_Lookup!A$2:A$3, Referral_Lookup!B$2:B$3, "Not Specified")</f>
        <v>No Referral</v>
      </c>
    </row>
    <row r="781" spans="1:12" x14ac:dyDescent="0.3">
      <c r="A781">
        <f t="shared" ca="1" si="12"/>
        <v>0.85708556286652449</v>
      </c>
      <c r="B781" s="20">
        <v>1772</v>
      </c>
      <c r="C781" t="s">
        <v>7</v>
      </c>
      <c r="D781" t="s">
        <v>12</v>
      </c>
      <c r="E781" t="s">
        <v>17</v>
      </c>
      <c r="F781" t="s">
        <v>20</v>
      </c>
      <c r="G781" t="s">
        <v>25</v>
      </c>
      <c r="H781" s="3">
        <v>7</v>
      </c>
      <c r="I781" s="3">
        <v>14</v>
      </c>
      <c r="J781" t="s">
        <v>39</v>
      </c>
      <c r="K781" s="19">
        <v>45567</v>
      </c>
      <c r="L781" t="str">
        <f>_xlfn.XLOOKUP(J781, Referral_Lookup!A$2:A$3, Referral_Lookup!B$2:B$3, "Not Specified")</f>
        <v>No Referral</v>
      </c>
    </row>
    <row r="782" spans="1:12" x14ac:dyDescent="0.3">
      <c r="A782">
        <f t="shared" ca="1" si="12"/>
        <v>0.58438401171249232</v>
      </c>
      <c r="B782" s="20">
        <v>1773</v>
      </c>
      <c r="C782" t="s">
        <v>9</v>
      </c>
      <c r="D782" t="s">
        <v>14</v>
      </c>
      <c r="E782" t="s">
        <v>18</v>
      </c>
      <c r="F782" t="s">
        <v>23</v>
      </c>
      <c r="G782" t="s">
        <v>27</v>
      </c>
      <c r="H782" s="3">
        <v>1</v>
      </c>
      <c r="I782" s="3">
        <v>2</v>
      </c>
      <c r="J782" t="s">
        <v>39</v>
      </c>
      <c r="K782" s="19">
        <v>45577</v>
      </c>
      <c r="L782" t="str">
        <f>_xlfn.XLOOKUP(J782, Referral_Lookup!A$2:A$3, Referral_Lookup!B$2:B$3, "Not Specified")</f>
        <v>No Referral</v>
      </c>
    </row>
    <row r="783" spans="1:12" x14ac:dyDescent="0.3">
      <c r="A783">
        <f t="shared" ca="1" si="12"/>
        <v>0.90197355239046684</v>
      </c>
      <c r="B783" s="20">
        <v>1774</v>
      </c>
      <c r="C783" t="s">
        <v>7</v>
      </c>
      <c r="D783" t="s">
        <v>13</v>
      </c>
      <c r="E783" t="s">
        <v>17</v>
      </c>
      <c r="F783" t="s">
        <v>22</v>
      </c>
      <c r="G783" t="s">
        <v>26</v>
      </c>
      <c r="H783" s="3">
        <v>3</v>
      </c>
      <c r="I783" s="3">
        <v>6</v>
      </c>
      <c r="J783" t="s">
        <v>39</v>
      </c>
      <c r="K783" s="19">
        <v>45665</v>
      </c>
      <c r="L783" t="str">
        <f>_xlfn.XLOOKUP(J783, Referral_Lookup!A$2:A$3, Referral_Lookup!B$2:B$3, "Not Specified")</f>
        <v>No Referral</v>
      </c>
    </row>
    <row r="784" spans="1:12" x14ac:dyDescent="0.3">
      <c r="A784">
        <f t="shared" ca="1" si="12"/>
        <v>0.93677446431028943</v>
      </c>
      <c r="B784" s="20">
        <v>1775</v>
      </c>
      <c r="C784" t="s">
        <v>8</v>
      </c>
      <c r="D784" t="s">
        <v>12</v>
      </c>
      <c r="E784" t="s">
        <v>17</v>
      </c>
      <c r="F784" t="s">
        <v>20</v>
      </c>
      <c r="G784" t="s">
        <v>25</v>
      </c>
      <c r="H784" s="3">
        <v>8</v>
      </c>
      <c r="I784" s="3">
        <v>16</v>
      </c>
      <c r="J784" t="s">
        <v>39</v>
      </c>
      <c r="K784" s="19">
        <v>45714</v>
      </c>
      <c r="L784" t="str">
        <f>_xlfn.XLOOKUP(J784, Referral_Lookup!A$2:A$3, Referral_Lookup!B$2:B$3, "Not Specified")</f>
        <v>No Referral</v>
      </c>
    </row>
    <row r="785" spans="1:12" x14ac:dyDescent="0.3">
      <c r="A785">
        <f t="shared" ca="1" si="12"/>
        <v>0.54557693319562106</v>
      </c>
      <c r="B785" s="20">
        <v>1776</v>
      </c>
      <c r="C785" t="s">
        <v>7</v>
      </c>
      <c r="D785" t="s">
        <v>13</v>
      </c>
      <c r="E785" t="s">
        <v>17</v>
      </c>
      <c r="F785" t="s">
        <v>22</v>
      </c>
      <c r="G785" t="s">
        <v>26</v>
      </c>
      <c r="H785" s="3">
        <v>10</v>
      </c>
      <c r="I785" s="3">
        <v>20</v>
      </c>
      <c r="J785" t="s">
        <v>40</v>
      </c>
      <c r="K785" s="19">
        <v>45719</v>
      </c>
      <c r="L785" t="str">
        <f>_xlfn.XLOOKUP(J785, Referral_Lookup!A$2:A$3, Referral_Lookup!B$2:B$3, "Not Specified")</f>
        <v>Financial Mentoring</v>
      </c>
    </row>
    <row r="786" spans="1:12" x14ac:dyDescent="0.3">
      <c r="A786">
        <f t="shared" ca="1" si="12"/>
        <v>0.96653709362965901</v>
      </c>
      <c r="B786" s="20">
        <v>1777</v>
      </c>
      <c r="C786" t="s">
        <v>8</v>
      </c>
      <c r="D786" t="s">
        <v>12</v>
      </c>
      <c r="E786" t="s">
        <v>17</v>
      </c>
      <c r="F786" t="s">
        <v>20</v>
      </c>
      <c r="G786" t="s">
        <v>25</v>
      </c>
      <c r="H786" s="3">
        <v>10</v>
      </c>
      <c r="I786" s="3">
        <v>20</v>
      </c>
      <c r="J786" t="s">
        <v>40</v>
      </c>
      <c r="K786" s="19">
        <v>45690</v>
      </c>
      <c r="L786" t="str">
        <f>_xlfn.XLOOKUP(J786, Referral_Lookup!A$2:A$3, Referral_Lookup!B$2:B$3, "Not Specified")</f>
        <v>Financial Mentoring</v>
      </c>
    </row>
    <row r="787" spans="1:12" x14ac:dyDescent="0.3">
      <c r="A787">
        <f t="shared" ca="1" si="12"/>
        <v>0.31617819198894082</v>
      </c>
      <c r="B787" s="20">
        <v>1778</v>
      </c>
      <c r="C787" t="s">
        <v>7</v>
      </c>
      <c r="D787" t="s">
        <v>13</v>
      </c>
      <c r="E787" t="s">
        <v>17</v>
      </c>
      <c r="F787" t="s">
        <v>22</v>
      </c>
      <c r="G787" t="s">
        <v>26</v>
      </c>
      <c r="H787" s="3">
        <v>6</v>
      </c>
      <c r="I787" s="3">
        <v>12</v>
      </c>
      <c r="J787" t="s">
        <v>39</v>
      </c>
      <c r="K787" s="19">
        <v>45692</v>
      </c>
      <c r="L787" t="str">
        <f>_xlfn.XLOOKUP(J787, Referral_Lookup!A$2:A$3, Referral_Lookup!B$2:B$3, "Not Specified")</f>
        <v>No Referral</v>
      </c>
    </row>
    <row r="788" spans="1:12" x14ac:dyDescent="0.3">
      <c r="A788">
        <f t="shared" ca="1" si="12"/>
        <v>0.74808674020042787</v>
      </c>
      <c r="B788" s="20">
        <v>1779</v>
      </c>
      <c r="C788" t="s">
        <v>7</v>
      </c>
      <c r="D788" t="s">
        <v>13</v>
      </c>
      <c r="E788" t="s">
        <v>17</v>
      </c>
      <c r="F788" t="s">
        <v>22</v>
      </c>
      <c r="G788" t="s">
        <v>26</v>
      </c>
      <c r="H788" s="3">
        <v>1</v>
      </c>
      <c r="I788" s="3">
        <v>2</v>
      </c>
      <c r="J788" t="s">
        <v>40</v>
      </c>
      <c r="K788" s="19">
        <v>45654</v>
      </c>
      <c r="L788" t="str">
        <f>_xlfn.XLOOKUP(J788, Referral_Lookup!A$2:A$3, Referral_Lookup!B$2:B$3, "Not Specified")</f>
        <v>Financial Mentoring</v>
      </c>
    </row>
    <row r="789" spans="1:12" x14ac:dyDescent="0.3">
      <c r="A789">
        <f t="shared" ca="1" si="12"/>
        <v>7.8883289442886473E-2</v>
      </c>
      <c r="B789" s="20">
        <v>1780</v>
      </c>
      <c r="C789" t="s">
        <v>7</v>
      </c>
      <c r="D789" t="s">
        <v>12</v>
      </c>
      <c r="E789" t="s">
        <v>17</v>
      </c>
      <c r="F789" t="s">
        <v>22</v>
      </c>
      <c r="G789" t="s">
        <v>26</v>
      </c>
      <c r="H789" s="3">
        <v>2</v>
      </c>
      <c r="I789" s="3">
        <v>4</v>
      </c>
      <c r="J789" t="s">
        <v>39</v>
      </c>
      <c r="K789" s="19">
        <v>45609</v>
      </c>
      <c r="L789" t="str">
        <f>_xlfn.XLOOKUP(J789, Referral_Lookup!A$2:A$3, Referral_Lookup!B$2:B$3, "Not Specified")</f>
        <v>No Referral</v>
      </c>
    </row>
    <row r="790" spans="1:12" x14ac:dyDescent="0.3">
      <c r="A790">
        <f t="shared" ca="1" si="12"/>
        <v>0.65010209149792419</v>
      </c>
      <c r="B790" s="20">
        <v>1781</v>
      </c>
      <c r="C790" t="s">
        <v>8</v>
      </c>
      <c r="D790" t="s">
        <v>12</v>
      </c>
      <c r="E790" t="s">
        <v>17</v>
      </c>
      <c r="F790" t="s">
        <v>20</v>
      </c>
      <c r="G790" t="s">
        <v>25</v>
      </c>
      <c r="H790" s="3">
        <v>5</v>
      </c>
      <c r="I790" s="3">
        <v>10</v>
      </c>
      <c r="J790" t="s">
        <v>39</v>
      </c>
      <c r="K790" s="19">
        <v>45680</v>
      </c>
      <c r="L790" t="str">
        <f>_xlfn.XLOOKUP(J790, Referral_Lookup!A$2:A$3, Referral_Lookup!B$2:B$3, "Not Specified")</f>
        <v>No Referral</v>
      </c>
    </row>
    <row r="791" spans="1:12" x14ac:dyDescent="0.3">
      <c r="A791">
        <f t="shared" ca="1" si="12"/>
        <v>0.26847510141708364</v>
      </c>
      <c r="B791" s="20">
        <v>1782</v>
      </c>
      <c r="C791" t="s">
        <v>8</v>
      </c>
      <c r="D791" t="s">
        <v>12</v>
      </c>
      <c r="E791" t="s">
        <v>17</v>
      </c>
      <c r="F791" t="s">
        <v>20</v>
      </c>
      <c r="G791" t="s">
        <v>25</v>
      </c>
      <c r="H791" s="3">
        <v>3</v>
      </c>
      <c r="I791" s="3">
        <v>6</v>
      </c>
      <c r="J791" t="s">
        <v>39</v>
      </c>
      <c r="K791" s="19">
        <v>45582</v>
      </c>
      <c r="L791" t="str">
        <f>_xlfn.XLOOKUP(J791, Referral_Lookup!A$2:A$3, Referral_Lookup!B$2:B$3, "Not Specified")</f>
        <v>No Referral</v>
      </c>
    </row>
    <row r="792" spans="1:12" x14ac:dyDescent="0.3">
      <c r="A792">
        <f t="shared" ca="1" si="12"/>
        <v>5.0206689314699404E-2</v>
      </c>
      <c r="B792" s="20">
        <v>1783</v>
      </c>
      <c r="C792" t="s">
        <v>10</v>
      </c>
      <c r="D792" t="s">
        <v>15</v>
      </c>
      <c r="E792" t="s">
        <v>19</v>
      </c>
      <c r="F792" t="s">
        <v>24</v>
      </c>
      <c r="G792" t="s">
        <v>28</v>
      </c>
      <c r="H792" s="3">
        <v>4</v>
      </c>
      <c r="I792" s="3">
        <v>8</v>
      </c>
      <c r="J792" t="s">
        <v>39</v>
      </c>
      <c r="K792" s="19">
        <v>45597</v>
      </c>
      <c r="L792" t="str">
        <f>_xlfn.XLOOKUP(J792, Referral_Lookup!A$2:A$3, Referral_Lookup!B$2:B$3, "Not Specified")</f>
        <v>No Referral</v>
      </c>
    </row>
    <row r="793" spans="1:12" x14ac:dyDescent="0.3">
      <c r="A793">
        <f t="shared" ca="1" si="12"/>
        <v>0.18032387207938971</v>
      </c>
      <c r="B793" s="20">
        <v>1784</v>
      </c>
      <c r="C793" t="s">
        <v>8</v>
      </c>
      <c r="D793" t="s">
        <v>12</v>
      </c>
      <c r="E793" t="s">
        <v>17</v>
      </c>
      <c r="F793" t="s">
        <v>20</v>
      </c>
      <c r="G793" t="s">
        <v>25</v>
      </c>
      <c r="H793" s="3">
        <v>4</v>
      </c>
      <c r="I793" s="3">
        <v>8</v>
      </c>
      <c r="J793" t="s">
        <v>40</v>
      </c>
      <c r="K793" s="19">
        <v>45679</v>
      </c>
      <c r="L793" t="str">
        <f>_xlfn.XLOOKUP(J793, Referral_Lookup!A$2:A$3, Referral_Lookup!B$2:B$3, "Not Specified")</f>
        <v>Financial Mentoring</v>
      </c>
    </row>
    <row r="794" spans="1:12" x14ac:dyDescent="0.3">
      <c r="A794">
        <f t="shared" ca="1" si="12"/>
        <v>0.48945748262559086</v>
      </c>
      <c r="B794" s="20">
        <v>1785</v>
      </c>
      <c r="C794" t="s">
        <v>8</v>
      </c>
      <c r="D794" t="s">
        <v>12</v>
      </c>
      <c r="E794" t="s">
        <v>17</v>
      </c>
      <c r="F794" t="s">
        <v>20</v>
      </c>
      <c r="G794" t="s">
        <v>25</v>
      </c>
      <c r="H794" s="3">
        <v>5</v>
      </c>
      <c r="I794" s="3">
        <v>10</v>
      </c>
      <c r="J794" t="s">
        <v>40</v>
      </c>
      <c r="K794" s="19">
        <v>45649</v>
      </c>
      <c r="L794" t="str">
        <f>_xlfn.XLOOKUP(J794, Referral_Lookup!A$2:A$3, Referral_Lookup!B$2:B$3, "Not Specified")</f>
        <v>Financial Mentoring</v>
      </c>
    </row>
    <row r="795" spans="1:12" x14ac:dyDescent="0.3">
      <c r="A795">
        <f t="shared" ca="1" si="12"/>
        <v>0.61070570897350585</v>
      </c>
      <c r="B795" s="20">
        <v>1786</v>
      </c>
      <c r="C795" t="s">
        <v>9</v>
      </c>
      <c r="D795" t="s">
        <v>14</v>
      </c>
      <c r="E795" t="s">
        <v>18</v>
      </c>
      <c r="F795" t="s">
        <v>23</v>
      </c>
      <c r="G795" t="s">
        <v>27</v>
      </c>
      <c r="H795" s="3">
        <v>1</v>
      </c>
      <c r="I795" s="3">
        <v>2</v>
      </c>
      <c r="J795" t="s">
        <v>39</v>
      </c>
      <c r="K795" s="19">
        <v>45615</v>
      </c>
      <c r="L795" t="str">
        <f>_xlfn.XLOOKUP(J795, Referral_Lookup!A$2:A$3, Referral_Lookup!B$2:B$3, "Not Specified")</f>
        <v>No Referral</v>
      </c>
    </row>
    <row r="796" spans="1:12" x14ac:dyDescent="0.3">
      <c r="A796">
        <f t="shared" ca="1" si="12"/>
        <v>0.11241730324475518</v>
      </c>
      <c r="B796" s="20">
        <v>1787</v>
      </c>
      <c r="C796" t="s">
        <v>8</v>
      </c>
      <c r="D796" t="s">
        <v>12</v>
      </c>
      <c r="E796" t="s">
        <v>17</v>
      </c>
      <c r="F796" t="s">
        <v>20</v>
      </c>
      <c r="G796" t="s">
        <v>25</v>
      </c>
      <c r="H796" s="3">
        <v>9</v>
      </c>
      <c r="I796" s="3">
        <v>18</v>
      </c>
      <c r="J796" t="s">
        <v>39</v>
      </c>
      <c r="K796" s="19">
        <v>45745</v>
      </c>
      <c r="L796" t="str">
        <f>_xlfn.XLOOKUP(J796, Referral_Lookup!A$2:A$3, Referral_Lookup!B$2:B$3, "Not Specified")</f>
        <v>No Referral</v>
      </c>
    </row>
    <row r="797" spans="1:12" x14ac:dyDescent="0.3">
      <c r="A797">
        <f t="shared" ca="1" si="12"/>
        <v>0.34033583683448287</v>
      </c>
      <c r="B797" s="20">
        <v>1788</v>
      </c>
      <c r="C797" t="s">
        <v>10</v>
      </c>
      <c r="D797" t="s">
        <v>15</v>
      </c>
      <c r="E797" t="s">
        <v>19</v>
      </c>
      <c r="F797" t="s">
        <v>24</v>
      </c>
      <c r="G797" t="s">
        <v>27</v>
      </c>
      <c r="H797" s="3">
        <v>1</v>
      </c>
      <c r="I797" s="3">
        <v>2</v>
      </c>
      <c r="J797" t="s">
        <v>39</v>
      </c>
      <c r="K797" s="19">
        <v>45612</v>
      </c>
      <c r="L797" t="str">
        <f>_xlfn.XLOOKUP(J797, Referral_Lookup!A$2:A$3, Referral_Lookup!B$2:B$3, "Not Specified")</f>
        <v>No Referral</v>
      </c>
    </row>
    <row r="798" spans="1:12" x14ac:dyDescent="0.3">
      <c r="A798">
        <f t="shared" ca="1" si="12"/>
        <v>0.47728848437104854</v>
      </c>
      <c r="B798" s="20">
        <v>1789</v>
      </c>
      <c r="C798" t="s">
        <v>9</v>
      </c>
      <c r="D798" t="s">
        <v>16</v>
      </c>
      <c r="E798" t="s">
        <v>17</v>
      </c>
      <c r="F798" t="s">
        <v>21</v>
      </c>
      <c r="G798" t="s">
        <v>26</v>
      </c>
      <c r="H798" s="3">
        <v>8</v>
      </c>
      <c r="I798" s="3">
        <v>16</v>
      </c>
      <c r="J798" t="s">
        <v>40</v>
      </c>
      <c r="K798" s="19">
        <v>45653</v>
      </c>
      <c r="L798" t="str">
        <f>_xlfn.XLOOKUP(J798, Referral_Lookup!A$2:A$3, Referral_Lookup!B$2:B$3, "Not Specified")</f>
        <v>Financial Mentoring</v>
      </c>
    </row>
    <row r="799" spans="1:12" x14ac:dyDescent="0.3">
      <c r="A799">
        <f t="shared" ca="1" si="12"/>
        <v>0.70600387858911229</v>
      </c>
      <c r="B799" s="20">
        <v>1790</v>
      </c>
      <c r="C799" t="s">
        <v>10</v>
      </c>
      <c r="D799" t="s">
        <v>15</v>
      </c>
      <c r="E799" t="s">
        <v>19</v>
      </c>
      <c r="F799" t="s">
        <v>24</v>
      </c>
      <c r="G799" t="s">
        <v>28</v>
      </c>
      <c r="H799" s="3">
        <v>3</v>
      </c>
      <c r="I799" s="3">
        <v>6</v>
      </c>
      <c r="J799" t="s">
        <v>39</v>
      </c>
      <c r="K799" s="19">
        <v>45684</v>
      </c>
      <c r="L799" t="str">
        <f>_xlfn.XLOOKUP(J799, Referral_Lookup!A$2:A$3, Referral_Lookup!B$2:B$3, "Not Specified")</f>
        <v>No Referral</v>
      </c>
    </row>
    <row r="800" spans="1:12" x14ac:dyDescent="0.3">
      <c r="A800">
        <f t="shared" ca="1" si="12"/>
        <v>0.75164381283750936</v>
      </c>
      <c r="B800" s="20">
        <v>1791</v>
      </c>
      <c r="C800" t="s">
        <v>8</v>
      </c>
      <c r="D800" t="s">
        <v>12</v>
      </c>
      <c r="E800" t="s">
        <v>17</v>
      </c>
      <c r="F800" t="s">
        <v>20</v>
      </c>
      <c r="G800" t="s">
        <v>25</v>
      </c>
      <c r="H800" s="3">
        <v>6</v>
      </c>
      <c r="I800" s="3">
        <v>12</v>
      </c>
      <c r="J800" t="s">
        <v>39</v>
      </c>
      <c r="K800" s="19">
        <v>45685</v>
      </c>
      <c r="L800" t="str">
        <f>_xlfn.XLOOKUP(J800, Referral_Lookup!A$2:A$3, Referral_Lookup!B$2:B$3, "Not Specified")</f>
        <v>No Referral</v>
      </c>
    </row>
    <row r="801" spans="1:12" x14ac:dyDescent="0.3">
      <c r="A801">
        <f t="shared" ca="1" si="12"/>
        <v>4.9483955665826862E-2</v>
      </c>
      <c r="B801" s="20">
        <v>1792</v>
      </c>
      <c r="C801" t="s">
        <v>9</v>
      </c>
      <c r="D801" t="s">
        <v>14</v>
      </c>
      <c r="E801" t="s">
        <v>18</v>
      </c>
      <c r="F801" t="s">
        <v>23</v>
      </c>
      <c r="G801" t="s">
        <v>27</v>
      </c>
      <c r="H801" s="3">
        <v>4</v>
      </c>
      <c r="I801" s="3">
        <v>8</v>
      </c>
      <c r="J801" t="s">
        <v>39</v>
      </c>
      <c r="K801" s="19">
        <v>45621</v>
      </c>
      <c r="L801" t="str">
        <f>_xlfn.XLOOKUP(J801, Referral_Lookup!A$2:A$3, Referral_Lookup!B$2:B$3, "Not Specified")</f>
        <v>No Referral</v>
      </c>
    </row>
    <row r="802" spans="1:12" x14ac:dyDescent="0.3">
      <c r="A802">
        <f t="shared" ca="1" si="12"/>
        <v>0.63489710632019214</v>
      </c>
      <c r="B802" s="20">
        <v>1793</v>
      </c>
      <c r="C802" t="s">
        <v>7</v>
      </c>
      <c r="D802" t="s">
        <v>13</v>
      </c>
      <c r="E802" t="s">
        <v>17</v>
      </c>
      <c r="F802" t="s">
        <v>22</v>
      </c>
      <c r="G802" t="s">
        <v>26</v>
      </c>
      <c r="H802" s="3">
        <v>8</v>
      </c>
      <c r="I802" s="3">
        <v>16</v>
      </c>
      <c r="J802" t="s">
        <v>39</v>
      </c>
      <c r="K802" s="19">
        <v>45707</v>
      </c>
      <c r="L802" t="str">
        <f>_xlfn.XLOOKUP(J802, Referral_Lookup!A$2:A$3, Referral_Lookup!B$2:B$3, "Not Specified")</f>
        <v>No Referral</v>
      </c>
    </row>
    <row r="803" spans="1:12" x14ac:dyDescent="0.3">
      <c r="A803">
        <f t="shared" ca="1" si="12"/>
        <v>0.69858235419615078</v>
      </c>
      <c r="B803" s="20">
        <v>1794</v>
      </c>
      <c r="C803" t="s">
        <v>10</v>
      </c>
      <c r="D803" t="s">
        <v>15</v>
      </c>
      <c r="E803" t="s">
        <v>19</v>
      </c>
      <c r="F803" t="s">
        <v>24</v>
      </c>
      <c r="G803" t="s">
        <v>27</v>
      </c>
      <c r="H803" s="3">
        <v>3</v>
      </c>
      <c r="I803" s="3">
        <v>6</v>
      </c>
      <c r="J803" t="s">
        <v>39</v>
      </c>
      <c r="K803" s="19">
        <v>45671</v>
      </c>
      <c r="L803" t="str">
        <f>_xlfn.XLOOKUP(J803, Referral_Lookup!A$2:A$3, Referral_Lookup!B$2:B$3, "Not Specified")</f>
        <v>No Referral</v>
      </c>
    </row>
    <row r="804" spans="1:12" x14ac:dyDescent="0.3">
      <c r="A804">
        <f t="shared" ca="1" si="12"/>
        <v>0.97917447608310126</v>
      </c>
      <c r="B804" s="20">
        <v>1795</v>
      </c>
      <c r="C804" t="s">
        <v>8</v>
      </c>
      <c r="D804" t="s">
        <v>12</v>
      </c>
      <c r="E804" t="s">
        <v>17</v>
      </c>
      <c r="F804" t="s">
        <v>20</v>
      </c>
      <c r="G804" t="s">
        <v>25</v>
      </c>
      <c r="H804" s="3">
        <v>10</v>
      </c>
      <c r="I804" s="3">
        <v>20</v>
      </c>
      <c r="J804" t="s">
        <v>40</v>
      </c>
      <c r="K804" s="19">
        <v>45605</v>
      </c>
      <c r="L804" t="str">
        <f>_xlfn.XLOOKUP(J804, Referral_Lookup!A$2:A$3, Referral_Lookup!B$2:B$3, "Not Specified")</f>
        <v>Financial Mentoring</v>
      </c>
    </row>
    <row r="805" spans="1:12" x14ac:dyDescent="0.3">
      <c r="A805">
        <f t="shared" ca="1" si="12"/>
        <v>0.64436823075172522</v>
      </c>
      <c r="B805" s="20">
        <v>1796</v>
      </c>
      <c r="C805" t="s">
        <v>9</v>
      </c>
      <c r="D805" t="s">
        <v>15</v>
      </c>
      <c r="E805" t="s">
        <v>19</v>
      </c>
      <c r="F805" t="s">
        <v>23</v>
      </c>
      <c r="G805" t="s">
        <v>27</v>
      </c>
      <c r="H805" s="3">
        <v>4</v>
      </c>
      <c r="I805" s="3">
        <v>8</v>
      </c>
      <c r="J805" t="s">
        <v>40</v>
      </c>
      <c r="K805" s="19">
        <v>45723</v>
      </c>
      <c r="L805" t="str">
        <f>_xlfn.XLOOKUP(J805, Referral_Lookup!A$2:A$3, Referral_Lookup!B$2:B$3, "Not Specified")</f>
        <v>Financial Mentoring</v>
      </c>
    </row>
    <row r="806" spans="1:12" x14ac:dyDescent="0.3">
      <c r="A806">
        <f t="shared" ca="1" si="12"/>
        <v>0.18183801243037823</v>
      </c>
      <c r="B806" s="20">
        <v>1797</v>
      </c>
      <c r="C806" t="s">
        <v>9</v>
      </c>
      <c r="D806" t="s">
        <v>14</v>
      </c>
      <c r="E806" t="s">
        <v>17</v>
      </c>
      <c r="F806" t="s">
        <v>23</v>
      </c>
      <c r="G806" t="s">
        <v>26</v>
      </c>
      <c r="H806" s="3">
        <v>8</v>
      </c>
      <c r="I806" s="3">
        <v>16</v>
      </c>
      <c r="J806" t="s">
        <v>40</v>
      </c>
      <c r="K806" s="19">
        <v>45614</v>
      </c>
      <c r="L806" t="str">
        <f>_xlfn.XLOOKUP(J806, Referral_Lookup!A$2:A$3, Referral_Lookup!B$2:B$3, "Not Specified")</f>
        <v>Financial Mentoring</v>
      </c>
    </row>
    <row r="807" spans="1:12" x14ac:dyDescent="0.3">
      <c r="A807">
        <f t="shared" ca="1" si="12"/>
        <v>0.28924919074424893</v>
      </c>
      <c r="B807" s="20">
        <v>1798</v>
      </c>
      <c r="C807" t="s">
        <v>7</v>
      </c>
      <c r="D807" t="s">
        <v>13</v>
      </c>
      <c r="E807" t="s">
        <v>17</v>
      </c>
      <c r="F807" t="s">
        <v>22</v>
      </c>
      <c r="G807" t="s">
        <v>26</v>
      </c>
      <c r="H807" s="3">
        <v>9</v>
      </c>
      <c r="I807" s="3">
        <v>18</v>
      </c>
      <c r="J807" t="s">
        <v>40</v>
      </c>
      <c r="K807" s="19">
        <v>45630</v>
      </c>
      <c r="L807" t="str">
        <f>_xlfn.XLOOKUP(J807, Referral_Lookup!A$2:A$3, Referral_Lookup!B$2:B$3, "Not Specified")</f>
        <v>Financial Mentoring</v>
      </c>
    </row>
    <row r="808" spans="1:12" x14ac:dyDescent="0.3">
      <c r="A808">
        <f t="shared" ca="1" si="12"/>
        <v>0.74383245442602808</v>
      </c>
      <c r="B808" s="20">
        <v>1799</v>
      </c>
      <c r="C808" t="s">
        <v>8</v>
      </c>
      <c r="D808" t="s">
        <v>12</v>
      </c>
      <c r="E808" t="s">
        <v>17</v>
      </c>
      <c r="F808" t="s">
        <v>20</v>
      </c>
      <c r="G808" t="s">
        <v>25</v>
      </c>
      <c r="H808" s="3">
        <v>3</v>
      </c>
      <c r="I808" s="3">
        <v>6</v>
      </c>
      <c r="J808" t="s">
        <v>39</v>
      </c>
      <c r="K808" s="19">
        <v>45586</v>
      </c>
      <c r="L808" t="str">
        <f>_xlfn.XLOOKUP(J808, Referral_Lookup!A$2:A$3, Referral_Lookup!B$2:B$3, "Not Specified")</f>
        <v>No Referral</v>
      </c>
    </row>
    <row r="809" spans="1:12" x14ac:dyDescent="0.3">
      <c r="A809">
        <f t="shared" ca="1" si="12"/>
        <v>0.33218618626196617</v>
      </c>
      <c r="B809" s="20">
        <v>1800</v>
      </c>
      <c r="C809" t="s">
        <v>7</v>
      </c>
      <c r="D809" t="s">
        <v>13</v>
      </c>
      <c r="E809" t="s">
        <v>17</v>
      </c>
      <c r="F809" t="s">
        <v>21</v>
      </c>
      <c r="G809" t="s">
        <v>26</v>
      </c>
      <c r="H809" s="3">
        <v>2</v>
      </c>
      <c r="I809" s="3">
        <v>4</v>
      </c>
      <c r="J809" t="s">
        <v>39</v>
      </c>
      <c r="K809" s="19">
        <v>45712</v>
      </c>
      <c r="L809" t="str">
        <f>_xlfn.XLOOKUP(J809, Referral_Lookup!A$2:A$3, Referral_Lookup!B$2:B$3, "Not Specified")</f>
        <v>No Referral</v>
      </c>
    </row>
    <row r="810" spans="1:12" x14ac:dyDescent="0.3">
      <c r="A810">
        <f t="shared" ca="1" si="12"/>
        <v>0.22113167105772513</v>
      </c>
      <c r="B810" s="20">
        <v>1801</v>
      </c>
      <c r="C810" t="s">
        <v>9</v>
      </c>
      <c r="D810" t="s">
        <v>16</v>
      </c>
      <c r="E810" t="s">
        <v>17</v>
      </c>
      <c r="F810" t="s">
        <v>23</v>
      </c>
      <c r="G810" t="s">
        <v>26</v>
      </c>
      <c r="H810" s="3">
        <v>2</v>
      </c>
      <c r="I810" s="3">
        <v>4</v>
      </c>
      <c r="J810" t="s">
        <v>39</v>
      </c>
      <c r="K810" s="19">
        <v>45734</v>
      </c>
      <c r="L810" t="str">
        <f>_xlfn.XLOOKUP(J810, Referral_Lookup!A$2:A$3, Referral_Lookup!B$2:B$3, "Not Specified")</f>
        <v>No Referral</v>
      </c>
    </row>
    <row r="811" spans="1:12" x14ac:dyDescent="0.3">
      <c r="A811">
        <f t="shared" ca="1" si="12"/>
        <v>0.14812332278876184</v>
      </c>
      <c r="B811" s="20">
        <v>1802</v>
      </c>
      <c r="C811" t="s">
        <v>7</v>
      </c>
      <c r="D811" t="s">
        <v>13</v>
      </c>
      <c r="E811" t="s">
        <v>17</v>
      </c>
      <c r="F811" t="s">
        <v>21</v>
      </c>
      <c r="G811" t="s">
        <v>26</v>
      </c>
      <c r="H811" s="3">
        <v>3</v>
      </c>
      <c r="I811" s="3">
        <v>6</v>
      </c>
      <c r="J811" t="s">
        <v>40</v>
      </c>
      <c r="K811" s="19">
        <v>45729</v>
      </c>
      <c r="L811" t="str">
        <f>_xlfn.XLOOKUP(J811, Referral_Lookup!A$2:A$3, Referral_Lookup!B$2:B$3, "Not Specified")</f>
        <v>Financial Mentoring</v>
      </c>
    </row>
    <row r="812" spans="1:12" x14ac:dyDescent="0.3">
      <c r="A812">
        <f t="shared" ca="1" si="12"/>
        <v>0.73136788925925733</v>
      </c>
      <c r="B812" s="20">
        <v>1803</v>
      </c>
      <c r="C812" t="s">
        <v>9</v>
      </c>
      <c r="D812" t="s">
        <v>15</v>
      </c>
      <c r="E812" t="s">
        <v>18</v>
      </c>
      <c r="F812" t="s">
        <v>23</v>
      </c>
      <c r="G812" t="s">
        <v>27</v>
      </c>
      <c r="H812" s="3">
        <v>1</v>
      </c>
      <c r="I812" s="3">
        <v>2</v>
      </c>
      <c r="J812" t="s">
        <v>39</v>
      </c>
      <c r="K812" s="19">
        <v>45727</v>
      </c>
      <c r="L812" t="str">
        <f>_xlfn.XLOOKUP(J812, Referral_Lookup!A$2:A$3, Referral_Lookup!B$2:B$3, "Not Specified")</f>
        <v>No Referral</v>
      </c>
    </row>
    <row r="813" spans="1:12" x14ac:dyDescent="0.3">
      <c r="A813">
        <f t="shared" ca="1" si="12"/>
        <v>6.8445285612105611E-2</v>
      </c>
      <c r="B813" s="20">
        <v>1804</v>
      </c>
      <c r="C813" t="s">
        <v>7</v>
      </c>
      <c r="D813" t="s">
        <v>13</v>
      </c>
      <c r="E813" t="s">
        <v>17</v>
      </c>
      <c r="F813" t="s">
        <v>22</v>
      </c>
      <c r="G813" t="s">
        <v>26</v>
      </c>
      <c r="H813" s="3">
        <v>6</v>
      </c>
      <c r="I813" s="3">
        <v>12</v>
      </c>
      <c r="J813" t="s">
        <v>39</v>
      </c>
      <c r="K813" s="19">
        <v>45616</v>
      </c>
      <c r="L813" t="str">
        <f>_xlfn.XLOOKUP(J813, Referral_Lookup!A$2:A$3, Referral_Lookup!B$2:B$3, "Not Specified")</f>
        <v>No Referral</v>
      </c>
    </row>
    <row r="814" spans="1:12" x14ac:dyDescent="0.3">
      <c r="A814">
        <f t="shared" ca="1" si="12"/>
        <v>0.18710360291735117</v>
      </c>
      <c r="B814" s="20">
        <v>1805</v>
      </c>
      <c r="C814" t="s">
        <v>7</v>
      </c>
      <c r="D814" t="s">
        <v>16</v>
      </c>
      <c r="E814" t="s">
        <v>17</v>
      </c>
      <c r="F814" t="s">
        <v>21</v>
      </c>
      <c r="G814" t="s">
        <v>26</v>
      </c>
      <c r="H814" s="3">
        <v>6</v>
      </c>
      <c r="I814" s="3">
        <v>12</v>
      </c>
      <c r="J814" t="s">
        <v>39</v>
      </c>
      <c r="K814" s="19">
        <v>45611</v>
      </c>
      <c r="L814" t="str">
        <f>_xlfn.XLOOKUP(J814, Referral_Lookup!A$2:A$3, Referral_Lookup!B$2:B$3, "Not Specified")</f>
        <v>No Referral</v>
      </c>
    </row>
    <row r="815" spans="1:12" x14ac:dyDescent="0.3">
      <c r="A815">
        <f t="shared" ca="1" si="12"/>
        <v>5.3666561227604825E-2</v>
      </c>
      <c r="B815" s="20">
        <v>1806</v>
      </c>
      <c r="C815" t="s">
        <v>9</v>
      </c>
      <c r="D815" t="s">
        <v>16</v>
      </c>
      <c r="E815" t="s">
        <v>17</v>
      </c>
      <c r="F815" t="s">
        <v>21</v>
      </c>
      <c r="G815" t="s">
        <v>26</v>
      </c>
      <c r="H815" s="3">
        <v>9</v>
      </c>
      <c r="I815" s="3">
        <v>18</v>
      </c>
      <c r="J815" t="s">
        <v>40</v>
      </c>
      <c r="K815" s="19">
        <v>45617</v>
      </c>
      <c r="L815" t="str">
        <f>_xlfn.XLOOKUP(J815, Referral_Lookup!A$2:A$3, Referral_Lookup!B$2:B$3, "Not Specified")</f>
        <v>Financial Mentoring</v>
      </c>
    </row>
    <row r="816" spans="1:12" x14ac:dyDescent="0.3">
      <c r="A816">
        <f t="shared" ca="1" si="12"/>
        <v>0.91301330211552556</v>
      </c>
      <c r="B816" s="20">
        <v>1807</v>
      </c>
      <c r="C816" t="s">
        <v>8</v>
      </c>
      <c r="D816" t="s">
        <v>12</v>
      </c>
      <c r="E816" t="s">
        <v>17</v>
      </c>
      <c r="F816" t="s">
        <v>20</v>
      </c>
      <c r="G816" t="s">
        <v>25</v>
      </c>
      <c r="H816" s="3">
        <v>6</v>
      </c>
      <c r="I816" s="3">
        <v>12</v>
      </c>
      <c r="J816" t="s">
        <v>40</v>
      </c>
      <c r="K816" s="19">
        <v>45591</v>
      </c>
      <c r="L816" t="str">
        <f>_xlfn.XLOOKUP(J816, Referral_Lookup!A$2:A$3, Referral_Lookup!B$2:B$3, "Not Specified")</f>
        <v>Financial Mentoring</v>
      </c>
    </row>
    <row r="817" spans="1:12" x14ac:dyDescent="0.3">
      <c r="A817">
        <f t="shared" ca="1" si="12"/>
        <v>0.50771962526631509</v>
      </c>
      <c r="B817" s="20">
        <v>1808</v>
      </c>
      <c r="C817" t="s">
        <v>7</v>
      </c>
      <c r="D817" t="s">
        <v>12</v>
      </c>
      <c r="E817" t="s">
        <v>17</v>
      </c>
      <c r="F817" t="s">
        <v>20</v>
      </c>
      <c r="G817" t="s">
        <v>25</v>
      </c>
      <c r="H817" s="3">
        <v>10</v>
      </c>
      <c r="I817" s="3">
        <v>20</v>
      </c>
      <c r="J817" t="s">
        <v>39</v>
      </c>
      <c r="K817" s="19">
        <v>45657</v>
      </c>
      <c r="L817" t="str">
        <f>_xlfn.XLOOKUP(J817, Referral_Lookup!A$2:A$3, Referral_Lookup!B$2:B$3, "Not Specified")</f>
        <v>No Referral</v>
      </c>
    </row>
    <row r="818" spans="1:12" x14ac:dyDescent="0.3">
      <c r="A818">
        <f t="shared" ca="1" si="12"/>
        <v>0.63012728168221654</v>
      </c>
      <c r="B818" s="20">
        <v>1809</v>
      </c>
      <c r="C818" t="s">
        <v>7</v>
      </c>
      <c r="D818" t="s">
        <v>13</v>
      </c>
      <c r="E818" t="s">
        <v>17</v>
      </c>
      <c r="F818" t="s">
        <v>22</v>
      </c>
      <c r="G818" t="s">
        <v>26</v>
      </c>
      <c r="H818" s="3">
        <v>5</v>
      </c>
      <c r="I818" s="3">
        <v>10</v>
      </c>
      <c r="J818" t="s">
        <v>39</v>
      </c>
      <c r="K818" s="19">
        <v>45647</v>
      </c>
      <c r="L818" t="str">
        <f>_xlfn.XLOOKUP(J818, Referral_Lookup!A$2:A$3, Referral_Lookup!B$2:B$3, "Not Specified")</f>
        <v>No Referral</v>
      </c>
    </row>
    <row r="819" spans="1:12" x14ac:dyDescent="0.3">
      <c r="A819">
        <f t="shared" ca="1" si="12"/>
        <v>0.585257885033029</v>
      </c>
      <c r="B819" s="20">
        <v>1810</v>
      </c>
      <c r="C819" t="s">
        <v>8</v>
      </c>
      <c r="D819" t="s">
        <v>12</v>
      </c>
      <c r="E819" t="s">
        <v>17</v>
      </c>
      <c r="F819" t="s">
        <v>20</v>
      </c>
      <c r="G819" t="s">
        <v>25</v>
      </c>
      <c r="H819" s="3">
        <v>4</v>
      </c>
      <c r="I819" s="3">
        <v>8</v>
      </c>
      <c r="J819" t="s">
        <v>39</v>
      </c>
      <c r="K819" s="19">
        <v>45601</v>
      </c>
      <c r="L819" t="str">
        <f>_xlfn.XLOOKUP(J819, Referral_Lookup!A$2:A$3, Referral_Lookup!B$2:B$3, "Not Specified")</f>
        <v>No Referral</v>
      </c>
    </row>
    <row r="820" spans="1:12" x14ac:dyDescent="0.3">
      <c r="A820">
        <f t="shared" ca="1" si="12"/>
        <v>0.62700682481648651</v>
      </c>
      <c r="B820" s="20">
        <v>1811</v>
      </c>
      <c r="C820" t="s">
        <v>8</v>
      </c>
      <c r="D820" t="s">
        <v>12</v>
      </c>
      <c r="E820" t="s">
        <v>17</v>
      </c>
      <c r="F820" t="s">
        <v>20</v>
      </c>
      <c r="G820" t="s">
        <v>25</v>
      </c>
      <c r="H820" s="3">
        <v>8</v>
      </c>
      <c r="I820" s="3">
        <v>16</v>
      </c>
      <c r="J820" t="s">
        <v>39</v>
      </c>
      <c r="K820" s="19">
        <v>45584</v>
      </c>
      <c r="L820" t="str">
        <f>_xlfn.XLOOKUP(J820, Referral_Lookup!A$2:A$3, Referral_Lookup!B$2:B$3, "Not Specified")</f>
        <v>No Referral</v>
      </c>
    </row>
    <row r="821" spans="1:12" x14ac:dyDescent="0.3">
      <c r="A821">
        <f t="shared" ca="1" si="12"/>
        <v>0.27364965490137783</v>
      </c>
      <c r="B821" s="20">
        <v>1812</v>
      </c>
      <c r="C821" t="s">
        <v>7</v>
      </c>
      <c r="D821" t="s">
        <v>13</v>
      </c>
      <c r="E821" t="s">
        <v>17</v>
      </c>
      <c r="F821" t="s">
        <v>21</v>
      </c>
      <c r="G821" t="s">
        <v>26</v>
      </c>
      <c r="H821" s="3">
        <v>8</v>
      </c>
      <c r="I821" s="3">
        <v>16</v>
      </c>
      <c r="J821" t="s">
        <v>39</v>
      </c>
      <c r="K821" s="19">
        <v>45567</v>
      </c>
      <c r="L821" t="str">
        <f>_xlfn.XLOOKUP(J821, Referral_Lookup!A$2:A$3, Referral_Lookup!B$2:B$3, "Not Specified")</f>
        <v>No Referral</v>
      </c>
    </row>
    <row r="822" spans="1:12" x14ac:dyDescent="0.3">
      <c r="A822">
        <f t="shared" ca="1" si="12"/>
        <v>0.27914295688183433</v>
      </c>
      <c r="B822" s="20">
        <v>1813</v>
      </c>
      <c r="C822" t="s">
        <v>8</v>
      </c>
      <c r="D822" t="s">
        <v>12</v>
      </c>
      <c r="E822" t="s">
        <v>17</v>
      </c>
      <c r="F822" t="s">
        <v>20</v>
      </c>
      <c r="G822" t="s">
        <v>25</v>
      </c>
      <c r="H822" s="3">
        <v>5</v>
      </c>
      <c r="I822" s="3">
        <v>10</v>
      </c>
      <c r="J822" t="s">
        <v>40</v>
      </c>
      <c r="K822" s="19">
        <v>45620</v>
      </c>
      <c r="L822" t="str">
        <f>_xlfn.XLOOKUP(J822, Referral_Lookup!A$2:A$3, Referral_Lookup!B$2:B$3, "Not Specified")</f>
        <v>Financial Mentoring</v>
      </c>
    </row>
    <row r="823" spans="1:12" x14ac:dyDescent="0.3">
      <c r="A823">
        <f t="shared" ca="1" si="12"/>
        <v>0.4355484866616659</v>
      </c>
      <c r="B823" s="20">
        <v>1814</v>
      </c>
      <c r="C823" t="s">
        <v>9</v>
      </c>
      <c r="D823" t="s">
        <v>16</v>
      </c>
      <c r="E823" t="s">
        <v>17</v>
      </c>
      <c r="F823" t="s">
        <v>21</v>
      </c>
      <c r="G823" t="s">
        <v>26</v>
      </c>
      <c r="H823" s="3">
        <v>1</v>
      </c>
      <c r="I823" s="3">
        <v>2</v>
      </c>
      <c r="J823" t="s">
        <v>39</v>
      </c>
      <c r="K823" s="19">
        <v>45598</v>
      </c>
      <c r="L823" t="str">
        <f>_xlfn.XLOOKUP(J823, Referral_Lookup!A$2:A$3, Referral_Lookup!B$2:B$3, "Not Specified")</f>
        <v>No Referral</v>
      </c>
    </row>
    <row r="824" spans="1:12" x14ac:dyDescent="0.3">
      <c r="A824">
        <f t="shared" ca="1" si="12"/>
        <v>0.40660178241243095</v>
      </c>
      <c r="B824" s="20">
        <v>1815</v>
      </c>
      <c r="C824" t="s">
        <v>7</v>
      </c>
      <c r="D824" t="s">
        <v>13</v>
      </c>
      <c r="E824" t="s">
        <v>17</v>
      </c>
      <c r="F824" t="s">
        <v>21</v>
      </c>
      <c r="G824" t="s">
        <v>26</v>
      </c>
      <c r="H824" s="3">
        <v>4</v>
      </c>
      <c r="I824" s="3">
        <v>8</v>
      </c>
      <c r="J824" t="s">
        <v>39</v>
      </c>
      <c r="K824" s="19">
        <v>45680</v>
      </c>
      <c r="L824" t="str">
        <f>_xlfn.XLOOKUP(J824, Referral_Lookup!A$2:A$3, Referral_Lookup!B$2:B$3, "Not Specified")</f>
        <v>No Referral</v>
      </c>
    </row>
    <row r="825" spans="1:12" x14ac:dyDescent="0.3">
      <c r="A825">
        <f t="shared" ca="1" si="12"/>
        <v>0.82077485540549022</v>
      </c>
      <c r="B825" s="20">
        <v>1816</v>
      </c>
      <c r="C825" t="s">
        <v>7</v>
      </c>
      <c r="D825" t="s">
        <v>13</v>
      </c>
      <c r="E825" t="s">
        <v>17</v>
      </c>
      <c r="F825" t="s">
        <v>21</v>
      </c>
      <c r="G825" t="s">
        <v>26</v>
      </c>
      <c r="H825" s="3">
        <v>6</v>
      </c>
      <c r="I825" s="3">
        <v>12</v>
      </c>
      <c r="J825" t="s">
        <v>39</v>
      </c>
      <c r="K825" s="19">
        <v>45600</v>
      </c>
      <c r="L825" t="str">
        <f>_xlfn.XLOOKUP(J825, Referral_Lookup!A$2:A$3, Referral_Lookup!B$2:B$3, "Not Specified")</f>
        <v>No Referral</v>
      </c>
    </row>
    <row r="826" spans="1:12" x14ac:dyDescent="0.3">
      <c r="A826">
        <f t="shared" ca="1" si="12"/>
        <v>0.54389996464500145</v>
      </c>
      <c r="B826" s="20">
        <v>1817</v>
      </c>
      <c r="C826" t="s">
        <v>7</v>
      </c>
      <c r="D826" t="s">
        <v>13</v>
      </c>
      <c r="E826" t="s">
        <v>17</v>
      </c>
      <c r="F826" t="s">
        <v>22</v>
      </c>
      <c r="G826" t="s">
        <v>26</v>
      </c>
      <c r="H826" s="3">
        <v>10</v>
      </c>
      <c r="I826" s="3">
        <v>20</v>
      </c>
      <c r="J826" t="s">
        <v>39</v>
      </c>
      <c r="K826" s="19">
        <v>45721</v>
      </c>
      <c r="L826" t="str">
        <f>_xlfn.XLOOKUP(J826, Referral_Lookup!A$2:A$3, Referral_Lookup!B$2:B$3, "Not Specified")</f>
        <v>No Referral</v>
      </c>
    </row>
    <row r="827" spans="1:12" x14ac:dyDescent="0.3">
      <c r="A827">
        <f t="shared" ca="1" si="12"/>
        <v>0.70851565235604297</v>
      </c>
      <c r="B827" s="20">
        <v>1818</v>
      </c>
      <c r="C827" t="s">
        <v>9</v>
      </c>
      <c r="D827" t="s">
        <v>14</v>
      </c>
      <c r="E827" t="s">
        <v>18</v>
      </c>
      <c r="F827" t="s">
        <v>23</v>
      </c>
      <c r="G827" t="s">
        <v>27</v>
      </c>
      <c r="H827" s="3">
        <v>8</v>
      </c>
      <c r="I827" s="3">
        <v>16</v>
      </c>
      <c r="J827" t="s">
        <v>39</v>
      </c>
      <c r="K827" s="19">
        <v>45586</v>
      </c>
      <c r="L827" t="str">
        <f>_xlfn.XLOOKUP(J827, Referral_Lookup!A$2:A$3, Referral_Lookup!B$2:B$3, "Not Specified")</f>
        <v>No Referral</v>
      </c>
    </row>
    <row r="828" spans="1:12" x14ac:dyDescent="0.3">
      <c r="A828">
        <f t="shared" ca="1" si="12"/>
        <v>0.54256484724682863</v>
      </c>
      <c r="B828" s="20">
        <v>1819</v>
      </c>
      <c r="C828" t="s">
        <v>8</v>
      </c>
      <c r="D828" t="s">
        <v>12</v>
      </c>
      <c r="E828" t="s">
        <v>17</v>
      </c>
      <c r="F828" t="s">
        <v>20</v>
      </c>
      <c r="G828" t="s">
        <v>25</v>
      </c>
      <c r="H828" s="3">
        <v>1</v>
      </c>
      <c r="I828" s="3">
        <v>2</v>
      </c>
      <c r="J828" t="s">
        <v>39</v>
      </c>
      <c r="K828" s="19">
        <v>45605</v>
      </c>
      <c r="L828" t="str">
        <f>_xlfn.XLOOKUP(J828, Referral_Lookup!A$2:A$3, Referral_Lookup!B$2:B$3, "Not Specified")</f>
        <v>No Referral</v>
      </c>
    </row>
    <row r="829" spans="1:12" x14ac:dyDescent="0.3">
      <c r="A829">
        <f t="shared" ca="1" si="12"/>
        <v>0.46708654404911287</v>
      </c>
      <c r="B829" s="20">
        <v>1820</v>
      </c>
      <c r="C829" t="s">
        <v>7</v>
      </c>
      <c r="D829" t="s">
        <v>13</v>
      </c>
      <c r="E829" t="s">
        <v>17</v>
      </c>
      <c r="F829" t="s">
        <v>21</v>
      </c>
      <c r="G829" t="s">
        <v>26</v>
      </c>
      <c r="H829" s="3">
        <v>4</v>
      </c>
      <c r="I829" s="3">
        <v>8</v>
      </c>
      <c r="J829" t="s">
        <v>39</v>
      </c>
      <c r="K829" s="19">
        <v>45679</v>
      </c>
      <c r="L829" t="str">
        <f>_xlfn.XLOOKUP(J829, Referral_Lookup!A$2:A$3, Referral_Lookup!B$2:B$3, "Not Specified")</f>
        <v>No Referral</v>
      </c>
    </row>
    <row r="830" spans="1:12" x14ac:dyDescent="0.3">
      <c r="A830">
        <f t="shared" ca="1" si="12"/>
        <v>0.96509867256889437</v>
      </c>
      <c r="B830" s="20">
        <v>1821</v>
      </c>
      <c r="C830" t="s">
        <v>8</v>
      </c>
      <c r="D830" t="s">
        <v>12</v>
      </c>
      <c r="E830" t="s">
        <v>17</v>
      </c>
      <c r="F830" t="s">
        <v>20</v>
      </c>
      <c r="G830" t="s">
        <v>25</v>
      </c>
      <c r="H830" s="3">
        <v>8</v>
      </c>
      <c r="I830" s="3">
        <v>16</v>
      </c>
      <c r="J830" t="s">
        <v>39</v>
      </c>
      <c r="K830" s="19">
        <v>45696</v>
      </c>
      <c r="L830" t="str">
        <f>_xlfn.XLOOKUP(J830, Referral_Lookup!A$2:A$3, Referral_Lookup!B$2:B$3, "Not Specified")</f>
        <v>No Referral</v>
      </c>
    </row>
    <row r="831" spans="1:12" x14ac:dyDescent="0.3">
      <c r="A831">
        <f t="shared" ca="1" si="12"/>
        <v>0.36786280253861747</v>
      </c>
      <c r="B831" s="20">
        <v>1822</v>
      </c>
      <c r="C831" t="s">
        <v>9</v>
      </c>
      <c r="D831" t="s">
        <v>14</v>
      </c>
      <c r="E831" t="s">
        <v>18</v>
      </c>
      <c r="F831" t="s">
        <v>23</v>
      </c>
      <c r="G831" t="s">
        <v>27</v>
      </c>
      <c r="H831" s="3">
        <v>4</v>
      </c>
      <c r="I831" s="3">
        <v>8</v>
      </c>
      <c r="J831" t="s">
        <v>40</v>
      </c>
      <c r="K831" s="19">
        <v>45656</v>
      </c>
      <c r="L831" t="str">
        <f>_xlfn.XLOOKUP(J831, Referral_Lookup!A$2:A$3, Referral_Lookup!B$2:B$3, "Not Specified")</f>
        <v>Financial Mentoring</v>
      </c>
    </row>
    <row r="832" spans="1:12" x14ac:dyDescent="0.3">
      <c r="A832">
        <f t="shared" ca="1" si="12"/>
        <v>0.84585785139088876</v>
      </c>
      <c r="B832" s="20">
        <v>1823</v>
      </c>
      <c r="C832" t="s">
        <v>7</v>
      </c>
      <c r="D832" t="s">
        <v>13</v>
      </c>
      <c r="E832" t="s">
        <v>17</v>
      </c>
      <c r="F832" t="s">
        <v>22</v>
      </c>
      <c r="G832" t="s">
        <v>26</v>
      </c>
      <c r="H832" s="3">
        <v>7</v>
      </c>
      <c r="I832" s="3">
        <v>14</v>
      </c>
      <c r="J832" t="s">
        <v>40</v>
      </c>
      <c r="K832" s="19">
        <v>45718</v>
      </c>
      <c r="L832" t="str">
        <f>_xlfn.XLOOKUP(J832, Referral_Lookup!A$2:A$3, Referral_Lookup!B$2:B$3, "Not Specified")</f>
        <v>Financial Mentoring</v>
      </c>
    </row>
    <row r="833" spans="1:12" x14ac:dyDescent="0.3">
      <c r="A833">
        <f t="shared" ca="1" si="12"/>
        <v>0.96628431044246477</v>
      </c>
      <c r="B833" s="20">
        <v>1824</v>
      </c>
      <c r="C833" t="s">
        <v>8</v>
      </c>
      <c r="D833" t="s">
        <v>12</v>
      </c>
      <c r="E833" t="s">
        <v>17</v>
      </c>
      <c r="F833" t="s">
        <v>20</v>
      </c>
      <c r="G833" t="s">
        <v>25</v>
      </c>
      <c r="H833" s="3">
        <v>10</v>
      </c>
      <c r="I833" s="3">
        <v>20</v>
      </c>
      <c r="J833" t="s">
        <v>39</v>
      </c>
      <c r="K833" s="19">
        <v>45586</v>
      </c>
      <c r="L833" t="str">
        <f>_xlfn.XLOOKUP(J833, Referral_Lookup!A$2:A$3, Referral_Lookup!B$2:B$3, "Not Specified")</f>
        <v>No Referral</v>
      </c>
    </row>
    <row r="834" spans="1:12" x14ac:dyDescent="0.3">
      <c r="A834">
        <f t="shared" ca="1" si="12"/>
        <v>0.82652902527943539</v>
      </c>
      <c r="B834" s="20">
        <v>1825</v>
      </c>
      <c r="C834" t="s">
        <v>8</v>
      </c>
      <c r="D834" t="s">
        <v>12</v>
      </c>
      <c r="E834" t="s">
        <v>17</v>
      </c>
      <c r="F834" t="s">
        <v>20</v>
      </c>
      <c r="G834" t="s">
        <v>25</v>
      </c>
      <c r="H834" s="3">
        <v>5</v>
      </c>
      <c r="I834" s="3">
        <v>10</v>
      </c>
      <c r="J834" t="s">
        <v>40</v>
      </c>
      <c r="K834" s="19">
        <v>45722</v>
      </c>
      <c r="L834" t="str">
        <f>_xlfn.XLOOKUP(J834, Referral_Lookup!A$2:A$3, Referral_Lookup!B$2:B$3, "Not Specified")</f>
        <v>Financial Mentoring</v>
      </c>
    </row>
    <row r="835" spans="1:12" x14ac:dyDescent="0.3">
      <c r="A835">
        <f t="shared" ca="1" si="12"/>
        <v>0.77717440561232842</v>
      </c>
      <c r="B835" s="20">
        <v>1826</v>
      </c>
      <c r="C835" t="s">
        <v>7</v>
      </c>
      <c r="D835" t="s">
        <v>13</v>
      </c>
      <c r="E835" t="s">
        <v>17</v>
      </c>
      <c r="F835" t="s">
        <v>22</v>
      </c>
      <c r="G835" t="s">
        <v>26</v>
      </c>
      <c r="H835" s="3">
        <v>1</v>
      </c>
      <c r="I835" s="3">
        <v>2</v>
      </c>
      <c r="J835" t="s">
        <v>40</v>
      </c>
      <c r="K835" s="19">
        <v>45613</v>
      </c>
      <c r="L835" t="str">
        <f>_xlfn.XLOOKUP(J835, Referral_Lookup!A$2:A$3, Referral_Lookup!B$2:B$3, "Not Specified")</f>
        <v>Financial Mentoring</v>
      </c>
    </row>
    <row r="836" spans="1:12" x14ac:dyDescent="0.3">
      <c r="A836">
        <f t="shared" ca="1" si="12"/>
        <v>0.44965645586717939</v>
      </c>
      <c r="B836" s="20">
        <v>1827</v>
      </c>
      <c r="C836" t="s">
        <v>9</v>
      </c>
      <c r="D836" t="s">
        <v>14</v>
      </c>
      <c r="E836" t="s">
        <v>17</v>
      </c>
      <c r="F836" t="s">
        <v>23</v>
      </c>
      <c r="G836" t="s">
        <v>26</v>
      </c>
      <c r="H836" s="3">
        <v>4</v>
      </c>
      <c r="I836" s="3">
        <v>8</v>
      </c>
      <c r="J836" t="s">
        <v>40</v>
      </c>
      <c r="K836" s="19">
        <v>45589</v>
      </c>
      <c r="L836" t="str">
        <f>_xlfn.XLOOKUP(J836, Referral_Lookup!A$2:A$3, Referral_Lookup!B$2:B$3, "Not Specified")</f>
        <v>Financial Mentoring</v>
      </c>
    </row>
    <row r="837" spans="1:12" x14ac:dyDescent="0.3">
      <c r="A837">
        <f t="shared" ca="1" si="12"/>
        <v>0.23692606326457866</v>
      </c>
      <c r="B837" s="20">
        <v>1828</v>
      </c>
      <c r="C837" t="s">
        <v>9</v>
      </c>
      <c r="D837" t="s">
        <v>14</v>
      </c>
      <c r="E837" t="s">
        <v>18</v>
      </c>
      <c r="F837" t="s">
        <v>23</v>
      </c>
      <c r="G837" t="s">
        <v>27</v>
      </c>
      <c r="H837" s="3">
        <v>1</v>
      </c>
      <c r="I837" s="3">
        <v>2</v>
      </c>
      <c r="J837" t="s">
        <v>39</v>
      </c>
      <c r="K837" s="19">
        <v>45621</v>
      </c>
      <c r="L837" t="str">
        <f>_xlfn.XLOOKUP(J837, Referral_Lookup!A$2:A$3, Referral_Lookup!B$2:B$3, "Not Specified")</f>
        <v>No Referral</v>
      </c>
    </row>
    <row r="838" spans="1:12" x14ac:dyDescent="0.3">
      <c r="A838">
        <f t="shared" ca="1" si="12"/>
        <v>0.21791460967586596</v>
      </c>
      <c r="B838" s="20">
        <v>1829</v>
      </c>
      <c r="C838" t="s">
        <v>7</v>
      </c>
      <c r="D838" t="s">
        <v>13</v>
      </c>
      <c r="E838" t="s">
        <v>17</v>
      </c>
      <c r="F838" t="s">
        <v>21</v>
      </c>
      <c r="G838" t="s">
        <v>26</v>
      </c>
      <c r="H838" s="3">
        <v>3</v>
      </c>
      <c r="I838" s="3">
        <v>6</v>
      </c>
      <c r="J838" t="s">
        <v>39</v>
      </c>
      <c r="K838" s="19">
        <v>45727</v>
      </c>
      <c r="L838" t="str">
        <f>_xlfn.XLOOKUP(J838, Referral_Lookup!A$2:A$3, Referral_Lookup!B$2:B$3, "Not Specified")</f>
        <v>No Referral</v>
      </c>
    </row>
    <row r="839" spans="1:12" x14ac:dyDescent="0.3">
      <c r="A839">
        <f t="shared" ca="1" si="12"/>
        <v>0.38188566625483134</v>
      </c>
      <c r="B839" s="20">
        <v>1830</v>
      </c>
      <c r="C839" t="s">
        <v>9</v>
      </c>
      <c r="D839" t="s">
        <v>15</v>
      </c>
      <c r="E839" t="s">
        <v>19</v>
      </c>
      <c r="F839" t="s">
        <v>23</v>
      </c>
      <c r="G839" t="s">
        <v>27</v>
      </c>
      <c r="H839" s="3">
        <v>10</v>
      </c>
      <c r="I839" s="3">
        <v>20</v>
      </c>
      <c r="J839" t="s">
        <v>40</v>
      </c>
      <c r="K839" s="19">
        <v>45637</v>
      </c>
      <c r="L839" t="str">
        <f>_xlfn.XLOOKUP(J839, Referral_Lookup!A$2:A$3, Referral_Lookup!B$2:B$3, "Not Specified")</f>
        <v>Financial Mentoring</v>
      </c>
    </row>
    <row r="840" spans="1:12" x14ac:dyDescent="0.3">
      <c r="A840">
        <f t="shared" ca="1" si="12"/>
        <v>0.33362166914001279</v>
      </c>
      <c r="B840" s="20">
        <v>1831</v>
      </c>
      <c r="C840" t="s">
        <v>7</v>
      </c>
      <c r="D840" t="s">
        <v>12</v>
      </c>
      <c r="E840" t="s">
        <v>17</v>
      </c>
      <c r="F840" t="s">
        <v>20</v>
      </c>
      <c r="G840" t="s">
        <v>26</v>
      </c>
      <c r="H840" s="3">
        <v>7</v>
      </c>
      <c r="I840" s="3">
        <v>14</v>
      </c>
      <c r="J840" t="s">
        <v>40</v>
      </c>
      <c r="K840" s="19">
        <v>45693</v>
      </c>
      <c r="L840" t="str">
        <f>_xlfn.XLOOKUP(J840, Referral_Lookup!A$2:A$3, Referral_Lookup!B$2:B$3, "Not Specified")</f>
        <v>Financial Mentoring</v>
      </c>
    </row>
    <row r="841" spans="1:12" x14ac:dyDescent="0.3">
      <c r="A841">
        <f t="shared" ca="1" si="12"/>
        <v>0.45810687039513143</v>
      </c>
      <c r="B841" s="20">
        <v>1832</v>
      </c>
      <c r="C841" t="s">
        <v>9</v>
      </c>
      <c r="D841" t="s">
        <v>14</v>
      </c>
      <c r="E841" t="s">
        <v>18</v>
      </c>
      <c r="F841" t="s">
        <v>23</v>
      </c>
      <c r="G841" t="s">
        <v>27</v>
      </c>
      <c r="H841" s="3">
        <v>2</v>
      </c>
      <c r="I841" s="3">
        <v>4</v>
      </c>
      <c r="J841" t="s">
        <v>39</v>
      </c>
      <c r="K841" s="19">
        <v>45583</v>
      </c>
      <c r="L841" t="str">
        <f>_xlfn.XLOOKUP(J841, Referral_Lookup!A$2:A$3, Referral_Lookup!B$2:B$3, "Not Specified")</f>
        <v>No Referral</v>
      </c>
    </row>
    <row r="842" spans="1:12" x14ac:dyDescent="0.3">
      <c r="A842">
        <f t="shared" ca="1" si="12"/>
        <v>0.79616005014331459</v>
      </c>
      <c r="B842" s="20">
        <v>1833</v>
      </c>
      <c r="C842" t="s">
        <v>7</v>
      </c>
      <c r="D842" t="s">
        <v>13</v>
      </c>
      <c r="E842" t="s">
        <v>17</v>
      </c>
      <c r="F842" t="s">
        <v>22</v>
      </c>
      <c r="G842" t="s">
        <v>26</v>
      </c>
      <c r="H842" s="3">
        <v>9</v>
      </c>
      <c r="I842" s="3">
        <v>18</v>
      </c>
      <c r="J842" t="s">
        <v>40</v>
      </c>
      <c r="K842" s="19">
        <v>45663</v>
      </c>
      <c r="L842" t="str">
        <f>_xlfn.XLOOKUP(J842, Referral_Lookup!A$2:A$3, Referral_Lookup!B$2:B$3, "Not Specified")</f>
        <v>Financial Mentoring</v>
      </c>
    </row>
    <row r="843" spans="1:12" x14ac:dyDescent="0.3">
      <c r="A843">
        <f t="shared" ref="A843:A899" ca="1" si="13">RAND()</f>
        <v>0.3438433225402272</v>
      </c>
      <c r="B843" s="20">
        <v>1834</v>
      </c>
      <c r="C843" t="s">
        <v>7</v>
      </c>
      <c r="D843" t="s">
        <v>13</v>
      </c>
      <c r="E843" t="s">
        <v>17</v>
      </c>
      <c r="F843" t="s">
        <v>22</v>
      </c>
      <c r="G843" t="s">
        <v>26</v>
      </c>
      <c r="H843" s="3">
        <v>9</v>
      </c>
      <c r="I843" s="3">
        <v>18</v>
      </c>
      <c r="J843" t="s">
        <v>39</v>
      </c>
      <c r="K843" s="19">
        <v>45631</v>
      </c>
      <c r="L843" t="str">
        <f>_xlfn.XLOOKUP(J843, Referral_Lookup!A$2:A$3, Referral_Lookup!B$2:B$3, "Not Specified")</f>
        <v>No Referral</v>
      </c>
    </row>
    <row r="844" spans="1:12" x14ac:dyDescent="0.3">
      <c r="A844">
        <f t="shared" ca="1" si="13"/>
        <v>0.12467703544587461</v>
      </c>
      <c r="B844" s="20">
        <v>1835</v>
      </c>
      <c r="C844" t="s">
        <v>8</v>
      </c>
      <c r="D844" t="s">
        <v>12</v>
      </c>
      <c r="E844" t="s">
        <v>17</v>
      </c>
      <c r="F844" t="s">
        <v>20</v>
      </c>
      <c r="G844" t="s">
        <v>25</v>
      </c>
      <c r="H844" s="3">
        <v>5</v>
      </c>
      <c r="I844" s="3">
        <v>10</v>
      </c>
      <c r="J844" t="s">
        <v>40</v>
      </c>
      <c r="K844" s="19">
        <v>45698</v>
      </c>
      <c r="L844" t="str">
        <f>_xlfn.XLOOKUP(J844, Referral_Lookup!A$2:A$3, Referral_Lookup!B$2:B$3, "Not Specified")</f>
        <v>Financial Mentoring</v>
      </c>
    </row>
    <row r="845" spans="1:12" x14ac:dyDescent="0.3">
      <c r="A845">
        <f t="shared" ca="1" si="13"/>
        <v>0.34350402302997329</v>
      </c>
      <c r="B845" s="20">
        <v>1836</v>
      </c>
      <c r="C845" t="s">
        <v>8</v>
      </c>
      <c r="D845" t="s">
        <v>12</v>
      </c>
      <c r="E845" t="s">
        <v>17</v>
      </c>
      <c r="F845" t="s">
        <v>20</v>
      </c>
      <c r="G845" t="s">
        <v>25</v>
      </c>
      <c r="H845" s="3">
        <v>4</v>
      </c>
      <c r="I845" s="3">
        <v>8</v>
      </c>
      <c r="J845" t="s">
        <v>39</v>
      </c>
      <c r="K845" s="19">
        <v>45659</v>
      </c>
      <c r="L845" t="str">
        <f>_xlfn.XLOOKUP(J845, Referral_Lookup!A$2:A$3, Referral_Lookup!B$2:B$3, "Not Specified")</f>
        <v>No Referral</v>
      </c>
    </row>
    <row r="846" spans="1:12" x14ac:dyDescent="0.3">
      <c r="A846">
        <f t="shared" ca="1" si="13"/>
        <v>0.61627234835292644</v>
      </c>
      <c r="B846" s="20">
        <v>1837</v>
      </c>
      <c r="C846" t="s">
        <v>8</v>
      </c>
      <c r="D846" t="s">
        <v>12</v>
      </c>
      <c r="E846" t="s">
        <v>17</v>
      </c>
      <c r="F846" t="s">
        <v>20</v>
      </c>
      <c r="G846" t="s">
        <v>25</v>
      </c>
      <c r="H846" s="3">
        <v>4</v>
      </c>
      <c r="I846" s="3">
        <v>8</v>
      </c>
      <c r="J846" t="s">
        <v>40</v>
      </c>
      <c r="K846" s="19">
        <v>45694</v>
      </c>
      <c r="L846" t="str">
        <f>_xlfn.XLOOKUP(J846, Referral_Lookup!A$2:A$3, Referral_Lookup!B$2:B$3, "Not Specified")</f>
        <v>Financial Mentoring</v>
      </c>
    </row>
    <row r="847" spans="1:12" x14ac:dyDescent="0.3">
      <c r="A847">
        <f t="shared" ca="1" si="13"/>
        <v>0.55728992218359474</v>
      </c>
      <c r="B847" s="20">
        <v>1838</v>
      </c>
      <c r="C847" t="s">
        <v>8</v>
      </c>
      <c r="D847" t="s">
        <v>12</v>
      </c>
      <c r="E847" t="s">
        <v>17</v>
      </c>
      <c r="F847" t="s">
        <v>20</v>
      </c>
      <c r="G847" t="s">
        <v>25</v>
      </c>
      <c r="H847" s="3">
        <v>10</v>
      </c>
      <c r="I847" s="3">
        <v>20</v>
      </c>
      <c r="J847" t="s">
        <v>39</v>
      </c>
      <c r="K847" s="19">
        <v>45735</v>
      </c>
      <c r="L847" t="str">
        <f>_xlfn.XLOOKUP(J847, Referral_Lookup!A$2:A$3, Referral_Lookup!B$2:B$3, "Not Specified")</f>
        <v>No Referral</v>
      </c>
    </row>
    <row r="848" spans="1:12" x14ac:dyDescent="0.3">
      <c r="A848">
        <f t="shared" ca="1" si="13"/>
        <v>0.27172153636565366</v>
      </c>
      <c r="B848" s="20">
        <v>1839</v>
      </c>
      <c r="C848" t="s">
        <v>7</v>
      </c>
      <c r="D848" t="s">
        <v>13</v>
      </c>
      <c r="E848" t="s">
        <v>17</v>
      </c>
      <c r="F848" t="s">
        <v>22</v>
      </c>
      <c r="G848" t="s">
        <v>26</v>
      </c>
      <c r="H848" s="3">
        <v>8</v>
      </c>
      <c r="I848" s="3">
        <v>16</v>
      </c>
      <c r="J848" t="s">
        <v>40</v>
      </c>
      <c r="K848" s="19">
        <v>45704</v>
      </c>
      <c r="L848" t="str">
        <f>_xlfn.XLOOKUP(J848, Referral_Lookup!A$2:A$3, Referral_Lookup!B$2:B$3, "Not Specified")</f>
        <v>Financial Mentoring</v>
      </c>
    </row>
    <row r="849" spans="1:12" x14ac:dyDescent="0.3">
      <c r="A849">
        <f t="shared" ca="1" si="13"/>
        <v>0.48018133311320876</v>
      </c>
      <c r="B849" s="20">
        <v>1840</v>
      </c>
      <c r="C849" t="s">
        <v>9</v>
      </c>
      <c r="D849" t="s">
        <v>15</v>
      </c>
      <c r="E849" t="s">
        <v>19</v>
      </c>
      <c r="F849" t="s">
        <v>23</v>
      </c>
      <c r="G849" t="s">
        <v>27</v>
      </c>
      <c r="H849" s="3">
        <v>6</v>
      </c>
      <c r="I849" s="3">
        <v>12</v>
      </c>
      <c r="J849" t="s">
        <v>39</v>
      </c>
      <c r="K849" s="19">
        <v>45699</v>
      </c>
      <c r="L849" t="str">
        <f>_xlfn.XLOOKUP(J849, Referral_Lookup!A$2:A$3, Referral_Lookup!B$2:B$3, "Not Specified")</f>
        <v>No Referral</v>
      </c>
    </row>
    <row r="850" spans="1:12" x14ac:dyDescent="0.3">
      <c r="A850">
        <f t="shared" ca="1" si="13"/>
        <v>0.35761985435390575</v>
      </c>
      <c r="B850" s="20">
        <v>1841</v>
      </c>
      <c r="C850" t="s">
        <v>8</v>
      </c>
      <c r="D850" t="s">
        <v>12</v>
      </c>
      <c r="E850" t="s">
        <v>17</v>
      </c>
      <c r="F850" t="s">
        <v>20</v>
      </c>
      <c r="G850" t="s">
        <v>25</v>
      </c>
      <c r="H850" s="3">
        <v>10</v>
      </c>
      <c r="I850" s="3">
        <v>20</v>
      </c>
      <c r="J850" t="s">
        <v>39</v>
      </c>
      <c r="K850" s="19">
        <v>45725</v>
      </c>
      <c r="L850" t="str">
        <f>_xlfn.XLOOKUP(J850, Referral_Lookup!A$2:A$3, Referral_Lookup!B$2:B$3, "Not Specified")</f>
        <v>No Referral</v>
      </c>
    </row>
    <row r="851" spans="1:12" x14ac:dyDescent="0.3">
      <c r="A851">
        <f t="shared" ca="1" si="13"/>
        <v>0.80148943450548527</v>
      </c>
      <c r="B851" s="20">
        <v>1842</v>
      </c>
      <c r="C851" t="s">
        <v>9</v>
      </c>
      <c r="D851" t="s">
        <v>14</v>
      </c>
      <c r="E851" t="s">
        <v>18</v>
      </c>
      <c r="F851" t="s">
        <v>23</v>
      </c>
      <c r="G851" t="s">
        <v>27</v>
      </c>
      <c r="H851" s="3">
        <v>5</v>
      </c>
      <c r="I851" s="3">
        <v>10</v>
      </c>
      <c r="J851" t="s">
        <v>39</v>
      </c>
      <c r="K851" s="19">
        <v>45648</v>
      </c>
      <c r="L851" t="str">
        <f>_xlfn.XLOOKUP(J851, Referral_Lookup!A$2:A$3, Referral_Lookup!B$2:B$3, "Not Specified")</f>
        <v>No Referral</v>
      </c>
    </row>
    <row r="852" spans="1:12" x14ac:dyDescent="0.3">
      <c r="A852">
        <f t="shared" ca="1" si="13"/>
        <v>0.85082865355352899</v>
      </c>
      <c r="B852" s="20">
        <v>1843</v>
      </c>
      <c r="C852" t="s">
        <v>8</v>
      </c>
      <c r="D852" t="s">
        <v>12</v>
      </c>
      <c r="E852" t="s">
        <v>17</v>
      </c>
      <c r="F852" t="s">
        <v>20</v>
      </c>
      <c r="G852" t="s">
        <v>25</v>
      </c>
      <c r="H852" s="3">
        <v>10</v>
      </c>
      <c r="I852" s="3">
        <v>20</v>
      </c>
      <c r="J852" t="s">
        <v>39</v>
      </c>
      <c r="K852" s="19">
        <v>45624</v>
      </c>
      <c r="L852" t="str">
        <f>_xlfn.XLOOKUP(J852, Referral_Lookup!A$2:A$3, Referral_Lookup!B$2:B$3, "Not Specified")</f>
        <v>No Referral</v>
      </c>
    </row>
    <row r="853" spans="1:12" x14ac:dyDescent="0.3">
      <c r="A853">
        <f t="shared" ca="1" si="13"/>
        <v>0.1993540777324766</v>
      </c>
      <c r="B853" s="20">
        <v>1844</v>
      </c>
      <c r="C853" t="s">
        <v>7</v>
      </c>
      <c r="D853" t="s">
        <v>12</v>
      </c>
      <c r="E853" t="s">
        <v>17</v>
      </c>
      <c r="F853" t="s">
        <v>20</v>
      </c>
      <c r="G853" t="s">
        <v>25</v>
      </c>
      <c r="H853" s="3">
        <v>2</v>
      </c>
      <c r="I853" s="3">
        <v>4</v>
      </c>
      <c r="J853" t="s">
        <v>40</v>
      </c>
      <c r="K853" s="19">
        <v>45685</v>
      </c>
      <c r="L853" t="str">
        <f>_xlfn.XLOOKUP(J853, Referral_Lookup!A$2:A$3, Referral_Lookup!B$2:B$3, "Not Specified")</f>
        <v>Financial Mentoring</v>
      </c>
    </row>
    <row r="854" spans="1:12" x14ac:dyDescent="0.3">
      <c r="A854">
        <f t="shared" ca="1" si="13"/>
        <v>0.51742122650765165</v>
      </c>
      <c r="B854" s="20">
        <v>1845</v>
      </c>
      <c r="C854" t="s">
        <v>10</v>
      </c>
      <c r="D854" t="s">
        <v>15</v>
      </c>
      <c r="E854" t="s">
        <v>19</v>
      </c>
      <c r="F854" t="s">
        <v>24</v>
      </c>
      <c r="G854" t="s">
        <v>28</v>
      </c>
      <c r="H854" s="3">
        <v>7</v>
      </c>
      <c r="I854" s="3">
        <v>14</v>
      </c>
      <c r="J854" t="s">
        <v>39</v>
      </c>
      <c r="K854" s="19">
        <v>45654</v>
      </c>
      <c r="L854" t="str">
        <f>_xlfn.XLOOKUP(J854, Referral_Lookup!A$2:A$3, Referral_Lookup!B$2:B$3, "Not Specified")</f>
        <v>No Referral</v>
      </c>
    </row>
    <row r="855" spans="1:12" x14ac:dyDescent="0.3">
      <c r="A855">
        <f t="shared" ca="1" si="13"/>
        <v>0.81410516806916056</v>
      </c>
      <c r="B855" s="20">
        <v>1846</v>
      </c>
      <c r="C855" t="s">
        <v>10</v>
      </c>
      <c r="D855" t="s">
        <v>15</v>
      </c>
      <c r="E855" t="s">
        <v>19</v>
      </c>
      <c r="F855" t="s">
        <v>24</v>
      </c>
      <c r="G855" t="s">
        <v>27</v>
      </c>
      <c r="H855" s="3">
        <v>4</v>
      </c>
      <c r="I855" s="3">
        <v>8</v>
      </c>
      <c r="J855" t="s">
        <v>40</v>
      </c>
      <c r="K855" s="19">
        <v>45674</v>
      </c>
      <c r="L855" t="str">
        <f>_xlfn.XLOOKUP(J855, Referral_Lookup!A$2:A$3, Referral_Lookup!B$2:B$3, "Not Specified")</f>
        <v>Financial Mentoring</v>
      </c>
    </row>
    <row r="856" spans="1:12" x14ac:dyDescent="0.3">
      <c r="A856">
        <f t="shared" ca="1" si="13"/>
        <v>0.40665301102000972</v>
      </c>
      <c r="B856" s="20">
        <v>1847</v>
      </c>
      <c r="C856" t="s">
        <v>7</v>
      </c>
      <c r="D856" t="s">
        <v>13</v>
      </c>
      <c r="E856" t="s">
        <v>17</v>
      </c>
      <c r="F856" t="s">
        <v>22</v>
      </c>
      <c r="G856" t="s">
        <v>26</v>
      </c>
      <c r="H856" s="3">
        <v>9</v>
      </c>
      <c r="I856" s="3">
        <v>18</v>
      </c>
      <c r="J856" t="s">
        <v>39</v>
      </c>
      <c r="K856" s="19">
        <v>45716</v>
      </c>
      <c r="L856" t="str">
        <f>_xlfn.XLOOKUP(J856, Referral_Lookup!A$2:A$3, Referral_Lookup!B$2:B$3, "Not Specified")</f>
        <v>No Referral</v>
      </c>
    </row>
    <row r="857" spans="1:12" x14ac:dyDescent="0.3">
      <c r="A857">
        <f t="shared" ca="1" si="13"/>
        <v>0.72162645417009874</v>
      </c>
      <c r="B857" s="20">
        <v>1848</v>
      </c>
      <c r="C857" t="s">
        <v>9</v>
      </c>
      <c r="D857" t="s">
        <v>14</v>
      </c>
      <c r="E857" t="s">
        <v>18</v>
      </c>
      <c r="F857" t="s">
        <v>23</v>
      </c>
      <c r="G857" t="s">
        <v>27</v>
      </c>
      <c r="H857" s="3">
        <v>10</v>
      </c>
      <c r="I857" s="3">
        <v>20</v>
      </c>
      <c r="J857" t="s">
        <v>39</v>
      </c>
      <c r="K857" s="19">
        <v>45708</v>
      </c>
      <c r="L857" t="str">
        <f>_xlfn.XLOOKUP(J857, Referral_Lookup!A$2:A$3, Referral_Lookup!B$2:B$3, "Not Specified")</f>
        <v>No Referral</v>
      </c>
    </row>
    <row r="858" spans="1:12" x14ac:dyDescent="0.3">
      <c r="A858">
        <f t="shared" ca="1" si="13"/>
        <v>0.56503143336049977</v>
      </c>
      <c r="B858" s="20">
        <v>1849</v>
      </c>
      <c r="C858" t="s">
        <v>9</v>
      </c>
      <c r="D858" t="s">
        <v>16</v>
      </c>
      <c r="E858" t="s">
        <v>17</v>
      </c>
      <c r="F858" t="s">
        <v>21</v>
      </c>
      <c r="G858" t="s">
        <v>26</v>
      </c>
      <c r="H858" s="3">
        <v>4</v>
      </c>
      <c r="I858" s="3">
        <v>8</v>
      </c>
      <c r="J858" t="s">
        <v>39</v>
      </c>
      <c r="K858" s="19">
        <v>45737</v>
      </c>
      <c r="L858" t="str">
        <f>_xlfn.XLOOKUP(J858, Referral_Lookup!A$2:A$3, Referral_Lookup!B$2:B$3, "Not Specified")</f>
        <v>No Referral</v>
      </c>
    </row>
    <row r="859" spans="1:12" x14ac:dyDescent="0.3">
      <c r="A859">
        <f t="shared" ca="1" si="13"/>
        <v>0.77320737404964646</v>
      </c>
      <c r="B859" s="20">
        <v>1850</v>
      </c>
      <c r="C859" t="s">
        <v>7</v>
      </c>
      <c r="D859" t="s">
        <v>13</v>
      </c>
      <c r="E859" t="s">
        <v>17</v>
      </c>
      <c r="F859" t="s">
        <v>22</v>
      </c>
      <c r="G859" t="s">
        <v>26</v>
      </c>
      <c r="H859" s="3">
        <v>1</v>
      </c>
      <c r="I859" s="3">
        <v>2</v>
      </c>
      <c r="J859" t="s">
        <v>39</v>
      </c>
      <c r="K859" s="19">
        <v>45682</v>
      </c>
      <c r="L859" t="str">
        <f>_xlfn.XLOOKUP(J859, Referral_Lookup!A$2:A$3, Referral_Lookup!B$2:B$3, "Not Specified")</f>
        <v>No Referral</v>
      </c>
    </row>
    <row r="860" spans="1:12" x14ac:dyDescent="0.3">
      <c r="A860">
        <f t="shared" ca="1" si="13"/>
        <v>0.98646724449409762</v>
      </c>
      <c r="B860" s="20">
        <v>1851</v>
      </c>
      <c r="C860" t="s">
        <v>7</v>
      </c>
      <c r="D860" t="s">
        <v>12</v>
      </c>
      <c r="E860" t="s">
        <v>17</v>
      </c>
      <c r="F860" t="s">
        <v>20</v>
      </c>
      <c r="G860" t="s">
        <v>25</v>
      </c>
      <c r="H860" s="3">
        <v>9</v>
      </c>
      <c r="I860" s="3">
        <v>18</v>
      </c>
      <c r="J860" t="s">
        <v>39</v>
      </c>
      <c r="K860" s="19">
        <v>45630</v>
      </c>
      <c r="L860" t="str">
        <f>_xlfn.XLOOKUP(J860, Referral_Lookup!A$2:A$3, Referral_Lookup!B$2:B$3, "Not Specified")</f>
        <v>No Referral</v>
      </c>
    </row>
    <row r="861" spans="1:12" x14ac:dyDescent="0.3">
      <c r="A861">
        <f t="shared" ca="1" si="13"/>
        <v>0.93767692466134478</v>
      </c>
      <c r="B861" s="20">
        <v>1852</v>
      </c>
      <c r="C861" t="s">
        <v>8</v>
      </c>
      <c r="D861" t="s">
        <v>12</v>
      </c>
      <c r="E861" t="s">
        <v>17</v>
      </c>
      <c r="F861" t="s">
        <v>20</v>
      </c>
      <c r="G861" t="s">
        <v>25</v>
      </c>
      <c r="H861" s="3">
        <v>5</v>
      </c>
      <c r="I861" s="3">
        <v>10</v>
      </c>
      <c r="J861" t="s">
        <v>40</v>
      </c>
      <c r="K861" s="19">
        <v>45659</v>
      </c>
      <c r="L861" t="str">
        <f>_xlfn.XLOOKUP(J861, Referral_Lookup!A$2:A$3, Referral_Lookup!B$2:B$3, "Not Specified")</f>
        <v>Financial Mentoring</v>
      </c>
    </row>
    <row r="862" spans="1:12" x14ac:dyDescent="0.3">
      <c r="A862">
        <f t="shared" ca="1" si="13"/>
        <v>0.17603296299636861</v>
      </c>
      <c r="B862" s="20">
        <v>1853</v>
      </c>
      <c r="C862" t="s">
        <v>9</v>
      </c>
      <c r="D862" t="s">
        <v>14</v>
      </c>
      <c r="E862" t="s">
        <v>18</v>
      </c>
      <c r="F862" t="s">
        <v>23</v>
      </c>
      <c r="G862" t="s">
        <v>27</v>
      </c>
      <c r="H862" s="3">
        <v>2</v>
      </c>
      <c r="I862" s="3">
        <v>4</v>
      </c>
      <c r="J862" t="s">
        <v>40</v>
      </c>
      <c r="K862" s="19">
        <v>45599</v>
      </c>
      <c r="L862" t="str">
        <f>_xlfn.XLOOKUP(J862, Referral_Lookup!A$2:A$3, Referral_Lookup!B$2:B$3, "Not Specified")</f>
        <v>Financial Mentoring</v>
      </c>
    </row>
    <row r="863" spans="1:12" x14ac:dyDescent="0.3">
      <c r="A863">
        <f t="shared" ca="1" si="13"/>
        <v>4.2029866513268566E-2</v>
      </c>
      <c r="B863" s="20">
        <v>1854</v>
      </c>
      <c r="C863" t="s">
        <v>10</v>
      </c>
      <c r="D863" t="s">
        <v>15</v>
      </c>
      <c r="E863" t="s">
        <v>19</v>
      </c>
      <c r="F863" t="s">
        <v>24</v>
      </c>
      <c r="G863" t="s">
        <v>27</v>
      </c>
      <c r="H863" s="3">
        <v>2</v>
      </c>
      <c r="I863" s="3">
        <v>4</v>
      </c>
      <c r="J863" t="s">
        <v>39</v>
      </c>
      <c r="K863" s="19">
        <v>45640</v>
      </c>
      <c r="L863" t="str">
        <f>_xlfn.XLOOKUP(J863, Referral_Lookup!A$2:A$3, Referral_Lookup!B$2:B$3, "Not Specified")</f>
        <v>No Referral</v>
      </c>
    </row>
    <row r="864" spans="1:12" x14ac:dyDescent="0.3">
      <c r="A864">
        <f t="shared" ca="1" si="13"/>
        <v>2.3744135358715446E-2</v>
      </c>
      <c r="B864" s="20">
        <v>1855</v>
      </c>
      <c r="C864" t="s">
        <v>7</v>
      </c>
      <c r="D864" t="s">
        <v>13</v>
      </c>
      <c r="E864" t="s">
        <v>17</v>
      </c>
      <c r="F864" t="s">
        <v>22</v>
      </c>
      <c r="G864" t="s">
        <v>26</v>
      </c>
      <c r="H864" s="3">
        <v>7</v>
      </c>
      <c r="I864" s="3">
        <v>14</v>
      </c>
      <c r="J864" t="s">
        <v>39</v>
      </c>
      <c r="K864" s="19">
        <v>45698</v>
      </c>
      <c r="L864" t="str">
        <f>_xlfn.XLOOKUP(J864, Referral_Lookup!A$2:A$3, Referral_Lookup!B$2:B$3, "Not Specified")</f>
        <v>No Referral</v>
      </c>
    </row>
    <row r="865" spans="1:12" x14ac:dyDescent="0.3">
      <c r="A865">
        <f t="shared" ca="1" si="13"/>
        <v>0.38040484363952731</v>
      </c>
      <c r="B865" s="20">
        <v>1856</v>
      </c>
      <c r="C865" t="s">
        <v>8</v>
      </c>
      <c r="D865" t="s">
        <v>12</v>
      </c>
      <c r="E865" t="s">
        <v>17</v>
      </c>
      <c r="F865" t="s">
        <v>20</v>
      </c>
      <c r="G865" t="s">
        <v>25</v>
      </c>
      <c r="H865" s="3">
        <v>6</v>
      </c>
      <c r="I865" s="3">
        <v>12</v>
      </c>
      <c r="J865" t="s">
        <v>39</v>
      </c>
      <c r="K865" s="19">
        <v>45598</v>
      </c>
      <c r="L865" t="str">
        <f>_xlfn.XLOOKUP(J865, Referral_Lookup!A$2:A$3, Referral_Lookup!B$2:B$3, "Not Specified")</f>
        <v>No Referral</v>
      </c>
    </row>
    <row r="866" spans="1:12" x14ac:dyDescent="0.3">
      <c r="A866">
        <f t="shared" ca="1" si="13"/>
        <v>0.14757895028696955</v>
      </c>
      <c r="B866" s="20">
        <v>1857</v>
      </c>
      <c r="C866" t="s">
        <v>7</v>
      </c>
      <c r="D866" t="s">
        <v>12</v>
      </c>
      <c r="E866" t="s">
        <v>17</v>
      </c>
      <c r="F866" t="s">
        <v>20</v>
      </c>
      <c r="G866" t="s">
        <v>25</v>
      </c>
      <c r="H866" s="3">
        <v>10</v>
      </c>
      <c r="I866" s="3">
        <v>20</v>
      </c>
      <c r="J866" t="s">
        <v>40</v>
      </c>
      <c r="K866" s="19">
        <v>45629</v>
      </c>
      <c r="L866" t="str">
        <f>_xlfn.XLOOKUP(J866, Referral_Lookup!A$2:A$3, Referral_Lookup!B$2:B$3, "Not Specified")</f>
        <v>Financial Mentoring</v>
      </c>
    </row>
    <row r="867" spans="1:12" x14ac:dyDescent="0.3">
      <c r="A867">
        <f t="shared" ca="1" si="13"/>
        <v>0.84139144999623816</v>
      </c>
      <c r="B867" s="20">
        <v>1858</v>
      </c>
      <c r="C867" t="s">
        <v>8</v>
      </c>
      <c r="D867" t="s">
        <v>12</v>
      </c>
      <c r="E867" t="s">
        <v>17</v>
      </c>
      <c r="F867" t="s">
        <v>20</v>
      </c>
      <c r="G867" t="s">
        <v>25</v>
      </c>
      <c r="H867" s="3">
        <v>8</v>
      </c>
      <c r="I867" s="3">
        <v>16</v>
      </c>
      <c r="J867" t="s">
        <v>39</v>
      </c>
      <c r="K867" s="19">
        <v>45723</v>
      </c>
      <c r="L867" t="str">
        <f>_xlfn.XLOOKUP(J867, Referral_Lookup!A$2:A$3, Referral_Lookup!B$2:B$3, "Not Specified")</f>
        <v>No Referral</v>
      </c>
    </row>
    <row r="868" spans="1:12" x14ac:dyDescent="0.3">
      <c r="A868">
        <f t="shared" ca="1" si="13"/>
        <v>0.69050007172093375</v>
      </c>
      <c r="B868" s="20">
        <v>1859</v>
      </c>
      <c r="C868" t="s">
        <v>7</v>
      </c>
      <c r="D868" t="s">
        <v>12</v>
      </c>
      <c r="E868" t="s">
        <v>17</v>
      </c>
      <c r="F868" t="s">
        <v>20</v>
      </c>
      <c r="G868" t="s">
        <v>25</v>
      </c>
      <c r="H868" s="3">
        <v>4</v>
      </c>
      <c r="I868" s="3">
        <v>8</v>
      </c>
      <c r="J868" t="s">
        <v>39</v>
      </c>
      <c r="K868" s="19">
        <v>45662</v>
      </c>
      <c r="L868" t="str">
        <f>_xlfn.XLOOKUP(J868, Referral_Lookup!A$2:A$3, Referral_Lookup!B$2:B$3, "Not Specified")</f>
        <v>No Referral</v>
      </c>
    </row>
    <row r="869" spans="1:12" x14ac:dyDescent="0.3">
      <c r="A869">
        <f t="shared" ca="1" si="13"/>
        <v>0.24458874648606799</v>
      </c>
      <c r="B869" s="20">
        <v>1860</v>
      </c>
      <c r="C869" t="s">
        <v>9</v>
      </c>
      <c r="D869" t="s">
        <v>15</v>
      </c>
      <c r="E869" t="s">
        <v>19</v>
      </c>
      <c r="F869" t="s">
        <v>23</v>
      </c>
      <c r="G869" t="s">
        <v>27</v>
      </c>
      <c r="H869" s="3">
        <v>2</v>
      </c>
      <c r="I869" s="3">
        <v>4</v>
      </c>
      <c r="J869" t="s">
        <v>39</v>
      </c>
      <c r="K869" s="19">
        <v>45659</v>
      </c>
      <c r="L869" t="str">
        <f>_xlfn.XLOOKUP(J869, Referral_Lookup!A$2:A$3, Referral_Lookup!B$2:B$3, "Not Specified")</f>
        <v>No Referral</v>
      </c>
    </row>
    <row r="870" spans="1:12" x14ac:dyDescent="0.3">
      <c r="A870">
        <f t="shared" ca="1" si="13"/>
        <v>0.85254438665923027</v>
      </c>
      <c r="B870" s="20">
        <v>1861</v>
      </c>
      <c r="C870" t="s">
        <v>7</v>
      </c>
      <c r="D870" t="s">
        <v>13</v>
      </c>
      <c r="E870" t="s">
        <v>17</v>
      </c>
      <c r="F870" t="s">
        <v>22</v>
      </c>
      <c r="G870" t="s">
        <v>26</v>
      </c>
      <c r="H870" s="3">
        <v>7</v>
      </c>
      <c r="I870" s="3">
        <v>14</v>
      </c>
      <c r="J870" t="s">
        <v>40</v>
      </c>
      <c r="K870" s="19">
        <v>45578</v>
      </c>
      <c r="L870" t="str">
        <f>_xlfn.XLOOKUP(J870, Referral_Lookup!A$2:A$3, Referral_Lookup!B$2:B$3, "Not Specified")</f>
        <v>Financial Mentoring</v>
      </c>
    </row>
    <row r="871" spans="1:12" x14ac:dyDescent="0.3">
      <c r="A871">
        <f t="shared" ca="1" si="13"/>
        <v>0.6780902753319733</v>
      </c>
      <c r="B871" s="20">
        <v>1862</v>
      </c>
      <c r="C871" t="s">
        <v>7</v>
      </c>
      <c r="D871" t="s">
        <v>13</v>
      </c>
      <c r="E871" t="s">
        <v>17</v>
      </c>
      <c r="F871" t="s">
        <v>21</v>
      </c>
      <c r="G871" t="s">
        <v>26</v>
      </c>
      <c r="H871" s="3">
        <v>2</v>
      </c>
      <c r="I871" s="3">
        <v>4</v>
      </c>
      <c r="J871" t="s">
        <v>39</v>
      </c>
      <c r="K871" s="19">
        <v>45733</v>
      </c>
      <c r="L871" t="str">
        <f>_xlfn.XLOOKUP(J871, Referral_Lookup!A$2:A$3, Referral_Lookup!B$2:B$3, "Not Specified")</f>
        <v>No Referral</v>
      </c>
    </row>
    <row r="872" spans="1:12" x14ac:dyDescent="0.3">
      <c r="A872">
        <f t="shared" ca="1" si="13"/>
        <v>0.49672222534415611</v>
      </c>
      <c r="B872" s="20">
        <v>1863</v>
      </c>
      <c r="C872" t="s">
        <v>9</v>
      </c>
      <c r="D872" t="s">
        <v>16</v>
      </c>
      <c r="E872" t="s">
        <v>17</v>
      </c>
      <c r="F872" t="s">
        <v>21</v>
      </c>
      <c r="G872" t="s">
        <v>26</v>
      </c>
      <c r="H872" s="3">
        <v>2</v>
      </c>
      <c r="I872" s="3">
        <v>4</v>
      </c>
      <c r="J872" t="s">
        <v>40</v>
      </c>
      <c r="K872" s="19">
        <v>45679</v>
      </c>
      <c r="L872" t="str">
        <f>_xlfn.XLOOKUP(J872, Referral_Lookup!A$2:A$3, Referral_Lookup!B$2:B$3, "Not Specified")</f>
        <v>Financial Mentoring</v>
      </c>
    </row>
    <row r="873" spans="1:12" x14ac:dyDescent="0.3">
      <c r="A873">
        <f t="shared" ca="1" si="13"/>
        <v>0.63481666581066343</v>
      </c>
      <c r="B873" s="20">
        <v>1864</v>
      </c>
      <c r="C873" t="s">
        <v>8</v>
      </c>
      <c r="D873" t="s">
        <v>12</v>
      </c>
      <c r="E873" t="s">
        <v>17</v>
      </c>
      <c r="F873" t="s">
        <v>20</v>
      </c>
      <c r="G873" t="s">
        <v>25</v>
      </c>
      <c r="H873" s="3">
        <v>2</v>
      </c>
      <c r="I873" s="3">
        <v>4</v>
      </c>
      <c r="J873" t="s">
        <v>40</v>
      </c>
      <c r="K873" s="19">
        <v>45711</v>
      </c>
      <c r="L873" t="str">
        <f>_xlfn.XLOOKUP(J873, Referral_Lookup!A$2:A$3, Referral_Lookup!B$2:B$3, "Not Specified")</f>
        <v>Financial Mentoring</v>
      </c>
    </row>
    <row r="874" spans="1:12" x14ac:dyDescent="0.3">
      <c r="A874">
        <f t="shared" ca="1" si="13"/>
        <v>0.97971417368642899</v>
      </c>
      <c r="B874" s="20">
        <v>1865</v>
      </c>
      <c r="C874" t="s">
        <v>8</v>
      </c>
      <c r="D874" t="s">
        <v>12</v>
      </c>
      <c r="E874" t="s">
        <v>17</v>
      </c>
      <c r="F874" t="s">
        <v>20</v>
      </c>
      <c r="G874" t="s">
        <v>25</v>
      </c>
      <c r="H874" s="3">
        <v>2</v>
      </c>
      <c r="I874" s="3">
        <v>4</v>
      </c>
      <c r="J874" t="s">
        <v>39</v>
      </c>
      <c r="K874" s="19">
        <v>45615</v>
      </c>
      <c r="L874" t="str">
        <f>_xlfn.XLOOKUP(J874, Referral_Lookup!A$2:A$3, Referral_Lookup!B$2:B$3, "Not Specified")</f>
        <v>No Referral</v>
      </c>
    </row>
    <row r="875" spans="1:12" x14ac:dyDescent="0.3">
      <c r="A875">
        <f t="shared" ca="1" si="13"/>
        <v>0.34856983951254283</v>
      </c>
      <c r="B875" s="20">
        <v>1866</v>
      </c>
      <c r="C875" t="s">
        <v>9</v>
      </c>
      <c r="D875" t="s">
        <v>16</v>
      </c>
      <c r="E875" t="s">
        <v>17</v>
      </c>
      <c r="F875" t="s">
        <v>21</v>
      </c>
      <c r="G875" t="s">
        <v>26</v>
      </c>
      <c r="H875" s="3">
        <v>6</v>
      </c>
      <c r="I875" s="3">
        <v>12</v>
      </c>
      <c r="J875" t="s">
        <v>40</v>
      </c>
      <c r="K875" s="19">
        <v>45574</v>
      </c>
      <c r="L875" t="str">
        <f>_xlfn.XLOOKUP(J875, Referral_Lookup!A$2:A$3, Referral_Lookup!B$2:B$3, "Not Specified")</f>
        <v>Financial Mentoring</v>
      </c>
    </row>
    <row r="876" spans="1:12" x14ac:dyDescent="0.3">
      <c r="A876">
        <f t="shared" ca="1" si="13"/>
        <v>0.37655419418398928</v>
      </c>
      <c r="B876" s="20">
        <v>1867</v>
      </c>
      <c r="C876" t="s">
        <v>7</v>
      </c>
      <c r="D876" t="s">
        <v>12</v>
      </c>
      <c r="E876" t="s">
        <v>17</v>
      </c>
      <c r="F876" t="s">
        <v>20</v>
      </c>
      <c r="G876" t="s">
        <v>25</v>
      </c>
      <c r="H876" s="3">
        <v>2</v>
      </c>
      <c r="I876" s="3">
        <v>4</v>
      </c>
      <c r="J876" t="s">
        <v>40</v>
      </c>
      <c r="K876" s="19">
        <v>45705</v>
      </c>
      <c r="L876" t="str">
        <f>_xlfn.XLOOKUP(J876, Referral_Lookup!A$2:A$3, Referral_Lookup!B$2:B$3, "Not Specified")</f>
        <v>Financial Mentoring</v>
      </c>
    </row>
    <row r="877" spans="1:12" x14ac:dyDescent="0.3">
      <c r="A877">
        <f t="shared" ca="1" si="13"/>
        <v>0.76078975341358779</v>
      </c>
      <c r="B877" s="20">
        <v>1868</v>
      </c>
      <c r="C877" t="s">
        <v>8</v>
      </c>
      <c r="D877" t="s">
        <v>12</v>
      </c>
      <c r="E877" t="s">
        <v>17</v>
      </c>
      <c r="F877" t="s">
        <v>20</v>
      </c>
      <c r="G877" t="s">
        <v>25</v>
      </c>
      <c r="H877" s="3">
        <v>4</v>
      </c>
      <c r="I877" s="3">
        <v>8</v>
      </c>
      <c r="J877" t="s">
        <v>40</v>
      </c>
      <c r="K877" s="19">
        <v>45612</v>
      </c>
      <c r="L877" t="str">
        <f>_xlfn.XLOOKUP(J877, Referral_Lookup!A$2:A$3, Referral_Lookup!B$2:B$3, "Not Specified")</f>
        <v>Financial Mentoring</v>
      </c>
    </row>
    <row r="878" spans="1:12" x14ac:dyDescent="0.3">
      <c r="A878">
        <f t="shared" ca="1" si="13"/>
        <v>0.383315875961312</v>
      </c>
      <c r="B878" s="20">
        <v>1869</v>
      </c>
      <c r="C878" t="s">
        <v>7</v>
      </c>
      <c r="D878" t="s">
        <v>16</v>
      </c>
      <c r="E878" t="s">
        <v>17</v>
      </c>
      <c r="F878" t="s">
        <v>21</v>
      </c>
      <c r="G878" t="s">
        <v>26</v>
      </c>
      <c r="H878" s="3">
        <v>5</v>
      </c>
      <c r="I878" s="3">
        <v>10</v>
      </c>
      <c r="J878" t="s">
        <v>39</v>
      </c>
      <c r="K878" s="19">
        <v>45669</v>
      </c>
      <c r="L878" t="str">
        <f>_xlfn.XLOOKUP(J878, Referral_Lookup!A$2:A$3, Referral_Lookup!B$2:B$3, "Not Specified")</f>
        <v>No Referral</v>
      </c>
    </row>
    <row r="879" spans="1:12" x14ac:dyDescent="0.3">
      <c r="A879">
        <f t="shared" ca="1" si="13"/>
        <v>0.89242799680285834</v>
      </c>
      <c r="B879" s="20">
        <v>1870</v>
      </c>
      <c r="C879" t="s">
        <v>7</v>
      </c>
      <c r="D879" t="s">
        <v>12</v>
      </c>
      <c r="E879" t="s">
        <v>17</v>
      </c>
      <c r="F879" t="s">
        <v>22</v>
      </c>
      <c r="G879" t="s">
        <v>26</v>
      </c>
      <c r="H879" s="3">
        <v>2</v>
      </c>
      <c r="I879" s="3">
        <v>4</v>
      </c>
      <c r="J879" t="s">
        <v>39</v>
      </c>
      <c r="K879" s="19">
        <v>45728</v>
      </c>
      <c r="L879" t="str">
        <f>_xlfn.XLOOKUP(J879, Referral_Lookup!A$2:A$3, Referral_Lookup!B$2:B$3, "Not Specified")</f>
        <v>No Referral</v>
      </c>
    </row>
    <row r="880" spans="1:12" x14ac:dyDescent="0.3">
      <c r="A880">
        <f t="shared" ca="1" si="13"/>
        <v>0.98812353047222801</v>
      </c>
      <c r="B880" s="20">
        <v>1871</v>
      </c>
      <c r="C880" t="s">
        <v>7</v>
      </c>
      <c r="D880" t="s">
        <v>13</v>
      </c>
      <c r="E880" t="s">
        <v>17</v>
      </c>
      <c r="F880" t="s">
        <v>22</v>
      </c>
      <c r="G880" t="s">
        <v>26</v>
      </c>
      <c r="H880" s="3">
        <v>5</v>
      </c>
      <c r="I880" s="3">
        <v>10</v>
      </c>
      <c r="J880" t="s">
        <v>39</v>
      </c>
      <c r="K880" s="19">
        <v>45709</v>
      </c>
      <c r="L880" t="str">
        <f>_xlfn.XLOOKUP(J880, Referral_Lookup!A$2:A$3, Referral_Lookup!B$2:B$3, "Not Specified")</f>
        <v>No Referral</v>
      </c>
    </row>
    <row r="881" spans="1:12" x14ac:dyDescent="0.3">
      <c r="A881">
        <f t="shared" ca="1" si="13"/>
        <v>0.54988371433090777</v>
      </c>
      <c r="B881" s="20">
        <v>1872</v>
      </c>
      <c r="C881" t="s">
        <v>9</v>
      </c>
      <c r="D881" t="s">
        <v>16</v>
      </c>
      <c r="E881" t="s">
        <v>17</v>
      </c>
      <c r="F881" t="s">
        <v>21</v>
      </c>
      <c r="G881" t="s">
        <v>26</v>
      </c>
      <c r="H881" s="3">
        <v>7</v>
      </c>
      <c r="I881" s="3">
        <v>14</v>
      </c>
      <c r="J881" t="s">
        <v>39</v>
      </c>
      <c r="K881" s="19">
        <v>45688</v>
      </c>
      <c r="L881" t="str">
        <f>_xlfn.XLOOKUP(J881, Referral_Lookup!A$2:A$3, Referral_Lookup!B$2:B$3, "Not Specified")</f>
        <v>No Referral</v>
      </c>
    </row>
    <row r="882" spans="1:12" x14ac:dyDescent="0.3">
      <c r="A882">
        <f t="shared" ca="1" si="13"/>
        <v>0.82548212616214689</v>
      </c>
      <c r="B882" s="20">
        <v>1873</v>
      </c>
      <c r="C882" t="s">
        <v>9</v>
      </c>
      <c r="D882" t="s">
        <v>14</v>
      </c>
      <c r="E882" t="s">
        <v>17</v>
      </c>
      <c r="F882" t="s">
        <v>23</v>
      </c>
      <c r="G882" t="s">
        <v>26</v>
      </c>
      <c r="H882" s="3">
        <v>3</v>
      </c>
      <c r="I882" s="3">
        <v>6</v>
      </c>
      <c r="J882" t="s">
        <v>39</v>
      </c>
      <c r="K882" s="19">
        <v>45686</v>
      </c>
      <c r="L882" t="str">
        <f>_xlfn.XLOOKUP(J882, Referral_Lookup!A$2:A$3, Referral_Lookup!B$2:B$3, "Not Specified")</f>
        <v>No Referral</v>
      </c>
    </row>
    <row r="883" spans="1:12" x14ac:dyDescent="0.3">
      <c r="A883">
        <f t="shared" ca="1" si="13"/>
        <v>0.79854986720519916</v>
      </c>
      <c r="B883" s="20">
        <v>1874</v>
      </c>
      <c r="C883" t="s">
        <v>7</v>
      </c>
      <c r="D883" t="s">
        <v>13</v>
      </c>
      <c r="E883" t="s">
        <v>17</v>
      </c>
      <c r="F883" t="s">
        <v>22</v>
      </c>
      <c r="G883" t="s">
        <v>26</v>
      </c>
      <c r="H883" s="3">
        <v>7</v>
      </c>
      <c r="I883" s="3">
        <v>14</v>
      </c>
      <c r="J883" t="s">
        <v>39</v>
      </c>
      <c r="K883" s="19">
        <v>45718</v>
      </c>
      <c r="L883" t="str">
        <f>_xlfn.XLOOKUP(J883, Referral_Lookup!A$2:A$3, Referral_Lookup!B$2:B$3, "Not Specified")</f>
        <v>No Referral</v>
      </c>
    </row>
    <row r="884" spans="1:12" x14ac:dyDescent="0.3">
      <c r="A884">
        <f t="shared" ca="1" si="13"/>
        <v>0.6766203605329939</v>
      </c>
      <c r="B884" s="20">
        <v>1875</v>
      </c>
      <c r="C884" t="s">
        <v>8</v>
      </c>
      <c r="D884" t="s">
        <v>12</v>
      </c>
      <c r="E884" t="s">
        <v>17</v>
      </c>
      <c r="F884" t="s">
        <v>20</v>
      </c>
      <c r="G884" t="s">
        <v>25</v>
      </c>
      <c r="H884" s="3">
        <v>4</v>
      </c>
      <c r="I884" s="3">
        <v>8</v>
      </c>
      <c r="J884" t="s">
        <v>39</v>
      </c>
      <c r="K884" s="19">
        <v>45627</v>
      </c>
      <c r="L884" t="str">
        <f>_xlfn.XLOOKUP(J884, Referral_Lookup!A$2:A$3, Referral_Lookup!B$2:B$3, "Not Specified")</f>
        <v>No Referral</v>
      </c>
    </row>
    <row r="885" spans="1:12" x14ac:dyDescent="0.3">
      <c r="A885">
        <f t="shared" ca="1" si="13"/>
        <v>0.83516487397981021</v>
      </c>
      <c r="B885" s="20">
        <v>1876</v>
      </c>
      <c r="C885" t="s">
        <v>9</v>
      </c>
      <c r="D885" t="s">
        <v>14</v>
      </c>
      <c r="E885" t="s">
        <v>18</v>
      </c>
      <c r="F885" t="s">
        <v>23</v>
      </c>
      <c r="G885" t="s">
        <v>27</v>
      </c>
      <c r="H885" s="3">
        <v>10</v>
      </c>
      <c r="I885" s="3">
        <v>20</v>
      </c>
      <c r="J885" t="s">
        <v>40</v>
      </c>
      <c r="K885" s="19">
        <v>45727</v>
      </c>
      <c r="L885" t="str">
        <f>_xlfn.XLOOKUP(J885, Referral_Lookup!A$2:A$3, Referral_Lookup!B$2:B$3, "Not Specified")</f>
        <v>Financial Mentoring</v>
      </c>
    </row>
    <row r="886" spans="1:12" x14ac:dyDescent="0.3">
      <c r="A886">
        <f t="shared" ca="1" si="13"/>
        <v>0.29532696015367688</v>
      </c>
      <c r="B886" s="20">
        <v>1877</v>
      </c>
      <c r="C886" t="s">
        <v>8</v>
      </c>
      <c r="D886" t="s">
        <v>12</v>
      </c>
      <c r="E886" t="s">
        <v>17</v>
      </c>
      <c r="F886" t="s">
        <v>20</v>
      </c>
      <c r="G886" t="s">
        <v>25</v>
      </c>
      <c r="H886" s="3">
        <v>10</v>
      </c>
      <c r="I886" s="3">
        <v>20</v>
      </c>
      <c r="J886" t="s">
        <v>39</v>
      </c>
      <c r="K886" s="19">
        <v>45746</v>
      </c>
      <c r="L886" t="str">
        <f>_xlfn.XLOOKUP(J886, Referral_Lookup!A$2:A$3, Referral_Lookup!B$2:B$3, "Not Specified")</f>
        <v>No Referral</v>
      </c>
    </row>
    <row r="887" spans="1:12" x14ac:dyDescent="0.3">
      <c r="A887">
        <f t="shared" ca="1" si="13"/>
        <v>0.86383596434500065</v>
      </c>
      <c r="B887" s="20">
        <v>1878</v>
      </c>
      <c r="C887" t="s">
        <v>9</v>
      </c>
      <c r="D887" t="s">
        <v>14</v>
      </c>
      <c r="E887" t="s">
        <v>18</v>
      </c>
      <c r="F887" t="s">
        <v>23</v>
      </c>
      <c r="G887" t="s">
        <v>27</v>
      </c>
      <c r="H887" s="3">
        <v>8</v>
      </c>
      <c r="I887" s="3">
        <v>16</v>
      </c>
      <c r="J887" t="s">
        <v>40</v>
      </c>
      <c r="K887" s="19">
        <v>45692</v>
      </c>
      <c r="L887" t="str">
        <f>_xlfn.XLOOKUP(J887, Referral_Lookup!A$2:A$3, Referral_Lookup!B$2:B$3, "Not Specified")</f>
        <v>Financial Mentoring</v>
      </c>
    </row>
    <row r="888" spans="1:12" x14ac:dyDescent="0.3">
      <c r="A888">
        <f t="shared" ca="1" si="13"/>
        <v>0.75810082032515047</v>
      </c>
      <c r="B888" s="20">
        <v>1879</v>
      </c>
      <c r="C888" t="s">
        <v>9</v>
      </c>
      <c r="D888" t="s">
        <v>14</v>
      </c>
      <c r="E888" t="s">
        <v>18</v>
      </c>
      <c r="F888" t="s">
        <v>23</v>
      </c>
      <c r="G888" t="s">
        <v>27</v>
      </c>
      <c r="H888" s="3">
        <v>10</v>
      </c>
      <c r="I888" s="3">
        <v>20</v>
      </c>
      <c r="J888" t="s">
        <v>40</v>
      </c>
      <c r="K888" s="19">
        <v>45655</v>
      </c>
      <c r="L888" t="str">
        <f>_xlfn.XLOOKUP(J888, Referral_Lookup!A$2:A$3, Referral_Lookup!B$2:B$3, "Not Specified")</f>
        <v>Financial Mentoring</v>
      </c>
    </row>
    <row r="889" spans="1:12" x14ac:dyDescent="0.3">
      <c r="A889">
        <f t="shared" ca="1" si="13"/>
        <v>0.95334748870998731</v>
      </c>
      <c r="B889" s="20">
        <v>1880</v>
      </c>
      <c r="C889" t="s">
        <v>8</v>
      </c>
      <c r="D889" t="s">
        <v>12</v>
      </c>
      <c r="E889" t="s">
        <v>17</v>
      </c>
      <c r="F889" t="s">
        <v>20</v>
      </c>
      <c r="G889" t="s">
        <v>25</v>
      </c>
      <c r="H889" s="3">
        <v>8</v>
      </c>
      <c r="I889" s="3">
        <v>16</v>
      </c>
      <c r="J889" t="s">
        <v>40</v>
      </c>
      <c r="K889" s="19">
        <v>45686</v>
      </c>
      <c r="L889" t="str">
        <f>_xlfn.XLOOKUP(J889, Referral_Lookup!A$2:A$3, Referral_Lookup!B$2:B$3, "Not Specified")</f>
        <v>Financial Mentoring</v>
      </c>
    </row>
    <row r="890" spans="1:12" x14ac:dyDescent="0.3">
      <c r="A890">
        <f t="shared" ca="1" si="13"/>
        <v>0.28398432517070682</v>
      </c>
      <c r="B890" s="20">
        <v>1881</v>
      </c>
      <c r="C890" t="s">
        <v>7</v>
      </c>
      <c r="D890" t="s">
        <v>13</v>
      </c>
      <c r="E890" t="s">
        <v>17</v>
      </c>
      <c r="F890" t="s">
        <v>21</v>
      </c>
      <c r="G890" t="s">
        <v>26</v>
      </c>
      <c r="H890" s="3">
        <v>2</v>
      </c>
      <c r="I890" s="3">
        <v>4</v>
      </c>
      <c r="J890" t="s">
        <v>39</v>
      </c>
      <c r="K890" s="19">
        <v>45567</v>
      </c>
      <c r="L890" t="str">
        <f>_xlfn.XLOOKUP(J890, Referral_Lookup!A$2:A$3, Referral_Lookup!B$2:B$3, "Not Specified")</f>
        <v>No Referral</v>
      </c>
    </row>
    <row r="891" spans="1:12" x14ac:dyDescent="0.3">
      <c r="A891">
        <f t="shared" ca="1" si="13"/>
        <v>0.45031163001735652</v>
      </c>
      <c r="B891" s="20">
        <v>1882</v>
      </c>
      <c r="C891" t="s">
        <v>7</v>
      </c>
      <c r="D891" t="s">
        <v>13</v>
      </c>
      <c r="E891" t="s">
        <v>17</v>
      </c>
      <c r="F891" t="s">
        <v>22</v>
      </c>
      <c r="G891" t="s">
        <v>26</v>
      </c>
      <c r="H891" s="3">
        <v>10</v>
      </c>
      <c r="I891" s="3">
        <v>20</v>
      </c>
      <c r="J891" t="s">
        <v>39</v>
      </c>
      <c r="K891" s="19">
        <v>45731</v>
      </c>
      <c r="L891" t="str">
        <f>_xlfn.XLOOKUP(J891, Referral_Lookup!A$2:A$3, Referral_Lookup!B$2:B$3, "Not Specified")</f>
        <v>No Referral</v>
      </c>
    </row>
    <row r="892" spans="1:12" x14ac:dyDescent="0.3">
      <c r="A892">
        <f t="shared" ca="1" si="13"/>
        <v>0.91553147974643134</v>
      </c>
      <c r="B892" s="20">
        <v>1883</v>
      </c>
      <c r="C892" t="s">
        <v>8</v>
      </c>
      <c r="D892" t="s">
        <v>12</v>
      </c>
      <c r="E892" t="s">
        <v>17</v>
      </c>
      <c r="F892" t="s">
        <v>20</v>
      </c>
      <c r="G892" t="s">
        <v>25</v>
      </c>
      <c r="H892" s="3">
        <v>10</v>
      </c>
      <c r="I892" s="3">
        <v>20</v>
      </c>
      <c r="J892" t="s">
        <v>39</v>
      </c>
      <c r="K892" s="19">
        <v>45614</v>
      </c>
      <c r="L892" t="str">
        <f>_xlfn.XLOOKUP(J892, Referral_Lookup!A$2:A$3, Referral_Lookup!B$2:B$3, "Not Specified")</f>
        <v>No Referral</v>
      </c>
    </row>
    <row r="893" spans="1:12" x14ac:dyDescent="0.3">
      <c r="A893">
        <f t="shared" ca="1" si="13"/>
        <v>0.15819900838261225</v>
      </c>
      <c r="B893" s="20">
        <v>1884</v>
      </c>
      <c r="C893" t="s">
        <v>8</v>
      </c>
      <c r="D893" t="s">
        <v>12</v>
      </c>
      <c r="E893" t="s">
        <v>17</v>
      </c>
      <c r="F893" t="s">
        <v>20</v>
      </c>
      <c r="G893" t="s">
        <v>25</v>
      </c>
      <c r="H893" s="3">
        <v>9</v>
      </c>
      <c r="I893" s="3">
        <v>18</v>
      </c>
      <c r="J893" t="s">
        <v>39</v>
      </c>
      <c r="K893" s="19">
        <v>45567</v>
      </c>
      <c r="L893" t="str">
        <f>_xlfn.XLOOKUP(J893, Referral_Lookup!A$2:A$3, Referral_Lookup!B$2:B$3, "Not Specified")</f>
        <v>No Referral</v>
      </c>
    </row>
    <row r="894" spans="1:12" x14ac:dyDescent="0.3">
      <c r="A894">
        <f t="shared" ca="1" si="13"/>
        <v>0.30623654473406658</v>
      </c>
      <c r="B894" s="20">
        <v>1885</v>
      </c>
      <c r="C894" t="s">
        <v>7</v>
      </c>
      <c r="D894" t="s">
        <v>13</v>
      </c>
      <c r="E894" t="s">
        <v>17</v>
      </c>
      <c r="F894" t="s">
        <v>22</v>
      </c>
      <c r="G894" t="s">
        <v>26</v>
      </c>
      <c r="H894" s="3">
        <v>3</v>
      </c>
      <c r="I894" s="3">
        <v>6</v>
      </c>
      <c r="J894" t="s">
        <v>40</v>
      </c>
      <c r="K894" s="19">
        <v>45610</v>
      </c>
      <c r="L894" t="str">
        <f>_xlfn.XLOOKUP(J894, Referral_Lookup!A$2:A$3, Referral_Lookup!B$2:B$3, "Not Specified")</f>
        <v>Financial Mentoring</v>
      </c>
    </row>
    <row r="895" spans="1:12" x14ac:dyDescent="0.3">
      <c r="A895">
        <f t="shared" ca="1" si="13"/>
        <v>0.40587220584936057</v>
      </c>
      <c r="B895" s="20">
        <v>1886</v>
      </c>
      <c r="C895" t="s">
        <v>9</v>
      </c>
      <c r="D895" t="s">
        <v>15</v>
      </c>
      <c r="E895" t="s">
        <v>19</v>
      </c>
      <c r="F895" t="s">
        <v>23</v>
      </c>
      <c r="G895" t="s">
        <v>27</v>
      </c>
      <c r="H895" s="3">
        <v>10</v>
      </c>
      <c r="I895" s="3">
        <v>20</v>
      </c>
      <c r="J895" t="s">
        <v>39</v>
      </c>
      <c r="K895" s="19">
        <v>45725</v>
      </c>
      <c r="L895" t="str">
        <f>_xlfn.XLOOKUP(J895, Referral_Lookup!A$2:A$3, Referral_Lookup!B$2:B$3, "Not Specified")</f>
        <v>No Referral</v>
      </c>
    </row>
    <row r="896" spans="1:12" x14ac:dyDescent="0.3">
      <c r="A896">
        <f t="shared" ca="1" si="13"/>
        <v>0.28019462383720173</v>
      </c>
      <c r="B896" s="20">
        <v>1887</v>
      </c>
      <c r="C896" t="s">
        <v>9</v>
      </c>
      <c r="D896" t="s">
        <v>16</v>
      </c>
      <c r="E896" t="s">
        <v>17</v>
      </c>
      <c r="F896" t="s">
        <v>21</v>
      </c>
      <c r="G896" t="s">
        <v>26</v>
      </c>
      <c r="H896" s="3">
        <v>7</v>
      </c>
      <c r="I896" s="3">
        <v>14</v>
      </c>
      <c r="J896" t="s">
        <v>40</v>
      </c>
      <c r="K896" s="19">
        <v>45702</v>
      </c>
      <c r="L896" t="str">
        <f>_xlfn.XLOOKUP(J896, Referral_Lookup!A$2:A$3, Referral_Lookup!B$2:B$3, "Not Specified")</f>
        <v>Financial Mentoring</v>
      </c>
    </row>
    <row r="897" spans="1:12" x14ac:dyDescent="0.3">
      <c r="A897">
        <f t="shared" ca="1" si="13"/>
        <v>0.42554696604109132</v>
      </c>
      <c r="B897" s="20">
        <v>1888</v>
      </c>
      <c r="C897" t="s">
        <v>7</v>
      </c>
      <c r="D897" t="s">
        <v>13</v>
      </c>
      <c r="E897" t="s">
        <v>17</v>
      </c>
      <c r="F897" t="s">
        <v>22</v>
      </c>
      <c r="G897" t="s">
        <v>26</v>
      </c>
      <c r="H897" s="3">
        <v>10</v>
      </c>
      <c r="I897" s="3">
        <v>20</v>
      </c>
      <c r="J897" t="s">
        <v>39</v>
      </c>
      <c r="K897" s="19">
        <v>45742</v>
      </c>
      <c r="L897" t="str">
        <f>_xlfn.XLOOKUP(J897, Referral_Lookup!A$2:A$3, Referral_Lookup!B$2:B$3, "Not Specified")</f>
        <v>No Referral</v>
      </c>
    </row>
    <row r="898" spans="1:12" x14ac:dyDescent="0.3">
      <c r="A898">
        <f t="shared" ca="1" si="13"/>
        <v>0.91091707296389313</v>
      </c>
      <c r="B898" s="20">
        <v>1889</v>
      </c>
      <c r="C898" t="s">
        <v>10</v>
      </c>
      <c r="D898" t="s">
        <v>15</v>
      </c>
      <c r="E898" t="s">
        <v>19</v>
      </c>
      <c r="F898" t="s">
        <v>24</v>
      </c>
      <c r="G898" t="s">
        <v>27</v>
      </c>
      <c r="H898" s="3">
        <v>3</v>
      </c>
      <c r="I898" s="3">
        <v>6</v>
      </c>
      <c r="J898" t="s">
        <v>39</v>
      </c>
      <c r="K898" s="19">
        <v>45566</v>
      </c>
      <c r="L898" t="str">
        <f>_xlfn.XLOOKUP(J898, Referral_Lookup!A$2:A$3, Referral_Lookup!B$2:B$3, "Not Specified")</f>
        <v>No Referral</v>
      </c>
    </row>
    <row r="899" spans="1:12" x14ac:dyDescent="0.3">
      <c r="A899">
        <f t="shared" ca="1" si="13"/>
        <v>0.57343567917033267</v>
      </c>
      <c r="B899" s="20">
        <v>1890</v>
      </c>
      <c r="C899" t="s">
        <v>8</v>
      </c>
      <c r="D899" t="s">
        <v>12</v>
      </c>
      <c r="E899" t="s">
        <v>17</v>
      </c>
      <c r="F899" t="s">
        <v>20</v>
      </c>
      <c r="G899" t="s">
        <v>25</v>
      </c>
      <c r="H899" s="3">
        <v>2</v>
      </c>
      <c r="I899" s="3">
        <v>4</v>
      </c>
      <c r="J899" t="s">
        <v>39</v>
      </c>
      <c r="K899" s="19">
        <v>45720</v>
      </c>
      <c r="L899" t="str">
        <f>_xlfn.XLOOKUP(J899, Referral_Lookup!A$2:A$3, Referral_Lookup!B$2:B$3, "Not Specified")</f>
        <v>No Referral</v>
      </c>
    </row>
  </sheetData>
  <phoneticPr fontId="7" type="noConversion"/>
  <pageMargins left="0.7" right="0.7" top="0.75" bottom="0.75" header="0.3" footer="0.3"/>
  <pageSetup orientation="portrait" r:id="rId1"/>
  <tableParts count="2">
    <tablePart r:id="rId2"/>
    <tablePart r:id="rId3"/>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E9BA4-5227-4B93-B867-6DC733566F1E}">
  <sheetPr>
    <pageSetUpPr fitToPage="1"/>
  </sheetPr>
  <dimension ref="A1:E13"/>
  <sheetViews>
    <sheetView zoomScale="71" workbookViewId="0">
      <selection activeCell="E13" sqref="A1:E13"/>
    </sheetView>
  </sheetViews>
  <sheetFormatPr defaultRowHeight="14.4" x14ac:dyDescent="0.3"/>
  <cols>
    <col min="1" max="1" width="12.6640625" customWidth="1"/>
    <col min="2" max="2" width="22.109375" customWidth="1"/>
    <col min="3" max="3" width="30.6640625" customWidth="1"/>
    <col min="4" max="4" width="43.6640625" customWidth="1"/>
    <col min="5" max="5" width="43.88671875" customWidth="1"/>
  </cols>
  <sheetData>
    <row r="1" spans="1:5" x14ac:dyDescent="0.3">
      <c r="A1" t="s">
        <v>46</v>
      </c>
      <c r="B1" t="s">
        <v>64</v>
      </c>
      <c r="C1" t="s">
        <v>105</v>
      </c>
      <c r="D1" t="s">
        <v>106</v>
      </c>
      <c r="E1" t="s">
        <v>107</v>
      </c>
    </row>
    <row r="2" spans="1:5" x14ac:dyDescent="0.3">
      <c r="A2" s="12">
        <v>45566</v>
      </c>
      <c r="B2">
        <v>29</v>
      </c>
    </row>
    <row r="3" spans="1:5" x14ac:dyDescent="0.3">
      <c r="A3" s="12">
        <v>45597</v>
      </c>
      <c r="B3">
        <v>23</v>
      </c>
    </row>
    <row r="4" spans="1:5" x14ac:dyDescent="0.3">
      <c r="A4" s="12">
        <v>45627</v>
      </c>
      <c r="B4">
        <v>39</v>
      </c>
    </row>
    <row r="5" spans="1:5" x14ac:dyDescent="0.3">
      <c r="A5" s="12">
        <v>45658</v>
      </c>
      <c r="B5">
        <v>13</v>
      </c>
    </row>
    <row r="6" spans="1:5" x14ac:dyDescent="0.3">
      <c r="A6" s="12">
        <v>45689</v>
      </c>
      <c r="B6">
        <v>20</v>
      </c>
    </row>
    <row r="7" spans="1:5" x14ac:dyDescent="0.3">
      <c r="A7" s="12">
        <v>45717</v>
      </c>
      <c r="B7">
        <v>24</v>
      </c>
      <c r="C7">
        <v>24</v>
      </c>
      <c r="D7" s="35">
        <v>24</v>
      </c>
      <c r="E7" s="35">
        <v>24</v>
      </c>
    </row>
    <row r="8" spans="1:5" x14ac:dyDescent="0.3">
      <c r="A8" s="12">
        <v>45748</v>
      </c>
      <c r="C8">
        <f t="shared" ref="C8:C13" si="0">_xlfn.FORECAST.ETS(A8,$B$2:$B$7,$A$2:$A$7,1,1)</f>
        <v>18.742984122520806</v>
      </c>
      <c r="D8" s="35">
        <f t="shared" ref="D8:D13" si="1">C8-_xlfn.FORECAST.ETS.CONFINT(A8,$B$2:$B$7,$A$2:$A$7,0.95,1,1)</f>
        <v>4.1013862869252939</v>
      </c>
      <c r="E8" s="35">
        <f t="shared" ref="E8:E13" si="2">C8+_xlfn.FORECAST.ETS.CONFINT(A8,$B$2:$B$7,$A$2:$A$7,0.95,1,1)</f>
        <v>33.384581958116314</v>
      </c>
    </row>
    <row r="9" spans="1:5" x14ac:dyDescent="0.3">
      <c r="A9" s="12">
        <v>45778</v>
      </c>
      <c r="C9">
        <f t="shared" si="0"/>
        <v>17.033437021574148</v>
      </c>
      <c r="D9" s="35">
        <f t="shared" si="1"/>
        <v>2.3917732989366218</v>
      </c>
      <c r="E9" s="35">
        <f t="shared" si="2"/>
        <v>31.675100744211676</v>
      </c>
    </row>
    <row r="10" spans="1:5" x14ac:dyDescent="0.3">
      <c r="A10" s="12">
        <v>45809</v>
      </c>
      <c r="C10">
        <f t="shared" si="0"/>
        <v>15.323889920627506</v>
      </c>
      <c r="D10" s="35">
        <f t="shared" si="1"/>
        <v>0.68210906620291212</v>
      </c>
      <c r="E10" s="35">
        <f t="shared" si="2"/>
        <v>29.9656707750521</v>
      </c>
    </row>
    <row r="11" spans="1:5" x14ac:dyDescent="0.3">
      <c r="A11" s="12">
        <v>45839</v>
      </c>
      <c r="C11">
        <f t="shared" si="0"/>
        <v>13.614342819680854</v>
      </c>
      <c r="D11" s="35">
        <f t="shared" si="1"/>
        <v>-1.0276210512851627</v>
      </c>
      <c r="E11" s="35">
        <f t="shared" si="2"/>
        <v>28.25630669064687</v>
      </c>
    </row>
    <row r="12" spans="1:5" x14ac:dyDescent="0.3">
      <c r="A12" s="12">
        <v>45870</v>
      </c>
      <c r="C12">
        <f t="shared" si="0"/>
        <v>11.904795718734208</v>
      </c>
      <c r="D12" s="35">
        <f t="shared" si="1"/>
        <v>-2.7374316920326578</v>
      </c>
      <c r="E12" s="35">
        <f t="shared" si="2"/>
        <v>26.547023129501074</v>
      </c>
    </row>
    <row r="13" spans="1:5" x14ac:dyDescent="0.3">
      <c r="A13" s="12">
        <v>45900</v>
      </c>
      <c r="C13">
        <f t="shared" si="0"/>
        <v>10.250395298463255</v>
      </c>
      <c r="D13" s="35">
        <f t="shared" si="1"/>
        <v>-4.3921792408240652</v>
      </c>
      <c r="E13" s="35">
        <f t="shared" si="2"/>
        <v>24.892969837750577</v>
      </c>
    </row>
  </sheetData>
  <pageMargins left="0.70866141732283472" right="0.70866141732283472" top="0.74803149606299213" bottom="0.74803149606299213" header="0.31496062992125984" footer="0.31496062992125984"/>
  <pageSetup scale="58" orientation="portrait" r:id="rId1"/>
  <drawing r:id="rId2"/>
  <tableParts count="1">
    <tablePart r:id="rId3"/>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D3B6D6-4F2D-4D24-AEE5-81BFCC7D90C5}">
  <dimension ref="A1:B7"/>
  <sheetViews>
    <sheetView workbookViewId="0">
      <selection activeCell="B2" sqref="B2"/>
    </sheetView>
  </sheetViews>
  <sheetFormatPr defaultRowHeight="14.4" x14ac:dyDescent="0.3"/>
  <cols>
    <col min="1" max="1" width="11.5546875" customWidth="1"/>
    <col min="2" max="2" width="20.88671875" customWidth="1"/>
  </cols>
  <sheetData>
    <row r="1" spans="1:2" x14ac:dyDescent="0.3">
      <c r="A1" s="13" t="s">
        <v>46</v>
      </c>
      <c r="B1" s="1" t="s">
        <v>64</v>
      </c>
    </row>
    <row r="2" spans="1:2" x14ac:dyDescent="0.3">
      <c r="A2" s="12">
        <v>45566</v>
      </c>
      <c r="B2">
        <f>COUNTIFS(
    Households!$G:$G, "7-12",
    Households!$K:$K, "&gt;="&amp;A2,
    Households!$K:$K, "&lt;"&amp;EDATE(A2,1)
)</f>
        <v>29</v>
      </c>
    </row>
    <row r="3" spans="1:2" x14ac:dyDescent="0.3">
      <c r="A3" s="12">
        <v>45597</v>
      </c>
      <c r="B3">
        <f>COUNTIFS(
    Households!$G:$G, "7-12",
    Households!$K:$K, "&gt;="&amp;A3,
    Households!$K:$K, "&lt;"&amp;EDATE(A3,1)
)</f>
        <v>23</v>
      </c>
    </row>
    <row r="4" spans="1:2" x14ac:dyDescent="0.3">
      <c r="A4" s="12">
        <v>45627</v>
      </c>
      <c r="B4">
        <f>COUNTIFS(
    Households!$G:$G, "7-12",
    Households!$K:$K, "&gt;="&amp;A4,
    Households!$K:$K, "&lt;"&amp;EDATE(A4,1)
)</f>
        <v>39</v>
      </c>
    </row>
    <row r="5" spans="1:2" x14ac:dyDescent="0.3">
      <c r="A5" s="12">
        <v>45658</v>
      </c>
      <c r="B5">
        <f>COUNTIFS(
    Households!$G:$G, "7-12",
    Households!$K:$K, "&gt;="&amp;A5,
    Households!$K:$K, "&lt;"&amp;EDATE(A5,1)
)</f>
        <v>13</v>
      </c>
    </row>
    <row r="6" spans="1:2" x14ac:dyDescent="0.3">
      <c r="A6" s="12">
        <v>45689</v>
      </c>
      <c r="B6">
        <f>COUNTIFS(
    Households!$G:$G, "7-12",
    Households!$K:$K, "&gt;="&amp;A6,
    Households!$K:$K, "&lt;"&amp;EDATE(A6,1)
)</f>
        <v>20</v>
      </c>
    </row>
    <row r="7" spans="1:2" x14ac:dyDescent="0.3">
      <c r="A7" s="12">
        <v>45717</v>
      </c>
      <c r="B7">
        <f>COUNTIFS(
    Households!$G:$G, "7-12",
    Households!$K:$K, "&gt;="&amp;A7,
    Households!$K:$K, "&lt;"&amp;EDATE(A7,1)
)</f>
        <v>24</v>
      </c>
    </row>
  </sheetData>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54434-BC75-4144-A4A8-B03416D790BE}">
  <sheetPr>
    <pageSetUpPr fitToPage="1"/>
  </sheetPr>
  <dimension ref="A1:L158"/>
  <sheetViews>
    <sheetView topLeftCell="H189" zoomScale="80" zoomScaleNormal="80" workbookViewId="0">
      <selection activeCell="O147" sqref="O147"/>
    </sheetView>
  </sheetViews>
  <sheetFormatPr defaultRowHeight="14.4" x14ac:dyDescent="0.3"/>
  <cols>
    <col min="1" max="1" width="14.33203125" customWidth="1"/>
    <col min="2" max="2" width="14.5546875" customWidth="1"/>
    <col min="3" max="3" width="24" customWidth="1"/>
    <col min="4" max="4" width="38.109375" customWidth="1"/>
    <col min="5" max="5" width="37.21875" customWidth="1"/>
    <col min="8" max="8" width="14.44140625" customWidth="1"/>
    <col min="9" max="9" width="15.77734375" customWidth="1"/>
    <col min="10" max="10" width="23.77734375" customWidth="1"/>
    <col min="11" max="11" width="38.44140625" customWidth="1"/>
    <col min="12" max="12" width="38.6640625" customWidth="1"/>
  </cols>
  <sheetData>
    <row r="1" spans="1:12" x14ac:dyDescent="0.3">
      <c r="A1" t="s">
        <v>49</v>
      </c>
      <c r="B1" t="s">
        <v>65</v>
      </c>
      <c r="C1" t="s">
        <v>81</v>
      </c>
      <c r="D1" t="s">
        <v>82</v>
      </c>
      <c r="E1" t="s">
        <v>83</v>
      </c>
      <c r="H1" t="s">
        <v>49</v>
      </c>
      <c r="I1" t="s">
        <v>66</v>
      </c>
      <c r="J1" t="s">
        <v>84</v>
      </c>
      <c r="K1" t="s">
        <v>85</v>
      </c>
      <c r="L1" t="s">
        <v>86</v>
      </c>
    </row>
    <row r="2" spans="1:12" x14ac:dyDescent="0.3">
      <c r="A2" s="12">
        <v>45566</v>
      </c>
      <c r="B2" s="10">
        <v>4</v>
      </c>
      <c r="H2" s="12">
        <v>45566</v>
      </c>
      <c r="I2" s="10">
        <v>4</v>
      </c>
    </row>
    <row r="3" spans="1:12" x14ac:dyDescent="0.3">
      <c r="A3" s="12">
        <v>45597</v>
      </c>
      <c r="B3" s="10">
        <v>13</v>
      </c>
      <c r="H3" s="12">
        <v>45597</v>
      </c>
      <c r="I3" s="10">
        <v>5</v>
      </c>
    </row>
    <row r="4" spans="1:12" x14ac:dyDescent="0.3">
      <c r="A4" s="12">
        <v>45627</v>
      </c>
      <c r="B4" s="10">
        <v>4</v>
      </c>
      <c r="H4" s="12">
        <v>45627</v>
      </c>
      <c r="I4" s="10">
        <v>2</v>
      </c>
    </row>
    <row r="5" spans="1:12" x14ac:dyDescent="0.3">
      <c r="A5" s="12">
        <v>45658</v>
      </c>
      <c r="B5" s="10">
        <v>4</v>
      </c>
      <c r="H5" s="12">
        <v>45658</v>
      </c>
      <c r="I5" s="10">
        <v>7</v>
      </c>
    </row>
    <row r="6" spans="1:12" x14ac:dyDescent="0.3">
      <c r="A6" s="12">
        <v>45689</v>
      </c>
      <c r="B6" s="10">
        <v>2</v>
      </c>
      <c r="H6" s="12">
        <v>45689</v>
      </c>
      <c r="I6" s="10">
        <v>1</v>
      </c>
    </row>
    <row r="7" spans="1:12" x14ac:dyDescent="0.3">
      <c r="A7" s="12">
        <v>45717</v>
      </c>
      <c r="B7" s="10">
        <v>7</v>
      </c>
      <c r="C7" s="10">
        <v>7</v>
      </c>
      <c r="D7" s="10">
        <v>7</v>
      </c>
      <c r="E7" s="10">
        <v>7</v>
      </c>
      <c r="H7" s="12">
        <v>45717</v>
      </c>
      <c r="I7" s="10">
        <v>5</v>
      </c>
      <c r="J7" s="10">
        <v>5</v>
      </c>
      <c r="K7" s="10">
        <v>5</v>
      </c>
      <c r="L7" s="10">
        <v>5</v>
      </c>
    </row>
    <row r="8" spans="1:12" x14ac:dyDescent="0.3">
      <c r="A8" s="12">
        <v>45748</v>
      </c>
      <c r="C8" s="10">
        <f t="shared" ref="C8:C13" si="0">_xlfn.FORECAST.ETS(A8,$B$2:$B$7,$A$2:$A$7,1,1)</f>
        <v>-2.2765737851444583</v>
      </c>
      <c r="D8" s="10">
        <f t="shared" ref="D8:D13" si="1">C8-_xlfn.FORECAST.ETS.CONFINT(A8,$B$2:$B$7,$A$2:$A$7,0.95,1,1)</f>
        <v>-7.4341520032194701</v>
      </c>
      <c r="E8" s="10">
        <f t="shared" ref="E8:E13" si="2">C8+_xlfn.FORECAST.ETS.CONFINT(A8,$B$2:$B$7,$A$2:$A$7,0.95,1,1)</f>
        <v>2.881004432930554</v>
      </c>
      <c r="H8" s="12">
        <v>45748</v>
      </c>
      <c r="J8" s="10">
        <f t="shared" ref="J8:J13" si="3">_xlfn.FORECAST.ETS(H8,$B$2:$B$7,$A$2:$A$7,1,1)</f>
        <v>-2.2765737851444583</v>
      </c>
      <c r="K8" s="10">
        <f t="shared" ref="K8:K13" si="4">J8-_xlfn.FORECAST.ETS.CONFINT(H8,$B$2:$B$7,$A$2:$A$7,0.95,1,1)</f>
        <v>-7.4341520032194701</v>
      </c>
      <c r="L8" s="10">
        <f t="shared" ref="L8:L13" si="5">J8+_xlfn.FORECAST.ETS.CONFINT(H8,$B$2:$B$7,$A$2:$A$7,0.95,1,1)</f>
        <v>2.881004432930554</v>
      </c>
    </row>
    <row r="9" spans="1:12" x14ac:dyDescent="0.3">
      <c r="A9" s="12">
        <v>45778</v>
      </c>
      <c r="C9" s="10">
        <f t="shared" si="0"/>
        <v>4.1384327583298797</v>
      </c>
      <c r="D9" s="10">
        <f t="shared" si="1"/>
        <v>-1.0191686687948929</v>
      </c>
      <c r="E9" s="10">
        <f t="shared" si="2"/>
        <v>9.2960341854546513</v>
      </c>
      <c r="H9" s="12">
        <v>45778</v>
      </c>
      <c r="J9" s="10">
        <f t="shared" si="3"/>
        <v>4.1384327583298797</v>
      </c>
      <c r="K9" s="10">
        <f t="shared" si="4"/>
        <v>-1.0191686687948929</v>
      </c>
      <c r="L9" s="10">
        <f t="shared" si="5"/>
        <v>9.2960341854546513</v>
      </c>
    </row>
    <row r="10" spans="1:12" x14ac:dyDescent="0.3">
      <c r="A10" s="12">
        <v>45809</v>
      </c>
      <c r="C10" s="10">
        <f t="shared" si="0"/>
        <v>-4.5591249598004779</v>
      </c>
      <c r="D10" s="10">
        <f t="shared" si="1"/>
        <v>-9.7594627645271963</v>
      </c>
      <c r="E10" s="10">
        <f t="shared" si="2"/>
        <v>0.64121284492624131</v>
      </c>
      <c r="H10" s="12">
        <v>45809</v>
      </c>
      <c r="J10" s="10">
        <f t="shared" si="3"/>
        <v>-4.5591249598004779</v>
      </c>
      <c r="K10" s="10">
        <f t="shared" si="4"/>
        <v>-9.7594627645271963</v>
      </c>
      <c r="L10" s="10">
        <f t="shared" si="5"/>
        <v>0.64121284492624131</v>
      </c>
    </row>
    <row r="11" spans="1:12" x14ac:dyDescent="0.3">
      <c r="A11" s="12">
        <v>45839</v>
      </c>
      <c r="C11" s="10">
        <f t="shared" si="0"/>
        <v>1.8558815836738596</v>
      </c>
      <c r="D11" s="10">
        <f t="shared" si="1"/>
        <v>-3.3445201602875452</v>
      </c>
      <c r="E11" s="10">
        <f t="shared" si="2"/>
        <v>7.0562833276352643</v>
      </c>
      <c r="H11" s="12">
        <v>45839</v>
      </c>
      <c r="J11" s="10">
        <f t="shared" si="3"/>
        <v>1.8558815836738596</v>
      </c>
      <c r="K11" s="10">
        <f t="shared" si="4"/>
        <v>-3.3445201602875452</v>
      </c>
      <c r="L11" s="10">
        <f t="shared" si="5"/>
        <v>7.0562833276352643</v>
      </c>
    </row>
    <row r="12" spans="1:12" x14ac:dyDescent="0.3">
      <c r="A12" s="12">
        <v>45870</v>
      </c>
      <c r="C12" s="10">
        <f t="shared" si="0"/>
        <v>-6.8416761344564989</v>
      </c>
      <c r="D12" s="10">
        <f t="shared" si="1"/>
        <v>-12.085784392262255</v>
      </c>
      <c r="E12" s="10">
        <f t="shared" si="2"/>
        <v>-1.597567876650742</v>
      </c>
      <c r="H12" s="12">
        <v>45870</v>
      </c>
      <c r="J12" s="10">
        <f t="shared" si="3"/>
        <v>-6.8416761344564989</v>
      </c>
      <c r="K12" s="10">
        <f t="shared" si="4"/>
        <v>-12.085784392262255</v>
      </c>
      <c r="L12" s="10">
        <f t="shared" si="5"/>
        <v>-1.597567876650742</v>
      </c>
    </row>
    <row r="13" spans="1:12" x14ac:dyDescent="0.3">
      <c r="A13" s="12">
        <v>45900</v>
      </c>
      <c r="C13" s="10">
        <f t="shared" si="0"/>
        <v>-0.63360528593294507</v>
      </c>
      <c r="D13" s="10">
        <f t="shared" si="1"/>
        <v>-5.8778338091284095</v>
      </c>
      <c r="E13" s="10">
        <f t="shared" si="2"/>
        <v>4.6106232372625193</v>
      </c>
      <c r="H13" s="12">
        <v>45900</v>
      </c>
      <c r="J13" s="10">
        <f t="shared" si="3"/>
        <v>-0.63360528593294507</v>
      </c>
      <c r="K13" s="10">
        <f t="shared" si="4"/>
        <v>-5.8778338091284095</v>
      </c>
      <c r="L13" s="10">
        <f t="shared" si="5"/>
        <v>4.6106232372625193</v>
      </c>
    </row>
    <row r="38" spans="1:12" x14ac:dyDescent="0.3">
      <c r="A38" t="s">
        <v>49</v>
      </c>
      <c r="B38" t="s">
        <v>67</v>
      </c>
      <c r="C38" t="s">
        <v>87</v>
      </c>
      <c r="D38" t="s">
        <v>88</v>
      </c>
      <c r="E38" t="s">
        <v>89</v>
      </c>
      <c r="H38" t="s">
        <v>49</v>
      </c>
      <c r="I38" t="s">
        <v>68</v>
      </c>
      <c r="J38" t="s">
        <v>90</v>
      </c>
      <c r="K38" t="s">
        <v>91</v>
      </c>
      <c r="L38" t="s">
        <v>92</v>
      </c>
    </row>
    <row r="39" spans="1:12" x14ac:dyDescent="0.3">
      <c r="A39" s="12">
        <v>45566</v>
      </c>
      <c r="B39" s="10">
        <v>6</v>
      </c>
      <c r="H39" s="12">
        <v>45566</v>
      </c>
      <c r="I39" s="10">
        <v>9</v>
      </c>
    </row>
    <row r="40" spans="1:12" x14ac:dyDescent="0.3">
      <c r="A40" s="12">
        <v>45597</v>
      </c>
      <c r="B40" s="10">
        <v>6</v>
      </c>
      <c r="H40" s="12">
        <v>45597</v>
      </c>
      <c r="I40" s="10">
        <v>5</v>
      </c>
    </row>
    <row r="41" spans="1:12" x14ac:dyDescent="0.3">
      <c r="A41" s="12">
        <v>45627</v>
      </c>
      <c r="B41" s="10">
        <v>6</v>
      </c>
      <c r="H41" s="12">
        <v>45627</v>
      </c>
      <c r="I41" s="10">
        <v>6</v>
      </c>
    </row>
    <row r="42" spans="1:12" x14ac:dyDescent="0.3">
      <c r="A42" s="12">
        <v>45658</v>
      </c>
      <c r="B42" s="10">
        <v>7</v>
      </c>
      <c r="H42" s="12">
        <v>45658</v>
      </c>
      <c r="I42" s="10">
        <v>8</v>
      </c>
    </row>
    <row r="43" spans="1:12" x14ac:dyDescent="0.3">
      <c r="A43" s="12">
        <v>45689</v>
      </c>
      <c r="B43" s="10">
        <v>3</v>
      </c>
      <c r="H43" s="12">
        <v>45689</v>
      </c>
      <c r="I43" s="10">
        <v>8</v>
      </c>
    </row>
    <row r="44" spans="1:12" x14ac:dyDescent="0.3">
      <c r="A44" s="12">
        <v>45717</v>
      </c>
      <c r="B44" s="10">
        <v>4</v>
      </c>
      <c r="C44" s="10">
        <v>4</v>
      </c>
      <c r="D44" s="10">
        <v>4</v>
      </c>
      <c r="E44" s="10">
        <v>4</v>
      </c>
      <c r="H44" s="12">
        <v>45717</v>
      </c>
      <c r="I44" s="10">
        <v>1</v>
      </c>
      <c r="J44" s="10">
        <v>1</v>
      </c>
      <c r="K44" s="10">
        <v>1</v>
      </c>
      <c r="L44" s="10">
        <v>1</v>
      </c>
    </row>
    <row r="45" spans="1:12" x14ac:dyDescent="0.3">
      <c r="A45" s="12">
        <v>45748</v>
      </c>
      <c r="C45" s="10">
        <f t="shared" ref="C45:C50" si="6">_xlfn.FORECAST.ETS(A45,$B$2:$B$7,$A$2:$A$7,1,1)</f>
        <v>-2.2765737851444583</v>
      </c>
      <c r="D45" s="10">
        <f t="shared" ref="D45:D50" si="7">C45-_xlfn.FORECAST.ETS.CONFINT(A45,$B$2:$B$7,$A$2:$A$7,0.95,1,1)</f>
        <v>-7.4341520032194701</v>
      </c>
      <c r="E45" s="10">
        <f t="shared" ref="E45:E50" si="8">C45+_xlfn.FORECAST.ETS.CONFINT(A45,$B$2:$B$7,$A$2:$A$7,0.95,1,1)</f>
        <v>2.881004432930554</v>
      </c>
      <c r="H45" s="12">
        <v>45748</v>
      </c>
      <c r="J45" s="10">
        <f t="shared" ref="J45:J50" si="9">_xlfn.FORECAST.ETS(H45,$B$2:$B$7,$A$2:$A$7,1,1)</f>
        <v>-2.2765737851444583</v>
      </c>
      <c r="K45" s="10">
        <f t="shared" ref="K45:K50" si="10">J45-_xlfn.FORECAST.ETS.CONFINT(H45,$B$2:$B$7,$A$2:$A$7,0.95,1,1)</f>
        <v>-7.4341520032194701</v>
      </c>
      <c r="L45" s="10">
        <f t="shared" ref="L45:L50" si="11">J45+_xlfn.FORECAST.ETS.CONFINT(H45,$B$2:$B$7,$A$2:$A$7,0.95,1,1)</f>
        <v>2.881004432930554</v>
      </c>
    </row>
    <row r="46" spans="1:12" x14ac:dyDescent="0.3">
      <c r="A46" s="12">
        <v>45778</v>
      </c>
      <c r="C46" s="10">
        <f t="shared" si="6"/>
        <v>4.1384327583298797</v>
      </c>
      <c r="D46" s="10">
        <f t="shared" si="7"/>
        <v>-1.0191686687948929</v>
      </c>
      <c r="E46" s="10">
        <f t="shared" si="8"/>
        <v>9.2960341854546513</v>
      </c>
      <c r="H46" s="12">
        <v>45778</v>
      </c>
      <c r="J46" s="10">
        <f t="shared" si="9"/>
        <v>4.1384327583298797</v>
      </c>
      <c r="K46" s="10">
        <f t="shared" si="10"/>
        <v>-1.0191686687948929</v>
      </c>
      <c r="L46" s="10">
        <f t="shared" si="11"/>
        <v>9.2960341854546513</v>
      </c>
    </row>
    <row r="47" spans="1:12" x14ac:dyDescent="0.3">
      <c r="A47" s="12">
        <v>45809</v>
      </c>
      <c r="C47" s="10">
        <f t="shared" si="6"/>
        <v>-4.5591249598004779</v>
      </c>
      <c r="D47" s="10">
        <f t="shared" si="7"/>
        <v>-9.7594627645271963</v>
      </c>
      <c r="E47" s="10">
        <f t="shared" si="8"/>
        <v>0.64121284492624131</v>
      </c>
      <c r="H47" s="12">
        <v>45809</v>
      </c>
      <c r="J47" s="10">
        <f t="shared" si="9"/>
        <v>-4.5591249598004779</v>
      </c>
      <c r="K47" s="10">
        <f t="shared" si="10"/>
        <v>-9.7594627645271963</v>
      </c>
      <c r="L47" s="10">
        <f t="shared" si="11"/>
        <v>0.64121284492624131</v>
      </c>
    </row>
    <row r="48" spans="1:12" x14ac:dyDescent="0.3">
      <c r="A48" s="12">
        <v>45839</v>
      </c>
      <c r="C48" s="10">
        <f t="shared" si="6"/>
        <v>1.8558815836738596</v>
      </c>
      <c r="D48" s="10">
        <f t="shared" si="7"/>
        <v>-3.3445201602875452</v>
      </c>
      <c r="E48" s="10">
        <f t="shared" si="8"/>
        <v>7.0562833276352643</v>
      </c>
      <c r="H48" s="12">
        <v>45839</v>
      </c>
      <c r="J48" s="10">
        <f t="shared" si="9"/>
        <v>1.8558815836738596</v>
      </c>
      <c r="K48" s="10">
        <f t="shared" si="10"/>
        <v>-3.3445201602875452</v>
      </c>
      <c r="L48" s="10">
        <f t="shared" si="11"/>
        <v>7.0562833276352643</v>
      </c>
    </row>
    <row r="49" spans="1:12" x14ac:dyDescent="0.3">
      <c r="A49" s="12">
        <v>45870</v>
      </c>
      <c r="C49" s="10">
        <f t="shared" si="6"/>
        <v>-6.8416761344564989</v>
      </c>
      <c r="D49" s="10">
        <f t="shared" si="7"/>
        <v>-12.085784392262255</v>
      </c>
      <c r="E49" s="10">
        <f t="shared" si="8"/>
        <v>-1.597567876650742</v>
      </c>
      <c r="H49" s="12">
        <v>45870</v>
      </c>
      <c r="J49" s="10">
        <f t="shared" si="9"/>
        <v>-6.8416761344564989</v>
      </c>
      <c r="K49" s="10">
        <f t="shared" si="10"/>
        <v>-12.085784392262255</v>
      </c>
      <c r="L49" s="10">
        <f t="shared" si="11"/>
        <v>-1.597567876650742</v>
      </c>
    </row>
    <row r="50" spans="1:12" x14ac:dyDescent="0.3">
      <c r="A50" s="12">
        <v>45900</v>
      </c>
      <c r="C50" s="10">
        <f t="shared" si="6"/>
        <v>-0.63360528593294507</v>
      </c>
      <c r="D50" s="10">
        <f t="shared" si="7"/>
        <v>-5.8778338091284095</v>
      </c>
      <c r="E50" s="10">
        <f t="shared" si="8"/>
        <v>4.6106232372625193</v>
      </c>
      <c r="H50" s="12">
        <v>45900</v>
      </c>
      <c r="J50" s="10">
        <f t="shared" si="9"/>
        <v>-0.63360528593294507</v>
      </c>
      <c r="K50" s="10">
        <f t="shared" si="10"/>
        <v>-5.8778338091284095</v>
      </c>
      <c r="L50" s="10">
        <f t="shared" si="11"/>
        <v>4.6106232372625193</v>
      </c>
    </row>
    <row r="74" spans="1:12" x14ac:dyDescent="0.3">
      <c r="A74" t="s">
        <v>49</v>
      </c>
      <c r="B74" t="s">
        <v>69</v>
      </c>
      <c r="C74" t="s">
        <v>75</v>
      </c>
      <c r="D74" t="s">
        <v>76</v>
      </c>
      <c r="E74" t="s">
        <v>77</v>
      </c>
      <c r="H74" t="s">
        <v>49</v>
      </c>
      <c r="I74" t="s">
        <v>70</v>
      </c>
      <c r="J74" t="s">
        <v>78</v>
      </c>
      <c r="K74" t="s">
        <v>79</v>
      </c>
      <c r="L74" t="s">
        <v>80</v>
      </c>
    </row>
    <row r="75" spans="1:12" x14ac:dyDescent="0.3">
      <c r="A75" s="12">
        <v>45566</v>
      </c>
      <c r="B75" s="10">
        <v>7</v>
      </c>
      <c r="H75" s="12">
        <v>45566</v>
      </c>
      <c r="I75" s="10">
        <v>5</v>
      </c>
    </row>
    <row r="76" spans="1:12" x14ac:dyDescent="0.3">
      <c r="A76" s="12">
        <v>45597</v>
      </c>
      <c r="B76" s="10">
        <v>4</v>
      </c>
      <c r="H76" s="12">
        <v>45597</v>
      </c>
      <c r="I76" s="10">
        <v>8</v>
      </c>
    </row>
    <row r="77" spans="1:12" x14ac:dyDescent="0.3">
      <c r="A77" s="12">
        <v>45627</v>
      </c>
      <c r="B77" s="10">
        <v>1</v>
      </c>
      <c r="H77" s="12">
        <v>45627</v>
      </c>
      <c r="I77" s="10">
        <v>5</v>
      </c>
    </row>
    <row r="78" spans="1:12" x14ac:dyDescent="0.3">
      <c r="A78" s="12">
        <v>45658</v>
      </c>
      <c r="B78" s="10">
        <v>5</v>
      </c>
      <c r="H78" s="12">
        <v>45658</v>
      </c>
      <c r="I78" s="10">
        <v>2</v>
      </c>
    </row>
    <row r="79" spans="1:12" x14ac:dyDescent="0.3">
      <c r="A79" s="12">
        <v>45689</v>
      </c>
      <c r="B79" s="10">
        <v>7</v>
      </c>
      <c r="H79" s="12">
        <v>45689</v>
      </c>
      <c r="I79" s="10">
        <v>2</v>
      </c>
    </row>
    <row r="80" spans="1:12" x14ac:dyDescent="0.3">
      <c r="A80" s="12">
        <v>45717</v>
      </c>
      <c r="B80" s="10">
        <v>4</v>
      </c>
      <c r="C80" s="10">
        <v>4</v>
      </c>
      <c r="D80" s="10">
        <v>4</v>
      </c>
      <c r="E80" s="10">
        <v>4</v>
      </c>
      <c r="H80" s="12">
        <v>45717</v>
      </c>
      <c r="I80" s="10">
        <v>5</v>
      </c>
      <c r="J80" s="10">
        <v>5</v>
      </c>
      <c r="K80" s="10">
        <v>5</v>
      </c>
      <c r="L80" s="10">
        <v>5</v>
      </c>
    </row>
    <row r="81" spans="1:12" x14ac:dyDescent="0.3">
      <c r="A81" s="12">
        <v>45748</v>
      </c>
      <c r="C81" s="10">
        <f t="shared" ref="C81:C86" si="12">_xlfn.FORECAST.ETS(A81,$B$2:$B$7,$A$2:$A$7,1,1)</f>
        <v>-2.2765737851444583</v>
      </c>
      <c r="D81" s="10">
        <f t="shared" ref="D81:D86" si="13">C81-_xlfn.FORECAST.ETS.CONFINT(A81,$B$2:$B$7,$A$2:$A$7,0.95,1,1)</f>
        <v>-7.4341520032194701</v>
      </c>
      <c r="E81" s="10">
        <f t="shared" ref="E81:E86" si="14">C81+_xlfn.FORECAST.ETS.CONFINT(A81,$B$2:$B$7,$A$2:$A$7,0.95,1,1)</f>
        <v>2.881004432930554</v>
      </c>
      <c r="H81" s="12">
        <v>45748</v>
      </c>
      <c r="J81" s="10">
        <f t="shared" ref="J81:J86" si="15">_xlfn.FORECAST.ETS(H81,$B$2:$B$7,$A$2:$A$7,1,1)</f>
        <v>-2.2765737851444583</v>
      </c>
      <c r="K81" s="10">
        <f t="shared" ref="K81:K86" si="16">J81-_xlfn.FORECAST.ETS.CONFINT(H81,$B$2:$B$7,$A$2:$A$7,0.95,1,1)</f>
        <v>-7.4341520032194701</v>
      </c>
      <c r="L81" s="10">
        <f t="shared" ref="L81:L86" si="17">J81+_xlfn.FORECAST.ETS.CONFINT(H81,$B$2:$B$7,$A$2:$A$7,0.95,1,1)</f>
        <v>2.881004432930554</v>
      </c>
    </row>
    <row r="82" spans="1:12" x14ac:dyDescent="0.3">
      <c r="A82" s="12">
        <v>45778</v>
      </c>
      <c r="C82" s="10">
        <f t="shared" si="12"/>
        <v>4.1384327583298797</v>
      </c>
      <c r="D82" s="10">
        <f t="shared" si="13"/>
        <v>-1.0191686687948929</v>
      </c>
      <c r="E82" s="10">
        <f t="shared" si="14"/>
        <v>9.2960341854546513</v>
      </c>
      <c r="H82" s="12">
        <v>45778</v>
      </c>
      <c r="J82" s="10">
        <f t="shared" si="15"/>
        <v>4.1384327583298797</v>
      </c>
      <c r="K82" s="10">
        <f t="shared" si="16"/>
        <v>-1.0191686687948929</v>
      </c>
      <c r="L82" s="10">
        <f t="shared" si="17"/>
        <v>9.2960341854546513</v>
      </c>
    </row>
    <row r="83" spans="1:12" x14ac:dyDescent="0.3">
      <c r="A83" s="12">
        <v>45809</v>
      </c>
      <c r="C83" s="10">
        <f t="shared" si="12"/>
        <v>-4.5591249598004779</v>
      </c>
      <c r="D83" s="10">
        <f t="shared" si="13"/>
        <v>-9.7594627645271963</v>
      </c>
      <c r="E83" s="10">
        <f t="shared" si="14"/>
        <v>0.64121284492624131</v>
      </c>
      <c r="H83" s="12">
        <v>45809</v>
      </c>
      <c r="J83" s="10">
        <f t="shared" si="15"/>
        <v>-4.5591249598004779</v>
      </c>
      <c r="K83" s="10">
        <f t="shared" si="16"/>
        <v>-9.7594627645271963</v>
      </c>
      <c r="L83" s="10">
        <f t="shared" si="17"/>
        <v>0.64121284492624131</v>
      </c>
    </row>
    <row r="84" spans="1:12" x14ac:dyDescent="0.3">
      <c r="A84" s="12">
        <v>45839</v>
      </c>
      <c r="C84" s="10">
        <f t="shared" si="12"/>
        <v>1.8558815836738596</v>
      </c>
      <c r="D84" s="10">
        <f t="shared" si="13"/>
        <v>-3.3445201602875452</v>
      </c>
      <c r="E84" s="10">
        <f t="shared" si="14"/>
        <v>7.0562833276352643</v>
      </c>
      <c r="H84" s="12">
        <v>45839</v>
      </c>
      <c r="J84" s="10">
        <f t="shared" si="15"/>
        <v>1.8558815836738596</v>
      </c>
      <c r="K84" s="10">
        <f t="shared" si="16"/>
        <v>-3.3445201602875452</v>
      </c>
      <c r="L84" s="10">
        <f t="shared" si="17"/>
        <v>7.0562833276352643</v>
      </c>
    </row>
    <row r="85" spans="1:12" x14ac:dyDescent="0.3">
      <c r="A85" s="12">
        <v>45870</v>
      </c>
      <c r="C85" s="10">
        <f t="shared" si="12"/>
        <v>-6.8416761344564989</v>
      </c>
      <c r="D85" s="10">
        <f t="shared" si="13"/>
        <v>-12.085784392262255</v>
      </c>
      <c r="E85" s="10">
        <f t="shared" si="14"/>
        <v>-1.597567876650742</v>
      </c>
      <c r="H85" s="12">
        <v>45870</v>
      </c>
      <c r="J85" s="10">
        <f t="shared" si="15"/>
        <v>-6.8416761344564989</v>
      </c>
      <c r="K85" s="10">
        <f t="shared" si="16"/>
        <v>-12.085784392262255</v>
      </c>
      <c r="L85" s="10">
        <f t="shared" si="17"/>
        <v>-1.597567876650742</v>
      </c>
    </row>
    <row r="86" spans="1:12" x14ac:dyDescent="0.3">
      <c r="A86" s="12">
        <v>45900</v>
      </c>
      <c r="C86" s="10">
        <f t="shared" si="12"/>
        <v>-0.63360528593294507</v>
      </c>
      <c r="D86" s="10">
        <f t="shared" si="13"/>
        <v>-5.8778338091284095</v>
      </c>
      <c r="E86" s="10">
        <f t="shared" si="14"/>
        <v>4.6106232372625193</v>
      </c>
      <c r="H86" s="12">
        <v>45900</v>
      </c>
      <c r="J86" s="10">
        <f t="shared" si="15"/>
        <v>-0.63360528593294507</v>
      </c>
      <c r="K86" s="10">
        <f t="shared" si="16"/>
        <v>-5.8778338091284095</v>
      </c>
      <c r="L86" s="10">
        <f t="shared" si="17"/>
        <v>4.6106232372625193</v>
      </c>
    </row>
    <row r="110" spans="1:12" x14ac:dyDescent="0.3">
      <c r="A110" t="s">
        <v>49</v>
      </c>
      <c r="B110" t="s">
        <v>71</v>
      </c>
      <c r="C110" t="s">
        <v>93</v>
      </c>
      <c r="D110" t="s">
        <v>94</v>
      </c>
      <c r="E110" t="s">
        <v>95</v>
      </c>
      <c r="H110" t="s">
        <v>49</v>
      </c>
      <c r="I110" t="s">
        <v>72</v>
      </c>
      <c r="J110" t="s">
        <v>96</v>
      </c>
      <c r="K110" t="s">
        <v>97</v>
      </c>
      <c r="L110" t="s">
        <v>98</v>
      </c>
    </row>
    <row r="111" spans="1:12" x14ac:dyDescent="0.3">
      <c r="A111" s="12">
        <v>45566</v>
      </c>
      <c r="B111" s="10">
        <v>3</v>
      </c>
      <c r="H111" s="12">
        <v>45566</v>
      </c>
      <c r="I111" s="10">
        <v>3</v>
      </c>
    </row>
    <row r="112" spans="1:12" x14ac:dyDescent="0.3">
      <c r="A112" s="12">
        <v>45597</v>
      </c>
      <c r="B112" s="10">
        <v>3</v>
      </c>
      <c r="H112" s="12">
        <v>45597</v>
      </c>
      <c r="I112" s="10">
        <v>3</v>
      </c>
    </row>
    <row r="113" spans="1:12" x14ac:dyDescent="0.3">
      <c r="A113" s="12">
        <v>45627</v>
      </c>
      <c r="B113" s="10">
        <v>1</v>
      </c>
      <c r="H113" s="12">
        <v>45627</v>
      </c>
      <c r="I113" s="10">
        <v>6</v>
      </c>
    </row>
    <row r="114" spans="1:12" x14ac:dyDescent="0.3">
      <c r="A114" s="12">
        <v>45658</v>
      </c>
      <c r="B114" s="10">
        <v>5</v>
      </c>
      <c r="H114" s="12">
        <v>45658</v>
      </c>
      <c r="I114" s="10">
        <v>3</v>
      </c>
    </row>
    <row r="115" spans="1:12" x14ac:dyDescent="0.3">
      <c r="A115" s="12">
        <v>45689</v>
      </c>
      <c r="B115" s="10">
        <v>6</v>
      </c>
      <c r="H115" s="12">
        <v>45689</v>
      </c>
      <c r="I115" s="10">
        <v>7</v>
      </c>
    </row>
    <row r="116" spans="1:12" x14ac:dyDescent="0.3">
      <c r="A116" s="12">
        <v>45717</v>
      </c>
      <c r="B116" s="10">
        <v>10</v>
      </c>
      <c r="C116" s="10">
        <v>10</v>
      </c>
      <c r="D116" s="10">
        <v>10</v>
      </c>
      <c r="E116" s="10">
        <v>10</v>
      </c>
      <c r="H116" s="12">
        <v>45717</v>
      </c>
      <c r="I116" s="10">
        <v>3</v>
      </c>
      <c r="J116" s="10">
        <v>3</v>
      </c>
      <c r="K116" s="10">
        <v>3</v>
      </c>
      <c r="L116" s="10">
        <v>3</v>
      </c>
    </row>
    <row r="117" spans="1:12" x14ac:dyDescent="0.3">
      <c r="A117" s="12">
        <v>45748</v>
      </c>
      <c r="C117" s="10">
        <f t="shared" ref="C117:C122" si="18">_xlfn.FORECAST.ETS(A117,$B$2:$B$7,$A$2:$A$7,1,1)</f>
        <v>-2.2765737851444583</v>
      </c>
      <c r="D117" s="10">
        <f t="shared" ref="D117:D122" si="19">C117-_xlfn.FORECAST.ETS.CONFINT(A117,$B$2:$B$7,$A$2:$A$7,0.95,1,1)</f>
        <v>-7.4341520032194701</v>
      </c>
      <c r="E117" s="10">
        <f t="shared" ref="E117:E122" si="20">C117+_xlfn.FORECAST.ETS.CONFINT(A117,$B$2:$B$7,$A$2:$A$7,0.95,1,1)</f>
        <v>2.881004432930554</v>
      </c>
      <c r="H117" s="12">
        <v>45748</v>
      </c>
      <c r="J117" s="10">
        <f t="shared" ref="J117:J122" si="21">_xlfn.FORECAST.ETS(H117,$B$2:$B$7,$A$2:$A$7,1,1)</f>
        <v>-2.2765737851444583</v>
      </c>
      <c r="K117" s="10">
        <f t="shared" ref="K117:K122" si="22">J117-_xlfn.FORECAST.ETS.CONFINT(H117,$B$2:$B$7,$A$2:$A$7,0.95,1,1)</f>
        <v>-7.4341520032194701</v>
      </c>
      <c r="L117" s="10">
        <f t="shared" ref="L117:L122" si="23">J117+_xlfn.FORECAST.ETS.CONFINT(H117,$B$2:$B$7,$A$2:$A$7,0.95,1,1)</f>
        <v>2.881004432930554</v>
      </c>
    </row>
    <row r="118" spans="1:12" x14ac:dyDescent="0.3">
      <c r="A118" s="12">
        <v>45778</v>
      </c>
      <c r="C118" s="10">
        <f t="shared" si="18"/>
        <v>4.1384327583298797</v>
      </c>
      <c r="D118" s="10">
        <f t="shared" si="19"/>
        <v>-1.0191686687948929</v>
      </c>
      <c r="E118" s="10">
        <f t="shared" si="20"/>
        <v>9.2960341854546513</v>
      </c>
      <c r="H118" s="12">
        <v>45778</v>
      </c>
      <c r="J118" s="10">
        <f t="shared" si="21"/>
        <v>4.1384327583298797</v>
      </c>
      <c r="K118" s="10">
        <f t="shared" si="22"/>
        <v>-1.0191686687948929</v>
      </c>
      <c r="L118" s="10">
        <f t="shared" si="23"/>
        <v>9.2960341854546513</v>
      </c>
    </row>
    <row r="119" spans="1:12" x14ac:dyDescent="0.3">
      <c r="A119" s="12">
        <v>45809</v>
      </c>
      <c r="C119" s="10">
        <f t="shared" si="18"/>
        <v>-4.5591249598004779</v>
      </c>
      <c r="D119" s="10">
        <f t="shared" si="19"/>
        <v>-9.7594627645271963</v>
      </c>
      <c r="E119" s="10">
        <f t="shared" si="20"/>
        <v>0.64121284492624131</v>
      </c>
      <c r="H119" s="12">
        <v>45809</v>
      </c>
      <c r="J119" s="10">
        <f t="shared" si="21"/>
        <v>-4.5591249598004779</v>
      </c>
      <c r="K119" s="10">
        <f t="shared" si="22"/>
        <v>-9.7594627645271963</v>
      </c>
      <c r="L119" s="10">
        <f t="shared" si="23"/>
        <v>0.64121284492624131</v>
      </c>
    </row>
    <row r="120" spans="1:12" x14ac:dyDescent="0.3">
      <c r="A120" s="12">
        <v>45839</v>
      </c>
      <c r="C120" s="10">
        <f t="shared" si="18"/>
        <v>1.8558815836738596</v>
      </c>
      <c r="D120" s="10">
        <f t="shared" si="19"/>
        <v>-3.3445201602875452</v>
      </c>
      <c r="E120" s="10">
        <f t="shared" si="20"/>
        <v>7.0562833276352643</v>
      </c>
      <c r="H120" s="12">
        <v>45839</v>
      </c>
      <c r="J120" s="10">
        <f t="shared" si="21"/>
        <v>1.8558815836738596</v>
      </c>
      <c r="K120" s="10">
        <f t="shared" si="22"/>
        <v>-3.3445201602875452</v>
      </c>
      <c r="L120" s="10">
        <f t="shared" si="23"/>
        <v>7.0562833276352643</v>
      </c>
    </row>
    <row r="121" spans="1:12" x14ac:dyDescent="0.3">
      <c r="A121" s="12">
        <v>45870</v>
      </c>
      <c r="C121" s="10">
        <f t="shared" si="18"/>
        <v>-6.8416761344564989</v>
      </c>
      <c r="D121" s="10">
        <f t="shared" si="19"/>
        <v>-12.085784392262255</v>
      </c>
      <c r="E121" s="10">
        <f t="shared" si="20"/>
        <v>-1.597567876650742</v>
      </c>
      <c r="H121" s="12">
        <v>45870</v>
      </c>
      <c r="J121" s="10">
        <f t="shared" si="21"/>
        <v>-6.8416761344564989</v>
      </c>
      <c r="K121" s="10">
        <f t="shared" si="22"/>
        <v>-12.085784392262255</v>
      </c>
      <c r="L121" s="10">
        <f t="shared" si="23"/>
        <v>-1.597567876650742</v>
      </c>
    </row>
    <row r="122" spans="1:12" x14ac:dyDescent="0.3">
      <c r="A122" s="12">
        <v>45900</v>
      </c>
      <c r="C122" s="10">
        <f t="shared" si="18"/>
        <v>-0.63360528593294507</v>
      </c>
      <c r="D122" s="10">
        <f t="shared" si="19"/>
        <v>-5.8778338091284095</v>
      </c>
      <c r="E122" s="10">
        <f t="shared" si="20"/>
        <v>4.6106232372625193</v>
      </c>
      <c r="H122" s="12">
        <v>45900</v>
      </c>
      <c r="J122" s="10">
        <f t="shared" si="21"/>
        <v>-0.63360528593294507</v>
      </c>
      <c r="K122" s="10">
        <f t="shared" si="22"/>
        <v>-5.8778338091284095</v>
      </c>
      <c r="L122" s="10">
        <f t="shared" si="23"/>
        <v>4.6106232372625193</v>
      </c>
    </row>
    <row r="146" spans="1:12" x14ac:dyDescent="0.3">
      <c r="A146" t="s">
        <v>49</v>
      </c>
      <c r="B146" t="s">
        <v>73</v>
      </c>
      <c r="C146" t="s">
        <v>99</v>
      </c>
      <c r="D146" t="s">
        <v>100</v>
      </c>
      <c r="E146" t="s">
        <v>101</v>
      </c>
      <c r="H146" t="s">
        <v>49</v>
      </c>
      <c r="I146" t="s">
        <v>74</v>
      </c>
      <c r="J146" t="s">
        <v>102</v>
      </c>
      <c r="K146" t="s">
        <v>103</v>
      </c>
      <c r="L146" t="s">
        <v>104</v>
      </c>
    </row>
    <row r="147" spans="1:12" x14ac:dyDescent="0.3">
      <c r="A147" s="12">
        <v>45566</v>
      </c>
      <c r="B147" s="10">
        <v>5</v>
      </c>
      <c r="H147" s="12">
        <v>45566</v>
      </c>
      <c r="I147" s="10">
        <v>2</v>
      </c>
    </row>
    <row r="148" spans="1:12" x14ac:dyDescent="0.3">
      <c r="A148" s="12">
        <v>45597</v>
      </c>
      <c r="B148" s="10">
        <v>6</v>
      </c>
      <c r="H148" s="12">
        <v>45597</v>
      </c>
      <c r="I148" s="10">
        <v>6</v>
      </c>
    </row>
    <row r="149" spans="1:12" x14ac:dyDescent="0.3">
      <c r="A149" s="12">
        <v>45627</v>
      </c>
      <c r="B149" s="10">
        <v>8</v>
      </c>
      <c r="H149" s="12">
        <v>45627</v>
      </c>
      <c r="I149" s="10">
        <v>4</v>
      </c>
    </row>
    <row r="150" spans="1:12" x14ac:dyDescent="0.3">
      <c r="A150" s="12">
        <v>45658</v>
      </c>
      <c r="B150" s="10">
        <v>4</v>
      </c>
      <c r="H150" s="12">
        <v>45658</v>
      </c>
      <c r="I150" s="10">
        <v>3</v>
      </c>
    </row>
    <row r="151" spans="1:12" x14ac:dyDescent="0.3">
      <c r="A151" s="12">
        <v>45689</v>
      </c>
      <c r="B151" s="10">
        <v>4</v>
      </c>
      <c r="H151" s="12">
        <v>45689</v>
      </c>
      <c r="I151" s="10">
        <v>3</v>
      </c>
    </row>
    <row r="152" spans="1:12" x14ac:dyDescent="0.3">
      <c r="A152" s="12">
        <v>45717</v>
      </c>
      <c r="B152" s="10">
        <v>6</v>
      </c>
      <c r="C152" s="10">
        <v>6</v>
      </c>
      <c r="D152" s="10">
        <v>6</v>
      </c>
      <c r="E152" s="10">
        <v>6</v>
      </c>
      <c r="H152" s="12">
        <v>45717</v>
      </c>
      <c r="I152" s="10">
        <v>9</v>
      </c>
      <c r="J152" s="10">
        <v>9</v>
      </c>
      <c r="K152" s="10">
        <v>9</v>
      </c>
      <c r="L152" s="10">
        <v>9</v>
      </c>
    </row>
    <row r="153" spans="1:12" x14ac:dyDescent="0.3">
      <c r="A153" s="12">
        <v>45748</v>
      </c>
      <c r="C153" s="10">
        <f t="shared" ref="C153:C158" si="24">_xlfn.FORECAST.ETS(A153,$B$2:$B$7,$A$2:$A$7,1,1)</f>
        <v>-2.2765737851444583</v>
      </c>
      <c r="D153" s="10">
        <f t="shared" ref="D153:D158" si="25">C153-_xlfn.FORECAST.ETS.CONFINT(A153,$B$2:$B$7,$A$2:$A$7,0.95,1,1)</f>
        <v>-7.4341520032194701</v>
      </c>
      <c r="E153" s="10">
        <f t="shared" ref="E153:E158" si="26">C153+_xlfn.FORECAST.ETS.CONFINT(A153,$B$2:$B$7,$A$2:$A$7,0.95,1,1)</f>
        <v>2.881004432930554</v>
      </c>
      <c r="H153" s="12">
        <v>45748</v>
      </c>
      <c r="J153" s="10">
        <f t="shared" ref="J153:J158" si="27">_xlfn.FORECAST.ETS(H153,$B$2:$B$7,$A$2:$A$7,1,1)</f>
        <v>-2.2765737851444583</v>
      </c>
      <c r="K153" s="10">
        <f t="shared" ref="K153:K158" si="28">J153-_xlfn.FORECAST.ETS.CONFINT(H153,$B$2:$B$7,$A$2:$A$7,0.95,1,1)</f>
        <v>-7.4341520032194701</v>
      </c>
      <c r="L153" s="10">
        <f t="shared" ref="L153:L158" si="29">J153+_xlfn.FORECAST.ETS.CONFINT(H153,$B$2:$B$7,$A$2:$A$7,0.95,1,1)</f>
        <v>2.881004432930554</v>
      </c>
    </row>
    <row r="154" spans="1:12" x14ac:dyDescent="0.3">
      <c r="A154" s="12">
        <v>45778</v>
      </c>
      <c r="C154" s="10">
        <f t="shared" si="24"/>
        <v>4.1384327583298797</v>
      </c>
      <c r="D154" s="10">
        <f t="shared" si="25"/>
        <v>-1.0191686687948929</v>
      </c>
      <c r="E154" s="10">
        <f t="shared" si="26"/>
        <v>9.2960341854546513</v>
      </c>
      <c r="H154" s="12">
        <v>45778</v>
      </c>
      <c r="J154" s="10">
        <f t="shared" si="27"/>
        <v>4.1384327583298797</v>
      </c>
      <c r="K154" s="10">
        <f t="shared" si="28"/>
        <v>-1.0191686687948929</v>
      </c>
      <c r="L154" s="10">
        <f t="shared" si="29"/>
        <v>9.2960341854546513</v>
      </c>
    </row>
    <row r="155" spans="1:12" x14ac:dyDescent="0.3">
      <c r="A155" s="12">
        <v>45809</v>
      </c>
      <c r="C155" s="10">
        <f t="shared" si="24"/>
        <v>-4.5591249598004779</v>
      </c>
      <c r="D155" s="10">
        <f t="shared" si="25"/>
        <v>-9.7594627645271963</v>
      </c>
      <c r="E155" s="10">
        <f t="shared" si="26"/>
        <v>0.64121284492624131</v>
      </c>
      <c r="H155" s="12">
        <v>45809</v>
      </c>
      <c r="J155" s="10">
        <f t="shared" si="27"/>
        <v>-4.5591249598004779</v>
      </c>
      <c r="K155" s="10">
        <f t="shared" si="28"/>
        <v>-9.7594627645271963</v>
      </c>
      <c r="L155" s="10">
        <f t="shared" si="29"/>
        <v>0.64121284492624131</v>
      </c>
    </row>
    <row r="156" spans="1:12" x14ac:dyDescent="0.3">
      <c r="A156" s="12">
        <v>45839</v>
      </c>
      <c r="C156" s="10">
        <f t="shared" si="24"/>
        <v>1.8558815836738596</v>
      </c>
      <c r="D156" s="10">
        <f t="shared" si="25"/>
        <v>-3.3445201602875452</v>
      </c>
      <c r="E156" s="10">
        <f t="shared" si="26"/>
        <v>7.0562833276352643</v>
      </c>
      <c r="H156" s="12">
        <v>45839</v>
      </c>
      <c r="J156" s="10">
        <f t="shared" si="27"/>
        <v>1.8558815836738596</v>
      </c>
      <c r="K156" s="10">
        <f t="shared" si="28"/>
        <v>-3.3445201602875452</v>
      </c>
      <c r="L156" s="10">
        <f t="shared" si="29"/>
        <v>7.0562833276352643</v>
      </c>
    </row>
    <row r="157" spans="1:12" x14ac:dyDescent="0.3">
      <c r="A157" s="12">
        <v>45870</v>
      </c>
      <c r="C157" s="10">
        <f t="shared" si="24"/>
        <v>-6.8416761344564989</v>
      </c>
      <c r="D157" s="10">
        <f t="shared" si="25"/>
        <v>-12.085784392262255</v>
      </c>
      <c r="E157" s="10">
        <f t="shared" si="26"/>
        <v>-1.597567876650742</v>
      </c>
      <c r="H157" s="12">
        <v>45870</v>
      </c>
      <c r="J157" s="10">
        <f t="shared" si="27"/>
        <v>-6.8416761344564989</v>
      </c>
      <c r="K157" s="10">
        <f t="shared" si="28"/>
        <v>-12.085784392262255</v>
      </c>
      <c r="L157" s="10">
        <f t="shared" si="29"/>
        <v>-1.597567876650742</v>
      </c>
    </row>
    <row r="158" spans="1:12" x14ac:dyDescent="0.3">
      <c r="A158" s="12">
        <v>45900</v>
      </c>
      <c r="C158" s="10">
        <f t="shared" si="24"/>
        <v>-0.63360528593294507</v>
      </c>
      <c r="D158" s="10">
        <f t="shared" si="25"/>
        <v>-5.8778338091284095</v>
      </c>
      <c r="E158" s="10">
        <f t="shared" si="26"/>
        <v>4.6106232372625193</v>
      </c>
      <c r="H158" s="12">
        <v>45900</v>
      </c>
      <c r="J158" s="10">
        <f t="shared" si="27"/>
        <v>-0.63360528593294507</v>
      </c>
      <c r="K158" s="10">
        <f t="shared" si="28"/>
        <v>-5.8778338091284095</v>
      </c>
      <c r="L158" s="10">
        <f t="shared" si="29"/>
        <v>4.6106232372625193</v>
      </c>
    </row>
  </sheetData>
  <pageMargins left="0.23622047244094491" right="0.23622047244094491" top="0.74803149606299213" bottom="0.74803149606299213" header="0.31496062992125984" footer="0.31496062992125984"/>
  <pageSetup scale="24" orientation="portrait" r:id="rId1"/>
  <drawing r:id="rId2"/>
  <tableParts count="10">
    <tablePart r:id="rId3"/>
    <tablePart r:id="rId4"/>
    <tablePart r:id="rId5"/>
    <tablePart r:id="rId6"/>
    <tablePart r:id="rId7"/>
    <tablePart r:id="rId8"/>
    <tablePart r:id="rId9"/>
    <tablePart r:id="rId10"/>
    <tablePart r:id="rId11"/>
    <tablePart r:id="rId12"/>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EA97A4-7A22-4048-9136-35A18DA17EAA}">
  <sheetPr>
    <pageSetUpPr fitToPage="1"/>
  </sheetPr>
  <dimension ref="A1:E21"/>
  <sheetViews>
    <sheetView workbookViewId="0">
      <selection activeCell="F16" sqref="A1:F16"/>
    </sheetView>
  </sheetViews>
  <sheetFormatPr defaultRowHeight="14.4" x14ac:dyDescent="0.3"/>
  <cols>
    <col min="1" max="1" width="26.44140625" customWidth="1"/>
    <col min="2" max="2" width="14.6640625" customWidth="1"/>
    <col min="3" max="3" width="15" customWidth="1"/>
    <col min="4" max="4" width="20.21875" customWidth="1"/>
    <col min="5" max="5" width="16.88671875" customWidth="1"/>
  </cols>
  <sheetData>
    <row r="1" spans="1:5" ht="72" x14ac:dyDescent="0.3">
      <c r="A1" s="45" t="s">
        <v>143</v>
      </c>
    </row>
    <row r="2" spans="1:5" x14ac:dyDescent="0.3">
      <c r="A2" s="1" t="s">
        <v>109</v>
      </c>
      <c r="B2" s="22" t="s">
        <v>110</v>
      </c>
      <c r="C2" s="22" t="s">
        <v>111</v>
      </c>
      <c r="D2" s="22" t="s">
        <v>132</v>
      </c>
      <c r="E2" s="22" t="s">
        <v>112</v>
      </c>
    </row>
    <row r="3" spans="1:5" x14ac:dyDescent="0.3">
      <c r="A3" t="s">
        <v>113</v>
      </c>
      <c r="B3" s="39">
        <v>30</v>
      </c>
      <c r="C3" s="39">
        <v>100</v>
      </c>
      <c r="D3" s="39">
        <v>125</v>
      </c>
      <c r="E3" s="40" t="s">
        <v>114</v>
      </c>
    </row>
    <row r="4" spans="1:5" x14ac:dyDescent="0.3">
      <c r="A4" t="s">
        <v>115</v>
      </c>
      <c r="B4" s="39">
        <v>60</v>
      </c>
      <c r="C4" s="39">
        <v>160</v>
      </c>
      <c r="D4" s="39">
        <v>200</v>
      </c>
      <c r="E4" s="40" t="s">
        <v>116</v>
      </c>
    </row>
    <row r="5" spans="1:5" x14ac:dyDescent="0.3">
      <c r="A5" t="s">
        <v>117</v>
      </c>
      <c r="B5" s="39">
        <v>90</v>
      </c>
      <c r="C5" s="39">
        <v>220</v>
      </c>
      <c r="D5" s="39">
        <v>275</v>
      </c>
      <c r="E5" s="40" t="s">
        <v>118</v>
      </c>
    </row>
    <row r="6" spans="1:5" x14ac:dyDescent="0.3">
      <c r="A6" t="s">
        <v>142</v>
      </c>
    </row>
    <row r="8" spans="1:5" ht="57.6" x14ac:dyDescent="0.3">
      <c r="A8" s="45" t="s">
        <v>135</v>
      </c>
    </row>
    <row r="9" spans="1:5" x14ac:dyDescent="0.3">
      <c r="A9" s="1" t="s">
        <v>119</v>
      </c>
      <c r="B9" s="1" t="s">
        <v>120</v>
      </c>
      <c r="C9" s="1" t="s">
        <v>115</v>
      </c>
      <c r="D9" s="1" t="s">
        <v>117</v>
      </c>
      <c r="E9" s="1" t="s">
        <v>121</v>
      </c>
    </row>
    <row r="10" spans="1:5" x14ac:dyDescent="0.3">
      <c r="A10" s="43" t="s">
        <v>122</v>
      </c>
      <c r="B10" s="3" t="s">
        <v>127</v>
      </c>
      <c r="C10" s="3" t="s">
        <v>128</v>
      </c>
      <c r="D10" s="3" t="s">
        <v>129</v>
      </c>
      <c r="E10" s="40" t="s">
        <v>131</v>
      </c>
    </row>
    <row r="11" spans="1:5" x14ac:dyDescent="0.3">
      <c r="A11" s="44" t="s">
        <v>123</v>
      </c>
      <c r="B11" s="41">
        <v>0.2</v>
      </c>
      <c r="C11" s="3" t="s">
        <v>130</v>
      </c>
      <c r="D11" s="41">
        <v>0.05</v>
      </c>
      <c r="E11" s="40" t="s">
        <v>131</v>
      </c>
    </row>
    <row r="12" spans="1:5" x14ac:dyDescent="0.3">
      <c r="A12" s="1" t="s">
        <v>124</v>
      </c>
      <c r="B12" s="40">
        <v>19</v>
      </c>
      <c r="C12" s="40">
        <v>10</v>
      </c>
      <c r="D12" s="40">
        <v>4</v>
      </c>
      <c r="E12" s="3">
        <v>33</v>
      </c>
    </row>
    <row r="13" spans="1:5" x14ac:dyDescent="0.3">
      <c r="A13" s="1" t="s">
        <v>125</v>
      </c>
      <c r="B13" s="42">
        <v>95</v>
      </c>
      <c r="C13" s="42">
        <v>140</v>
      </c>
      <c r="D13" s="42">
        <v>185</v>
      </c>
      <c r="E13" s="40" t="s">
        <v>131</v>
      </c>
    </row>
    <row r="14" spans="1:5" x14ac:dyDescent="0.3">
      <c r="A14" s="1" t="s">
        <v>126</v>
      </c>
      <c r="B14" s="42">
        <v>1805</v>
      </c>
      <c r="C14" s="42" t="s">
        <v>133</v>
      </c>
      <c r="D14" s="42">
        <v>740</v>
      </c>
      <c r="E14" s="40">
        <v>3945</v>
      </c>
    </row>
    <row r="15" spans="1:5" x14ac:dyDescent="0.3">
      <c r="A15" s="44" t="s">
        <v>134</v>
      </c>
      <c r="B15" s="42">
        <v>1805</v>
      </c>
      <c r="C15" s="42" t="s">
        <v>136</v>
      </c>
      <c r="D15" s="42">
        <v>740</v>
      </c>
      <c r="E15" s="42">
        <v>3945</v>
      </c>
    </row>
    <row r="16" spans="1:5" x14ac:dyDescent="0.3">
      <c r="A16" s="1" t="s">
        <v>137</v>
      </c>
      <c r="B16" s="42" t="s">
        <v>138</v>
      </c>
      <c r="C16" s="40" t="s">
        <v>139</v>
      </c>
      <c r="D16" s="42" t="s">
        <v>140</v>
      </c>
      <c r="E16" s="39" t="s">
        <v>141</v>
      </c>
    </row>
    <row r="17" spans="1:5" x14ac:dyDescent="0.3">
      <c r="A17" s="1"/>
      <c r="B17" s="3"/>
      <c r="C17" s="3"/>
      <c r="D17" s="39"/>
      <c r="E17" s="3"/>
    </row>
    <row r="18" spans="1:5" x14ac:dyDescent="0.3">
      <c r="A18" s="1" t="s">
        <v>109</v>
      </c>
      <c r="B18" s="1" t="s">
        <v>144</v>
      </c>
      <c r="C18" s="46" t="s">
        <v>145</v>
      </c>
    </row>
    <row r="19" spans="1:5" x14ac:dyDescent="0.3">
      <c r="A19" t="s">
        <v>120</v>
      </c>
      <c r="B19" s="47">
        <v>3610</v>
      </c>
      <c r="C19" s="38">
        <v>0.46</v>
      </c>
    </row>
    <row r="20" spans="1:5" x14ac:dyDescent="0.3">
      <c r="A20" t="s">
        <v>115</v>
      </c>
      <c r="B20" s="47">
        <v>2800</v>
      </c>
      <c r="C20" s="38">
        <v>0.35</v>
      </c>
    </row>
    <row r="21" spans="1:5" x14ac:dyDescent="0.3">
      <c r="A21" t="s">
        <v>117</v>
      </c>
      <c r="B21" s="47">
        <v>1480</v>
      </c>
      <c r="C21" s="38">
        <v>0.19</v>
      </c>
    </row>
  </sheetData>
  <pageMargins left="0.70866141732283472" right="0.70866141732283472" top="0.74803149606299213" bottom="0.74803149606299213" header="0.31496062992125984" footer="0.31496062992125984"/>
  <pageSetup scale="96" orientation="portrait" r:id="rId1"/>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A646E5-CD69-4C2C-927C-0C14F35649B4}">
  <sheetPr>
    <pageSetUpPr fitToPage="1"/>
  </sheetPr>
  <dimension ref="A1:A4"/>
  <sheetViews>
    <sheetView topLeftCell="A3" zoomScale="80" workbookViewId="0">
      <selection activeCell="A4" sqref="A1:A4"/>
    </sheetView>
  </sheetViews>
  <sheetFormatPr defaultRowHeight="14.4" x14ac:dyDescent="0.3"/>
  <cols>
    <col min="1" max="1" width="135" customWidth="1"/>
  </cols>
  <sheetData>
    <row r="1" spans="1:1" ht="408.6" customHeight="1" x14ac:dyDescent="0.3">
      <c r="A1" s="37" t="s">
        <v>148</v>
      </c>
    </row>
    <row r="2" spans="1:1" ht="409.2" customHeight="1" x14ac:dyDescent="0.3">
      <c r="A2" s="37" t="s">
        <v>108</v>
      </c>
    </row>
    <row r="3" spans="1:1" ht="409.6" x14ac:dyDescent="0.3">
      <c r="A3" s="37" t="s">
        <v>147</v>
      </c>
    </row>
    <row r="4" spans="1:1" ht="57.6" x14ac:dyDescent="0.3">
      <c r="A4" s="37" t="s">
        <v>146</v>
      </c>
    </row>
  </sheetData>
  <pageMargins left="0.70866141732283472" right="0.70866141732283472" top="0.74803149606299213" bottom="0.74803149606299213" header="0.31496062992125984" footer="0.31496062992125984"/>
  <pageSetup scale="50"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E2D0B3-51C0-492F-8950-4C96C1A9AD3B}">
  <dimension ref="A1:K11"/>
  <sheetViews>
    <sheetView zoomScaleNormal="100" workbookViewId="0">
      <selection sqref="A1:K7"/>
    </sheetView>
  </sheetViews>
  <sheetFormatPr defaultRowHeight="14.4" x14ac:dyDescent="0.3"/>
  <cols>
    <col min="1" max="1" width="10.77734375" customWidth="1"/>
    <col min="2" max="2" width="16" customWidth="1"/>
    <col min="3" max="3" width="12.88671875" customWidth="1"/>
    <col min="4" max="4" width="12.6640625" customWidth="1"/>
    <col min="5" max="5" width="11.33203125" customWidth="1"/>
    <col min="6" max="6" width="12.33203125" customWidth="1"/>
    <col min="7" max="7" width="13" customWidth="1"/>
    <col min="8" max="8" width="12.21875" customWidth="1"/>
    <col min="9" max="9" width="12.5546875" customWidth="1"/>
    <col min="10" max="10" width="13.109375" customWidth="1"/>
    <col min="11" max="11" width="13.88671875" customWidth="1"/>
  </cols>
  <sheetData>
    <row r="1" spans="1:11" x14ac:dyDescent="0.3">
      <c r="A1" s="31" t="s">
        <v>49</v>
      </c>
      <c r="B1" s="36" t="s">
        <v>65</v>
      </c>
      <c r="C1" s="36" t="s">
        <v>66</v>
      </c>
      <c r="D1" s="36" t="s">
        <v>67</v>
      </c>
      <c r="E1" s="36" t="s">
        <v>68</v>
      </c>
      <c r="F1" s="36" t="s">
        <v>69</v>
      </c>
      <c r="G1" s="36" t="s">
        <v>70</v>
      </c>
      <c r="H1" s="36" t="s">
        <v>71</v>
      </c>
      <c r="I1" s="36" t="s">
        <v>72</v>
      </c>
      <c r="J1" s="36" t="s">
        <v>73</v>
      </c>
      <c r="K1" s="30" t="s">
        <v>74</v>
      </c>
    </row>
    <row r="2" spans="1:11" x14ac:dyDescent="0.3">
      <c r="A2" s="12">
        <v>45566</v>
      </c>
      <c r="B2">
        <v>4</v>
      </c>
      <c r="C2">
        <v>4</v>
      </c>
      <c r="D2">
        <v>6</v>
      </c>
      <c r="E2">
        <v>9</v>
      </c>
      <c r="F2">
        <v>7</v>
      </c>
      <c r="G2">
        <v>5</v>
      </c>
      <c r="H2">
        <v>3</v>
      </c>
      <c r="I2">
        <v>3</v>
      </c>
      <c r="J2">
        <v>5</v>
      </c>
      <c r="K2" s="32">
        <v>2</v>
      </c>
    </row>
    <row r="3" spans="1:11" x14ac:dyDescent="0.3">
      <c r="A3" s="12">
        <v>45597</v>
      </c>
      <c r="B3">
        <v>13</v>
      </c>
      <c r="C3">
        <v>5</v>
      </c>
      <c r="D3">
        <v>6</v>
      </c>
      <c r="E3">
        <v>5</v>
      </c>
      <c r="F3">
        <v>4</v>
      </c>
      <c r="G3">
        <v>8</v>
      </c>
      <c r="H3">
        <v>3</v>
      </c>
      <c r="I3">
        <v>3</v>
      </c>
      <c r="J3">
        <v>6</v>
      </c>
      <c r="K3" s="32">
        <v>6</v>
      </c>
    </row>
    <row r="4" spans="1:11" x14ac:dyDescent="0.3">
      <c r="A4" s="12">
        <v>45627</v>
      </c>
      <c r="B4">
        <v>4</v>
      </c>
      <c r="C4">
        <v>2</v>
      </c>
      <c r="D4">
        <v>6</v>
      </c>
      <c r="E4">
        <v>6</v>
      </c>
      <c r="F4">
        <v>1</v>
      </c>
      <c r="G4">
        <v>5</v>
      </c>
      <c r="H4">
        <v>1</v>
      </c>
      <c r="I4">
        <v>6</v>
      </c>
      <c r="J4">
        <v>8</v>
      </c>
      <c r="K4" s="32">
        <v>4</v>
      </c>
    </row>
    <row r="5" spans="1:11" x14ac:dyDescent="0.3">
      <c r="A5" s="12">
        <v>45658</v>
      </c>
      <c r="B5">
        <v>4</v>
      </c>
      <c r="C5">
        <v>7</v>
      </c>
      <c r="D5">
        <v>7</v>
      </c>
      <c r="E5">
        <v>8</v>
      </c>
      <c r="F5">
        <v>5</v>
      </c>
      <c r="G5">
        <v>2</v>
      </c>
      <c r="H5">
        <v>5</v>
      </c>
      <c r="I5">
        <v>3</v>
      </c>
      <c r="J5">
        <v>4</v>
      </c>
      <c r="K5" s="32">
        <v>3</v>
      </c>
    </row>
    <row r="6" spans="1:11" x14ac:dyDescent="0.3">
      <c r="A6" s="12">
        <v>45689</v>
      </c>
      <c r="B6">
        <v>2</v>
      </c>
      <c r="C6">
        <v>1</v>
      </c>
      <c r="D6">
        <v>3</v>
      </c>
      <c r="E6">
        <v>8</v>
      </c>
      <c r="F6">
        <v>7</v>
      </c>
      <c r="G6">
        <v>2</v>
      </c>
      <c r="H6">
        <v>6</v>
      </c>
      <c r="I6">
        <v>7</v>
      </c>
      <c r="J6">
        <v>4</v>
      </c>
      <c r="K6" s="32">
        <v>3</v>
      </c>
    </row>
    <row r="7" spans="1:11" x14ac:dyDescent="0.3">
      <c r="A7" s="28">
        <v>45717</v>
      </c>
      <c r="B7" s="33">
        <v>7</v>
      </c>
      <c r="C7" s="33">
        <v>5</v>
      </c>
      <c r="D7" s="33">
        <v>4</v>
      </c>
      <c r="E7" s="33">
        <v>1</v>
      </c>
      <c r="F7" s="33">
        <v>4</v>
      </c>
      <c r="G7" s="33">
        <v>5</v>
      </c>
      <c r="H7" s="33">
        <v>10</v>
      </c>
      <c r="I7" s="33">
        <v>3</v>
      </c>
      <c r="J7" s="33">
        <v>6</v>
      </c>
      <c r="K7" s="34">
        <v>9</v>
      </c>
    </row>
    <row r="8" spans="1:11" x14ac:dyDescent="0.3">
      <c r="A8" s="12"/>
      <c r="B8" s="10"/>
      <c r="C8" s="10"/>
      <c r="D8" s="29"/>
    </row>
    <row r="9" spans="1:11" x14ac:dyDescent="0.3">
      <c r="A9" s="12"/>
      <c r="B9" s="10"/>
      <c r="C9" s="10"/>
      <c r="D9" s="29"/>
    </row>
    <row r="10" spans="1:11" x14ac:dyDescent="0.3">
      <c r="A10" s="12"/>
      <c r="B10" s="10"/>
      <c r="C10" s="10"/>
      <c r="D10" s="29"/>
    </row>
    <row r="11" spans="1:11" x14ac:dyDescent="0.3">
      <c r="A11" s="12"/>
    </row>
  </sheetData>
  <phoneticPr fontId="7" type="noConversion"/>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381638-B4DE-4C83-8B7D-5D1B0B7BDDF0}">
  <dimension ref="A1:E13"/>
  <sheetViews>
    <sheetView zoomScale="57" workbookViewId="0">
      <selection activeCell="F40" sqref="A1:F40"/>
    </sheetView>
  </sheetViews>
  <sheetFormatPr defaultRowHeight="14.4" x14ac:dyDescent="0.3"/>
  <cols>
    <col min="1" max="1" width="10.33203125" bestFit="1" customWidth="1"/>
    <col min="2" max="2" width="13.44140625" customWidth="1"/>
    <col min="3" max="3" width="22" customWidth="1"/>
    <col min="4" max="4" width="35" customWidth="1"/>
    <col min="5" max="5" width="35.21875" customWidth="1"/>
  </cols>
  <sheetData>
    <row r="1" spans="1:5" x14ac:dyDescent="0.3">
      <c r="A1" t="s">
        <v>49</v>
      </c>
      <c r="B1" t="s">
        <v>66</v>
      </c>
      <c r="C1" t="s">
        <v>84</v>
      </c>
      <c r="D1" t="s">
        <v>85</v>
      </c>
      <c r="E1" t="s">
        <v>86</v>
      </c>
    </row>
    <row r="2" spans="1:5" x14ac:dyDescent="0.3">
      <c r="A2" s="12">
        <v>45566</v>
      </c>
      <c r="B2" s="10">
        <v>4</v>
      </c>
    </row>
    <row r="3" spans="1:5" x14ac:dyDescent="0.3">
      <c r="A3" s="12">
        <v>45597</v>
      </c>
      <c r="B3" s="10">
        <v>5</v>
      </c>
    </row>
    <row r="4" spans="1:5" x14ac:dyDescent="0.3">
      <c r="A4" s="12">
        <v>45627</v>
      </c>
      <c r="B4" s="10">
        <v>2</v>
      </c>
    </row>
    <row r="5" spans="1:5" x14ac:dyDescent="0.3">
      <c r="A5" s="12">
        <v>45658</v>
      </c>
      <c r="B5" s="10">
        <v>7</v>
      </c>
    </row>
    <row r="6" spans="1:5" x14ac:dyDescent="0.3">
      <c r="A6" s="12">
        <v>45689</v>
      </c>
      <c r="B6" s="10">
        <v>1</v>
      </c>
    </row>
    <row r="7" spans="1:5" x14ac:dyDescent="0.3">
      <c r="A7" s="12">
        <v>45717</v>
      </c>
      <c r="B7" s="10">
        <v>5</v>
      </c>
      <c r="C7" s="10">
        <v>5</v>
      </c>
      <c r="D7" s="10">
        <v>5</v>
      </c>
      <c r="E7" s="10">
        <v>5</v>
      </c>
    </row>
    <row r="8" spans="1:5" x14ac:dyDescent="0.3">
      <c r="A8" s="12">
        <v>45748</v>
      </c>
      <c r="C8" s="10">
        <f t="shared" ref="C8:C13" si="0">_xlfn.FORECAST.ETS(A8,$B$2:$B$7,$A$2:$A$7,1,1)</f>
        <v>1.5828192587073928</v>
      </c>
      <c r="D8" s="10">
        <f t="shared" ref="D8:D13" si="1">C8-_xlfn.FORECAST.ETS.CONFINT(A8,$B$2:$B$7,$A$2:$A$7,0.95,1,1)</f>
        <v>-0.77183628316883168</v>
      </c>
      <c r="E8" s="10">
        <f t="shared" ref="E8:E13" si="2">C8+_xlfn.FORECAST.ETS.CONFINT(A8,$B$2:$B$7,$A$2:$A$7,0.95,1,1)</f>
        <v>3.9374748005836171</v>
      </c>
    </row>
    <row r="9" spans="1:5" x14ac:dyDescent="0.3">
      <c r="A9" s="12">
        <v>45778</v>
      </c>
      <c r="C9" s="10">
        <f t="shared" si="0"/>
        <v>4.5460227979884493</v>
      </c>
      <c r="D9" s="10">
        <f t="shared" si="1"/>
        <v>2.1913566601861274</v>
      </c>
      <c r="E9" s="10">
        <f t="shared" si="2"/>
        <v>6.9006889357907717</v>
      </c>
    </row>
    <row r="10" spans="1:5" x14ac:dyDescent="0.3">
      <c r="A10" s="12">
        <v>45809</v>
      </c>
      <c r="C10" s="10">
        <f t="shared" si="0"/>
        <v>1.0243108525505902</v>
      </c>
      <c r="D10" s="10">
        <f t="shared" si="1"/>
        <v>-1.4051243300492133</v>
      </c>
      <c r="E10" s="10">
        <f t="shared" si="2"/>
        <v>3.4537460351503935</v>
      </c>
    </row>
    <row r="11" spans="1:5" x14ac:dyDescent="0.3">
      <c r="A11" s="12">
        <v>45839</v>
      </c>
      <c r="C11" s="10">
        <f t="shared" si="0"/>
        <v>3.9875143918316462</v>
      </c>
      <c r="D11" s="10">
        <f t="shared" si="1"/>
        <v>1.5580506821784716</v>
      </c>
      <c r="E11" s="10">
        <f t="shared" si="2"/>
        <v>6.4169781014848208</v>
      </c>
    </row>
    <row r="12" spans="1:5" x14ac:dyDescent="0.3">
      <c r="A12" s="12">
        <v>45870</v>
      </c>
      <c r="C12" s="10">
        <f t="shared" si="0"/>
        <v>0.4658024463937871</v>
      </c>
      <c r="D12" s="10">
        <f t="shared" si="1"/>
        <v>-2.0373259748498986</v>
      </c>
      <c r="E12" s="10">
        <f t="shared" si="2"/>
        <v>2.9689308676374724</v>
      </c>
    </row>
    <row r="13" spans="1:5" x14ac:dyDescent="0.3">
      <c r="A13" s="12">
        <v>45900</v>
      </c>
      <c r="C13" s="10">
        <f t="shared" si="0"/>
        <v>3.3334187747302932</v>
      </c>
      <c r="D13" s="10">
        <f t="shared" si="1"/>
        <v>0.83023783735523038</v>
      </c>
      <c r="E13" s="10">
        <f t="shared" si="2"/>
        <v>5.8365997121053557</v>
      </c>
    </row>
  </sheetData>
  <pageMargins left="0.7" right="0.7" top="0.75" bottom="0.75" header="0.3" footer="0.3"/>
  <drawing r:id="rId1"/>
  <tableParts count="1">
    <tablePart r:id="rId2"/>
  </tablePart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BF12B6-95B7-4236-91C2-D62F5E5AEA1A}">
  <dimension ref="A1:E13"/>
  <sheetViews>
    <sheetView zoomScale="67" workbookViewId="0">
      <selection activeCell="F37" sqref="A1:F37"/>
    </sheetView>
  </sheetViews>
  <sheetFormatPr defaultRowHeight="14.4" x14ac:dyDescent="0.3"/>
  <cols>
    <col min="1" max="1" width="10.33203125" bestFit="1" customWidth="1"/>
    <col min="2" max="2" width="13.44140625" customWidth="1"/>
    <col min="3" max="3" width="22" customWidth="1"/>
    <col min="4" max="4" width="35" customWidth="1"/>
    <col min="5" max="5" width="35.21875" customWidth="1"/>
  </cols>
  <sheetData>
    <row r="1" spans="1:5" x14ac:dyDescent="0.3">
      <c r="A1" t="s">
        <v>49</v>
      </c>
      <c r="B1" t="s">
        <v>67</v>
      </c>
      <c r="C1" t="s">
        <v>87</v>
      </c>
      <c r="D1" t="s">
        <v>88</v>
      </c>
      <c r="E1" t="s">
        <v>89</v>
      </c>
    </row>
    <row r="2" spans="1:5" x14ac:dyDescent="0.3">
      <c r="A2" s="12">
        <v>45566</v>
      </c>
      <c r="B2" s="10">
        <v>6</v>
      </c>
    </row>
    <row r="3" spans="1:5" x14ac:dyDescent="0.3">
      <c r="A3" s="12">
        <v>45597</v>
      </c>
      <c r="B3" s="10">
        <v>6</v>
      </c>
    </row>
    <row r="4" spans="1:5" x14ac:dyDescent="0.3">
      <c r="A4" s="12">
        <v>45627</v>
      </c>
      <c r="B4" s="10">
        <v>6</v>
      </c>
    </row>
    <row r="5" spans="1:5" x14ac:dyDescent="0.3">
      <c r="A5" s="12">
        <v>45658</v>
      </c>
      <c r="B5" s="10">
        <v>7</v>
      </c>
    </row>
    <row r="6" spans="1:5" x14ac:dyDescent="0.3">
      <c r="A6" s="12">
        <v>45689</v>
      </c>
      <c r="B6" s="10">
        <v>3</v>
      </c>
    </row>
    <row r="7" spans="1:5" x14ac:dyDescent="0.3">
      <c r="A7" s="12">
        <v>45717</v>
      </c>
      <c r="B7" s="10">
        <v>4</v>
      </c>
      <c r="C7" s="10">
        <v>4</v>
      </c>
      <c r="D7" s="10">
        <v>4</v>
      </c>
      <c r="E7" s="10">
        <v>4</v>
      </c>
    </row>
    <row r="8" spans="1:5" x14ac:dyDescent="0.3">
      <c r="A8" s="12">
        <v>45748</v>
      </c>
      <c r="C8" s="10">
        <f t="shared" ref="C8:C13" si="0">_xlfn.FORECAST.ETS(A8,$B$2:$B$7,$A$2:$A$7,1,1)</f>
        <v>2.5063224764480521</v>
      </c>
      <c r="D8" s="10">
        <f t="shared" ref="D8:D13" si="1">C8-_xlfn.FORECAST.ETS.CONFINT(A8,$B$2:$B$7,$A$2:$A$7,0.95,1,1)</f>
        <v>1.7800964017446574E-2</v>
      </c>
      <c r="E8" s="10">
        <f t="shared" ref="E8:E13" si="2">C8+_xlfn.FORECAST.ETS.CONFINT(A8,$B$2:$B$7,$A$2:$A$7,0.95,1,1)</f>
        <v>4.9948439888786575</v>
      </c>
    </row>
    <row r="9" spans="1:5" x14ac:dyDescent="0.3">
      <c r="A9" s="12">
        <v>45778</v>
      </c>
      <c r="C9" s="10">
        <f t="shared" si="0"/>
        <v>2.7736324082801502</v>
      </c>
      <c r="D9" s="10">
        <f t="shared" si="1"/>
        <v>0.20731149392252091</v>
      </c>
      <c r="E9" s="10">
        <f t="shared" si="2"/>
        <v>5.3399533226377791</v>
      </c>
    </row>
    <row r="10" spans="1:5" x14ac:dyDescent="0.3">
      <c r="A10" s="12">
        <v>45809</v>
      </c>
      <c r="C10" s="10">
        <f t="shared" si="0"/>
        <v>1.2070191909919621</v>
      </c>
      <c r="D10" s="10">
        <f t="shared" si="1"/>
        <v>-1.6482954707457256</v>
      </c>
      <c r="E10" s="10">
        <f t="shared" si="2"/>
        <v>4.0623338527296493</v>
      </c>
    </row>
    <row r="11" spans="1:5" x14ac:dyDescent="0.3">
      <c r="A11" s="12">
        <v>45839</v>
      </c>
      <c r="C11" s="10">
        <f t="shared" si="0"/>
        <v>1.4743291228240598</v>
      </c>
      <c r="D11" s="10">
        <f t="shared" si="1"/>
        <v>-1.4501114369007091</v>
      </c>
      <c r="E11" s="10">
        <f t="shared" si="2"/>
        <v>4.3987696825488287</v>
      </c>
    </row>
    <row r="12" spans="1:5" x14ac:dyDescent="0.3">
      <c r="A12" s="12">
        <v>45870</v>
      </c>
      <c r="C12" s="10">
        <f t="shared" si="0"/>
        <v>-9.2284094464128663E-2</v>
      </c>
      <c r="D12" s="10">
        <f t="shared" si="1"/>
        <v>-3.2753103167709594</v>
      </c>
      <c r="E12" s="10">
        <f t="shared" si="2"/>
        <v>3.0907421278427019</v>
      </c>
    </row>
    <row r="13" spans="1:5" x14ac:dyDescent="0.3">
      <c r="A13" s="12">
        <v>45900</v>
      </c>
      <c r="C13" s="10">
        <f t="shared" si="0"/>
        <v>0.16640293634112741</v>
      </c>
      <c r="D13" s="10">
        <f t="shared" si="1"/>
        <v>-3.0777319938639542</v>
      </c>
      <c r="E13" s="10">
        <f t="shared" si="2"/>
        <v>3.4105378665462092</v>
      </c>
    </row>
  </sheetData>
  <pageMargins left="0.7" right="0.7" top="0.75" bottom="0.75" header="0.3" footer="0.3"/>
  <drawing r:id="rId1"/>
  <tableParts count="1">
    <tablePart r:id="rId2"/>
  </tablePart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BC2EEE-E438-48BD-9850-E1BF8BB22FB0}">
  <dimension ref="A1:E13"/>
  <sheetViews>
    <sheetView zoomScale="60" zoomScaleNormal="100" workbookViewId="0">
      <selection activeCell="F40" sqref="A1:F40"/>
    </sheetView>
  </sheetViews>
  <sheetFormatPr defaultRowHeight="14.4" x14ac:dyDescent="0.3"/>
  <cols>
    <col min="1" max="1" width="10.33203125" bestFit="1" customWidth="1"/>
    <col min="2" max="2" width="13.44140625" customWidth="1"/>
    <col min="3" max="3" width="22" customWidth="1"/>
    <col min="4" max="4" width="35" customWidth="1"/>
    <col min="5" max="5" width="35.21875" customWidth="1"/>
  </cols>
  <sheetData>
    <row r="1" spans="1:5" x14ac:dyDescent="0.3">
      <c r="A1" t="s">
        <v>49</v>
      </c>
      <c r="B1" t="s">
        <v>68</v>
      </c>
      <c r="C1" t="s">
        <v>90</v>
      </c>
      <c r="D1" t="s">
        <v>91</v>
      </c>
      <c r="E1" t="s">
        <v>92</v>
      </c>
    </row>
    <row r="2" spans="1:5" x14ac:dyDescent="0.3">
      <c r="A2" s="12">
        <v>45566</v>
      </c>
      <c r="B2" s="10">
        <v>9</v>
      </c>
    </row>
    <row r="3" spans="1:5" x14ac:dyDescent="0.3">
      <c r="A3" s="12">
        <v>45597</v>
      </c>
      <c r="B3" s="10">
        <v>5</v>
      </c>
    </row>
    <row r="4" spans="1:5" x14ac:dyDescent="0.3">
      <c r="A4" s="12">
        <v>45627</v>
      </c>
      <c r="B4" s="10">
        <v>6</v>
      </c>
    </row>
    <row r="5" spans="1:5" x14ac:dyDescent="0.3">
      <c r="A5" s="12">
        <v>45658</v>
      </c>
      <c r="B5" s="10">
        <v>8</v>
      </c>
    </row>
    <row r="6" spans="1:5" x14ac:dyDescent="0.3">
      <c r="A6" s="12">
        <v>45689</v>
      </c>
      <c r="B6" s="10">
        <v>8</v>
      </c>
    </row>
    <row r="7" spans="1:5" x14ac:dyDescent="0.3">
      <c r="A7" s="12">
        <v>45717</v>
      </c>
      <c r="B7" s="10">
        <v>1</v>
      </c>
      <c r="C7" s="10">
        <v>1</v>
      </c>
      <c r="D7" s="10">
        <v>1</v>
      </c>
      <c r="E7" s="10">
        <v>1</v>
      </c>
    </row>
    <row r="8" spans="1:5" x14ac:dyDescent="0.3">
      <c r="A8" s="12">
        <v>45748</v>
      </c>
      <c r="C8" s="10">
        <f t="shared" ref="C8:C13" si="0">_xlfn.FORECAST.ETS(A8,$B$2:$B$7,$A$2:$A$7,1,1)</f>
        <v>4.4881861770081581</v>
      </c>
      <c r="D8" s="10">
        <f t="shared" ref="D8:D13" si="1">C8-_xlfn.FORECAST.ETS.CONFINT(A8,$B$2:$B$7,$A$2:$A$7,0.95,1,1)</f>
        <v>-0.34508121546221293</v>
      </c>
      <c r="E8" s="10">
        <f t="shared" ref="E8:E13" si="2">C8+_xlfn.FORECAST.ETS.CONFINT(A8,$B$2:$B$7,$A$2:$A$7,0.95,1,1)</f>
        <v>9.3214535694785283</v>
      </c>
    </row>
    <row r="9" spans="1:5" x14ac:dyDescent="0.3">
      <c r="A9" s="12">
        <v>45778</v>
      </c>
      <c r="C9" s="10">
        <f t="shared" si="0"/>
        <v>3.7355131676754763</v>
      </c>
      <c r="D9" s="10">
        <f t="shared" si="1"/>
        <v>-1.0977759744492239</v>
      </c>
      <c r="E9" s="10">
        <f t="shared" si="2"/>
        <v>8.5688023098001764</v>
      </c>
    </row>
    <row r="10" spans="1:5" x14ac:dyDescent="0.3">
      <c r="A10" s="12">
        <v>45809</v>
      </c>
      <c r="C10" s="10">
        <f t="shared" si="0"/>
        <v>2.9828401583427975</v>
      </c>
      <c r="D10" s="10">
        <f t="shared" si="1"/>
        <v>-1.850487649592385</v>
      </c>
      <c r="E10" s="10">
        <f t="shared" si="2"/>
        <v>7.8161679662779804</v>
      </c>
    </row>
    <row r="11" spans="1:5" x14ac:dyDescent="0.3">
      <c r="A11" s="12">
        <v>45839</v>
      </c>
      <c r="C11" s="10">
        <f t="shared" si="0"/>
        <v>2.2301671490101156</v>
      </c>
      <c r="D11" s="10">
        <f t="shared" si="1"/>
        <v>-2.6032210736347081</v>
      </c>
      <c r="E11" s="10">
        <f t="shared" si="2"/>
        <v>7.0635553716549389</v>
      </c>
    </row>
    <row r="12" spans="1:5" x14ac:dyDescent="0.3">
      <c r="A12" s="12">
        <v>45870</v>
      </c>
      <c r="C12" s="10">
        <f t="shared" si="0"/>
        <v>1.477494139677437</v>
      </c>
      <c r="D12" s="10">
        <f t="shared" si="1"/>
        <v>-3.3559810788226461</v>
      </c>
      <c r="E12" s="10">
        <f t="shared" si="2"/>
        <v>6.3109693581775197</v>
      </c>
    </row>
    <row r="13" spans="1:5" x14ac:dyDescent="0.3">
      <c r="A13" s="12">
        <v>45900</v>
      </c>
      <c r="C13" s="10">
        <f t="shared" si="0"/>
        <v>0.74910090483935765</v>
      </c>
      <c r="D13" s="10">
        <f t="shared" si="1"/>
        <v>-4.084488902585905</v>
      </c>
      <c r="E13" s="10">
        <f t="shared" si="2"/>
        <v>5.5826907122646201</v>
      </c>
    </row>
  </sheetData>
  <pageMargins left="0.7" right="0.7" top="0.75" bottom="0.75" header="0.3" footer="0.3"/>
  <drawing r:id="rId1"/>
  <tableParts count="1">
    <tablePart r:id="rId2"/>
  </tablePart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9CA599-8367-417A-8EF6-D867B2590986}">
  <dimension ref="A1:E13"/>
  <sheetViews>
    <sheetView zoomScale="55" workbookViewId="0">
      <selection activeCell="H35" sqref="A1:H35"/>
    </sheetView>
  </sheetViews>
  <sheetFormatPr defaultRowHeight="14.4" x14ac:dyDescent="0.3"/>
  <cols>
    <col min="1" max="1" width="10.33203125" bestFit="1" customWidth="1"/>
    <col min="2" max="2" width="14.44140625" customWidth="1"/>
    <col min="3" max="3" width="23" customWidth="1"/>
    <col min="4" max="4" width="36" customWidth="1"/>
    <col min="5" max="5" width="36.21875" customWidth="1"/>
  </cols>
  <sheetData>
    <row r="1" spans="1:5" x14ac:dyDescent="0.3">
      <c r="A1" t="s">
        <v>49</v>
      </c>
      <c r="B1" t="s">
        <v>69</v>
      </c>
      <c r="C1" t="s">
        <v>75</v>
      </c>
      <c r="D1" t="s">
        <v>76</v>
      </c>
      <c r="E1" t="s">
        <v>77</v>
      </c>
    </row>
    <row r="2" spans="1:5" x14ac:dyDescent="0.3">
      <c r="A2" s="12">
        <v>45566</v>
      </c>
      <c r="B2" s="10">
        <v>7</v>
      </c>
    </row>
    <row r="3" spans="1:5" x14ac:dyDescent="0.3">
      <c r="A3" s="12">
        <v>45597</v>
      </c>
      <c r="B3" s="10">
        <v>4</v>
      </c>
    </row>
    <row r="4" spans="1:5" x14ac:dyDescent="0.3">
      <c r="A4" s="12">
        <v>45627</v>
      </c>
      <c r="B4" s="10">
        <v>1</v>
      </c>
    </row>
    <row r="5" spans="1:5" x14ac:dyDescent="0.3">
      <c r="A5" s="12">
        <v>45658</v>
      </c>
      <c r="B5" s="10">
        <v>5</v>
      </c>
    </row>
    <row r="6" spans="1:5" x14ac:dyDescent="0.3">
      <c r="A6" s="12">
        <v>45689</v>
      </c>
      <c r="B6" s="10">
        <v>7</v>
      </c>
    </row>
    <row r="7" spans="1:5" x14ac:dyDescent="0.3">
      <c r="A7" s="12">
        <v>45717</v>
      </c>
      <c r="B7" s="10">
        <v>4</v>
      </c>
      <c r="C7" s="10">
        <v>4</v>
      </c>
      <c r="D7" s="10">
        <v>4</v>
      </c>
      <c r="E7" s="10">
        <v>4</v>
      </c>
    </row>
    <row r="8" spans="1:5" x14ac:dyDescent="0.3">
      <c r="A8" s="12">
        <v>45748</v>
      </c>
      <c r="C8" s="10">
        <f t="shared" ref="C8:C13" si="0">_xlfn.FORECAST.ETS(A8,$B$2:$B$7,$A$2:$A$7,1,1)</f>
        <v>5.1201846730064791</v>
      </c>
      <c r="D8" s="10">
        <f t="shared" ref="D8:D13" si="1">C8-_xlfn.FORECAST.ETS.CONFINT(A8,$B$2:$B$7,$A$2:$A$7,0.95,1,1)</f>
        <v>-0.24748407049713084</v>
      </c>
      <c r="E8" s="10">
        <f t="shared" ref="E8:E13" si="2">C8+_xlfn.FORECAST.ETS.CONFINT(A8,$B$2:$B$7,$A$2:$A$7,0.95,1,1)</f>
        <v>10.487853416510088</v>
      </c>
    </row>
    <row r="9" spans="1:5" x14ac:dyDescent="0.3">
      <c r="A9" s="12">
        <v>45778</v>
      </c>
      <c r="C9" s="10">
        <f t="shared" si="0"/>
        <v>5.2919002188093307</v>
      </c>
      <c r="D9" s="10">
        <f t="shared" si="1"/>
        <v>-0.71173829084377438</v>
      </c>
      <c r="E9" s="10">
        <f t="shared" si="2"/>
        <v>11.295538728462436</v>
      </c>
    </row>
    <row r="10" spans="1:5" x14ac:dyDescent="0.3">
      <c r="A10" s="12">
        <v>45809</v>
      </c>
      <c r="C10" s="10">
        <f t="shared" si="0"/>
        <v>5.4636157646121815</v>
      </c>
      <c r="D10" s="10">
        <f t="shared" si="1"/>
        <v>-1.1169906871168003</v>
      </c>
      <c r="E10" s="10">
        <f t="shared" si="2"/>
        <v>12.044222216341163</v>
      </c>
    </row>
    <row r="11" spans="1:5" x14ac:dyDescent="0.3">
      <c r="A11" s="12">
        <v>45839</v>
      </c>
      <c r="C11" s="10">
        <f t="shared" si="0"/>
        <v>5.6353313104150331</v>
      </c>
      <c r="D11" s="10">
        <f t="shared" si="1"/>
        <v>-1.4776176643466394</v>
      </c>
      <c r="E11" s="10">
        <f t="shared" si="2"/>
        <v>12.748280285176705</v>
      </c>
    </row>
    <row r="12" spans="1:5" x14ac:dyDescent="0.3">
      <c r="A12" s="12">
        <v>45870</v>
      </c>
      <c r="C12" s="10">
        <f t="shared" si="0"/>
        <v>5.8070468562178839</v>
      </c>
      <c r="D12" s="10">
        <f t="shared" si="1"/>
        <v>-1.8029937818735666</v>
      </c>
      <c r="E12" s="10">
        <f t="shared" si="2"/>
        <v>13.417087494309335</v>
      </c>
    </row>
    <row r="13" spans="1:5" x14ac:dyDescent="0.3">
      <c r="A13" s="12">
        <v>45900</v>
      </c>
      <c r="C13" s="10">
        <f t="shared" si="0"/>
        <v>5.973223190865804</v>
      </c>
      <c r="D13" s="10">
        <f t="shared" si="1"/>
        <v>-2.0904881755508633</v>
      </c>
      <c r="E13" s="10">
        <f t="shared" si="2"/>
        <v>14.036934557282471</v>
      </c>
    </row>
  </sheetData>
  <pageMargins left="0.7" right="0.7" top="0.75" bottom="0.75" header="0.3" footer="0.3"/>
  <drawing r:id="rId1"/>
  <tableParts count="1">
    <tablePart r:id="rId2"/>
  </tablePart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E171AA-12DB-4C93-B54B-145D467AC90C}">
  <dimension ref="A1:E13"/>
  <sheetViews>
    <sheetView zoomScale="52" workbookViewId="0">
      <selection activeCell="G42" sqref="A1:G42"/>
    </sheetView>
  </sheetViews>
  <sheetFormatPr defaultRowHeight="14.4" x14ac:dyDescent="0.3"/>
  <cols>
    <col min="1" max="1" width="10.33203125" bestFit="1" customWidth="1"/>
    <col min="2" max="2" width="14.44140625" customWidth="1"/>
    <col min="3" max="3" width="23" customWidth="1"/>
    <col min="4" max="4" width="36" customWidth="1"/>
    <col min="5" max="5" width="36.21875" customWidth="1"/>
  </cols>
  <sheetData>
    <row r="1" spans="1:5" x14ac:dyDescent="0.3">
      <c r="A1" t="s">
        <v>49</v>
      </c>
      <c r="B1" t="s">
        <v>70</v>
      </c>
      <c r="C1" t="s">
        <v>78</v>
      </c>
      <c r="D1" t="s">
        <v>79</v>
      </c>
      <c r="E1" t="s">
        <v>80</v>
      </c>
    </row>
    <row r="2" spans="1:5" x14ac:dyDescent="0.3">
      <c r="A2" s="12">
        <v>45566</v>
      </c>
      <c r="B2" s="10">
        <v>5</v>
      </c>
    </row>
    <row r="3" spans="1:5" x14ac:dyDescent="0.3">
      <c r="A3" s="12">
        <v>45597</v>
      </c>
      <c r="B3" s="10">
        <v>8</v>
      </c>
    </row>
    <row r="4" spans="1:5" x14ac:dyDescent="0.3">
      <c r="A4" s="12">
        <v>45627</v>
      </c>
      <c r="B4" s="10">
        <v>5</v>
      </c>
    </row>
    <row r="5" spans="1:5" x14ac:dyDescent="0.3">
      <c r="A5" s="12">
        <v>45658</v>
      </c>
      <c r="B5" s="10">
        <v>2</v>
      </c>
    </row>
    <row r="6" spans="1:5" x14ac:dyDescent="0.3">
      <c r="A6" s="12">
        <v>45689</v>
      </c>
      <c r="B6" s="10">
        <v>2</v>
      </c>
    </row>
    <row r="7" spans="1:5" x14ac:dyDescent="0.3">
      <c r="A7" s="12">
        <v>45717</v>
      </c>
      <c r="B7" s="10">
        <v>5</v>
      </c>
      <c r="C7" s="10">
        <v>5</v>
      </c>
      <c r="D7" s="10">
        <v>5</v>
      </c>
      <c r="E7" s="10">
        <v>5</v>
      </c>
    </row>
    <row r="8" spans="1:5" x14ac:dyDescent="0.3">
      <c r="A8" s="12">
        <v>45748</v>
      </c>
      <c r="C8" s="10">
        <f t="shared" ref="C8:C13" si="0">_xlfn.FORECAST.ETS(A8,$B$2:$B$7,$A$2:$A$7,1,1)</f>
        <v>1.5064824599212894</v>
      </c>
      <c r="D8" s="10">
        <f t="shared" ref="D8:D13" si="1">C8-_xlfn.FORECAST.ETS.CONFINT(A8,$B$2:$B$7,$A$2:$A$7,0.95,1,1)</f>
        <v>-2.6780061502904742</v>
      </c>
      <c r="E8" s="10">
        <f t="shared" ref="E8:E13" si="2">C8+_xlfn.FORECAST.ETS.CONFINT(A8,$B$2:$B$7,$A$2:$A$7,0.95,1,1)</f>
        <v>5.6909710701330534</v>
      </c>
    </row>
    <row r="9" spans="1:5" x14ac:dyDescent="0.3">
      <c r="A9" s="12">
        <v>45778</v>
      </c>
      <c r="C9" s="10">
        <f t="shared" si="0"/>
        <v>0.80512865605896022</v>
      </c>
      <c r="D9" s="10">
        <f t="shared" si="1"/>
        <v>-3.4129707774242868</v>
      </c>
      <c r="E9" s="10">
        <f t="shared" si="2"/>
        <v>5.023228089542207</v>
      </c>
    </row>
    <row r="10" spans="1:5" x14ac:dyDescent="0.3">
      <c r="A10" s="12">
        <v>45809</v>
      </c>
      <c r="C10" s="10">
        <f t="shared" si="0"/>
        <v>0.10377485219662873</v>
      </c>
      <c r="D10" s="10">
        <f t="shared" si="1"/>
        <v>-4.1481947818045706</v>
      </c>
      <c r="E10" s="10">
        <f t="shared" si="2"/>
        <v>4.3557444861978274</v>
      </c>
    </row>
    <row r="11" spans="1:5" x14ac:dyDescent="0.3">
      <c r="A11" s="12">
        <v>45839</v>
      </c>
      <c r="C11" s="10">
        <f t="shared" si="0"/>
        <v>-0.5975789516657003</v>
      </c>
      <c r="D11" s="10">
        <f t="shared" si="1"/>
        <v>-4.8836760996584569</v>
      </c>
      <c r="E11" s="10">
        <f t="shared" si="2"/>
        <v>3.6885181963270561</v>
      </c>
    </row>
    <row r="12" spans="1:5" x14ac:dyDescent="0.3">
      <c r="A12" s="12">
        <v>45870</v>
      </c>
      <c r="C12" s="10">
        <f t="shared" si="0"/>
        <v>-1.2989327555280317</v>
      </c>
      <c r="D12" s="10">
        <f t="shared" si="1"/>
        <v>-5.6194126861991158</v>
      </c>
      <c r="E12" s="10">
        <f t="shared" si="2"/>
        <v>3.021547175143052</v>
      </c>
    </row>
    <row r="13" spans="1:5" x14ac:dyDescent="0.3">
      <c r="A13" s="12">
        <v>45900</v>
      </c>
      <c r="C13" s="10">
        <f t="shared" si="0"/>
        <v>-1.9776622431367377</v>
      </c>
      <c r="D13" s="10">
        <f t="shared" si="1"/>
        <v>-6.3316652093331909</v>
      </c>
      <c r="E13" s="10">
        <f t="shared" si="2"/>
        <v>2.3763407230597151</v>
      </c>
    </row>
  </sheetData>
  <pageMargins left="0.7" right="0.7" top="0.75" bottom="0.75" header="0.3" footer="0.3"/>
  <drawing r:id="rId1"/>
  <tableParts count="1">
    <tablePart r:id="rId2"/>
  </tableParts>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B0AFA4-C8DC-47B9-943E-7114986BD506}">
  <dimension ref="A1:E13"/>
  <sheetViews>
    <sheetView zoomScale="64" workbookViewId="0">
      <selection activeCell="F41" sqref="A1:F41"/>
    </sheetView>
  </sheetViews>
  <sheetFormatPr defaultRowHeight="14.4" x14ac:dyDescent="0.3"/>
  <cols>
    <col min="1" max="1" width="10.33203125" bestFit="1" customWidth="1"/>
    <col min="2" max="2" width="14.44140625" customWidth="1"/>
    <col min="3" max="3" width="23" customWidth="1"/>
    <col min="4" max="4" width="36" customWidth="1"/>
    <col min="5" max="5" width="36.21875" customWidth="1"/>
  </cols>
  <sheetData>
    <row r="1" spans="1:5" x14ac:dyDescent="0.3">
      <c r="A1" t="s">
        <v>49</v>
      </c>
      <c r="B1" t="s">
        <v>71</v>
      </c>
      <c r="C1" t="s">
        <v>93</v>
      </c>
      <c r="D1" t="s">
        <v>94</v>
      </c>
      <c r="E1" t="s">
        <v>95</v>
      </c>
    </row>
    <row r="2" spans="1:5" x14ac:dyDescent="0.3">
      <c r="A2" s="12">
        <v>45566</v>
      </c>
      <c r="B2" s="10">
        <v>3</v>
      </c>
    </row>
    <row r="3" spans="1:5" x14ac:dyDescent="0.3">
      <c r="A3" s="12">
        <v>45597</v>
      </c>
      <c r="B3" s="10">
        <v>3</v>
      </c>
    </row>
    <row r="4" spans="1:5" x14ac:dyDescent="0.3">
      <c r="A4" s="12">
        <v>45627</v>
      </c>
      <c r="B4" s="10">
        <v>1</v>
      </c>
    </row>
    <row r="5" spans="1:5" x14ac:dyDescent="0.3">
      <c r="A5" s="12">
        <v>45658</v>
      </c>
      <c r="B5" s="10">
        <v>5</v>
      </c>
    </row>
    <row r="6" spans="1:5" x14ac:dyDescent="0.3">
      <c r="A6" s="12">
        <v>45689</v>
      </c>
      <c r="B6" s="10">
        <v>6</v>
      </c>
    </row>
    <row r="7" spans="1:5" x14ac:dyDescent="0.3">
      <c r="A7" s="12">
        <v>45717</v>
      </c>
      <c r="B7" s="10">
        <v>10</v>
      </c>
      <c r="C7" s="10">
        <v>10</v>
      </c>
      <c r="D7" s="10">
        <v>10</v>
      </c>
      <c r="E7" s="10">
        <v>10</v>
      </c>
    </row>
    <row r="8" spans="1:5" x14ac:dyDescent="0.3">
      <c r="A8" s="12">
        <v>45748</v>
      </c>
      <c r="C8" s="10">
        <f t="shared" ref="C8:C13" si="0">_xlfn.FORECAST.ETS(A8,$B$2:$B$7,$A$2:$A$7,1,1)</f>
        <v>10.959324533461622</v>
      </c>
      <c r="D8" s="10">
        <f t="shared" ref="D8:D13" si="1">C8-_xlfn.FORECAST.ETS.CONFINT(A8,$B$2:$B$7,$A$2:$A$7,0.95,1,1)</f>
        <v>6.8847714487373661</v>
      </c>
      <c r="E8" s="10">
        <f t="shared" ref="E8:E13" si="2">C8+_xlfn.FORECAST.ETS.CONFINT(A8,$B$2:$B$7,$A$2:$A$7,0.95,1,1)</f>
        <v>15.033877618185878</v>
      </c>
    </row>
    <row r="9" spans="1:5" x14ac:dyDescent="0.3">
      <c r="A9" s="12">
        <v>45778</v>
      </c>
      <c r="C9" s="10">
        <f t="shared" si="0"/>
        <v>12.51768235983867</v>
      </c>
      <c r="D9" s="10">
        <f t="shared" si="1"/>
        <v>7.4220452294974733</v>
      </c>
      <c r="E9" s="10">
        <f t="shared" si="2"/>
        <v>17.613319490179865</v>
      </c>
    </row>
    <row r="10" spans="1:5" x14ac:dyDescent="0.3">
      <c r="A10" s="12">
        <v>45809</v>
      </c>
      <c r="C10" s="10">
        <f t="shared" si="0"/>
        <v>14.076040186215719</v>
      </c>
      <c r="D10" s="10">
        <f t="shared" si="1"/>
        <v>8.1301167534597401</v>
      </c>
      <c r="E10" s="10">
        <f t="shared" si="2"/>
        <v>20.021963618971697</v>
      </c>
    </row>
    <row r="11" spans="1:5" x14ac:dyDescent="0.3">
      <c r="A11" s="12">
        <v>45839</v>
      </c>
      <c r="C11" s="10">
        <f t="shared" si="0"/>
        <v>15.634398012592767</v>
      </c>
      <c r="D11" s="10">
        <f t="shared" si="1"/>
        <v>8.9435476065191111</v>
      </c>
      <c r="E11" s="10">
        <f t="shared" si="2"/>
        <v>22.325248418666423</v>
      </c>
    </row>
    <row r="12" spans="1:5" x14ac:dyDescent="0.3">
      <c r="A12" s="12">
        <v>45870</v>
      </c>
      <c r="C12" s="10">
        <f t="shared" si="0"/>
        <v>17.192755838969816</v>
      </c>
      <c r="D12" s="10">
        <f t="shared" si="1"/>
        <v>9.8302853274597304</v>
      </c>
      <c r="E12" s="10">
        <f t="shared" si="2"/>
        <v>24.555226350479902</v>
      </c>
    </row>
    <row r="13" spans="1:5" x14ac:dyDescent="0.3">
      <c r="A13" s="12">
        <v>45900</v>
      </c>
      <c r="C13" s="10">
        <f t="shared" si="0"/>
        <v>18.700844058044378</v>
      </c>
      <c r="D13" s="10">
        <f t="shared" si="1"/>
        <v>10.740678127139525</v>
      </c>
      <c r="E13" s="10">
        <f t="shared" si="2"/>
        <v>26.661009988949232</v>
      </c>
    </row>
  </sheetData>
  <pageMargins left="0.7" right="0.7" top="0.75" bottom="0.75" header="0.3" footer="0.3"/>
  <drawing r:id="rId1"/>
  <tableParts count="1">
    <tablePart r:id="rId2"/>
  </tableParts>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BB2B9D-3C22-4FE1-A1AB-12348A1CF330}">
  <dimension ref="A1:E13"/>
  <sheetViews>
    <sheetView zoomScale="60" workbookViewId="0">
      <selection activeCell="F42" sqref="A1:F42"/>
    </sheetView>
  </sheetViews>
  <sheetFormatPr defaultRowHeight="14.4" x14ac:dyDescent="0.3"/>
  <cols>
    <col min="1" max="1" width="10.33203125" bestFit="1" customWidth="1"/>
    <col min="2" max="2" width="14.44140625" customWidth="1"/>
    <col min="3" max="3" width="23" customWidth="1"/>
    <col min="4" max="4" width="36" customWidth="1"/>
    <col min="5" max="5" width="36.21875" customWidth="1"/>
  </cols>
  <sheetData>
    <row r="1" spans="1:5" x14ac:dyDescent="0.3">
      <c r="A1" t="s">
        <v>49</v>
      </c>
      <c r="B1" t="s">
        <v>72</v>
      </c>
      <c r="C1" t="s">
        <v>96</v>
      </c>
      <c r="D1" t="s">
        <v>97</v>
      </c>
      <c r="E1" t="s">
        <v>98</v>
      </c>
    </row>
    <row r="2" spans="1:5" x14ac:dyDescent="0.3">
      <c r="A2" s="12">
        <v>45566</v>
      </c>
      <c r="B2" s="10">
        <v>3</v>
      </c>
    </row>
    <row r="3" spans="1:5" x14ac:dyDescent="0.3">
      <c r="A3" s="12">
        <v>45597</v>
      </c>
      <c r="B3" s="10">
        <v>3</v>
      </c>
    </row>
    <row r="4" spans="1:5" x14ac:dyDescent="0.3">
      <c r="A4" s="12">
        <v>45627</v>
      </c>
      <c r="B4" s="10">
        <v>6</v>
      </c>
    </row>
    <row r="5" spans="1:5" x14ac:dyDescent="0.3">
      <c r="A5" s="12">
        <v>45658</v>
      </c>
      <c r="B5" s="10">
        <v>3</v>
      </c>
    </row>
    <row r="6" spans="1:5" x14ac:dyDescent="0.3">
      <c r="A6" s="12">
        <v>45689</v>
      </c>
      <c r="B6" s="10">
        <v>7</v>
      </c>
    </row>
    <row r="7" spans="1:5" x14ac:dyDescent="0.3">
      <c r="A7" s="12">
        <v>45717</v>
      </c>
      <c r="B7" s="10">
        <v>3</v>
      </c>
      <c r="C7" s="10">
        <v>3</v>
      </c>
      <c r="D7" s="10">
        <v>3</v>
      </c>
      <c r="E7" s="10">
        <v>3</v>
      </c>
    </row>
    <row r="8" spans="1:5" x14ac:dyDescent="0.3">
      <c r="A8" s="12">
        <v>45748</v>
      </c>
      <c r="C8" s="10">
        <f t="shared" ref="C8:C13" si="0">_xlfn.FORECAST.ETS(A8,$B$2:$B$7,$A$2:$A$7,1,1)</f>
        <v>6.2090278801046237</v>
      </c>
      <c r="D8" s="10">
        <f t="shared" ref="D8:D13" si="1">C8-_xlfn.FORECAST.ETS.CONFINT(A8,$B$2:$B$7,$A$2:$A$7,0.95,1,1)</f>
        <v>3.6943252390820458</v>
      </c>
      <c r="E8" s="10">
        <f t="shared" ref="E8:E13" si="2">C8+_xlfn.FORECAST.ETS.CONFINT(A8,$B$2:$B$7,$A$2:$A$7,0.95,1,1)</f>
        <v>8.7237305211272016</v>
      </c>
    </row>
    <row r="9" spans="1:5" x14ac:dyDescent="0.3">
      <c r="A9" s="12">
        <v>45778</v>
      </c>
      <c r="C9" s="10">
        <f t="shared" si="0"/>
        <v>4.5647919011058189</v>
      </c>
      <c r="D9" s="10">
        <f t="shared" si="1"/>
        <v>1.7510160625535658</v>
      </c>
      <c r="E9" s="10">
        <f t="shared" si="2"/>
        <v>7.378567739658072</v>
      </c>
    </row>
    <row r="10" spans="1:5" x14ac:dyDescent="0.3">
      <c r="A10" s="12">
        <v>45809</v>
      </c>
      <c r="C10" s="10">
        <f t="shared" si="0"/>
        <v>6.9275063093652474</v>
      </c>
      <c r="D10" s="10">
        <f t="shared" si="1"/>
        <v>3.8414630643712719</v>
      </c>
      <c r="E10" s="10">
        <f t="shared" si="2"/>
        <v>10.013549554359223</v>
      </c>
    </row>
    <row r="11" spans="1:5" x14ac:dyDescent="0.3">
      <c r="A11" s="12">
        <v>45839</v>
      </c>
      <c r="C11" s="10">
        <f t="shared" si="0"/>
        <v>5.2832703303664434</v>
      </c>
      <c r="D11" s="10">
        <f t="shared" si="1"/>
        <v>1.9471061631939923</v>
      </c>
      <c r="E11" s="10">
        <f t="shared" si="2"/>
        <v>8.6194344975388937</v>
      </c>
    </row>
    <row r="12" spans="1:5" x14ac:dyDescent="0.3">
      <c r="A12" s="12">
        <v>45870</v>
      </c>
      <c r="C12" s="10">
        <f t="shared" si="0"/>
        <v>7.645984738625871</v>
      </c>
      <c r="D12" s="10">
        <f t="shared" si="1"/>
        <v>4.0753974306314351</v>
      </c>
      <c r="E12" s="10">
        <f t="shared" si="2"/>
        <v>11.216572046620307</v>
      </c>
    </row>
    <row r="13" spans="1:5" x14ac:dyDescent="0.3">
      <c r="A13" s="12">
        <v>45900</v>
      </c>
      <c r="C13" s="10">
        <f t="shared" si="0"/>
        <v>6.0547886299173506</v>
      </c>
      <c r="D13" s="10">
        <f t="shared" si="1"/>
        <v>2.2711439599109449</v>
      </c>
      <c r="E13" s="10">
        <f t="shared" si="2"/>
        <v>9.8384332999237571</v>
      </c>
    </row>
  </sheetData>
  <pageMargins left="0.7" right="0.7" top="0.75" bottom="0.75" header="0.3" footer="0.3"/>
  <drawing r:id="rId1"/>
  <tableParts count="1">
    <tablePart r:id="rId2"/>
  </tableParts>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D3F03-4B5F-41E4-B4C8-23F741986446}">
  <dimension ref="A1:E13"/>
  <sheetViews>
    <sheetView zoomScale="59" workbookViewId="0">
      <selection activeCell="F39" sqref="A1:F39"/>
    </sheetView>
  </sheetViews>
  <sheetFormatPr defaultRowHeight="14.4" x14ac:dyDescent="0.3"/>
  <cols>
    <col min="1" max="1" width="10.33203125" bestFit="1" customWidth="1"/>
    <col min="2" max="2" width="14.44140625" customWidth="1"/>
    <col min="3" max="3" width="23" customWidth="1"/>
    <col min="4" max="4" width="36" customWidth="1"/>
    <col min="5" max="5" width="36.21875" customWidth="1"/>
  </cols>
  <sheetData>
    <row r="1" spans="1:5" x14ac:dyDescent="0.3">
      <c r="A1" t="s">
        <v>49</v>
      </c>
      <c r="B1" t="s">
        <v>73</v>
      </c>
      <c r="C1" t="s">
        <v>99</v>
      </c>
      <c r="D1" t="s">
        <v>100</v>
      </c>
      <c r="E1" t="s">
        <v>101</v>
      </c>
    </row>
    <row r="2" spans="1:5" x14ac:dyDescent="0.3">
      <c r="A2" s="12">
        <v>45566</v>
      </c>
      <c r="B2" s="10">
        <v>5</v>
      </c>
    </row>
    <row r="3" spans="1:5" x14ac:dyDescent="0.3">
      <c r="A3" s="12">
        <v>45597</v>
      </c>
      <c r="B3" s="10">
        <v>6</v>
      </c>
    </row>
    <row r="4" spans="1:5" x14ac:dyDescent="0.3">
      <c r="A4" s="12">
        <v>45627</v>
      </c>
      <c r="B4" s="10">
        <v>8</v>
      </c>
    </row>
    <row r="5" spans="1:5" x14ac:dyDescent="0.3">
      <c r="A5" s="12">
        <v>45658</v>
      </c>
      <c r="B5" s="10">
        <v>4</v>
      </c>
    </row>
    <row r="6" spans="1:5" x14ac:dyDescent="0.3">
      <c r="A6" s="12">
        <v>45689</v>
      </c>
      <c r="B6" s="10">
        <v>4</v>
      </c>
    </row>
    <row r="7" spans="1:5" x14ac:dyDescent="0.3">
      <c r="A7" s="12">
        <v>45717</v>
      </c>
      <c r="B7" s="10">
        <v>6</v>
      </c>
      <c r="C7" s="10">
        <v>6</v>
      </c>
      <c r="D7" s="10">
        <v>6</v>
      </c>
      <c r="E7" s="10">
        <v>6</v>
      </c>
    </row>
    <row r="8" spans="1:5" x14ac:dyDescent="0.3">
      <c r="A8" s="12">
        <v>45748</v>
      </c>
      <c r="C8" s="10">
        <f t="shared" ref="C8:C13" si="0">_xlfn.FORECAST.ETS(A8,$B$2:$B$7,$A$2:$A$7,1,1)</f>
        <v>4.2273054657259417</v>
      </c>
      <c r="D8" s="10">
        <f t="shared" ref="D8:D13" si="1">C8-_xlfn.FORECAST.ETS.CONFINT(A8,$B$2:$B$7,$A$2:$A$7,0.95,1,1)</f>
        <v>0.9609939921633579</v>
      </c>
      <c r="E8" s="10">
        <f t="shared" ref="E8:E13" si="2">C8+_xlfn.FORECAST.ETS.CONFINT(A8,$B$2:$B$7,$A$2:$A$7,0.95,1,1)</f>
        <v>7.4936169392885255</v>
      </c>
    </row>
    <row r="9" spans="1:5" x14ac:dyDescent="0.3">
      <c r="A9" s="12">
        <v>45778</v>
      </c>
      <c r="C9" s="10">
        <f t="shared" si="0"/>
        <v>3.9975161153696415</v>
      </c>
      <c r="D9" s="10">
        <f t="shared" si="1"/>
        <v>0.70496883908086128</v>
      </c>
      <c r="E9" s="10">
        <f t="shared" si="2"/>
        <v>7.2900633916584212</v>
      </c>
    </row>
    <row r="10" spans="1:5" x14ac:dyDescent="0.3">
      <c r="A10" s="12">
        <v>45809</v>
      </c>
      <c r="C10" s="10">
        <f t="shared" si="0"/>
        <v>3.7677267650133413</v>
      </c>
      <c r="D10" s="10">
        <f t="shared" si="1"/>
        <v>0.44874122233911251</v>
      </c>
      <c r="E10" s="10">
        <f t="shared" si="2"/>
        <v>7.08671230768757</v>
      </c>
    </row>
    <row r="11" spans="1:5" x14ac:dyDescent="0.3">
      <c r="A11" s="12">
        <v>45839</v>
      </c>
      <c r="C11" s="10">
        <f t="shared" si="0"/>
        <v>3.5379374146570406</v>
      </c>
      <c r="D11" s="10">
        <f t="shared" si="1"/>
        <v>0.19231275286972371</v>
      </c>
      <c r="E11" s="10">
        <f t="shared" si="2"/>
        <v>6.8835620764443579</v>
      </c>
    </row>
    <row r="12" spans="1:5" x14ac:dyDescent="0.3">
      <c r="A12" s="12">
        <v>45870</v>
      </c>
      <c r="C12" s="10">
        <f t="shared" si="0"/>
        <v>3.3081480643007399</v>
      </c>
      <c r="D12" s="10">
        <f t="shared" si="1"/>
        <v>-6.4314973215731097E-2</v>
      </c>
      <c r="E12" s="10">
        <f t="shared" si="2"/>
        <v>6.6806111018172114</v>
      </c>
    </row>
    <row r="13" spans="1:5" x14ac:dyDescent="0.3">
      <c r="A13" s="12">
        <v>45900</v>
      </c>
      <c r="C13" s="10">
        <f t="shared" si="0"/>
        <v>3.0857712736333527</v>
      </c>
      <c r="D13" s="10">
        <f t="shared" si="1"/>
        <v>-0.31285904159967037</v>
      </c>
      <c r="E13" s="10">
        <f t="shared" si="2"/>
        <v>6.4844015888663762</v>
      </c>
    </row>
  </sheetData>
  <pageMargins left="0.7" right="0.7" top="0.75" bottom="0.75" header="0.3" footer="0.3"/>
  <drawing r:id="rId1"/>
  <tableParts count="1">
    <tablePart r:id="rId2"/>
  </tablePart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02FB42-F7E8-4EC8-9A36-867C82F66A7E}">
  <dimension ref="A1:E13"/>
  <sheetViews>
    <sheetView zoomScale="72" workbookViewId="0">
      <selection activeCell="E37" sqref="A1:E37"/>
    </sheetView>
  </sheetViews>
  <sheetFormatPr defaultRowHeight="14.4" x14ac:dyDescent="0.3"/>
  <cols>
    <col min="1" max="1" width="10.33203125" bestFit="1" customWidth="1"/>
    <col min="2" max="2" width="14.44140625" customWidth="1"/>
    <col min="3" max="3" width="23" customWidth="1"/>
    <col min="4" max="4" width="36" customWidth="1"/>
    <col min="5" max="5" width="36.21875" customWidth="1"/>
  </cols>
  <sheetData>
    <row r="1" spans="1:5" x14ac:dyDescent="0.3">
      <c r="A1" t="s">
        <v>49</v>
      </c>
      <c r="B1" t="s">
        <v>74</v>
      </c>
      <c r="C1" t="s">
        <v>102</v>
      </c>
      <c r="D1" t="s">
        <v>103</v>
      </c>
      <c r="E1" t="s">
        <v>104</v>
      </c>
    </row>
    <row r="2" spans="1:5" x14ac:dyDescent="0.3">
      <c r="A2" s="12">
        <v>45566</v>
      </c>
      <c r="B2" s="10">
        <v>2</v>
      </c>
    </row>
    <row r="3" spans="1:5" x14ac:dyDescent="0.3">
      <c r="A3" s="12">
        <v>45597</v>
      </c>
      <c r="B3" s="10">
        <v>6</v>
      </c>
    </row>
    <row r="4" spans="1:5" x14ac:dyDescent="0.3">
      <c r="A4" s="12">
        <v>45627</v>
      </c>
      <c r="B4" s="10">
        <v>4</v>
      </c>
    </row>
    <row r="5" spans="1:5" x14ac:dyDescent="0.3">
      <c r="A5" s="12">
        <v>45658</v>
      </c>
      <c r="B5" s="10">
        <v>3</v>
      </c>
    </row>
    <row r="6" spans="1:5" x14ac:dyDescent="0.3">
      <c r="A6" s="12">
        <v>45689</v>
      </c>
      <c r="B6" s="10">
        <v>3</v>
      </c>
    </row>
    <row r="7" spans="1:5" x14ac:dyDescent="0.3">
      <c r="A7" s="12">
        <v>45717</v>
      </c>
      <c r="B7" s="10">
        <v>9</v>
      </c>
      <c r="C7" s="10">
        <v>9</v>
      </c>
      <c r="D7" s="10">
        <v>9</v>
      </c>
      <c r="E7" s="10">
        <v>9</v>
      </c>
    </row>
    <row r="8" spans="1:5" x14ac:dyDescent="0.3">
      <c r="A8" s="12">
        <v>45748</v>
      </c>
      <c r="C8" s="10">
        <f t="shared" ref="C8:C13" si="0">_xlfn.FORECAST.ETS(A8,$B$2:$B$7,$A$2:$A$7,1,1)</f>
        <v>4.9745123541860607</v>
      </c>
      <c r="D8" s="10">
        <f t="shared" ref="D8:D13" si="1">C8-_xlfn.FORECAST.ETS.CONFINT(A8,$B$2:$B$7,$A$2:$A$7,0.95,1,1)</f>
        <v>1.4371430992675793</v>
      </c>
      <c r="E8" s="10">
        <f t="shared" ref="E8:E13" si="2">C8+_xlfn.FORECAST.ETS.CONFINT(A8,$B$2:$B$7,$A$2:$A$7,0.95,1,1)</f>
        <v>8.5118816091045417</v>
      </c>
    </row>
    <row r="9" spans="1:5" x14ac:dyDescent="0.3">
      <c r="A9" s="12">
        <v>45778</v>
      </c>
      <c r="C9" s="10">
        <f t="shared" si="0"/>
        <v>8.5085873234091132</v>
      </c>
      <c r="D9" s="10">
        <f t="shared" si="1"/>
        <v>4.9712021503648005</v>
      </c>
      <c r="E9" s="10">
        <f t="shared" si="2"/>
        <v>12.045972496453427</v>
      </c>
    </row>
    <row r="10" spans="1:5" x14ac:dyDescent="0.3">
      <c r="A10" s="12">
        <v>45809</v>
      </c>
      <c r="C10" s="10">
        <f t="shared" si="0"/>
        <v>5.9706105778771015</v>
      </c>
      <c r="D10" s="10">
        <f t="shared" si="1"/>
        <v>2.4039142937252707</v>
      </c>
      <c r="E10" s="10">
        <f t="shared" si="2"/>
        <v>9.5373068620289327</v>
      </c>
    </row>
    <row r="11" spans="1:5" x14ac:dyDescent="0.3">
      <c r="A11" s="12">
        <v>45839</v>
      </c>
      <c r="C11" s="10">
        <f t="shared" si="0"/>
        <v>9.5046855471001521</v>
      </c>
      <c r="D11" s="10">
        <f t="shared" si="1"/>
        <v>5.9379454096758364</v>
      </c>
      <c r="E11" s="10">
        <f t="shared" si="2"/>
        <v>13.071425684524467</v>
      </c>
    </row>
    <row r="12" spans="1:5" x14ac:dyDescent="0.3">
      <c r="A12" s="12">
        <v>45870</v>
      </c>
      <c r="C12" s="10">
        <f t="shared" si="0"/>
        <v>6.9667088015681422</v>
      </c>
      <c r="D12" s="10">
        <f t="shared" si="1"/>
        <v>3.3699921767740655</v>
      </c>
      <c r="E12" s="10">
        <f t="shared" si="2"/>
        <v>10.563425426362219</v>
      </c>
    </row>
    <row r="13" spans="1:5" x14ac:dyDescent="0.3">
      <c r="A13" s="12">
        <v>45900</v>
      </c>
      <c r="C13" s="10">
        <f t="shared" si="0"/>
        <v>10.386781352429159</v>
      </c>
      <c r="D13" s="10">
        <f t="shared" si="1"/>
        <v>6.7899822425860936</v>
      </c>
      <c r="E13" s="10">
        <f t="shared" si="2"/>
        <v>13.983580462272224</v>
      </c>
    </row>
  </sheetData>
  <pageMargins left="0.7" right="0.7" top="0.75" bottom="0.75" header="0.3" footer="0.3"/>
  <drawing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_rels/item22.xml.rels><?xml version="1.0" encoding="UTF-8" standalone="yes"?>
<Relationships xmlns="http://schemas.openxmlformats.org/package/2006/relationships"><Relationship Id="rId1" Type="http://schemas.openxmlformats.org/officeDocument/2006/relationships/customXmlProps" Target="itemProps22.xml"/></Relationships>
</file>

<file path=customXml/_rels/item23.xml.rels><?xml version="1.0" encoding="UTF-8" standalone="yes"?>
<Relationships xmlns="http://schemas.openxmlformats.org/package/2006/relationships"><Relationship Id="rId1" Type="http://schemas.openxmlformats.org/officeDocument/2006/relationships/customXmlProps" Target="itemProps23.xml"/></Relationships>
</file>

<file path=customXml/item1.xml>��
</file>

<file path=customXml/item2.xml>��
</file>

<file path=customXml/item3.xml>��
</file>

<file path=customXml/item4.xml>��
</file>

<file path=customXml/item5.xml>��
</file>

<file path=customXml/item6.xml><?xml version="1.0" encoding="utf-8"?>
<?mso-contentType ?>
<FormTemplates xmlns="http://schemas.microsoft.com/sharepoint/v3/contenttype/forms">
  <Display>DocumentLibraryForm</Display>
  <Edit>DocumentLibraryForm</Edit>
  <New>DocumentLibraryForm</New>
</FormTemplates>
</file>

<file path=customXml/item7.xml><?xml version="1.0" encoding="utf-8"?>
<p:properties xmlns:p="http://schemas.microsoft.com/office/2006/metadata/properties" xmlns:xsi="http://www.w3.org/2001/XMLSchema-instance" xmlns:pc="http://schemas.microsoft.com/office/infopath/2007/PartnerControls">
  <documentManagement>
    <_activity xmlns="54c6ceb0-52e0-48cf-a926-eddbdffe6926" xsi:nil="true"/>
  </documentManagement>
</p:properties>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xml version="1.0" encoding="utf-8"?>
<ct:contentTypeSchema xmlns:ct="http://schemas.microsoft.com/office/2006/metadata/contentType" xmlns:ma="http://schemas.microsoft.com/office/2006/metadata/properties/metaAttributes" ct:_="" ma:_="" ma:contentTypeName="Document" ma:contentTypeID="0x010100CD689EF5D574AD489DE451FF92550E50" ma:contentTypeVersion="13" ma:contentTypeDescription="Create a new document." ma:contentTypeScope="" ma:versionID="b970611687cbc3996e1c2827b760dc93">
  <xsd:schema xmlns:xsd="http://www.w3.org/2001/XMLSchema" xmlns:xs="http://www.w3.org/2001/XMLSchema" xmlns:p="http://schemas.microsoft.com/office/2006/metadata/properties" xmlns:ns3="54c6ceb0-52e0-48cf-a926-eddbdffe6926" xmlns:ns4="c872fe6a-dbf3-4abb-8169-016abb3a4c8c" targetNamespace="http://schemas.microsoft.com/office/2006/metadata/properties" ma:root="true" ma:fieldsID="c8db201a4cb30885cf5d995a3c237685" ns3:_="" ns4:_="">
    <xsd:import namespace="54c6ceb0-52e0-48cf-a926-eddbdffe6926"/>
    <xsd:import namespace="c872fe6a-dbf3-4abb-8169-016abb3a4c8c"/>
    <xsd:element name="properties">
      <xsd:complexType>
        <xsd:sequence>
          <xsd:element name="documentManagement">
            <xsd:complexType>
              <xsd:all>
                <xsd:element ref="ns3:MediaServiceMetadata" minOccurs="0"/>
                <xsd:element ref="ns3:MediaServiceFastMetadata" minOccurs="0"/>
                <xsd:element ref="ns3:_activity" minOccurs="0"/>
                <xsd:element ref="ns4:SharedWithUsers" minOccurs="0"/>
                <xsd:element ref="ns4:SharedWithDetails" minOccurs="0"/>
                <xsd:element ref="ns4:SharingHintHash" minOccurs="0"/>
                <xsd:element ref="ns3:MediaServiceObjectDetectorVersions" minOccurs="0"/>
                <xsd:element ref="ns3:MediaServiceAutoTags" minOccurs="0"/>
                <xsd:element ref="ns3:MediaServiceOCR" minOccurs="0"/>
                <xsd:element ref="ns3:MediaServiceGenerationTime" minOccurs="0"/>
                <xsd:element ref="ns3:MediaServiceEventHashCode" minOccurs="0"/>
                <xsd:element ref="ns3:MediaServiceSearchProperties" minOccurs="0"/>
                <xsd:element ref="ns3: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4c6ceb0-52e0-48cf-a926-eddbdffe692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_activity" ma:index="10" nillable="true" ma:displayName="_activity" ma:hidden="true" ma:internalName="_activity">
      <xsd:simpleType>
        <xsd:restriction base="dms:Note"/>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MediaServiceBillingMetadata" ma:index="20"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872fe6a-dbf3-4abb-8169-016abb3a4c8c"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SharingHintHash" ma:index="13"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17.xml>��
</file>

<file path=customXml/item18.xml>��
</file>

<file path=customXml/item19.xml>��
</file>

<file path=customXml/item20.xml>��
</file>

<file path=customXml/item21.xml>��
</file>

<file path=customXml/item22.xml>��
</file>

<file path=customXml/item23.xml>��
</file>

<file path=customXml/itemProps1.xml><?xml version="1.0" encoding="utf-8"?>
<ds:datastoreItem xmlns:ds="http://schemas.openxmlformats.org/officeDocument/2006/customXml" ds:itemID="{D44CBBD6-8AF9-4521-87B9-1F88EDC7B386}">
  <ds:schemaRefs/>
</ds:datastoreItem>
</file>

<file path=customXml/itemProps2.xml><?xml version="1.0" encoding="utf-8"?>
<ds:datastoreItem xmlns:ds="http://schemas.openxmlformats.org/officeDocument/2006/customXml" ds:itemID="{0655FD02-23BC-4893-8975-1CE7D4740FF6}">
  <ds:schemaRefs/>
</ds:datastoreItem>
</file>

<file path=customXml/itemProps3.xml><?xml version="1.0" encoding="utf-8"?>
<ds:datastoreItem xmlns:ds="http://schemas.openxmlformats.org/officeDocument/2006/customXml" ds:itemID="{33EF91B3-3D2B-4661-BCB9-6452908B81B9}">
  <ds:schemaRefs>
    <ds:schemaRef ds:uri="http://schemas.microsoft.com/DataMashup"/>
  </ds:schemaRefs>
</ds:datastoreItem>
</file>

<file path=customXml/itemProps4.xml><?xml version="1.0" encoding="utf-8"?>
<ds:datastoreItem xmlns:ds="http://schemas.openxmlformats.org/officeDocument/2006/customXml" ds:itemID="{F17C3165-58D5-4708-8F97-3D0937A9B21D}">
  <ds:schemaRefs/>
</ds:datastoreItem>
</file>

<file path=customXml/itemProps5.xml><?xml version="1.0" encoding="utf-8"?>
<ds:datastoreItem xmlns:ds="http://schemas.openxmlformats.org/officeDocument/2006/customXml" ds:itemID="{25C2D54B-81C7-40CA-8D4C-E1F9447E7817}">
  <ds:schemaRefs/>
</ds:datastoreItem>
</file>

<file path=customXml/itemProps6.xml><?xml version="1.0" encoding="utf-8"?>
<ds:datastoreItem xmlns:ds="http://schemas.openxmlformats.org/officeDocument/2006/customXml" ds:itemID="{D35DF592-9083-4023-AB14-BDD5A83C1C91}">
  <ds:schemaRefs>
    <ds:schemaRef ds:uri="http://schemas.microsoft.com/sharepoint/v3/contenttype/forms"/>
  </ds:schemaRefs>
</ds:datastoreItem>
</file>

<file path=customXml/itemProps7.xml><?xml version="1.0" encoding="utf-8"?>
<ds:datastoreItem xmlns:ds="http://schemas.openxmlformats.org/officeDocument/2006/customXml" ds:itemID="{2EFBB348-2E39-4406-9E9C-7EC3427E5BB4}">
  <ds:schemaRefs>
    <ds:schemaRef ds:uri="http://www.w3.org/XML/1998/namespace"/>
    <ds:schemaRef ds:uri="54c6ceb0-52e0-48cf-a926-eddbdffe6926"/>
    <ds:schemaRef ds:uri="c872fe6a-dbf3-4abb-8169-016abb3a4c8c"/>
    <ds:schemaRef ds:uri="http://schemas.microsoft.com/office/2006/metadata/properties"/>
    <ds:schemaRef ds:uri="http://schemas.microsoft.com/office/2006/documentManagement/types"/>
    <ds:schemaRef ds:uri="http://purl.org/dc/terms/"/>
    <ds:schemaRef ds:uri="http://purl.org/dc/elements/1.1/"/>
    <ds:schemaRef ds:uri="http://purl.org/dc/dcmitype/"/>
    <ds:schemaRef ds:uri="http://schemas.microsoft.com/office/infopath/2007/PartnerControls"/>
    <ds:schemaRef ds:uri="http://schemas.openxmlformats.org/package/2006/metadata/core-properties"/>
  </ds:schemaRefs>
</ds:datastoreItem>
</file>

<file path=customXml/itemProps8.xml><?xml version="1.0" encoding="utf-8"?>
<ds:datastoreItem xmlns:ds="http://schemas.openxmlformats.org/officeDocument/2006/customXml" ds:itemID="{105471BE-89F1-447F-9087-440FA7D456F0}">
  <ds:schemaRefs/>
</ds:datastoreItem>
</file>

<file path=customXml/itemProps9.xml><?xml version="1.0" encoding="utf-8"?>
<ds:datastoreItem xmlns:ds="http://schemas.openxmlformats.org/officeDocument/2006/customXml" ds:itemID="{AC60375C-EFF4-44F8-BD80-5D434AD4E435}">
  <ds:schemaRefs/>
</ds:datastoreItem>
</file>

<file path=customXml/itemProps10.xml><?xml version="1.0" encoding="utf-8"?>
<ds:datastoreItem xmlns:ds="http://schemas.openxmlformats.org/officeDocument/2006/customXml" ds:itemID="{B19DBEC4-C48C-4412-9F67-F623452F3679}">
  <ds:schemaRefs/>
</ds:datastoreItem>
</file>

<file path=customXml/itemProps11.xml><?xml version="1.0" encoding="utf-8"?>
<ds:datastoreItem xmlns:ds="http://schemas.openxmlformats.org/officeDocument/2006/customXml" ds:itemID="{41BB29B6-963A-4E4D-B3B6-821B01242729}">
  <ds:schemaRefs/>
</ds:datastoreItem>
</file>

<file path=customXml/itemProps12.xml><?xml version="1.0" encoding="utf-8"?>
<ds:datastoreItem xmlns:ds="http://schemas.openxmlformats.org/officeDocument/2006/customXml" ds:itemID="{6445AF5E-BDCC-4C06-9B09-4382AFC6FB83}">
  <ds:schemaRefs/>
</ds:datastoreItem>
</file>

<file path=customXml/itemProps13.xml><?xml version="1.0" encoding="utf-8"?>
<ds:datastoreItem xmlns:ds="http://schemas.openxmlformats.org/officeDocument/2006/customXml" ds:itemID="{45781BE6-02B0-445B-83B6-DC7E7DBC637B}">
  <ds:schemaRefs/>
</ds:datastoreItem>
</file>

<file path=customXml/itemProps14.xml><?xml version="1.0" encoding="utf-8"?>
<ds:datastoreItem xmlns:ds="http://schemas.openxmlformats.org/officeDocument/2006/customXml" ds:itemID="{380906A5-2EEC-4FB5-87BD-AEA738D6F280}">
  <ds:schemaRefs/>
</ds:datastoreItem>
</file>

<file path=customXml/itemProps15.xml><?xml version="1.0" encoding="utf-8"?>
<ds:datastoreItem xmlns:ds="http://schemas.openxmlformats.org/officeDocument/2006/customXml" ds:itemID="{7C40046E-ADE0-43C5-9C57-41755D18482C}">
  <ds:schemaRefs/>
</ds:datastoreItem>
</file>

<file path=customXml/itemProps16.xml><?xml version="1.0" encoding="utf-8"?>
<ds:datastoreItem xmlns:ds="http://schemas.openxmlformats.org/officeDocument/2006/customXml" ds:itemID="{B713D302-3CD7-4ADB-9C55-B02B7FAE515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4c6ceb0-52e0-48cf-a926-eddbdffe6926"/>
    <ds:schemaRef ds:uri="c872fe6a-dbf3-4abb-8169-016abb3a4c8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17.xml><?xml version="1.0" encoding="utf-8"?>
<ds:datastoreItem xmlns:ds="http://schemas.openxmlformats.org/officeDocument/2006/customXml" ds:itemID="{665ED7B3-A327-4FAA-95B9-3BDDCB9515CB}">
  <ds:schemaRefs/>
</ds:datastoreItem>
</file>

<file path=customXml/itemProps18.xml><?xml version="1.0" encoding="utf-8"?>
<ds:datastoreItem xmlns:ds="http://schemas.openxmlformats.org/officeDocument/2006/customXml" ds:itemID="{4805AE8F-0827-433B-894C-DFBFAF2F81CB}">
  <ds:schemaRefs/>
</ds:datastoreItem>
</file>

<file path=customXml/itemProps19.xml><?xml version="1.0" encoding="utf-8"?>
<ds:datastoreItem xmlns:ds="http://schemas.openxmlformats.org/officeDocument/2006/customXml" ds:itemID="{F2F72755-9CFA-4949-A837-1A86A1D2FC1C}">
  <ds:schemaRefs/>
</ds:datastoreItem>
</file>

<file path=customXml/itemProps20.xml><?xml version="1.0" encoding="utf-8"?>
<ds:datastoreItem xmlns:ds="http://schemas.openxmlformats.org/officeDocument/2006/customXml" ds:itemID="{E39F5E1B-EA03-40FF-ACD5-FA0413C42D43}">
  <ds:schemaRefs/>
</ds:datastoreItem>
</file>

<file path=customXml/itemProps21.xml><?xml version="1.0" encoding="utf-8"?>
<ds:datastoreItem xmlns:ds="http://schemas.openxmlformats.org/officeDocument/2006/customXml" ds:itemID="{61DBA158-884B-477E-B405-B7F1988E2E6F}">
  <ds:schemaRefs/>
</ds:datastoreItem>
</file>

<file path=customXml/itemProps22.xml><?xml version="1.0" encoding="utf-8"?>
<ds:datastoreItem xmlns:ds="http://schemas.openxmlformats.org/officeDocument/2006/customXml" ds:itemID="{C6F8D617-7BEA-4604-85AB-1A68CF8DFA2E}">
  <ds:schemaRefs/>
</ds:datastoreItem>
</file>

<file path=customXml/itemProps23.xml><?xml version="1.0" encoding="utf-8"?>
<ds:datastoreItem xmlns:ds="http://schemas.openxmlformats.org/officeDocument/2006/customXml" ds:itemID="{F1D8BCF3-7DFF-4E85-9AFD-615E2C8F2DE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39</vt:i4>
      </vt:variant>
      <vt:variant>
        <vt:lpstr>Named Ranges</vt:lpstr>
      </vt:variant>
      <vt:variant>
        <vt:i4>2</vt:i4>
      </vt:variant>
    </vt:vector>
  </HeadingPairs>
  <TitlesOfParts>
    <vt:vector size="41" baseType="lpstr">
      <vt:lpstr>Demographic_Summary_Age</vt:lpstr>
      <vt:lpstr>Ethnicity_vs_FamilyType_Distrn</vt:lpstr>
      <vt:lpstr>FoodParcels</vt:lpstr>
      <vt:lpstr>Referrals</vt:lpstr>
      <vt:lpstr>Demographic_Dashboard</vt:lpstr>
      <vt:lpstr>Validation</vt:lpstr>
      <vt:lpstr>Pivot_Age_vs_Ethnicity</vt:lpstr>
      <vt:lpstr>Pivot_Household_Size</vt:lpstr>
      <vt:lpstr>Referral_Lookup</vt:lpstr>
      <vt:lpstr>Monthly_Parcel_Demand</vt:lpstr>
      <vt:lpstr>Parcel_Size_by_Ethnicity</vt:lpstr>
      <vt:lpstr>Monthly_Visits_Forecast</vt:lpstr>
      <vt:lpstr>Monthly_Visits</vt:lpstr>
      <vt:lpstr>Sheet19</vt:lpstr>
      <vt:lpstr>Sheet23</vt:lpstr>
      <vt:lpstr>Sheet24</vt:lpstr>
      <vt:lpstr>Sheet25</vt:lpstr>
      <vt:lpstr>Sheet26</vt:lpstr>
      <vt:lpstr>Sheet27</vt:lpstr>
      <vt:lpstr>Sheet28</vt:lpstr>
      <vt:lpstr>Sheet29</vt:lpstr>
      <vt:lpstr>Sheet30</vt:lpstr>
      <vt:lpstr>Sheet31</vt:lpstr>
      <vt:lpstr>Households</vt:lpstr>
      <vt:lpstr>Staff_Forecast_Results</vt:lpstr>
      <vt:lpstr>Staff_Forecast</vt:lpstr>
      <vt:lpstr>Donation_Strategy_Forecast</vt:lpstr>
      <vt:lpstr>Cost_Analysis</vt:lpstr>
      <vt:lpstr>Executive_Summary</vt:lpstr>
      <vt:lpstr>Donation_Strategy</vt:lpstr>
      <vt:lpstr>Sheet34</vt:lpstr>
      <vt:lpstr>Sheet35</vt:lpstr>
      <vt:lpstr>Sheet36</vt:lpstr>
      <vt:lpstr>Sheet37</vt:lpstr>
      <vt:lpstr>Sheet38</vt:lpstr>
      <vt:lpstr>Sheet39</vt:lpstr>
      <vt:lpstr>Sheet40</vt:lpstr>
      <vt:lpstr>Sheet41</vt:lpstr>
      <vt:lpstr>Sheet42</vt:lpstr>
      <vt:lpstr>Monthly_Visits_Forecast!Print_Area</vt:lpstr>
      <vt:lpstr>Referrals!Print_Area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Juliana Marie Nones Binondo</dc:creator>
  <cp:lastModifiedBy>Juliana B</cp:lastModifiedBy>
  <cp:lastPrinted>2025-08-21T04:13:41Z</cp:lastPrinted>
  <dcterms:created xsi:type="dcterms:W3CDTF">2025-08-04T03:04:02Z</dcterms:created>
  <dcterms:modified xsi:type="dcterms:W3CDTF">2025-08-21T04:24:54Z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0x010100CD689EF5D574AD489DE451FF92550E50</vt:lpwstr>
  </property>
</Properties>
</file>