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F309B911-D4F7-41D8-990E-DAE4AEDDC67F}" xr6:coauthVersionLast="47" xr6:coauthVersionMax="47" xr10:uidLastSave="{00000000-0000-0000-0000-000000000000}"/>
  <bookViews>
    <workbookView xWindow="-105" yWindow="0" windowWidth="32865" windowHeight="20985" xr2:uid="{00000000-000D-0000-FFFF-FFFF00000000}"/>
  </bookViews>
  <sheets>
    <sheet name="Tile" sheetId="1" r:id="rId1"/>
    <sheet name="info" sheetId="3" r:id="rId2"/>
    <sheet name="Sub_Idea" sheetId="2" r:id="rId3"/>
  </sheets>
  <definedNames>
    <definedName name="_xlnm._FilterDatabase" localSheetId="1" hidden="1">info!$B$2:$M$27</definedName>
    <definedName name="_xlnm._FilterDatabase" localSheetId="0" hidden="1">Tile!#REF!</definedName>
    <definedName name="objecttable">info!$B$2:$M$27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 s="1"/>
  <c r="A10" i="1" s="1"/>
  <c r="A12" i="1" s="1"/>
  <c r="A13" i="1" s="1"/>
  <c r="A14" i="1" s="1"/>
  <c r="A15" i="1" s="1"/>
  <c r="A17" i="1" s="1"/>
  <c r="A18" i="1" s="1"/>
  <c r="A19" i="1" s="1"/>
  <c r="A20" i="1" s="1"/>
  <c r="A22" i="1" s="1"/>
  <c r="A23" i="1" s="1"/>
  <c r="A24" i="1" s="1"/>
  <c r="A25" i="1" s="1"/>
  <c r="A28" i="1" s="1"/>
  <c r="A29" i="1" s="1"/>
  <c r="A30" i="1" s="1"/>
  <c r="A31" i="1" s="1"/>
  <c r="D26" i="1"/>
  <c r="D25" i="1"/>
  <c r="D24" i="1"/>
  <c r="D23" i="1"/>
  <c r="D22" i="1"/>
  <c r="F15" i="1"/>
  <c r="G26" i="1"/>
  <c r="F26" i="1"/>
  <c r="D15" i="1"/>
  <c r="D14" i="1"/>
  <c r="D13" i="1"/>
  <c r="D12" i="1"/>
  <c r="D10" i="1"/>
  <c r="D9" i="1"/>
  <c r="D8" i="1"/>
  <c r="D7" i="1"/>
  <c r="F31" i="1"/>
  <c r="F30" i="1"/>
  <c r="F29" i="1"/>
  <c r="F28" i="1"/>
  <c r="F25" i="1"/>
  <c r="F24" i="1"/>
  <c r="F23" i="1"/>
  <c r="F22" i="1"/>
  <c r="F20" i="1"/>
  <c r="F19" i="1"/>
  <c r="F18" i="1"/>
  <c r="F17" i="1"/>
  <c r="F14" i="1"/>
  <c r="F13" i="1"/>
  <c r="F12" i="1"/>
  <c r="F10" i="1"/>
  <c r="F9" i="1"/>
  <c r="F8" i="1"/>
  <c r="F7" i="1"/>
  <c r="F5" i="1"/>
  <c r="F4" i="1"/>
  <c r="F3" i="1"/>
  <c r="F2" i="1"/>
  <c r="G7" i="1"/>
  <c r="D21" i="1" l="1"/>
  <c r="D27" i="1"/>
  <c r="D16" i="1"/>
  <c r="A26" i="1"/>
  <c r="G17" i="1"/>
  <c r="G12" i="1"/>
  <c r="D32" i="1"/>
  <c r="D11" i="1"/>
  <c r="D6" i="1"/>
  <c r="G2" i="1"/>
  <c r="T42" i="3"/>
  <c r="Q42" i="3"/>
  <c r="U41" i="3"/>
  <c r="R41" i="3"/>
  <c r="U40" i="3"/>
  <c r="R40" i="3"/>
  <c r="R36" i="3"/>
  <c r="Q37" i="3"/>
  <c r="R37" i="3" s="1"/>
  <c r="R35" i="3"/>
  <c r="T32" i="3"/>
  <c r="Q32" i="3"/>
  <c r="U31" i="3"/>
  <c r="R31" i="3"/>
  <c r="U30" i="3"/>
  <c r="R30" i="3"/>
  <c r="V24" i="3"/>
  <c r="V25" i="3" s="1"/>
  <c r="V26" i="3" s="1"/>
  <c r="V27" i="3" s="1"/>
  <c r="S24" i="3"/>
  <c r="S25" i="3" s="1"/>
  <c r="S26" i="3" s="1"/>
  <c r="S27" i="3" s="1"/>
  <c r="V15" i="3"/>
  <c r="V16" i="3" s="1"/>
  <c r="V17" i="3" s="1"/>
  <c r="V18" i="3" s="1"/>
  <c r="S15" i="3"/>
  <c r="S16" i="3" s="1"/>
  <c r="S17" i="3" s="1"/>
  <c r="S18" i="3" s="1"/>
  <c r="X22" i="3"/>
  <c r="U22" i="3"/>
  <c r="T23" i="3"/>
  <c r="AA13" i="3"/>
  <c r="X13" i="3"/>
  <c r="U13" i="3"/>
  <c r="R13" i="3"/>
  <c r="AE4" i="3"/>
  <c r="AA4" i="3"/>
  <c r="X4" i="3"/>
  <c r="U4" i="3"/>
  <c r="T5" i="3"/>
  <c r="T6" i="3" s="1"/>
  <c r="T7" i="3" s="1"/>
  <c r="T8" i="3" s="1"/>
  <c r="T9" i="3" s="1"/>
  <c r="R3" i="3"/>
  <c r="W23" i="3"/>
  <c r="W24" i="3" s="1"/>
  <c r="Q23" i="3"/>
  <c r="X21" i="3"/>
  <c r="U21" i="3"/>
  <c r="R21" i="3"/>
  <c r="Z14" i="3"/>
  <c r="Z15" i="3" s="1"/>
  <c r="W14" i="3"/>
  <c r="W15" i="3" s="1"/>
  <c r="T14" i="3"/>
  <c r="Q14" i="3"/>
  <c r="AA12" i="3"/>
  <c r="X12" i="3"/>
  <c r="U12" i="3"/>
  <c r="R12" i="3"/>
  <c r="AC5" i="3"/>
  <c r="AC6" i="3" s="1"/>
  <c r="Z5" i="3"/>
  <c r="Z6" i="3" s="1"/>
  <c r="W5" i="3"/>
  <c r="Q5" i="3"/>
  <c r="AE3" i="3"/>
  <c r="AA3" i="3"/>
  <c r="X3" i="3"/>
  <c r="U3" i="3"/>
  <c r="AJ29" i="2"/>
  <c r="AH29" i="2"/>
  <c r="AF29" i="2"/>
  <c r="AD29" i="2"/>
  <c r="AB29" i="2"/>
  <c r="Z29" i="2"/>
  <c r="X29" i="2"/>
  <c r="V29" i="2"/>
  <c r="AK29" i="2" s="1"/>
  <c r="T29" i="2"/>
  <c r="R29" i="2"/>
  <c r="P29" i="2"/>
  <c r="N29" i="2"/>
  <c r="L29" i="2"/>
  <c r="J29" i="2"/>
  <c r="H29" i="2"/>
  <c r="F29" i="2"/>
  <c r="AJ28" i="2"/>
  <c r="AH28" i="2"/>
  <c r="AF28" i="2"/>
  <c r="AK28" i="2" s="1"/>
  <c r="AD28" i="2"/>
  <c r="AB28" i="2"/>
  <c r="Z28" i="2"/>
  <c r="X28" i="2"/>
  <c r="V28" i="2"/>
  <c r="T28" i="2"/>
  <c r="R28" i="2"/>
  <c r="P28" i="2"/>
  <c r="N28" i="2"/>
  <c r="L28" i="2"/>
  <c r="J28" i="2"/>
  <c r="H28" i="2"/>
  <c r="F28" i="2"/>
  <c r="B28" i="2"/>
  <c r="AJ27" i="2"/>
  <c r="AH27" i="2"/>
  <c r="AF27" i="2"/>
  <c r="AD27" i="2"/>
  <c r="AB27" i="2"/>
  <c r="Z27" i="2"/>
  <c r="X27" i="2"/>
  <c r="V27" i="2"/>
  <c r="T27" i="2"/>
  <c r="R27" i="2"/>
  <c r="P27" i="2"/>
  <c r="N27" i="2"/>
  <c r="AK27" i="2" s="1"/>
  <c r="L27" i="2"/>
  <c r="J27" i="2"/>
  <c r="H27" i="2"/>
  <c r="F27" i="2"/>
  <c r="AJ26" i="2"/>
  <c r="AK26" i="2" s="1"/>
  <c r="AH26" i="2"/>
  <c r="AF26" i="2"/>
  <c r="AD26" i="2"/>
  <c r="AB26" i="2"/>
  <c r="Z26" i="2"/>
  <c r="X26" i="2"/>
  <c r="V26" i="2"/>
  <c r="T26" i="2"/>
  <c r="R26" i="2"/>
  <c r="P26" i="2"/>
  <c r="N26" i="2"/>
  <c r="L26" i="2"/>
  <c r="J26" i="2"/>
  <c r="H26" i="2"/>
  <c r="F26" i="2"/>
  <c r="B26" i="2"/>
  <c r="AJ25" i="2"/>
  <c r="AK25" i="2" s="1"/>
  <c r="AH25" i="2"/>
  <c r="AF25" i="2"/>
  <c r="AD25" i="2"/>
  <c r="AB25" i="2"/>
  <c r="Z25" i="2"/>
  <c r="X25" i="2"/>
  <c r="V25" i="2"/>
  <c r="T25" i="2"/>
  <c r="R25" i="2"/>
  <c r="P25" i="2"/>
  <c r="N25" i="2"/>
  <c r="L25" i="2"/>
  <c r="J25" i="2"/>
  <c r="H25" i="2"/>
  <c r="F25" i="2"/>
  <c r="AJ24" i="2"/>
  <c r="AK24" i="2" s="1"/>
  <c r="AH24" i="2"/>
  <c r="AF24" i="2"/>
  <c r="AD24" i="2"/>
  <c r="AB24" i="2"/>
  <c r="Z24" i="2"/>
  <c r="X24" i="2"/>
  <c r="V24" i="2"/>
  <c r="T24" i="2"/>
  <c r="R24" i="2"/>
  <c r="P24" i="2"/>
  <c r="N24" i="2"/>
  <c r="L24" i="2"/>
  <c r="J24" i="2"/>
  <c r="H24" i="2"/>
  <c r="F24" i="2"/>
  <c r="C24" i="2"/>
  <c r="B24" i="2"/>
  <c r="AJ23" i="2"/>
  <c r="AK23" i="2" s="1"/>
  <c r="AH23" i="2"/>
  <c r="AF23" i="2"/>
  <c r="AD23" i="2"/>
  <c r="AB23" i="2"/>
  <c r="Z23" i="2"/>
  <c r="X23" i="2"/>
  <c r="V23" i="2"/>
  <c r="T23" i="2"/>
  <c r="R23" i="2"/>
  <c r="P23" i="2"/>
  <c r="N23" i="2"/>
  <c r="L23" i="2"/>
  <c r="J23" i="2"/>
  <c r="H23" i="2"/>
  <c r="F23" i="2"/>
  <c r="AJ22" i="2"/>
  <c r="AK22" i="2" s="1"/>
  <c r="AH22" i="2"/>
  <c r="AF22" i="2"/>
  <c r="AD22" i="2"/>
  <c r="AB22" i="2"/>
  <c r="Z22" i="2"/>
  <c r="X22" i="2"/>
  <c r="V22" i="2"/>
  <c r="T22" i="2"/>
  <c r="R22" i="2"/>
  <c r="P22" i="2"/>
  <c r="N22" i="2"/>
  <c r="L22" i="2"/>
  <c r="J22" i="2"/>
  <c r="H22" i="2"/>
  <c r="F22" i="2"/>
  <c r="B22" i="2"/>
  <c r="AJ21" i="2"/>
  <c r="AK21" i="2" s="1"/>
  <c r="AH21" i="2"/>
  <c r="AF21" i="2"/>
  <c r="AD21" i="2"/>
  <c r="AB21" i="2"/>
  <c r="Z21" i="2"/>
  <c r="X21" i="2"/>
  <c r="V21" i="2"/>
  <c r="T21" i="2"/>
  <c r="R21" i="2"/>
  <c r="P21" i="2"/>
  <c r="N21" i="2"/>
  <c r="L21" i="2"/>
  <c r="J21" i="2"/>
  <c r="H21" i="2"/>
  <c r="F21" i="2"/>
  <c r="AJ20" i="2"/>
  <c r="AK20" i="2" s="1"/>
  <c r="AH20" i="2"/>
  <c r="AF20" i="2"/>
  <c r="AD20" i="2"/>
  <c r="AB20" i="2"/>
  <c r="Z20" i="2"/>
  <c r="X20" i="2"/>
  <c r="V20" i="2"/>
  <c r="T20" i="2"/>
  <c r="R20" i="2"/>
  <c r="P20" i="2"/>
  <c r="N20" i="2"/>
  <c r="L20" i="2"/>
  <c r="J20" i="2"/>
  <c r="H20" i="2"/>
  <c r="F20" i="2"/>
  <c r="B20" i="2"/>
  <c r="AJ19" i="2"/>
  <c r="AK19" i="2" s="1"/>
  <c r="AH19" i="2"/>
  <c r="AF19" i="2"/>
  <c r="AD19" i="2"/>
  <c r="AB19" i="2"/>
  <c r="Z19" i="2"/>
  <c r="X19" i="2"/>
  <c r="V19" i="2"/>
  <c r="T19" i="2"/>
  <c r="R19" i="2"/>
  <c r="P19" i="2"/>
  <c r="N19" i="2"/>
  <c r="L19" i="2"/>
  <c r="J19" i="2"/>
  <c r="H19" i="2"/>
  <c r="F19" i="2"/>
  <c r="AJ18" i="2"/>
  <c r="AK18" i="2" s="1"/>
  <c r="AH18" i="2"/>
  <c r="AF18" i="2"/>
  <c r="AD18" i="2"/>
  <c r="AB18" i="2"/>
  <c r="Z18" i="2"/>
  <c r="X18" i="2"/>
  <c r="V18" i="2"/>
  <c r="T18" i="2"/>
  <c r="R18" i="2"/>
  <c r="P18" i="2"/>
  <c r="N18" i="2"/>
  <c r="L18" i="2"/>
  <c r="J18" i="2"/>
  <c r="H18" i="2"/>
  <c r="F18" i="2"/>
  <c r="C18" i="2"/>
  <c r="B18" i="2"/>
  <c r="AJ17" i="2"/>
  <c r="AK17" i="2" s="1"/>
  <c r="AH17" i="2"/>
  <c r="AF17" i="2"/>
  <c r="AD17" i="2"/>
  <c r="AB17" i="2"/>
  <c r="Z17" i="2"/>
  <c r="X17" i="2"/>
  <c r="V17" i="2"/>
  <c r="T17" i="2"/>
  <c r="R17" i="2"/>
  <c r="P17" i="2"/>
  <c r="N17" i="2"/>
  <c r="L17" i="2"/>
  <c r="J17" i="2"/>
  <c r="H17" i="2"/>
  <c r="F17" i="2"/>
  <c r="AJ16" i="2"/>
  <c r="AK16" i="2" s="1"/>
  <c r="AH16" i="2"/>
  <c r="AF16" i="2"/>
  <c r="AD16" i="2"/>
  <c r="AB16" i="2"/>
  <c r="Z16" i="2"/>
  <c r="X16" i="2"/>
  <c r="V16" i="2"/>
  <c r="T16" i="2"/>
  <c r="R16" i="2"/>
  <c r="P16" i="2"/>
  <c r="N16" i="2"/>
  <c r="L16" i="2"/>
  <c r="J16" i="2"/>
  <c r="H16" i="2"/>
  <c r="F16" i="2"/>
  <c r="B16" i="2"/>
  <c r="AJ15" i="2"/>
  <c r="AK15" i="2" s="1"/>
  <c r="AH15" i="2"/>
  <c r="AF15" i="2"/>
  <c r="AD15" i="2"/>
  <c r="AB15" i="2"/>
  <c r="Z15" i="2"/>
  <c r="X15" i="2"/>
  <c r="V15" i="2"/>
  <c r="T15" i="2"/>
  <c r="R15" i="2"/>
  <c r="P15" i="2"/>
  <c r="N15" i="2"/>
  <c r="L15" i="2"/>
  <c r="J15" i="2"/>
  <c r="H15" i="2"/>
  <c r="F15" i="2"/>
  <c r="AJ14" i="2"/>
  <c r="AH14" i="2"/>
  <c r="AF14" i="2"/>
  <c r="AD14" i="2"/>
  <c r="AB14" i="2"/>
  <c r="Z14" i="2"/>
  <c r="X14" i="2"/>
  <c r="V14" i="2"/>
  <c r="AK14" i="2" s="1"/>
  <c r="T14" i="2"/>
  <c r="R14" i="2"/>
  <c r="P14" i="2"/>
  <c r="N14" i="2"/>
  <c r="L14" i="2"/>
  <c r="J14" i="2"/>
  <c r="H14" i="2"/>
  <c r="F14" i="2"/>
  <c r="B14" i="2"/>
  <c r="AJ13" i="2"/>
  <c r="AK13" i="2" s="1"/>
  <c r="AH13" i="2"/>
  <c r="AF13" i="2"/>
  <c r="AD13" i="2"/>
  <c r="AB13" i="2"/>
  <c r="Z13" i="2"/>
  <c r="X13" i="2"/>
  <c r="V13" i="2"/>
  <c r="T13" i="2"/>
  <c r="R13" i="2"/>
  <c r="P13" i="2"/>
  <c r="N13" i="2"/>
  <c r="L13" i="2"/>
  <c r="J13" i="2"/>
  <c r="H13" i="2"/>
  <c r="F13" i="2"/>
  <c r="AK12" i="2"/>
  <c r="AJ12" i="2"/>
  <c r="AH12" i="2"/>
  <c r="AF12" i="2"/>
  <c r="AD12" i="2"/>
  <c r="AB12" i="2"/>
  <c r="Z12" i="2"/>
  <c r="X12" i="2"/>
  <c r="V12" i="2"/>
  <c r="T12" i="2"/>
  <c r="R12" i="2"/>
  <c r="P12" i="2"/>
  <c r="N12" i="2"/>
  <c r="L12" i="2"/>
  <c r="J12" i="2"/>
  <c r="H12" i="2"/>
  <c r="F12" i="2"/>
  <c r="C12" i="2"/>
  <c r="B12" i="2"/>
  <c r="AJ11" i="2"/>
  <c r="AH11" i="2"/>
  <c r="AK11" i="2" s="1"/>
  <c r="AF11" i="2"/>
  <c r="AD11" i="2"/>
  <c r="AB11" i="2"/>
  <c r="Z11" i="2"/>
  <c r="X11" i="2"/>
  <c r="V11" i="2"/>
  <c r="T11" i="2"/>
  <c r="R11" i="2"/>
  <c r="P11" i="2"/>
  <c r="N11" i="2"/>
  <c r="L11" i="2"/>
  <c r="J11" i="2"/>
  <c r="H11" i="2"/>
  <c r="F11" i="2"/>
  <c r="AK10" i="2"/>
  <c r="AJ10" i="2"/>
  <c r="AH10" i="2"/>
  <c r="AF10" i="2"/>
  <c r="AD10" i="2"/>
  <c r="AB10" i="2"/>
  <c r="Z10" i="2"/>
  <c r="X10" i="2"/>
  <c r="V10" i="2"/>
  <c r="T10" i="2"/>
  <c r="R10" i="2"/>
  <c r="P10" i="2"/>
  <c r="N10" i="2"/>
  <c r="L10" i="2"/>
  <c r="J10" i="2"/>
  <c r="H10" i="2"/>
  <c r="F10" i="2"/>
  <c r="AJ9" i="2"/>
  <c r="AH9" i="2"/>
  <c r="AF9" i="2"/>
  <c r="AD9" i="2"/>
  <c r="AK9" i="2" s="1"/>
  <c r="AB9" i="2"/>
  <c r="Z9" i="2"/>
  <c r="X9" i="2"/>
  <c r="V9" i="2"/>
  <c r="T9" i="2"/>
  <c r="R9" i="2"/>
  <c r="P9" i="2"/>
  <c r="N9" i="2"/>
  <c r="L9" i="2"/>
  <c r="J9" i="2"/>
  <c r="H9" i="2"/>
  <c r="F9" i="2"/>
  <c r="AJ8" i="2"/>
  <c r="AK8" i="2" s="1"/>
  <c r="AH8" i="2"/>
  <c r="AF8" i="2"/>
  <c r="AD8" i="2"/>
  <c r="AB8" i="2"/>
  <c r="Z8" i="2"/>
  <c r="X8" i="2"/>
  <c r="V8" i="2"/>
  <c r="T8" i="2"/>
  <c r="R8" i="2"/>
  <c r="P8" i="2"/>
  <c r="N8" i="2"/>
  <c r="L8" i="2"/>
  <c r="J8" i="2"/>
  <c r="H8" i="2"/>
  <c r="F8" i="2"/>
  <c r="AJ7" i="2"/>
  <c r="AK7" i="2" s="1"/>
  <c r="AH7" i="2"/>
  <c r="AF7" i="2"/>
  <c r="AD7" i="2"/>
  <c r="AB7" i="2"/>
  <c r="Z7" i="2"/>
  <c r="X7" i="2"/>
  <c r="V7" i="2"/>
  <c r="T7" i="2"/>
  <c r="R7" i="2"/>
  <c r="P7" i="2"/>
  <c r="N7" i="2"/>
  <c r="L7" i="2"/>
  <c r="J7" i="2"/>
  <c r="H7" i="2"/>
  <c r="F7" i="2"/>
  <c r="AJ6" i="2"/>
  <c r="AK6" i="2" s="1"/>
  <c r="AH6" i="2"/>
  <c r="AF6" i="2"/>
  <c r="AD6" i="2"/>
  <c r="AB6" i="2"/>
  <c r="Z6" i="2"/>
  <c r="X6" i="2"/>
  <c r="V6" i="2"/>
  <c r="T6" i="2"/>
  <c r="R6" i="2"/>
  <c r="P6" i="2"/>
  <c r="N6" i="2"/>
  <c r="L6" i="2"/>
  <c r="J6" i="2"/>
  <c r="H6" i="2"/>
  <c r="F6" i="2"/>
  <c r="R32" i="3" l="1"/>
  <c r="R42" i="3"/>
  <c r="U42" i="3"/>
  <c r="U32" i="3"/>
  <c r="T15" i="3"/>
  <c r="T16" i="3" s="1"/>
  <c r="T17" i="3" s="1"/>
  <c r="T18" i="3" s="1"/>
  <c r="X5" i="3"/>
  <c r="Q24" i="3"/>
  <c r="Q25" i="3" s="1"/>
  <c r="T24" i="3"/>
  <c r="T25" i="3" s="1"/>
  <c r="T26" i="3" s="1"/>
  <c r="T27" i="3" s="1"/>
  <c r="AA5" i="3"/>
  <c r="R23" i="3"/>
  <c r="X23" i="3"/>
  <c r="U23" i="3"/>
  <c r="X14" i="3"/>
  <c r="AA14" i="3"/>
  <c r="U14" i="3"/>
  <c r="Q15" i="3"/>
  <c r="Q16" i="3" s="1"/>
  <c r="Q17" i="3" s="1"/>
  <c r="Z16" i="3"/>
  <c r="Z17" i="3" s="1"/>
  <c r="R14" i="3"/>
  <c r="W6" i="3"/>
  <c r="W7" i="3" s="1"/>
  <c r="W8" i="3" s="1"/>
  <c r="AE5" i="3"/>
  <c r="U5" i="3"/>
  <c r="Z7" i="3"/>
  <c r="W25" i="3"/>
  <c r="Q6" i="3"/>
  <c r="W16" i="3"/>
  <c r="AC7" i="3"/>
  <c r="G22" i="1" l="1"/>
  <c r="R24" i="3"/>
  <c r="U24" i="3"/>
  <c r="X24" i="3"/>
  <c r="U15" i="3"/>
  <c r="X15" i="3"/>
  <c r="U16" i="3"/>
  <c r="X16" i="3"/>
  <c r="R15" i="3"/>
  <c r="AA15" i="3"/>
  <c r="U25" i="3"/>
  <c r="X25" i="3"/>
  <c r="R25" i="3"/>
  <c r="AA16" i="3"/>
  <c r="R16" i="3"/>
  <c r="AA6" i="3"/>
  <c r="U6" i="3"/>
  <c r="X6" i="3"/>
  <c r="AE6" i="3"/>
  <c r="Q26" i="3"/>
  <c r="W26" i="3"/>
  <c r="W17" i="3"/>
  <c r="AA17" i="3" s="1"/>
  <c r="Q7" i="3"/>
  <c r="Z8" i="3"/>
  <c r="Z18" i="3"/>
  <c r="W9" i="3"/>
  <c r="AC8" i="3"/>
  <c r="Q18" i="3"/>
  <c r="G28" i="1" l="1"/>
  <c r="U17" i="3"/>
  <c r="R17" i="3"/>
  <c r="X17" i="3"/>
  <c r="R26" i="3"/>
  <c r="U26" i="3"/>
  <c r="X26" i="3"/>
  <c r="X7" i="3"/>
  <c r="AA7" i="3"/>
  <c r="U7" i="3"/>
  <c r="AE7" i="3"/>
  <c r="W18" i="3"/>
  <c r="AA18" i="3" s="1"/>
  <c r="Z9" i="3"/>
  <c r="W27" i="3"/>
  <c r="Q8" i="3"/>
  <c r="AC9" i="3"/>
  <c r="Q27" i="3"/>
  <c r="G8" i="1" l="1"/>
  <c r="U27" i="3"/>
  <c r="X27" i="3"/>
  <c r="R27" i="3"/>
  <c r="X18" i="3"/>
  <c r="U18" i="3"/>
  <c r="R18" i="3"/>
  <c r="AE8" i="3"/>
  <c r="X8" i="3"/>
  <c r="U8" i="3"/>
  <c r="AA8" i="3"/>
  <c r="Q9" i="3"/>
  <c r="X9" i="3" l="1"/>
  <c r="AA9" i="3"/>
  <c r="AE9" i="3"/>
  <c r="U9" i="3"/>
  <c r="G13" i="1" l="1"/>
  <c r="G18" i="1" l="1"/>
  <c r="G29" i="1" l="1"/>
  <c r="G23" i="1"/>
  <c r="G14" i="1"/>
  <c r="G10" i="1"/>
  <c r="G24" i="1"/>
  <c r="G9" i="1"/>
  <c r="G20" i="1"/>
  <c r="G31" i="1"/>
  <c r="G15" i="1"/>
  <c r="G25" i="1"/>
  <c r="G30" i="1"/>
  <c r="G19" i="1"/>
  <c r="G3" i="1" l="1"/>
  <c r="G4" i="1" l="1"/>
  <c r="G5" i="1" l="1"/>
  <c r="R4" i="3" l="1"/>
  <c r="R9" i="3"/>
  <c r="R7" i="3"/>
  <c r="R5" i="3"/>
  <c r="R6" i="3"/>
  <c r="R8" i="3"/>
  <c r="R22" i="3"/>
</calcChain>
</file>

<file path=xl/sharedStrings.xml><?xml version="1.0" encoding="utf-8"?>
<sst xmlns="http://schemas.openxmlformats.org/spreadsheetml/2006/main" count="277" uniqueCount="105">
  <si>
    <t>GroupID</t>
  </si>
  <si>
    <t>Tile</t>
  </si>
  <si>
    <t>Object</t>
  </si>
  <si>
    <t>ObjectRate</t>
  </si>
  <si>
    <t>Tier6</t>
  </si>
  <si>
    <t>Tier5</t>
  </si>
  <si>
    <t>Tier4</t>
  </si>
  <si>
    <t>Tier3</t>
  </si>
  <si>
    <t>Tier2</t>
  </si>
  <si>
    <t>Tier1</t>
  </si>
  <si>
    <t>티어 타일 내 오브젝트 생성 확률 / 레벨 당 확률 조절 형태</t>
  </si>
  <si>
    <t>TierTile</t>
  </si>
  <si>
    <t>Lv</t>
  </si>
  <si>
    <t>Object1</t>
  </si>
  <si>
    <t>ObjectRate1</t>
  </si>
  <si>
    <t>Object2</t>
  </si>
  <si>
    <t>ObjectRate2</t>
  </si>
  <si>
    <t>Object3</t>
  </si>
  <si>
    <t>ObjectRate3</t>
  </si>
  <si>
    <t>Object4</t>
  </si>
  <si>
    <t>ObjectRate4</t>
  </si>
  <si>
    <t>Object5</t>
  </si>
  <si>
    <t>ObjectRate5</t>
  </si>
  <si>
    <t>Object6</t>
  </si>
  <si>
    <t>ObjectRate6</t>
  </si>
  <si>
    <t>Object7</t>
  </si>
  <si>
    <t>ObjectRate7</t>
  </si>
  <si>
    <t>Object8</t>
  </si>
  <si>
    <t>ObjectRate8</t>
  </si>
  <si>
    <t>Object9</t>
  </si>
  <si>
    <t>ObjectRate9</t>
  </si>
  <si>
    <t>Object10</t>
  </si>
  <si>
    <t>ObjectRate10</t>
  </si>
  <si>
    <t>Object11</t>
  </si>
  <si>
    <t>ObjectRate11</t>
  </si>
  <si>
    <t>Object12</t>
  </si>
  <si>
    <t>ObjectRate12</t>
  </si>
  <si>
    <t>Object13</t>
  </si>
  <si>
    <t>ObjectRate13</t>
  </si>
  <si>
    <t>Object14</t>
  </si>
  <si>
    <t>ObjectRate14</t>
  </si>
  <si>
    <t>Object15</t>
  </si>
  <si>
    <t>ObjectRate15</t>
  </si>
  <si>
    <t>Object16</t>
  </si>
  <si>
    <t>ObjectRate16</t>
  </si>
  <si>
    <t>TotalRate</t>
  </si>
  <si>
    <t>ID</t>
  </si>
  <si>
    <t>ItemType</t>
  </si>
  <si>
    <t>Type</t>
  </si>
  <si>
    <t>Tier</t>
  </si>
  <si>
    <t>Modeling</t>
  </si>
  <si>
    <t>ProduceInfo</t>
  </si>
  <si>
    <t>RewardType</t>
  </si>
  <si>
    <t>Reward</t>
  </si>
  <si>
    <t>Trophy</t>
  </si>
  <si>
    <t>Monster</t>
  </si>
  <si>
    <t xml:space="preserve">static </t>
  </si>
  <si>
    <t>6TierMonsterModel</t>
  </si>
  <si>
    <t>5TierMonsterModel</t>
  </si>
  <si>
    <t>4TierMonsterModel</t>
  </si>
  <si>
    <t>3TierMonsterModel</t>
  </si>
  <si>
    <t>2TierMonsterModel</t>
  </si>
  <si>
    <t>1TierMonsterModel</t>
  </si>
  <si>
    <t>Moveable</t>
  </si>
  <si>
    <t>SwordModel</t>
  </si>
  <si>
    <t>Item</t>
  </si>
  <si>
    <t>ArmorModel</t>
  </si>
  <si>
    <t>Gold</t>
  </si>
  <si>
    <t>SmallGoldModel</t>
  </si>
  <si>
    <t>Score</t>
  </si>
  <si>
    <t>BigGoldModel</t>
  </si>
  <si>
    <t>Card</t>
  </si>
  <si>
    <t>CardEventModel</t>
  </si>
  <si>
    <t>Event</t>
  </si>
  <si>
    <t>티어 타일 내 요소 확률</t>
    <phoneticPr fontId="5" type="noConversion"/>
  </si>
  <si>
    <t>티어</t>
    <phoneticPr fontId="5" type="noConversion"/>
  </si>
  <si>
    <t>몬스터 타일</t>
    <phoneticPr fontId="5" type="noConversion"/>
  </si>
  <si>
    <t>증감률</t>
    <phoneticPr fontId="5" type="noConversion"/>
  </si>
  <si>
    <t>무기 타일</t>
    <phoneticPr fontId="5" type="noConversion"/>
  </si>
  <si>
    <t>방어구 타일</t>
    <phoneticPr fontId="5" type="noConversion"/>
  </si>
  <si>
    <t>이벤트 타일</t>
    <phoneticPr fontId="5" type="noConversion"/>
  </si>
  <si>
    <t>4티어 원거리 무기</t>
    <phoneticPr fontId="5" type="noConversion"/>
  </si>
  <si>
    <t>무기 확률</t>
    <phoneticPr fontId="5" type="noConversion"/>
  </si>
  <si>
    <t>1티어 근접 무기</t>
    <phoneticPr fontId="5" type="noConversion"/>
  </si>
  <si>
    <t>2티어 근접 무기</t>
  </si>
  <si>
    <t>5티어 근접 무기</t>
    <phoneticPr fontId="5" type="noConversion"/>
  </si>
  <si>
    <t>3티어 원거리 무기</t>
    <phoneticPr fontId="5" type="noConversion"/>
  </si>
  <si>
    <t>방어구 확률</t>
    <phoneticPr fontId="5" type="noConversion"/>
  </si>
  <si>
    <r>
      <rPr>
        <sz val="10"/>
        <color rgb="FF000000"/>
        <rFont val="Arial Unicode MS"/>
        <family val="2"/>
      </rPr>
      <t xml:space="preserve">이벤트 획득 </t>
    </r>
    <r>
      <rPr>
        <sz val="10"/>
        <color rgb="FF000000"/>
        <rFont val="Arial"/>
        <scheme val="minor"/>
      </rPr>
      <t>25%</t>
    </r>
    <phoneticPr fontId="5" type="noConversion"/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</si>
  <si>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물약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</rPr>
      <t xml:space="preserve"> 35%</t>
    </r>
    <phoneticPr fontId="5" type="noConversion"/>
  </si>
  <si>
    <r>
      <rPr>
        <sz val="10"/>
        <color rgb="FF000000"/>
        <rFont val="맑은 고딕"/>
        <family val="3"/>
        <charset val="129"/>
      </rPr>
      <t>몬스터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 40</t>
    </r>
    <r>
      <rPr>
        <sz val="10"/>
        <color rgb="FF000000"/>
        <rFont val="Arial"/>
        <family val="2"/>
      </rPr>
      <t>%</t>
    </r>
    <phoneticPr fontId="5" type="noConversion"/>
  </si>
  <si>
    <t>이벤트</t>
    <phoneticPr fontId="5" type="noConversion"/>
  </si>
  <si>
    <t>골드</t>
    <phoneticPr fontId="5" type="noConversion"/>
  </si>
  <si>
    <t>물약</t>
    <phoneticPr fontId="5" type="noConversion"/>
  </si>
  <si>
    <t>골드 소형</t>
    <phoneticPr fontId="5" type="noConversion"/>
  </si>
  <si>
    <t>골드 대형</t>
    <phoneticPr fontId="5" type="noConversion"/>
  </si>
  <si>
    <t>rate</t>
    <phoneticPr fontId="5" type="noConversion"/>
  </si>
  <si>
    <t>// 총 합계</t>
    <phoneticPr fontId="5" type="noConversion"/>
  </si>
  <si>
    <t>종류</t>
    <phoneticPr fontId="5" type="noConversion"/>
  </si>
  <si>
    <t>Tier5</t>
    <phoneticPr fontId="5" type="noConversion"/>
  </si>
  <si>
    <t>HPPotion</t>
  </si>
  <si>
    <t>Tier4</t>
    <phoneticPr fontId="5" type="noConversion"/>
  </si>
  <si>
    <t>Tier3</t>
    <phoneticPr fontId="5" type="noConversion"/>
  </si>
  <si>
    <t>Tier2</t>
    <phoneticPr fontId="5" type="noConversion"/>
  </si>
  <si>
    <t>Tier1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</si>
</sst>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);[Red]\(0\)"/>
  </numFmts>
  <fonts count="13">
    <font>
      <sz val="10"/>
      <color rgb="FF000000"/>
      <name val="Arial"/>
      <scheme val="minor"/>
    </font>
    <font>
      <b/>
      <sz val="11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9"/>
      <color theme="1"/>
      <name val="Arial"/>
      <family val="2"/>
      <scheme val="minor"/>
    </font>
    <font>
      <sz val="9"/>
      <color theme="1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sz val="9"/>
      <color theme="1"/>
      <name val="Arial Unicode MS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rgb="FFA9D08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1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1" fillId="0" borderId="0" xfId="0" applyFont="1"/>
    <xf numFmtId="0" fontId="4" fillId="0" borderId="0" xfId="0" applyFont="1"/>
    <xf numFmtId="0" fontId="10" fillId="0" borderId="0" xfId="0" applyFont="1"/>
    <xf numFmtId="0" fontId="12" fillId="7" borderId="2" xfId="0" applyFont="1" applyFill="1" applyBorder="1" applyAlignment="1">
      <alignment horizontal="center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5"/>
  <sheetViews>
    <sheetView tabSelected="1" zoomScaleNormal="100" workbookViewId="0">
      <selection activeCell="F26" sqref="F26"/>
    </sheetView>
  </sheetViews>
  <sheetFormatPr defaultColWidth="12.5703125" defaultRowHeight="15.75" customHeight="1"/>
  <cols>
    <col min="1" max="1" width="22" bestFit="1" customWidth="1"/>
    <col min="2" max="2" width="9.7109375" bestFit="1" customWidth="1"/>
    <col min="3" max="4" width="22.5703125" bestFit="1" customWidth="1"/>
    <col min="5" max="5" width="4.140625" customWidth="1"/>
    <col min="6" max="7" width="22.5703125" bestFit="1" customWidth="1"/>
  </cols>
  <sheetData>
    <row r="1" spans="1:7" ht="14.25">
      <c r="A1" s="1" t="s">
        <v>0</v>
      </c>
      <c r="B1" s="1" t="s">
        <v>1</v>
      </c>
      <c r="C1" s="1" t="s">
        <v>2</v>
      </c>
      <c r="D1" s="1" t="s">
        <v>3</v>
      </c>
    </row>
    <row r="2" spans="1:7" ht="14.25">
      <c r="A2" s="2">
        <v>101</v>
      </c>
      <c r="B2" s="2" t="s">
        <v>4</v>
      </c>
      <c r="C2" s="2">
        <v>1030001</v>
      </c>
      <c r="D2" s="3">
        <v>2900</v>
      </c>
      <c r="F2" s="3" t="str">
        <f>VLOOKUP($C2,objecttable,3,0)</f>
        <v>Monster</v>
      </c>
      <c r="G2" s="3">
        <f>VLOOKUP($C2,objecttable,5,0)</f>
        <v>6</v>
      </c>
    </row>
    <row r="3" spans="1:7" ht="14.25">
      <c r="A3" s="2">
        <v>101</v>
      </c>
      <c r="B3" s="2" t="s">
        <v>4</v>
      </c>
      <c r="C3" s="2">
        <v>1030007</v>
      </c>
      <c r="D3" s="3">
        <v>2800</v>
      </c>
      <c r="F3" s="3" t="str">
        <f>VLOOKUP($C3,objecttable,3,0)</f>
        <v>Item</v>
      </c>
      <c r="G3" s="3">
        <f>VLOOKUP($C3,objecttable,5,0)</f>
        <v>6</v>
      </c>
    </row>
    <row r="4" spans="1:7" ht="14.25">
      <c r="A4" s="2">
        <v>101</v>
      </c>
      <c r="B4" s="2" t="s">
        <v>4</v>
      </c>
      <c r="C4" s="2">
        <v>1030013</v>
      </c>
      <c r="D4" s="3">
        <v>2800</v>
      </c>
      <c r="F4" s="3" t="str">
        <f>VLOOKUP($C4,objecttable,3,0)</f>
        <v>Item</v>
      </c>
      <c r="G4" s="3">
        <f>VLOOKUP($C4,objecttable,5,0)</f>
        <v>6</v>
      </c>
    </row>
    <row r="5" spans="1:7" ht="14.25">
      <c r="A5" s="2">
        <v>101</v>
      </c>
      <c r="B5" s="2" t="s">
        <v>4</v>
      </c>
      <c r="C5" s="2">
        <v>1030023</v>
      </c>
      <c r="D5" s="3">
        <v>1500</v>
      </c>
      <c r="F5" s="3" t="str">
        <f>VLOOKUP($C5,objecttable,3,0)</f>
        <v>Card</v>
      </c>
      <c r="G5" s="3">
        <f>VLOOKUP($C5,objecttable,5,0)</f>
        <v>6</v>
      </c>
    </row>
    <row r="6" spans="1:7" ht="14.25">
      <c r="A6" s="6" t="s">
        <v>97</v>
      </c>
      <c r="B6" s="6"/>
      <c r="C6" s="6"/>
      <c r="D6" s="7">
        <f>SUM(D2:D5)</f>
        <v>10000</v>
      </c>
    </row>
    <row r="7" spans="1:7" ht="14.25">
      <c r="A7" s="2">
        <f>A5+1</f>
        <v>102</v>
      </c>
      <c r="B7" s="2" t="s">
        <v>99</v>
      </c>
      <c r="C7" s="2">
        <v>1030002</v>
      </c>
      <c r="D7" s="3">
        <f>10000/ROWS($D$7:$D$10)</f>
        <v>2500</v>
      </c>
      <c r="F7" s="3" t="str">
        <f>VLOOKUP($C7,objecttable,3,0)</f>
        <v>Monster</v>
      </c>
      <c r="G7" s="3">
        <f>VLOOKUP($C7,objecttable,5,0)</f>
        <v>5</v>
      </c>
    </row>
    <row r="8" spans="1:7" ht="14.25">
      <c r="A8" s="2">
        <f>A7</f>
        <v>102</v>
      </c>
      <c r="B8" s="2" t="s">
        <v>99</v>
      </c>
      <c r="C8" s="2">
        <v>1030008</v>
      </c>
      <c r="D8" s="3">
        <f>10000/ROWS($D$7:$D$10)</f>
        <v>2500</v>
      </c>
      <c r="F8" s="3" t="str">
        <f>VLOOKUP($C8,objecttable,3,0)</f>
        <v>Item</v>
      </c>
      <c r="G8" s="3">
        <f>VLOOKUP($C8,objecttable,5,0)</f>
        <v>5</v>
      </c>
    </row>
    <row r="9" spans="1:7" ht="14.25">
      <c r="A9" s="2">
        <f t="shared" ref="A9:A10" si="0">A8</f>
        <v>102</v>
      </c>
      <c r="B9" s="2" t="s">
        <v>99</v>
      </c>
      <c r="C9" s="2">
        <v>1030014</v>
      </c>
      <c r="D9" s="3">
        <f>10000/ROWS($D$7:$D$10)</f>
        <v>2500</v>
      </c>
      <c r="F9" s="3" t="str">
        <f>VLOOKUP($C9,objecttable,3,0)</f>
        <v>Item</v>
      </c>
      <c r="G9" s="3">
        <f>VLOOKUP($C9,objecttable,5,0)</f>
        <v>5</v>
      </c>
    </row>
    <row r="10" spans="1:7" ht="14.25">
      <c r="A10" s="2">
        <f t="shared" si="0"/>
        <v>102</v>
      </c>
      <c r="B10" s="2" t="s">
        <v>99</v>
      </c>
      <c r="C10" s="2">
        <v>1030021</v>
      </c>
      <c r="D10" s="3">
        <f>10000/ROWS($D$7:$D$10)</f>
        <v>2500</v>
      </c>
      <c r="F10" s="3" t="str">
        <f>VLOOKUP($C10,objecttable,3,0)</f>
        <v>Gold</v>
      </c>
      <c r="G10" s="3">
        <f>VLOOKUP($C10,objecttable,5,0)</f>
        <v>5</v>
      </c>
    </row>
    <row r="11" spans="1:7" ht="14.25">
      <c r="A11" s="6" t="s">
        <v>97</v>
      </c>
      <c r="B11" s="6"/>
      <c r="C11" s="6"/>
      <c r="D11" s="7">
        <f>SUM(D7:D10)</f>
        <v>10000</v>
      </c>
    </row>
    <row r="12" spans="1:7" ht="14.25">
      <c r="A12" s="2">
        <f>A10+1</f>
        <v>103</v>
      </c>
      <c r="B12" s="2" t="s">
        <v>101</v>
      </c>
      <c r="C12" s="2">
        <v>1030003</v>
      </c>
      <c r="D12" s="3">
        <f>10000/ROWS($D$12:$D$15)</f>
        <v>2500</v>
      </c>
      <c r="F12" s="3" t="str">
        <f>VLOOKUP($C12,objecttable,3,0)</f>
        <v>Monster</v>
      </c>
      <c r="G12" s="3">
        <f>VLOOKUP($C12,objecttable,5,0)</f>
        <v>4</v>
      </c>
    </row>
    <row r="13" spans="1:7" ht="14.25">
      <c r="A13" s="2">
        <f>A12</f>
        <v>103</v>
      </c>
      <c r="B13" s="2" t="s">
        <v>101</v>
      </c>
      <c r="C13" s="2">
        <v>1030009</v>
      </c>
      <c r="D13" s="3">
        <f>10000/ROWS($D$12:$D$15)</f>
        <v>2500</v>
      </c>
      <c r="F13" s="3" t="str">
        <f>VLOOKUP($C13,objecttable,3,0)</f>
        <v>Item</v>
      </c>
      <c r="G13" s="3">
        <f>VLOOKUP($C13,objecttable,5,0)</f>
        <v>4</v>
      </c>
    </row>
    <row r="14" spans="1:7" ht="14.25">
      <c r="A14" s="2">
        <f t="shared" ref="A14:A15" si="1">A13</f>
        <v>103</v>
      </c>
      <c r="B14" s="2" t="s">
        <v>101</v>
      </c>
      <c r="C14" s="2">
        <v>1030015</v>
      </c>
      <c r="D14" s="3">
        <f>10000/ROWS($D$12:$D$15)</f>
        <v>2500</v>
      </c>
      <c r="F14" s="3" t="str">
        <f>VLOOKUP($C14,objecttable,3,0)</f>
        <v>Item</v>
      </c>
      <c r="G14" s="3">
        <f>VLOOKUP($C14,objecttable,5,0)</f>
        <v>4</v>
      </c>
    </row>
    <row r="15" spans="1:7" ht="14.25">
      <c r="A15" s="2">
        <f t="shared" si="1"/>
        <v>103</v>
      </c>
      <c r="B15" s="2" t="s">
        <v>101</v>
      </c>
      <c r="C15" s="2">
        <v>1030020</v>
      </c>
      <c r="D15" s="3">
        <f>10000/ROWS($D$12:$D$15)</f>
        <v>2500</v>
      </c>
      <c r="F15" s="3" t="str">
        <f>VLOOKUP($C15,objecttable,3,0)</f>
        <v>Item</v>
      </c>
      <c r="G15" s="3">
        <f>VLOOKUP($C15,objecttable,5,0)</f>
        <v>4</v>
      </c>
    </row>
    <row r="16" spans="1:7" ht="14.25">
      <c r="A16" s="6" t="s">
        <v>97</v>
      </c>
      <c r="B16" s="6"/>
      <c r="C16" s="6"/>
      <c r="D16" s="7">
        <f>SUM(D12:D15)</f>
        <v>10000</v>
      </c>
    </row>
    <row r="17" spans="1:7" ht="14.25">
      <c r="A17" s="2">
        <f>A15+1</f>
        <v>104</v>
      </c>
      <c r="B17" s="2" t="s">
        <v>102</v>
      </c>
      <c r="C17" s="2">
        <v>1030004</v>
      </c>
      <c r="D17" s="3">
        <v>2900</v>
      </c>
      <c r="F17" s="3" t="str">
        <f>VLOOKUP($C17,objecttable,3,0)</f>
        <v>Monster</v>
      </c>
      <c r="G17" s="3">
        <f>VLOOKUP($C17,objecttable,5,0)</f>
        <v>3</v>
      </c>
    </row>
    <row r="18" spans="1:7" ht="14.25">
      <c r="A18" s="2">
        <f>A17</f>
        <v>104</v>
      </c>
      <c r="B18" s="2" t="s">
        <v>102</v>
      </c>
      <c r="C18" s="2">
        <v>1030010</v>
      </c>
      <c r="D18" s="3">
        <v>2800</v>
      </c>
      <c r="F18" s="3" t="str">
        <f>VLOOKUP($C18,objecttable,3,0)</f>
        <v>Item</v>
      </c>
      <c r="G18" s="3">
        <f>VLOOKUP($C18,objecttable,5,0)</f>
        <v>3</v>
      </c>
    </row>
    <row r="19" spans="1:7" ht="14.25">
      <c r="A19" s="2">
        <f t="shared" ref="A19:A20" si="2">A18</f>
        <v>104</v>
      </c>
      <c r="B19" s="2" t="s">
        <v>102</v>
      </c>
      <c r="C19" s="2">
        <v>1030016</v>
      </c>
      <c r="D19" s="3">
        <v>2800</v>
      </c>
      <c r="F19" s="3" t="str">
        <f>VLOOKUP($C19,objecttable,3,0)</f>
        <v>Item</v>
      </c>
      <c r="G19" s="3">
        <f>VLOOKUP($C19,objecttable,5,0)</f>
        <v>3</v>
      </c>
    </row>
    <row r="20" spans="1:7" ht="14.25">
      <c r="A20" s="2">
        <f t="shared" si="2"/>
        <v>104</v>
      </c>
      <c r="B20" s="2" t="s">
        <v>102</v>
      </c>
      <c r="C20" s="2">
        <v>1030024</v>
      </c>
      <c r="D20" s="3">
        <v>1500</v>
      </c>
      <c r="F20" s="3" t="str">
        <f>VLOOKUP($C20,objecttable,3,0)</f>
        <v>Card</v>
      </c>
      <c r="G20" s="3">
        <f>VLOOKUP($C20,objecttable,5,0)</f>
        <v>3</v>
      </c>
    </row>
    <row r="21" spans="1:7" ht="14.25">
      <c r="A21" s="6" t="s">
        <v>97</v>
      </c>
      <c r="B21" s="6"/>
      <c r="C21" s="6"/>
      <c r="D21" s="7">
        <f>SUM(D17:D20)</f>
        <v>10000</v>
      </c>
    </row>
    <row r="22" spans="1:7" ht="14.25">
      <c r="A22" s="2">
        <f>A20+1</f>
        <v>105</v>
      </c>
      <c r="B22" s="2" t="s">
        <v>103</v>
      </c>
      <c r="C22" s="2">
        <v>1030005</v>
      </c>
      <c r="D22" s="3">
        <f>10000/ROWS($D$22:$D$26)</f>
        <v>2000</v>
      </c>
      <c r="F22" s="3" t="str">
        <f>VLOOKUP($C22,objecttable,3,0)</f>
        <v>Monster</v>
      </c>
      <c r="G22" s="3">
        <f>VLOOKUP($C22,objecttable,5,0)</f>
        <v>2</v>
      </c>
    </row>
    <row r="23" spans="1:7" ht="14.25">
      <c r="A23" s="2">
        <f>A22</f>
        <v>105</v>
      </c>
      <c r="B23" s="2" t="s">
        <v>103</v>
      </c>
      <c r="C23" s="2">
        <v>1030011</v>
      </c>
      <c r="D23" s="3">
        <f t="shared" ref="D23:D26" si="3">10000/ROWS($D$22:$D$26)</f>
        <v>2000</v>
      </c>
      <c r="F23" s="3" t="str">
        <f>VLOOKUP($C23,objecttable,3,0)</f>
        <v>Item</v>
      </c>
      <c r="G23" s="3">
        <f>VLOOKUP($C23,objecttable,5,0)</f>
        <v>2</v>
      </c>
    </row>
    <row r="24" spans="1:7" ht="14.25">
      <c r="A24" s="2">
        <f t="shared" ref="A24:A25" si="4">A23</f>
        <v>105</v>
      </c>
      <c r="B24" s="2" t="s">
        <v>103</v>
      </c>
      <c r="C24" s="2">
        <v>1030017</v>
      </c>
      <c r="D24" s="3">
        <f t="shared" si="3"/>
        <v>2000</v>
      </c>
      <c r="F24" s="3" t="str">
        <f>VLOOKUP($C24,objecttable,3,0)</f>
        <v>Item</v>
      </c>
      <c r="G24" s="3">
        <f>VLOOKUP($C24,objecttable,5,0)</f>
        <v>2</v>
      </c>
    </row>
    <row r="25" spans="1:7" ht="14.25">
      <c r="A25" s="2">
        <f t="shared" si="4"/>
        <v>105</v>
      </c>
      <c r="B25" s="2" t="s">
        <v>103</v>
      </c>
      <c r="C25" s="2">
        <v>1030019</v>
      </c>
      <c r="D25" s="3">
        <f t="shared" si="3"/>
        <v>2000</v>
      </c>
      <c r="F25" s="3" t="str">
        <f>VLOOKUP($C25,objecttable,3,0)</f>
        <v>Item</v>
      </c>
      <c r="G25" s="3">
        <f>VLOOKUP($C25,objecttable,5,0)</f>
        <v>2</v>
      </c>
    </row>
    <row r="26" spans="1:7" ht="14.25">
      <c r="A26" s="2">
        <f t="shared" ref="A26" si="5">A25</f>
        <v>105</v>
      </c>
      <c r="B26" s="2" t="s">
        <v>103</v>
      </c>
      <c r="C26" s="2">
        <v>1030022</v>
      </c>
      <c r="D26" s="3">
        <f t="shared" si="3"/>
        <v>2000</v>
      </c>
      <c r="F26" s="3" t="str">
        <f>VLOOKUP($C26,objecttable,3,0)</f>
        <v>Gold</v>
      </c>
      <c r="G26" s="3">
        <f>VLOOKUP($C26,objecttable,5,0)</f>
        <v>2</v>
      </c>
    </row>
    <row r="27" spans="1:7" ht="14.25">
      <c r="A27" s="6" t="s">
        <v>97</v>
      </c>
      <c r="B27" s="6"/>
      <c r="C27" s="6"/>
      <c r="D27" s="7">
        <f>SUM(D22:D26)</f>
        <v>10000</v>
      </c>
    </row>
    <row r="28" spans="1:7" ht="14.25">
      <c r="A28" s="2">
        <f>A25+1</f>
        <v>106</v>
      </c>
      <c r="B28" s="2" t="s">
        <v>104</v>
      </c>
      <c r="C28" s="2">
        <v>1030006</v>
      </c>
      <c r="D28" s="3">
        <v>2900</v>
      </c>
      <c r="F28" s="3" t="str">
        <f>VLOOKUP($C28,objecttable,3,0)</f>
        <v>Monster</v>
      </c>
      <c r="G28" s="3">
        <f>VLOOKUP($C28,objecttable,5,0)</f>
        <v>1</v>
      </c>
    </row>
    <row r="29" spans="1:7" ht="14.25">
      <c r="A29" s="2">
        <f>A28</f>
        <v>106</v>
      </c>
      <c r="B29" s="2" t="s">
        <v>104</v>
      </c>
      <c r="C29" s="2">
        <v>1030012</v>
      </c>
      <c r="D29" s="3">
        <v>2800</v>
      </c>
      <c r="F29" s="3" t="str">
        <f>VLOOKUP($C29,objecttable,3,0)</f>
        <v>Item</v>
      </c>
      <c r="G29" s="3">
        <f>VLOOKUP($C29,objecttable,5,0)</f>
        <v>1</v>
      </c>
    </row>
    <row r="30" spans="1:7" ht="14.25">
      <c r="A30" s="2">
        <f t="shared" ref="A30:A31" si="6">A29</f>
        <v>106</v>
      </c>
      <c r="B30" s="2" t="s">
        <v>104</v>
      </c>
      <c r="C30" s="2">
        <v>1030018</v>
      </c>
      <c r="D30" s="3">
        <v>2800</v>
      </c>
      <c r="F30" s="3" t="str">
        <f>VLOOKUP($C30,objecttable,3,0)</f>
        <v>Item</v>
      </c>
      <c r="G30" s="3">
        <f>VLOOKUP($C30,objecttable,5,0)</f>
        <v>1</v>
      </c>
    </row>
    <row r="31" spans="1:7" ht="14.25">
      <c r="A31" s="2">
        <f t="shared" si="6"/>
        <v>106</v>
      </c>
      <c r="B31" s="2" t="s">
        <v>104</v>
      </c>
      <c r="C31" s="2">
        <v>1030025</v>
      </c>
      <c r="D31" s="3">
        <v>1500</v>
      </c>
      <c r="F31" s="3" t="str">
        <f>VLOOKUP($C31,objecttable,3,0)</f>
        <v>Card</v>
      </c>
      <c r="G31" s="3">
        <f>VLOOKUP($C31,objecttable,5,0)</f>
        <v>1</v>
      </c>
    </row>
    <row r="32" spans="1:7" ht="15.75" customHeight="1">
      <c r="A32" s="6" t="s">
        <v>97</v>
      </c>
      <c r="B32" s="6"/>
      <c r="C32" s="6"/>
      <c r="D32" s="7">
        <f>SUM(D28:D31)</f>
        <v>10000</v>
      </c>
    </row>
    <row r="33" spans="1:6" ht="12.75"/>
    <row r="34" spans="1:6" ht="12.75">
      <c r="A34" s="22"/>
      <c r="B34" s="22"/>
      <c r="C34" s="22"/>
      <c r="D34" s="22"/>
      <c r="E34" s="22"/>
      <c r="F34" s="22"/>
    </row>
    <row r="35" spans="1:6" ht="12.75"/>
    <row r="36" spans="1:6" ht="12.75"/>
    <row r="37" spans="1:6" ht="12.75"/>
    <row r="38" spans="1:6" ht="12.75"/>
    <row r="39" spans="1:6" ht="12.75"/>
    <row r="40" spans="1:6" ht="12.75"/>
    <row r="41" spans="1:6" ht="12.75"/>
    <row r="43" spans="1:6" ht="12.75"/>
    <row r="44" spans="1:6" ht="12.75"/>
    <row r="45" spans="1:6" ht="12.75"/>
    <row r="46" spans="1:6" ht="12.75"/>
    <row r="47" spans="1:6" ht="12.75"/>
    <row r="48" spans="1:6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2F1A-E279-4514-A07A-E5FF6A640C78}">
  <sheetPr filterMode="1"/>
  <dimension ref="B2:AE48"/>
  <sheetViews>
    <sheetView workbookViewId="0">
      <selection activeCell="G17" sqref="G17"/>
    </sheetView>
  </sheetViews>
  <sheetFormatPr defaultRowHeight="12.75"/>
  <cols>
    <col min="2" max="2" width="9.7109375" bestFit="1" customWidth="1"/>
    <col min="3" max="3" width="20" bestFit="1" customWidth="1"/>
    <col min="4" max="4" width="14.85546875" bestFit="1" customWidth="1"/>
    <col min="5" max="5" width="20" bestFit="1" customWidth="1"/>
    <col min="6" max="6" width="14.85546875" bestFit="1" customWidth="1"/>
    <col min="7" max="7" width="22.5703125" bestFit="1" customWidth="1"/>
    <col min="8" max="8" width="16.85546875" bestFit="1" customWidth="1"/>
    <col min="9" max="9" width="16.85546875" customWidth="1"/>
    <col min="10" max="10" width="22.5703125" bestFit="1" customWidth="1"/>
    <col min="11" max="11" width="16.85546875" bestFit="1" customWidth="1"/>
    <col min="12" max="12" width="15.42578125" bestFit="1" customWidth="1"/>
    <col min="13" max="14" width="9.7109375" bestFit="1" customWidth="1"/>
    <col min="15" max="15" width="20.5703125" bestFit="1" customWidth="1"/>
    <col min="16" max="16" width="8.28515625" bestFit="1" customWidth="1"/>
    <col min="17" max="17" width="14.28515625" bestFit="1" customWidth="1"/>
    <col min="18" max="18" width="20.5703125" bestFit="1" customWidth="1"/>
    <col min="19" max="19" width="8.28515625" bestFit="1" customWidth="1"/>
    <col min="20" max="20" width="14.28515625" bestFit="1" customWidth="1"/>
    <col min="21" max="21" width="20.5703125" bestFit="1" customWidth="1"/>
    <col min="22" max="22" width="8.28515625" bestFit="1" customWidth="1"/>
    <col min="23" max="23" width="14.28515625" bestFit="1" customWidth="1"/>
    <col min="24" max="24" width="20.5703125" bestFit="1" customWidth="1"/>
    <col min="25" max="25" width="6.85546875" bestFit="1" customWidth="1"/>
    <col min="26" max="26" width="16.28515625" bestFit="1" customWidth="1"/>
    <col min="27" max="27" width="22.5703125" bestFit="1" customWidth="1"/>
    <col min="28" max="28" width="6.85546875" bestFit="1" customWidth="1"/>
    <col min="29" max="29" width="16.28515625" bestFit="1" customWidth="1"/>
    <col min="30" max="30" width="6.85546875" bestFit="1" customWidth="1"/>
    <col min="31" max="31" width="22.5703125" bestFit="1" customWidth="1"/>
  </cols>
  <sheetData>
    <row r="2" spans="2:31" ht="14.25">
      <c r="B2" s="1" t="s">
        <v>46</v>
      </c>
      <c r="C2" s="1" t="s">
        <v>1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98</v>
      </c>
      <c r="J2" s="1" t="s">
        <v>52</v>
      </c>
      <c r="K2" s="1" t="s">
        <v>53</v>
      </c>
      <c r="L2" s="1" t="s">
        <v>54</v>
      </c>
      <c r="M2" s="17" t="s">
        <v>96</v>
      </c>
      <c r="P2" s="8" t="s">
        <v>74</v>
      </c>
      <c r="Q2" s="8"/>
      <c r="R2" s="9"/>
      <c r="S2" s="9"/>
      <c r="T2" s="8"/>
      <c r="U2" s="9"/>
      <c r="V2" s="9"/>
      <c r="W2" s="8"/>
      <c r="X2" s="9"/>
      <c r="Y2" s="9"/>
      <c r="Z2" s="8"/>
      <c r="AA2" s="9"/>
      <c r="AB2" s="9"/>
      <c r="AC2" s="9"/>
      <c r="AD2" s="9"/>
      <c r="AE2" s="9"/>
    </row>
    <row r="3" spans="2:31" ht="14.25" hidden="1">
      <c r="B3" s="2">
        <v>1030001</v>
      </c>
      <c r="C3" s="2" t="s">
        <v>49</v>
      </c>
      <c r="D3" s="2" t="s">
        <v>55</v>
      </c>
      <c r="E3" s="2" t="s">
        <v>56</v>
      </c>
      <c r="F3" s="2">
        <v>6</v>
      </c>
      <c r="G3" s="2" t="s">
        <v>57</v>
      </c>
      <c r="H3" s="2">
        <v>1060001</v>
      </c>
      <c r="I3" s="2">
        <v>0</v>
      </c>
      <c r="J3" s="2">
        <v>0</v>
      </c>
      <c r="K3" s="2">
        <v>1040010</v>
      </c>
      <c r="L3" s="2">
        <v>1040010</v>
      </c>
      <c r="M3" s="2"/>
      <c r="P3" s="10" t="s">
        <v>75</v>
      </c>
      <c r="Q3" s="11" t="s">
        <v>76</v>
      </c>
      <c r="R3" s="12" t="str">
        <f>Q3&amp;" 보정값"</f>
        <v>몬스터 타일 보정값</v>
      </c>
      <c r="S3" s="13" t="s">
        <v>77</v>
      </c>
      <c r="T3" s="11" t="s">
        <v>78</v>
      </c>
      <c r="U3" s="12" t="str">
        <f>T3&amp;" 보정값"</f>
        <v>무기 타일 보정값</v>
      </c>
      <c r="V3" s="13" t="s">
        <v>77</v>
      </c>
      <c r="W3" s="11" t="s">
        <v>79</v>
      </c>
      <c r="X3" s="12" t="str">
        <f>W3&amp;" 보정값"</f>
        <v>방어구 타일 보정값</v>
      </c>
      <c r="Y3" s="13" t="s">
        <v>77</v>
      </c>
      <c r="Z3" s="11" t="s">
        <v>80</v>
      </c>
      <c r="AA3" s="12" t="str">
        <f>Z3&amp;" 보정값"</f>
        <v>이벤트 타일 보정값</v>
      </c>
      <c r="AB3" s="13" t="s">
        <v>77</v>
      </c>
      <c r="AC3" s="11" t="s">
        <v>81</v>
      </c>
      <c r="AD3" s="13" t="s">
        <v>77</v>
      </c>
      <c r="AE3" s="12" t="str">
        <f>AC3&amp;" 보정값"</f>
        <v>4티어 원거리 무기 보정값</v>
      </c>
    </row>
    <row r="4" spans="2:31" ht="14.25" hidden="1">
      <c r="B4" s="2">
        <v>1030002</v>
      </c>
      <c r="C4" s="2" t="s">
        <v>49</v>
      </c>
      <c r="D4" s="2" t="s">
        <v>55</v>
      </c>
      <c r="E4" s="2" t="s">
        <v>56</v>
      </c>
      <c r="F4" s="2">
        <v>5</v>
      </c>
      <c r="G4" s="2" t="s">
        <v>58</v>
      </c>
      <c r="H4" s="2">
        <v>1060002</v>
      </c>
      <c r="I4" s="2">
        <v>0</v>
      </c>
      <c r="J4" s="2">
        <v>0</v>
      </c>
      <c r="K4" s="2">
        <v>1040003</v>
      </c>
      <c r="L4" s="2">
        <v>1040003</v>
      </c>
      <c r="M4" s="2"/>
      <c r="P4" s="14">
        <v>6</v>
      </c>
      <c r="Q4" s="14">
        <v>25</v>
      </c>
      <c r="R4" s="14">
        <f>Q4/SUM($Q4,$T4,$W4,$Z4,$AC4)*100</f>
        <v>22.727272727272727</v>
      </c>
      <c r="S4" s="15"/>
      <c r="T4" s="14">
        <v>25</v>
      </c>
      <c r="U4" s="14">
        <f>T4/SUM($Q4,$T4,$W4,$Z4,$AC4)*100</f>
        <v>22.727272727272727</v>
      </c>
      <c r="V4" s="15"/>
      <c r="W4" s="14">
        <v>25</v>
      </c>
      <c r="X4" s="14">
        <f>W4/SUM($Q4,$T4,$W4,$Z4,$AC4)*100</f>
        <v>22.727272727272727</v>
      </c>
      <c r="Y4" s="15"/>
      <c r="Z4" s="14">
        <v>25</v>
      </c>
      <c r="AA4" s="14">
        <f>AB4/SUM($Q4,$T4,$W4,$Z4,$AC4)*100</f>
        <v>0</v>
      </c>
      <c r="AB4" s="15"/>
      <c r="AC4" s="14">
        <v>10</v>
      </c>
      <c r="AD4" s="16">
        <v>0</v>
      </c>
      <c r="AE4" s="14">
        <f>AD4/SUM($Q4,$T4,$W4,$Z4,$AC4)*100</f>
        <v>0</v>
      </c>
    </row>
    <row r="5" spans="2:31" ht="14.25">
      <c r="B5" s="2">
        <v>1030003</v>
      </c>
      <c r="C5" s="2" t="s">
        <v>49</v>
      </c>
      <c r="D5" s="2" t="s">
        <v>55</v>
      </c>
      <c r="E5" s="2" t="s">
        <v>56</v>
      </c>
      <c r="F5" s="2">
        <v>4</v>
      </c>
      <c r="G5" s="2" t="s">
        <v>59</v>
      </c>
      <c r="H5" s="2">
        <v>1060003</v>
      </c>
      <c r="I5" s="2">
        <v>0</v>
      </c>
      <c r="J5" s="2">
        <v>0</v>
      </c>
      <c r="K5" s="2">
        <v>1040006</v>
      </c>
      <c r="L5" s="2">
        <v>1040006</v>
      </c>
      <c r="M5" s="2"/>
      <c r="P5" s="14">
        <v>5</v>
      </c>
      <c r="Q5" s="14">
        <f>Q4*(1+(S5/100))</f>
        <v>27.500000000000004</v>
      </c>
      <c r="R5" s="14">
        <f>Q5/SUM($Q5,$T5,$W5,$Z5,$AC5)*100</f>
        <v>22.540983606557379</v>
      </c>
      <c r="S5" s="14">
        <v>10</v>
      </c>
      <c r="T5" s="14">
        <f>T4*(1+(V5/100))</f>
        <v>27.500000000000004</v>
      </c>
      <c r="U5" s="14">
        <f>T5/SUM($Q5,$T5,$W5,$Z5,$AC5)*100</f>
        <v>22.540983606557379</v>
      </c>
      <c r="V5" s="14">
        <v>10</v>
      </c>
      <c r="W5" s="14">
        <f>W4*(1+(Y5/100))</f>
        <v>28.749999999999996</v>
      </c>
      <c r="X5" s="14">
        <f>W5/SUM($Q5,$T5,$W5,$Z5,$AC5)*100</f>
        <v>23.565573770491802</v>
      </c>
      <c r="Y5" s="14">
        <v>15</v>
      </c>
      <c r="Z5" s="14">
        <f>Z4*(1+(AB5/100))</f>
        <v>26.25</v>
      </c>
      <c r="AA5" s="14">
        <f>AB5/SUM($Q5,$T5,$W5,$Z5,$AC5)*100</f>
        <v>4.0983606557377046</v>
      </c>
      <c r="AB5" s="14">
        <v>5</v>
      </c>
      <c r="AC5" s="14">
        <f>AC4*(1+(AD5/100))</f>
        <v>12</v>
      </c>
      <c r="AD5" s="16">
        <v>20</v>
      </c>
      <c r="AE5" s="14">
        <f>AD5/SUM($Q5,$T5,$W5,$Z5,$AC5)*100</f>
        <v>16.393442622950818</v>
      </c>
    </row>
    <row r="6" spans="2:31" ht="14.25" hidden="1">
      <c r="B6" s="2">
        <v>1030004</v>
      </c>
      <c r="C6" s="2" t="s">
        <v>49</v>
      </c>
      <c r="D6" s="2" t="s">
        <v>55</v>
      </c>
      <c r="E6" s="2" t="s">
        <v>56</v>
      </c>
      <c r="F6" s="2">
        <v>3</v>
      </c>
      <c r="G6" s="2" t="s">
        <v>60</v>
      </c>
      <c r="H6" s="2">
        <v>1060004</v>
      </c>
      <c r="I6" s="2">
        <v>0</v>
      </c>
      <c r="J6" s="2">
        <v>0</v>
      </c>
      <c r="K6" s="2">
        <v>1040010</v>
      </c>
      <c r="L6" s="2">
        <v>1040010</v>
      </c>
      <c r="M6" s="2"/>
      <c r="P6" s="14">
        <v>4</v>
      </c>
      <c r="Q6" s="14">
        <f>Q5*(1+(S6/100))</f>
        <v>30.250000000000007</v>
      </c>
      <c r="R6" s="14">
        <f>Q6/SUM($Q6,$T6,$W6,$Z6,$AC6)*100</f>
        <v>22.320605054418007</v>
      </c>
      <c r="S6" s="14">
        <v>10</v>
      </c>
      <c r="T6" s="14">
        <f>T5*(1+(V6/100))</f>
        <v>30.250000000000007</v>
      </c>
      <c r="U6" s="14">
        <f>T6/SUM($Q6,$T6,$W6,$Z6,$AC6)*100</f>
        <v>22.320605054418007</v>
      </c>
      <c r="V6" s="14">
        <v>10</v>
      </c>
      <c r="W6" s="14">
        <f>W5*(1+(Y6/100))</f>
        <v>33.062499999999993</v>
      </c>
      <c r="X6" s="14">
        <f>W6/SUM($Q6,$T6,$W6,$Z6,$AC6)*100</f>
        <v>24.39586792104777</v>
      </c>
      <c r="Y6" s="14">
        <v>15</v>
      </c>
      <c r="Z6" s="14">
        <f>Z5*(1+(AB6/100))</f>
        <v>27.5625</v>
      </c>
      <c r="AA6" s="14">
        <f>AB6/SUM($Q6,$T6,$W6,$Z6,$AC6)*100</f>
        <v>3.6893562073418185</v>
      </c>
      <c r="AB6" s="14">
        <v>5</v>
      </c>
      <c r="AC6" s="14">
        <f>AC5*(1+(AD6/100))</f>
        <v>14.399999999999999</v>
      </c>
      <c r="AD6" s="16">
        <v>20</v>
      </c>
      <c r="AE6" s="14">
        <f>AD6/SUM($Q6,$T6,$W6,$Z6,$AC6)*100</f>
        <v>14.757424829367274</v>
      </c>
    </row>
    <row r="7" spans="2:31" ht="14.25" hidden="1">
      <c r="B7" s="2">
        <v>1030005</v>
      </c>
      <c r="C7" s="2" t="s">
        <v>49</v>
      </c>
      <c r="D7" s="2" t="s">
        <v>55</v>
      </c>
      <c r="E7" s="2" t="s">
        <v>56</v>
      </c>
      <c r="F7" s="2">
        <v>2</v>
      </c>
      <c r="G7" s="2" t="s">
        <v>61</v>
      </c>
      <c r="H7" s="2">
        <v>1060005</v>
      </c>
      <c r="I7" s="2">
        <v>0</v>
      </c>
      <c r="J7" s="2">
        <v>0</v>
      </c>
      <c r="K7" s="2">
        <v>1040003</v>
      </c>
      <c r="L7" s="2">
        <v>1040003</v>
      </c>
      <c r="M7" s="2"/>
      <c r="P7" s="14">
        <v>3</v>
      </c>
      <c r="Q7" s="14">
        <f>Q6*(1+(S7/100))</f>
        <v>34.787500000000009</v>
      </c>
      <c r="R7" s="14">
        <f>Q7/SUM($Q7,$T7,$W7,$Z7,$AC7)*100</f>
        <v>22.861790087200109</v>
      </c>
      <c r="S7" s="14">
        <v>15</v>
      </c>
      <c r="T7" s="14">
        <f>T6*(1+(V7/100))</f>
        <v>34.787500000000009</v>
      </c>
      <c r="U7" s="14">
        <f>T7/SUM($Q7,$T7,$W7,$Z7,$AC7)*100</f>
        <v>22.861790087200109</v>
      </c>
      <c r="V7" s="14">
        <v>15</v>
      </c>
      <c r="W7" s="14">
        <f>W6*(1+(Y7/100))</f>
        <v>36.368749999999999</v>
      </c>
      <c r="X7" s="14">
        <f>W7/SUM($Q7,$T7,$W7,$Z7,$AC7)*100</f>
        <v>23.900962363891015</v>
      </c>
      <c r="Y7" s="14">
        <v>10</v>
      </c>
      <c r="Z7" s="14">
        <f>Z6*(1+(AB7/100))</f>
        <v>28.940625000000001</v>
      </c>
      <c r="AA7" s="14">
        <f>AB7/SUM($Q7,$T7,$W7,$Z7,$AC7)*100</f>
        <v>3.2859202425009131</v>
      </c>
      <c r="AB7" s="14">
        <v>5</v>
      </c>
      <c r="AC7" s="14">
        <f>AC6*(1+(AD7/100))</f>
        <v>17.279999999999998</v>
      </c>
      <c r="AD7" s="16">
        <v>20</v>
      </c>
      <c r="AE7" s="14">
        <f>AD7/SUM($Q7,$T7,$W7,$Z7,$AC7)*100</f>
        <v>13.143680970003652</v>
      </c>
    </row>
    <row r="8" spans="2:31" ht="14.25" hidden="1">
      <c r="B8" s="2">
        <v>1030006</v>
      </c>
      <c r="C8" s="2" t="s">
        <v>49</v>
      </c>
      <c r="D8" s="2" t="s">
        <v>55</v>
      </c>
      <c r="E8" s="2" t="s">
        <v>56</v>
      </c>
      <c r="F8" s="2">
        <v>1</v>
      </c>
      <c r="G8" s="2" t="s">
        <v>62</v>
      </c>
      <c r="H8" s="2">
        <v>1060006</v>
      </c>
      <c r="I8" s="2">
        <v>0</v>
      </c>
      <c r="J8" s="2">
        <v>0</v>
      </c>
      <c r="K8" s="2">
        <v>1040006</v>
      </c>
      <c r="L8" s="2">
        <v>1040006</v>
      </c>
      <c r="M8" s="2"/>
      <c r="P8" s="14">
        <v>2</v>
      </c>
      <c r="Q8" s="14">
        <f>Q7*(1+(S8/100))</f>
        <v>40.005625000000009</v>
      </c>
      <c r="R8" s="14">
        <f>Q8/SUM($Q8,$T8,$W8,$Z8,$AC8)*100</f>
        <v>23.179900347685834</v>
      </c>
      <c r="S8" s="14">
        <v>15</v>
      </c>
      <c r="T8" s="14">
        <f>T7*(1+(V8/100))</f>
        <v>40.005625000000009</v>
      </c>
      <c r="U8" s="14">
        <f>T8/SUM($Q8,$T8,$W8,$Z8,$AC8)*100</f>
        <v>23.179900347685834</v>
      </c>
      <c r="V8" s="14">
        <v>15</v>
      </c>
      <c r="W8" s="14">
        <f>W7*(1+(Y8/100))</f>
        <v>40.005625000000002</v>
      </c>
      <c r="X8" s="14">
        <f>W8/SUM($Q8,$T8,$W8,$Z8,$AC8)*100</f>
        <v>23.179900347685827</v>
      </c>
      <c r="Y8" s="14">
        <v>10</v>
      </c>
      <c r="Z8" s="14">
        <f>Z7*(1+(AB8/100))</f>
        <v>31.834687500000005</v>
      </c>
      <c r="AA8" s="14">
        <f>AB8/SUM($Q8,$T8,$W8,$Z8,$AC8)*100</f>
        <v>5.7941602831316414</v>
      </c>
      <c r="AB8" s="14">
        <v>10</v>
      </c>
      <c r="AC8" s="14">
        <f>AC7*(1+(AD8/100))</f>
        <v>20.735999999999997</v>
      </c>
      <c r="AD8" s="16">
        <v>20</v>
      </c>
      <c r="AE8" s="14">
        <f>AD8/SUM($Q8,$T8,$W8,$Z8,$AC8)*100</f>
        <v>11.588320566263283</v>
      </c>
    </row>
    <row r="9" spans="2:31" ht="14.25" hidden="1">
      <c r="B9" s="2">
        <v>1030007</v>
      </c>
      <c r="C9" s="2" t="s">
        <v>49</v>
      </c>
      <c r="D9" s="2" t="s">
        <v>65</v>
      </c>
      <c r="E9" s="2" t="s">
        <v>63</v>
      </c>
      <c r="F9" s="2">
        <v>6</v>
      </c>
      <c r="G9" s="2" t="s">
        <v>64</v>
      </c>
      <c r="H9" s="2"/>
      <c r="I9" s="2" t="s">
        <v>65</v>
      </c>
      <c r="J9" s="2">
        <v>1</v>
      </c>
      <c r="K9" s="2">
        <v>0</v>
      </c>
      <c r="L9" s="2">
        <v>0</v>
      </c>
      <c r="M9" s="2"/>
      <c r="P9" s="14">
        <v>1</v>
      </c>
      <c r="Q9" s="14">
        <f>Q8*(1+(S9/100))</f>
        <v>48.006750000000011</v>
      </c>
      <c r="R9" s="14">
        <f>Q9/SUM($Q9,$T9,$W9,$Z9,$AC9)*100</f>
        <v>24.255540143242932</v>
      </c>
      <c r="S9" s="14">
        <v>20</v>
      </c>
      <c r="T9" s="14">
        <f>T8*(1+(V9/100))</f>
        <v>46.00646875000001</v>
      </c>
      <c r="U9" s="14">
        <f>T9/SUM($Q9,$T9,$W9,$Z9,$AC9)*100</f>
        <v>23.244892637274479</v>
      </c>
      <c r="V9" s="14">
        <v>15</v>
      </c>
      <c r="W9" s="14">
        <f>W8*(1+(Y9/100))</f>
        <v>44.006187500000003</v>
      </c>
      <c r="X9" s="14">
        <f>W9/SUM($Q9,$T9,$W9,$Z9,$AC9)*100</f>
        <v>22.234245131306018</v>
      </c>
      <c r="Y9" s="14">
        <v>10</v>
      </c>
      <c r="Z9" s="14">
        <f>Z8*(1+(AB9/100))</f>
        <v>35.018156250000011</v>
      </c>
      <c r="AA9" s="14">
        <f>AB9/SUM($Q9,$T9,$W9,$Z9,$AC9)*100</f>
        <v>5.0525270182303377</v>
      </c>
      <c r="AB9" s="14">
        <v>10</v>
      </c>
      <c r="AC9" s="14">
        <f>AC8*(1+(AD9/100))</f>
        <v>24.883199999999995</v>
      </c>
      <c r="AD9" s="16">
        <v>20</v>
      </c>
      <c r="AE9" s="14">
        <f>AD9/SUM($Q9,$T9,$W9,$Z9,$AC9)*100</f>
        <v>10.105054036460675</v>
      </c>
    </row>
    <row r="10" spans="2:31" ht="14.25" hidden="1">
      <c r="B10" s="2">
        <v>1030008</v>
      </c>
      <c r="C10" s="2" t="s">
        <v>49</v>
      </c>
      <c r="D10" s="2" t="s">
        <v>65</v>
      </c>
      <c r="E10" s="2" t="s">
        <v>63</v>
      </c>
      <c r="F10" s="2">
        <v>5</v>
      </c>
      <c r="G10" s="2" t="s">
        <v>64</v>
      </c>
      <c r="H10" s="2"/>
      <c r="I10" s="2" t="s">
        <v>65</v>
      </c>
      <c r="J10" s="2">
        <v>1</v>
      </c>
      <c r="K10" s="2">
        <v>0</v>
      </c>
      <c r="L10" s="2">
        <v>0</v>
      </c>
      <c r="M10" s="2"/>
      <c r="P10" s="8"/>
      <c r="Q10" s="8"/>
      <c r="R10" s="8"/>
      <c r="S10" s="8"/>
      <c r="T10" s="8"/>
      <c r="U10" s="8"/>
      <c r="V10" s="8"/>
      <c r="W10" s="9"/>
      <c r="X10" s="9"/>
      <c r="Y10" s="9"/>
      <c r="Z10" s="9"/>
      <c r="AA10" s="9"/>
      <c r="AB10" s="9"/>
      <c r="AC10" s="8"/>
      <c r="AD10" s="8"/>
      <c r="AE10" s="8"/>
    </row>
    <row r="11" spans="2:31" ht="14.25">
      <c r="B11" s="2">
        <v>1030009</v>
      </c>
      <c r="C11" s="2" t="s">
        <v>49</v>
      </c>
      <c r="D11" s="2" t="s">
        <v>65</v>
      </c>
      <c r="E11" s="2" t="s">
        <v>63</v>
      </c>
      <c r="F11" s="2">
        <v>4</v>
      </c>
      <c r="G11" s="2" t="s">
        <v>64</v>
      </c>
      <c r="H11" s="2"/>
      <c r="I11" s="2" t="s">
        <v>65</v>
      </c>
      <c r="J11" s="2">
        <v>1</v>
      </c>
      <c r="K11" s="2">
        <v>0</v>
      </c>
      <c r="L11" s="2">
        <v>0</v>
      </c>
      <c r="M11" s="2"/>
      <c r="P11" s="8" t="s">
        <v>82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2:31" ht="14.25" hidden="1">
      <c r="B12" s="2">
        <v>1030010</v>
      </c>
      <c r="C12" s="2" t="s">
        <v>49</v>
      </c>
      <c r="D12" s="2" t="s">
        <v>65</v>
      </c>
      <c r="E12" s="2" t="s">
        <v>63</v>
      </c>
      <c r="F12" s="2">
        <v>3</v>
      </c>
      <c r="G12" s="2" t="s">
        <v>64</v>
      </c>
      <c r="H12" s="2"/>
      <c r="I12" s="2" t="s">
        <v>65</v>
      </c>
      <c r="J12" s="2">
        <v>1</v>
      </c>
      <c r="K12" s="2">
        <v>0</v>
      </c>
      <c r="L12" s="2">
        <v>0</v>
      </c>
      <c r="M12" s="2"/>
      <c r="P12" s="10" t="s">
        <v>75</v>
      </c>
      <c r="Q12" s="11" t="s">
        <v>83</v>
      </c>
      <c r="R12" s="12" t="str">
        <f>Q12&amp;" 보정값"</f>
        <v>1티어 근접 무기 보정값</v>
      </c>
      <c r="S12" s="13" t="s">
        <v>77</v>
      </c>
      <c r="T12" s="11" t="s">
        <v>84</v>
      </c>
      <c r="U12" s="12" t="str">
        <f>T12&amp;" 보정값"</f>
        <v>2티어 근접 무기 보정값</v>
      </c>
      <c r="V12" s="13" t="s">
        <v>77</v>
      </c>
      <c r="W12" s="11" t="s">
        <v>85</v>
      </c>
      <c r="X12" s="12" t="str">
        <f>W12&amp;" 보정값"</f>
        <v>5티어 근접 무기 보정값</v>
      </c>
      <c r="Y12" s="13" t="s">
        <v>77</v>
      </c>
      <c r="Z12" s="11" t="s">
        <v>86</v>
      </c>
      <c r="AA12" s="12" t="str">
        <f>Z12&amp;" 보정값"</f>
        <v>3티어 원거리 무기 보정값</v>
      </c>
      <c r="AB12" s="13" t="s">
        <v>77</v>
      </c>
      <c r="AC12" s="9"/>
      <c r="AD12" s="9"/>
      <c r="AE12" s="8"/>
    </row>
    <row r="13" spans="2:31" ht="14.25" hidden="1">
      <c r="B13" s="2">
        <v>1030011</v>
      </c>
      <c r="C13" s="2" t="s">
        <v>49</v>
      </c>
      <c r="D13" s="2" t="s">
        <v>65</v>
      </c>
      <c r="E13" s="2" t="s">
        <v>63</v>
      </c>
      <c r="F13" s="2">
        <v>2</v>
      </c>
      <c r="G13" s="2" t="s">
        <v>64</v>
      </c>
      <c r="H13" s="2"/>
      <c r="I13" s="2" t="s">
        <v>65</v>
      </c>
      <c r="J13" s="2">
        <v>1</v>
      </c>
      <c r="K13" s="2">
        <v>0</v>
      </c>
      <c r="L13" s="2">
        <v>0</v>
      </c>
      <c r="M13" s="2"/>
      <c r="P13" s="14">
        <v>6</v>
      </c>
      <c r="Q13" s="14">
        <v>40</v>
      </c>
      <c r="R13" s="14">
        <f>Q13/SUM($Q13,$T13,$W13,$Z13)*100</f>
        <v>44.444444444444443</v>
      </c>
      <c r="S13" s="16">
        <v>0</v>
      </c>
      <c r="T13" s="14">
        <v>30</v>
      </c>
      <c r="U13" s="14">
        <f>T13/SUM($Q13,$T13,$W13,$Z13)*100</f>
        <v>33.333333333333329</v>
      </c>
      <c r="V13" s="16">
        <v>0</v>
      </c>
      <c r="W13" s="14">
        <v>5</v>
      </c>
      <c r="X13" s="14">
        <f>W13/SUM($Q13,$T13,$W13,$Z13)*100</f>
        <v>5.5555555555555554</v>
      </c>
      <c r="Y13" s="16">
        <v>0</v>
      </c>
      <c r="Z13" s="14">
        <v>15</v>
      </c>
      <c r="AA13" s="14">
        <f>AB13/SUM($Q13,$T13,$W13,$Z13)*100</f>
        <v>0</v>
      </c>
      <c r="AB13" s="14">
        <v>0</v>
      </c>
      <c r="AC13" s="9"/>
      <c r="AD13" s="9"/>
    </row>
    <row r="14" spans="2:31" ht="14.25" hidden="1">
      <c r="B14" s="2">
        <v>1030012</v>
      </c>
      <c r="C14" s="2" t="s">
        <v>49</v>
      </c>
      <c r="D14" s="2" t="s">
        <v>65</v>
      </c>
      <c r="E14" s="2" t="s">
        <v>63</v>
      </c>
      <c r="F14" s="2">
        <v>1</v>
      </c>
      <c r="G14" s="2" t="s">
        <v>64</v>
      </c>
      <c r="H14" s="2"/>
      <c r="I14" s="2" t="s">
        <v>65</v>
      </c>
      <c r="J14" s="2">
        <v>1</v>
      </c>
      <c r="K14" s="2">
        <v>0</v>
      </c>
      <c r="L14" s="2">
        <v>0</v>
      </c>
      <c r="M14" s="2"/>
      <c r="P14" s="14">
        <v>5</v>
      </c>
      <c r="Q14" s="14">
        <f t="shared" ref="Q14:Q18" si="0">Q13*(1+(S14/100))</f>
        <v>36</v>
      </c>
      <c r="R14" s="14">
        <f>Q14/SUM($Q14,$T14,$W14,$Z14)*100</f>
        <v>42.105263157894733</v>
      </c>
      <c r="S14" s="16">
        <v>-10</v>
      </c>
      <c r="T14" s="14">
        <f t="shared" ref="T14:T18" si="1">T13*(1+(V14/100))</f>
        <v>27</v>
      </c>
      <c r="U14" s="14">
        <f>T14/SUM($Q14,$T14,$W14,$Z14)*100</f>
        <v>31.578947368421051</v>
      </c>
      <c r="V14" s="16">
        <v>-10</v>
      </c>
      <c r="W14" s="14">
        <f t="shared" ref="W14:W18" si="2">W13*(1+(Y14/100))</f>
        <v>6</v>
      </c>
      <c r="X14" s="14">
        <f>W14/SUM($Q14,$T14,$W14,$Z14)*100</f>
        <v>7.0175438596491224</v>
      </c>
      <c r="Y14" s="16">
        <v>20</v>
      </c>
      <c r="Z14" s="14">
        <f>Z13*(1+(AB14/100))</f>
        <v>16.5</v>
      </c>
      <c r="AA14" s="14">
        <f>AB14/SUM($Q14,$T14,$W14,$Z14)*100</f>
        <v>11.695906432748536</v>
      </c>
      <c r="AB14" s="14">
        <v>10</v>
      </c>
      <c r="AC14" s="8"/>
      <c r="AD14" s="9"/>
    </row>
    <row r="15" spans="2:31" ht="14.25" hidden="1">
      <c r="B15" s="2">
        <v>1030013</v>
      </c>
      <c r="C15" s="2" t="s">
        <v>49</v>
      </c>
      <c r="D15" s="2" t="s">
        <v>65</v>
      </c>
      <c r="E15" s="2" t="s">
        <v>63</v>
      </c>
      <c r="F15" s="2">
        <v>6</v>
      </c>
      <c r="G15" s="2" t="s">
        <v>66</v>
      </c>
      <c r="H15" s="2"/>
      <c r="I15" s="2" t="s">
        <v>65</v>
      </c>
      <c r="J15" s="2">
        <v>1</v>
      </c>
      <c r="K15" s="2">
        <v>0</v>
      </c>
      <c r="L15" s="2">
        <v>0</v>
      </c>
      <c r="M15" s="2"/>
      <c r="P15" s="14">
        <v>4</v>
      </c>
      <c r="Q15" s="14">
        <f t="shared" si="0"/>
        <v>32.04</v>
      </c>
      <c r="R15" s="14">
        <f>Q15/SUM($Q15,$T15,$W15,$Z15)*100</f>
        <v>39.063643013899039</v>
      </c>
      <c r="S15" s="16">
        <f>S14*1.1</f>
        <v>-11</v>
      </c>
      <c r="T15" s="14">
        <f t="shared" si="1"/>
        <v>24.03</v>
      </c>
      <c r="U15" s="14">
        <f>T15/SUM($Q15,$T15,$W15,$Z15)*100</f>
        <v>29.297732260424286</v>
      </c>
      <c r="V15" s="16">
        <f>V14*1.1</f>
        <v>-11</v>
      </c>
      <c r="W15" s="14">
        <f t="shared" si="2"/>
        <v>7.8000000000000007</v>
      </c>
      <c r="X15" s="14">
        <f>W15/SUM($Q15,$T15,$W15,$Z15)*100</f>
        <v>9.5098756400877846</v>
      </c>
      <c r="Y15" s="16">
        <v>30</v>
      </c>
      <c r="Z15" s="14">
        <f>Z14*(1+(AB15/100))</f>
        <v>18.150000000000002</v>
      </c>
      <c r="AA15" s="14">
        <f>AB15/SUM($Q15,$T15,$W15,$Z15)*100</f>
        <v>12.192148256522797</v>
      </c>
      <c r="AB15" s="14">
        <v>10</v>
      </c>
      <c r="AC15" s="8"/>
      <c r="AD15" s="9"/>
    </row>
    <row r="16" spans="2:31" ht="14.25" hidden="1">
      <c r="B16" s="2">
        <v>1030014</v>
      </c>
      <c r="C16" s="2" t="s">
        <v>49</v>
      </c>
      <c r="D16" s="2" t="s">
        <v>65</v>
      </c>
      <c r="E16" s="2" t="s">
        <v>63</v>
      </c>
      <c r="F16" s="2">
        <v>5</v>
      </c>
      <c r="G16" s="2" t="s">
        <v>66</v>
      </c>
      <c r="H16" s="2"/>
      <c r="I16" s="2" t="s">
        <v>65</v>
      </c>
      <c r="J16" s="2">
        <v>1</v>
      </c>
      <c r="K16" s="2">
        <v>0</v>
      </c>
      <c r="L16" s="2">
        <v>0</v>
      </c>
      <c r="M16" s="2"/>
      <c r="P16" s="14">
        <v>3</v>
      </c>
      <c r="Q16" s="14">
        <f t="shared" si="0"/>
        <v>27.81072</v>
      </c>
      <c r="R16" s="14">
        <f>Q16/SUM($Q16,$T16,$W16,$Z16)*100</f>
        <v>34.842627780243795</v>
      </c>
      <c r="S16" s="16">
        <f>S15*1.2</f>
        <v>-13.2</v>
      </c>
      <c r="T16" s="14">
        <f t="shared" si="1"/>
        <v>21.12237</v>
      </c>
      <c r="U16" s="14">
        <f>T16/SUM($Q16,$T16,$W16,$Z16)*100</f>
        <v>26.463136364200139</v>
      </c>
      <c r="V16" s="16">
        <f t="shared" ref="V16:V17" si="3">V15*1.1</f>
        <v>-12.100000000000001</v>
      </c>
      <c r="W16" s="14">
        <f t="shared" si="2"/>
        <v>10.92</v>
      </c>
      <c r="X16" s="14">
        <f>W16/SUM($Q16,$T16,$W16,$Z16)*100</f>
        <v>13.681109132027586</v>
      </c>
      <c r="Y16" s="16">
        <v>40</v>
      </c>
      <c r="Z16" s="14">
        <f>Z15*(1+(AB16/100))</f>
        <v>19.965000000000003</v>
      </c>
      <c r="AA16" s="14">
        <f>AB16/SUM($Q16,$T16,$W16,$Z16)*100</f>
        <v>12.528488216142481</v>
      </c>
      <c r="AB16" s="14">
        <v>10</v>
      </c>
      <c r="AC16" s="8"/>
      <c r="AD16" s="9"/>
    </row>
    <row r="17" spans="2:31" ht="14.25">
      <c r="B17" s="2">
        <v>1030015</v>
      </c>
      <c r="C17" s="2" t="s">
        <v>49</v>
      </c>
      <c r="D17" s="2" t="s">
        <v>65</v>
      </c>
      <c r="E17" s="2" t="s">
        <v>63</v>
      </c>
      <c r="F17" s="2">
        <v>4</v>
      </c>
      <c r="G17" s="2" t="s">
        <v>66</v>
      </c>
      <c r="H17" s="2"/>
      <c r="I17" s="2" t="s">
        <v>65</v>
      </c>
      <c r="J17" s="2">
        <v>1</v>
      </c>
      <c r="K17" s="2">
        <v>0</v>
      </c>
      <c r="L17" s="2">
        <v>0</v>
      </c>
      <c r="M17" s="2"/>
      <c r="P17" s="14">
        <v>2</v>
      </c>
      <c r="Q17" s="14">
        <f t="shared" si="0"/>
        <v>23.038400448000001</v>
      </c>
      <c r="R17" s="14">
        <f>Q17/SUM($Q17,$T17,$W17,$Z17)*100</f>
        <v>28.909706581756538</v>
      </c>
      <c r="S17" s="16">
        <f>S16*1.3</f>
        <v>-17.16</v>
      </c>
      <c r="T17" s="14">
        <f t="shared" si="1"/>
        <v>18.310982552999999</v>
      </c>
      <c r="U17" s="14">
        <f>T17/SUM($Q17,$T17,$W17,$Z17)*100</f>
        <v>22.977512437364037</v>
      </c>
      <c r="V17" s="16">
        <f t="shared" si="3"/>
        <v>-13.310000000000002</v>
      </c>
      <c r="W17" s="14">
        <f t="shared" si="2"/>
        <v>16.38</v>
      </c>
      <c r="X17" s="14">
        <f>W17/SUM($Q17,$T17,$W17,$Z17)*100</f>
        <v>20.554421513681127</v>
      </c>
      <c r="Y17" s="16">
        <v>50</v>
      </c>
      <c r="Z17" s="14">
        <f>Z16*(1+(AB17/100))</f>
        <v>21.961500000000004</v>
      </c>
      <c r="AA17" s="14">
        <f>AB17/SUM($Q17,$T17,$W17,$Z17)*100</f>
        <v>12.548486882589211</v>
      </c>
      <c r="AB17" s="14">
        <v>10</v>
      </c>
      <c r="AC17" s="8"/>
      <c r="AD17" s="9"/>
    </row>
    <row r="18" spans="2:31" ht="14.25" hidden="1">
      <c r="B18" s="2">
        <v>1030016</v>
      </c>
      <c r="C18" s="2" t="s">
        <v>49</v>
      </c>
      <c r="D18" s="2" t="s">
        <v>65</v>
      </c>
      <c r="E18" s="2" t="s">
        <v>63</v>
      </c>
      <c r="F18" s="2">
        <v>3</v>
      </c>
      <c r="G18" s="2" t="s">
        <v>66</v>
      </c>
      <c r="H18" s="2"/>
      <c r="I18" s="2" t="s">
        <v>65</v>
      </c>
      <c r="J18" s="2">
        <v>1</v>
      </c>
      <c r="K18" s="2">
        <v>0</v>
      </c>
      <c r="L18" s="2">
        <v>0</v>
      </c>
      <c r="M18" s="2"/>
      <c r="P18" s="14">
        <v>1</v>
      </c>
      <c r="Q18" s="14">
        <f t="shared" si="0"/>
        <v>17.503655124372479</v>
      </c>
      <c r="R18" s="14">
        <f>Q18/SUM($Q18,$T18,$W18,$Z18)*100</f>
        <v>20.962617700360862</v>
      </c>
      <c r="S18" s="16">
        <f>S17*1.4</f>
        <v>-24.023999999999997</v>
      </c>
      <c r="T18" s="14">
        <f t="shared" si="1"/>
        <v>15.630071597415268</v>
      </c>
      <c r="U18" s="14">
        <f>T18/SUM($Q18,$T18,$W18,$Z18)*100</f>
        <v>18.71878834436481</v>
      </c>
      <c r="V18" s="16">
        <f>V17*1.1</f>
        <v>-14.641000000000004</v>
      </c>
      <c r="W18" s="14">
        <f t="shared" si="2"/>
        <v>26.207999999999998</v>
      </c>
      <c r="X18" s="14">
        <f>W18/SUM($Q18,$T18,$W18,$Z18)*100</f>
        <v>31.387060633186092</v>
      </c>
      <c r="Y18" s="16">
        <v>60</v>
      </c>
      <c r="Z18" s="14">
        <f>Z17*(1+(AB18/100))</f>
        <v>24.157650000000007</v>
      </c>
      <c r="AA18" s="14">
        <f>AB18/SUM($Q18,$T18,$W18,$Z18)*100</f>
        <v>11.97613729898737</v>
      </c>
      <c r="AB18" s="14">
        <v>10</v>
      </c>
      <c r="AC18" s="8"/>
      <c r="AD18" s="9"/>
    </row>
    <row r="19" spans="2:31" ht="14.25" hidden="1">
      <c r="B19" s="2">
        <v>1030017</v>
      </c>
      <c r="C19" s="2" t="s">
        <v>49</v>
      </c>
      <c r="D19" s="2" t="s">
        <v>65</v>
      </c>
      <c r="E19" s="2" t="s">
        <v>63</v>
      </c>
      <c r="F19" s="2">
        <v>2</v>
      </c>
      <c r="G19" s="2" t="s">
        <v>66</v>
      </c>
      <c r="H19" s="2"/>
      <c r="I19" s="2" t="s">
        <v>65</v>
      </c>
      <c r="J19" s="2">
        <v>1</v>
      </c>
      <c r="K19" s="2">
        <v>0</v>
      </c>
      <c r="L19" s="2">
        <v>0</v>
      </c>
      <c r="M19" s="2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8"/>
      <c r="AD19" s="9"/>
    </row>
    <row r="20" spans="2:31" ht="14.25" hidden="1">
      <c r="B20" s="2">
        <v>1030018</v>
      </c>
      <c r="C20" s="2" t="s">
        <v>49</v>
      </c>
      <c r="D20" s="2" t="s">
        <v>65</v>
      </c>
      <c r="E20" s="2" t="s">
        <v>63</v>
      </c>
      <c r="F20" s="2">
        <v>1</v>
      </c>
      <c r="G20" s="2" t="s">
        <v>66</v>
      </c>
      <c r="H20" s="2"/>
      <c r="I20" s="2" t="s">
        <v>65</v>
      </c>
      <c r="J20" s="2">
        <v>1</v>
      </c>
      <c r="K20" s="2">
        <v>0</v>
      </c>
      <c r="L20" s="2">
        <v>0</v>
      </c>
      <c r="M20" s="2"/>
      <c r="P20" s="8" t="s">
        <v>87</v>
      </c>
      <c r="Q20" s="8"/>
      <c r="R20" s="8"/>
      <c r="S20" s="8"/>
      <c r="T20" s="8"/>
      <c r="U20" s="8"/>
      <c r="V20" s="8"/>
      <c r="W20" s="8"/>
      <c r="X20" s="8"/>
      <c r="Y20" s="8"/>
      <c r="Z20" s="9"/>
      <c r="AA20" s="9"/>
      <c r="AB20" s="9"/>
      <c r="AC20" s="8"/>
      <c r="AD20" s="9"/>
      <c r="AE20" s="8"/>
    </row>
    <row r="21" spans="2:31" ht="14.25" hidden="1">
      <c r="B21" s="2">
        <v>1030019</v>
      </c>
      <c r="C21" s="2" t="s">
        <v>49</v>
      </c>
      <c r="D21" s="2" t="s">
        <v>65</v>
      </c>
      <c r="E21" s="2" t="s">
        <v>63</v>
      </c>
      <c r="F21" s="2">
        <v>2</v>
      </c>
      <c r="G21" s="2" t="s">
        <v>100</v>
      </c>
      <c r="H21" s="2"/>
      <c r="I21" s="2" t="s">
        <v>65</v>
      </c>
      <c r="J21" s="2">
        <v>1</v>
      </c>
      <c r="K21" s="2">
        <v>0</v>
      </c>
      <c r="L21" s="2">
        <v>0</v>
      </c>
      <c r="M21" s="2"/>
      <c r="P21" s="10" t="s">
        <v>75</v>
      </c>
      <c r="Q21" s="11" t="s">
        <v>83</v>
      </c>
      <c r="R21" s="12" t="str">
        <f>Q21&amp;" 보정값"</f>
        <v>1티어 근접 무기 보정값</v>
      </c>
      <c r="S21" s="13" t="s">
        <v>77</v>
      </c>
      <c r="T21" s="11" t="s">
        <v>84</v>
      </c>
      <c r="U21" s="12" t="str">
        <f>T21&amp;" 보정값"</f>
        <v>2티어 근접 무기 보정값</v>
      </c>
      <c r="V21" s="13" t="s">
        <v>77</v>
      </c>
      <c r="W21" s="11" t="s">
        <v>85</v>
      </c>
      <c r="X21" s="12" t="str">
        <f>W21&amp;" 보정값"</f>
        <v>5티어 근접 무기 보정값</v>
      </c>
      <c r="Y21" s="13" t="s">
        <v>77</v>
      </c>
      <c r="Z21" s="9"/>
      <c r="AA21" s="9"/>
      <c r="AB21" s="9"/>
      <c r="AC21" s="8"/>
      <c r="AD21" s="9"/>
      <c r="AE21" s="9"/>
    </row>
    <row r="22" spans="2:31" ht="14.25">
      <c r="B22" s="2">
        <v>1030020</v>
      </c>
      <c r="C22" s="2" t="s">
        <v>49</v>
      </c>
      <c r="D22" s="2" t="s">
        <v>65</v>
      </c>
      <c r="E22" s="2" t="s">
        <v>63</v>
      </c>
      <c r="F22" s="2">
        <v>4</v>
      </c>
      <c r="G22" s="2" t="s">
        <v>100</v>
      </c>
      <c r="H22" s="2"/>
      <c r="I22" s="2" t="s">
        <v>65</v>
      </c>
      <c r="J22" s="2">
        <v>1</v>
      </c>
      <c r="K22" s="2">
        <v>0</v>
      </c>
      <c r="L22" s="2">
        <v>0</v>
      </c>
      <c r="M22" s="2"/>
      <c r="P22" s="14">
        <v>6</v>
      </c>
      <c r="Q22" s="14">
        <v>40</v>
      </c>
      <c r="R22" s="14">
        <f>Q22/SUM($Q22,$T22,$W22)*100</f>
        <v>53.333333333333336</v>
      </c>
      <c r="S22" s="16">
        <v>0</v>
      </c>
      <c r="T22" s="14">
        <v>30</v>
      </c>
      <c r="U22" s="14">
        <f>T22/SUM($Q22,$T22,$W22)*100</f>
        <v>40</v>
      </c>
      <c r="V22" s="16">
        <v>0</v>
      </c>
      <c r="W22" s="14">
        <v>5</v>
      </c>
      <c r="X22" s="14">
        <f>W22/SUM($Q22,$T22,$W22)*100</f>
        <v>6.666666666666667</v>
      </c>
      <c r="Y22" s="16">
        <v>0</v>
      </c>
      <c r="Z22" s="9"/>
      <c r="AA22" s="9"/>
      <c r="AB22" s="9"/>
      <c r="AC22" s="8"/>
      <c r="AD22" s="9"/>
      <c r="AE22" s="9"/>
    </row>
    <row r="23" spans="2:31" ht="14.25" hidden="1">
      <c r="B23" s="2">
        <v>1030021</v>
      </c>
      <c r="C23" s="2" t="s">
        <v>49</v>
      </c>
      <c r="D23" s="2" t="s">
        <v>67</v>
      </c>
      <c r="E23" s="2" t="s">
        <v>63</v>
      </c>
      <c r="F23" s="2">
        <v>5</v>
      </c>
      <c r="G23" s="2" t="s">
        <v>68</v>
      </c>
      <c r="H23" s="2"/>
      <c r="I23" s="2" t="s">
        <v>69</v>
      </c>
      <c r="J23" s="2">
        <v>100</v>
      </c>
      <c r="K23" s="2">
        <v>0</v>
      </c>
      <c r="L23" s="2">
        <v>0</v>
      </c>
      <c r="M23" s="2"/>
      <c r="P23" s="14">
        <v>5</v>
      </c>
      <c r="Q23" s="14">
        <f t="shared" ref="Q23:Q27" si="4">Q22*(1+(S23/100))</f>
        <v>36</v>
      </c>
      <c r="R23" s="14">
        <f>Q23/SUM($Q23,$T23,$W23)*100</f>
        <v>52.173913043478258</v>
      </c>
      <c r="S23" s="16">
        <v>-10</v>
      </c>
      <c r="T23" s="14">
        <f t="shared" ref="T23:T27" si="5">T22*(1+(V23/100))</f>
        <v>27</v>
      </c>
      <c r="U23" s="14">
        <f>T23/SUM($Q23,$T23,$W23)*100</f>
        <v>39.130434782608695</v>
      </c>
      <c r="V23" s="16">
        <v>-10</v>
      </c>
      <c r="W23" s="14">
        <f t="shared" ref="W23:W27" si="6">W22*(1+(Y23/100))</f>
        <v>6</v>
      </c>
      <c r="X23" s="14">
        <f>W23/SUM($Q23,$T23,$W23)*100</f>
        <v>8.695652173913043</v>
      </c>
      <c r="Y23" s="16">
        <v>20</v>
      </c>
      <c r="Z23" s="9"/>
      <c r="AA23" s="9"/>
      <c r="AB23" s="9"/>
      <c r="AC23" s="8"/>
      <c r="AD23" s="9"/>
      <c r="AE23" s="9"/>
    </row>
    <row r="24" spans="2:31" ht="14.25" hidden="1">
      <c r="B24" s="2">
        <v>1030022</v>
      </c>
      <c r="C24" s="2" t="s">
        <v>49</v>
      </c>
      <c r="D24" s="2" t="s">
        <v>67</v>
      </c>
      <c r="E24" s="2" t="s">
        <v>63</v>
      </c>
      <c r="F24" s="2">
        <v>2</v>
      </c>
      <c r="G24" s="2" t="s">
        <v>70</v>
      </c>
      <c r="H24" s="2"/>
      <c r="I24" s="2" t="s">
        <v>69</v>
      </c>
      <c r="J24" s="2">
        <v>300</v>
      </c>
      <c r="K24" s="2">
        <v>0</v>
      </c>
      <c r="L24" s="2">
        <v>0</v>
      </c>
      <c r="M24" s="2"/>
      <c r="P24" s="14">
        <v>4</v>
      </c>
      <c r="Q24" s="14">
        <f t="shared" si="4"/>
        <v>32.04</v>
      </c>
      <c r="R24" s="14">
        <f>Q24/SUM($Q24,$T24,$W24)*100</f>
        <v>50.164396430248935</v>
      </c>
      <c r="S24" s="16">
        <f>S23*1.1</f>
        <v>-11</v>
      </c>
      <c r="T24" s="14">
        <f t="shared" si="5"/>
        <v>24.03</v>
      </c>
      <c r="U24" s="14">
        <f>T24/SUM($Q24,$T24,$W24)*100</f>
        <v>37.623297322686703</v>
      </c>
      <c r="V24" s="16">
        <f>V23*1.1</f>
        <v>-11</v>
      </c>
      <c r="W24" s="14">
        <f t="shared" si="6"/>
        <v>7.8000000000000007</v>
      </c>
      <c r="X24" s="14">
        <f>W24/SUM($Q24,$T24,$W24)*100</f>
        <v>12.212306247064349</v>
      </c>
      <c r="Y24" s="16">
        <v>30</v>
      </c>
      <c r="Z24" s="9"/>
      <c r="AA24" s="9"/>
      <c r="AB24" s="9"/>
      <c r="AC24" s="8"/>
      <c r="AD24" s="9"/>
      <c r="AE24" s="9"/>
    </row>
    <row r="25" spans="2:31" ht="14.25" hidden="1">
      <c r="B25" s="2">
        <v>1030023</v>
      </c>
      <c r="C25" s="2" t="s">
        <v>49</v>
      </c>
      <c r="D25" s="2" t="s">
        <v>71</v>
      </c>
      <c r="E25" s="2" t="s">
        <v>63</v>
      </c>
      <c r="F25" s="2">
        <v>6</v>
      </c>
      <c r="G25" s="2" t="s">
        <v>72</v>
      </c>
      <c r="H25" s="2"/>
      <c r="I25" s="2" t="s">
        <v>73</v>
      </c>
      <c r="J25" s="2">
        <v>1</v>
      </c>
      <c r="K25" s="2">
        <v>0</v>
      </c>
      <c r="L25" s="2">
        <v>0</v>
      </c>
      <c r="M25" s="2"/>
      <c r="P25" s="14">
        <v>3</v>
      </c>
      <c r="Q25" s="14">
        <f t="shared" si="4"/>
        <v>27.81072</v>
      </c>
      <c r="R25" s="14">
        <f>Q25/SUM($Q25,$T25,$W25)*100</f>
        <v>46.46496947776631</v>
      </c>
      <c r="S25" s="16">
        <f>S24*1.2</f>
        <v>-13.2</v>
      </c>
      <c r="T25" s="14">
        <f t="shared" si="5"/>
        <v>21.12237</v>
      </c>
      <c r="U25" s="14">
        <f>T25/SUM($Q25,$T25,$W25)*100</f>
        <v>35.29035844264682</v>
      </c>
      <c r="V25" s="16">
        <f t="shared" ref="V25:V26" si="7">V24*1.1</f>
        <v>-12.100000000000001</v>
      </c>
      <c r="W25" s="14">
        <f t="shared" si="6"/>
        <v>10.92</v>
      </c>
      <c r="X25" s="14">
        <f>W25/SUM($Q25,$T25,$W25)*100</f>
        <v>18.24467207958687</v>
      </c>
      <c r="Y25" s="16">
        <v>40</v>
      </c>
      <c r="Z25" s="9"/>
      <c r="AA25" s="9"/>
      <c r="AB25" s="9"/>
      <c r="AC25" s="8"/>
      <c r="AD25" s="9"/>
      <c r="AE25" s="9"/>
    </row>
    <row r="26" spans="2:31" ht="14.25" hidden="1">
      <c r="B26" s="2">
        <v>1030024</v>
      </c>
      <c r="C26" s="2" t="s">
        <v>49</v>
      </c>
      <c r="D26" s="2" t="s">
        <v>71</v>
      </c>
      <c r="E26" s="2" t="s">
        <v>63</v>
      </c>
      <c r="F26" s="2">
        <v>3</v>
      </c>
      <c r="G26" s="2" t="s">
        <v>72</v>
      </c>
      <c r="H26" s="2"/>
      <c r="I26" s="2" t="s">
        <v>73</v>
      </c>
      <c r="J26" s="2">
        <v>1</v>
      </c>
      <c r="K26" s="2">
        <v>0</v>
      </c>
      <c r="L26" s="2">
        <v>0</v>
      </c>
      <c r="M26" s="2"/>
      <c r="P26" s="14">
        <v>2</v>
      </c>
      <c r="Q26" s="14">
        <f t="shared" si="4"/>
        <v>23.038400448000001</v>
      </c>
      <c r="R26" s="14">
        <f>Q26/SUM($Q26,$T26,$W26)*100</f>
        <v>39.907581287679662</v>
      </c>
      <c r="S26" s="16">
        <f>S25*1.3</f>
        <v>-17.16</v>
      </c>
      <c r="T26" s="14">
        <f t="shared" si="5"/>
        <v>18.310982552999999</v>
      </c>
      <c r="U26" s="14">
        <f>T26/SUM($Q26,$T26,$W26)*100</f>
        <v>31.718652791911552</v>
      </c>
      <c r="V26" s="16">
        <f t="shared" si="7"/>
        <v>-13.310000000000002</v>
      </c>
      <c r="W26" s="14">
        <f t="shared" si="6"/>
        <v>16.38</v>
      </c>
      <c r="X26" s="14">
        <f>W26/SUM($Q26,$T26,$W26)*100</f>
        <v>28.373765920408783</v>
      </c>
      <c r="Y26" s="16">
        <v>50</v>
      </c>
      <c r="Z26" s="9"/>
      <c r="AA26" s="9"/>
      <c r="AC26" s="8"/>
      <c r="AD26" s="9"/>
      <c r="AE26" s="9"/>
    </row>
    <row r="27" spans="2:31" ht="14.25" hidden="1">
      <c r="B27" s="2">
        <v>1030025</v>
      </c>
      <c r="C27" s="2" t="s">
        <v>49</v>
      </c>
      <c r="D27" s="2" t="s">
        <v>71</v>
      </c>
      <c r="E27" s="2" t="s">
        <v>63</v>
      </c>
      <c r="F27" s="2">
        <v>1</v>
      </c>
      <c r="G27" s="2" t="s">
        <v>72</v>
      </c>
      <c r="H27" s="2"/>
      <c r="I27" s="2" t="s">
        <v>73</v>
      </c>
      <c r="J27" s="2">
        <v>1</v>
      </c>
      <c r="K27" s="2">
        <v>0</v>
      </c>
      <c r="L27" s="2">
        <v>0</v>
      </c>
      <c r="M27" s="2"/>
      <c r="P27" s="14">
        <v>1</v>
      </c>
      <c r="Q27" s="14">
        <f t="shared" si="4"/>
        <v>17.503655124372479</v>
      </c>
      <c r="R27" s="14">
        <f>Q27/SUM($Q27,$T27,$W27)*100</f>
        <v>29.496369740696952</v>
      </c>
      <c r="S27" s="16">
        <f>S26*1.4</f>
        <v>-24.023999999999997</v>
      </c>
      <c r="T27" s="14">
        <f t="shared" si="5"/>
        <v>15.630071597415268</v>
      </c>
      <c r="U27" s="14">
        <f>T27/SUM($Q27,$T27,$W27)*100</f>
        <v>26.339091328929221</v>
      </c>
      <c r="V27" s="16">
        <f>V26*1.1</f>
        <v>-14.641000000000004</v>
      </c>
      <c r="W27" s="14">
        <f t="shared" si="6"/>
        <v>26.207999999999998</v>
      </c>
      <c r="X27" s="14">
        <f>W27/SUM($Q27,$T27,$W27)*100</f>
        <v>44.16453893037383</v>
      </c>
      <c r="Y27" s="16">
        <v>60</v>
      </c>
      <c r="Z27" s="9"/>
      <c r="AA27" s="9"/>
      <c r="AC27" s="9"/>
      <c r="AD27" s="9"/>
      <c r="AE27" s="9"/>
    </row>
    <row r="29" spans="2:31" ht="13.5">
      <c r="P29" s="20" t="s">
        <v>92</v>
      </c>
      <c r="Q29" s="8"/>
      <c r="R29" s="8"/>
      <c r="S29" s="8"/>
      <c r="T29" s="8"/>
      <c r="U29" s="8"/>
      <c r="V29" s="8"/>
    </row>
    <row r="30" spans="2:31">
      <c r="P30" s="10" t="s">
        <v>75</v>
      </c>
      <c r="Q30" s="21" t="s">
        <v>94</v>
      </c>
      <c r="R30" s="12" t="str">
        <f>Q30&amp;" 보정값"</f>
        <v>골드 소형 보정값</v>
      </c>
      <c r="S30" s="13" t="s">
        <v>77</v>
      </c>
      <c r="T30" s="21" t="s">
        <v>95</v>
      </c>
      <c r="U30" s="12" t="str">
        <f>T30&amp;" 보정값"</f>
        <v>골드 대형 보정값</v>
      </c>
      <c r="V30" s="13" t="s">
        <v>77</v>
      </c>
    </row>
    <row r="31" spans="2:31">
      <c r="P31" s="14">
        <v>5</v>
      </c>
      <c r="Q31" s="14">
        <v>85</v>
      </c>
      <c r="R31" s="14">
        <f>Q31/SUM($Q31,$T31,$W36)*100</f>
        <v>85</v>
      </c>
      <c r="S31" s="16">
        <v>0</v>
      </c>
      <c r="T31" s="14">
        <v>15</v>
      </c>
      <c r="U31" s="14">
        <f>T31/SUM($Q31,$T31,$W36)*100</f>
        <v>15</v>
      </c>
      <c r="V31" s="16">
        <v>0</v>
      </c>
    </row>
    <row r="32" spans="2:31">
      <c r="P32" s="14">
        <v>2</v>
      </c>
      <c r="Q32" s="14">
        <f t="shared" ref="Q32" si="8">Q31*(1+(S32/100))</f>
        <v>16.999999999999996</v>
      </c>
      <c r="R32" s="14">
        <f>Q32/SUM($Q32,$T32,$W37)*100</f>
        <v>39.999999999999993</v>
      </c>
      <c r="S32" s="16">
        <v>-80</v>
      </c>
      <c r="T32" s="14">
        <f t="shared" ref="T32" si="9">T31*(1+(V32/100))</f>
        <v>25.5</v>
      </c>
      <c r="U32" s="14">
        <f>T32/SUM($Q32,$T32,$W37)*100</f>
        <v>60</v>
      </c>
      <c r="V32" s="16">
        <v>70</v>
      </c>
    </row>
    <row r="34" spans="16:22">
      <c r="P34" s="19" t="s">
        <v>91</v>
      </c>
      <c r="Q34" s="8"/>
      <c r="R34" s="8"/>
      <c r="S34" s="8"/>
      <c r="T34" s="8"/>
      <c r="U34" s="8"/>
      <c r="V34" s="8"/>
    </row>
    <row r="35" spans="16:22">
      <c r="P35" s="10" t="s">
        <v>75</v>
      </c>
      <c r="Q35" s="11" t="s">
        <v>83</v>
      </c>
      <c r="R35" s="12" t="str">
        <f>Q35&amp;" 보정값"</f>
        <v>1티어 근접 무기 보정값</v>
      </c>
      <c r="S35" s="13" t="s">
        <v>77</v>
      </c>
    </row>
    <row r="36" spans="16:22">
      <c r="P36" s="14">
        <v>6</v>
      </c>
      <c r="Q36" s="14">
        <v>40</v>
      </c>
      <c r="R36" s="14">
        <f>Q36/SUM($Q36,$W41)*100</f>
        <v>100</v>
      </c>
      <c r="S36" s="16">
        <v>0</v>
      </c>
    </row>
    <row r="37" spans="16:22">
      <c r="P37" s="14">
        <v>5</v>
      </c>
      <c r="Q37" s="14">
        <f t="shared" ref="Q37" si="10">Q36*(1+(S37/100))</f>
        <v>36</v>
      </c>
      <c r="R37" s="14" t="e">
        <f>Q37/SUM($Q37,#REF!,$W42)*100</f>
        <v>#REF!</v>
      </c>
      <c r="S37" s="16">
        <v>-10</v>
      </c>
    </row>
    <row r="39" spans="16:22" ht="13.5">
      <c r="P39" s="20" t="s">
        <v>93</v>
      </c>
      <c r="Q39" s="8"/>
      <c r="R39" s="8"/>
      <c r="S39" s="8"/>
      <c r="T39" s="8"/>
      <c r="U39" s="8"/>
      <c r="V39" s="8"/>
    </row>
    <row r="40" spans="16:22">
      <c r="P40" s="10" t="s">
        <v>75</v>
      </c>
      <c r="Q40" s="11" t="s">
        <v>83</v>
      </c>
      <c r="R40" s="12" t="str">
        <f>Q40&amp;" 보정값"</f>
        <v>1티어 근접 무기 보정값</v>
      </c>
      <c r="S40" s="13" t="s">
        <v>77</v>
      </c>
      <c r="T40" s="11" t="s">
        <v>84</v>
      </c>
      <c r="U40" s="12" t="str">
        <f>T40&amp;" 보정값"</f>
        <v>2티어 근접 무기 보정값</v>
      </c>
      <c r="V40" s="13" t="s">
        <v>77</v>
      </c>
    </row>
    <row r="41" spans="16:22">
      <c r="P41" s="14">
        <v>6</v>
      </c>
      <c r="Q41" s="14">
        <v>40</v>
      </c>
      <c r="R41" s="14">
        <f>Q41/SUM($Q41,$T41,$W46)*100</f>
        <v>57.142857142857139</v>
      </c>
      <c r="S41" s="16">
        <v>0</v>
      </c>
      <c r="T41" s="14">
        <v>30</v>
      </c>
      <c r="U41" s="14">
        <f>T41/SUM($Q41,$T41,$W46)*100</f>
        <v>42.857142857142854</v>
      </c>
      <c r="V41" s="16">
        <v>0</v>
      </c>
    </row>
    <row r="42" spans="16:22">
      <c r="P42" s="14">
        <v>5</v>
      </c>
      <c r="Q42" s="14">
        <f t="shared" ref="Q42" si="11">Q41*(1+(S42/100))</f>
        <v>36</v>
      </c>
      <c r="R42" s="14">
        <f>Q42/SUM($Q42,$T42,$W47)*100</f>
        <v>57.142857142857139</v>
      </c>
      <c r="S42" s="16">
        <v>-10</v>
      </c>
      <c r="T42" s="14">
        <f t="shared" ref="T42" si="12">T41*(1+(V42/100))</f>
        <v>27</v>
      </c>
      <c r="U42" s="14">
        <f>T42/SUM($Q42,$T42,$W47)*100</f>
        <v>42.857142857142854</v>
      </c>
      <c r="V42" s="16">
        <v>-10</v>
      </c>
    </row>
    <row r="46" spans="16:22" ht="13.5">
      <c r="P46" s="18" t="s">
        <v>90</v>
      </c>
    </row>
    <row r="47" spans="16:22" ht="13.5">
      <c r="P47" s="18" t="s">
        <v>89</v>
      </c>
    </row>
    <row r="48" spans="16:22">
      <c r="P48" s="19" t="s">
        <v>88</v>
      </c>
    </row>
  </sheetData>
  <autoFilter ref="B2:M27" xr:uid="{53F92F1A-E279-4514-A07A-E5FF6A640C78}">
    <filterColumn colId="4">
      <filters>
        <filter val="4"/>
      </filters>
    </filterColumn>
  </autoFilter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AK29"/>
  <sheetViews>
    <sheetView topLeftCell="A10" workbookViewId="0">
      <selection activeCell="E38" sqref="E38"/>
    </sheetView>
  </sheetViews>
  <sheetFormatPr defaultColWidth="12.5703125" defaultRowHeight="15.75" customHeight="1"/>
  <cols>
    <col min="3" max="3" width="14.140625" customWidth="1"/>
    <col min="4" max="4" width="19.140625" customWidth="1"/>
  </cols>
  <sheetData>
    <row r="3" spans="2:37">
      <c r="B3" s="4" t="s">
        <v>10</v>
      </c>
    </row>
    <row r="4" spans="2:37">
      <c r="B4" s="4" t="s">
        <v>11</v>
      </c>
    </row>
    <row r="5" spans="2:37">
      <c r="B5" s="1" t="s">
        <v>0</v>
      </c>
      <c r="C5" s="1" t="s">
        <v>12</v>
      </c>
      <c r="D5" s="1" t="s">
        <v>1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  <c r="T5" s="1" t="s">
        <v>28</v>
      </c>
      <c r="U5" s="1" t="s">
        <v>29</v>
      </c>
      <c r="V5" s="1" t="s">
        <v>30</v>
      </c>
      <c r="W5" s="1" t="s">
        <v>31</v>
      </c>
      <c r="X5" s="1" t="s">
        <v>32</v>
      </c>
      <c r="Y5" s="1" t="s">
        <v>33</v>
      </c>
      <c r="Z5" s="1" t="s">
        <v>34</v>
      </c>
      <c r="AA5" s="1" t="s">
        <v>35</v>
      </c>
      <c r="AB5" s="1" t="s">
        <v>36</v>
      </c>
      <c r="AC5" s="1" t="s">
        <v>37</v>
      </c>
      <c r="AD5" s="1" t="s">
        <v>38</v>
      </c>
      <c r="AE5" s="1" t="s">
        <v>39</v>
      </c>
      <c r="AF5" s="1" t="s">
        <v>40</v>
      </c>
      <c r="AG5" s="1" t="s">
        <v>41</v>
      </c>
      <c r="AH5" s="1" t="s">
        <v>42</v>
      </c>
      <c r="AI5" s="1" t="s">
        <v>43</v>
      </c>
      <c r="AJ5" s="1" t="s">
        <v>44</v>
      </c>
      <c r="AK5" s="5" t="s">
        <v>45</v>
      </c>
    </row>
    <row r="6" spans="2:37">
      <c r="B6" s="2">
        <v>1021001</v>
      </c>
      <c r="C6" s="2">
        <v>1</v>
      </c>
      <c r="D6" s="2" t="s">
        <v>9</v>
      </c>
      <c r="E6" s="2">
        <v>1030001</v>
      </c>
      <c r="F6" s="2">
        <f t="shared" ref="F6:F29" si="0">10000/16</f>
        <v>625</v>
      </c>
      <c r="G6" s="2">
        <v>1030002</v>
      </c>
      <c r="H6" s="2">
        <f t="shared" ref="H6:H29" si="1">10000/16</f>
        <v>625</v>
      </c>
      <c r="I6" s="2">
        <v>1030003</v>
      </c>
      <c r="J6" s="2">
        <f t="shared" ref="J6:J29" si="2">10000/16</f>
        <v>625</v>
      </c>
      <c r="K6" s="2">
        <v>1030004</v>
      </c>
      <c r="L6" s="2">
        <f t="shared" ref="L6:L29" si="3">10000/16</f>
        <v>625</v>
      </c>
      <c r="M6" s="2">
        <v>1030005</v>
      </c>
      <c r="N6" s="2">
        <f t="shared" ref="N6:N29" si="4">10000/16</f>
        <v>625</v>
      </c>
      <c r="O6" s="2">
        <v>1030006</v>
      </c>
      <c r="P6" s="2">
        <f t="shared" ref="P6:P29" si="5">10000/16</f>
        <v>625</v>
      </c>
      <c r="Q6" s="2">
        <v>1030007</v>
      </c>
      <c r="R6" s="2">
        <f t="shared" ref="R6:R29" si="6">10000/16</f>
        <v>625</v>
      </c>
      <c r="S6" s="2">
        <v>1030008</v>
      </c>
      <c r="T6" s="2">
        <f t="shared" ref="T6:T29" si="7">10000/16</f>
        <v>625</v>
      </c>
      <c r="U6" s="2">
        <v>1030009</v>
      </c>
      <c r="V6" s="2">
        <f t="shared" ref="V6:V29" si="8">10000/16</f>
        <v>625</v>
      </c>
      <c r="W6" s="2">
        <v>1030010</v>
      </c>
      <c r="X6" s="2">
        <f t="shared" ref="X6:X29" si="9">10000/16</f>
        <v>625</v>
      </c>
      <c r="Y6" s="2">
        <v>1030011</v>
      </c>
      <c r="Z6" s="2">
        <f t="shared" ref="Z6:Z29" si="10">10000/16</f>
        <v>625</v>
      </c>
      <c r="AA6" s="2">
        <v>1030012</v>
      </c>
      <c r="AB6" s="2">
        <f t="shared" ref="AB6:AB29" si="11">10000/16</f>
        <v>625</v>
      </c>
      <c r="AC6" s="2">
        <v>1030013</v>
      </c>
      <c r="AD6" s="2">
        <f t="shared" ref="AD6:AD29" si="12">10000/16</f>
        <v>625</v>
      </c>
      <c r="AE6" s="2">
        <v>1030014</v>
      </c>
      <c r="AF6" s="2">
        <f t="shared" ref="AF6:AF29" si="13">10000/16</f>
        <v>625</v>
      </c>
      <c r="AG6" s="2">
        <v>1030015</v>
      </c>
      <c r="AH6" s="2">
        <f t="shared" ref="AH6:AH29" si="14">10000/16</f>
        <v>625</v>
      </c>
      <c r="AI6" s="2">
        <v>1030016</v>
      </c>
      <c r="AJ6" s="2">
        <f t="shared" ref="AJ6:AJ29" si="15">10000/16</f>
        <v>625</v>
      </c>
      <c r="AK6" s="2">
        <f t="shared" ref="AK6:AK29" si="16">SUM(AJ6,AH6,AF6,AD6,AB6,Z6,X6,V6,T6,R6,P6,N6,L6,J6,H6,F6)</f>
        <v>10000</v>
      </c>
    </row>
    <row r="7" spans="2:37">
      <c r="B7" s="2">
        <v>1021001</v>
      </c>
      <c r="C7" s="2">
        <v>1</v>
      </c>
      <c r="D7" s="2" t="s">
        <v>8</v>
      </c>
      <c r="E7" s="2">
        <v>1030001</v>
      </c>
      <c r="F7" s="2">
        <f t="shared" si="0"/>
        <v>625</v>
      </c>
      <c r="G7" s="2">
        <v>1030002</v>
      </c>
      <c r="H7" s="2">
        <f t="shared" si="1"/>
        <v>625</v>
      </c>
      <c r="I7" s="2">
        <v>1030003</v>
      </c>
      <c r="J7" s="2">
        <f t="shared" si="2"/>
        <v>625</v>
      </c>
      <c r="K7" s="2">
        <v>1030004</v>
      </c>
      <c r="L7" s="2">
        <f t="shared" si="3"/>
        <v>625</v>
      </c>
      <c r="M7" s="2">
        <v>1030005</v>
      </c>
      <c r="N7" s="2">
        <f t="shared" si="4"/>
        <v>625</v>
      </c>
      <c r="O7" s="2">
        <v>1030006</v>
      </c>
      <c r="P7" s="2">
        <f t="shared" si="5"/>
        <v>625</v>
      </c>
      <c r="Q7" s="2">
        <v>1030007</v>
      </c>
      <c r="R7" s="2">
        <f t="shared" si="6"/>
        <v>625</v>
      </c>
      <c r="S7" s="2">
        <v>1030008</v>
      </c>
      <c r="T7" s="2">
        <f t="shared" si="7"/>
        <v>625</v>
      </c>
      <c r="U7" s="2">
        <v>1030009</v>
      </c>
      <c r="V7" s="2">
        <f t="shared" si="8"/>
        <v>625</v>
      </c>
      <c r="W7" s="2">
        <v>1030010</v>
      </c>
      <c r="X7" s="2">
        <f t="shared" si="9"/>
        <v>625</v>
      </c>
      <c r="Y7" s="2">
        <v>1030011</v>
      </c>
      <c r="Z7" s="2">
        <f t="shared" si="10"/>
        <v>625</v>
      </c>
      <c r="AA7" s="2">
        <v>1030012</v>
      </c>
      <c r="AB7" s="2">
        <f t="shared" si="11"/>
        <v>625</v>
      </c>
      <c r="AC7" s="2">
        <v>1030013</v>
      </c>
      <c r="AD7" s="2">
        <f t="shared" si="12"/>
        <v>625</v>
      </c>
      <c r="AE7" s="2">
        <v>1030014</v>
      </c>
      <c r="AF7" s="2">
        <f t="shared" si="13"/>
        <v>625</v>
      </c>
      <c r="AG7" s="2">
        <v>1030015</v>
      </c>
      <c r="AH7" s="2">
        <f t="shared" si="14"/>
        <v>625</v>
      </c>
      <c r="AI7" s="2">
        <v>1030016</v>
      </c>
      <c r="AJ7" s="2">
        <f t="shared" si="15"/>
        <v>625</v>
      </c>
      <c r="AK7" s="2">
        <f t="shared" si="16"/>
        <v>10000</v>
      </c>
    </row>
    <row r="8" spans="2:37">
      <c r="B8" s="2">
        <v>1021001</v>
      </c>
      <c r="C8" s="2">
        <v>1</v>
      </c>
      <c r="D8" s="2" t="s">
        <v>7</v>
      </c>
      <c r="E8" s="2">
        <v>1030001</v>
      </c>
      <c r="F8" s="2">
        <f t="shared" si="0"/>
        <v>625</v>
      </c>
      <c r="G8" s="2">
        <v>1030002</v>
      </c>
      <c r="H8" s="2">
        <f t="shared" si="1"/>
        <v>625</v>
      </c>
      <c r="I8" s="2">
        <v>1030003</v>
      </c>
      <c r="J8" s="2">
        <f t="shared" si="2"/>
        <v>625</v>
      </c>
      <c r="K8" s="2">
        <v>1030004</v>
      </c>
      <c r="L8" s="2">
        <f t="shared" si="3"/>
        <v>625</v>
      </c>
      <c r="M8" s="2">
        <v>1030005</v>
      </c>
      <c r="N8" s="2">
        <f t="shared" si="4"/>
        <v>625</v>
      </c>
      <c r="O8" s="2">
        <v>1030006</v>
      </c>
      <c r="P8" s="2">
        <f t="shared" si="5"/>
        <v>625</v>
      </c>
      <c r="Q8" s="2">
        <v>1030007</v>
      </c>
      <c r="R8" s="2">
        <f t="shared" si="6"/>
        <v>625</v>
      </c>
      <c r="S8" s="2">
        <v>1030008</v>
      </c>
      <c r="T8" s="2">
        <f t="shared" si="7"/>
        <v>625</v>
      </c>
      <c r="U8" s="2">
        <v>1030009</v>
      </c>
      <c r="V8" s="2">
        <f t="shared" si="8"/>
        <v>625</v>
      </c>
      <c r="W8" s="2">
        <v>1030010</v>
      </c>
      <c r="X8" s="2">
        <f t="shared" si="9"/>
        <v>625</v>
      </c>
      <c r="Y8" s="2">
        <v>1030011</v>
      </c>
      <c r="Z8" s="2">
        <f t="shared" si="10"/>
        <v>625</v>
      </c>
      <c r="AA8" s="2">
        <v>1030012</v>
      </c>
      <c r="AB8" s="2">
        <f t="shared" si="11"/>
        <v>625</v>
      </c>
      <c r="AC8" s="2">
        <v>1030013</v>
      </c>
      <c r="AD8" s="2">
        <f t="shared" si="12"/>
        <v>625</v>
      </c>
      <c r="AE8" s="2">
        <v>1030014</v>
      </c>
      <c r="AF8" s="2">
        <f t="shared" si="13"/>
        <v>625</v>
      </c>
      <c r="AG8" s="2">
        <v>1030015</v>
      </c>
      <c r="AH8" s="2">
        <f t="shared" si="14"/>
        <v>625</v>
      </c>
      <c r="AI8" s="2">
        <v>1030016</v>
      </c>
      <c r="AJ8" s="2">
        <f t="shared" si="15"/>
        <v>625</v>
      </c>
      <c r="AK8" s="2">
        <f t="shared" si="16"/>
        <v>10000</v>
      </c>
    </row>
    <row r="9" spans="2:37">
      <c r="B9" s="2">
        <v>1021001</v>
      </c>
      <c r="C9" s="2">
        <v>1</v>
      </c>
      <c r="D9" s="2" t="s">
        <v>6</v>
      </c>
      <c r="E9" s="2">
        <v>1030001</v>
      </c>
      <c r="F9" s="2">
        <f t="shared" si="0"/>
        <v>625</v>
      </c>
      <c r="G9" s="2">
        <v>1030002</v>
      </c>
      <c r="H9" s="2">
        <f t="shared" si="1"/>
        <v>625</v>
      </c>
      <c r="I9" s="2">
        <v>1030003</v>
      </c>
      <c r="J9" s="2">
        <f t="shared" si="2"/>
        <v>625</v>
      </c>
      <c r="K9" s="2">
        <v>1030004</v>
      </c>
      <c r="L9" s="2">
        <f t="shared" si="3"/>
        <v>625</v>
      </c>
      <c r="M9" s="2">
        <v>1030005</v>
      </c>
      <c r="N9" s="2">
        <f t="shared" si="4"/>
        <v>625</v>
      </c>
      <c r="O9" s="2">
        <v>1030006</v>
      </c>
      <c r="P9" s="2">
        <f t="shared" si="5"/>
        <v>625</v>
      </c>
      <c r="Q9" s="2">
        <v>1030007</v>
      </c>
      <c r="R9" s="2">
        <f t="shared" si="6"/>
        <v>625</v>
      </c>
      <c r="S9" s="2">
        <v>1030008</v>
      </c>
      <c r="T9" s="2">
        <f t="shared" si="7"/>
        <v>625</v>
      </c>
      <c r="U9" s="2">
        <v>1030009</v>
      </c>
      <c r="V9" s="2">
        <f t="shared" si="8"/>
        <v>625</v>
      </c>
      <c r="W9" s="2">
        <v>1030010</v>
      </c>
      <c r="X9" s="2">
        <f t="shared" si="9"/>
        <v>625</v>
      </c>
      <c r="Y9" s="2">
        <v>1030011</v>
      </c>
      <c r="Z9" s="2">
        <f t="shared" si="10"/>
        <v>625</v>
      </c>
      <c r="AA9" s="2">
        <v>1030012</v>
      </c>
      <c r="AB9" s="2">
        <f t="shared" si="11"/>
        <v>625</v>
      </c>
      <c r="AC9" s="2">
        <v>1030013</v>
      </c>
      <c r="AD9" s="2">
        <f t="shared" si="12"/>
        <v>625</v>
      </c>
      <c r="AE9" s="2">
        <v>1030014</v>
      </c>
      <c r="AF9" s="2">
        <f t="shared" si="13"/>
        <v>625</v>
      </c>
      <c r="AG9" s="2">
        <v>1030015</v>
      </c>
      <c r="AH9" s="2">
        <f t="shared" si="14"/>
        <v>625</v>
      </c>
      <c r="AI9" s="2">
        <v>1030016</v>
      </c>
      <c r="AJ9" s="2">
        <f t="shared" si="15"/>
        <v>625</v>
      </c>
      <c r="AK9" s="2">
        <f t="shared" si="16"/>
        <v>10000</v>
      </c>
    </row>
    <row r="10" spans="2:37">
      <c r="B10" s="2">
        <v>1021001</v>
      </c>
      <c r="C10" s="2">
        <v>1</v>
      </c>
      <c r="D10" s="2" t="s">
        <v>5</v>
      </c>
      <c r="E10" s="2">
        <v>1030001</v>
      </c>
      <c r="F10" s="2">
        <f t="shared" si="0"/>
        <v>625</v>
      </c>
      <c r="G10" s="2">
        <v>1030002</v>
      </c>
      <c r="H10" s="2">
        <f t="shared" si="1"/>
        <v>625</v>
      </c>
      <c r="I10" s="2">
        <v>1030003</v>
      </c>
      <c r="J10" s="2">
        <f t="shared" si="2"/>
        <v>625</v>
      </c>
      <c r="K10" s="2">
        <v>1030004</v>
      </c>
      <c r="L10" s="2">
        <f t="shared" si="3"/>
        <v>625</v>
      </c>
      <c r="M10" s="2">
        <v>1030005</v>
      </c>
      <c r="N10" s="2">
        <f t="shared" si="4"/>
        <v>625</v>
      </c>
      <c r="O10" s="2">
        <v>1030006</v>
      </c>
      <c r="P10" s="2">
        <f t="shared" si="5"/>
        <v>625</v>
      </c>
      <c r="Q10" s="2">
        <v>1030007</v>
      </c>
      <c r="R10" s="2">
        <f t="shared" si="6"/>
        <v>625</v>
      </c>
      <c r="S10" s="2">
        <v>1030008</v>
      </c>
      <c r="T10" s="2">
        <f t="shared" si="7"/>
        <v>625</v>
      </c>
      <c r="U10" s="2">
        <v>1030009</v>
      </c>
      <c r="V10" s="2">
        <f t="shared" si="8"/>
        <v>625</v>
      </c>
      <c r="W10" s="2">
        <v>1030010</v>
      </c>
      <c r="X10" s="2">
        <f t="shared" si="9"/>
        <v>625</v>
      </c>
      <c r="Y10" s="2">
        <v>1030011</v>
      </c>
      <c r="Z10" s="2">
        <f t="shared" si="10"/>
        <v>625</v>
      </c>
      <c r="AA10" s="2">
        <v>1030012</v>
      </c>
      <c r="AB10" s="2">
        <f t="shared" si="11"/>
        <v>625</v>
      </c>
      <c r="AC10" s="2">
        <v>1030013</v>
      </c>
      <c r="AD10" s="2">
        <f t="shared" si="12"/>
        <v>625</v>
      </c>
      <c r="AE10" s="2">
        <v>1030014</v>
      </c>
      <c r="AF10" s="2">
        <f t="shared" si="13"/>
        <v>625</v>
      </c>
      <c r="AG10" s="2">
        <v>1030015</v>
      </c>
      <c r="AH10" s="2">
        <f t="shared" si="14"/>
        <v>625</v>
      </c>
      <c r="AI10" s="2">
        <v>1030016</v>
      </c>
      <c r="AJ10" s="2">
        <f t="shared" si="15"/>
        <v>625</v>
      </c>
      <c r="AK10" s="2">
        <f t="shared" si="16"/>
        <v>10000</v>
      </c>
    </row>
    <row r="11" spans="2:37">
      <c r="B11" s="2">
        <v>1021001</v>
      </c>
      <c r="C11" s="2">
        <v>1</v>
      </c>
      <c r="D11" s="2" t="s">
        <v>4</v>
      </c>
      <c r="E11" s="2">
        <v>1030001</v>
      </c>
      <c r="F11" s="2">
        <f t="shared" si="0"/>
        <v>625</v>
      </c>
      <c r="G11" s="2">
        <v>1030002</v>
      </c>
      <c r="H11" s="2">
        <f t="shared" si="1"/>
        <v>625</v>
      </c>
      <c r="I11" s="2">
        <v>1030003</v>
      </c>
      <c r="J11" s="2">
        <f t="shared" si="2"/>
        <v>625</v>
      </c>
      <c r="K11" s="2">
        <v>1030004</v>
      </c>
      <c r="L11" s="2">
        <f t="shared" si="3"/>
        <v>625</v>
      </c>
      <c r="M11" s="2">
        <v>1030005</v>
      </c>
      <c r="N11" s="2">
        <f t="shared" si="4"/>
        <v>625</v>
      </c>
      <c r="O11" s="2">
        <v>1030006</v>
      </c>
      <c r="P11" s="2">
        <f t="shared" si="5"/>
        <v>625</v>
      </c>
      <c r="Q11" s="2">
        <v>1030007</v>
      </c>
      <c r="R11" s="2">
        <f t="shared" si="6"/>
        <v>625</v>
      </c>
      <c r="S11" s="2">
        <v>1030008</v>
      </c>
      <c r="T11" s="2">
        <f t="shared" si="7"/>
        <v>625</v>
      </c>
      <c r="U11" s="2">
        <v>1030009</v>
      </c>
      <c r="V11" s="2">
        <f t="shared" si="8"/>
        <v>625</v>
      </c>
      <c r="W11" s="2">
        <v>1030010</v>
      </c>
      <c r="X11" s="2">
        <f t="shared" si="9"/>
        <v>625</v>
      </c>
      <c r="Y11" s="2">
        <v>1030011</v>
      </c>
      <c r="Z11" s="2">
        <f t="shared" si="10"/>
        <v>625</v>
      </c>
      <c r="AA11" s="2">
        <v>1030012</v>
      </c>
      <c r="AB11" s="2">
        <f t="shared" si="11"/>
        <v>625</v>
      </c>
      <c r="AC11" s="2">
        <v>1030013</v>
      </c>
      <c r="AD11" s="2">
        <f t="shared" si="12"/>
        <v>625</v>
      </c>
      <c r="AE11" s="2">
        <v>1030014</v>
      </c>
      <c r="AF11" s="2">
        <f t="shared" si="13"/>
        <v>625</v>
      </c>
      <c r="AG11" s="2">
        <v>1030015</v>
      </c>
      <c r="AH11" s="2">
        <f t="shared" si="14"/>
        <v>625</v>
      </c>
      <c r="AI11" s="2">
        <v>1030016</v>
      </c>
      <c r="AJ11" s="2">
        <f t="shared" si="15"/>
        <v>625</v>
      </c>
      <c r="AK11" s="2">
        <f t="shared" si="16"/>
        <v>10000</v>
      </c>
    </row>
    <row r="12" spans="2:37">
      <c r="B12" s="2">
        <f t="shared" ref="B12:C12" si="17">B11+1</f>
        <v>1021002</v>
      </c>
      <c r="C12" s="2">
        <f t="shared" si="17"/>
        <v>2</v>
      </c>
      <c r="D12" s="2" t="s">
        <v>9</v>
      </c>
      <c r="E12" s="2">
        <v>1030001</v>
      </c>
      <c r="F12" s="2">
        <f t="shared" si="0"/>
        <v>625</v>
      </c>
      <c r="G12" s="2">
        <v>1030002</v>
      </c>
      <c r="H12" s="2">
        <f t="shared" si="1"/>
        <v>625</v>
      </c>
      <c r="I12" s="2">
        <v>1030003</v>
      </c>
      <c r="J12" s="2">
        <f t="shared" si="2"/>
        <v>625</v>
      </c>
      <c r="K12" s="2">
        <v>1030004</v>
      </c>
      <c r="L12" s="2">
        <f t="shared" si="3"/>
        <v>625</v>
      </c>
      <c r="M12" s="2">
        <v>1030005</v>
      </c>
      <c r="N12" s="2">
        <f t="shared" si="4"/>
        <v>625</v>
      </c>
      <c r="O12" s="2">
        <v>1030006</v>
      </c>
      <c r="P12" s="2">
        <f t="shared" si="5"/>
        <v>625</v>
      </c>
      <c r="Q12" s="2">
        <v>1030007</v>
      </c>
      <c r="R12" s="2">
        <f t="shared" si="6"/>
        <v>625</v>
      </c>
      <c r="S12" s="2">
        <v>1030008</v>
      </c>
      <c r="T12" s="2">
        <f t="shared" si="7"/>
        <v>625</v>
      </c>
      <c r="U12" s="2">
        <v>1030009</v>
      </c>
      <c r="V12" s="2">
        <f t="shared" si="8"/>
        <v>625</v>
      </c>
      <c r="W12" s="2">
        <v>1030010</v>
      </c>
      <c r="X12" s="2">
        <f t="shared" si="9"/>
        <v>625</v>
      </c>
      <c r="Y12" s="2">
        <v>1030011</v>
      </c>
      <c r="Z12" s="2">
        <f t="shared" si="10"/>
        <v>625</v>
      </c>
      <c r="AA12" s="2">
        <v>1030012</v>
      </c>
      <c r="AB12" s="2">
        <f t="shared" si="11"/>
        <v>625</v>
      </c>
      <c r="AC12" s="2">
        <v>1030013</v>
      </c>
      <c r="AD12" s="2">
        <f t="shared" si="12"/>
        <v>625</v>
      </c>
      <c r="AE12" s="2">
        <v>1030014</v>
      </c>
      <c r="AF12" s="2">
        <f t="shared" si="13"/>
        <v>625</v>
      </c>
      <c r="AG12" s="2">
        <v>1030015</v>
      </c>
      <c r="AH12" s="2">
        <f t="shared" si="14"/>
        <v>625</v>
      </c>
      <c r="AI12" s="2">
        <v>1030016</v>
      </c>
      <c r="AJ12" s="2">
        <f t="shared" si="15"/>
        <v>625</v>
      </c>
      <c r="AK12" s="2">
        <f t="shared" si="16"/>
        <v>10000</v>
      </c>
    </row>
    <row r="13" spans="2:37">
      <c r="B13" s="2">
        <v>1021002</v>
      </c>
      <c r="C13" s="2">
        <v>2</v>
      </c>
      <c r="D13" s="2" t="s">
        <v>8</v>
      </c>
      <c r="E13" s="2">
        <v>1030001</v>
      </c>
      <c r="F13" s="2">
        <f t="shared" si="0"/>
        <v>625</v>
      </c>
      <c r="G13" s="2">
        <v>1030002</v>
      </c>
      <c r="H13" s="2">
        <f t="shared" si="1"/>
        <v>625</v>
      </c>
      <c r="I13" s="2">
        <v>1030003</v>
      </c>
      <c r="J13" s="2">
        <f t="shared" si="2"/>
        <v>625</v>
      </c>
      <c r="K13" s="2">
        <v>1030004</v>
      </c>
      <c r="L13" s="2">
        <f t="shared" si="3"/>
        <v>625</v>
      </c>
      <c r="M13" s="2">
        <v>1030005</v>
      </c>
      <c r="N13" s="2">
        <f t="shared" si="4"/>
        <v>625</v>
      </c>
      <c r="O13" s="2">
        <v>1030006</v>
      </c>
      <c r="P13" s="2">
        <f t="shared" si="5"/>
        <v>625</v>
      </c>
      <c r="Q13" s="2">
        <v>1030007</v>
      </c>
      <c r="R13" s="2">
        <f t="shared" si="6"/>
        <v>625</v>
      </c>
      <c r="S13" s="2">
        <v>1030008</v>
      </c>
      <c r="T13" s="2">
        <f t="shared" si="7"/>
        <v>625</v>
      </c>
      <c r="U13" s="2">
        <v>1030009</v>
      </c>
      <c r="V13" s="2">
        <f t="shared" si="8"/>
        <v>625</v>
      </c>
      <c r="W13" s="2">
        <v>1030010</v>
      </c>
      <c r="X13" s="2">
        <f t="shared" si="9"/>
        <v>625</v>
      </c>
      <c r="Y13" s="2">
        <v>1030011</v>
      </c>
      <c r="Z13" s="2">
        <f t="shared" si="10"/>
        <v>625</v>
      </c>
      <c r="AA13" s="2">
        <v>1030012</v>
      </c>
      <c r="AB13" s="2">
        <f t="shared" si="11"/>
        <v>625</v>
      </c>
      <c r="AC13" s="2">
        <v>1030013</v>
      </c>
      <c r="AD13" s="2">
        <f t="shared" si="12"/>
        <v>625</v>
      </c>
      <c r="AE13" s="2">
        <v>1030014</v>
      </c>
      <c r="AF13" s="2">
        <f t="shared" si="13"/>
        <v>625</v>
      </c>
      <c r="AG13" s="2">
        <v>1030015</v>
      </c>
      <c r="AH13" s="2">
        <f t="shared" si="14"/>
        <v>625</v>
      </c>
      <c r="AI13" s="2">
        <v>1030016</v>
      </c>
      <c r="AJ13" s="2">
        <f t="shared" si="15"/>
        <v>625</v>
      </c>
      <c r="AK13" s="2">
        <f t="shared" si="16"/>
        <v>10000</v>
      </c>
    </row>
    <row r="14" spans="2:37">
      <c r="B14" s="2">
        <f>B13+1</f>
        <v>1021003</v>
      </c>
      <c r="C14" s="2">
        <v>2</v>
      </c>
      <c r="D14" s="2" t="s">
        <v>7</v>
      </c>
      <c r="E14" s="2">
        <v>1030001</v>
      </c>
      <c r="F14" s="2">
        <f t="shared" si="0"/>
        <v>625</v>
      </c>
      <c r="G14" s="2">
        <v>1030002</v>
      </c>
      <c r="H14" s="2">
        <f t="shared" si="1"/>
        <v>625</v>
      </c>
      <c r="I14" s="2">
        <v>1030003</v>
      </c>
      <c r="J14" s="2">
        <f t="shared" si="2"/>
        <v>625</v>
      </c>
      <c r="K14" s="2">
        <v>1030004</v>
      </c>
      <c r="L14" s="2">
        <f t="shared" si="3"/>
        <v>625</v>
      </c>
      <c r="M14" s="2">
        <v>1030005</v>
      </c>
      <c r="N14" s="2">
        <f t="shared" si="4"/>
        <v>625</v>
      </c>
      <c r="O14" s="2">
        <v>1030006</v>
      </c>
      <c r="P14" s="2">
        <f t="shared" si="5"/>
        <v>625</v>
      </c>
      <c r="Q14" s="2">
        <v>1030007</v>
      </c>
      <c r="R14" s="2">
        <f t="shared" si="6"/>
        <v>625</v>
      </c>
      <c r="S14" s="2">
        <v>1030008</v>
      </c>
      <c r="T14" s="2">
        <f t="shared" si="7"/>
        <v>625</v>
      </c>
      <c r="U14" s="2">
        <v>1030009</v>
      </c>
      <c r="V14" s="2">
        <f t="shared" si="8"/>
        <v>625</v>
      </c>
      <c r="W14" s="2">
        <v>1030010</v>
      </c>
      <c r="X14" s="2">
        <f t="shared" si="9"/>
        <v>625</v>
      </c>
      <c r="Y14" s="2">
        <v>1030011</v>
      </c>
      <c r="Z14" s="2">
        <f t="shared" si="10"/>
        <v>625</v>
      </c>
      <c r="AA14" s="2">
        <v>1030012</v>
      </c>
      <c r="AB14" s="2">
        <f t="shared" si="11"/>
        <v>625</v>
      </c>
      <c r="AC14" s="2">
        <v>1030013</v>
      </c>
      <c r="AD14" s="2">
        <f t="shared" si="12"/>
        <v>625</v>
      </c>
      <c r="AE14" s="2">
        <v>1030014</v>
      </c>
      <c r="AF14" s="2">
        <f t="shared" si="13"/>
        <v>625</v>
      </c>
      <c r="AG14" s="2">
        <v>1030015</v>
      </c>
      <c r="AH14" s="2">
        <f t="shared" si="14"/>
        <v>625</v>
      </c>
      <c r="AI14" s="2">
        <v>1030016</v>
      </c>
      <c r="AJ14" s="2">
        <f t="shared" si="15"/>
        <v>625</v>
      </c>
      <c r="AK14" s="2">
        <f t="shared" si="16"/>
        <v>10000</v>
      </c>
    </row>
    <row r="15" spans="2:37">
      <c r="B15" s="2">
        <v>1021002</v>
      </c>
      <c r="C15" s="2">
        <v>2</v>
      </c>
      <c r="D15" s="2" t="s">
        <v>6</v>
      </c>
      <c r="E15" s="2">
        <v>1030001</v>
      </c>
      <c r="F15" s="2">
        <f t="shared" si="0"/>
        <v>625</v>
      </c>
      <c r="G15" s="2">
        <v>1030002</v>
      </c>
      <c r="H15" s="2">
        <f t="shared" si="1"/>
        <v>625</v>
      </c>
      <c r="I15" s="2">
        <v>1030003</v>
      </c>
      <c r="J15" s="2">
        <f t="shared" si="2"/>
        <v>625</v>
      </c>
      <c r="K15" s="2">
        <v>1030004</v>
      </c>
      <c r="L15" s="2">
        <f t="shared" si="3"/>
        <v>625</v>
      </c>
      <c r="M15" s="2">
        <v>1030005</v>
      </c>
      <c r="N15" s="2">
        <f t="shared" si="4"/>
        <v>625</v>
      </c>
      <c r="O15" s="2">
        <v>1030006</v>
      </c>
      <c r="P15" s="2">
        <f t="shared" si="5"/>
        <v>625</v>
      </c>
      <c r="Q15" s="2">
        <v>1030007</v>
      </c>
      <c r="R15" s="2">
        <f t="shared" si="6"/>
        <v>625</v>
      </c>
      <c r="S15" s="2">
        <v>1030008</v>
      </c>
      <c r="T15" s="2">
        <f t="shared" si="7"/>
        <v>625</v>
      </c>
      <c r="U15" s="2">
        <v>1030009</v>
      </c>
      <c r="V15" s="2">
        <f t="shared" si="8"/>
        <v>625</v>
      </c>
      <c r="W15" s="2">
        <v>1030010</v>
      </c>
      <c r="X15" s="2">
        <f t="shared" si="9"/>
        <v>625</v>
      </c>
      <c r="Y15" s="2">
        <v>1030011</v>
      </c>
      <c r="Z15" s="2">
        <f t="shared" si="10"/>
        <v>625</v>
      </c>
      <c r="AA15" s="2">
        <v>1030012</v>
      </c>
      <c r="AB15" s="2">
        <f t="shared" si="11"/>
        <v>625</v>
      </c>
      <c r="AC15" s="2">
        <v>1030013</v>
      </c>
      <c r="AD15" s="2">
        <f t="shared" si="12"/>
        <v>625</v>
      </c>
      <c r="AE15" s="2">
        <v>1030014</v>
      </c>
      <c r="AF15" s="2">
        <f t="shared" si="13"/>
        <v>625</v>
      </c>
      <c r="AG15" s="2">
        <v>1030015</v>
      </c>
      <c r="AH15" s="2">
        <f t="shared" si="14"/>
        <v>625</v>
      </c>
      <c r="AI15" s="2">
        <v>1030016</v>
      </c>
      <c r="AJ15" s="2">
        <f t="shared" si="15"/>
        <v>625</v>
      </c>
      <c r="AK15" s="2">
        <f t="shared" si="16"/>
        <v>10000</v>
      </c>
    </row>
    <row r="16" spans="2:37">
      <c r="B16" s="2">
        <f>B15+1</f>
        <v>1021003</v>
      </c>
      <c r="C16" s="2">
        <v>2</v>
      </c>
      <c r="D16" s="2" t="s">
        <v>5</v>
      </c>
      <c r="E16" s="2">
        <v>1030001</v>
      </c>
      <c r="F16" s="2">
        <f t="shared" si="0"/>
        <v>625</v>
      </c>
      <c r="G16" s="2">
        <v>1030002</v>
      </c>
      <c r="H16" s="2">
        <f t="shared" si="1"/>
        <v>625</v>
      </c>
      <c r="I16" s="2">
        <v>1030003</v>
      </c>
      <c r="J16" s="2">
        <f t="shared" si="2"/>
        <v>625</v>
      </c>
      <c r="K16" s="2">
        <v>1030004</v>
      </c>
      <c r="L16" s="2">
        <f t="shared" si="3"/>
        <v>625</v>
      </c>
      <c r="M16" s="2">
        <v>1030005</v>
      </c>
      <c r="N16" s="2">
        <f t="shared" si="4"/>
        <v>625</v>
      </c>
      <c r="O16" s="2">
        <v>1030006</v>
      </c>
      <c r="P16" s="2">
        <f t="shared" si="5"/>
        <v>625</v>
      </c>
      <c r="Q16" s="2">
        <v>1030007</v>
      </c>
      <c r="R16" s="2">
        <f t="shared" si="6"/>
        <v>625</v>
      </c>
      <c r="S16" s="2">
        <v>1030008</v>
      </c>
      <c r="T16" s="2">
        <f t="shared" si="7"/>
        <v>625</v>
      </c>
      <c r="U16" s="2">
        <v>1030009</v>
      </c>
      <c r="V16" s="2">
        <f t="shared" si="8"/>
        <v>625</v>
      </c>
      <c r="W16" s="2">
        <v>1030010</v>
      </c>
      <c r="X16" s="2">
        <f t="shared" si="9"/>
        <v>625</v>
      </c>
      <c r="Y16" s="2">
        <v>1030011</v>
      </c>
      <c r="Z16" s="2">
        <f t="shared" si="10"/>
        <v>625</v>
      </c>
      <c r="AA16" s="2">
        <v>1030012</v>
      </c>
      <c r="AB16" s="2">
        <f t="shared" si="11"/>
        <v>625</v>
      </c>
      <c r="AC16" s="2">
        <v>1030013</v>
      </c>
      <c r="AD16" s="2">
        <f t="shared" si="12"/>
        <v>625</v>
      </c>
      <c r="AE16" s="2">
        <v>1030014</v>
      </c>
      <c r="AF16" s="2">
        <f t="shared" si="13"/>
        <v>625</v>
      </c>
      <c r="AG16" s="2">
        <v>1030015</v>
      </c>
      <c r="AH16" s="2">
        <f t="shared" si="14"/>
        <v>625</v>
      </c>
      <c r="AI16" s="2">
        <v>1030016</v>
      </c>
      <c r="AJ16" s="2">
        <f t="shared" si="15"/>
        <v>625</v>
      </c>
      <c r="AK16" s="2">
        <f t="shared" si="16"/>
        <v>10000</v>
      </c>
    </row>
    <row r="17" spans="2:37">
      <c r="B17" s="2">
        <v>1021002</v>
      </c>
      <c r="C17" s="2">
        <v>2</v>
      </c>
      <c r="D17" s="2" t="s">
        <v>4</v>
      </c>
      <c r="E17" s="2">
        <v>1030001</v>
      </c>
      <c r="F17" s="2">
        <f t="shared" si="0"/>
        <v>625</v>
      </c>
      <c r="G17" s="2">
        <v>1030002</v>
      </c>
      <c r="H17" s="2">
        <f t="shared" si="1"/>
        <v>625</v>
      </c>
      <c r="I17" s="2">
        <v>1030003</v>
      </c>
      <c r="J17" s="2">
        <f t="shared" si="2"/>
        <v>625</v>
      </c>
      <c r="K17" s="2">
        <v>1030004</v>
      </c>
      <c r="L17" s="2">
        <f t="shared" si="3"/>
        <v>625</v>
      </c>
      <c r="M17" s="2">
        <v>1030005</v>
      </c>
      <c r="N17" s="2">
        <f t="shared" si="4"/>
        <v>625</v>
      </c>
      <c r="O17" s="2">
        <v>1030006</v>
      </c>
      <c r="P17" s="2">
        <f t="shared" si="5"/>
        <v>625</v>
      </c>
      <c r="Q17" s="2">
        <v>1030007</v>
      </c>
      <c r="R17" s="2">
        <f t="shared" si="6"/>
        <v>625</v>
      </c>
      <c r="S17" s="2">
        <v>1030008</v>
      </c>
      <c r="T17" s="2">
        <f t="shared" si="7"/>
        <v>625</v>
      </c>
      <c r="U17" s="2">
        <v>1030009</v>
      </c>
      <c r="V17" s="2">
        <f t="shared" si="8"/>
        <v>625</v>
      </c>
      <c r="W17" s="2">
        <v>1030010</v>
      </c>
      <c r="X17" s="2">
        <f t="shared" si="9"/>
        <v>625</v>
      </c>
      <c r="Y17" s="2">
        <v>1030011</v>
      </c>
      <c r="Z17" s="2">
        <f t="shared" si="10"/>
        <v>625</v>
      </c>
      <c r="AA17" s="2">
        <v>1030012</v>
      </c>
      <c r="AB17" s="2">
        <f t="shared" si="11"/>
        <v>625</v>
      </c>
      <c r="AC17" s="2">
        <v>1030013</v>
      </c>
      <c r="AD17" s="2">
        <f t="shared" si="12"/>
        <v>625</v>
      </c>
      <c r="AE17" s="2">
        <v>1030014</v>
      </c>
      <c r="AF17" s="2">
        <f t="shared" si="13"/>
        <v>625</v>
      </c>
      <c r="AG17" s="2">
        <v>1030015</v>
      </c>
      <c r="AH17" s="2">
        <f t="shared" si="14"/>
        <v>625</v>
      </c>
      <c r="AI17" s="2">
        <v>1030016</v>
      </c>
      <c r="AJ17" s="2">
        <f t="shared" si="15"/>
        <v>625</v>
      </c>
      <c r="AK17" s="2">
        <f t="shared" si="16"/>
        <v>10000</v>
      </c>
    </row>
    <row r="18" spans="2:37">
      <c r="B18" s="2">
        <f t="shared" ref="B18:C18" si="18">B17+1</f>
        <v>1021003</v>
      </c>
      <c r="C18" s="2">
        <f t="shared" si="18"/>
        <v>3</v>
      </c>
      <c r="D18" s="2" t="s">
        <v>9</v>
      </c>
      <c r="E18" s="2">
        <v>1030001</v>
      </c>
      <c r="F18" s="2">
        <f t="shared" si="0"/>
        <v>625</v>
      </c>
      <c r="G18" s="2">
        <v>1030002</v>
      </c>
      <c r="H18" s="2">
        <f t="shared" si="1"/>
        <v>625</v>
      </c>
      <c r="I18" s="2">
        <v>1030003</v>
      </c>
      <c r="J18" s="2">
        <f t="shared" si="2"/>
        <v>625</v>
      </c>
      <c r="K18" s="2">
        <v>1030004</v>
      </c>
      <c r="L18" s="2">
        <f t="shared" si="3"/>
        <v>625</v>
      </c>
      <c r="M18" s="2">
        <v>1030005</v>
      </c>
      <c r="N18" s="2">
        <f t="shared" si="4"/>
        <v>625</v>
      </c>
      <c r="O18" s="2">
        <v>1030006</v>
      </c>
      <c r="P18" s="2">
        <f t="shared" si="5"/>
        <v>625</v>
      </c>
      <c r="Q18" s="2">
        <v>1030007</v>
      </c>
      <c r="R18" s="2">
        <f t="shared" si="6"/>
        <v>625</v>
      </c>
      <c r="S18" s="2">
        <v>1030008</v>
      </c>
      <c r="T18" s="2">
        <f t="shared" si="7"/>
        <v>625</v>
      </c>
      <c r="U18" s="2">
        <v>1030009</v>
      </c>
      <c r="V18" s="2">
        <f t="shared" si="8"/>
        <v>625</v>
      </c>
      <c r="W18" s="2">
        <v>1030010</v>
      </c>
      <c r="X18" s="2">
        <f t="shared" si="9"/>
        <v>625</v>
      </c>
      <c r="Y18" s="2">
        <v>1030011</v>
      </c>
      <c r="Z18" s="2">
        <f t="shared" si="10"/>
        <v>625</v>
      </c>
      <c r="AA18" s="2">
        <v>1030012</v>
      </c>
      <c r="AB18" s="2">
        <f t="shared" si="11"/>
        <v>625</v>
      </c>
      <c r="AC18" s="2">
        <v>1030013</v>
      </c>
      <c r="AD18" s="2">
        <f t="shared" si="12"/>
        <v>625</v>
      </c>
      <c r="AE18" s="2">
        <v>1030014</v>
      </c>
      <c r="AF18" s="2">
        <f t="shared" si="13"/>
        <v>625</v>
      </c>
      <c r="AG18" s="2">
        <v>1030015</v>
      </c>
      <c r="AH18" s="2">
        <f t="shared" si="14"/>
        <v>625</v>
      </c>
      <c r="AI18" s="2">
        <v>1030016</v>
      </c>
      <c r="AJ18" s="2">
        <f t="shared" si="15"/>
        <v>625</v>
      </c>
      <c r="AK18" s="2">
        <f t="shared" si="16"/>
        <v>10000</v>
      </c>
    </row>
    <row r="19" spans="2:37">
      <c r="B19" s="2">
        <v>1021002</v>
      </c>
      <c r="C19" s="2">
        <v>3</v>
      </c>
      <c r="D19" s="2" t="s">
        <v>8</v>
      </c>
      <c r="E19" s="2">
        <v>1030001</v>
      </c>
      <c r="F19" s="2">
        <f t="shared" si="0"/>
        <v>625</v>
      </c>
      <c r="G19" s="2">
        <v>1030002</v>
      </c>
      <c r="H19" s="2">
        <f t="shared" si="1"/>
        <v>625</v>
      </c>
      <c r="I19" s="2">
        <v>1030003</v>
      </c>
      <c r="J19" s="2">
        <f t="shared" si="2"/>
        <v>625</v>
      </c>
      <c r="K19" s="2">
        <v>1030004</v>
      </c>
      <c r="L19" s="2">
        <f t="shared" si="3"/>
        <v>625</v>
      </c>
      <c r="M19" s="2">
        <v>1030005</v>
      </c>
      <c r="N19" s="2">
        <f t="shared" si="4"/>
        <v>625</v>
      </c>
      <c r="O19" s="2">
        <v>1030006</v>
      </c>
      <c r="P19" s="2">
        <f t="shared" si="5"/>
        <v>625</v>
      </c>
      <c r="Q19" s="2">
        <v>1030007</v>
      </c>
      <c r="R19" s="2">
        <f t="shared" si="6"/>
        <v>625</v>
      </c>
      <c r="S19" s="2">
        <v>1030008</v>
      </c>
      <c r="T19" s="2">
        <f t="shared" si="7"/>
        <v>625</v>
      </c>
      <c r="U19" s="2">
        <v>1030009</v>
      </c>
      <c r="V19" s="2">
        <f t="shared" si="8"/>
        <v>625</v>
      </c>
      <c r="W19" s="2">
        <v>1030010</v>
      </c>
      <c r="X19" s="2">
        <f t="shared" si="9"/>
        <v>625</v>
      </c>
      <c r="Y19" s="2">
        <v>1030011</v>
      </c>
      <c r="Z19" s="2">
        <f t="shared" si="10"/>
        <v>625</v>
      </c>
      <c r="AA19" s="2">
        <v>1030012</v>
      </c>
      <c r="AB19" s="2">
        <f t="shared" si="11"/>
        <v>625</v>
      </c>
      <c r="AC19" s="2">
        <v>1030013</v>
      </c>
      <c r="AD19" s="2">
        <f t="shared" si="12"/>
        <v>625</v>
      </c>
      <c r="AE19" s="2">
        <v>1030014</v>
      </c>
      <c r="AF19" s="2">
        <f t="shared" si="13"/>
        <v>625</v>
      </c>
      <c r="AG19" s="2">
        <v>1030015</v>
      </c>
      <c r="AH19" s="2">
        <f t="shared" si="14"/>
        <v>625</v>
      </c>
      <c r="AI19" s="2">
        <v>1030016</v>
      </c>
      <c r="AJ19" s="2">
        <f t="shared" si="15"/>
        <v>625</v>
      </c>
      <c r="AK19" s="2">
        <f t="shared" si="16"/>
        <v>10000</v>
      </c>
    </row>
    <row r="20" spans="2:37">
      <c r="B20" s="2">
        <f>B19+1</f>
        <v>1021003</v>
      </c>
      <c r="C20" s="2">
        <v>3</v>
      </c>
      <c r="D20" s="2" t="s">
        <v>7</v>
      </c>
      <c r="E20" s="2">
        <v>1030001</v>
      </c>
      <c r="F20" s="2">
        <f t="shared" si="0"/>
        <v>625</v>
      </c>
      <c r="G20" s="2">
        <v>1030002</v>
      </c>
      <c r="H20" s="2">
        <f t="shared" si="1"/>
        <v>625</v>
      </c>
      <c r="I20" s="2">
        <v>1030003</v>
      </c>
      <c r="J20" s="2">
        <f t="shared" si="2"/>
        <v>625</v>
      </c>
      <c r="K20" s="2">
        <v>1030004</v>
      </c>
      <c r="L20" s="2">
        <f t="shared" si="3"/>
        <v>625</v>
      </c>
      <c r="M20" s="2">
        <v>1030005</v>
      </c>
      <c r="N20" s="2">
        <f t="shared" si="4"/>
        <v>625</v>
      </c>
      <c r="O20" s="2">
        <v>1030006</v>
      </c>
      <c r="P20" s="2">
        <f t="shared" si="5"/>
        <v>625</v>
      </c>
      <c r="Q20" s="2">
        <v>1030007</v>
      </c>
      <c r="R20" s="2">
        <f t="shared" si="6"/>
        <v>625</v>
      </c>
      <c r="S20" s="2">
        <v>1030008</v>
      </c>
      <c r="T20" s="2">
        <f t="shared" si="7"/>
        <v>625</v>
      </c>
      <c r="U20" s="2">
        <v>1030009</v>
      </c>
      <c r="V20" s="2">
        <f t="shared" si="8"/>
        <v>625</v>
      </c>
      <c r="W20" s="2">
        <v>1030010</v>
      </c>
      <c r="X20" s="2">
        <f t="shared" si="9"/>
        <v>625</v>
      </c>
      <c r="Y20" s="2">
        <v>1030011</v>
      </c>
      <c r="Z20" s="2">
        <f t="shared" si="10"/>
        <v>625</v>
      </c>
      <c r="AA20" s="2">
        <v>1030012</v>
      </c>
      <c r="AB20" s="2">
        <f t="shared" si="11"/>
        <v>625</v>
      </c>
      <c r="AC20" s="2">
        <v>1030013</v>
      </c>
      <c r="AD20" s="2">
        <f t="shared" si="12"/>
        <v>625</v>
      </c>
      <c r="AE20" s="2">
        <v>1030014</v>
      </c>
      <c r="AF20" s="2">
        <f t="shared" si="13"/>
        <v>625</v>
      </c>
      <c r="AG20" s="2">
        <v>1030015</v>
      </c>
      <c r="AH20" s="2">
        <f t="shared" si="14"/>
        <v>625</v>
      </c>
      <c r="AI20" s="2">
        <v>1030016</v>
      </c>
      <c r="AJ20" s="2">
        <f t="shared" si="15"/>
        <v>625</v>
      </c>
      <c r="AK20" s="2">
        <f t="shared" si="16"/>
        <v>10000</v>
      </c>
    </row>
    <row r="21" spans="2:37">
      <c r="B21" s="2">
        <v>1021002</v>
      </c>
      <c r="C21" s="2">
        <v>3</v>
      </c>
      <c r="D21" s="2" t="s">
        <v>6</v>
      </c>
      <c r="E21" s="2">
        <v>1030001</v>
      </c>
      <c r="F21" s="2">
        <f t="shared" si="0"/>
        <v>625</v>
      </c>
      <c r="G21" s="2">
        <v>1030002</v>
      </c>
      <c r="H21" s="2">
        <f t="shared" si="1"/>
        <v>625</v>
      </c>
      <c r="I21" s="2">
        <v>1030003</v>
      </c>
      <c r="J21" s="2">
        <f t="shared" si="2"/>
        <v>625</v>
      </c>
      <c r="K21" s="2">
        <v>1030004</v>
      </c>
      <c r="L21" s="2">
        <f t="shared" si="3"/>
        <v>625</v>
      </c>
      <c r="M21" s="2">
        <v>1030005</v>
      </c>
      <c r="N21" s="2">
        <f t="shared" si="4"/>
        <v>625</v>
      </c>
      <c r="O21" s="2">
        <v>1030006</v>
      </c>
      <c r="P21" s="2">
        <f t="shared" si="5"/>
        <v>625</v>
      </c>
      <c r="Q21" s="2">
        <v>1030007</v>
      </c>
      <c r="R21" s="2">
        <f t="shared" si="6"/>
        <v>625</v>
      </c>
      <c r="S21" s="2">
        <v>1030008</v>
      </c>
      <c r="T21" s="2">
        <f t="shared" si="7"/>
        <v>625</v>
      </c>
      <c r="U21" s="2">
        <v>1030009</v>
      </c>
      <c r="V21" s="2">
        <f t="shared" si="8"/>
        <v>625</v>
      </c>
      <c r="W21" s="2">
        <v>1030010</v>
      </c>
      <c r="X21" s="2">
        <f t="shared" si="9"/>
        <v>625</v>
      </c>
      <c r="Y21" s="2">
        <v>1030011</v>
      </c>
      <c r="Z21" s="2">
        <f t="shared" si="10"/>
        <v>625</v>
      </c>
      <c r="AA21" s="2">
        <v>1030012</v>
      </c>
      <c r="AB21" s="2">
        <f t="shared" si="11"/>
        <v>625</v>
      </c>
      <c r="AC21" s="2">
        <v>1030013</v>
      </c>
      <c r="AD21" s="2">
        <f t="shared" si="12"/>
        <v>625</v>
      </c>
      <c r="AE21" s="2">
        <v>1030014</v>
      </c>
      <c r="AF21" s="2">
        <f t="shared" si="13"/>
        <v>625</v>
      </c>
      <c r="AG21" s="2">
        <v>1030015</v>
      </c>
      <c r="AH21" s="2">
        <f t="shared" si="14"/>
        <v>625</v>
      </c>
      <c r="AI21" s="2">
        <v>1030016</v>
      </c>
      <c r="AJ21" s="2">
        <f t="shared" si="15"/>
        <v>625</v>
      </c>
      <c r="AK21" s="2">
        <f t="shared" si="16"/>
        <v>10000</v>
      </c>
    </row>
    <row r="22" spans="2:37">
      <c r="B22" s="2">
        <f>B21+1</f>
        <v>1021003</v>
      </c>
      <c r="C22" s="2">
        <v>3</v>
      </c>
      <c r="D22" s="2" t="s">
        <v>5</v>
      </c>
      <c r="E22" s="2">
        <v>1030001</v>
      </c>
      <c r="F22" s="2">
        <f t="shared" si="0"/>
        <v>625</v>
      </c>
      <c r="G22" s="2">
        <v>1030002</v>
      </c>
      <c r="H22" s="2">
        <f t="shared" si="1"/>
        <v>625</v>
      </c>
      <c r="I22" s="2">
        <v>1030003</v>
      </c>
      <c r="J22" s="2">
        <f t="shared" si="2"/>
        <v>625</v>
      </c>
      <c r="K22" s="2">
        <v>1030004</v>
      </c>
      <c r="L22" s="2">
        <f t="shared" si="3"/>
        <v>625</v>
      </c>
      <c r="M22" s="2">
        <v>1030005</v>
      </c>
      <c r="N22" s="2">
        <f t="shared" si="4"/>
        <v>625</v>
      </c>
      <c r="O22" s="2">
        <v>1030006</v>
      </c>
      <c r="P22" s="2">
        <f t="shared" si="5"/>
        <v>625</v>
      </c>
      <c r="Q22" s="2">
        <v>1030007</v>
      </c>
      <c r="R22" s="2">
        <f t="shared" si="6"/>
        <v>625</v>
      </c>
      <c r="S22" s="2">
        <v>1030008</v>
      </c>
      <c r="T22" s="2">
        <f t="shared" si="7"/>
        <v>625</v>
      </c>
      <c r="U22" s="2">
        <v>1030009</v>
      </c>
      <c r="V22" s="2">
        <f t="shared" si="8"/>
        <v>625</v>
      </c>
      <c r="W22" s="2">
        <v>1030010</v>
      </c>
      <c r="X22" s="2">
        <f t="shared" si="9"/>
        <v>625</v>
      </c>
      <c r="Y22" s="2">
        <v>1030011</v>
      </c>
      <c r="Z22" s="2">
        <f t="shared" si="10"/>
        <v>625</v>
      </c>
      <c r="AA22" s="2">
        <v>1030012</v>
      </c>
      <c r="AB22" s="2">
        <f t="shared" si="11"/>
        <v>625</v>
      </c>
      <c r="AC22" s="2">
        <v>1030013</v>
      </c>
      <c r="AD22" s="2">
        <f t="shared" si="12"/>
        <v>625</v>
      </c>
      <c r="AE22" s="2">
        <v>1030014</v>
      </c>
      <c r="AF22" s="2">
        <f t="shared" si="13"/>
        <v>625</v>
      </c>
      <c r="AG22" s="2">
        <v>1030015</v>
      </c>
      <c r="AH22" s="2">
        <f t="shared" si="14"/>
        <v>625</v>
      </c>
      <c r="AI22" s="2">
        <v>1030016</v>
      </c>
      <c r="AJ22" s="2">
        <f t="shared" si="15"/>
        <v>625</v>
      </c>
      <c r="AK22" s="2">
        <f t="shared" si="16"/>
        <v>10000</v>
      </c>
    </row>
    <row r="23" spans="2:37">
      <c r="B23" s="2">
        <v>1021002</v>
      </c>
      <c r="C23" s="2">
        <v>3</v>
      </c>
      <c r="D23" s="2" t="s">
        <v>4</v>
      </c>
      <c r="E23" s="2">
        <v>1030001</v>
      </c>
      <c r="F23" s="2">
        <f t="shared" si="0"/>
        <v>625</v>
      </c>
      <c r="G23" s="2">
        <v>1030002</v>
      </c>
      <c r="H23" s="2">
        <f t="shared" si="1"/>
        <v>625</v>
      </c>
      <c r="I23" s="2">
        <v>1030003</v>
      </c>
      <c r="J23" s="2">
        <f t="shared" si="2"/>
        <v>625</v>
      </c>
      <c r="K23" s="2">
        <v>1030004</v>
      </c>
      <c r="L23" s="2">
        <f t="shared" si="3"/>
        <v>625</v>
      </c>
      <c r="M23" s="2">
        <v>1030005</v>
      </c>
      <c r="N23" s="2">
        <f t="shared" si="4"/>
        <v>625</v>
      </c>
      <c r="O23" s="2">
        <v>1030006</v>
      </c>
      <c r="P23" s="2">
        <f t="shared" si="5"/>
        <v>625</v>
      </c>
      <c r="Q23" s="2">
        <v>1030007</v>
      </c>
      <c r="R23" s="2">
        <f t="shared" si="6"/>
        <v>625</v>
      </c>
      <c r="S23" s="2">
        <v>1030008</v>
      </c>
      <c r="T23" s="2">
        <f t="shared" si="7"/>
        <v>625</v>
      </c>
      <c r="U23" s="2">
        <v>1030009</v>
      </c>
      <c r="V23" s="2">
        <f t="shared" si="8"/>
        <v>625</v>
      </c>
      <c r="W23" s="2">
        <v>1030010</v>
      </c>
      <c r="X23" s="2">
        <f t="shared" si="9"/>
        <v>625</v>
      </c>
      <c r="Y23" s="2">
        <v>1030011</v>
      </c>
      <c r="Z23" s="2">
        <f t="shared" si="10"/>
        <v>625</v>
      </c>
      <c r="AA23" s="2">
        <v>1030012</v>
      </c>
      <c r="AB23" s="2">
        <f t="shared" si="11"/>
        <v>625</v>
      </c>
      <c r="AC23" s="2">
        <v>1030013</v>
      </c>
      <c r="AD23" s="2">
        <f t="shared" si="12"/>
        <v>625</v>
      </c>
      <c r="AE23" s="2">
        <v>1030014</v>
      </c>
      <c r="AF23" s="2">
        <f t="shared" si="13"/>
        <v>625</v>
      </c>
      <c r="AG23" s="2">
        <v>1030015</v>
      </c>
      <c r="AH23" s="2">
        <f t="shared" si="14"/>
        <v>625</v>
      </c>
      <c r="AI23" s="2">
        <v>1030016</v>
      </c>
      <c r="AJ23" s="2">
        <f t="shared" si="15"/>
        <v>625</v>
      </c>
      <c r="AK23" s="2">
        <f t="shared" si="16"/>
        <v>10000</v>
      </c>
    </row>
    <row r="24" spans="2:37">
      <c r="B24" s="2">
        <f t="shared" ref="B24:C24" si="19">B23+1</f>
        <v>1021003</v>
      </c>
      <c r="C24" s="2">
        <f t="shared" si="19"/>
        <v>4</v>
      </c>
      <c r="D24" s="2" t="s">
        <v>9</v>
      </c>
      <c r="E24" s="2">
        <v>1030001</v>
      </c>
      <c r="F24" s="2">
        <f t="shared" si="0"/>
        <v>625</v>
      </c>
      <c r="G24" s="2">
        <v>1030002</v>
      </c>
      <c r="H24" s="2">
        <f t="shared" si="1"/>
        <v>625</v>
      </c>
      <c r="I24" s="2">
        <v>1030003</v>
      </c>
      <c r="J24" s="2">
        <f t="shared" si="2"/>
        <v>625</v>
      </c>
      <c r="K24" s="2">
        <v>1030004</v>
      </c>
      <c r="L24" s="2">
        <f t="shared" si="3"/>
        <v>625</v>
      </c>
      <c r="M24" s="2">
        <v>1030005</v>
      </c>
      <c r="N24" s="2">
        <f t="shared" si="4"/>
        <v>625</v>
      </c>
      <c r="O24" s="2">
        <v>1030006</v>
      </c>
      <c r="P24" s="2">
        <f t="shared" si="5"/>
        <v>625</v>
      </c>
      <c r="Q24" s="2">
        <v>1030007</v>
      </c>
      <c r="R24" s="2">
        <f t="shared" si="6"/>
        <v>625</v>
      </c>
      <c r="S24" s="2">
        <v>1030008</v>
      </c>
      <c r="T24" s="2">
        <f t="shared" si="7"/>
        <v>625</v>
      </c>
      <c r="U24" s="2">
        <v>1030009</v>
      </c>
      <c r="V24" s="2">
        <f t="shared" si="8"/>
        <v>625</v>
      </c>
      <c r="W24" s="2">
        <v>1030010</v>
      </c>
      <c r="X24" s="2">
        <f t="shared" si="9"/>
        <v>625</v>
      </c>
      <c r="Y24" s="2">
        <v>1030011</v>
      </c>
      <c r="Z24" s="2">
        <f t="shared" si="10"/>
        <v>625</v>
      </c>
      <c r="AA24" s="2">
        <v>1030012</v>
      </c>
      <c r="AB24" s="2">
        <f t="shared" si="11"/>
        <v>625</v>
      </c>
      <c r="AC24" s="2">
        <v>1030013</v>
      </c>
      <c r="AD24" s="2">
        <f t="shared" si="12"/>
        <v>625</v>
      </c>
      <c r="AE24" s="2">
        <v>1030014</v>
      </c>
      <c r="AF24" s="2">
        <f t="shared" si="13"/>
        <v>625</v>
      </c>
      <c r="AG24" s="2">
        <v>1030015</v>
      </c>
      <c r="AH24" s="2">
        <f t="shared" si="14"/>
        <v>625</v>
      </c>
      <c r="AI24" s="2">
        <v>1030016</v>
      </c>
      <c r="AJ24" s="2">
        <f t="shared" si="15"/>
        <v>625</v>
      </c>
      <c r="AK24" s="2">
        <f t="shared" si="16"/>
        <v>10000</v>
      </c>
    </row>
    <row r="25" spans="2:37">
      <c r="B25" s="2">
        <v>1021002</v>
      </c>
      <c r="C25" s="2">
        <v>4</v>
      </c>
      <c r="D25" s="2" t="s">
        <v>8</v>
      </c>
      <c r="E25" s="2">
        <v>1030001</v>
      </c>
      <c r="F25" s="2">
        <f t="shared" si="0"/>
        <v>625</v>
      </c>
      <c r="G25" s="2">
        <v>1030002</v>
      </c>
      <c r="H25" s="2">
        <f t="shared" si="1"/>
        <v>625</v>
      </c>
      <c r="I25" s="2">
        <v>1030003</v>
      </c>
      <c r="J25" s="2">
        <f t="shared" si="2"/>
        <v>625</v>
      </c>
      <c r="K25" s="2">
        <v>1030004</v>
      </c>
      <c r="L25" s="2">
        <f t="shared" si="3"/>
        <v>625</v>
      </c>
      <c r="M25" s="2">
        <v>1030005</v>
      </c>
      <c r="N25" s="2">
        <f t="shared" si="4"/>
        <v>625</v>
      </c>
      <c r="O25" s="2">
        <v>1030006</v>
      </c>
      <c r="P25" s="2">
        <f t="shared" si="5"/>
        <v>625</v>
      </c>
      <c r="Q25" s="2">
        <v>1030007</v>
      </c>
      <c r="R25" s="2">
        <f t="shared" si="6"/>
        <v>625</v>
      </c>
      <c r="S25" s="2">
        <v>1030008</v>
      </c>
      <c r="T25" s="2">
        <f t="shared" si="7"/>
        <v>625</v>
      </c>
      <c r="U25" s="2">
        <v>1030009</v>
      </c>
      <c r="V25" s="2">
        <f t="shared" si="8"/>
        <v>625</v>
      </c>
      <c r="W25" s="2">
        <v>1030010</v>
      </c>
      <c r="X25" s="2">
        <f t="shared" si="9"/>
        <v>625</v>
      </c>
      <c r="Y25" s="2">
        <v>1030011</v>
      </c>
      <c r="Z25" s="2">
        <f t="shared" si="10"/>
        <v>625</v>
      </c>
      <c r="AA25" s="2">
        <v>1030012</v>
      </c>
      <c r="AB25" s="2">
        <f t="shared" si="11"/>
        <v>625</v>
      </c>
      <c r="AC25" s="2">
        <v>1030013</v>
      </c>
      <c r="AD25" s="2">
        <f t="shared" si="12"/>
        <v>625</v>
      </c>
      <c r="AE25" s="2">
        <v>1030014</v>
      </c>
      <c r="AF25" s="2">
        <f t="shared" si="13"/>
        <v>625</v>
      </c>
      <c r="AG25" s="2">
        <v>1030015</v>
      </c>
      <c r="AH25" s="2">
        <f t="shared" si="14"/>
        <v>625</v>
      </c>
      <c r="AI25" s="2">
        <v>1030016</v>
      </c>
      <c r="AJ25" s="2">
        <f t="shared" si="15"/>
        <v>625</v>
      </c>
      <c r="AK25" s="2">
        <f t="shared" si="16"/>
        <v>10000</v>
      </c>
    </row>
    <row r="26" spans="2:37">
      <c r="B26" s="2">
        <f>B25+1</f>
        <v>1021003</v>
      </c>
      <c r="C26" s="2">
        <v>4</v>
      </c>
      <c r="D26" s="2" t="s">
        <v>7</v>
      </c>
      <c r="E26" s="2">
        <v>1030001</v>
      </c>
      <c r="F26" s="2">
        <f t="shared" si="0"/>
        <v>625</v>
      </c>
      <c r="G26" s="2">
        <v>1030002</v>
      </c>
      <c r="H26" s="2">
        <f t="shared" si="1"/>
        <v>625</v>
      </c>
      <c r="I26" s="2">
        <v>1030003</v>
      </c>
      <c r="J26" s="2">
        <f t="shared" si="2"/>
        <v>625</v>
      </c>
      <c r="K26" s="2">
        <v>1030004</v>
      </c>
      <c r="L26" s="2">
        <f t="shared" si="3"/>
        <v>625</v>
      </c>
      <c r="M26" s="2">
        <v>1030005</v>
      </c>
      <c r="N26" s="2">
        <f t="shared" si="4"/>
        <v>625</v>
      </c>
      <c r="O26" s="2">
        <v>1030006</v>
      </c>
      <c r="P26" s="2">
        <f t="shared" si="5"/>
        <v>625</v>
      </c>
      <c r="Q26" s="2">
        <v>1030007</v>
      </c>
      <c r="R26" s="2">
        <f t="shared" si="6"/>
        <v>625</v>
      </c>
      <c r="S26" s="2">
        <v>1030008</v>
      </c>
      <c r="T26" s="2">
        <f t="shared" si="7"/>
        <v>625</v>
      </c>
      <c r="U26" s="2">
        <v>1030009</v>
      </c>
      <c r="V26" s="2">
        <f t="shared" si="8"/>
        <v>625</v>
      </c>
      <c r="W26" s="2">
        <v>1030010</v>
      </c>
      <c r="X26" s="2">
        <f t="shared" si="9"/>
        <v>625</v>
      </c>
      <c r="Y26" s="2">
        <v>1030011</v>
      </c>
      <c r="Z26" s="2">
        <f t="shared" si="10"/>
        <v>625</v>
      </c>
      <c r="AA26" s="2">
        <v>1030012</v>
      </c>
      <c r="AB26" s="2">
        <f t="shared" si="11"/>
        <v>625</v>
      </c>
      <c r="AC26" s="2">
        <v>1030013</v>
      </c>
      <c r="AD26" s="2">
        <f t="shared" si="12"/>
        <v>625</v>
      </c>
      <c r="AE26" s="2">
        <v>1030014</v>
      </c>
      <c r="AF26" s="2">
        <f t="shared" si="13"/>
        <v>625</v>
      </c>
      <c r="AG26" s="2">
        <v>1030015</v>
      </c>
      <c r="AH26" s="2">
        <f t="shared" si="14"/>
        <v>625</v>
      </c>
      <c r="AI26" s="2">
        <v>1030016</v>
      </c>
      <c r="AJ26" s="2">
        <f t="shared" si="15"/>
        <v>625</v>
      </c>
      <c r="AK26" s="2">
        <f t="shared" si="16"/>
        <v>10000</v>
      </c>
    </row>
    <row r="27" spans="2:37">
      <c r="B27" s="2">
        <v>1021002</v>
      </c>
      <c r="C27" s="2">
        <v>4</v>
      </c>
      <c r="D27" s="2" t="s">
        <v>6</v>
      </c>
      <c r="E27" s="2">
        <v>1030001</v>
      </c>
      <c r="F27" s="2">
        <f t="shared" si="0"/>
        <v>625</v>
      </c>
      <c r="G27" s="2">
        <v>1030002</v>
      </c>
      <c r="H27" s="2">
        <f t="shared" si="1"/>
        <v>625</v>
      </c>
      <c r="I27" s="2">
        <v>1030003</v>
      </c>
      <c r="J27" s="2">
        <f t="shared" si="2"/>
        <v>625</v>
      </c>
      <c r="K27" s="2">
        <v>1030004</v>
      </c>
      <c r="L27" s="2">
        <f t="shared" si="3"/>
        <v>625</v>
      </c>
      <c r="M27" s="2">
        <v>1030005</v>
      </c>
      <c r="N27" s="2">
        <f t="shared" si="4"/>
        <v>625</v>
      </c>
      <c r="O27" s="2">
        <v>1030006</v>
      </c>
      <c r="P27" s="2">
        <f t="shared" si="5"/>
        <v>625</v>
      </c>
      <c r="Q27" s="2">
        <v>1030007</v>
      </c>
      <c r="R27" s="2">
        <f t="shared" si="6"/>
        <v>625</v>
      </c>
      <c r="S27" s="2">
        <v>1030008</v>
      </c>
      <c r="T27" s="2">
        <f t="shared" si="7"/>
        <v>625</v>
      </c>
      <c r="U27" s="2">
        <v>1030009</v>
      </c>
      <c r="V27" s="2">
        <f t="shared" si="8"/>
        <v>625</v>
      </c>
      <c r="W27" s="2">
        <v>1030010</v>
      </c>
      <c r="X27" s="2">
        <f t="shared" si="9"/>
        <v>625</v>
      </c>
      <c r="Y27" s="2">
        <v>1030011</v>
      </c>
      <c r="Z27" s="2">
        <f t="shared" si="10"/>
        <v>625</v>
      </c>
      <c r="AA27" s="2">
        <v>1030012</v>
      </c>
      <c r="AB27" s="2">
        <f t="shared" si="11"/>
        <v>625</v>
      </c>
      <c r="AC27" s="2">
        <v>1030013</v>
      </c>
      <c r="AD27" s="2">
        <f t="shared" si="12"/>
        <v>625</v>
      </c>
      <c r="AE27" s="2">
        <v>1030014</v>
      </c>
      <c r="AF27" s="2">
        <f t="shared" si="13"/>
        <v>625</v>
      </c>
      <c r="AG27" s="2">
        <v>1030015</v>
      </c>
      <c r="AH27" s="2">
        <f t="shared" si="14"/>
        <v>625</v>
      </c>
      <c r="AI27" s="2">
        <v>1030016</v>
      </c>
      <c r="AJ27" s="2">
        <f t="shared" si="15"/>
        <v>625</v>
      </c>
      <c r="AK27" s="2">
        <f t="shared" si="16"/>
        <v>10000</v>
      </c>
    </row>
    <row r="28" spans="2:37">
      <c r="B28" s="2">
        <f>B27+1</f>
        <v>1021003</v>
      </c>
      <c r="C28" s="2">
        <v>4</v>
      </c>
      <c r="D28" s="2" t="s">
        <v>5</v>
      </c>
      <c r="E28" s="2">
        <v>1030001</v>
      </c>
      <c r="F28" s="2">
        <f t="shared" si="0"/>
        <v>625</v>
      </c>
      <c r="G28" s="2">
        <v>1030002</v>
      </c>
      <c r="H28" s="2">
        <f t="shared" si="1"/>
        <v>625</v>
      </c>
      <c r="I28" s="2">
        <v>1030003</v>
      </c>
      <c r="J28" s="2">
        <f t="shared" si="2"/>
        <v>625</v>
      </c>
      <c r="K28" s="2">
        <v>1030004</v>
      </c>
      <c r="L28" s="2">
        <f t="shared" si="3"/>
        <v>625</v>
      </c>
      <c r="M28" s="2">
        <v>1030005</v>
      </c>
      <c r="N28" s="2">
        <f t="shared" si="4"/>
        <v>625</v>
      </c>
      <c r="O28" s="2">
        <v>1030006</v>
      </c>
      <c r="P28" s="2">
        <f t="shared" si="5"/>
        <v>625</v>
      </c>
      <c r="Q28" s="2">
        <v>1030007</v>
      </c>
      <c r="R28" s="2">
        <f t="shared" si="6"/>
        <v>625</v>
      </c>
      <c r="S28" s="2">
        <v>1030008</v>
      </c>
      <c r="T28" s="2">
        <f t="shared" si="7"/>
        <v>625</v>
      </c>
      <c r="U28" s="2">
        <v>1030009</v>
      </c>
      <c r="V28" s="2">
        <f t="shared" si="8"/>
        <v>625</v>
      </c>
      <c r="W28" s="2">
        <v>1030010</v>
      </c>
      <c r="X28" s="2">
        <f t="shared" si="9"/>
        <v>625</v>
      </c>
      <c r="Y28" s="2">
        <v>1030011</v>
      </c>
      <c r="Z28" s="2">
        <f t="shared" si="10"/>
        <v>625</v>
      </c>
      <c r="AA28" s="2">
        <v>1030012</v>
      </c>
      <c r="AB28" s="2">
        <f t="shared" si="11"/>
        <v>625</v>
      </c>
      <c r="AC28" s="2">
        <v>1030013</v>
      </c>
      <c r="AD28" s="2">
        <f t="shared" si="12"/>
        <v>625</v>
      </c>
      <c r="AE28" s="2">
        <v>1030014</v>
      </c>
      <c r="AF28" s="2">
        <f t="shared" si="13"/>
        <v>625</v>
      </c>
      <c r="AG28" s="2">
        <v>1030015</v>
      </c>
      <c r="AH28" s="2">
        <f t="shared" si="14"/>
        <v>625</v>
      </c>
      <c r="AI28" s="2">
        <v>1030016</v>
      </c>
      <c r="AJ28" s="2">
        <f t="shared" si="15"/>
        <v>625</v>
      </c>
      <c r="AK28" s="2">
        <f t="shared" si="16"/>
        <v>10000</v>
      </c>
    </row>
    <row r="29" spans="2:37">
      <c r="B29" s="2">
        <v>1021002</v>
      </c>
      <c r="C29" s="2">
        <v>4</v>
      </c>
      <c r="D29" s="2" t="s">
        <v>4</v>
      </c>
      <c r="E29" s="2">
        <v>1030001</v>
      </c>
      <c r="F29" s="2">
        <f t="shared" si="0"/>
        <v>625</v>
      </c>
      <c r="G29" s="2">
        <v>1030002</v>
      </c>
      <c r="H29" s="2">
        <f t="shared" si="1"/>
        <v>625</v>
      </c>
      <c r="I29" s="2">
        <v>1030003</v>
      </c>
      <c r="J29" s="2">
        <f t="shared" si="2"/>
        <v>625</v>
      </c>
      <c r="K29" s="2">
        <v>1030004</v>
      </c>
      <c r="L29" s="2">
        <f t="shared" si="3"/>
        <v>625</v>
      </c>
      <c r="M29" s="2">
        <v>1030005</v>
      </c>
      <c r="N29" s="2">
        <f t="shared" si="4"/>
        <v>625</v>
      </c>
      <c r="O29" s="2">
        <v>1030006</v>
      </c>
      <c r="P29" s="2">
        <f t="shared" si="5"/>
        <v>625</v>
      </c>
      <c r="Q29" s="2">
        <v>1030007</v>
      </c>
      <c r="R29" s="2">
        <f t="shared" si="6"/>
        <v>625</v>
      </c>
      <c r="S29" s="2">
        <v>1030008</v>
      </c>
      <c r="T29" s="2">
        <f t="shared" si="7"/>
        <v>625</v>
      </c>
      <c r="U29" s="2">
        <v>1030009</v>
      </c>
      <c r="V29" s="2">
        <f t="shared" si="8"/>
        <v>625</v>
      </c>
      <c r="W29" s="2">
        <v>1030010</v>
      </c>
      <c r="X29" s="2">
        <f t="shared" si="9"/>
        <v>625</v>
      </c>
      <c r="Y29" s="2">
        <v>1030011</v>
      </c>
      <c r="Z29" s="2">
        <f t="shared" si="10"/>
        <v>625</v>
      </c>
      <c r="AA29" s="2">
        <v>1030012</v>
      </c>
      <c r="AB29" s="2">
        <f t="shared" si="11"/>
        <v>625</v>
      </c>
      <c r="AC29" s="2">
        <v>1030013</v>
      </c>
      <c r="AD29" s="2">
        <f t="shared" si="12"/>
        <v>625</v>
      </c>
      <c r="AE29" s="2">
        <v>1030014</v>
      </c>
      <c r="AF29" s="2">
        <f t="shared" si="13"/>
        <v>625</v>
      </c>
      <c r="AG29" s="2">
        <v>1030015</v>
      </c>
      <c r="AH29" s="2">
        <f t="shared" si="14"/>
        <v>625</v>
      </c>
      <c r="AI29" s="2">
        <v>1030016</v>
      </c>
      <c r="AJ29" s="2">
        <f t="shared" si="15"/>
        <v>625</v>
      </c>
      <c r="AK29" s="2">
        <f t="shared" si="16"/>
        <v>10000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Tile</vt:lpstr>
      <vt:lpstr>info</vt:lpstr>
      <vt:lpstr>Sub_Idea</vt:lpstr>
      <vt:lpstr>objecttable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치웅 한</cp:lastModifiedBy>
  <dcterms:modified xsi:type="dcterms:W3CDTF">2023-12-30T13:32:15Z</dcterms:modified>
</cp:coreProperties>
</file>