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/>
  <bookViews>
    <workbookView xWindow="-105" yWindow="-105" windowWidth="19425" windowHeight="11025" activeTab="3"/>
  </bookViews>
  <sheets>
    <sheet name="Sumif" sheetId="1" r:id="rId1"/>
    <sheet name="Sumifs" sheetId="2" r:id="rId2"/>
    <sheet name="Countif" sheetId="3" r:id="rId3"/>
    <sheet name="Countifs" sheetId="4" r:id="rId4"/>
  </sheets>
  <definedNames>
    <definedName name="_xlnm._FilterDatabase" localSheetId="2" hidden="1">Countif!$A$1:$I$44</definedName>
    <definedName name="_xlnm._FilterDatabase" localSheetId="3" hidden="1">Countifs!$A$1:$G$44</definedName>
  </definedNames>
  <calcPr calcId="125725"/>
  <pivotCaches>
    <pivotCache cacheId="0" r:id="rId5"/>
    <pivotCache cacheId="1" r:id="rId6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2"/>
  <c r="J11" i="4"/>
  <c r="J5"/>
  <c r="J6" i="1"/>
  <c r="J22"/>
  <c r="J23"/>
  <c r="J14"/>
  <c r="J13"/>
  <c r="K23" i="2" l="1"/>
  <c r="K24"/>
  <c r="K25"/>
  <c r="K26"/>
  <c r="K22"/>
  <c r="J18"/>
  <c r="J8" i="4"/>
  <c r="J4"/>
  <c r="I3" i="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2"/>
  <c r="K4"/>
  <c r="J14" i="2"/>
  <c r="J4"/>
  <c r="J12" i="1"/>
  <c r="J4"/>
</calcChain>
</file>

<file path=xl/sharedStrings.xml><?xml version="1.0" encoding="utf-8"?>
<sst xmlns="http://schemas.openxmlformats.org/spreadsheetml/2006/main" count="583" uniqueCount="43">
  <si>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</si>
  <si>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</si>
  <si>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</si>
  <si>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</si>
  <si>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</si>
  <si>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</si>
  <si>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</si>
  <si>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</si>
  <si>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</si>
  <si>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</si>
  <si>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</si>
  <si>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</si>
  <si>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</si>
  <si>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</si>
  <si>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</si>
  <si>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</si>
  <si>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</si>
  <si>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</si>
  <si>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</si>
  <si>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OrderDate</t>
  </si>
  <si>
    <t>Region</t>
  </si>
  <si>
    <t>Rep</t>
  </si>
  <si>
    <t>Item</t>
  </si>
  <si>
    <t>Units</t>
  </si>
  <si>
    <t>Unit Cost</t>
  </si>
  <si>
    <t>Row Labels</t>
  </si>
  <si>
    <t>Grand Total</t>
  </si>
  <si>
    <t>Sum of Units</t>
  </si>
  <si>
    <t>Q) Find the total Units that were sold in the East region</t>
  </si>
  <si>
    <t>Revenue</t>
  </si>
  <si>
    <t>Q) What was the total revenue generated from Binder</t>
  </si>
  <si>
    <t>Sum of Total</t>
  </si>
  <si>
    <t>Q) What is the total revenue generated from the Central region where the item is a Pencil?</t>
  </si>
  <si>
    <t>Sum of Revenue</t>
  </si>
  <si>
    <t>Sales Rep</t>
  </si>
  <si>
    <t>Q) How many units were sold by sales representative Jones where the cost of each item was greater than 4?</t>
  </si>
  <si>
    <t>Q) Find the total number of times Gill has a made a sale</t>
  </si>
  <si>
    <t>Sales &gt;3</t>
  </si>
  <si>
    <t>Q) How many orders were placed from the East region after 10th Feb 2019?</t>
  </si>
  <si>
    <t>Q) How many times did Gill sell pencils?</t>
  </si>
  <si>
    <t>Q) Which sales representative made a sale more than 3 times.</t>
  </si>
  <si>
    <t>Q) How many units did Jones sell excluding Pencil item?</t>
  </si>
  <si>
    <t>Total revenue for units&gt;50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</si>
</sst>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m/d/yy;@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horizontal="left" indent="1"/>
    </xf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3" fillId="0" borderId="0" xfId="1" applyFont="1" applyFill="1" applyBorder="1" applyAlignment="1" applyProtection="1">
      <alignment horizontal="left" vertical="center"/>
    </xf>
    <xf numFmtId="164" fontId="3" fillId="0" borderId="0" xfId="1" applyNumberFormat="1" applyFont="1" applyFill="1" applyBorder="1" applyAlignment="1" applyProtection="1">
      <alignment vertical="center"/>
    </xf>
    <xf numFmtId="0" fontId="3" fillId="0" borderId="0" xfId="1" applyFont="1" applyFill="1" applyBorder="1" applyAlignment="1" applyProtection="1">
      <alignment vertical="center"/>
    </xf>
    <xf numFmtId="0" fontId="3" fillId="0" borderId="0" xfId="1" applyFont="1" applyFill="1" applyBorder="1" applyAlignment="1" applyProtection="1">
      <alignment vertical="center"/>
      <protection locked="0"/>
    </xf>
    <xf numFmtId="43" fontId="3" fillId="0" borderId="0" xfId="2" applyFont="1" applyFill="1" applyBorder="1" applyAlignment="1" applyProtection="1">
      <alignment horizontal="left" vertical="center"/>
    </xf>
    <xf numFmtId="43" fontId="3" fillId="0" borderId="0" xfId="2" applyFont="1" applyFill="1" applyBorder="1" applyAlignment="1" applyProtection="1">
      <alignment vertical="center"/>
    </xf>
    <xf numFmtId="0" fontId="3" fillId="0" borderId="0" xfId="1" applyFont="1" applyFill="1" applyBorder="1" applyAlignment="1" applyProtection="1">
      <alignment horizontal="left" vertical="center"/>
    </xf>
    <xf numFmtId="164" fontId="3" fillId="0" borderId="0" xfId="1" applyNumberFormat="1" applyFont="1" applyFill="1" applyBorder="1" applyAlignment="1" applyProtection="1">
      <alignment vertical="center"/>
    </xf>
    <xf numFmtId="0" fontId="3" fillId="0" borderId="0" xfId="1" applyFont="1" applyFill="1" applyBorder="1" applyAlignment="1" applyProtection="1">
      <alignment vertical="center"/>
    </xf>
    <xf numFmtId="0" fontId="3" fillId="0" borderId="0" xfId="1" applyFont="1" applyFill="1" applyBorder="1" applyAlignment="1" applyProtection="1">
      <alignment vertical="center"/>
      <protection locked="0"/>
    </xf>
    <xf numFmtId="43" fontId="3" fillId="0" borderId="0" xfId="2" applyFont="1" applyFill="1" applyBorder="1" applyAlignment="1" applyProtection="1">
      <alignment horizontal="left" vertical="center"/>
    </xf>
    <xf numFmtId="43" fontId="3" fillId="0" borderId="0" xfId="2" applyFont="1" applyFill="1" applyBorder="1" applyAlignment="1" applyProtection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3" borderId="0" xfId="0" applyFill="1"/>
    <xf numFmtId="1" fontId="3" fillId="4" borderId="0" xfId="1" applyNumberFormat="1" applyFont="1" applyFill="1" applyBorder="1" applyAlignment="1" applyProtection="1">
      <alignment horizontal="left" vertical="center"/>
    </xf>
    <xf numFmtId="0" fontId="3" fillId="4" borderId="0" xfId="1" applyFont="1" applyFill="1" applyBorder="1" applyAlignment="1" applyProtection="1">
      <alignment horizontal="left" vertical="center"/>
    </xf>
    <xf numFmtId="0" fontId="3" fillId="4" borderId="0" xfId="1" applyFont="1" applyFill="1" applyBorder="1" applyAlignment="1" applyProtection="1">
      <alignment horizontal="left" vertical="center"/>
      <protection locked="0"/>
    </xf>
    <xf numFmtId="0" fontId="3" fillId="4" borderId="0" xfId="1" applyFont="1" applyFill="1" applyBorder="1" applyAlignment="1" applyProtection="1">
      <alignment horizontal="center" vertical="center"/>
    </xf>
    <xf numFmtId="0" fontId="0" fillId="0" borderId="0" xfId="0" applyFill="1"/>
    <xf numFmtId="0" fontId="6" fillId="0" borderId="0" xfId="0" applyFont="1"/>
    <xf numFmtId="0" fontId="6" fillId="3" borderId="0" xfId="0" applyFont="1" applyFill="1"/>
    <xf numFmtId="0" fontId="0" fillId="5" borderId="0" xfId="0" applyFill="1"/>
    <xf numFmtId="0" fontId="2" fillId="6" borderId="0" xfId="0" applyFont="1" applyFill="1"/>
    <xf numFmtId="0" fontId="0" fillId="7" borderId="0" xfId="0" applyFill="1"/>
  </cellXfs>
  <cellStyles count="6">
    <cellStyle name="Comma 2" xfId="2"/>
    <cellStyle name="Ctx_Hyperlink" xfId="3"/>
    <cellStyle name="Hyperlink 2" xfId="5"/>
    <cellStyle name="Normal" xfId="0" builtinId="0"/>
    <cellStyle name="Normal 2" xfId="1"/>
    <cellStyle name="Normal 4" xfId="4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vijeet Biswal" refreshedDate="44019.663264699077" createdVersion="6" refreshedVersion="6" minRefreshableVersion="3" recordCount="43">
  <cacheSource type="worksheet">
    <worksheetSource ref="A1:G44" sheet="Sumif"/>
  </cacheSource>
  <cacheFields count="7">
    <cacheField name="OrderDate" numFmtId="164">
      <sharedItems containsSemiMixedTypes="0" containsNonDate="0" containsDate="1" containsString="0" minDate="2019-01-06T00:00:00" maxDate="2020-12-22T00:00:00"/>
    </cacheField>
    <cacheField name="Region" numFmtId="0">
      <sharedItems count="3">
        <s v="East"/>
        <s v="Central"/>
        <s v="West"/>
      </sharedItems>
    </cacheField>
    <cacheField name="Rep" numFmtId="0">
      <sharedItems/>
    </cacheField>
    <cacheField name="Item" numFmtId="0">
      <sharedItems count="5">
        <s v="Pencil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/>
    </cacheField>
    <cacheField name="Unit Cost" numFmtId="43">
      <sharedItems containsSemiMixedTypes="0" containsString="0" containsNumber="1" minValue="1.29" maxValue="275"/>
    </cacheField>
    <cacheField name="Total" numFmtId="43">
      <sharedItems containsSemiMixedTypes="0" containsString="0" containsNumber="1" minValue="9.0300000000000011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vijeet Biswal" refreshedDate="44019.675568981482" createdVersion="6" refreshedVersion="6" minRefreshableVersion="3" recordCount="43">
  <cacheSource type="worksheet">
    <worksheetSource ref="A1:G44" sheet="Sumifs"/>
  </cacheSource>
  <cacheFields count="7">
    <cacheField name="OrderDate" numFmtId="164">
      <sharedItems containsSemiMixedTypes="0" containsNonDate="0" containsDate="1" containsString="0" minDate="2019-01-06T00:00:00" maxDate="2020-12-22T00:00:00"/>
    </cacheField>
    <cacheField name="Region" numFmtId="0">
      <sharedItems count="3">
        <s v="East"/>
        <s v="Central"/>
        <s v="West"/>
      </sharedItems>
    </cacheField>
    <cacheField name="Rep" numFmtId="0">
      <sharedItems/>
    </cacheField>
    <cacheField name="Item" numFmtId="0">
      <sharedItems count="5">
        <s v="Pencil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/>
    </cacheField>
    <cacheField name="Unit Cost" numFmtId="43">
      <sharedItems containsSemiMixedTypes="0" containsString="0" containsNumber="1" minValue="1.29" maxValue="275"/>
    </cacheField>
    <cacheField name="Revenue" numFmtId="43">
      <sharedItems containsSemiMixedTypes="0" containsString="0" containsNumber="1" minValue="9.0300000000000011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19-01-06T00:00:00"/>
    <x v="0"/>
    <s v="Jones"/>
    <x v="0"/>
    <n v="95"/>
    <n v="1.99"/>
    <n v="189.05"/>
  </r>
  <r>
    <d v="2019-01-23T00:00:00"/>
    <x v="1"/>
    <s v="Kivell"/>
    <x v="1"/>
    <n v="50"/>
    <n v="19.989999999999998"/>
    <n v="999.49999999999989"/>
  </r>
  <r>
    <d v="2019-02-09T00:00:00"/>
    <x v="1"/>
    <s v="Jardine"/>
    <x v="0"/>
    <n v="36"/>
    <n v="4.99"/>
    <n v="179.64000000000001"/>
  </r>
  <r>
    <d v="2019-02-26T00:00:00"/>
    <x v="1"/>
    <s v="Gill"/>
    <x v="2"/>
    <n v="27"/>
    <n v="19.989999999999998"/>
    <n v="539.7299999999999"/>
  </r>
  <r>
    <d v="2019-03-15T00:00:00"/>
    <x v="2"/>
    <s v="Sorvino"/>
    <x v="0"/>
    <n v="56"/>
    <n v="2.99"/>
    <n v="167.44"/>
  </r>
  <r>
    <d v="2019-04-01T00:00:00"/>
    <x v="0"/>
    <s v="Jones"/>
    <x v="1"/>
    <n v="60"/>
    <n v="4.99"/>
    <n v="299.40000000000003"/>
  </r>
  <r>
    <d v="2019-04-18T00:00:00"/>
    <x v="1"/>
    <s v="Andrews"/>
    <x v="0"/>
    <n v="75"/>
    <n v="1.99"/>
    <n v="149.25"/>
  </r>
  <r>
    <d v="2019-05-05T00:00:00"/>
    <x v="1"/>
    <s v="Jardine"/>
    <x v="0"/>
    <n v="90"/>
    <n v="4.99"/>
    <n v="449.1"/>
  </r>
  <r>
    <d v="2019-05-22T00:00:00"/>
    <x v="2"/>
    <s v="Thompson"/>
    <x v="0"/>
    <n v="32"/>
    <n v="1.99"/>
    <n v="63.68"/>
  </r>
  <r>
    <d v="2019-06-08T00:00:00"/>
    <x v="0"/>
    <s v="Jones"/>
    <x v="1"/>
    <n v="60"/>
    <n v="8.99"/>
    <n v="539.4"/>
  </r>
  <r>
    <d v="2019-06-25T00:00:00"/>
    <x v="1"/>
    <s v="Morgan"/>
    <x v="0"/>
    <n v="90"/>
    <n v="4.99"/>
    <n v="449.1"/>
  </r>
  <r>
    <d v="2019-07-12T00:00:00"/>
    <x v="0"/>
    <s v="Howard"/>
    <x v="1"/>
    <n v="29"/>
    <n v="1.99"/>
    <n v="57.71"/>
  </r>
  <r>
    <d v="2019-07-29T00:00:00"/>
    <x v="0"/>
    <s v="Parent"/>
    <x v="1"/>
    <n v="81"/>
    <n v="19.989999999999998"/>
    <n v="1619.1899999999998"/>
  </r>
  <r>
    <d v="2019-08-15T00:00:00"/>
    <x v="0"/>
    <s v="Jones"/>
    <x v="0"/>
    <n v="35"/>
    <n v="4.99"/>
    <n v="174.65"/>
  </r>
  <r>
    <d v="2019-09-01T00:00:00"/>
    <x v="1"/>
    <s v="Smith"/>
    <x v="3"/>
    <n v="2"/>
    <n v="125"/>
    <n v="250"/>
  </r>
  <r>
    <d v="2019-09-18T00:00:00"/>
    <x v="0"/>
    <s v="Jones"/>
    <x v="4"/>
    <n v="16"/>
    <n v="15.99"/>
    <n v="255.84"/>
  </r>
  <r>
    <d v="2019-10-05T00:00:00"/>
    <x v="1"/>
    <s v="Morgan"/>
    <x v="1"/>
    <n v="28"/>
    <n v="8.99"/>
    <n v="251.72"/>
  </r>
  <r>
    <d v="2019-10-22T00:00:00"/>
    <x v="0"/>
    <s v="Jones"/>
    <x v="2"/>
    <n v="64"/>
    <n v="8.99"/>
    <n v="575.36"/>
  </r>
  <r>
    <d v="2019-11-08T00:00:00"/>
    <x v="0"/>
    <s v="Parent"/>
    <x v="2"/>
    <n v="15"/>
    <n v="19.989999999999998"/>
    <n v="299.84999999999997"/>
  </r>
  <r>
    <d v="2019-11-25T00:00:00"/>
    <x v="1"/>
    <s v="Kivell"/>
    <x v="4"/>
    <n v="96"/>
    <n v="4.99"/>
    <n v="479.04"/>
  </r>
  <r>
    <d v="2019-12-12T00:00:00"/>
    <x v="1"/>
    <s v="Smith"/>
    <x v="0"/>
    <n v="67"/>
    <n v="1.29"/>
    <n v="86.43"/>
  </r>
  <r>
    <d v="2019-12-29T00:00:00"/>
    <x v="0"/>
    <s v="Parent"/>
    <x v="4"/>
    <n v="74"/>
    <n v="15.99"/>
    <n v="1183.26"/>
  </r>
  <r>
    <d v="2020-01-15T00:00:00"/>
    <x v="1"/>
    <s v="Gill"/>
    <x v="1"/>
    <n v="46"/>
    <n v="8.99"/>
    <n v="413.54"/>
  </r>
  <r>
    <d v="2020-02-01T00:00:00"/>
    <x v="1"/>
    <s v="Smith"/>
    <x v="1"/>
    <n v="87"/>
    <n v="15"/>
    <n v="1305"/>
  </r>
  <r>
    <d v="2020-02-18T00:00:00"/>
    <x v="0"/>
    <s v="Jones"/>
    <x v="1"/>
    <n v="4"/>
    <n v="4.99"/>
    <n v="19.96"/>
  </r>
  <r>
    <d v="2020-03-07T00:00:00"/>
    <x v="2"/>
    <s v="Sorvino"/>
    <x v="1"/>
    <n v="7"/>
    <n v="19.989999999999998"/>
    <n v="139.92999999999998"/>
  </r>
  <r>
    <d v="2020-03-24T00:00:00"/>
    <x v="1"/>
    <s v="Jardine"/>
    <x v="4"/>
    <n v="50"/>
    <n v="4.99"/>
    <n v="249.5"/>
  </r>
  <r>
    <d v="2020-04-10T00:00:00"/>
    <x v="1"/>
    <s v="Andrews"/>
    <x v="0"/>
    <n v="66"/>
    <n v="1.99"/>
    <n v="131.34"/>
  </r>
  <r>
    <d v="2020-04-27T00:00:00"/>
    <x v="0"/>
    <s v="Howard"/>
    <x v="2"/>
    <n v="96"/>
    <n v="4.99"/>
    <n v="479.04"/>
  </r>
  <r>
    <d v="2020-05-14T00:00:00"/>
    <x v="1"/>
    <s v="Gill"/>
    <x v="0"/>
    <n v="53"/>
    <n v="1.29"/>
    <n v="68.37"/>
  </r>
  <r>
    <d v="2020-05-31T00:00:00"/>
    <x v="1"/>
    <s v="Gill"/>
    <x v="1"/>
    <n v="80"/>
    <n v="8.99"/>
    <n v="719.2"/>
  </r>
  <r>
    <d v="2020-06-17T00:00:00"/>
    <x v="1"/>
    <s v="Kivell"/>
    <x v="3"/>
    <n v="5"/>
    <n v="125"/>
    <n v="625"/>
  </r>
  <r>
    <d v="2020-07-04T00:00:00"/>
    <x v="0"/>
    <s v="Jones"/>
    <x v="4"/>
    <n v="62"/>
    <n v="4.99"/>
    <n v="309.38"/>
  </r>
  <r>
    <d v="2020-07-21T00:00:00"/>
    <x v="1"/>
    <s v="Morgan"/>
    <x v="4"/>
    <n v="55"/>
    <n v="12.49"/>
    <n v="686.95"/>
  </r>
  <r>
    <d v="2020-08-07T00:00:00"/>
    <x v="1"/>
    <s v="Kivell"/>
    <x v="4"/>
    <n v="42"/>
    <n v="23.95"/>
    <n v="1005.9"/>
  </r>
  <r>
    <d v="2020-08-24T00:00:00"/>
    <x v="2"/>
    <s v="Sorvino"/>
    <x v="3"/>
    <n v="3"/>
    <n v="275"/>
    <n v="825"/>
  </r>
  <r>
    <d v="2020-09-10T00:00:00"/>
    <x v="1"/>
    <s v="Gill"/>
    <x v="0"/>
    <n v="7"/>
    <n v="1.29"/>
    <n v="9.0300000000000011"/>
  </r>
  <r>
    <d v="2020-09-27T00:00:00"/>
    <x v="2"/>
    <s v="Sorvino"/>
    <x v="2"/>
    <n v="76"/>
    <n v="1.99"/>
    <n v="151.24"/>
  </r>
  <r>
    <d v="2020-10-14T00:00:00"/>
    <x v="2"/>
    <s v="Thompson"/>
    <x v="1"/>
    <n v="57"/>
    <n v="19.989999999999998"/>
    <n v="1139.4299999999998"/>
  </r>
  <r>
    <d v="2020-10-31T00:00:00"/>
    <x v="1"/>
    <s v="Andrews"/>
    <x v="0"/>
    <n v="14"/>
    <n v="1.29"/>
    <n v="18.060000000000002"/>
  </r>
  <r>
    <d v="2020-11-17T00:00:00"/>
    <x v="1"/>
    <s v="Jardine"/>
    <x v="1"/>
    <n v="11"/>
    <n v="4.99"/>
    <n v="54.89"/>
  </r>
  <r>
    <d v="2020-12-04T00:00:00"/>
    <x v="1"/>
    <s v="Jardine"/>
    <x v="1"/>
    <n v="94"/>
    <n v="19.989999999999998"/>
    <n v="1879.06"/>
  </r>
  <r>
    <d v="2020-12-21T00:00:00"/>
    <x v="1"/>
    <s v="Andrews"/>
    <x v="1"/>
    <n v="28"/>
    <n v="4.99"/>
    <n v="139.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19-01-06T00:00:00"/>
    <x v="0"/>
    <s v="Jones"/>
    <x v="0"/>
    <n v="95"/>
    <n v="1.99"/>
    <n v="189.05"/>
  </r>
  <r>
    <d v="2019-01-23T00:00:00"/>
    <x v="1"/>
    <s v="Kivell"/>
    <x v="1"/>
    <n v="50"/>
    <n v="19.989999999999998"/>
    <n v="999.49999999999989"/>
  </r>
  <r>
    <d v="2019-02-09T00:00:00"/>
    <x v="1"/>
    <s v="Jardine"/>
    <x v="0"/>
    <n v="36"/>
    <n v="4.99"/>
    <n v="179.64000000000001"/>
  </r>
  <r>
    <d v="2019-02-26T00:00:00"/>
    <x v="1"/>
    <s v="Gill"/>
    <x v="2"/>
    <n v="27"/>
    <n v="19.989999999999998"/>
    <n v="539.7299999999999"/>
  </r>
  <r>
    <d v="2019-03-15T00:00:00"/>
    <x v="2"/>
    <s v="Sorvino"/>
    <x v="0"/>
    <n v="56"/>
    <n v="2.99"/>
    <n v="167.44"/>
  </r>
  <r>
    <d v="2019-04-01T00:00:00"/>
    <x v="0"/>
    <s v="Jones"/>
    <x v="1"/>
    <n v="60"/>
    <n v="4.99"/>
    <n v="299.40000000000003"/>
  </r>
  <r>
    <d v="2019-04-18T00:00:00"/>
    <x v="1"/>
    <s v="Andrews"/>
    <x v="0"/>
    <n v="75"/>
    <n v="1.99"/>
    <n v="149.25"/>
  </r>
  <r>
    <d v="2019-05-05T00:00:00"/>
    <x v="1"/>
    <s v="Jardine"/>
    <x v="0"/>
    <n v="90"/>
    <n v="4.99"/>
    <n v="449.1"/>
  </r>
  <r>
    <d v="2019-05-22T00:00:00"/>
    <x v="2"/>
    <s v="Thompson"/>
    <x v="0"/>
    <n v="32"/>
    <n v="1.99"/>
    <n v="63.68"/>
  </r>
  <r>
    <d v="2019-06-08T00:00:00"/>
    <x v="0"/>
    <s v="Jones"/>
    <x v="1"/>
    <n v="60"/>
    <n v="8.99"/>
    <n v="539.4"/>
  </r>
  <r>
    <d v="2019-06-25T00:00:00"/>
    <x v="1"/>
    <s v="Morgan"/>
    <x v="0"/>
    <n v="90"/>
    <n v="4.99"/>
    <n v="449.1"/>
  </r>
  <r>
    <d v="2019-07-12T00:00:00"/>
    <x v="0"/>
    <s v="Howard"/>
    <x v="1"/>
    <n v="29"/>
    <n v="1.99"/>
    <n v="57.71"/>
  </r>
  <r>
    <d v="2019-07-29T00:00:00"/>
    <x v="0"/>
    <s v="Parent"/>
    <x v="1"/>
    <n v="81"/>
    <n v="19.989999999999998"/>
    <n v="1619.1899999999998"/>
  </r>
  <r>
    <d v="2019-08-15T00:00:00"/>
    <x v="0"/>
    <s v="Jones"/>
    <x v="0"/>
    <n v="35"/>
    <n v="4.99"/>
    <n v="174.65"/>
  </r>
  <r>
    <d v="2019-09-01T00:00:00"/>
    <x v="1"/>
    <s v="Smith"/>
    <x v="3"/>
    <n v="2"/>
    <n v="125"/>
    <n v="250"/>
  </r>
  <r>
    <d v="2019-09-18T00:00:00"/>
    <x v="0"/>
    <s v="Jones"/>
    <x v="4"/>
    <n v="16"/>
    <n v="15.99"/>
    <n v="255.84"/>
  </r>
  <r>
    <d v="2019-10-05T00:00:00"/>
    <x v="1"/>
    <s v="Morgan"/>
    <x v="1"/>
    <n v="28"/>
    <n v="8.99"/>
    <n v="251.72"/>
  </r>
  <r>
    <d v="2019-10-22T00:00:00"/>
    <x v="0"/>
    <s v="Jones"/>
    <x v="2"/>
    <n v="64"/>
    <n v="8.99"/>
    <n v="575.36"/>
  </r>
  <r>
    <d v="2019-11-08T00:00:00"/>
    <x v="0"/>
    <s v="Parent"/>
    <x v="2"/>
    <n v="15"/>
    <n v="19.989999999999998"/>
    <n v="299.84999999999997"/>
  </r>
  <r>
    <d v="2019-11-25T00:00:00"/>
    <x v="1"/>
    <s v="Kivell"/>
    <x v="4"/>
    <n v="96"/>
    <n v="4.99"/>
    <n v="479.04"/>
  </r>
  <r>
    <d v="2019-12-12T00:00:00"/>
    <x v="1"/>
    <s v="Smith"/>
    <x v="0"/>
    <n v="67"/>
    <n v="1.29"/>
    <n v="86.43"/>
  </r>
  <r>
    <d v="2019-12-29T00:00:00"/>
    <x v="0"/>
    <s v="Parent"/>
    <x v="4"/>
    <n v="74"/>
    <n v="15.99"/>
    <n v="1183.26"/>
  </r>
  <r>
    <d v="2020-01-15T00:00:00"/>
    <x v="1"/>
    <s v="Gill"/>
    <x v="1"/>
    <n v="46"/>
    <n v="8.99"/>
    <n v="413.54"/>
  </r>
  <r>
    <d v="2020-02-01T00:00:00"/>
    <x v="1"/>
    <s v="Smith"/>
    <x v="1"/>
    <n v="87"/>
    <n v="15"/>
    <n v="1305"/>
  </r>
  <r>
    <d v="2020-02-18T00:00:00"/>
    <x v="0"/>
    <s v="Jones"/>
    <x v="1"/>
    <n v="4"/>
    <n v="4.99"/>
    <n v="19.96"/>
  </r>
  <r>
    <d v="2020-03-07T00:00:00"/>
    <x v="2"/>
    <s v="Sorvino"/>
    <x v="1"/>
    <n v="7"/>
    <n v="19.989999999999998"/>
    <n v="139.92999999999998"/>
  </r>
  <r>
    <d v="2020-03-24T00:00:00"/>
    <x v="1"/>
    <s v="Jardine"/>
    <x v="4"/>
    <n v="50"/>
    <n v="4.99"/>
    <n v="249.5"/>
  </r>
  <r>
    <d v="2020-04-10T00:00:00"/>
    <x v="1"/>
    <s v="Andrews"/>
    <x v="0"/>
    <n v="66"/>
    <n v="1.99"/>
    <n v="131.34"/>
  </r>
  <r>
    <d v="2020-04-27T00:00:00"/>
    <x v="0"/>
    <s v="Howard"/>
    <x v="2"/>
    <n v="96"/>
    <n v="4.99"/>
    <n v="479.04"/>
  </r>
  <r>
    <d v="2020-05-14T00:00:00"/>
    <x v="1"/>
    <s v="Gill"/>
    <x v="0"/>
    <n v="53"/>
    <n v="1.29"/>
    <n v="68.37"/>
  </r>
  <r>
    <d v="2020-05-31T00:00:00"/>
    <x v="1"/>
    <s v="Gill"/>
    <x v="1"/>
    <n v="80"/>
    <n v="8.99"/>
    <n v="719.2"/>
  </r>
  <r>
    <d v="2020-06-17T00:00:00"/>
    <x v="1"/>
    <s v="Kivell"/>
    <x v="3"/>
    <n v="5"/>
    <n v="125"/>
    <n v="625"/>
  </r>
  <r>
    <d v="2020-07-04T00:00:00"/>
    <x v="0"/>
    <s v="Jones"/>
    <x v="4"/>
    <n v="62"/>
    <n v="4.99"/>
    <n v="309.38"/>
  </r>
  <r>
    <d v="2020-07-21T00:00:00"/>
    <x v="1"/>
    <s v="Morgan"/>
    <x v="4"/>
    <n v="55"/>
    <n v="12.49"/>
    <n v="686.95"/>
  </r>
  <r>
    <d v="2020-08-07T00:00:00"/>
    <x v="1"/>
    <s v="Kivell"/>
    <x v="4"/>
    <n v="42"/>
    <n v="23.95"/>
    <n v="1005.9"/>
  </r>
  <r>
    <d v="2020-08-24T00:00:00"/>
    <x v="2"/>
    <s v="Sorvino"/>
    <x v="3"/>
    <n v="3"/>
    <n v="275"/>
    <n v="825"/>
  </r>
  <r>
    <d v="2020-09-10T00:00:00"/>
    <x v="1"/>
    <s v="Gill"/>
    <x v="0"/>
    <n v="7"/>
    <n v="1.29"/>
    <n v="9.0300000000000011"/>
  </r>
  <r>
    <d v="2020-09-27T00:00:00"/>
    <x v="2"/>
    <s v="Sorvino"/>
    <x v="2"/>
    <n v="76"/>
    <n v="1.99"/>
    <n v="151.24"/>
  </r>
  <r>
    <d v="2020-10-14T00:00:00"/>
    <x v="2"/>
    <s v="Thompson"/>
    <x v="1"/>
    <n v="57"/>
    <n v="19.989999999999998"/>
    <n v="1139.4299999999998"/>
  </r>
  <r>
    <d v="2020-10-31T00:00:00"/>
    <x v="1"/>
    <s v="Andrews"/>
    <x v="0"/>
    <n v="14"/>
    <n v="1.29"/>
    <n v="18.060000000000002"/>
  </r>
  <r>
    <d v="2020-11-17T00:00:00"/>
    <x v="1"/>
    <s v="Jardine"/>
    <x v="1"/>
    <n v="11"/>
    <n v="4.99"/>
    <n v="54.89"/>
  </r>
  <r>
    <d v="2020-12-04T00:00:00"/>
    <x v="1"/>
    <s v="Jardine"/>
    <x v="1"/>
    <n v="94"/>
    <n v="19.989999999999998"/>
    <n v="1879.06"/>
  </r>
  <r>
    <d v="2020-12-21T00:00:00"/>
    <x v="1"/>
    <s v="Andrews"/>
    <x v="1"/>
    <n v="28"/>
    <n v="4.99"/>
    <n v="139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12:N18" firstHeaderRow="1" firstDataRow="1" firstDataCol="1"/>
  <pivotFields count="7">
    <pivotField numFmtId="164" showAll="0"/>
    <pivotField showAll="0"/>
    <pivotField showAll="0"/>
    <pivotField axis="axisRow" showAll="0">
      <items count="6">
        <item x="1"/>
        <item x="3"/>
        <item x="2"/>
        <item x="4"/>
        <item x="0"/>
        <item t="default"/>
      </items>
    </pivotField>
    <pivotField showAll="0"/>
    <pivotField numFmtId="43" showAll="0"/>
    <pivotField dataField="1" numFmtId="43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4:N8" firstHeaderRow="1" firstDataRow="1" firstDataCol="1"/>
  <pivotFields count="7">
    <pivotField numFmtId="164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numFmtId="43" showAll="0"/>
    <pivotField numFmtId="43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Uni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6:M10" firstHeaderRow="1" firstDataRow="1" firstDataCol="1" rowPageCount="1" colPageCount="1"/>
  <pivotFields count="7">
    <pivotField numFmtId="164" showAll="0"/>
    <pivotField axis="axisRow" showAll="0">
      <items count="4">
        <item x="1"/>
        <item x="0"/>
        <item x="2"/>
        <item t="default"/>
      </items>
    </pivotField>
    <pivotField showAll="0"/>
    <pivotField axis="axisPage" showAll="0">
      <items count="6">
        <item x="1"/>
        <item x="3"/>
        <item x="2"/>
        <item x="4"/>
        <item x="0"/>
        <item t="default"/>
      </items>
    </pivotField>
    <pivotField showAll="0"/>
    <pivotField numFmtId="43" showAll="0"/>
    <pivotField dataField="1" numFmtId="43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3" item="4" hier="-1"/>
  </pageField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4"/>
  <sheetViews>
    <sheetView workbookViewId="0">
      <selection activeCell="J6" sqref="J6"/>
    </sheetView>
  </sheetViews>
  <sheetFormatPr defaultRowHeight="15"/>
  <cols>
    <col min="1" max="1" width="9.5703125" bestFit="1" customWidth="1"/>
    <col min="13" max="13" width="12.42578125" bestFit="1" customWidth="1"/>
    <col min="14" max="14" width="11.42578125" bestFit="1" customWidth="1"/>
  </cols>
  <sheetData>
    <row r="1" spans="1:14">
      <c r="A1" s="21" t="s">
        <v>19</v>
      </c>
      <c r="B1" s="18" t="s">
        <v>20</v>
      </c>
      <c r="C1" s="18" t="s">
        <v>21</v>
      </c>
      <c r="D1" s="19" t="s">
        <v>22</v>
      </c>
      <c r="E1" s="20" t="s">
        <v>23</v>
      </c>
      <c r="F1" s="19" t="s">
        <v>24</v>
      </c>
      <c r="G1" s="19" t="s">
        <v>29</v>
      </c>
    </row>
    <row r="2" spans="1:14">
      <c r="A2" s="2">
        <v>43471</v>
      </c>
      <c r="B2" s="3" t="s">
        <v>0</v>
      </c>
      <c r="C2" s="3" t="s">
        <v>1</v>
      </c>
      <c r="D2" s="1" t="s">
        <v>2</v>
      </c>
      <c r="E2" s="4">
        <v>95</v>
      </c>
      <c r="F2" s="5">
        <v>1.99</v>
      </c>
      <c r="G2" s="6">
        <v>189.05</v>
      </c>
      <c r="J2" s="17" t="s">
        <v>28</v>
      </c>
      <c r="K2" s="17"/>
      <c r="L2" s="17"/>
      <c r="M2" s="17"/>
      <c r="N2" s="17"/>
    </row>
    <row r="3" spans="1:14">
      <c r="A3" s="2">
        <v>43488</v>
      </c>
      <c r="B3" s="3" t="s">
        <v>3</v>
      </c>
      <c r="C3" s="3" t="s">
        <v>4</v>
      </c>
      <c r="D3" s="1" t="s">
        <v>5</v>
      </c>
      <c r="E3" s="4">
        <v>50</v>
      </c>
      <c r="F3" s="5">
        <v>19.989999999999998</v>
      </c>
      <c r="G3" s="6">
        <v>999.49999999999989</v>
      </c>
    </row>
    <row r="4" spans="1:14">
      <c r="A4" s="2">
        <v>43505</v>
      </c>
      <c r="B4" s="3" t="s">
        <v>3</v>
      </c>
      <c r="C4" s="3" t="s">
        <v>6</v>
      </c>
      <c r="D4" s="1" t="s">
        <v>2</v>
      </c>
      <c r="E4" s="4">
        <v>36</v>
      </c>
      <c r="F4" s="5">
        <v>4.99</v>
      </c>
      <c r="G4" s="6">
        <v>179.64000000000001</v>
      </c>
      <c r="J4" s="16">
        <f>SUMIF(B2:B44,"East",E2:E44)</f>
        <v>691</v>
      </c>
      <c r="M4" s="13" t="s">
        <v>25</v>
      </c>
      <c r="N4" t="s">
        <v>27</v>
      </c>
    </row>
    <row r="5" spans="1:14">
      <c r="A5" s="2">
        <v>43522</v>
      </c>
      <c r="B5" s="3" t="s">
        <v>3</v>
      </c>
      <c r="C5" s="3" t="s">
        <v>7</v>
      </c>
      <c r="D5" s="1" t="s">
        <v>8</v>
      </c>
      <c r="E5" s="4">
        <v>27</v>
      </c>
      <c r="F5" s="5">
        <v>19.989999999999998</v>
      </c>
      <c r="G5" s="6">
        <v>539.7299999999999</v>
      </c>
      <c r="M5" s="14" t="s">
        <v>3</v>
      </c>
      <c r="N5" s="15">
        <v>1199</v>
      </c>
    </row>
    <row r="6" spans="1:14">
      <c r="A6" s="2">
        <v>43539</v>
      </c>
      <c r="B6" s="3" t="s">
        <v>9</v>
      </c>
      <c r="C6" s="3" t="s">
        <v>10</v>
      </c>
      <c r="D6" s="1" t="s">
        <v>2</v>
      </c>
      <c r="E6" s="4">
        <v>56</v>
      </c>
      <c r="F6" s="5">
        <v>2.99</v>
      </c>
      <c r="G6" s="6">
        <v>167.44</v>
      </c>
      <c r="J6" s="27">
        <f ca="1">SUMIF(B:B,B2,E1)</f>
        <v>691</v>
      </c>
      <c r="M6" s="14" t="s">
        <v>0</v>
      </c>
      <c r="N6" s="15">
        <v>691</v>
      </c>
    </row>
    <row r="7" spans="1:14">
      <c r="A7" s="2">
        <v>43556</v>
      </c>
      <c r="B7" s="3" t="s">
        <v>0</v>
      </c>
      <c r="C7" s="3" t="s">
        <v>1</v>
      </c>
      <c r="D7" s="1" t="s">
        <v>5</v>
      </c>
      <c r="E7" s="4">
        <v>60</v>
      </c>
      <c r="F7" s="5">
        <v>4.99</v>
      </c>
      <c r="G7" s="6">
        <v>299.40000000000003</v>
      </c>
      <c r="M7" s="14" t="s">
        <v>9</v>
      </c>
      <c r="N7" s="15">
        <v>231</v>
      </c>
    </row>
    <row r="8" spans="1:14">
      <c r="A8" s="2">
        <v>43573</v>
      </c>
      <c r="B8" s="3" t="s">
        <v>3</v>
      </c>
      <c r="C8" s="3" t="s">
        <v>11</v>
      </c>
      <c r="D8" s="1" t="s">
        <v>2</v>
      </c>
      <c r="E8" s="4">
        <v>75</v>
      </c>
      <c r="F8" s="5">
        <v>1.99</v>
      </c>
      <c r="G8" s="6">
        <v>149.25</v>
      </c>
      <c r="M8" s="14" t="s">
        <v>26</v>
      </c>
      <c r="N8" s="15">
        <v>2121</v>
      </c>
    </row>
    <row r="9" spans="1:14">
      <c r="A9" s="2">
        <v>43590</v>
      </c>
      <c r="B9" s="3" t="s">
        <v>3</v>
      </c>
      <c r="C9" s="3" t="s">
        <v>6</v>
      </c>
      <c r="D9" s="1" t="s">
        <v>2</v>
      </c>
      <c r="E9" s="4">
        <v>90</v>
      </c>
      <c r="F9" s="5">
        <v>4.99</v>
      </c>
      <c r="G9" s="6">
        <v>449.1</v>
      </c>
    </row>
    <row r="10" spans="1:14">
      <c r="A10" s="2">
        <v>43607</v>
      </c>
      <c r="B10" s="3" t="s">
        <v>9</v>
      </c>
      <c r="C10" s="3" t="s">
        <v>12</v>
      </c>
      <c r="D10" s="1" t="s">
        <v>2</v>
      </c>
      <c r="E10" s="4">
        <v>32</v>
      </c>
      <c r="F10" s="5">
        <v>1.99</v>
      </c>
      <c r="G10" s="6">
        <v>63.68</v>
      </c>
      <c r="J10" s="17" t="s">
        <v>30</v>
      </c>
      <c r="K10" s="17"/>
      <c r="L10" s="17"/>
      <c r="M10" s="17"/>
      <c r="N10" s="17"/>
    </row>
    <row r="11" spans="1:14">
      <c r="A11" s="2">
        <v>43624</v>
      </c>
      <c r="B11" s="3" t="s">
        <v>0</v>
      </c>
      <c r="C11" s="3" t="s">
        <v>1</v>
      </c>
      <c r="D11" s="1" t="s">
        <v>5</v>
      </c>
      <c r="E11" s="4">
        <v>60</v>
      </c>
      <c r="F11" s="5">
        <v>8.99</v>
      </c>
      <c r="G11" s="6">
        <v>539.4</v>
      </c>
    </row>
    <row r="12" spans="1:14">
      <c r="A12" s="2">
        <v>43641</v>
      </c>
      <c r="B12" s="3" t="s">
        <v>3</v>
      </c>
      <c r="C12" s="3" t="s">
        <v>13</v>
      </c>
      <c r="D12" s="1" t="s">
        <v>2</v>
      </c>
      <c r="E12" s="4">
        <v>90</v>
      </c>
      <c r="F12" s="5">
        <v>4.99</v>
      </c>
      <c r="G12" s="6">
        <v>449.1</v>
      </c>
      <c r="J12" s="16">
        <f>SUMIF(D2:D44,"Binder",G2:G44)</f>
        <v>9577.65</v>
      </c>
      <c r="M12" s="13" t="s">
        <v>25</v>
      </c>
      <c r="N12" t="s">
        <v>31</v>
      </c>
    </row>
    <row r="13" spans="1:14">
      <c r="A13" s="2">
        <v>43658</v>
      </c>
      <c r="B13" s="3" t="s">
        <v>0</v>
      </c>
      <c r="C13" s="3" t="s">
        <v>14</v>
      </c>
      <c r="D13" s="1" t="s">
        <v>5</v>
      </c>
      <c r="E13" s="4">
        <v>29</v>
      </c>
      <c r="F13" s="5">
        <v>1.99</v>
      </c>
      <c r="G13" s="6">
        <v>57.71</v>
      </c>
      <c r="J13" s="16">
        <f>SUMIF(D2:D45,"Pencil",G2:G45)</f>
        <v>2135.1400000000003</v>
      </c>
      <c r="M13" s="14" t="s">
        <v>5</v>
      </c>
      <c r="N13" s="15">
        <v>9577.65</v>
      </c>
    </row>
    <row r="14" spans="1:14">
      <c r="A14" s="2">
        <v>43675</v>
      </c>
      <c r="B14" s="3" t="s">
        <v>0</v>
      </c>
      <c r="C14" s="3" t="s">
        <v>15</v>
      </c>
      <c r="D14" s="1" t="s">
        <v>5</v>
      </c>
      <c r="E14" s="4">
        <v>81</v>
      </c>
      <c r="F14" s="5">
        <v>19.989999999999998</v>
      </c>
      <c r="G14" s="6">
        <v>1619.1899999999998</v>
      </c>
      <c r="J14" s="16">
        <f>SUMIF(D2:D46,"Pen",G2:G46)</f>
        <v>2045.2199999999998</v>
      </c>
      <c r="M14" s="14" t="s">
        <v>17</v>
      </c>
      <c r="N14" s="15">
        <v>1700</v>
      </c>
    </row>
    <row r="15" spans="1:14">
      <c r="A15" s="2">
        <v>43692</v>
      </c>
      <c r="B15" s="3" t="s">
        <v>0</v>
      </c>
      <c r="C15" s="3" t="s">
        <v>1</v>
      </c>
      <c r="D15" s="1" t="s">
        <v>2</v>
      </c>
      <c r="E15" s="4">
        <v>35</v>
      </c>
      <c r="F15" s="5">
        <v>4.99</v>
      </c>
      <c r="G15" s="6">
        <v>174.65</v>
      </c>
      <c r="M15" s="14" t="s">
        <v>8</v>
      </c>
      <c r="N15" s="15">
        <v>2045.2199999999998</v>
      </c>
    </row>
    <row r="16" spans="1:14">
      <c r="A16" s="2">
        <v>43709</v>
      </c>
      <c r="B16" s="3" t="s">
        <v>3</v>
      </c>
      <c r="C16" s="3" t="s">
        <v>16</v>
      </c>
      <c r="D16" s="1" t="s">
        <v>17</v>
      </c>
      <c r="E16" s="4">
        <v>2</v>
      </c>
      <c r="F16" s="5">
        <v>125</v>
      </c>
      <c r="G16" s="6">
        <v>250</v>
      </c>
      <c r="M16" s="14" t="s">
        <v>18</v>
      </c>
      <c r="N16" s="15">
        <v>4169.87</v>
      </c>
    </row>
    <row r="17" spans="1:14">
      <c r="A17" s="2">
        <v>43726</v>
      </c>
      <c r="B17" s="3" t="s">
        <v>0</v>
      </c>
      <c r="C17" s="3" t="s">
        <v>1</v>
      </c>
      <c r="D17" s="1" t="s">
        <v>18</v>
      </c>
      <c r="E17" s="4">
        <v>16</v>
      </c>
      <c r="F17" s="5">
        <v>15.99</v>
      </c>
      <c r="G17" s="6">
        <v>255.84</v>
      </c>
      <c r="M17" s="14" t="s">
        <v>2</v>
      </c>
      <c r="N17" s="15">
        <v>2135.1400000000003</v>
      </c>
    </row>
    <row r="18" spans="1:14">
      <c r="A18" s="2">
        <v>43743</v>
      </c>
      <c r="B18" s="3" t="s">
        <v>3</v>
      </c>
      <c r="C18" s="3" t="s">
        <v>13</v>
      </c>
      <c r="D18" s="1" t="s">
        <v>5</v>
      </c>
      <c r="E18" s="4">
        <v>28</v>
      </c>
      <c r="F18" s="5">
        <v>8.99</v>
      </c>
      <c r="G18" s="6">
        <v>251.72</v>
      </c>
      <c r="M18" s="14" t="s">
        <v>26</v>
      </c>
      <c r="N18" s="15">
        <v>19627.879999999997</v>
      </c>
    </row>
    <row r="19" spans="1:14">
      <c r="A19" s="2">
        <v>43760</v>
      </c>
      <c r="B19" s="3" t="s">
        <v>0</v>
      </c>
      <c r="C19" s="3" t="s">
        <v>1</v>
      </c>
      <c r="D19" s="1" t="s">
        <v>8</v>
      </c>
      <c r="E19" s="4">
        <v>64</v>
      </c>
      <c r="F19" s="5">
        <v>8.99</v>
      </c>
      <c r="G19" s="6">
        <v>575.36</v>
      </c>
    </row>
    <row r="20" spans="1:14">
      <c r="A20" s="2">
        <v>43777</v>
      </c>
      <c r="B20" s="3" t="s">
        <v>0</v>
      </c>
      <c r="C20" s="3" t="s">
        <v>15</v>
      </c>
      <c r="D20" s="1" t="s">
        <v>8</v>
      </c>
      <c r="E20" s="4">
        <v>15</v>
      </c>
      <c r="F20" s="5">
        <v>19.989999999999998</v>
      </c>
      <c r="G20" s="6">
        <v>299.84999999999997</v>
      </c>
    </row>
    <row r="21" spans="1:14">
      <c r="A21" s="2">
        <v>43794</v>
      </c>
      <c r="B21" s="3" t="s">
        <v>3</v>
      </c>
      <c r="C21" s="3" t="s">
        <v>4</v>
      </c>
      <c r="D21" s="1" t="s">
        <v>18</v>
      </c>
      <c r="E21" s="4">
        <v>96</v>
      </c>
      <c r="F21" s="5">
        <v>4.99</v>
      </c>
      <c r="G21" s="6">
        <v>479.04</v>
      </c>
      <c r="J21" s="27"/>
    </row>
    <row r="22" spans="1:14">
      <c r="A22" s="2">
        <v>43811</v>
      </c>
      <c r="B22" s="3" t="s">
        <v>3</v>
      </c>
      <c r="C22" s="3" t="s">
        <v>16</v>
      </c>
      <c r="D22" s="1" t="s">
        <v>2</v>
      </c>
      <c r="E22" s="4">
        <v>67</v>
      </c>
      <c r="F22" s="5">
        <v>1.29</v>
      </c>
      <c r="G22" s="6">
        <v>86.43</v>
      </c>
      <c r="J22" s="27">
        <f t="shared" ref="J22:J23" si="0">SUMIF(D:D,D4,G:G)</f>
        <v>2135.1400000000003</v>
      </c>
    </row>
    <row r="23" spans="1:14">
      <c r="A23" s="2">
        <v>43828</v>
      </c>
      <c r="B23" s="3" t="s">
        <v>0</v>
      </c>
      <c r="C23" s="3" t="s">
        <v>15</v>
      </c>
      <c r="D23" s="1" t="s">
        <v>18</v>
      </c>
      <c r="E23" s="4">
        <v>74</v>
      </c>
      <c r="F23" s="5">
        <v>15.99</v>
      </c>
      <c r="G23" s="6">
        <v>1183.26</v>
      </c>
      <c r="J23" s="27">
        <f t="shared" si="0"/>
        <v>2045.2199999999998</v>
      </c>
    </row>
    <row r="24" spans="1:14">
      <c r="A24" s="2">
        <v>43845</v>
      </c>
      <c r="B24" s="3" t="s">
        <v>3</v>
      </c>
      <c r="C24" s="3" t="s">
        <v>7</v>
      </c>
      <c r="D24" s="1" t="s">
        <v>5</v>
      </c>
      <c r="E24" s="4">
        <v>46</v>
      </c>
      <c r="F24" s="5">
        <v>8.99</v>
      </c>
      <c r="G24" s="6">
        <v>413.54</v>
      </c>
      <c r="J24" s="27"/>
    </row>
    <row r="25" spans="1:14">
      <c r="A25" s="2">
        <v>43862</v>
      </c>
      <c r="B25" s="3" t="s">
        <v>3</v>
      </c>
      <c r="C25" s="3" t="s">
        <v>16</v>
      </c>
      <c r="D25" s="1" t="s">
        <v>5</v>
      </c>
      <c r="E25" s="4">
        <v>87</v>
      </c>
      <c r="F25" s="5">
        <v>15</v>
      </c>
      <c r="G25" s="6">
        <v>1305</v>
      </c>
      <c r="J25" s="27"/>
    </row>
    <row r="26" spans="1:14">
      <c r="A26" s="2">
        <v>43879</v>
      </c>
      <c r="B26" s="3" t="s">
        <v>0</v>
      </c>
      <c r="C26" s="3" t="s">
        <v>1</v>
      </c>
      <c r="D26" s="1" t="s">
        <v>5</v>
      </c>
      <c r="E26" s="4">
        <v>4</v>
      </c>
      <c r="F26" s="5">
        <v>4.99</v>
      </c>
      <c r="G26" s="6">
        <v>19.96</v>
      </c>
    </row>
    <row r="27" spans="1:14">
      <c r="A27" s="2">
        <v>43897</v>
      </c>
      <c r="B27" s="3" t="s">
        <v>9</v>
      </c>
      <c r="C27" s="3" t="s">
        <v>10</v>
      </c>
      <c r="D27" s="1" t="s">
        <v>5</v>
      </c>
      <c r="E27" s="4">
        <v>7</v>
      </c>
      <c r="F27" s="5">
        <v>19.989999999999998</v>
      </c>
      <c r="G27" s="6">
        <v>139.92999999999998</v>
      </c>
    </row>
    <row r="28" spans="1:14">
      <c r="A28" s="2">
        <v>43914</v>
      </c>
      <c r="B28" s="3" t="s">
        <v>3</v>
      </c>
      <c r="C28" s="3" t="s">
        <v>6</v>
      </c>
      <c r="D28" s="1" t="s">
        <v>18</v>
      </c>
      <c r="E28" s="4">
        <v>50</v>
      </c>
      <c r="F28" s="5">
        <v>4.99</v>
      </c>
      <c r="G28" s="6">
        <v>249.5</v>
      </c>
    </row>
    <row r="29" spans="1:14">
      <c r="A29" s="2">
        <v>43931</v>
      </c>
      <c r="B29" s="3" t="s">
        <v>3</v>
      </c>
      <c r="C29" s="3" t="s">
        <v>11</v>
      </c>
      <c r="D29" s="1" t="s">
        <v>2</v>
      </c>
      <c r="E29" s="4">
        <v>66</v>
      </c>
      <c r="F29" s="5">
        <v>1.99</v>
      </c>
      <c r="G29" s="6">
        <v>131.34</v>
      </c>
    </row>
    <row r="30" spans="1:14">
      <c r="A30" s="2">
        <v>43948</v>
      </c>
      <c r="B30" s="3" t="s">
        <v>0</v>
      </c>
      <c r="C30" s="3" t="s">
        <v>14</v>
      </c>
      <c r="D30" s="1" t="s">
        <v>8</v>
      </c>
      <c r="E30" s="4">
        <v>96</v>
      </c>
      <c r="F30" s="5">
        <v>4.99</v>
      </c>
      <c r="G30" s="6">
        <v>479.04</v>
      </c>
    </row>
    <row r="31" spans="1:14">
      <c r="A31" s="2">
        <v>43965</v>
      </c>
      <c r="B31" s="3" t="s">
        <v>3</v>
      </c>
      <c r="C31" s="3" t="s">
        <v>7</v>
      </c>
      <c r="D31" s="1" t="s">
        <v>2</v>
      </c>
      <c r="E31" s="4">
        <v>53</v>
      </c>
      <c r="F31" s="5">
        <v>1.29</v>
      </c>
      <c r="G31" s="6">
        <v>68.37</v>
      </c>
    </row>
    <row r="32" spans="1:14">
      <c r="A32" s="2">
        <v>43982</v>
      </c>
      <c r="B32" s="3" t="s">
        <v>3</v>
      </c>
      <c r="C32" s="3" t="s">
        <v>7</v>
      </c>
      <c r="D32" s="1" t="s">
        <v>5</v>
      </c>
      <c r="E32" s="4">
        <v>80</v>
      </c>
      <c r="F32" s="5">
        <v>8.99</v>
      </c>
      <c r="G32" s="6">
        <v>719.2</v>
      </c>
    </row>
    <row r="33" spans="1:7">
      <c r="A33" s="2">
        <v>43999</v>
      </c>
      <c r="B33" s="3" t="s">
        <v>3</v>
      </c>
      <c r="C33" s="3" t="s">
        <v>4</v>
      </c>
      <c r="D33" s="1" t="s">
        <v>17</v>
      </c>
      <c r="E33" s="4">
        <v>5</v>
      </c>
      <c r="F33" s="5">
        <v>125</v>
      </c>
      <c r="G33" s="6">
        <v>625</v>
      </c>
    </row>
    <row r="34" spans="1:7">
      <c r="A34" s="2">
        <v>44016</v>
      </c>
      <c r="B34" s="3" t="s">
        <v>0</v>
      </c>
      <c r="C34" s="3" t="s">
        <v>1</v>
      </c>
      <c r="D34" s="1" t="s">
        <v>18</v>
      </c>
      <c r="E34" s="4">
        <v>62</v>
      </c>
      <c r="F34" s="5">
        <v>4.99</v>
      </c>
      <c r="G34" s="6">
        <v>309.38</v>
      </c>
    </row>
    <row r="35" spans="1:7">
      <c r="A35" s="2">
        <v>44033</v>
      </c>
      <c r="B35" s="3" t="s">
        <v>3</v>
      </c>
      <c r="C35" s="3" t="s">
        <v>13</v>
      </c>
      <c r="D35" s="1" t="s">
        <v>18</v>
      </c>
      <c r="E35" s="4">
        <v>55</v>
      </c>
      <c r="F35" s="5">
        <v>12.49</v>
      </c>
      <c r="G35" s="6">
        <v>686.95</v>
      </c>
    </row>
    <row r="36" spans="1:7">
      <c r="A36" s="2">
        <v>44050</v>
      </c>
      <c r="B36" s="3" t="s">
        <v>3</v>
      </c>
      <c r="C36" s="3" t="s">
        <v>4</v>
      </c>
      <c r="D36" s="1" t="s">
        <v>18</v>
      </c>
      <c r="E36" s="4">
        <v>42</v>
      </c>
      <c r="F36" s="5">
        <v>23.95</v>
      </c>
      <c r="G36" s="6">
        <v>1005.9</v>
      </c>
    </row>
    <row r="37" spans="1:7">
      <c r="A37" s="2">
        <v>44067</v>
      </c>
      <c r="B37" s="3" t="s">
        <v>9</v>
      </c>
      <c r="C37" s="3" t="s">
        <v>10</v>
      </c>
      <c r="D37" s="1" t="s">
        <v>17</v>
      </c>
      <c r="E37" s="4">
        <v>3</v>
      </c>
      <c r="F37" s="5">
        <v>275</v>
      </c>
      <c r="G37" s="6">
        <v>825</v>
      </c>
    </row>
    <row r="38" spans="1:7">
      <c r="A38" s="2">
        <v>44084</v>
      </c>
      <c r="B38" s="3" t="s">
        <v>3</v>
      </c>
      <c r="C38" s="3" t="s">
        <v>7</v>
      </c>
      <c r="D38" s="1" t="s">
        <v>2</v>
      </c>
      <c r="E38" s="4">
        <v>7</v>
      </c>
      <c r="F38" s="5">
        <v>1.29</v>
      </c>
      <c r="G38" s="6">
        <v>9.0300000000000011</v>
      </c>
    </row>
    <row r="39" spans="1:7">
      <c r="A39" s="2">
        <v>44101</v>
      </c>
      <c r="B39" s="3" t="s">
        <v>9</v>
      </c>
      <c r="C39" s="3" t="s">
        <v>10</v>
      </c>
      <c r="D39" s="1" t="s">
        <v>8</v>
      </c>
      <c r="E39" s="4">
        <v>76</v>
      </c>
      <c r="F39" s="5">
        <v>1.99</v>
      </c>
      <c r="G39" s="6">
        <v>151.24</v>
      </c>
    </row>
    <row r="40" spans="1:7">
      <c r="A40" s="2">
        <v>44118</v>
      </c>
      <c r="B40" s="3" t="s">
        <v>9</v>
      </c>
      <c r="C40" s="3" t="s">
        <v>12</v>
      </c>
      <c r="D40" s="1" t="s">
        <v>5</v>
      </c>
      <c r="E40" s="4">
        <v>57</v>
      </c>
      <c r="F40" s="5">
        <v>19.989999999999998</v>
      </c>
      <c r="G40" s="6">
        <v>1139.4299999999998</v>
      </c>
    </row>
    <row r="41" spans="1:7">
      <c r="A41" s="2">
        <v>44135</v>
      </c>
      <c r="B41" s="3" t="s">
        <v>3</v>
      </c>
      <c r="C41" s="3" t="s">
        <v>11</v>
      </c>
      <c r="D41" s="1" t="s">
        <v>2</v>
      </c>
      <c r="E41" s="4">
        <v>14</v>
      </c>
      <c r="F41" s="5">
        <v>1.29</v>
      </c>
      <c r="G41" s="6">
        <v>18.060000000000002</v>
      </c>
    </row>
    <row r="42" spans="1:7">
      <c r="A42" s="2">
        <v>44152</v>
      </c>
      <c r="B42" s="3" t="s">
        <v>3</v>
      </c>
      <c r="C42" s="3" t="s">
        <v>6</v>
      </c>
      <c r="D42" s="1" t="s">
        <v>5</v>
      </c>
      <c r="E42" s="4">
        <v>11</v>
      </c>
      <c r="F42" s="5">
        <v>4.99</v>
      </c>
      <c r="G42" s="6">
        <v>54.89</v>
      </c>
    </row>
    <row r="43" spans="1:7">
      <c r="A43" s="2">
        <v>44169</v>
      </c>
      <c r="B43" s="3" t="s">
        <v>3</v>
      </c>
      <c r="C43" s="3" t="s">
        <v>6</v>
      </c>
      <c r="D43" s="1" t="s">
        <v>5</v>
      </c>
      <c r="E43" s="4">
        <v>94</v>
      </c>
      <c r="F43" s="5">
        <v>19.989999999999998</v>
      </c>
      <c r="G43" s="6">
        <v>1879.06</v>
      </c>
    </row>
    <row r="44" spans="1:7">
      <c r="A44" s="2">
        <v>44186</v>
      </c>
      <c r="B44" s="3" t="s">
        <v>3</v>
      </c>
      <c r="C44" s="3" t="s">
        <v>11</v>
      </c>
      <c r="D44" s="1" t="s">
        <v>5</v>
      </c>
      <c r="E44" s="4">
        <v>28</v>
      </c>
      <c r="F44" s="5">
        <v>4.99</v>
      </c>
      <c r="G44" s="6">
        <v>139.72</v>
      </c>
    </row>
  </sheetData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44"/>
  <sheetViews>
    <sheetView workbookViewId="0">
      <selection activeCell="J7" sqref="J7"/>
    </sheetView>
  </sheetViews>
  <sheetFormatPr defaultRowHeight="15"/>
  <cols>
    <col min="11" max="11" width="23" bestFit="1" customWidth="1"/>
    <col min="12" max="12" width="14.140625" customWidth="1"/>
    <col min="13" max="13" width="14.42578125" bestFit="1" customWidth="1"/>
  </cols>
  <sheetData>
    <row r="1" spans="1:19">
      <c r="A1" s="21" t="s">
        <v>19</v>
      </c>
      <c r="B1" s="18" t="s">
        <v>20</v>
      </c>
      <c r="C1" s="18" t="s">
        <v>34</v>
      </c>
      <c r="D1" s="19" t="s">
        <v>22</v>
      </c>
      <c r="E1" s="20" t="s">
        <v>23</v>
      </c>
      <c r="F1" s="19" t="s">
        <v>24</v>
      </c>
      <c r="G1" s="19" t="s">
        <v>29</v>
      </c>
    </row>
    <row r="2" spans="1:19">
      <c r="A2" s="8">
        <v>43471</v>
      </c>
      <c r="B2" s="9" t="s">
        <v>0</v>
      </c>
      <c r="C2" s="9" t="s">
        <v>1</v>
      </c>
      <c r="D2" s="7" t="s">
        <v>2</v>
      </c>
      <c r="E2" s="10">
        <v>95</v>
      </c>
      <c r="F2" s="11">
        <v>1.99</v>
      </c>
      <c r="G2" s="12">
        <v>189.05</v>
      </c>
      <c r="J2" s="17" t="s">
        <v>32</v>
      </c>
      <c r="K2" s="17"/>
      <c r="L2" s="17"/>
      <c r="M2" s="17"/>
      <c r="N2" s="17"/>
      <c r="O2" s="17"/>
      <c r="P2" s="17"/>
      <c r="Q2" s="17"/>
      <c r="R2" s="22"/>
    </row>
    <row r="3" spans="1:19">
      <c r="A3" s="8">
        <v>43488</v>
      </c>
      <c r="B3" s="9" t="s">
        <v>3</v>
      </c>
      <c r="C3" s="9" t="s">
        <v>4</v>
      </c>
      <c r="D3" s="7" t="s">
        <v>5</v>
      </c>
      <c r="E3" s="10">
        <v>50</v>
      </c>
      <c r="F3" s="11">
        <v>19.989999999999998</v>
      </c>
      <c r="G3" s="12">
        <v>999.49999999999989</v>
      </c>
    </row>
    <row r="4" spans="1:19">
      <c r="A4" s="8">
        <v>43505</v>
      </c>
      <c r="B4" s="9" t="s">
        <v>3</v>
      </c>
      <c r="C4" s="9" t="s">
        <v>6</v>
      </c>
      <c r="D4" s="7" t="s">
        <v>2</v>
      </c>
      <c r="E4" s="10">
        <v>36</v>
      </c>
      <c r="F4" s="11">
        <v>4.99</v>
      </c>
      <c r="G4" s="12">
        <v>179.64000000000001</v>
      </c>
      <c r="J4" s="16">
        <f>SUMIFS(G2:G44,B2:B44,"Central",D2:D44,"Pencil")</f>
        <v>1540.32</v>
      </c>
      <c r="L4" s="13" t="s">
        <v>22</v>
      </c>
      <c r="M4" t="s">
        <v>2</v>
      </c>
    </row>
    <row r="5" spans="1:19">
      <c r="A5" s="8">
        <v>43522</v>
      </c>
      <c r="B5" s="9" t="s">
        <v>3</v>
      </c>
      <c r="C5" s="9" t="s">
        <v>7</v>
      </c>
      <c r="D5" s="7" t="s">
        <v>8</v>
      </c>
      <c r="E5" s="10">
        <v>27</v>
      </c>
      <c r="F5" s="11">
        <v>19.989999999999998</v>
      </c>
      <c r="G5" s="12">
        <v>539.7299999999999</v>
      </c>
    </row>
    <row r="6" spans="1:19">
      <c r="A6" s="8">
        <v>43539</v>
      </c>
      <c r="B6" s="9" t="s">
        <v>9</v>
      </c>
      <c r="C6" s="9" t="s">
        <v>10</v>
      </c>
      <c r="D6" s="7" t="s">
        <v>2</v>
      </c>
      <c r="E6" s="10">
        <v>56</v>
      </c>
      <c r="F6" s="11">
        <v>2.99</v>
      </c>
      <c r="G6" s="12">
        <v>167.44</v>
      </c>
      <c r="L6" s="13" t="s">
        <v>25</v>
      </c>
      <c r="M6" t="s">
        <v>33</v>
      </c>
    </row>
    <row r="7" spans="1:19">
      <c r="A7" s="8">
        <v>43556</v>
      </c>
      <c r="B7" s="9" t="s">
        <v>0</v>
      </c>
      <c r="C7" s="9" t="s">
        <v>1</v>
      </c>
      <c r="D7" s="7" t="s">
        <v>5</v>
      </c>
      <c r="E7" s="10">
        <v>60</v>
      </c>
      <c r="F7" s="11">
        <v>4.99</v>
      </c>
      <c r="G7" s="12">
        <v>299.40000000000003</v>
      </c>
      <c r="J7">
        <f>SUMIFS(G:G,B:B,B3,D:D,D2)</f>
        <v>1540.32</v>
      </c>
      <c r="L7" s="14" t="s">
        <v>3</v>
      </c>
      <c r="M7" s="15">
        <v>1540.3200000000002</v>
      </c>
    </row>
    <row r="8" spans="1:19">
      <c r="A8" s="8">
        <v>43573</v>
      </c>
      <c r="B8" s="9" t="s">
        <v>3</v>
      </c>
      <c r="C8" s="9" t="s">
        <v>11</v>
      </c>
      <c r="D8" s="7" t="s">
        <v>2</v>
      </c>
      <c r="E8" s="10">
        <v>75</v>
      </c>
      <c r="F8" s="11">
        <v>1.99</v>
      </c>
      <c r="G8" s="12">
        <v>149.25</v>
      </c>
      <c r="L8" s="14" t="s">
        <v>0</v>
      </c>
      <c r="M8" s="15">
        <v>363.70000000000005</v>
      </c>
    </row>
    <row r="9" spans="1:19">
      <c r="A9" s="8">
        <v>43590</v>
      </c>
      <c r="B9" s="9" t="s">
        <v>3</v>
      </c>
      <c r="C9" s="9" t="s">
        <v>6</v>
      </c>
      <c r="D9" s="7" t="s">
        <v>2</v>
      </c>
      <c r="E9" s="10">
        <v>90</v>
      </c>
      <c r="F9" s="11">
        <v>4.99</v>
      </c>
      <c r="G9" s="12">
        <v>449.1</v>
      </c>
      <c r="L9" s="14" t="s">
        <v>9</v>
      </c>
      <c r="M9" s="15">
        <v>231.12</v>
      </c>
    </row>
    <row r="10" spans="1:19">
      <c r="A10" s="8">
        <v>43607</v>
      </c>
      <c r="B10" s="9" t="s">
        <v>9</v>
      </c>
      <c r="C10" s="9" t="s">
        <v>12</v>
      </c>
      <c r="D10" s="7" t="s">
        <v>2</v>
      </c>
      <c r="E10" s="10">
        <v>32</v>
      </c>
      <c r="F10" s="11">
        <v>1.99</v>
      </c>
      <c r="G10" s="12">
        <v>63.68</v>
      </c>
      <c r="L10" s="14" t="s">
        <v>26</v>
      </c>
      <c r="M10" s="15">
        <v>2135.1400000000003</v>
      </c>
    </row>
    <row r="11" spans="1:19">
      <c r="A11" s="8">
        <v>43624</v>
      </c>
      <c r="B11" s="9" t="s">
        <v>0</v>
      </c>
      <c r="C11" s="9" t="s">
        <v>1</v>
      </c>
      <c r="D11" s="7" t="s">
        <v>5</v>
      </c>
      <c r="E11" s="10">
        <v>60</v>
      </c>
      <c r="F11" s="11">
        <v>8.99</v>
      </c>
      <c r="G11" s="12">
        <v>539.4</v>
      </c>
    </row>
    <row r="12" spans="1:19">
      <c r="A12" s="8">
        <v>43641</v>
      </c>
      <c r="B12" s="9" t="s">
        <v>3</v>
      </c>
      <c r="C12" s="9" t="s">
        <v>13</v>
      </c>
      <c r="D12" s="7" t="s">
        <v>2</v>
      </c>
      <c r="E12" s="10">
        <v>90</v>
      </c>
      <c r="F12" s="11">
        <v>4.99</v>
      </c>
      <c r="G12" s="12">
        <v>449.1</v>
      </c>
      <c r="J12" s="17" t="s">
        <v>35</v>
      </c>
      <c r="K12" s="17"/>
      <c r="L12" s="17"/>
      <c r="M12" s="17"/>
      <c r="N12" s="17"/>
      <c r="O12" s="17"/>
      <c r="P12" s="17"/>
      <c r="Q12" s="17"/>
      <c r="R12" s="17"/>
      <c r="S12" s="17"/>
    </row>
    <row r="13" spans="1:19">
      <c r="A13" s="8">
        <v>43658</v>
      </c>
      <c r="B13" s="9" t="s">
        <v>0</v>
      </c>
      <c r="C13" s="9" t="s">
        <v>14</v>
      </c>
      <c r="D13" s="7" t="s">
        <v>5</v>
      </c>
      <c r="E13" s="10">
        <v>29</v>
      </c>
      <c r="F13" s="11">
        <v>1.99</v>
      </c>
      <c r="G13" s="12">
        <v>57.71</v>
      </c>
    </row>
    <row r="14" spans="1:19">
      <c r="A14" s="8">
        <v>43675</v>
      </c>
      <c r="B14" s="9" t="s">
        <v>0</v>
      </c>
      <c r="C14" s="9" t="s">
        <v>15</v>
      </c>
      <c r="D14" s="7" t="s">
        <v>5</v>
      </c>
      <c r="E14" s="10">
        <v>81</v>
      </c>
      <c r="F14" s="11">
        <v>19.989999999999998</v>
      </c>
      <c r="G14" s="12">
        <v>1619.1899999999998</v>
      </c>
      <c r="J14" s="16">
        <f>SUMIFS(E2:E44,C2:C44,"Jones",F2:F44,"&gt;5")</f>
        <v>140</v>
      </c>
    </row>
    <row r="15" spans="1:19">
      <c r="A15" s="8">
        <v>43692</v>
      </c>
      <c r="B15" s="9" t="s">
        <v>0</v>
      </c>
      <c r="C15" s="9" t="s">
        <v>1</v>
      </c>
      <c r="D15" s="7" t="s">
        <v>2</v>
      </c>
      <c r="E15" s="10">
        <v>35</v>
      </c>
      <c r="F15" s="11">
        <v>4.99</v>
      </c>
      <c r="G15" s="12">
        <v>174.65</v>
      </c>
    </row>
    <row r="16" spans="1:19">
      <c r="A16" s="8">
        <v>43709</v>
      </c>
      <c r="B16" s="9" t="s">
        <v>3</v>
      </c>
      <c r="C16" s="9" t="s">
        <v>16</v>
      </c>
      <c r="D16" s="7" t="s">
        <v>17</v>
      </c>
      <c r="E16" s="10">
        <v>2</v>
      </c>
      <c r="F16" s="11">
        <v>125</v>
      </c>
      <c r="G16" s="12">
        <v>250</v>
      </c>
      <c r="J16" s="24" t="s">
        <v>41</v>
      </c>
      <c r="K16" s="17"/>
      <c r="L16" s="17"/>
      <c r="M16" s="17"/>
      <c r="N16" s="17"/>
    </row>
    <row r="17" spans="1:12">
      <c r="A17" s="8">
        <v>43726</v>
      </c>
      <c r="B17" s="9" t="s">
        <v>0</v>
      </c>
      <c r="C17" s="9" t="s">
        <v>1</v>
      </c>
      <c r="D17" s="7" t="s">
        <v>18</v>
      </c>
      <c r="E17" s="10">
        <v>16</v>
      </c>
      <c r="F17" s="11">
        <v>15.99</v>
      </c>
      <c r="G17" s="12">
        <v>255.84</v>
      </c>
    </row>
    <row r="18" spans="1:12">
      <c r="A18" s="8">
        <v>43743</v>
      </c>
      <c r="B18" s="9" t="s">
        <v>3</v>
      </c>
      <c r="C18" s="9" t="s">
        <v>13</v>
      </c>
      <c r="D18" s="7" t="s">
        <v>5</v>
      </c>
      <c r="E18" s="10">
        <v>28</v>
      </c>
      <c r="F18" s="11">
        <v>8.99</v>
      </c>
      <c r="G18" s="12">
        <v>251.72</v>
      </c>
      <c r="J18" s="16">
        <f>SUMIFS(E2:E44,C2:C44,"Jones", D2:D44,"&lt;&gt;Pencil")</f>
        <v>266</v>
      </c>
    </row>
    <row r="19" spans="1:12">
      <c r="A19" s="8">
        <v>43760</v>
      </c>
      <c r="B19" s="9" t="s">
        <v>0</v>
      </c>
      <c r="C19" s="9" t="s">
        <v>1</v>
      </c>
      <c r="D19" s="7" t="s">
        <v>8</v>
      </c>
      <c r="E19" s="10">
        <v>64</v>
      </c>
      <c r="F19" s="11">
        <v>8.99</v>
      </c>
      <c r="G19" s="12">
        <v>575.36</v>
      </c>
    </row>
    <row r="20" spans="1:12">
      <c r="A20" s="8">
        <v>43777</v>
      </c>
      <c r="B20" s="9" t="s">
        <v>0</v>
      </c>
      <c r="C20" s="9" t="s">
        <v>15</v>
      </c>
      <c r="D20" s="7" t="s">
        <v>8</v>
      </c>
      <c r="E20" s="10">
        <v>15</v>
      </c>
      <c r="F20" s="11">
        <v>19.989999999999998</v>
      </c>
      <c r="G20" s="12">
        <v>299.84999999999997</v>
      </c>
    </row>
    <row r="21" spans="1:12">
      <c r="A21" s="8">
        <v>43794</v>
      </c>
      <c r="B21" s="9" t="s">
        <v>3</v>
      </c>
      <c r="C21" s="9" t="s">
        <v>4</v>
      </c>
      <c r="D21" s="7" t="s">
        <v>18</v>
      </c>
      <c r="E21" s="10">
        <v>96</v>
      </c>
      <c r="F21" s="11">
        <v>4.99</v>
      </c>
      <c r="G21" s="12">
        <v>479.04</v>
      </c>
      <c r="J21" s="25" t="s">
        <v>34</v>
      </c>
      <c r="K21" s="26" t="s">
        <v>42</v>
      </c>
      <c r="L21" s="22"/>
    </row>
    <row r="22" spans="1:12">
      <c r="A22" s="8">
        <v>43811</v>
      </c>
      <c r="B22" s="9" t="s">
        <v>3</v>
      </c>
      <c r="C22" s="9" t="s">
        <v>16</v>
      </c>
      <c r="D22" s="7" t="s">
        <v>2</v>
      </c>
      <c r="E22" s="10">
        <v>67</v>
      </c>
      <c r="F22" s="11">
        <v>1.29</v>
      </c>
      <c r="G22" s="12">
        <v>86.43</v>
      </c>
      <c r="J22" s="9" t="s">
        <v>1</v>
      </c>
      <c r="K22">
        <f>SUMIFS($G$2:$G$44,$C$2:$C$44,J22,$E$2:$E$44,"&gt;50")</f>
        <v>1912.5900000000001</v>
      </c>
    </row>
    <row r="23" spans="1:12">
      <c r="A23" s="8">
        <v>43828</v>
      </c>
      <c r="B23" s="9" t="s">
        <v>0</v>
      </c>
      <c r="C23" s="9" t="s">
        <v>15</v>
      </c>
      <c r="D23" s="7" t="s">
        <v>18</v>
      </c>
      <c r="E23" s="10">
        <v>74</v>
      </c>
      <c r="F23" s="11">
        <v>15.99</v>
      </c>
      <c r="G23" s="12">
        <v>1183.26</v>
      </c>
      <c r="J23" s="9" t="s">
        <v>4</v>
      </c>
      <c r="K23">
        <f t="shared" ref="K23:K26" si="0">SUMIFS($G$2:$G$44,$C$2:$C$44,J23,$E$2:$E$44,"&gt;50")</f>
        <v>479.04</v>
      </c>
    </row>
    <row r="24" spans="1:12">
      <c r="A24" s="8">
        <v>43845</v>
      </c>
      <c r="B24" s="9" t="s">
        <v>3</v>
      </c>
      <c r="C24" s="9" t="s">
        <v>7</v>
      </c>
      <c r="D24" s="7" t="s">
        <v>5</v>
      </c>
      <c r="E24" s="10">
        <v>46</v>
      </c>
      <c r="F24" s="11">
        <v>8.99</v>
      </c>
      <c r="G24" s="12">
        <v>413.54</v>
      </c>
      <c r="J24" s="9" t="s">
        <v>6</v>
      </c>
      <c r="K24">
        <f t="shared" si="0"/>
        <v>2328.16</v>
      </c>
    </row>
    <row r="25" spans="1:12">
      <c r="A25" s="8">
        <v>43862</v>
      </c>
      <c r="B25" s="9" t="s">
        <v>3</v>
      </c>
      <c r="C25" s="9" t="s">
        <v>16</v>
      </c>
      <c r="D25" s="7" t="s">
        <v>5</v>
      </c>
      <c r="E25" s="10">
        <v>87</v>
      </c>
      <c r="F25" s="11">
        <v>15</v>
      </c>
      <c r="G25" s="12">
        <v>1305</v>
      </c>
      <c r="J25" s="9" t="s">
        <v>7</v>
      </c>
      <c r="K25">
        <f t="shared" si="0"/>
        <v>787.57</v>
      </c>
    </row>
    <row r="26" spans="1:12">
      <c r="A26" s="8">
        <v>43879</v>
      </c>
      <c r="B26" s="9" t="s">
        <v>0</v>
      </c>
      <c r="C26" s="9" t="s">
        <v>1</v>
      </c>
      <c r="D26" s="7" t="s">
        <v>5</v>
      </c>
      <c r="E26" s="10">
        <v>4</v>
      </c>
      <c r="F26" s="11">
        <v>4.99</v>
      </c>
      <c r="G26" s="12">
        <v>19.96</v>
      </c>
      <c r="J26" s="9" t="s">
        <v>10</v>
      </c>
      <c r="K26">
        <f t="shared" si="0"/>
        <v>318.68</v>
      </c>
    </row>
    <row r="27" spans="1:12">
      <c r="A27" s="8">
        <v>43897</v>
      </c>
      <c r="B27" s="9" t="s">
        <v>9</v>
      </c>
      <c r="C27" s="9" t="s">
        <v>10</v>
      </c>
      <c r="D27" s="7" t="s">
        <v>5</v>
      </c>
      <c r="E27" s="10">
        <v>7</v>
      </c>
      <c r="F27" s="11">
        <v>19.989999999999998</v>
      </c>
      <c r="G27" s="12">
        <v>139.92999999999998</v>
      </c>
    </row>
    <row r="28" spans="1:12">
      <c r="A28" s="8">
        <v>43914</v>
      </c>
      <c r="B28" s="9" t="s">
        <v>3</v>
      </c>
      <c r="C28" s="9" t="s">
        <v>6</v>
      </c>
      <c r="D28" s="7" t="s">
        <v>18</v>
      </c>
      <c r="E28" s="10">
        <v>50</v>
      </c>
      <c r="F28" s="11">
        <v>4.99</v>
      </c>
      <c r="G28" s="12">
        <v>249.5</v>
      </c>
    </row>
    <row r="29" spans="1:12">
      <c r="A29" s="8">
        <v>43931</v>
      </c>
      <c r="B29" s="9" t="s">
        <v>3</v>
      </c>
      <c r="C29" s="9" t="s">
        <v>11</v>
      </c>
      <c r="D29" s="7" t="s">
        <v>2</v>
      </c>
      <c r="E29" s="10">
        <v>66</v>
      </c>
      <c r="F29" s="11">
        <v>1.99</v>
      </c>
      <c r="G29" s="12">
        <v>131.34</v>
      </c>
    </row>
    <row r="30" spans="1:12">
      <c r="A30" s="8">
        <v>43948</v>
      </c>
      <c r="B30" s="9" t="s">
        <v>0</v>
      </c>
      <c r="C30" s="9" t="s">
        <v>14</v>
      </c>
      <c r="D30" s="7" t="s">
        <v>8</v>
      </c>
      <c r="E30" s="10">
        <v>96</v>
      </c>
      <c r="F30" s="11">
        <v>4.99</v>
      </c>
      <c r="G30" s="12">
        <v>479.04</v>
      </c>
    </row>
    <row r="31" spans="1:12">
      <c r="A31" s="8">
        <v>43965</v>
      </c>
      <c r="B31" s="9" t="s">
        <v>3</v>
      </c>
      <c r="C31" s="9" t="s">
        <v>7</v>
      </c>
      <c r="D31" s="7" t="s">
        <v>2</v>
      </c>
      <c r="E31" s="10">
        <v>53</v>
      </c>
      <c r="F31" s="11">
        <v>1.29</v>
      </c>
      <c r="G31" s="12">
        <v>68.37</v>
      </c>
    </row>
    <row r="32" spans="1:12">
      <c r="A32" s="8">
        <v>43982</v>
      </c>
      <c r="B32" s="9" t="s">
        <v>3</v>
      </c>
      <c r="C32" s="9" t="s">
        <v>7</v>
      </c>
      <c r="D32" s="7" t="s">
        <v>5</v>
      </c>
      <c r="E32" s="10">
        <v>80</v>
      </c>
      <c r="F32" s="11">
        <v>8.99</v>
      </c>
      <c r="G32" s="12">
        <v>719.2</v>
      </c>
    </row>
    <row r="33" spans="1:7">
      <c r="A33" s="8">
        <v>43999</v>
      </c>
      <c r="B33" s="9" t="s">
        <v>3</v>
      </c>
      <c r="C33" s="9" t="s">
        <v>4</v>
      </c>
      <c r="D33" s="7" t="s">
        <v>17</v>
      </c>
      <c r="E33" s="10">
        <v>5</v>
      </c>
      <c r="F33" s="11">
        <v>125</v>
      </c>
      <c r="G33" s="12">
        <v>625</v>
      </c>
    </row>
    <row r="34" spans="1:7">
      <c r="A34" s="8">
        <v>44016</v>
      </c>
      <c r="B34" s="9" t="s">
        <v>0</v>
      </c>
      <c r="C34" s="9" t="s">
        <v>1</v>
      </c>
      <c r="D34" s="7" t="s">
        <v>18</v>
      </c>
      <c r="E34" s="10">
        <v>62</v>
      </c>
      <c r="F34" s="11">
        <v>4.99</v>
      </c>
      <c r="G34" s="12">
        <v>309.38</v>
      </c>
    </row>
    <row r="35" spans="1:7">
      <c r="A35" s="8">
        <v>44033</v>
      </c>
      <c r="B35" s="9" t="s">
        <v>3</v>
      </c>
      <c r="C35" s="9" t="s">
        <v>13</v>
      </c>
      <c r="D35" s="7" t="s">
        <v>18</v>
      </c>
      <c r="E35" s="10">
        <v>55</v>
      </c>
      <c r="F35" s="11">
        <v>12.49</v>
      </c>
      <c r="G35" s="12">
        <v>686.95</v>
      </c>
    </row>
    <row r="36" spans="1:7">
      <c r="A36" s="8">
        <v>44050</v>
      </c>
      <c r="B36" s="9" t="s">
        <v>3</v>
      </c>
      <c r="C36" s="9" t="s">
        <v>4</v>
      </c>
      <c r="D36" s="7" t="s">
        <v>18</v>
      </c>
      <c r="E36" s="10">
        <v>42</v>
      </c>
      <c r="F36" s="11">
        <v>23.95</v>
      </c>
      <c r="G36" s="12">
        <v>1005.9</v>
      </c>
    </row>
    <row r="37" spans="1:7">
      <c r="A37" s="8">
        <v>44067</v>
      </c>
      <c r="B37" s="9" t="s">
        <v>9</v>
      </c>
      <c r="C37" s="9" t="s">
        <v>10</v>
      </c>
      <c r="D37" s="7" t="s">
        <v>17</v>
      </c>
      <c r="E37" s="10">
        <v>3</v>
      </c>
      <c r="F37" s="11">
        <v>275</v>
      </c>
      <c r="G37" s="12">
        <v>825</v>
      </c>
    </row>
    <row r="38" spans="1:7">
      <c r="A38" s="8">
        <v>44084</v>
      </c>
      <c r="B38" s="9" t="s">
        <v>3</v>
      </c>
      <c r="C38" s="9" t="s">
        <v>7</v>
      </c>
      <c r="D38" s="7" t="s">
        <v>2</v>
      </c>
      <c r="E38" s="10">
        <v>7</v>
      </c>
      <c r="F38" s="11">
        <v>1.29</v>
      </c>
      <c r="G38" s="12">
        <v>9.0300000000000011</v>
      </c>
    </row>
    <row r="39" spans="1:7">
      <c r="A39" s="8">
        <v>44101</v>
      </c>
      <c r="B39" s="9" t="s">
        <v>9</v>
      </c>
      <c r="C39" s="9" t="s">
        <v>10</v>
      </c>
      <c r="D39" s="7" t="s">
        <v>8</v>
      </c>
      <c r="E39" s="10">
        <v>76</v>
      </c>
      <c r="F39" s="11">
        <v>1.99</v>
      </c>
      <c r="G39" s="12">
        <v>151.24</v>
      </c>
    </row>
    <row r="40" spans="1:7">
      <c r="A40" s="8">
        <v>44118</v>
      </c>
      <c r="B40" s="9" t="s">
        <v>9</v>
      </c>
      <c r="C40" s="9" t="s">
        <v>12</v>
      </c>
      <c r="D40" s="7" t="s">
        <v>5</v>
      </c>
      <c r="E40" s="10">
        <v>57</v>
      </c>
      <c r="F40" s="11">
        <v>19.989999999999998</v>
      </c>
      <c r="G40" s="12">
        <v>1139.4299999999998</v>
      </c>
    </row>
    <row r="41" spans="1:7">
      <c r="A41" s="8">
        <v>44135</v>
      </c>
      <c r="B41" s="9" t="s">
        <v>3</v>
      </c>
      <c r="C41" s="9" t="s">
        <v>11</v>
      </c>
      <c r="D41" s="7" t="s">
        <v>2</v>
      </c>
      <c r="E41" s="10">
        <v>14</v>
      </c>
      <c r="F41" s="11">
        <v>1.29</v>
      </c>
      <c r="G41" s="12">
        <v>18.060000000000002</v>
      </c>
    </row>
    <row r="42" spans="1:7">
      <c r="A42" s="8">
        <v>44152</v>
      </c>
      <c r="B42" s="9" t="s">
        <v>3</v>
      </c>
      <c r="C42" s="9" t="s">
        <v>6</v>
      </c>
      <c r="D42" s="7" t="s">
        <v>5</v>
      </c>
      <c r="E42" s="10">
        <v>11</v>
      </c>
      <c r="F42" s="11">
        <v>4.99</v>
      </c>
      <c r="G42" s="12">
        <v>54.89</v>
      </c>
    </row>
    <row r="43" spans="1:7">
      <c r="A43" s="8">
        <v>44169</v>
      </c>
      <c r="B43" s="9" t="s">
        <v>3</v>
      </c>
      <c r="C43" s="9" t="s">
        <v>6</v>
      </c>
      <c r="D43" s="7" t="s">
        <v>5</v>
      </c>
      <c r="E43" s="10">
        <v>94</v>
      </c>
      <c r="F43" s="11">
        <v>19.989999999999998</v>
      </c>
      <c r="G43" s="12">
        <v>1879.06</v>
      </c>
    </row>
    <row r="44" spans="1:7">
      <c r="A44" s="8">
        <v>44186</v>
      </c>
      <c r="B44" s="9" t="s">
        <v>3</v>
      </c>
      <c r="C44" s="9" t="s">
        <v>11</v>
      </c>
      <c r="D44" s="7" t="s">
        <v>5</v>
      </c>
      <c r="E44" s="10">
        <v>28</v>
      </c>
      <c r="F44" s="11">
        <v>4.99</v>
      </c>
      <c r="G44" s="12">
        <v>139.72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44"/>
  <sheetViews>
    <sheetView workbookViewId="0">
      <selection activeCell="L12" sqref="L12"/>
    </sheetView>
  </sheetViews>
  <sheetFormatPr defaultRowHeight="15"/>
  <sheetData>
    <row r="1" spans="1:17">
      <c r="A1" s="21" t="s">
        <v>19</v>
      </c>
      <c r="B1" s="18" t="s">
        <v>20</v>
      </c>
      <c r="C1" s="18" t="s">
        <v>34</v>
      </c>
      <c r="D1" s="19" t="s">
        <v>22</v>
      </c>
      <c r="E1" s="20" t="s">
        <v>23</v>
      </c>
      <c r="F1" s="19" t="s">
        <v>24</v>
      </c>
      <c r="G1" s="19" t="s">
        <v>29</v>
      </c>
      <c r="H1" s="19" t="s">
        <v>37</v>
      </c>
    </row>
    <row r="2" spans="1:17">
      <c r="A2" s="8">
        <v>43471</v>
      </c>
      <c r="B2" s="9" t="s">
        <v>0</v>
      </c>
      <c r="C2" s="9" t="s">
        <v>1</v>
      </c>
      <c r="D2" s="7" t="s">
        <v>2</v>
      </c>
      <c r="E2" s="10">
        <v>95</v>
      </c>
      <c r="F2" s="11">
        <v>1.99</v>
      </c>
      <c r="G2" s="12">
        <v>189.05</v>
      </c>
      <c r="H2">
        <f>COUNTIF($C$2:$C$44,C2)</f>
        <v>8</v>
      </c>
      <c r="I2" t="b">
        <f>COUNTIF(C1:C44,C2)&gt;3</f>
        <v>1</v>
      </c>
      <c r="K2" s="17" t="s">
        <v>36</v>
      </c>
      <c r="L2" s="17"/>
      <c r="M2" s="17"/>
      <c r="N2" s="17"/>
      <c r="O2" s="17"/>
    </row>
    <row r="3" spans="1:17">
      <c r="A3" s="8">
        <v>43488</v>
      </c>
      <c r="B3" s="9" t="s">
        <v>3</v>
      </c>
      <c r="C3" s="9" t="s">
        <v>4</v>
      </c>
      <c r="D3" s="7" t="s">
        <v>5</v>
      </c>
      <c r="E3" s="10">
        <v>50</v>
      </c>
      <c r="F3" s="11">
        <v>19.989999999999998</v>
      </c>
      <c r="G3" s="12">
        <v>999.49999999999989</v>
      </c>
      <c r="H3">
        <f t="shared" ref="H3:H44" si="0">COUNTIF($C$2:$C$44,C3)</f>
        <v>4</v>
      </c>
      <c r="I3" t="b">
        <f t="shared" ref="I3:I44" si="1">COUNTIF(C2:C45,C3)&gt;3</f>
        <v>1</v>
      </c>
    </row>
    <row r="4" spans="1:17">
      <c r="A4" s="8">
        <v>43505</v>
      </c>
      <c r="B4" s="9" t="s">
        <v>3</v>
      </c>
      <c r="C4" s="9" t="s">
        <v>6</v>
      </c>
      <c r="D4" s="7" t="s">
        <v>2</v>
      </c>
      <c r="E4" s="10">
        <v>36</v>
      </c>
      <c r="F4" s="11">
        <v>4.99</v>
      </c>
      <c r="G4" s="12">
        <v>179.64000000000001</v>
      </c>
      <c r="H4">
        <f t="shared" si="0"/>
        <v>5</v>
      </c>
      <c r="I4" t="b">
        <f t="shared" si="1"/>
        <v>1</v>
      </c>
      <c r="K4" s="16">
        <f>COUNTIF(C2:C44,"Gill")</f>
        <v>5</v>
      </c>
    </row>
    <row r="5" spans="1:17">
      <c r="A5" s="8">
        <v>43522</v>
      </c>
      <c r="B5" s="9" t="s">
        <v>3</v>
      </c>
      <c r="C5" s="9" t="s">
        <v>7</v>
      </c>
      <c r="D5" s="7" t="s">
        <v>8</v>
      </c>
      <c r="E5" s="10">
        <v>27</v>
      </c>
      <c r="F5" s="11">
        <v>19.989999999999998</v>
      </c>
      <c r="G5" s="12">
        <v>539.7299999999999</v>
      </c>
      <c r="H5">
        <f t="shared" si="0"/>
        <v>5</v>
      </c>
      <c r="I5" t="b">
        <f t="shared" si="1"/>
        <v>1</v>
      </c>
    </row>
    <row r="6" spans="1:17">
      <c r="A6" s="8">
        <v>43539</v>
      </c>
      <c r="B6" s="9" t="s">
        <v>9</v>
      </c>
      <c r="C6" s="9" t="s">
        <v>10</v>
      </c>
      <c r="D6" s="7" t="s">
        <v>2</v>
      </c>
      <c r="E6" s="10">
        <v>56</v>
      </c>
      <c r="F6" s="11">
        <v>2.99</v>
      </c>
      <c r="G6" s="12">
        <v>167.44</v>
      </c>
      <c r="H6">
        <f t="shared" si="0"/>
        <v>4</v>
      </c>
      <c r="I6" t="b">
        <f t="shared" si="1"/>
        <v>1</v>
      </c>
      <c r="K6" s="17" t="s">
        <v>40</v>
      </c>
      <c r="L6" s="17"/>
      <c r="M6" s="17"/>
      <c r="N6" s="17"/>
      <c r="O6" s="17"/>
      <c r="P6" s="17"/>
      <c r="Q6" s="22"/>
    </row>
    <row r="7" spans="1:17">
      <c r="A7" s="8">
        <v>43556</v>
      </c>
      <c r="B7" s="9" t="s">
        <v>0</v>
      </c>
      <c r="C7" s="9" t="s">
        <v>1</v>
      </c>
      <c r="D7" s="7" t="s">
        <v>5</v>
      </c>
      <c r="E7" s="10">
        <v>60</v>
      </c>
      <c r="F7" s="11">
        <v>4.99</v>
      </c>
      <c r="G7" s="12">
        <v>299.40000000000003</v>
      </c>
      <c r="H7">
        <f t="shared" si="0"/>
        <v>8</v>
      </c>
      <c r="I7" t="b">
        <f t="shared" si="1"/>
        <v>1</v>
      </c>
    </row>
    <row r="8" spans="1:17">
      <c r="A8" s="8">
        <v>43573</v>
      </c>
      <c r="B8" s="9" t="s">
        <v>3</v>
      </c>
      <c r="C8" s="9" t="s">
        <v>11</v>
      </c>
      <c r="D8" s="7" t="s">
        <v>2</v>
      </c>
      <c r="E8" s="10">
        <v>75</v>
      </c>
      <c r="F8" s="11">
        <v>1.99</v>
      </c>
      <c r="G8" s="12">
        <v>149.25</v>
      </c>
      <c r="H8">
        <f t="shared" si="0"/>
        <v>4</v>
      </c>
      <c r="I8" t="b">
        <f t="shared" si="1"/>
        <v>1</v>
      </c>
    </row>
    <row r="9" spans="1:17">
      <c r="A9" s="8">
        <v>43590</v>
      </c>
      <c r="B9" s="9" t="s">
        <v>3</v>
      </c>
      <c r="C9" s="9" t="s">
        <v>6</v>
      </c>
      <c r="D9" s="7" t="s">
        <v>2</v>
      </c>
      <c r="E9" s="10">
        <v>90</v>
      </c>
      <c r="F9" s="11">
        <v>4.99</v>
      </c>
      <c r="G9" s="12">
        <v>449.1</v>
      </c>
      <c r="H9">
        <f t="shared" si="0"/>
        <v>5</v>
      </c>
      <c r="I9" t="b">
        <f t="shared" si="1"/>
        <v>1</v>
      </c>
    </row>
    <row r="10" spans="1:17">
      <c r="A10" s="8">
        <v>43607</v>
      </c>
      <c r="B10" s="9" t="s">
        <v>9</v>
      </c>
      <c r="C10" s="9" t="s">
        <v>12</v>
      </c>
      <c r="D10" s="7" t="s">
        <v>2</v>
      </c>
      <c r="E10" s="10">
        <v>32</v>
      </c>
      <c r="F10" s="11">
        <v>1.99</v>
      </c>
      <c r="G10" s="12">
        <v>63.68</v>
      </c>
      <c r="H10">
        <f t="shared" si="0"/>
        <v>2</v>
      </c>
      <c r="I10" t="b">
        <f t="shared" si="1"/>
        <v>0</v>
      </c>
    </row>
    <row r="11" spans="1:17">
      <c r="A11" s="8">
        <v>43624</v>
      </c>
      <c r="B11" s="9" t="s">
        <v>0</v>
      </c>
      <c r="C11" s="9" t="s">
        <v>1</v>
      </c>
      <c r="D11" s="7" t="s">
        <v>5</v>
      </c>
      <c r="E11" s="10">
        <v>60</v>
      </c>
      <c r="F11" s="11">
        <v>8.99</v>
      </c>
      <c r="G11" s="12">
        <v>539.4</v>
      </c>
      <c r="H11">
        <f t="shared" si="0"/>
        <v>8</v>
      </c>
      <c r="I11" t="b">
        <f t="shared" si="1"/>
        <v>1</v>
      </c>
    </row>
    <row r="12" spans="1:17">
      <c r="A12" s="8">
        <v>43641</v>
      </c>
      <c r="B12" s="9" t="s">
        <v>3</v>
      </c>
      <c r="C12" s="9" t="s">
        <v>13</v>
      </c>
      <c r="D12" s="7" t="s">
        <v>2</v>
      </c>
      <c r="E12" s="10">
        <v>90</v>
      </c>
      <c r="F12" s="11">
        <v>4.99</v>
      </c>
      <c r="G12" s="12">
        <v>449.1</v>
      </c>
      <c r="H12">
        <f t="shared" si="0"/>
        <v>3</v>
      </c>
      <c r="I12" t="b">
        <f t="shared" si="1"/>
        <v>0</v>
      </c>
    </row>
    <row r="13" spans="1:17">
      <c r="A13" s="8">
        <v>43658</v>
      </c>
      <c r="B13" s="9" t="s">
        <v>0</v>
      </c>
      <c r="C13" s="9" t="s">
        <v>14</v>
      </c>
      <c r="D13" s="7" t="s">
        <v>5</v>
      </c>
      <c r="E13" s="10">
        <v>29</v>
      </c>
      <c r="F13" s="11">
        <v>1.99</v>
      </c>
      <c r="G13" s="12">
        <v>57.71</v>
      </c>
      <c r="H13">
        <f t="shared" si="0"/>
        <v>2</v>
      </c>
      <c r="I13" t="b">
        <f t="shared" si="1"/>
        <v>0</v>
      </c>
    </row>
    <row r="14" spans="1:17">
      <c r="A14" s="8">
        <v>43675</v>
      </c>
      <c r="B14" s="9" t="s">
        <v>0</v>
      </c>
      <c r="C14" s="9" t="s">
        <v>15</v>
      </c>
      <c r="D14" s="7" t="s">
        <v>5</v>
      </c>
      <c r="E14" s="10">
        <v>81</v>
      </c>
      <c r="F14" s="11">
        <v>19.989999999999998</v>
      </c>
      <c r="G14" s="12">
        <v>1619.1899999999998</v>
      </c>
      <c r="H14">
        <f t="shared" si="0"/>
        <v>3</v>
      </c>
      <c r="I14" t="b">
        <f t="shared" si="1"/>
        <v>0</v>
      </c>
    </row>
    <row r="15" spans="1:17">
      <c r="A15" s="8">
        <v>43692</v>
      </c>
      <c r="B15" s="9" t="s">
        <v>0</v>
      </c>
      <c r="C15" s="9" t="s">
        <v>1</v>
      </c>
      <c r="D15" s="7" t="s">
        <v>2</v>
      </c>
      <c r="E15" s="10">
        <v>35</v>
      </c>
      <c r="F15" s="11">
        <v>4.99</v>
      </c>
      <c r="G15" s="12">
        <v>174.65</v>
      </c>
      <c r="H15">
        <f t="shared" si="0"/>
        <v>8</v>
      </c>
      <c r="I15" t="b">
        <f t="shared" si="1"/>
        <v>1</v>
      </c>
    </row>
    <row r="16" spans="1:17">
      <c r="A16" s="8">
        <v>43709</v>
      </c>
      <c r="B16" s="9" t="s">
        <v>3</v>
      </c>
      <c r="C16" s="9" t="s">
        <v>16</v>
      </c>
      <c r="D16" s="7" t="s">
        <v>17</v>
      </c>
      <c r="E16" s="10">
        <v>2</v>
      </c>
      <c r="F16" s="11">
        <v>125</v>
      </c>
      <c r="G16" s="12">
        <v>250</v>
      </c>
      <c r="H16">
        <f t="shared" si="0"/>
        <v>3</v>
      </c>
      <c r="I16" t="b">
        <f t="shared" si="1"/>
        <v>0</v>
      </c>
    </row>
    <row r="17" spans="1:9">
      <c r="A17" s="8">
        <v>43726</v>
      </c>
      <c r="B17" s="9" t="s">
        <v>0</v>
      </c>
      <c r="C17" s="9" t="s">
        <v>1</v>
      </c>
      <c r="D17" s="7" t="s">
        <v>18</v>
      </c>
      <c r="E17" s="10">
        <v>16</v>
      </c>
      <c r="F17" s="11">
        <v>15.99</v>
      </c>
      <c r="G17" s="12">
        <v>255.84</v>
      </c>
      <c r="H17">
        <f t="shared" si="0"/>
        <v>8</v>
      </c>
      <c r="I17" t="b">
        <f t="shared" si="1"/>
        <v>1</v>
      </c>
    </row>
    <row r="18" spans="1:9">
      <c r="A18" s="8">
        <v>43743</v>
      </c>
      <c r="B18" s="9" t="s">
        <v>3</v>
      </c>
      <c r="C18" s="9" t="s">
        <v>13</v>
      </c>
      <c r="D18" s="7" t="s">
        <v>5</v>
      </c>
      <c r="E18" s="10">
        <v>28</v>
      </c>
      <c r="F18" s="11">
        <v>8.99</v>
      </c>
      <c r="G18" s="12">
        <v>251.72</v>
      </c>
      <c r="H18">
        <f t="shared" si="0"/>
        <v>3</v>
      </c>
      <c r="I18" t="b">
        <f t="shared" si="1"/>
        <v>0</v>
      </c>
    </row>
    <row r="19" spans="1:9">
      <c r="A19" s="8">
        <v>43760</v>
      </c>
      <c r="B19" s="9" t="s">
        <v>0</v>
      </c>
      <c r="C19" s="9" t="s">
        <v>1</v>
      </c>
      <c r="D19" s="7" t="s">
        <v>8</v>
      </c>
      <c r="E19" s="10">
        <v>64</v>
      </c>
      <c r="F19" s="11">
        <v>8.99</v>
      </c>
      <c r="G19" s="12">
        <v>575.36</v>
      </c>
      <c r="H19">
        <f t="shared" si="0"/>
        <v>8</v>
      </c>
      <c r="I19" t="b">
        <f t="shared" si="1"/>
        <v>0</v>
      </c>
    </row>
    <row r="20" spans="1:9">
      <c r="A20" s="8">
        <v>43777</v>
      </c>
      <c r="B20" s="9" t="s">
        <v>0</v>
      </c>
      <c r="C20" s="9" t="s">
        <v>15</v>
      </c>
      <c r="D20" s="7" t="s">
        <v>8</v>
      </c>
      <c r="E20" s="10">
        <v>15</v>
      </c>
      <c r="F20" s="11">
        <v>19.989999999999998</v>
      </c>
      <c r="G20" s="12">
        <v>299.84999999999997</v>
      </c>
      <c r="H20">
        <f t="shared" si="0"/>
        <v>3</v>
      </c>
      <c r="I20" t="b">
        <f t="shared" si="1"/>
        <v>0</v>
      </c>
    </row>
    <row r="21" spans="1:9">
      <c r="A21" s="8">
        <v>43794</v>
      </c>
      <c r="B21" s="9" t="s">
        <v>3</v>
      </c>
      <c r="C21" s="9" t="s">
        <v>4</v>
      </c>
      <c r="D21" s="7" t="s">
        <v>18</v>
      </c>
      <c r="E21" s="10">
        <v>96</v>
      </c>
      <c r="F21" s="11">
        <v>4.99</v>
      </c>
      <c r="G21" s="12">
        <v>479.04</v>
      </c>
      <c r="H21">
        <f t="shared" si="0"/>
        <v>4</v>
      </c>
      <c r="I21" t="b">
        <f t="shared" si="1"/>
        <v>0</v>
      </c>
    </row>
    <row r="22" spans="1:9">
      <c r="A22" s="8">
        <v>43811</v>
      </c>
      <c r="B22" s="9" t="s">
        <v>3</v>
      </c>
      <c r="C22" s="9" t="s">
        <v>16</v>
      </c>
      <c r="D22" s="7" t="s">
        <v>2</v>
      </c>
      <c r="E22" s="10">
        <v>67</v>
      </c>
      <c r="F22" s="11">
        <v>1.29</v>
      </c>
      <c r="G22" s="12">
        <v>86.43</v>
      </c>
      <c r="H22">
        <f t="shared" si="0"/>
        <v>3</v>
      </c>
      <c r="I22" t="b">
        <f t="shared" si="1"/>
        <v>0</v>
      </c>
    </row>
    <row r="23" spans="1:9">
      <c r="A23" s="8">
        <v>43828</v>
      </c>
      <c r="B23" s="9" t="s">
        <v>0</v>
      </c>
      <c r="C23" s="9" t="s">
        <v>15</v>
      </c>
      <c r="D23" s="7" t="s">
        <v>18</v>
      </c>
      <c r="E23" s="10">
        <v>74</v>
      </c>
      <c r="F23" s="11">
        <v>15.99</v>
      </c>
      <c r="G23" s="12">
        <v>1183.26</v>
      </c>
      <c r="H23">
        <f t="shared" si="0"/>
        <v>3</v>
      </c>
      <c r="I23" t="b">
        <f t="shared" si="1"/>
        <v>0</v>
      </c>
    </row>
    <row r="24" spans="1:9">
      <c r="A24" s="8">
        <v>43845</v>
      </c>
      <c r="B24" s="9" t="s">
        <v>3</v>
      </c>
      <c r="C24" s="9" t="s">
        <v>7</v>
      </c>
      <c r="D24" s="7" t="s">
        <v>5</v>
      </c>
      <c r="E24" s="10">
        <v>46</v>
      </c>
      <c r="F24" s="11">
        <v>8.99</v>
      </c>
      <c r="G24" s="12">
        <v>413.54</v>
      </c>
      <c r="H24">
        <f t="shared" si="0"/>
        <v>5</v>
      </c>
      <c r="I24" t="b">
        <f t="shared" si="1"/>
        <v>1</v>
      </c>
    </row>
    <row r="25" spans="1:9">
      <c r="A25" s="8">
        <v>43862</v>
      </c>
      <c r="B25" s="9" t="s">
        <v>3</v>
      </c>
      <c r="C25" s="9" t="s">
        <v>16</v>
      </c>
      <c r="D25" s="7" t="s">
        <v>5</v>
      </c>
      <c r="E25" s="10">
        <v>87</v>
      </c>
      <c r="F25" s="11">
        <v>15</v>
      </c>
      <c r="G25" s="12">
        <v>1305</v>
      </c>
      <c r="H25">
        <f t="shared" si="0"/>
        <v>3</v>
      </c>
      <c r="I25" t="b">
        <f t="shared" si="1"/>
        <v>0</v>
      </c>
    </row>
    <row r="26" spans="1:9">
      <c r="A26" s="8">
        <v>43879</v>
      </c>
      <c r="B26" s="9" t="s">
        <v>0</v>
      </c>
      <c r="C26" s="9" t="s">
        <v>1</v>
      </c>
      <c r="D26" s="7" t="s">
        <v>5</v>
      </c>
      <c r="E26" s="10">
        <v>4</v>
      </c>
      <c r="F26" s="11">
        <v>4.99</v>
      </c>
      <c r="G26" s="12">
        <v>19.96</v>
      </c>
      <c r="H26">
        <f t="shared" si="0"/>
        <v>8</v>
      </c>
      <c r="I26" t="b">
        <f t="shared" si="1"/>
        <v>0</v>
      </c>
    </row>
    <row r="27" spans="1:9">
      <c r="A27" s="8">
        <v>43897</v>
      </c>
      <c r="B27" s="9" t="s">
        <v>9</v>
      </c>
      <c r="C27" s="9" t="s">
        <v>10</v>
      </c>
      <c r="D27" s="7" t="s">
        <v>5</v>
      </c>
      <c r="E27" s="10">
        <v>7</v>
      </c>
      <c r="F27" s="11">
        <v>19.989999999999998</v>
      </c>
      <c r="G27" s="12">
        <v>139.92999999999998</v>
      </c>
      <c r="H27">
        <f t="shared" si="0"/>
        <v>4</v>
      </c>
      <c r="I27" t="b">
        <f t="shared" si="1"/>
        <v>0</v>
      </c>
    </row>
    <row r="28" spans="1:9">
      <c r="A28" s="8">
        <v>43914</v>
      </c>
      <c r="B28" s="9" t="s">
        <v>3</v>
      </c>
      <c r="C28" s="9" t="s">
        <v>6</v>
      </c>
      <c r="D28" s="7" t="s">
        <v>18</v>
      </c>
      <c r="E28" s="10">
        <v>50</v>
      </c>
      <c r="F28" s="11">
        <v>4.99</v>
      </c>
      <c r="G28" s="12">
        <v>249.5</v>
      </c>
      <c r="H28">
        <f t="shared" si="0"/>
        <v>5</v>
      </c>
      <c r="I28" t="b">
        <f t="shared" si="1"/>
        <v>0</v>
      </c>
    </row>
    <row r="29" spans="1:9">
      <c r="A29" s="8">
        <v>43931</v>
      </c>
      <c r="B29" s="9" t="s">
        <v>3</v>
      </c>
      <c r="C29" s="9" t="s">
        <v>11</v>
      </c>
      <c r="D29" s="7" t="s">
        <v>2</v>
      </c>
      <c r="E29" s="10">
        <v>66</v>
      </c>
      <c r="F29" s="11">
        <v>1.99</v>
      </c>
      <c r="G29" s="12">
        <v>131.34</v>
      </c>
      <c r="H29">
        <f t="shared" si="0"/>
        <v>4</v>
      </c>
      <c r="I29" t="b">
        <f t="shared" si="1"/>
        <v>0</v>
      </c>
    </row>
    <row r="30" spans="1:9">
      <c r="A30" s="8">
        <v>43948</v>
      </c>
      <c r="B30" s="9" t="s">
        <v>0</v>
      </c>
      <c r="C30" s="9" t="s">
        <v>14</v>
      </c>
      <c r="D30" s="7" t="s">
        <v>8</v>
      </c>
      <c r="E30" s="10">
        <v>96</v>
      </c>
      <c r="F30" s="11">
        <v>4.99</v>
      </c>
      <c r="G30" s="12">
        <v>479.04</v>
      </c>
      <c r="H30">
        <f t="shared" si="0"/>
        <v>2</v>
      </c>
      <c r="I30" t="b">
        <f t="shared" si="1"/>
        <v>0</v>
      </c>
    </row>
    <row r="31" spans="1:9">
      <c r="A31" s="8">
        <v>43965</v>
      </c>
      <c r="B31" s="9" t="s">
        <v>3</v>
      </c>
      <c r="C31" s="9" t="s">
        <v>7</v>
      </c>
      <c r="D31" s="7" t="s">
        <v>2</v>
      </c>
      <c r="E31" s="10">
        <v>53</v>
      </c>
      <c r="F31" s="11">
        <v>1.29</v>
      </c>
      <c r="G31" s="12">
        <v>68.37</v>
      </c>
      <c r="H31">
        <f t="shared" si="0"/>
        <v>5</v>
      </c>
      <c r="I31" t="b">
        <f t="shared" si="1"/>
        <v>0</v>
      </c>
    </row>
    <row r="32" spans="1:9">
      <c r="A32" s="8">
        <v>43982</v>
      </c>
      <c r="B32" s="9" t="s">
        <v>3</v>
      </c>
      <c r="C32" s="9" t="s">
        <v>7</v>
      </c>
      <c r="D32" s="7" t="s">
        <v>5</v>
      </c>
      <c r="E32" s="10">
        <v>80</v>
      </c>
      <c r="F32" s="11">
        <v>8.99</v>
      </c>
      <c r="G32" s="12">
        <v>719.2</v>
      </c>
      <c r="H32">
        <f t="shared" si="0"/>
        <v>5</v>
      </c>
      <c r="I32" t="b">
        <f t="shared" si="1"/>
        <v>0</v>
      </c>
    </row>
    <row r="33" spans="1:9">
      <c r="A33" s="8">
        <v>43999</v>
      </c>
      <c r="B33" s="9" t="s">
        <v>3</v>
      </c>
      <c r="C33" s="9" t="s">
        <v>4</v>
      </c>
      <c r="D33" s="7" t="s">
        <v>17</v>
      </c>
      <c r="E33" s="10">
        <v>5</v>
      </c>
      <c r="F33" s="11">
        <v>125</v>
      </c>
      <c r="G33" s="12">
        <v>625</v>
      </c>
      <c r="H33">
        <f t="shared" si="0"/>
        <v>4</v>
      </c>
      <c r="I33" t="b">
        <f t="shared" si="1"/>
        <v>0</v>
      </c>
    </row>
    <row r="34" spans="1:9">
      <c r="A34" s="8">
        <v>44016</v>
      </c>
      <c r="B34" s="9" t="s">
        <v>0</v>
      </c>
      <c r="C34" s="9" t="s">
        <v>1</v>
      </c>
      <c r="D34" s="7" t="s">
        <v>18</v>
      </c>
      <c r="E34" s="10">
        <v>62</v>
      </c>
      <c r="F34" s="11">
        <v>4.99</v>
      </c>
      <c r="G34" s="12">
        <v>309.38</v>
      </c>
      <c r="H34">
        <f t="shared" si="0"/>
        <v>8</v>
      </c>
      <c r="I34" t="b">
        <f t="shared" si="1"/>
        <v>0</v>
      </c>
    </row>
    <row r="35" spans="1:9">
      <c r="A35" s="8">
        <v>44033</v>
      </c>
      <c r="B35" s="9" t="s">
        <v>3</v>
      </c>
      <c r="C35" s="9" t="s">
        <v>13</v>
      </c>
      <c r="D35" s="7" t="s">
        <v>18</v>
      </c>
      <c r="E35" s="10">
        <v>55</v>
      </c>
      <c r="F35" s="11">
        <v>12.49</v>
      </c>
      <c r="G35" s="12">
        <v>686.95</v>
      </c>
      <c r="H35">
        <f t="shared" si="0"/>
        <v>3</v>
      </c>
      <c r="I35" t="b">
        <f t="shared" si="1"/>
        <v>0</v>
      </c>
    </row>
    <row r="36" spans="1:9">
      <c r="A36" s="8">
        <v>44050</v>
      </c>
      <c r="B36" s="9" t="s">
        <v>3</v>
      </c>
      <c r="C36" s="9" t="s">
        <v>4</v>
      </c>
      <c r="D36" s="7" t="s">
        <v>18</v>
      </c>
      <c r="E36" s="10">
        <v>42</v>
      </c>
      <c r="F36" s="11">
        <v>23.95</v>
      </c>
      <c r="G36" s="12">
        <v>1005.9</v>
      </c>
      <c r="H36">
        <f t="shared" si="0"/>
        <v>4</v>
      </c>
      <c r="I36" t="b">
        <f t="shared" si="1"/>
        <v>0</v>
      </c>
    </row>
    <row r="37" spans="1:9">
      <c r="A37" s="8">
        <v>44067</v>
      </c>
      <c r="B37" s="9" t="s">
        <v>9</v>
      </c>
      <c r="C37" s="9" t="s">
        <v>10</v>
      </c>
      <c r="D37" s="7" t="s">
        <v>17</v>
      </c>
      <c r="E37" s="10">
        <v>3</v>
      </c>
      <c r="F37" s="11">
        <v>275</v>
      </c>
      <c r="G37" s="12">
        <v>825</v>
      </c>
      <c r="H37">
        <f t="shared" si="0"/>
        <v>4</v>
      </c>
      <c r="I37" t="b">
        <f t="shared" si="1"/>
        <v>0</v>
      </c>
    </row>
    <row r="38" spans="1:9">
      <c r="A38" s="8">
        <v>44084</v>
      </c>
      <c r="B38" s="9" t="s">
        <v>3</v>
      </c>
      <c r="C38" s="9" t="s">
        <v>7</v>
      </c>
      <c r="D38" s="7" t="s">
        <v>2</v>
      </c>
      <c r="E38" s="10">
        <v>7</v>
      </c>
      <c r="F38" s="11">
        <v>1.29</v>
      </c>
      <c r="G38" s="12">
        <v>9.0300000000000011</v>
      </c>
      <c r="H38">
        <f t="shared" si="0"/>
        <v>5</v>
      </c>
      <c r="I38" t="b">
        <f t="shared" si="1"/>
        <v>0</v>
      </c>
    </row>
    <row r="39" spans="1:9">
      <c r="A39" s="8">
        <v>44101</v>
      </c>
      <c r="B39" s="9" t="s">
        <v>9</v>
      </c>
      <c r="C39" s="9" t="s">
        <v>10</v>
      </c>
      <c r="D39" s="7" t="s">
        <v>8</v>
      </c>
      <c r="E39" s="10">
        <v>76</v>
      </c>
      <c r="F39" s="11">
        <v>1.99</v>
      </c>
      <c r="G39" s="12">
        <v>151.24</v>
      </c>
      <c r="H39">
        <f t="shared" si="0"/>
        <v>4</v>
      </c>
      <c r="I39" t="b">
        <f t="shared" si="1"/>
        <v>0</v>
      </c>
    </row>
    <row r="40" spans="1:9">
      <c r="A40" s="8">
        <v>44118</v>
      </c>
      <c r="B40" s="9" t="s">
        <v>9</v>
      </c>
      <c r="C40" s="9" t="s">
        <v>12</v>
      </c>
      <c r="D40" s="7" t="s">
        <v>5</v>
      </c>
      <c r="E40" s="10">
        <v>57</v>
      </c>
      <c r="F40" s="11">
        <v>19.989999999999998</v>
      </c>
      <c r="G40" s="12">
        <v>1139.4299999999998</v>
      </c>
      <c r="H40">
        <f t="shared" si="0"/>
        <v>2</v>
      </c>
      <c r="I40" t="b">
        <f t="shared" si="1"/>
        <v>0</v>
      </c>
    </row>
    <row r="41" spans="1:9">
      <c r="A41" s="8">
        <v>44135</v>
      </c>
      <c r="B41" s="9" t="s">
        <v>3</v>
      </c>
      <c r="C41" s="9" t="s">
        <v>11</v>
      </c>
      <c r="D41" s="7" t="s">
        <v>2</v>
      </c>
      <c r="E41" s="10">
        <v>14</v>
      </c>
      <c r="F41" s="11">
        <v>1.29</v>
      </c>
      <c r="G41" s="12">
        <v>18.060000000000002</v>
      </c>
      <c r="H41">
        <f t="shared" si="0"/>
        <v>4</v>
      </c>
      <c r="I41" t="b">
        <f t="shared" si="1"/>
        <v>0</v>
      </c>
    </row>
    <row r="42" spans="1:9">
      <c r="A42" s="8">
        <v>44152</v>
      </c>
      <c r="B42" s="9" t="s">
        <v>3</v>
      </c>
      <c r="C42" s="9" t="s">
        <v>6</v>
      </c>
      <c r="D42" s="7" t="s">
        <v>5</v>
      </c>
      <c r="E42" s="10">
        <v>11</v>
      </c>
      <c r="F42" s="11">
        <v>4.99</v>
      </c>
      <c r="G42" s="12">
        <v>54.89</v>
      </c>
      <c r="H42">
        <f t="shared" si="0"/>
        <v>5</v>
      </c>
      <c r="I42" t="b">
        <f t="shared" si="1"/>
        <v>0</v>
      </c>
    </row>
    <row r="43" spans="1:9">
      <c r="A43" s="8">
        <v>44169</v>
      </c>
      <c r="B43" s="9" t="s">
        <v>3</v>
      </c>
      <c r="C43" s="9" t="s">
        <v>6</v>
      </c>
      <c r="D43" s="7" t="s">
        <v>5</v>
      </c>
      <c r="E43" s="10">
        <v>94</v>
      </c>
      <c r="F43" s="11">
        <v>19.989999999999998</v>
      </c>
      <c r="G43" s="12">
        <v>1879.06</v>
      </c>
      <c r="H43">
        <f t="shared" si="0"/>
        <v>5</v>
      </c>
      <c r="I43" t="b">
        <f t="shared" si="1"/>
        <v>0</v>
      </c>
    </row>
    <row r="44" spans="1:9">
      <c r="A44" s="8">
        <v>44186</v>
      </c>
      <c r="B44" s="9" t="s">
        <v>3</v>
      </c>
      <c r="C44" s="9" t="s">
        <v>11</v>
      </c>
      <c r="D44" s="7" t="s">
        <v>5</v>
      </c>
      <c r="E44" s="10">
        <v>28</v>
      </c>
      <c r="F44" s="11">
        <v>4.99</v>
      </c>
      <c r="G44" s="12">
        <v>139.72</v>
      </c>
      <c r="H44">
        <f t="shared" si="0"/>
        <v>4</v>
      </c>
      <c r="I44" t="b">
        <f t="shared" si="1"/>
        <v>0</v>
      </c>
    </row>
  </sheetData>
  <autoFilter ref="A1:I44"/>
  <conditionalFormatting sqref="I2:I44">
    <cfRule type="containsText" dxfId="0" priority="1" operator="containsText" text="True">
      <formula>NOT(ISERROR(SEARCH("True",I2)))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4"/>
  <sheetViews>
    <sheetView tabSelected="1" workbookViewId="0">
      <selection activeCell="J20" sqref="J20"/>
    </sheetView>
  </sheetViews>
  <sheetFormatPr defaultRowHeight="15"/>
  <sheetData>
    <row r="1" spans="1:10">
      <c r="A1" s="21" t="s">
        <v>19</v>
      </c>
      <c r="B1" s="18" t="s">
        <v>20</v>
      </c>
      <c r="C1" s="18" t="s">
        <v>21</v>
      </c>
      <c r="D1" s="19" t="s">
        <v>22</v>
      </c>
      <c r="E1" s="20" t="s">
        <v>23</v>
      </c>
      <c r="F1" s="19" t="s">
        <v>24</v>
      </c>
      <c r="G1" s="19" t="s">
        <v>29</v>
      </c>
    </row>
    <row r="2" spans="1:10">
      <c r="A2" s="8">
        <v>43471</v>
      </c>
      <c r="B2" s="9" t="s">
        <v>0</v>
      </c>
      <c r="C2" s="9" t="s">
        <v>1</v>
      </c>
      <c r="D2" s="7" t="s">
        <v>2</v>
      </c>
      <c r="E2" s="10">
        <v>95</v>
      </c>
      <c r="F2" s="11">
        <v>1.99</v>
      </c>
      <c r="G2" s="12">
        <v>189.05</v>
      </c>
      <c r="J2" s="23" t="s">
        <v>38</v>
      </c>
    </row>
    <row r="3" spans="1:10">
      <c r="A3" s="8">
        <v>43488</v>
      </c>
      <c r="B3" s="9" t="s">
        <v>3</v>
      </c>
      <c r="C3" s="9" t="s">
        <v>4</v>
      </c>
      <c r="D3" s="7" t="s">
        <v>5</v>
      </c>
      <c r="E3" s="10">
        <v>50</v>
      </c>
      <c r="F3" s="11">
        <v>19.989999999999998</v>
      </c>
      <c r="G3" s="12">
        <v>999.49999999999989</v>
      </c>
    </row>
    <row r="4" spans="1:10">
      <c r="A4" s="8">
        <v>43505</v>
      </c>
      <c r="B4" s="9" t="s">
        <v>3</v>
      </c>
      <c r="C4" s="9" t="s">
        <v>6</v>
      </c>
      <c r="D4" s="7" t="s">
        <v>2</v>
      </c>
      <c r="E4" s="10">
        <v>36</v>
      </c>
      <c r="F4" s="11">
        <v>4.99</v>
      </c>
      <c r="G4" s="12">
        <v>179.64000000000001</v>
      </c>
      <c r="J4" s="16">
        <f>COUNTIFS(A2:A44,"&gt;2-10-2019",B2:B44,"East")</f>
        <v>6</v>
      </c>
    </row>
    <row r="5" spans="1:10">
      <c r="A5" s="8">
        <v>43522</v>
      </c>
      <c r="B5" s="9" t="s">
        <v>3</v>
      </c>
      <c r="C5" s="9" t="s">
        <v>7</v>
      </c>
      <c r="D5" s="7" t="s">
        <v>8</v>
      </c>
      <c r="E5" s="10">
        <v>27</v>
      </c>
      <c r="F5" s="11">
        <v>19.989999999999998</v>
      </c>
      <c r="G5" s="12">
        <v>539.7299999999999</v>
      </c>
      <c r="J5">
        <f>COUNTIFS(B:B,B2,A:A,"&gt;2-10-19")</f>
        <v>6</v>
      </c>
    </row>
    <row r="6" spans="1:10">
      <c r="A6" s="8">
        <v>43539</v>
      </c>
      <c r="B6" s="9" t="s">
        <v>9</v>
      </c>
      <c r="C6" s="9" t="s">
        <v>10</v>
      </c>
      <c r="D6" s="7" t="s">
        <v>2</v>
      </c>
      <c r="E6" s="10">
        <v>56</v>
      </c>
      <c r="F6" s="11">
        <v>2.99</v>
      </c>
      <c r="G6" s="12">
        <v>167.44</v>
      </c>
      <c r="J6" t="s">
        <v>39</v>
      </c>
    </row>
    <row r="7" spans="1:10">
      <c r="A7" s="8">
        <v>43556</v>
      </c>
      <c r="B7" s="9" t="s">
        <v>0</v>
      </c>
      <c r="C7" s="9" t="s">
        <v>1</v>
      </c>
      <c r="D7" s="7" t="s">
        <v>5</v>
      </c>
      <c r="E7" s="10">
        <v>60</v>
      </c>
      <c r="F7" s="11">
        <v>4.99</v>
      </c>
      <c r="G7" s="12">
        <v>299.40000000000003</v>
      </c>
    </row>
    <row r="8" spans="1:10">
      <c r="A8" s="8">
        <v>43573</v>
      </c>
      <c r="B8" s="9" t="s">
        <v>3</v>
      </c>
      <c r="C8" s="9" t="s">
        <v>11</v>
      </c>
      <c r="D8" s="7" t="s">
        <v>2</v>
      </c>
      <c r="E8" s="10">
        <v>75</v>
      </c>
      <c r="F8" s="11">
        <v>1.99</v>
      </c>
      <c r="G8" s="12">
        <v>149.25</v>
      </c>
      <c r="J8" s="16">
        <f>COUNTIFS(D2:D44,"Pencil",C2:C44,"Gill")</f>
        <v>2</v>
      </c>
    </row>
    <row r="9" spans="1:10">
      <c r="A9" s="8">
        <v>43590</v>
      </c>
      <c r="B9" s="9" t="s">
        <v>3</v>
      </c>
      <c r="C9" s="9" t="s">
        <v>6</v>
      </c>
      <c r="D9" s="7" t="s">
        <v>2</v>
      </c>
      <c r="E9" s="10">
        <v>90</v>
      </c>
      <c r="F9" s="11">
        <v>4.99</v>
      </c>
      <c r="G9" s="12">
        <v>449.1</v>
      </c>
    </row>
    <row r="10" spans="1:10">
      <c r="A10" s="8">
        <v>43607</v>
      </c>
      <c r="B10" s="9" t="s">
        <v>9</v>
      </c>
      <c r="C10" s="9" t="s">
        <v>12</v>
      </c>
      <c r="D10" s="7" t="s">
        <v>2</v>
      </c>
      <c r="E10" s="10">
        <v>32</v>
      </c>
      <c r="F10" s="11">
        <v>1.99</v>
      </c>
      <c r="G10" s="12">
        <v>63.68</v>
      </c>
    </row>
    <row r="11" spans="1:10">
      <c r="A11" s="8">
        <v>43624</v>
      </c>
      <c r="B11" s="9" t="s">
        <v>0</v>
      </c>
      <c r="C11" s="9" t="s">
        <v>1</v>
      </c>
      <c r="D11" s="7" t="s">
        <v>5</v>
      </c>
      <c r="E11" s="10">
        <v>60</v>
      </c>
      <c r="F11" s="11">
        <v>8.99</v>
      </c>
      <c r="G11" s="12">
        <v>539.4</v>
      </c>
      <c r="J11">
        <f>COUNTIFS(C:C,C5,D:D,D2)</f>
        <v>2</v>
      </c>
    </row>
    <row r="12" spans="1:10">
      <c r="A12" s="8">
        <v>43641</v>
      </c>
      <c r="B12" s="9" t="s">
        <v>3</v>
      </c>
      <c r="C12" s="9" t="s">
        <v>13</v>
      </c>
      <c r="D12" s="7" t="s">
        <v>2</v>
      </c>
      <c r="E12" s="10">
        <v>90</v>
      </c>
      <c r="F12" s="11">
        <v>4.99</v>
      </c>
      <c r="G12" s="12">
        <v>449.1</v>
      </c>
    </row>
    <row r="13" spans="1:10">
      <c r="A13" s="8">
        <v>43658</v>
      </c>
      <c r="B13" s="9" t="s">
        <v>0</v>
      </c>
      <c r="C13" s="9" t="s">
        <v>14</v>
      </c>
      <c r="D13" s="7" t="s">
        <v>5</v>
      </c>
      <c r="E13" s="10">
        <v>29</v>
      </c>
      <c r="F13" s="11">
        <v>1.99</v>
      </c>
      <c r="G13" s="12">
        <v>57.71</v>
      </c>
    </row>
    <row r="14" spans="1:10">
      <c r="A14" s="8">
        <v>43675</v>
      </c>
      <c r="B14" s="9" t="s">
        <v>0</v>
      </c>
      <c r="C14" s="9" t="s">
        <v>15</v>
      </c>
      <c r="D14" s="7" t="s">
        <v>5</v>
      </c>
      <c r="E14" s="10">
        <v>81</v>
      </c>
      <c r="F14" s="11">
        <v>19.989999999999998</v>
      </c>
      <c r="G14" s="12">
        <v>1619.1899999999998</v>
      </c>
    </row>
    <row r="15" spans="1:10">
      <c r="A15" s="8">
        <v>43692</v>
      </c>
      <c r="B15" s="9" t="s">
        <v>0</v>
      </c>
      <c r="C15" s="9" t="s">
        <v>1</v>
      </c>
      <c r="D15" s="7" t="s">
        <v>2</v>
      </c>
      <c r="E15" s="10">
        <v>35</v>
      </c>
      <c r="F15" s="11">
        <v>4.99</v>
      </c>
      <c r="G15" s="12">
        <v>174.65</v>
      </c>
    </row>
    <row r="16" spans="1:10">
      <c r="A16" s="8">
        <v>43709</v>
      </c>
      <c r="B16" s="9" t="s">
        <v>3</v>
      </c>
      <c r="C16" s="9" t="s">
        <v>16</v>
      </c>
      <c r="D16" s="7" t="s">
        <v>17</v>
      </c>
      <c r="E16" s="10">
        <v>2</v>
      </c>
      <c r="F16" s="11">
        <v>125</v>
      </c>
      <c r="G16" s="12">
        <v>250</v>
      </c>
    </row>
    <row r="17" spans="1:7">
      <c r="A17" s="8">
        <v>43726</v>
      </c>
      <c r="B17" s="9" t="s">
        <v>0</v>
      </c>
      <c r="C17" s="9" t="s">
        <v>1</v>
      </c>
      <c r="D17" s="7" t="s">
        <v>18</v>
      </c>
      <c r="E17" s="10">
        <v>16</v>
      </c>
      <c r="F17" s="11">
        <v>15.99</v>
      </c>
      <c r="G17" s="12">
        <v>255.84</v>
      </c>
    </row>
    <row r="18" spans="1:7">
      <c r="A18" s="8">
        <v>43743</v>
      </c>
      <c r="B18" s="9" t="s">
        <v>3</v>
      </c>
      <c r="C18" s="9" t="s">
        <v>13</v>
      </c>
      <c r="D18" s="7" t="s">
        <v>5</v>
      </c>
      <c r="E18" s="10">
        <v>28</v>
      </c>
      <c r="F18" s="11">
        <v>8.99</v>
      </c>
      <c r="G18" s="12">
        <v>251.72</v>
      </c>
    </row>
    <row r="19" spans="1:7">
      <c r="A19" s="8">
        <v>43760</v>
      </c>
      <c r="B19" s="9" t="s">
        <v>0</v>
      </c>
      <c r="C19" s="9" t="s">
        <v>1</v>
      </c>
      <c r="D19" s="7" t="s">
        <v>8</v>
      </c>
      <c r="E19" s="10">
        <v>64</v>
      </c>
      <c r="F19" s="11">
        <v>8.99</v>
      </c>
      <c r="G19" s="12">
        <v>575.36</v>
      </c>
    </row>
    <row r="20" spans="1:7">
      <c r="A20" s="8">
        <v>43777</v>
      </c>
      <c r="B20" s="9" t="s">
        <v>0</v>
      </c>
      <c r="C20" s="9" t="s">
        <v>15</v>
      </c>
      <c r="D20" s="7" t="s">
        <v>8</v>
      </c>
      <c r="E20" s="10">
        <v>15</v>
      </c>
      <c r="F20" s="11">
        <v>19.989999999999998</v>
      </c>
      <c r="G20" s="12">
        <v>299.84999999999997</v>
      </c>
    </row>
    <row r="21" spans="1:7">
      <c r="A21" s="8">
        <v>43794</v>
      </c>
      <c r="B21" s="9" t="s">
        <v>3</v>
      </c>
      <c r="C21" s="9" t="s">
        <v>4</v>
      </c>
      <c r="D21" s="7" t="s">
        <v>18</v>
      </c>
      <c r="E21" s="10">
        <v>96</v>
      </c>
      <c r="F21" s="11">
        <v>4.99</v>
      </c>
      <c r="G21" s="12">
        <v>479.04</v>
      </c>
    </row>
    <row r="22" spans="1:7">
      <c r="A22" s="8">
        <v>43811</v>
      </c>
      <c r="B22" s="9" t="s">
        <v>3</v>
      </c>
      <c r="C22" s="9" t="s">
        <v>16</v>
      </c>
      <c r="D22" s="7" t="s">
        <v>2</v>
      </c>
      <c r="E22" s="10">
        <v>67</v>
      </c>
      <c r="F22" s="11">
        <v>1.29</v>
      </c>
      <c r="G22" s="12">
        <v>86.43</v>
      </c>
    </row>
    <row r="23" spans="1:7">
      <c r="A23" s="8">
        <v>43828</v>
      </c>
      <c r="B23" s="9" t="s">
        <v>0</v>
      </c>
      <c r="C23" s="9" t="s">
        <v>15</v>
      </c>
      <c r="D23" s="7" t="s">
        <v>18</v>
      </c>
      <c r="E23" s="10">
        <v>74</v>
      </c>
      <c r="F23" s="11">
        <v>15.99</v>
      </c>
      <c r="G23" s="12">
        <v>1183.26</v>
      </c>
    </row>
    <row r="24" spans="1:7">
      <c r="A24" s="8">
        <v>43845</v>
      </c>
      <c r="B24" s="9" t="s">
        <v>3</v>
      </c>
      <c r="C24" s="9" t="s">
        <v>7</v>
      </c>
      <c r="D24" s="7" t="s">
        <v>5</v>
      </c>
      <c r="E24" s="10">
        <v>46</v>
      </c>
      <c r="F24" s="11">
        <v>8.99</v>
      </c>
      <c r="G24" s="12">
        <v>413.54</v>
      </c>
    </row>
    <row r="25" spans="1:7">
      <c r="A25" s="8">
        <v>43862</v>
      </c>
      <c r="B25" s="9" t="s">
        <v>3</v>
      </c>
      <c r="C25" s="9" t="s">
        <v>16</v>
      </c>
      <c r="D25" s="7" t="s">
        <v>5</v>
      </c>
      <c r="E25" s="10">
        <v>87</v>
      </c>
      <c r="F25" s="11">
        <v>15</v>
      </c>
      <c r="G25" s="12">
        <v>1305</v>
      </c>
    </row>
    <row r="26" spans="1:7">
      <c r="A26" s="8">
        <v>43879</v>
      </c>
      <c r="B26" s="9" t="s">
        <v>0</v>
      </c>
      <c r="C26" s="9" t="s">
        <v>1</v>
      </c>
      <c r="D26" s="7" t="s">
        <v>5</v>
      </c>
      <c r="E26" s="10">
        <v>4</v>
      </c>
      <c r="F26" s="11">
        <v>4.99</v>
      </c>
      <c r="G26" s="12">
        <v>19.96</v>
      </c>
    </row>
    <row r="27" spans="1:7">
      <c r="A27" s="8">
        <v>43897</v>
      </c>
      <c r="B27" s="9" t="s">
        <v>9</v>
      </c>
      <c r="C27" s="9" t="s">
        <v>10</v>
      </c>
      <c r="D27" s="7" t="s">
        <v>5</v>
      </c>
      <c r="E27" s="10">
        <v>7</v>
      </c>
      <c r="F27" s="11">
        <v>19.989999999999998</v>
      </c>
      <c r="G27" s="12">
        <v>139.92999999999998</v>
      </c>
    </row>
    <row r="28" spans="1:7">
      <c r="A28" s="8">
        <v>43914</v>
      </c>
      <c r="B28" s="9" t="s">
        <v>3</v>
      </c>
      <c r="C28" s="9" t="s">
        <v>6</v>
      </c>
      <c r="D28" s="7" t="s">
        <v>18</v>
      </c>
      <c r="E28" s="10">
        <v>50</v>
      </c>
      <c r="F28" s="11">
        <v>4.99</v>
      </c>
      <c r="G28" s="12">
        <v>249.5</v>
      </c>
    </row>
    <row r="29" spans="1:7">
      <c r="A29" s="8">
        <v>43931</v>
      </c>
      <c r="B29" s="9" t="s">
        <v>3</v>
      </c>
      <c r="C29" s="9" t="s">
        <v>11</v>
      </c>
      <c r="D29" s="7" t="s">
        <v>2</v>
      </c>
      <c r="E29" s="10">
        <v>66</v>
      </c>
      <c r="F29" s="11">
        <v>1.99</v>
      </c>
      <c r="G29" s="12">
        <v>131.34</v>
      </c>
    </row>
    <row r="30" spans="1:7">
      <c r="A30" s="8">
        <v>43948</v>
      </c>
      <c r="B30" s="9" t="s">
        <v>0</v>
      </c>
      <c r="C30" s="9" t="s">
        <v>14</v>
      </c>
      <c r="D30" s="7" t="s">
        <v>8</v>
      </c>
      <c r="E30" s="10">
        <v>96</v>
      </c>
      <c r="F30" s="11">
        <v>4.99</v>
      </c>
      <c r="G30" s="12">
        <v>479.04</v>
      </c>
    </row>
    <row r="31" spans="1:7">
      <c r="A31" s="8">
        <v>43965</v>
      </c>
      <c r="B31" s="9" t="s">
        <v>3</v>
      </c>
      <c r="C31" s="9" t="s">
        <v>7</v>
      </c>
      <c r="D31" s="7" t="s">
        <v>2</v>
      </c>
      <c r="E31" s="10">
        <v>53</v>
      </c>
      <c r="F31" s="11">
        <v>1.29</v>
      </c>
      <c r="G31" s="12">
        <v>68.37</v>
      </c>
    </row>
    <row r="32" spans="1:7">
      <c r="A32" s="8">
        <v>43982</v>
      </c>
      <c r="B32" s="9" t="s">
        <v>3</v>
      </c>
      <c r="C32" s="9" t="s">
        <v>7</v>
      </c>
      <c r="D32" s="7" t="s">
        <v>5</v>
      </c>
      <c r="E32" s="10">
        <v>80</v>
      </c>
      <c r="F32" s="11">
        <v>8.99</v>
      </c>
      <c r="G32" s="12">
        <v>719.2</v>
      </c>
    </row>
    <row r="33" spans="1:7">
      <c r="A33" s="8">
        <v>43999</v>
      </c>
      <c r="B33" s="9" t="s">
        <v>3</v>
      </c>
      <c r="C33" s="9" t="s">
        <v>4</v>
      </c>
      <c r="D33" s="7" t="s">
        <v>17</v>
      </c>
      <c r="E33" s="10">
        <v>5</v>
      </c>
      <c r="F33" s="11">
        <v>125</v>
      </c>
      <c r="G33" s="12">
        <v>625</v>
      </c>
    </row>
    <row r="34" spans="1:7">
      <c r="A34" s="8">
        <v>44016</v>
      </c>
      <c r="B34" s="9" t="s">
        <v>0</v>
      </c>
      <c r="C34" s="9" t="s">
        <v>1</v>
      </c>
      <c r="D34" s="7" t="s">
        <v>18</v>
      </c>
      <c r="E34" s="10">
        <v>62</v>
      </c>
      <c r="F34" s="11">
        <v>4.99</v>
      </c>
      <c r="G34" s="12">
        <v>309.38</v>
      </c>
    </row>
    <row r="35" spans="1:7">
      <c r="A35" s="8">
        <v>44033</v>
      </c>
      <c r="B35" s="9" t="s">
        <v>3</v>
      </c>
      <c r="C35" s="9" t="s">
        <v>13</v>
      </c>
      <c r="D35" s="7" t="s">
        <v>18</v>
      </c>
      <c r="E35" s="10">
        <v>55</v>
      </c>
      <c r="F35" s="11">
        <v>12.49</v>
      </c>
      <c r="G35" s="12">
        <v>686.95</v>
      </c>
    </row>
    <row r="36" spans="1:7">
      <c r="A36" s="8">
        <v>44050</v>
      </c>
      <c r="B36" s="9" t="s">
        <v>3</v>
      </c>
      <c r="C36" s="9" t="s">
        <v>4</v>
      </c>
      <c r="D36" s="7" t="s">
        <v>18</v>
      </c>
      <c r="E36" s="10">
        <v>42</v>
      </c>
      <c r="F36" s="11">
        <v>23.95</v>
      </c>
      <c r="G36" s="12">
        <v>1005.9</v>
      </c>
    </row>
    <row r="37" spans="1:7">
      <c r="A37" s="8">
        <v>44067</v>
      </c>
      <c r="B37" s="9" t="s">
        <v>9</v>
      </c>
      <c r="C37" s="9" t="s">
        <v>10</v>
      </c>
      <c r="D37" s="7" t="s">
        <v>17</v>
      </c>
      <c r="E37" s="10">
        <v>3</v>
      </c>
      <c r="F37" s="11">
        <v>275</v>
      </c>
      <c r="G37" s="12">
        <v>825</v>
      </c>
    </row>
    <row r="38" spans="1:7">
      <c r="A38" s="8">
        <v>44084</v>
      </c>
      <c r="B38" s="9" t="s">
        <v>3</v>
      </c>
      <c r="C38" s="9" t="s">
        <v>7</v>
      </c>
      <c r="D38" s="7" t="s">
        <v>2</v>
      </c>
      <c r="E38" s="10">
        <v>7</v>
      </c>
      <c r="F38" s="11">
        <v>1.29</v>
      </c>
      <c r="G38" s="12">
        <v>9.0300000000000011</v>
      </c>
    </row>
    <row r="39" spans="1:7">
      <c r="A39" s="8">
        <v>44101</v>
      </c>
      <c r="B39" s="9" t="s">
        <v>9</v>
      </c>
      <c r="C39" s="9" t="s">
        <v>10</v>
      </c>
      <c r="D39" s="7" t="s">
        <v>8</v>
      </c>
      <c r="E39" s="10">
        <v>76</v>
      </c>
      <c r="F39" s="11">
        <v>1.99</v>
      </c>
      <c r="G39" s="12">
        <v>151.24</v>
      </c>
    </row>
    <row r="40" spans="1:7">
      <c r="A40" s="8">
        <v>44118</v>
      </c>
      <c r="B40" s="9" t="s">
        <v>9</v>
      </c>
      <c r="C40" s="9" t="s">
        <v>12</v>
      </c>
      <c r="D40" s="7" t="s">
        <v>5</v>
      </c>
      <c r="E40" s="10">
        <v>57</v>
      </c>
      <c r="F40" s="11">
        <v>19.989999999999998</v>
      </c>
      <c r="G40" s="12">
        <v>1139.4299999999998</v>
      </c>
    </row>
    <row r="41" spans="1:7">
      <c r="A41" s="8">
        <v>44135</v>
      </c>
      <c r="B41" s="9" t="s">
        <v>3</v>
      </c>
      <c r="C41" s="9" t="s">
        <v>11</v>
      </c>
      <c r="D41" s="7" t="s">
        <v>2</v>
      </c>
      <c r="E41" s="10">
        <v>14</v>
      </c>
      <c r="F41" s="11">
        <v>1.29</v>
      </c>
      <c r="G41" s="12">
        <v>18.060000000000002</v>
      </c>
    </row>
    <row r="42" spans="1:7">
      <c r="A42" s="8">
        <v>44152</v>
      </c>
      <c r="B42" s="9" t="s">
        <v>3</v>
      </c>
      <c r="C42" s="9" t="s">
        <v>6</v>
      </c>
      <c r="D42" s="7" t="s">
        <v>5</v>
      </c>
      <c r="E42" s="10">
        <v>11</v>
      </c>
      <c r="F42" s="11">
        <v>4.99</v>
      </c>
      <c r="G42" s="12">
        <v>54.89</v>
      </c>
    </row>
    <row r="43" spans="1:7">
      <c r="A43" s="8">
        <v>44169</v>
      </c>
      <c r="B43" s="9" t="s">
        <v>3</v>
      </c>
      <c r="C43" s="9" t="s">
        <v>6</v>
      </c>
      <c r="D43" s="7" t="s">
        <v>5</v>
      </c>
      <c r="E43" s="10">
        <v>94</v>
      </c>
      <c r="F43" s="11">
        <v>19.989999999999998</v>
      </c>
      <c r="G43" s="12">
        <v>1879.06</v>
      </c>
    </row>
    <row r="44" spans="1:7">
      <c r="A44" s="8">
        <v>44186</v>
      </c>
      <c r="B44" s="9" t="s">
        <v>3</v>
      </c>
      <c r="C44" s="9" t="s">
        <v>11</v>
      </c>
      <c r="D44" s="7" t="s">
        <v>5</v>
      </c>
      <c r="E44" s="10">
        <v>28</v>
      </c>
      <c r="F44" s="11">
        <v>4.99</v>
      </c>
      <c r="G44" s="12">
        <v>139.72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Sumif</vt:lpstr>
      <vt:lpstr>Sumifs</vt:lpstr>
      <vt:lpstr>Countif</vt:lpstr>
      <vt:lpstr>Countifs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Avijeet Biswal</dc:creator>
  <cp:lastModifiedBy>Admin</cp:lastModifiedBy>
  <dcterms:created xsi:type="dcterms:W3CDTF">2020-07-06T20:31:55Z</dcterms:created>
  <dcterms:modified xsi:type="dcterms:W3CDTF">2022-05-09T11:52:23Z</dcterms:modified>
</cp:coreProperties>
</file>