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16039ea603866/Desktop/Comp Portfolio/"/>
    </mc:Choice>
  </mc:AlternateContent>
  <xr:revisionPtr revIDLastSave="500" documentId="8_{EBF23065-49CA-4980-B1B5-5B909659947E}" xr6:coauthVersionLast="47" xr6:coauthVersionMax="47" xr10:uidLastSave="{8AD52E07-8727-44B2-B7B0-B24C88179DF4}"/>
  <bookViews>
    <workbookView xWindow="2200" yWindow="2750" windowWidth="35920" windowHeight="16740" xr2:uid="{91D8EBB0-BFFD-462D-B86F-36893E575B8C}"/>
  </bookViews>
  <sheets>
    <sheet name="Counter Offers Calculator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4" i="2"/>
  <c r="C28" i="2"/>
  <c r="C27" i="2"/>
  <c r="C26" i="2"/>
  <c r="H14" i="2"/>
  <c r="H17" i="2"/>
  <c r="C14" i="2"/>
  <c r="C17" i="2"/>
  <c r="H20" i="2"/>
  <c r="H21" i="2"/>
  <c r="H29" i="2"/>
  <c r="H31" i="2"/>
  <c r="C20" i="2"/>
  <c r="C21" i="2"/>
  <c r="C24" i="2"/>
  <c r="C29" i="2"/>
  <c r="C31" i="2"/>
</calcChain>
</file>

<file path=xl/sharedStrings.xml><?xml version="1.0" encoding="utf-8"?>
<sst xmlns="http://schemas.openxmlformats.org/spreadsheetml/2006/main" count="68" uniqueCount="42">
  <si>
    <t xml:space="preserve">This sheet is locked due to copy right restrictions. Contact Karey if you'd would like her to create an analogous solution to automate your manual work today </t>
  </si>
  <si>
    <t xml:space="preserve">Name </t>
  </si>
  <si>
    <t xml:space="preserve">Job </t>
  </si>
  <si>
    <t xml:space="preserve">Company </t>
  </si>
  <si>
    <t>Bonus $</t>
  </si>
  <si>
    <t>Base $</t>
  </si>
  <si>
    <t>Bonus %</t>
  </si>
  <si>
    <t>TDC</t>
  </si>
  <si>
    <t>RSU</t>
  </si>
  <si>
    <t>RSU $</t>
  </si>
  <si>
    <t>Vacation PTO</t>
  </si>
  <si>
    <t xml:space="preserve">Total </t>
  </si>
  <si>
    <t>ER Medical</t>
  </si>
  <si>
    <t>ER Dental</t>
  </si>
  <si>
    <t>ER Vision</t>
  </si>
  <si>
    <t>ER HSA</t>
  </si>
  <si>
    <t xml:space="preserve">401k ER Match </t>
  </si>
  <si>
    <t>Cell Allowance</t>
  </si>
  <si>
    <t>Internet Allowance</t>
  </si>
  <si>
    <t>Tuition Allowance</t>
  </si>
  <si>
    <t>Employer covers 100% for all medical expenses</t>
  </si>
  <si>
    <t xml:space="preserve">If employee opt out of mobile work device </t>
  </si>
  <si>
    <t>Total Rewards</t>
  </si>
  <si>
    <t>Notes</t>
  </si>
  <si>
    <t>Current Total Direct Compensation</t>
  </si>
  <si>
    <t>Test Employee</t>
  </si>
  <si>
    <t>Location Tier</t>
  </si>
  <si>
    <t xml:space="preserve">Jersey City/ NYC </t>
  </si>
  <si>
    <t>Current Annual Total Direct Compensation</t>
  </si>
  <si>
    <t>Current Annual Benefits Employer Contribution</t>
  </si>
  <si>
    <t>NEW OFFER</t>
  </si>
  <si>
    <t>CURRENT OFFER</t>
  </si>
  <si>
    <t>Fully vested right away - 100% match up to 3k and then 50% afterwards (22.5k max contribution from employee for 2023 )</t>
  </si>
  <si>
    <t>Up to 12k for work related classes (ex: MBA, SQL, etc.) and up to 6k for non work related classes (ex: dance classes, driving classes, etc.)</t>
  </si>
  <si>
    <t>Employer contributes 1.5k annually right away (3.5k max contribution from employee for 2023)</t>
  </si>
  <si>
    <t>**Does not include taxes and inflation</t>
  </si>
  <si>
    <t>Manager</t>
  </si>
  <si>
    <t>COUNTER OFFERS</t>
  </si>
  <si>
    <t>Sr. Manager</t>
  </si>
  <si>
    <t xml:space="preserve">PTO- 15 vacation days can be cashed out (but 15 sick, 15 covid, 2 volunteer days, and 15 emergency saturated leave PTO dates can not)) </t>
  </si>
  <si>
    <t>Current Company</t>
  </si>
  <si>
    <t>New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</si>
</sst>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u/>
      <sz val="11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u/>
      <sz val="10"/>
      <color rgb="FF000000"/>
      <name val="Segoe UI"/>
      <family val="2"/>
    </font>
    <font>
      <b/>
      <sz val="10"/>
      <name val="Segoe UI"/>
      <family val="2"/>
    </font>
    <font>
      <b/>
      <sz val="10"/>
      <color rgb="FF595959"/>
      <name val="Segoe UI"/>
      <family val="2"/>
    </font>
    <font>
      <sz val="10"/>
      <color rgb="FF595959"/>
      <name val="Segoe UI"/>
      <family val="2"/>
    </font>
    <font>
      <i/>
      <sz val="10"/>
      <color rgb="FF595959"/>
      <name val="Segoe UI"/>
      <family val="2"/>
    </font>
    <font>
      <i/>
      <sz val="10"/>
      <color rgb="FFFF0000"/>
      <name val="Segoe UI"/>
      <family val="2"/>
    </font>
    <font>
      <b/>
      <i/>
      <sz val="9"/>
      <color rgb="FFFF0000"/>
      <name val="Segoe UI"/>
      <family val="2"/>
    </font>
    <font>
      <i/>
      <sz val="9"/>
      <color rgb="FFFF0000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Calibri"/>
      <family val="2"/>
    </font>
    <font>
      <i/>
      <sz val="12"/>
      <color rgb="FFFF0000"/>
      <name val="Segoe UI"/>
      <family val="2"/>
    </font>
    <font>
      <b/>
      <sz val="10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EB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6" fillId="0" borderId="0" xfId="2" applyNumberFormat="1" applyFont="1" applyAlignment="1">
      <alignment horizontal="left" vertical="top"/>
    </xf>
    <xf numFmtId="164" fontId="6" fillId="0" borderId="5" xfId="2" applyNumberFormat="1" applyFont="1" applyBorder="1" applyAlignment="1">
      <alignment horizontal="left" vertical="top"/>
    </xf>
    <xf numFmtId="164" fontId="6" fillId="0" borderId="5" xfId="2" applyNumberFormat="1" applyFont="1" applyBorder="1" applyAlignment="1">
      <alignment horizontal="right" vertical="top"/>
    </xf>
    <xf numFmtId="164" fontId="6" fillId="0" borderId="6" xfId="2" applyNumberFormat="1" applyFont="1" applyBorder="1" applyAlignment="1">
      <alignment horizontal="right" vertical="top"/>
    </xf>
    <xf numFmtId="164" fontId="5" fillId="0" borderId="3" xfId="2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2" borderId="0" xfId="4" applyFont="1" applyFill="1" applyAlignment="1">
      <alignment horizontal="left" vertical="top"/>
    </xf>
    <xf numFmtId="0" fontId="10" fillId="2" borderId="0" xfId="4" applyFont="1" applyFill="1" applyAlignment="1">
      <alignment horizontal="left" vertical="top"/>
    </xf>
    <xf numFmtId="164" fontId="10" fillId="2" borderId="0" xfId="2" applyNumberFormat="1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11" fillId="2" borderId="0" xfId="4" applyFont="1" applyFill="1" applyAlignment="1">
      <alignment horizontal="left" vertical="top"/>
    </xf>
    <xf numFmtId="0" fontId="12" fillId="3" borderId="0" xfId="4" applyFont="1" applyFill="1" applyAlignment="1">
      <alignment horizontal="left" vertical="top"/>
    </xf>
    <xf numFmtId="0" fontId="10" fillId="3" borderId="0" xfId="4" applyFont="1" applyFill="1" applyAlignment="1">
      <alignment horizontal="left" vertical="top"/>
    </xf>
    <xf numFmtId="164" fontId="10" fillId="3" borderId="0" xfId="2" applyNumberFormat="1" applyFont="1" applyFill="1" applyAlignment="1">
      <alignment horizontal="left" vertical="top"/>
    </xf>
    <xf numFmtId="9" fontId="6" fillId="0" borderId="5" xfId="3" applyFont="1" applyBorder="1" applyAlignment="1">
      <alignment horizontal="right" vertical="top"/>
    </xf>
    <xf numFmtId="165" fontId="6" fillId="0" borderId="5" xfId="1" applyNumberFormat="1" applyFont="1" applyBorder="1" applyAlignment="1">
      <alignment horizontal="right" vertical="top"/>
    </xf>
    <xf numFmtId="44" fontId="6" fillId="0" borderId="5" xfId="2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2" borderId="0" xfId="4" applyFont="1" applyFill="1" applyAlignment="1">
      <alignment horizontal="left" vertical="top"/>
    </xf>
    <xf numFmtId="0" fontId="12" fillId="0" borderId="0" xfId="0" applyFont="1"/>
    <xf numFmtId="164" fontId="5" fillId="0" borderId="0" xfId="2" applyNumberFormat="1" applyFont="1" applyBorder="1" applyAlignment="1">
      <alignment horizontal="right" vertical="top"/>
    </xf>
    <xf numFmtId="164" fontId="6" fillId="0" borderId="7" xfId="2" applyNumberFormat="1" applyFont="1" applyBorder="1" applyAlignment="1">
      <alignment horizontal="left" vertical="top"/>
    </xf>
    <xf numFmtId="164" fontId="6" fillId="0" borderId="7" xfId="2" applyNumberFormat="1" applyFont="1" applyBorder="1" applyAlignment="1">
      <alignment horizontal="right" vertical="top"/>
    </xf>
    <xf numFmtId="164" fontId="0" fillId="0" borderId="0" xfId="2" applyNumberFormat="1" applyFont="1"/>
    <xf numFmtId="164" fontId="12" fillId="0" borderId="0" xfId="2" applyNumberFormat="1" applyFont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5" fillId="0" borderId="3" xfId="0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top"/>
    </xf>
    <xf numFmtId="164" fontId="5" fillId="3" borderId="0" xfId="2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left" vertical="top"/>
    </xf>
    <xf numFmtId="164" fontId="6" fillId="6" borderId="7" xfId="2" applyNumberFormat="1" applyFont="1" applyFill="1" applyBorder="1" applyAlignment="1" applyProtection="1">
      <alignment horizontal="left" vertical="top"/>
      <protection locked="0"/>
    </xf>
    <xf numFmtId="164" fontId="6" fillId="6" borderId="5" xfId="2" applyNumberFormat="1" applyFont="1" applyFill="1" applyBorder="1" applyAlignment="1" applyProtection="1">
      <alignment horizontal="left" vertical="top"/>
      <protection locked="0"/>
    </xf>
    <xf numFmtId="164" fontId="6" fillId="3" borderId="6" xfId="2" applyNumberFormat="1" applyFont="1" applyFill="1" applyBorder="1" applyAlignment="1">
      <alignment horizontal="right" vertical="top"/>
    </xf>
    <xf numFmtId="164" fontId="6" fillId="6" borderId="7" xfId="2" applyNumberFormat="1" applyFont="1" applyFill="1" applyBorder="1" applyAlignment="1" applyProtection="1">
      <alignment horizontal="right" vertical="top"/>
      <protection locked="0"/>
    </xf>
    <xf numFmtId="9" fontId="6" fillId="6" borderId="5" xfId="3" applyFont="1" applyFill="1" applyBorder="1" applyAlignment="1" applyProtection="1">
      <alignment horizontal="right" vertical="top"/>
      <protection locked="0"/>
    </xf>
    <xf numFmtId="165" fontId="6" fillId="6" borderId="5" xfId="1" applyNumberFormat="1" applyFont="1" applyFill="1" applyBorder="1" applyAlignment="1" applyProtection="1">
      <alignment horizontal="right" vertical="top"/>
      <protection locked="0"/>
    </xf>
    <xf numFmtId="0" fontId="6" fillId="0" borderId="5" xfId="0" applyFont="1" applyBorder="1" applyAlignment="1">
      <alignment horizontal="left"/>
    </xf>
    <xf numFmtId="0" fontId="6" fillId="6" borderId="5" xfId="0" applyFont="1" applyFill="1" applyBorder="1" applyAlignment="1" applyProtection="1">
      <alignment horizontal="left" indent="1"/>
      <protection locked="0"/>
    </xf>
    <xf numFmtId="164" fontId="5" fillId="0" borderId="0" xfId="2" applyNumberFormat="1" applyFont="1" applyBorder="1" applyAlignment="1">
      <alignment horizontal="left" vertical="top" indent="1"/>
    </xf>
    <xf numFmtId="0" fontId="6" fillId="0" borderId="5" xfId="0" applyFont="1" applyBorder="1" applyAlignment="1">
      <alignment horizontal="left" vertical="top" indent="2"/>
    </xf>
    <xf numFmtId="0" fontId="6" fillId="0" borderId="5" xfId="0" applyFont="1" applyBorder="1" applyAlignment="1">
      <alignment horizontal="left" indent="2"/>
    </xf>
    <xf numFmtId="0" fontId="6" fillId="3" borderId="5" xfId="0" applyFont="1" applyFill="1" applyBorder="1" applyAlignment="1">
      <alignment horizontal="left" vertical="top" indent="2"/>
    </xf>
    <xf numFmtId="0" fontId="6" fillId="0" borderId="7" xfId="0" applyFont="1" applyBorder="1" applyAlignment="1">
      <alignment horizontal="left" vertical="top" indent="2"/>
    </xf>
    <xf numFmtId="0" fontId="6" fillId="0" borderId="6" xfId="0" applyFont="1" applyBorder="1" applyAlignment="1">
      <alignment horizontal="left" vertical="top" indent="2"/>
    </xf>
    <xf numFmtId="164" fontId="12" fillId="0" borderId="0" xfId="2" applyNumberFormat="1" applyFont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15" fillId="5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164" fontId="6" fillId="6" borderId="5" xfId="2" applyNumberFormat="1" applyFont="1" applyFill="1" applyBorder="1" applyAlignment="1">
      <alignment horizontal="left" vertical="top"/>
    </xf>
    <xf numFmtId="44" fontId="6" fillId="6" borderId="5" xfId="2" applyFont="1" applyFill="1" applyBorder="1" applyAlignment="1">
      <alignment horizontal="left" vertical="top"/>
    </xf>
    <xf numFmtId="0" fontId="18" fillId="5" borderId="3" xfId="0" applyFont="1" applyFill="1" applyBorder="1" applyAlignment="1">
      <alignment horizontal="right" vertical="top"/>
    </xf>
    <xf numFmtId="164" fontId="18" fillId="5" borderId="3" xfId="2" applyNumberFormat="1" applyFont="1" applyFill="1" applyBorder="1" applyAlignment="1">
      <alignment horizontal="right" vertical="top"/>
    </xf>
  </cellXfs>
  <cellStyles count="5">
    <cellStyle name="Comma" xfId="1" builtinId="3"/>
    <cellStyle name="Currency" xfId="2" builtinId="4"/>
    <cellStyle name="Normal" xfId="0" builtinId="0"/>
    <cellStyle name="Normal 2 3" xfId="4" xr:uid="{0C4803A2-ECFA-4AD1-9EDB-5534D90892CB}"/>
    <cellStyle name="Percent" xfId="3" builtinId="5"/>
  </cellStyles>
  <dxfs count="0"/>
  <tableStyles count="0" defaultTableStyle="TableStyleMedium2" defaultPivotStyle="PivotStyleLight16"/>
  <colors>
    <mruColors>
      <color rgb="FFFFFFEB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72F-A837-4F1E-93C2-ADE5B8C0FED9}">
  <sheetPr>
    <tabColor theme="0"/>
  </sheetPr>
  <dimension ref="A1:AH1008"/>
  <sheetViews>
    <sheetView showGridLines="0" tabSelected="1" zoomScale="80" zoomScaleNormal="80" workbookViewId="0">
      <selection activeCell="H6" sqref="H6"/>
    </sheetView>
  </sheetViews>
  <sheetFormatPr defaultColWidth="14.453125" defaultRowHeight="16" outlineLevelRow="1" outlineLevelCol="1" x14ac:dyDescent="0.35"/>
  <cols>
    <col min="1" max="1" width="8.36328125" style="3" customWidth="1"/>
    <col min="2" max="2" width="39.453125" style="3" customWidth="1"/>
    <col min="3" max="3" width="39.453125" style="7" customWidth="1"/>
    <col min="4" max="4" width="4.81640625" customWidth="1"/>
    <col min="5" max="5" width="90.453125" style="25" customWidth="1" outlineLevel="1"/>
    <col min="6" max="6" width="8.90625" customWidth="1"/>
    <col min="7" max="7" width="39.453125" style="3" customWidth="1"/>
    <col min="8" max="8" width="39.453125" style="7" customWidth="1"/>
    <col min="9" max="9" width="8.7265625" style="3" customWidth="1"/>
    <col min="10" max="10" width="81.26953125" style="3" customWidth="1" outlineLevel="1"/>
    <col min="11" max="26" width="8.7265625" style="3" customWidth="1"/>
    <col min="27" max="16384" width="14.453125" style="3"/>
  </cols>
  <sheetData>
    <row r="1" spans="1:34" s="15" customFormat="1" x14ac:dyDescent="0.35">
      <c r="A1" s="14" t="s">
        <v>37</v>
      </c>
      <c r="C1" s="16"/>
      <c r="D1" s="26"/>
      <c r="E1" s="26"/>
      <c r="H1" s="16"/>
      <c r="W1" s="17"/>
      <c r="X1" s="18"/>
    </row>
    <row r="2" spans="1:34" s="20" customFormat="1" x14ac:dyDescent="0.35">
      <c r="A2" s="19" t="s">
        <v>0</v>
      </c>
      <c r="C2" s="21"/>
      <c r="D2"/>
      <c r="E2" s="19"/>
      <c r="F2"/>
      <c r="H2" s="2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43" customFormat="1" ht="14.5" customHeight="1" x14ac:dyDescent="0.35">
      <c r="A3" s="39"/>
      <c r="B3" s="39"/>
      <c r="C3" s="40"/>
      <c r="D3" s="41"/>
      <c r="E3" s="42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34" ht="7.5" customHeight="1" x14ac:dyDescent="0.35">
      <c r="A4" s="5"/>
      <c r="B4" s="4"/>
      <c r="C4" s="6"/>
      <c r="E4" s="36"/>
      <c r="G4" s="4"/>
      <c r="H4" s="6"/>
    </row>
    <row r="5" spans="1:34" s="13" customFormat="1" ht="28.5" customHeight="1" x14ac:dyDescent="0.35">
      <c r="A5" s="12"/>
      <c r="B5" s="61" t="s">
        <v>31</v>
      </c>
      <c r="C5" s="61"/>
      <c r="D5" s="37"/>
      <c r="E5" s="38"/>
      <c r="F5" s="37"/>
      <c r="G5" s="61" t="s">
        <v>30</v>
      </c>
      <c r="H5" s="61"/>
    </row>
    <row r="6" spans="1:34" x14ac:dyDescent="0.45">
      <c r="A6" s="5"/>
      <c r="B6" s="53" t="s">
        <v>1</v>
      </c>
      <c r="C6" s="50" t="s">
        <v>25</v>
      </c>
      <c r="G6" s="53" t="s">
        <v>1</v>
      </c>
      <c r="H6" s="51" t="s">
        <v>25</v>
      </c>
    </row>
    <row r="7" spans="1:34" x14ac:dyDescent="0.45">
      <c r="A7" s="5"/>
      <c r="B7" s="55" t="s">
        <v>3</v>
      </c>
      <c r="C7" s="50" t="s">
        <v>40</v>
      </c>
      <c r="G7" s="55" t="s">
        <v>3</v>
      </c>
      <c r="H7" s="51" t="s">
        <v>41</v>
      </c>
    </row>
    <row r="8" spans="1:34" x14ac:dyDescent="0.45">
      <c r="A8" s="5"/>
      <c r="B8" s="53" t="s">
        <v>2</v>
      </c>
      <c r="C8" s="50" t="s">
        <v>36</v>
      </c>
      <c r="G8" s="53" t="s">
        <v>2</v>
      </c>
      <c r="H8" s="51" t="s">
        <v>38</v>
      </c>
    </row>
    <row r="9" spans="1:34" x14ac:dyDescent="0.45">
      <c r="A9" s="2"/>
      <c r="B9" s="54" t="s">
        <v>26</v>
      </c>
      <c r="C9" s="50" t="s">
        <v>27</v>
      </c>
      <c r="E9" s="27"/>
      <c r="G9" s="54" t="s">
        <v>26</v>
      </c>
      <c r="H9" s="51" t="s">
        <v>27</v>
      </c>
    </row>
    <row r="10" spans="1:34" ht="11" customHeight="1" thickBot="1" x14ac:dyDescent="0.4">
      <c r="A10" s="5"/>
      <c r="B10" s="4"/>
      <c r="C10" s="28"/>
      <c r="G10" s="4"/>
      <c r="H10" s="52"/>
    </row>
    <row r="11" spans="1:34" ht="14.5" customHeight="1" thickBot="1" x14ac:dyDescent="0.4">
      <c r="A11" s="5"/>
      <c r="B11" s="59" t="s">
        <v>28</v>
      </c>
      <c r="C11" s="60"/>
      <c r="G11" s="59" t="s">
        <v>24</v>
      </c>
      <c r="H11" s="60"/>
    </row>
    <row r="12" spans="1:34" x14ac:dyDescent="0.35">
      <c r="A12" s="5"/>
      <c r="B12" s="56" t="s">
        <v>5</v>
      </c>
      <c r="C12" s="30">
        <v>210000</v>
      </c>
      <c r="G12" s="56" t="s">
        <v>5</v>
      </c>
      <c r="H12" s="47">
        <v>225000</v>
      </c>
    </row>
    <row r="13" spans="1:34" outlineLevel="1" x14ac:dyDescent="0.35">
      <c r="A13" s="5"/>
      <c r="B13" s="53" t="s">
        <v>6</v>
      </c>
      <c r="C13" s="22">
        <v>0.2</v>
      </c>
      <c r="G13" s="53" t="s">
        <v>6</v>
      </c>
      <c r="H13" s="48">
        <v>0.25</v>
      </c>
    </row>
    <row r="14" spans="1:34" x14ac:dyDescent="0.35">
      <c r="A14" s="5"/>
      <c r="B14" s="53" t="s">
        <v>4</v>
      </c>
      <c r="C14" s="9">
        <f>C13*C12</f>
        <v>42000</v>
      </c>
      <c r="G14" s="53" t="s">
        <v>4</v>
      </c>
      <c r="H14" s="9">
        <f>H13*H12</f>
        <v>56250</v>
      </c>
    </row>
    <row r="15" spans="1:34" outlineLevel="1" x14ac:dyDescent="0.35">
      <c r="A15" s="5"/>
      <c r="B15" s="53" t="s">
        <v>8</v>
      </c>
      <c r="C15" s="23">
        <v>320</v>
      </c>
      <c r="G15" s="53" t="s">
        <v>8</v>
      </c>
      <c r="H15" s="49">
        <v>400</v>
      </c>
    </row>
    <row r="16" spans="1:34" x14ac:dyDescent="0.35">
      <c r="A16" s="5"/>
      <c r="B16" s="57" t="s">
        <v>9</v>
      </c>
      <c r="C16" s="10">
        <v>86667</v>
      </c>
      <c r="G16" s="57" t="s">
        <v>9</v>
      </c>
      <c r="H16" s="46">
        <v>108333</v>
      </c>
    </row>
    <row r="17" spans="1:10" ht="16.5" thickBot="1" x14ac:dyDescent="0.4">
      <c r="A17" s="5"/>
      <c r="B17" s="35" t="s">
        <v>7</v>
      </c>
      <c r="C17" s="11">
        <f>C16+C14+C12</f>
        <v>338667</v>
      </c>
      <c r="G17" s="35" t="s">
        <v>7</v>
      </c>
      <c r="H17" s="11">
        <f>H16+H14+H12</f>
        <v>389583</v>
      </c>
    </row>
    <row r="18" spans="1:10" ht="11" customHeight="1" thickTop="1" thickBot="1" x14ac:dyDescent="0.4">
      <c r="A18" s="5"/>
      <c r="B18" s="4"/>
      <c r="C18" s="28"/>
      <c r="G18" s="4"/>
      <c r="H18" s="28"/>
    </row>
    <row r="19" spans="1:10" ht="14.5" customHeight="1" thickBot="1" x14ac:dyDescent="0.4">
      <c r="A19" s="5"/>
      <c r="B19" s="59" t="s">
        <v>29</v>
      </c>
      <c r="C19" s="60"/>
      <c r="E19" s="33" t="s">
        <v>23</v>
      </c>
      <c r="G19" s="59" t="s">
        <v>29</v>
      </c>
      <c r="H19" s="60"/>
      <c r="J19" s="33" t="s">
        <v>23</v>
      </c>
    </row>
    <row r="20" spans="1:10" x14ac:dyDescent="0.35">
      <c r="A20" s="5"/>
      <c r="B20" s="56" t="s">
        <v>16</v>
      </c>
      <c r="C20" s="29">
        <f>((22500-3000)*50%)+3000</f>
        <v>12750</v>
      </c>
      <c r="E20" s="34" t="s">
        <v>32</v>
      </c>
      <c r="G20" s="56" t="s">
        <v>16</v>
      </c>
      <c r="H20" s="44">
        <f>((22500-3000)*50%)+3000</f>
        <v>12750</v>
      </c>
      <c r="J20"/>
    </row>
    <row r="21" spans="1:10" x14ac:dyDescent="0.35">
      <c r="A21" s="5"/>
      <c r="B21" s="53" t="s">
        <v>10</v>
      </c>
      <c r="C21" s="8">
        <f>((C12/52)/5)*15</f>
        <v>12115.384615384615</v>
      </c>
      <c r="E21" s="34" t="s">
        <v>39</v>
      </c>
      <c r="G21" s="53" t="s">
        <v>10</v>
      </c>
      <c r="H21" s="45">
        <f>((H12/52)/5)*15</f>
        <v>12980.769230769232</v>
      </c>
      <c r="J21"/>
    </row>
    <row r="22" spans="1:10" x14ac:dyDescent="0.35">
      <c r="A22" s="5"/>
      <c r="B22" s="53" t="s">
        <v>17</v>
      </c>
      <c r="C22" s="8">
        <v>75</v>
      </c>
      <c r="E22" s="34" t="s">
        <v>21</v>
      </c>
      <c r="G22" s="53" t="s">
        <v>17</v>
      </c>
      <c r="H22" s="45">
        <v>75</v>
      </c>
      <c r="J22"/>
    </row>
    <row r="23" spans="1:10" x14ac:dyDescent="0.35">
      <c r="A23" s="5"/>
      <c r="B23" s="53" t="s">
        <v>18</v>
      </c>
      <c r="C23" s="8">
        <v>75</v>
      </c>
      <c r="E23" s="34"/>
      <c r="G23" s="53" t="s">
        <v>18</v>
      </c>
      <c r="H23" s="45">
        <v>75</v>
      </c>
      <c r="J23"/>
    </row>
    <row r="24" spans="1:10" x14ac:dyDescent="0.35">
      <c r="A24" s="5"/>
      <c r="B24" s="53" t="s">
        <v>19</v>
      </c>
      <c r="C24" s="8">
        <f>12000+6000</f>
        <v>18000</v>
      </c>
      <c r="E24" s="34" t="s">
        <v>33</v>
      </c>
      <c r="G24" s="53" t="s">
        <v>19</v>
      </c>
      <c r="H24" s="63">
        <f>12000+6000</f>
        <v>18000</v>
      </c>
      <c r="J24"/>
    </row>
    <row r="25" spans="1:10" x14ac:dyDescent="0.35">
      <c r="A25" s="5"/>
      <c r="B25" s="53" t="s">
        <v>15</v>
      </c>
      <c r="C25" s="8">
        <v>1500</v>
      </c>
      <c r="E25" s="34" t="s">
        <v>34</v>
      </c>
      <c r="G25" s="53" t="s">
        <v>15</v>
      </c>
      <c r="H25" s="63">
        <v>1500</v>
      </c>
      <c r="J25"/>
    </row>
    <row r="26" spans="1:10" x14ac:dyDescent="0.35">
      <c r="A26" s="5"/>
      <c r="B26" s="53" t="s">
        <v>12</v>
      </c>
      <c r="C26" s="24">
        <f>1032.67*12</f>
        <v>12392.04</v>
      </c>
      <c r="E26" s="62" t="s">
        <v>20</v>
      </c>
      <c r="G26" s="53" t="s">
        <v>12</v>
      </c>
      <c r="H26" s="64">
        <f>1032.67*12</f>
        <v>12392.04</v>
      </c>
      <c r="J26"/>
    </row>
    <row r="27" spans="1:10" x14ac:dyDescent="0.35">
      <c r="A27" s="5"/>
      <c r="B27" s="53" t="s">
        <v>13</v>
      </c>
      <c r="C27" s="24">
        <f>59.99*12</f>
        <v>719.88</v>
      </c>
      <c r="E27" s="62"/>
      <c r="G27" s="53" t="s">
        <v>13</v>
      </c>
      <c r="H27" s="64">
        <f>59.99*12</f>
        <v>719.88</v>
      </c>
      <c r="J27"/>
    </row>
    <row r="28" spans="1:10" x14ac:dyDescent="0.35">
      <c r="A28" s="5"/>
      <c r="B28" s="53" t="s">
        <v>14</v>
      </c>
      <c r="C28" s="24">
        <f>7.99*12</f>
        <v>95.88</v>
      </c>
      <c r="E28" s="62"/>
      <c r="G28" s="53" t="s">
        <v>14</v>
      </c>
      <c r="H28" s="64">
        <f>7.99*12</f>
        <v>95.88</v>
      </c>
      <c r="J28"/>
    </row>
    <row r="29" spans="1:10" ht="16.5" thickBot="1" x14ac:dyDescent="0.4">
      <c r="A29" s="5"/>
      <c r="B29" s="35" t="s">
        <v>11</v>
      </c>
      <c r="C29" s="11">
        <f>SUM(C20:C28)</f>
        <v>57723.184615384613</v>
      </c>
      <c r="G29" s="35" t="s">
        <v>11</v>
      </c>
      <c r="H29" s="11">
        <f>SUM(H20:H28)</f>
        <v>58588.56923076923</v>
      </c>
    </row>
    <row r="30" spans="1:10" ht="15.75" customHeight="1" thickTop="1" x14ac:dyDescent="0.35"/>
    <row r="31" spans="1:10" ht="16.5" thickBot="1" x14ac:dyDescent="0.4">
      <c r="A31" s="5"/>
      <c r="B31" s="65" t="s">
        <v>22</v>
      </c>
      <c r="C31" s="66">
        <f>C29+C17</f>
        <v>396390.18461538461</v>
      </c>
      <c r="G31" s="65" t="s">
        <v>22</v>
      </c>
      <c r="H31" s="66">
        <f>H29+H17</f>
        <v>448171.56923076924</v>
      </c>
    </row>
    <row r="32" spans="1:10" ht="15.75" customHeight="1" thickTop="1" x14ac:dyDescent="0.35">
      <c r="A32" s="7"/>
      <c r="D32" s="31"/>
      <c r="E32" s="32"/>
    </row>
    <row r="33" spans="1:8" ht="15.75" customHeight="1" x14ac:dyDescent="0.35">
      <c r="A33"/>
      <c r="B33" s="58" t="s">
        <v>35</v>
      </c>
      <c r="C33" s="58"/>
      <c r="E33" s="1"/>
      <c r="G33" s="58" t="s">
        <v>35</v>
      </c>
      <c r="H33" s="58"/>
    </row>
    <row r="34" spans="1:8" ht="15.75" customHeight="1" x14ac:dyDescent="0.35">
      <c r="A34"/>
      <c r="B34"/>
      <c r="C34"/>
      <c r="E34"/>
      <c r="G34"/>
      <c r="H34"/>
    </row>
    <row r="35" spans="1:8" ht="15.75" customHeight="1" x14ac:dyDescent="0.35">
      <c r="A35"/>
      <c r="B35"/>
      <c r="C35"/>
      <c r="E35"/>
      <c r="G35"/>
      <c r="H35"/>
    </row>
    <row r="36" spans="1:8" ht="15.75" customHeight="1" x14ac:dyDescent="0.35">
      <c r="A36"/>
      <c r="B36"/>
      <c r="C36"/>
      <c r="E36"/>
      <c r="G36"/>
      <c r="H36"/>
    </row>
    <row r="37" spans="1:8" ht="15.75" customHeight="1" x14ac:dyDescent="0.35">
      <c r="A37" s="7"/>
      <c r="B37" s="7"/>
      <c r="G37" s="7"/>
    </row>
    <row r="38" spans="1:8" ht="15.75" customHeight="1" x14ac:dyDescent="0.35">
      <c r="A38" s="7"/>
      <c r="B38" s="7"/>
      <c r="G38" s="7"/>
    </row>
    <row r="39" spans="1:8" ht="15.75" customHeight="1" x14ac:dyDescent="0.35"/>
    <row r="40" spans="1:8" ht="15.75" customHeight="1" x14ac:dyDescent="0.35"/>
    <row r="41" spans="1:8" ht="15.75" customHeight="1" x14ac:dyDescent="0.35"/>
    <row r="42" spans="1:8" ht="15.75" customHeight="1" x14ac:dyDescent="0.35"/>
    <row r="43" spans="1:8" ht="15.75" customHeight="1" x14ac:dyDescent="0.35"/>
    <row r="44" spans="1:8" ht="15.75" customHeight="1" x14ac:dyDescent="0.35"/>
    <row r="45" spans="1:8" ht="15.75" customHeight="1" x14ac:dyDescent="0.35"/>
    <row r="46" spans="1:8" ht="15.75" customHeight="1" x14ac:dyDescent="0.35"/>
    <row r="47" spans="1:8" ht="15.75" customHeight="1" x14ac:dyDescent="0.35"/>
    <row r="48" spans="1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" customHeight="1" x14ac:dyDescent="0.35"/>
  </sheetData>
  <sheetProtection algorithmName="SHA-512" hashValue="6OV/nFJvz6BjKRvrhMMpsuBBxtErJDhXUHz6/1ErStUgylHmYIF0ipryPrA01y/b/i56A7gr5w9Ij7azlQJLDw==" saltValue="b4HpLEw8tlkIfmNzSQP2zQ==" spinCount="100000" sheet="1" objects="1" scenarios="1" selectLockedCells="1"/>
  <mergeCells count="9">
    <mergeCell ref="B33:C33"/>
    <mergeCell ref="G33:H33"/>
    <mergeCell ref="B11:C11"/>
    <mergeCell ref="B5:C5"/>
    <mergeCell ref="B19:C19"/>
    <mergeCell ref="E26:E28"/>
    <mergeCell ref="G5:H5"/>
    <mergeCell ref="G11:H11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 Offers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KAREY WONG</dc:creator>
  <cp:lastModifiedBy>KAREY WONG</cp:lastModifiedBy>
  <dcterms:created xsi:type="dcterms:W3CDTF">2023-02-10T05:27:20Z</dcterms:created>
  <dcterms:modified xsi:type="dcterms:W3CDTF">2023-02-10T23:50:24Z</dcterms:modified>
</cp:coreProperties>
</file>