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ca16039ea603866/Desktop/Comp Portfolio/"/>
    </mc:Choice>
  </mc:AlternateContent>
  <xr:revisionPtr revIDLastSave="872" documentId="13_ncr:1_{F886B84B-C727-4BCF-8E4D-B7F8D2CA886E}" xr6:coauthVersionLast="47" xr6:coauthVersionMax="47" xr10:uidLastSave="{C0703981-E081-44B7-855D-F1FB9FCDDE88}"/>
  <bookViews>
    <workbookView xWindow="3080" yWindow="4740" windowWidth="25990" windowHeight="14980" xr2:uid="{4329CD41-E510-405B-A797-BD2139908AC3}"/>
  </bookViews>
  <sheets>
    <sheet name="Comp Side by Side " sheetId="1" r:id="rId1"/>
    <sheet name="FX Calculator" sheetId="3" r:id="rId2"/>
    <sheet name="Job Pricing Sample" sheetId="4" r:id="rId3"/>
  </sheets>
  <definedNames>
    <definedName name="_xlnm._FilterDatabase" localSheetId="1" hidden="1">'FX Calculator'!$B$1:$D$207</definedName>
    <definedName name="_xlnm.Print_Area" localSheetId="0">'Comp Side by Side '!$H$3:$V$67</definedName>
    <definedName name="_xlnm.Print_Area" localSheetId="1">'FX Calculator'!$B$1:$E$154</definedName>
    <definedName name="_xlnm.Print_Titles" localSheetId="1">'FX Calculator'!$1:$6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0" i="1" l="1"/>
  <c r="V21" i="1"/>
  <c r="V61" i="1"/>
  <c r="V66" i="1"/>
  <c r="V56" i="1"/>
  <c r="V27" i="1"/>
  <c r="V29" i="1"/>
  <c r="V41" i="1"/>
  <c r="V42" i="1"/>
  <c r="V43" i="1"/>
  <c r="V45" i="1"/>
  <c r="V67" i="1"/>
  <c r="S60" i="1"/>
  <c r="S21" i="1"/>
  <c r="S61" i="1"/>
  <c r="S66" i="1"/>
  <c r="S56" i="1"/>
  <c r="S27" i="1"/>
  <c r="S29" i="1"/>
  <c r="S41" i="1"/>
  <c r="S42" i="1"/>
  <c r="S43" i="1"/>
  <c r="S45" i="1"/>
  <c r="S67" i="1"/>
  <c r="Q60" i="1"/>
  <c r="Q61" i="1"/>
  <c r="Q63" i="1"/>
  <c r="Q66" i="1"/>
  <c r="Q56" i="1"/>
  <c r="Q27" i="1"/>
  <c r="Q29" i="1"/>
  <c r="Q41" i="1"/>
  <c r="Q42" i="1"/>
  <c r="Q43" i="1"/>
  <c r="Q45" i="1"/>
  <c r="Q67" i="1"/>
  <c r="O60" i="1"/>
  <c r="O21" i="1"/>
  <c r="O61" i="1"/>
  <c r="O66" i="1"/>
  <c r="O56" i="1"/>
  <c r="O27" i="1"/>
  <c r="O29" i="1"/>
  <c r="O41" i="1"/>
  <c r="O42" i="1"/>
  <c r="O43" i="1"/>
  <c r="O45" i="1"/>
  <c r="O67" i="1"/>
  <c r="J14" i="3"/>
  <c r="J10" i="3"/>
</calcChain>
</file>

<file path=xl/sharedStrings.xml><?xml version="1.0" encoding="utf-8"?>
<sst xmlns="http://schemas.openxmlformats.org/spreadsheetml/2006/main" count="419" uniqueCount="344">
  <si>
    <t>NOTES</t>
  </si>
  <si>
    <t>Notes</t>
  </si>
  <si>
    <t>LOCATION</t>
  </si>
  <si>
    <t>Office</t>
  </si>
  <si>
    <t>New York</t>
  </si>
  <si>
    <t>BASE</t>
  </si>
  <si>
    <t>Effective Date</t>
  </si>
  <si>
    <t>Local Currency</t>
  </si>
  <si>
    <t>USD</t>
  </si>
  <si>
    <t xml:space="preserve">Target % </t>
  </si>
  <si>
    <t>---</t>
  </si>
  <si>
    <t>Max %</t>
  </si>
  <si>
    <t xml:space="preserve">Target Amt. </t>
  </si>
  <si>
    <t>PSA</t>
  </si>
  <si>
    <t>Performance @ 54%</t>
  </si>
  <si>
    <t>Car</t>
  </si>
  <si>
    <t>Housing</t>
  </si>
  <si>
    <t>Home Leave</t>
  </si>
  <si>
    <t>Tuition</t>
  </si>
  <si>
    <t>Tax Prep</t>
  </si>
  <si>
    <t>Club</t>
  </si>
  <si>
    <t>Other</t>
  </si>
  <si>
    <t>Total</t>
  </si>
  <si>
    <t>Multiple of Base</t>
  </si>
  <si>
    <t>Kansas City</t>
  </si>
  <si>
    <t xml:space="preserve">London </t>
  </si>
  <si>
    <t xml:space="preserve">EPSP </t>
  </si>
  <si>
    <t xml:space="preserve">ALLOWANCES </t>
  </si>
  <si>
    <t>SERP</t>
  </si>
  <si>
    <t xml:space="preserve">401(K) ER Match </t>
  </si>
  <si>
    <t>Pension Contribution</t>
  </si>
  <si>
    <t>Executive Savings Plan</t>
  </si>
  <si>
    <t xml:space="preserve">Pension Cash Allowance </t>
  </si>
  <si>
    <t>Americas</t>
  </si>
  <si>
    <t>United States Dollars</t>
  </si>
  <si>
    <t>USA</t>
  </si>
  <si>
    <t>Canadian Dollar</t>
  </si>
  <si>
    <t>Canada</t>
  </si>
  <si>
    <t>Argentinian Peso</t>
  </si>
  <si>
    <t>Argentina</t>
  </si>
  <si>
    <t>Bolivian Bolivianos</t>
  </si>
  <si>
    <t>Bolivia</t>
  </si>
  <si>
    <t>Bermudian Dollar</t>
  </si>
  <si>
    <t>Bermuda</t>
  </si>
  <si>
    <t>Brazilian Real</t>
  </si>
  <si>
    <t>Brazil</t>
  </si>
  <si>
    <t>Cayman Islands</t>
  </si>
  <si>
    <t>Chilean Unidad de Fomento</t>
  </si>
  <si>
    <t>Chile UF</t>
  </si>
  <si>
    <t>Chilean Peso</t>
  </si>
  <si>
    <t>Chile</t>
  </si>
  <si>
    <t>Colombian Peso</t>
  </si>
  <si>
    <t>Colombia</t>
  </si>
  <si>
    <t>Costa Rican Colon</t>
  </si>
  <si>
    <t>Costa Rica</t>
  </si>
  <si>
    <t>Dominican (Rep) Pesos</t>
  </si>
  <si>
    <t>Dominican Republic</t>
  </si>
  <si>
    <t>Ecuador</t>
  </si>
  <si>
    <t>El Salvador Colon</t>
  </si>
  <si>
    <t>El Salvador</t>
  </si>
  <si>
    <t>Guatemalan Quetzals</t>
  </si>
  <si>
    <t>Guatemala</t>
  </si>
  <si>
    <t>Honduran Lempira</t>
  </si>
  <si>
    <t>Honduras</t>
  </si>
  <si>
    <t>Mexican Peso</t>
  </si>
  <si>
    <t>Mexico</t>
  </si>
  <si>
    <t>Miami</t>
  </si>
  <si>
    <t>Nicaraguan Cordoba</t>
  </si>
  <si>
    <t>Nicaragua</t>
  </si>
  <si>
    <t>Panamanian Balboa</t>
  </si>
  <si>
    <t>Panama</t>
  </si>
  <si>
    <t>Paraguayan Guarani</t>
  </si>
  <si>
    <t>Paraguay</t>
  </si>
  <si>
    <t>Peruvian Nuevo Sol</t>
  </si>
  <si>
    <t>Peru</t>
  </si>
  <si>
    <t>Puerto Rico</t>
  </si>
  <si>
    <t>Trinidad &amp; Tobago Dollars</t>
  </si>
  <si>
    <t>Trinidad</t>
  </si>
  <si>
    <t>Uruguayan Peso</t>
  </si>
  <si>
    <t>Uruguay</t>
  </si>
  <si>
    <t>Venezuelan Bolivar Soberano</t>
  </si>
  <si>
    <t>Venezuela</t>
  </si>
  <si>
    <t>Venezuelan Bolivar Fuerte</t>
  </si>
  <si>
    <t>Latin America regional administration</t>
  </si>
  <si>
    <t>Sterling</t>
  </si>
  <si>
    <t>UK</t>
  </si>
  <si>
    <t>Western Europe</t>
  </si>
  <si>
    <t>Euro</t>
  </si>
  <si>
    <t>Austria</t>
  </si>
  <si>
    <t>Belgium</t>
  </si>
  <si>
    <t>Cyprus</t>
  </si>
  <si>
    <t>Danish Krona</t>
  </si>
  <si>
    <t>Denmark</t>
  </si>
  <si>
    <t>Finland</t>
  </si>
  <si>
    <t>France</t>
  </si>
  <si>
    <t>Germany</t>
  </si>
  <si>
    <t>Greece</t>
  </si>
  <si>
    <t>Icelandic Krona</t>
  </si>
  <si>
    <t>Iceland</t>
  </si>
  <si>
    <t>Ireland</t>
  </si>
  <si>
    <t>Italy</t>
  </si>
  <si>
    <t>Luxembourg</t>
  </si>
  <si>
    <t>Netherlands</t>
  </si>
  <si>
    <t>Norwegian Krone</t>
  </si>
  <si>
    <t>Norway</t>
  </si>
  <si>
    <t>Portugal</t>
  </si>
  <si>
    <t>Spain</t>
  </si>
  <si>
    <t>Swedish Krona</t>
  </si>
  <si>
    <t>Sweden</t>
  </si>
  <si>
    <t>Swiss Franc</t>
  </si>
  <si>
    <t>Switzerland</t>
  </si>
  <si>
    <t>Turkish Lira (new)</t>
  </si>
  <si>
    <t>Turkey (2005 onwards)</t>
  </si>
  <si>
    <t>Eastern Europe</t>
  </si>
  <si>
    <t>Albanian Lek</t>
  </si>
  <si>
    <t>Albania</t>
  </si>
  <si>
    <t>Bosnia Convertible Marka</t>
  </si>
  <si>
    <t>Bosnia and Herzegovina</t>
  </si>
  <si>
    <t>Bulgarian Lewia</t>
  </si>
  <si>
    <t>Bulgaria</t>
  </si>
  <si>
    <t>Croatian Kuna</t>
  </si>
  <si>
    <t>Croatia</t>
  </si>
  <si>
    <t>Czech Koruna</t>
  </si>
  <si>
    <t>Czech Republic</t>
  </si>
  <si>
    <t>Estonia</t>
  </si>
  <si>
    <t>Hungary Forint</t>
  </si>
  <si>
    <t>Hungary</t>
  </si>
  <si>
    <t>Kazakhstan Tenge</t>
  </si>
  <si>
    <t>Kazakhstan</t>
  </si>
  <si>
    <t>Latvia</t>
  </si>
  <si>
    <t>Lithuania</t>
  </si>
  <si>
    <t>Macedonian Denar</t>
  </si>
  <si>
    <t>Macedonia</t>
  </si>
  <si>
    <t>Moldovan Lei</t>
  </si>
  <si>
    <t>Moldova</t>
  </si>
  <si>
    <t>Polish Zloty</t>
  </si>
  <si>
    <t>Poland</t>
  </si>
  <si>
    <t>Romanian Lei (Scaled)</t>
  </si>
  <si>
    <t>Romania (scaled since 2005)</t>
  </si>
  <si>
    <t>Russian Rouble</t>
  </si>
  <si>
    <t>Russia</t>
  </si>
  <si>
    <t>Serbian Dinar</t>
  </si>
  <si>
    <t>Serbia</t>
  </si>
  <si>
    <t>Slovak Republic</t>
  </si>
  <si>
    <t>Slovenia</t>
  </si>
  <si>
    <t>Ukrainian Hryvnia</t>
  </si>
  <si>
    <t>Ukraine</t>
  </si>
  <si>
    <t>Uzbekistan Som</t>
  </si>
  <si>
    <t>Uzbekistan</t>
  </si>
  <si>
    <t>Central Europe regional administration</t>
  </si>
  <si>
    <t>Asia Pacific</t>
  </si>
  <si>
    <t>Australian Dollar</t>
  </si>
  <si>
    <t>Australia</t>
  </si>
  <si>
    <t>New Zealand Dollar</t>
  </si>
  <si>
    <t>New Zealand</t>
  </si>
  <si>
    <t>ANZ regional administration</t>
  </si>
  <si>
    <t>Bangladeshi Taka</t>
  </si>
  <si>
    <t>Bangladesh</t>
  </si>
  <si>
    <t>Brunei Dollar</t>
  </si>
  <si>
    <t>Brunei</t>
  </si>
  <si>
    <t>Cambodian Riel</t>
  </si>
  <si>
    <t>Cambodia</t>
  </si>
  <si>
    <t>Chinese Renminbi</t>
  </si>
  <si>
    <t>China</t>
  </si>
  <si>
    <t>Fiji Dollar</t>
  </si>
  <si>
    <t>Fiji</t>
  </si>
  <si>
    <t>French Polynesian Franc</t>
  </si>
  <si>
    <t>French Polynesia</t>
  </si>
  <si>
    <t>Hong Kong Dollar</t>
  </si>
  <si>
    <t>Hong Kong</t>
  </si>
  <si>
    <t>Indian Rupee</t>
  </si>
  <si>
    <t>India</t>
  </si>
  <si>
    <t>Indonesian Rupiah</t>
  </si>
  <si>
    <t>Indonesia</t>
  </si>
  <si>
    <t>Japanese Yen</t>
  </si>
  <si>
    <t>Japan</t>
  </si>
  <si>
    <t>Korean Won</t>
  </si>
  <si>
    <t>Korea</t>
  </si>
  <si>
    <t>Malaysian Ringgit</t>
  </si>
  <si>
    <t>Malaysia</t>
  </si>
  <si>
    <t>Maldivian Rufiyaa</t>
  </si>
  <si>
    <t>Maldives</t>
  </si>
  <si>
    <t>Mongolian Tugrik</t>
  </si>
  <si>
    <t>Mongolia</t>
  </si>
  <si>
    <t>Myanmar Kyat</t>
  </si>
  <si>
    <t>Myanmar</t>
  </si>
  <si>
    <t>Nepalese Rupee</t>
  </si>
  <si>
    <t>Nepal</t>
  </si>
  <si>
    <t>Pakistan Rupee</t>
  </si>
  <si>
    <t>Pakistan</t>
  </si>
  <si>
    <t>Papua New Guinea Kina</t>
  </si>
  <si>
    <t>Papua New Guinea</t>
  </si>
  <si>
    <t>Philippine Peso</t>
  </si>
  <si>
    <t>Philippines</t>
  </si>
  <si>
    <t>Singapore Dollar</t>
  </si>
  <si>
    <t>Singapore</t>
  </si>
  <si>
    <t>Sri Lankan Rupee</t>
  </si>
  <si>
    <t>Sri Lanka</t>
  </si>
  <si>
    <t>Taiwan Dollar</t>
  </si>
  <si>
    <t>Taiwan</t>
  </si>
  <si>
    <t>Thai Baht</t>
  </si>
  <si>
    <t>Thailand</t>
  </si>
  <si>
    <t>Vietnamese Dong</t>
  </si>
  <si>
    <t>Vietnam</t>
  </si>
  <si>
    <t>South East Asia regional administration</t>
  </si>
  <si>
    <t>Middle East</t>
  </si>
  <si>
    <t>UAE Dirhams</t>
  </si>
  <si>
    <t>Abu Dhabi</t>
  </si>
  <si>
    <t>Bahraini Dinar</t>
  </si>
  <si>
    <t>Bahrain</t>
  </si>
  <si>
    <t>Dubai</t>
  </si>
  <si>
    <t>Iraqi Dinar</t>
  </si>
  <si>
    <t>Iraq</t>
  </si>
  <si>
    <t>Israeli New Shequel</t>
  </si>
  <si>
    <t>Israel</t>
  </si>
  <si>
    <t>Jordanian Dinar</t>
  </si>
  <si>
    <t>Jordan</t>
  </si>
  <si>
    <t>Kuwaiti Dinar</t>
  </si>
  <si>
    <t>Kuwait</t>
  </si>
  <si>
    <t>Lebanese Pounds</t>
  </si>
  <si>
    <t>Lebanon</t>
  </si>
  <si>
    <t>Middle East Admin</t>
  </si>
  <si>
    <t>Omani Rial</t>
  </si>
  <si>
    <t>Oman</t>
  </si>
  <si>
    <t>Qatari Rial</t>
  </si>
  <si>
    <t>Qatar</t>
  </si>
  <si>
    <t>Saudi Arabian Riyal</t>
  </si>
  <si>
    <t>Saudi Arabia</t>
  </si>
  <si>
    <t>Syrian Pound</t>
  </si>
  <si>
    <t>Syria</t>
  </si>
  <si>
    <t>Africa</t>
  </si>
  <si>
    <t>Algerian Dinar</t>
  </si>
  <si>
    <t>Algeria</t>
  </si>
  <si>
    <t>Angolan Kwanza</t>
  </si>
  <si>
    <t>Angola</t>
  </si>
  <si>
    <t>Botswana Pula</t>
  </si>
  <si>
    <t>Botswana</t>
  </si>
  <si>
    <t>Central African Franc</t>
  </si>
  <si>
    <t>Cameroon</t>
  </si>
  <si>
    <t>Egyptian Pounds</t>
  </si>
  <si>
    <t>Egypt</t>
  </si>
  <si>
    <t>Ethiopian Birr</t>
  </si>
  <si>
    <t>Ethiopia</t>
  </si>
  <si>
    <t>Gabon</t>
  </si>
  <si>
    <t>Ghanaian Cedi</t>
  </si>
  <si>
    <t>Ghana</t>
  </si>
  <si>
    <t>CFA Franc</t>
  </si>
  <si>
    <t>Ivory Coast</t>
  </si>
  <si>
    <t>Kenyan Shillings</t>
  </si>
  <si>
    <t>Kenya</t>
  </si>
  <si>
    <t>Malawian Kwacha</t>
  </si>
  <si>
    <t>Malawi</t>
  </si>
  <si>
    <t>Mauritius Rupee</t>
  </si>
  <si>
    <t>Mauritius</t>
  </si>
  <si>
    <t>Moroccan Dirhams</t>
  </si>
  <si>
    <t>Morocco</t>
  </si>
  <si>
    <t>Mozambican Metical</t>
  </si>
  <si>
    <t>Mozambique</t>
  </si>
  <si>
    <t>Nigerian Naira</t>
  </si>
  <si>
    <t>Nigeria</t>
  </si>
  <si>
    <t>Rwandan Franc</t>
  </si>
  <si>
    <t>Rwanda</t>
  </si>
  <si>
    <t>Senegal</t>
  </si>
  <si>
    <t>South African Rand - Commercia</t>
  </si>
  <si>
    <t>South Africa</t>
  </si>
  <si>
    <t>Swazi Lilangeni</t>
  </si>
  <si>
    <t>Swaziland</t>
  </si>
  <si>
    <t>Sudan</t>
  </si>
  <si>
    <t>Tanzanian Shilling</t>
  </si>
  <si>
    <t>Tanzania</t>
  </si>
  <si>
    <t>Tunisian Dinar</t>
  </si>
  <si>
    <t>Tunisia</t>
  </si>
  <si>
    <t>Ugandan Shilling</t>
  </si>
  <si>
    <t>Uganda</t>
  </si>
  <si>
    <t>Zambian Kwacha (old)</t>
  </si>
  <si>
    <t>Zambia</t>
  </si>
  <si>
    <t>Zambian Kwacha</t>
  </si>
  <si>
    <t>Zimbabwean Dollar</t>
  </si>
  <si>
    <t>Zimbabwe</t>
  </si>
  <si>
    <t>Enter Company Logo Here</t>
  </si>
  <si>
    <t>EEID</t>
  </si>
  <si>
    <t>RSU</t>
  </si>
  <si>
    <t xml:space="preserve">YTD EPSP Amt. </t>
  </si>
  <si>
    <t>Currency</t>
  </si>
  <si>
    <t>Input</t>
  </si>
  <si>
    <t>Conversion to Dollars</t>
  </si>
  <si>
    <t>2021 FX Rate</t>
  </si>
  <si>
    <t>Country</t>
  </si>
  <si>
    <t>2024 FX Rate</t>
  </si>
  <si>
    <t xml:space="preserve">Local </t>
  </si>
  <si>
    <t>Dollar</t>
  </si>
  <si>
    <t>Click Drop Down Box</t>
  </si>
  <si>
    <t>Enter #s Here</t>
  </si>
  <si>
    <t>=IFERROR(K10/(INDEX($E$8:$E$154,MATCH(J10,$B$8:$B$112,0))),"-")</t>
  </si>
  <si>
    <t>Mandatory bonus distributions are subject to particular national laws and regulations.</t>
  </si>
  <si>
    <t>ANNUAL BONUS</t>
  </si>
  <si>
    <t>Cash Amt</t>
  </si>
  <si>
    <t>Net Sales</t>
  </si>
  <si>
    <t>Different corporate entities may have various bonus financing size requirements.</t>
  </si>
  <si>
    <t>Notes From KareyW</t>
  </si>
  <si>
    <t xml:space="preserve"> Paste FX Rates Below</t>
  </si>
  <si>
    <t>FX Calculator (Confirm that these FX rates correspond to those in Workday and SAP Finance systems.)</t>
  </si>
  <si>
    <t>Supplemental plan for senior executives</t>
  </si>
  <si>
    <t xml:space="preserve">Test 1
</t>
  </si>
  <si>
    <t xml:space="preserve">Test 2
</t>
  </si>
  <si>
    <t xml:space="preserve">Test 3
</t>
  </si>
  <si>
    <t xml:space="preserve">Test 4
</t>
  </si>
  <si>
    <t>COMPANY 1</t>
  </si>
  <si>
    <t>COMPANY 2</t>
  </si>
  <si>
    <t>COMPANY 3</t>
  </si>
  <si>
    <t>COMPANY 4</t>
  </si>
  <si>
    <t>test test</t>
  </si>
  <si>
    <t>TOTAL CASH COMP</t>
  </si>
  <si>
    <t>TOTAL DIRECT COMP</t>
  </si>
  <si>
    <t>BENEFITS</t>
  </si>
  <si>
    <t>Vacation Days</t>
  </si>
  <si>
    <t>100% match example</t>
  </si>
  <si>
    <t xml:space="preserve">30 days example </t>
  </si>
  <si>
    <t>Offers varies by country</t>
  </si>
  <si>
    <t>TOTAL REWARDS</t>
  </si>
  <si>
    <t>TOTAL REWARDS PEER COMPARISON</t>
  </si>
  <si>
    <t xml:space="preserve">To automatically populate compensation and benefits information from Workday, Etrade, ADP, or any other HR systems, choose Employee ID from drop down box. </t>
  </si>
  <si>
    <t>Following business-confirmed criteria, Karey will load in flat files and adjust formulas.</t>
  </si>
  <si>
    <t>Depending on whether the corporate entity has a bonus pool budget.</t>
  </si>
  <si>
    <t>500M</t>
  </si>
  <si>
    <t>78M</t>
  </si>
  <si>
    <t>150M</t>
  </si>
  <si>
    <t>750M</t>
  </si>
  <si>
    <t>*Please note all figures are in 000's</t>
  </si>
  <si>
    <t xml:space="preserve">Radford </t>
  </si>
  <si>
    <t xml:space="preserve">Mercer </t>
  </si>
  <si>
    <t xml:space="preserve">Tower Watson </t>
  </si>
  <si>
    <t>Culpepper</t>
  </si>
  <si>
    <t>Croner</t>
  </si>
  <si>
    <t>Market Data</t>
  </si>
  <si>
    <t>25th P</t>
  </si>
  <si>
    <t>50th P</t>
  </si>
  <si>
    <t xml:space="preserve">75th P </t>
  </si>
  <si>
    <t>90th P</t>
  </si>
  <si>
    <t>To automate market data to pop up, client needs to confirm what their market reference point is first (and then determine the spread for pay ranges- ex: 25th P, 50th P, 75th P or 35th P, 65th P, 95th P etc.</t>
  </si>
  <si>
    <t xml:space="preserve">Base </t>
  </si>
  <si>
    <t xml:space="preserve">Bonus </t>
  </si>
  <si>
    <t>Equity</t>
  </si>
  <si>
    <t xml:space="preserve">Internal 
Peer Avg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</si>
</sst>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[$-409]dd\-mmm\-yy;@"/>
    <numFmt numFmtId="166" formatCode="[$GBP]\ #,##0"/>
    <numFmt numFmtId="167" formatCode="[$USD]\ #,##0"/>
    <numFmt numFmtId="168" formatCode="_(* #,##0_);_(* \(#,##0\);_(* &quot;-&quot;??_);_(@_)"/>
    <numFmt numFmtId="169" formatCode="_-* #,##0.00_-;\-* #,##0.00_-;_-* &quot;-&quot;??_-;_-@_-"/>
    <numFmt numFmtId="170" formatCode="_-* #,##0.0000_-;\-* #,##0.0000_-;_-* &quot;-&quot;??_-;_-@_-"/>
    <numFmt numFmtId="171" formatCode="_-* #,##0.000_-;\-* #,##0.000_-;_-* &quot;-&quot;??_-;_-@_-"/>
    <numFmt numFmtId="173" formatCode="_(&quot;$&quot;* #,##0_);_(&quot;$&quot;* \(#,##0\);_(&quot;$&quot;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Segoe UI Variable Text Semiligh"/>
    </font>
    <font>
      <b/>
      <sz val="11"/>
      <color theme="0"/>
      <name val="Segoe UI Variable Text Semiligh"/>
    </font>
    <font>
      <sz val="11"/>
      <color theme="1"/>
      <name val="Segoe UI Variable Text Semiligh"/>
    </font>
    <font>
      <b/>
      <sz val="11"/>
      <color theme="1"/>
      <name val="Segoe UI Variable Text Semiligh"/>
    </font>
    <font>
      <b/>
      <sz val="11"/>
      <color rgb="FFFF0000"/>
      <name val="Segoe UI Variable Text Semiligh"/>
    </font>
    <font>
      <sz val="11"/>
      <name val="Segoe UI Variable Text Semiligh"/>
    </font>
    <font>
      <b/>
      <sz val="11"/>
      <name val="Segoe UI Variable Text Semiligh"/>
    </font>
    <font>
      <sz val="11"/>
      <color rgb="FFFF0000"/>
      <name val="Segoe UI Variable Text Semiligh"/>
    </font>
    <font>
      <sz val="11"/>
      <color rgb="FF595959"/>
      <name val="Segoe UI Variable Text Semiligh"/>
    </font>
    <font>
      <b/>
      <sz val="11"/>
      <color theme="5"/>
      <name val="Segoe UI Variable Text Semiligh"/>
    </font>
    <font>
      <sz val="11"/>
      <color theme="0"/>
      <name val="Segoe UI Variable Text Semiligh"/>
    </font>
    <font>
      <b/>
      <sz val="14"/>
      <color theme="0"/>
      <name val="Segoe UI Variable Text Semiligh"/>
    </font>
    <font>
      <b/>
      <sz val="11"/>
      <color rgb="FF595959"/>
      <name val="Segoe UI Variable Text Semiligh"/>
    </font>
    <font>
      <b/>
      <sz val="11"/>
      <color theme="4"/>
      <name val="Segoe UI Variable Text Semiligh"/>
    </font>
    <font>
      <sz val="11"/>
      <color theme="3"/>
      <name val="Segoe UI Variable Text Semiligh"/>
    </font>
    <font>
      <b/>
      <sz val="11"/>
      <color theme="7"/>
      <name val="Segoe UI Variable Text Semiligh"/>
    </font>
    <font>
      <b/>
      <sz val="11"/>
      <color rgb="FF7030A0"/>
      <name val="Segoe UI Variable Text Semiligh"/>
    </font>
    <font>
      <b/>
      <sz val="11"/>
      <color rgb="FF92D050"/>
      <name val="Segoe UI Variable Text Semiligh"/>
    </font>
    <font>
      <b/>
      <sz val="11"/>
      <color rgb="FF00B050"/>
      <name val="Segoe UI Variable Text Semiligh"/>
    </font>
    <font>
      <b/>
      <i/>
      <sz val="11"/>
      <color rgb="FFFF0000"/>
      <name val="Segoe UI Variable Text Semiligh"/>
    </font>
    <font>
      <i/>
      <sz val="11"/>
      <color rgb="FFFF0000"/>
      <name val="Segoe UI Variable Text Semiligh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499984740745262"/>
      </left>
      <right style="thin">
        <color theme="1" tint="0.34998626667073579"/>
      </right>
      <top/>
      <bottom/>
      <diagonal/>
    </border>
    <border>
      <left style="thin">
        <color theme="0" tint="-0.499984740745262"/>
      </left>
      <right style="thin">
        <color theme="1" tint="0.34998626667073579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1" tint="0.34998626667073579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/>
      <bottom style="thin">
        <color theme="4"/>
      </bottom>
      <diagonal/>
    </border>
    <border>
      <left/>
      <right/>
      <top/>
      <bottom style="thin">
        <color theme="5"/>
      </bottom>
      <diagonal/>
    </border>
    <border>
      <left/>
      <right/>
      <top/>
      <bottom style="thin">
        <color theme="6"/>
      </bottom>
      <diagonal/>
    </border>
    <border>
      <left/>
      <right/>
      <top/>
      <bottom style="thin">
        <color theme="8"/>
      </bottom>
      <diagonal/>
    </border>
    <border>
      <left/>
      <right/>
      <top/>
      <bottom style="thin">
        <color rgb="FFFFC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medium">
        <color indexed="64"/>
      </right>
      <top/>
      <bottom/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/>
      <top/>
      <bottom style="thin">
        <color theme="0" tint="-0.499984740745262"/>
      </bottom>
      <diagonal/>
    </border>
    <border>
      <left/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/>
      <top/>
      <bottom style="thin">
        <color theme="4"/>
      </bottom>
      <diagonal/>
    </border>
    <border>
      <left/>
      <right style="medium">
        <color indexed="64"/>
      </right>
      <top/>
      <bottom style="thin">
        <color theme="4"/>
      </bottom>
      <diagonal/>
    </border>
    <border>
      <left style="medium">
        <color indexed="64"/>
      </left>
      <right/>
      <top/>
      <bottom style="thin">
        <color theme="5"/>
      </bottom>
      <diagonal/>
    </border>
    <border>
      <left/>
      <right style="medium">
        <color indexed="64"/>
      </right>
      <top/>
      <bottom style="thin">
        <color theme="5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6"/>
      </bottom>
      <diagonal/>
    </border>
    <border>
      <left/>
      <right style="medium">
        <color indexed="64"/>
      </right>
      <top/>
      <bottom style="thin">
        <color theme="6"/>
      </bottom>
      <diagonal/>
    </border>
    <border>
      <left style="medium">
        <color indexed="64"/>
      </left>
      <right/>
      <top/>
      <bottom style="thin">
        <color rgb="FFFFC000"/>
      </bottom>
      <diagonal/>
    </border>
    <border>
      <left style="medium">
        <color indexed="64"/>
      </left>
      <right/>
      <top/>
      <bottom style="thin">
        <color theme="8"/>
      </bottom>
      <diagonal/>
    </border>
    <border>
      <left/>
      <right style="medium">
        <color indexed="64"/>
      </right>
      <top/>
      <bottom style="thin">
        <color theme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9" fontId="1" fillId="0" borderId="0" applyFont="0" applyFill="0" applyBorder="0" applyAlignment="0" applyProtection="0"/>
    <xf numFmtId="169" fontId="2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2">
    <xf numFmtId="0" fontId="0" fillId="0" borderId="0" xfId="0"/>
    <xf numFmtId="0" fontId="7" fillId="2" borderId="0" xfId="2" applyFont="1" applyFill="1"/>
    <xf numFmtId="15" fontId="15" fillId="2" borderId="4" xfId="2" applyNumberFormat="1" applyFont="1" applyFill="1" applyBorder="1" applyAlignment="1">
      <alignment horizontal="center" vertical="top" wrapText="1"/>
    </xf>
    <xf numFmtId="15" fontId="15" fillId="2" borderId="21" xfId="2" applyNumberFormat="1" applyFont="1" applyFill="1" applyBorder="1" applyAlignment="1">
      <alignment horizontal="center" vertical="top" wrapText="1"/>
    </xf>
    <xf numFmtId="0" fontId="15" fillId="2" borderId="0" xfId="2" applyFont="1" applyFill="1" applyAlignment="1">
      <alignment horizontal="left" vertical="top" wrapText="1"/>
    </xf>
    <xf numFmtId="0" fontId="15" fillId="2" borderId="0" xfId="2" applyFont="1" applyFill="1" applyAlignment="1">
      <alignment horizontal="left" vertical="top"/>
    </xf>
    <xf numFmtId="0" fontId="11" fillId="2" borderId="0" xfId="2" applyFont="1" applyFill="1" applyAlignment="1">
      <alignment horizontal="left" vertical="top"/>
    </xf>
    <xf numFmtId="15" fontId="15" fillId="2" borderId="20" xfId="2" applyNumberFormat="1" applyFont="1" applyFill="1" applyBorder="1" applyAlignment="1">
      <alignment horizontal="left" vertical="top" wrapText="1"/>
    </xf>
    <xf numFmtId="1" fontId="4" fillId="11" borderId="44" xfId="2" quotePrefix="1" applyNumberFormat="1" applyFont="1" applyFill="1" applyBorder="1" applyAlignment="1">
      <alignment horizontal="right" vertical="top"/>
    </xf>
    <xf numFmtId="1" fontId="4" fillId="11" borderId="45" xfId="2" quotePrefix="1" applyNumberFormat="1" applyFont="1" applyFill="1" applyBorder="1" applyAlignment="1">
      <alignment horizontal="right" vertical="top"/>
    </xf>
    <xf numFmtId="170" fontId="9" fillId="8" borderId="15" xfId="5" applyNumberFormat="1" applyFont="1" applyFill="1" applyBorder="1" applyAlignment="1" applyProtection="1">
      <alignment horizontal="right" vertical="top"/>
      <protection locked="0"/>
    </xf>
    <xf numFmtId="170" fontId="9" fillId="9" borderId="15" xfId="5" applyNumberFormat="1" applyFont="1" applyFill="1" applyBorder="1" applyAlignment="1" applyProtection="1">
      <alignment horizontal="right" vertical="top"/>
      <protection locked="0"/>
    </xf>
    <xf numFmtId="0" fontId="9" fillId="10" borderId="35" xfId="0" applyFont="1" applyFill="1" applyBorder="1" applyAlignment="1" applyProtection="1">
      <alignment horizontal="left" vertical="top"/>
      <protection locked="0"/>
    </xf>
    <xf numFmtId="168" fontId="5" fillId="10" borderId="36" xfId="1" applyNumberFormat="1" applyFont="1" applyFill="1" applyBorder="1" applyAlignment="1" applyProtection="1">
      <alignment horizontal="left" vertical="top"/>
      <protection locked="0"/>
    </xf>
    <xf numFmtId="171" fontId="9" fillId="0" borderId="0" xfId="5" applyNumberFormat="1" applyFont="1" applyFill="1" applyBorder="1" applyAlignment="1" applyProtection="1">
      <alignment horizontal="right" vertical="top"/>
      <protection locked="0"/>
    </xf>
    <xf numFmtId="170" fontId="9" fillId="0" borderId="0" xfId="5" applyNumberFormat="1" applyFont="1" applyFill="1" applyBorder="1" applyAlignment="1" applyProtection="1">
      <alignment horizontal="right" vertical="top"/>
      <protection locked="0"/>
    </xf>
    <xf numFmtId="169" fontId="9" fillId="0" borderId="0" xfId="5" applyFont="1" applyFill="1" applyBorder="1" applyAlignment="1" applyProtection="1">
      <alignment horizontal="right" vertical="top"/>
      <protection locked="0"/>
    </xf>
    <xf numFmtId="169" fontId="8" fillId="0" borderId="0" xfId="3" applyNumberFormat="1" applyFont="1" applyAlignment="1" applyProtection="1">
      <alignment horizontal="right" vertical="top"/>
      <protection locked="0"/>
    </xf>
    <xf numFmtId="4" fontId="8" fillId="0" borderId="0" xfId="3" applyNumberFormat="1" applyFont="1" applyAlignment="1" applyProtection="1">
      <alignment horizontal="right" vertical="top"/>
      <protection locked="0"/>
    </xf>
    <xf numFmtId="0" fontId="8" fillId="0" borderId="0" xfId="3" applyFont="1" applyAlignment="1" applyProtection="1">
      <alignment horizontal="right" vertical="top"/>
      <protection locked="0"/>
    </xf>
    <xf numFmtId="0" fontId="8" fillId="0" borderId="0" xfId="3" applyFont="1" applyAlignment="1">
      <alignment horizontal="left" vertical="top"/>
    </xf>
    <xf numFmtId="0" fontId="9" fillId="0" borderId="0" xfId="3" applyFont="1" applyAlignment="1">
      <alignment horizontal="left" vertical="top"/>
    </xf>
    <xf numFmtId="0" fontId="10" fillId="0" borderId="2" xfId="3" applyFont="1" applyBorder="1" applyAlignment="1">
      <alignment horizontal="right" vertical="top"/>
    </xf>
    <xf numFmtId="0" fontId="9" fillId="0" borderId="0" xfId="3" quotePrefix="1" applyFont="1" applyAlignment="1">
      <alignment horizontal="right" vertical="top"/>
    </xf>
    <xf numFmtId="0" fontId="4" fillId="12" borderId="0" xfId="3" applyFont="1" applyFill="1" applyAlignment="1">
      <alignment horizontal="left" vertical="top"/>
    </xf>
    <xf numFmtId="0" fontId="13" fillId="12" borderId="0" xfId="3" applyFont="1" applyFill="1" applyAlignment="1">
      <alignment horizontal="left" vertical="top"/>
    </xf>
    <xf numFmtId="0" fontId="3" fillId="0" borderId="0" xfId="3" applyFont="1" applyAlignment="1">
      <alignment horizontal="left" vertical="top"/>
    </xf>
    <xf numFmtId="0" fontId="8" fillId="0" borderId="15" xfId="3" applyFont="1" applyBorder="1" applyAlignment="1">
      <alignment horizontal="left" vertical="top"/>
    </xf>
    <xf numFmtId="0" fontId="4" fillId="11" borderId="18" xfId="0" applyFont="1" applyFill="1" applyBorder="1" applyAlignment="1">
      <alignment horizontal="left" vertical="top"/>
    </xf>
    <xf numFmtId="0" fontId="4" fillId="11" borderId="34" xfId="0" applyFont="1" applyFill="1" applyBorder="1" applyAlignment="1">
      <alignment horizontal="left" vertical="top"/>
    </xf>
    <xf numFmtId="168" fontId="6" fillId="2" borderId="37" xfId="1" applyNumberFormat="1" applyFont="1" applyFill="1" applyBorder="1" applyAlignment="1" applyProtection="1">
      <alignment horizontal="left" vertical="top"/>
    </xf>
    <xf numFmtId="0" fontId="10" fillId="0" borderId="0" xfId="3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10" fillId="0" borderId="0" xfId="3" quotePrefix="1" applyFont="1" applyAlignment="1">
      <alignment horizontal="left" vertical="top"/>
    </xf>
    <xf numFmtId="3" fontId="8" fillId="0" borderId="0" xfId="3" applyNumberFormat="1" applyFont="1" applyAlignment="1">
      <alignment horizontal="left" vertical="top"/>
    </xf>
    <xf numFmtId="0" fontId="9" fillId="0" borderId="15" xfId="3" applyFont="1" applyBorder="1" applyAlignment="1">
      <alignment horizontal="left" vertical="top"/>
    </xf>
    <xf numFmtId="0" fontId="4" fillId="12" borderId="0" xfId="3" applyFont="1" applyFill="1" applyAlignment="1">
      <alignment horizontal="right" vertical="top"/>
    </xf>
    <xf numFmtId="4" fontId="8" fillId="0" borderId="0" xfId="3" applyNumberFormat="1" applyFont="1" applyAlignment="1">
      <alignment horizontal="left" vertical="top"/>
    </xf>
    <xf numFmtId="0" fontId="22" fillId="2" borderId="17" xfId="2" applyFont="1" applyFill="1" applyBorder="1" applyAlignment="1">
      <alignment horizontal="center" vertical="top" wrapText="1"/>
    </xf>
    <xf numFmtId="0" fontId="14" fillId="11" borderId="43" xfId="2" applyFont="1" applyFill="1" applyBorder="1" applyAlignment="1">
      <alignment horizontal="center" vertical="center"/>
    </xf>
    <xf numFmtId="0" fontId="14" fillId="11" borderId="44" xfId="2" applyFont="1" applyFill="1" applyBorder="1" applyAlignment="1">
      <alignment horizontal="center" vertical="center"/>
    </xf>
    <xf numFmtId="0" fontId="14" fillId="11" borderId="45" xfId="2" applyFont="1" applyFill="1" applyBorder="1" applyAlignment="1">
      <alignment horizontal="center" vertical="center"/>
    </xf>
    <xf numFmtId="0" fontId="4" fillId="11" borderId="16" xfId="0" applyFont="1" applyFill="1" applyBorder="1" applyAlignment="1">
      <alignment horizontal="left" vertical="top"/>
    </xf>
    <xf numFmtId="0" fontId="4" fillId="11" borderId="33" xfId="0" applyFont="1" applyFill="1" applyBorder="1" applyAlignment="1">
      <alignment horizontal="left" vertical="top"/>
    </xf>
    <xf numFmtId="0" fontId="4" fillId="11" borderId="17" xfId="0" applyFont="1" applyFill="1" applyBorder="1" applyAlignment="1">
      <alignment horizontal="left" vertical="top"/>
    </xf>
    <xf numFmtId="0" fontId="4" fillId="11" borderId="1" xfId="0" applyFont="1" applyFill="1" applyBorder="1" applyAlignment="1">
      <alignment horizontal="left" vertical="top"/>
    </xf>
    <xf numFmtId="0" fontId="14" fillId="11" borderId="12" xfId="3" applyFont="1" applyFill="1" applyBorder="1" applyAlignment="1">
      <alignment horizontal="center" vertical="center"/>
    </xf>
    <xf numFmtId="0" fontId="14" fillId="11" borderId="2" xfId="3" applyFont="1" applyFill="1" applyBorder="1" applyAlignment="1">
      <alignment horizontal="center" vertical="center"/>
    </xf>
    <xf numFmtId="0" fontId="14" fillId="11" borderId="13" xfId="3" applyFont="1" applyFill="1" applyBorder="1" applyAlignment="1">
      <alignment horizontal="center" vertical="center"/>
    </xf>
    <xf numFmtId="0" fontId="14" fillId="11" borderId="0" xfId="3" applyFont="1" applyFill="1" applyAlignment="1">
      <alignment horizontal="center" vertical="center"/>
    </xf>
    <xf numFmtId="0" fontId="14" fillId="11" borderId="14" xfId="3" applyFont="1" applyFill="1" applyBorder="1" applyAlignment="1">
      <alignment horizontal="center" vertical="center"/>
    </xf>
    <xf numFmtId="0" fontId="14" fillId="11" borderId="1" xfId="3" applyFont="1" applyFill="1" applyBorder="1" applyAlignment="1">
      <alignment horizontal="center" vertical="center"/>
    </xf>
    <xf numFmtId="0" fontId="11" fillId="2" borderId="0" xfId="2" applyFont="1" applyFill="1" applyAlignment="1">
      <alignment vertical="top"/>
    </xf>
    <xf numFmtId="0" fontId="0" fillId="0" borderId="0" xfId="0" applyAlignment="1">
      <alignment vertical="top"/>
    </xf>
    <xf numFmtId="0" fontId="15" fillId="2" borderId="16" xfId="2" applyFont="1" applyFill="1" applyBorder="1" applyAlignment="1">
      <alignment vertical="top"/>
    </xf>
    <xf numFmtId="0" fontId="15" fillId="2" borderId="17" xfId="2" applyFont="1" applyFill="1" applyBorder="1" applyAlignment="1">
      <alignment vertical="top"/>
    </xf>
    <xf numFmtId="0" fontId="11" fillId="2" borderId="17" xfId="2" applyFont="1" applyFill="1" applyBorder="1" applyAlignment="1">
      <alignment vertical="top"/>
    </xf>
    <xf numFmtId="0" fontId="11" fillId="2" borderId="17" xfId="2" applyFont="1" applyFill="1" applyBorder="1" applyAlignment="1">
      <alignment horizontal="center" vertical="top"/>
    </xf>
    <xf numFmtId="0" fontId="11" fillId="2" borderId="18" xfId="2" applyFont="1" applyFill="1" applyBorder="1" applyAlignment="1">
      <alignment horizontal="center" vertical="top"/>
    </xf>
    <xf numFmtId="0" fontId="7" fillId="2" borderId="0" xfId="2" applyFont="1" applyFill="1" applyAlignment="1">
      <alignment vertical="top"/>
    </xf>
    <xf numFmtId="0" fontId="23" fillId="2" borderId="19" xfId="2" applyFont="1" applyFill="1" applyBorder="1" applyAlignment="1">
      <alignment horizontal="right" vertical="top" wrapText="1"/>
    </xf>
    <xf numFmtId="0" fontId="23" fillId="2" borderId="0" xfId="2" applyFont="1" applyFill="1" applyAlignment="1">
      <alignment horizontal="right" vertical="top" wrapText="1"/>
    </xf>
    <xf numFmtId="0" fontId="10" fillId="2" borderId="0" xfId="2" applyFont="1" applyFill="1" applyAlignment="1">
      <alignment vertical="top"/>
    </xf>
    <xf numFmtId="15" fontId="15" fillId="10" borderId="3" xfId="2" applyNumberFormat="1" applyFont="1" applyFill="1" applyBorder="1" applyAlignment="1" applyProtection="1">
      <alignment horizontal="center" vertical="top" wrapText="1"/>
      <protection locked="0"/>
    </xf>
    <xf numFmtId="0" fontId="15" fillId="2" borderId="0" xfId="2" applyFont="1" applyFill="1" applyAlignment="1">
      <alignment horizontal="center" vertical="top"/>
    </xf>
    <xf numFmtId="15" fontId="15" fillId="10" borderId="22" xfId="2" applyNumberFormat="1" applyFont="1" applyFill="1" applyBorder="1" applyAlignment="1" applyProtection="1">
      <alignment horizontal="center" vertical="top" wrapText="1"/>
      <protection locked="0"/>
    </xf>
    <xf numFmtId="15" fontId="15" fillId="2" borderId="3" xfId="2" applyNumberFormat="1" applyFont="1" applyFill="1" applyBorder="1" applyAlignment="1">
      <alignment horizontal="center" vertical="top" wrapText="1"/>
    </xf>
    <xf numFmtId="15" fontId="15" fillId="2" borderId="22" xfId="2" applyNumberFormat="1" applyFont="1" applyFill="1" applyBorder="1" applyAlignment="1">
      <alignment horizontal="center" vertical="top" wrapText="1"/>
    </xf>
    <xf numFmtId="15" fontId="15" fillId="2" borderId="5" xfId="2" applyNumberFormat="1" applyFont="1" applyFill="1" applyBorder="1" applyAlignment="1">
      <alignment vertical="top" wrapText="1"/>
    </xf>
    <xf numFmtId="15" fontId="15" fillId="2" borderId="23" xfId="2" applyNumberFormat="1" applyFont="1" applyFill="1" applyBorder="1" applyAlignment="1">
      <alignment vertical="top" wrapText="1"/>
    </xf>
    <xf numFmtId="0" fontId="15" fillId="2" borderId="19" xfId="2" applyFont="1" applyFill="1" applyBorder="1" applyAlignment="1">
      <alignment horizontal="center" vertical="top"/>
    </xf>
    <xf numFmtId="0" fontId="15" fillId="2" borderId="0" xfId="2" applyFont="1" applyFill="1" applyAlignment="1">
      <alignment horizontal="center" vertical="top"/>
    </xf>
    <xf numFmtId="0" fontId="11" fillId="0" borderId="0" xfId="2" applyFont="1" applyAlignment="1">
      <alignment vertical="top"/>
    </xf>
    <xf numFmtId="0" fontId="15" fillId="3" borderId="19" xfId="2" applyFont="1" applyFill="1" applyBorder="1" applyAlignment="1">
      <alignment horizontal="center" vertical="top"/>
    </xf>
    <xf numFmtId="0" fontId="15" fillId="3" borderId="0" xfId="2" applyFont="1" applyFill="1" applyAlignment="1">
      <alignment horizontal="center" vertical="top"/>
    </xf>
    <xf numFmtId="0" fontId="11" fillId="2" borderId="0" xfId="2" applyFont="1" applyFill="1" applyAlignment="1">
      <alignment horizontal="center" vertical="top"/>
    </xf>
    <xf numFmtId="0" fontId="11" fillId="3" borderId="0" xfId="2" applyFont="1" applyFill="1" applyAlignment="1">
      <alignment horizontal="center" vertical="top"/>
    </xf>
    <xf numFmtId="0" fontId="11" fillId="3" borderId="20" xfId="2" applyFont="1" applyFill="1" applyBorder="1" applyAlignment="1">
      <alignment horizontal="center" vertical="top"/>
    </xf>
    <xf numFmtId="0" fontId="11" fillId="2" borderId="24" xfId="2" applyFont="1" applyFill="1" applyBorder="1" applyAlignment="1">
      <alignment vertical="top"/>
    </xf>
    <xf numFmtId="0" fontId="11" fillId="2" borderId="6" xfId="2" applyFont="1" applyFill="1" applyBorder="1" applyAlignment="1">
      <alignment vertical="top"/>
    </xf>
    <xf numFmtId="0" fontId="15" fillId="2" borderId="6" xfId="2" applyFont="1" applyFill="1" applyBorder="1" applyAlignment="1">
      <alignment horizontal="center" vertical="top"/>
    </xf>
    <xf numFmtId="0" fontId="11" fillId="2" borderId="6" xfId="2" quotePrefix="1" applyFont="1" applyFill="1" applyBorder="1" applyAlignment="1">
      <alignment horizontal="right" vertical="top"/>
    </xf>
    <xf numFmtId="37" fontId="11" fillId="2" borderId="6" xfId="2" quotePrefix="1" applyNumberFormat="1" applyFont="1" applyFill="1" applyBorder="1" applyAlignment="1">
      <alignment horizontal="left" vertical="top"/>
    </xf>
    <xf numFmtId="37" fontId="11" fillId="2" borderId="25" xfId="2" quotePrefix="1" applyNumberFormat="1" applyFont="1" applyFill="1" applyBorder="1" applyAlignment="1">
      <alignment horizontal="left" vertical="top"/>
    </xf>
    <xf numFmtId="0" fontId="15" fillId="2" borderId="20" xfId="2" applyFont="1" applyFill="1" applyBorder="1" applyAlignment="1">
      <alignment horizontal="center" vertical="top" wrapText="1"/>
    </xf>
    <xf numFmtId="0" fontId="15" fillId="4" borderId="19" xfId="2" applyFont="1" applyFill="1" applyBorder="1" applyAlignment="1">
      <alignment horizontal="center" vertical="top"/>
    </xf>
    <xf numFmtId="0" fontId="15" fillId="4" borderId="0" xfId="2" applyFont="1" applyFill="1" applyAlignment="1">
      <alignment horizontal="center" vertical="top"/>
    </xf>
    <xf numFmtId="0" fontId="11" fillId="4" borderId="0" xfId="2" applyFont="1" applyFill="1" applyAlignment="1">
      <alignment horizontal="left" vertical="top"/>
    </xf>
    <xf numFmtId="0" fontId="11" fillId="4" borderId="20" xfId="2" applyFont="1" applyFill="1" applyBorder="1" applyAlignment="1">
      <alignment horizontal="left" vertical="top"/>
    </xf>
    <xf numFmtId="0" fontId="11" fillId="2" borderId="19" xfId="2" applyFont="1" applyFill="1" applyBorder="1" applyAlignment="1">
      <alignment vertical="top"/>
    </xf>
    <xf numFmtId="0" fontId="11" fillId="2" borderId="0" xfId="2" applyFont="1" applyFill="1" applyAlignment="1">
      <alignment horizontal="right" vertical="top"/>
    </xf>
    <xf numFmtId="0" fontId="11" fillId="2" borderId="20" xfId="2" applyFont="1" applyFill="1" applyBorder="1" applyAlignment="1">
      <alignment horizontal="right" vertical="top"/>
    </xf>
    <xf numFmtId="0" fontId="11" fillId="2" borderId="30" xfId="2" quotePrefix="1" applyFont="1" applyFill="1" applyBorder="1" applyAlignment="1">
      <alignment horizontal="right" vertical="top"/>
    </xf>
    <xf numFmtId="0" fontId="11" fillId="2" borderId="31" xfId="2" quotePrefix="1" applyFont="1" applyFill="1" applyBorder="1" applyAlignment="1">
      <alignment horizontal="right" vertical="top"/>
    </xf>
    <xf numFmtId="0" fontId="15" fillId="2" borderId="31" xfId="2" applyFont="1" applyFill="1" applyBorder="1" applyAlignment="1">
      <alignment horizontal="center" vertical="top"/>
    </xf>
    <xf numFmtId="37" fontId="11" fillId="2" borderId="31" xfId="2" quotePrefix="1" applyNumberFormat="1" applyFont="1" applyFill="1" applyBorder="1" applyAlignment="1">
      <alignment horizontal="right" vertical="top"/>
    </xf>
    <xf numFmtId="0" fontId="11" fillId="2" borderId="31" xfId="2" applyFont="1" applyFill="1" applyBorder="1" applyAlignment="1">
      <alignment horizontal="right" vertical="top"/>
    </xf>
    <xf numFmtId="0" fontId="11" fillId="2" borderId="31" xfId="2" applyFont="1" applyFill="1" applyBorder="1" applyAlignment="1">
      <alignment vertical="top"/>
    </xf>
    <xf numFmtId="37" fontId="11" fillId="2" borderId="32" xfId="2" quotePrefix="1" applyNumberFormat="1" applyFont="1" applyFill="1" applyBorder="1" applyAlignment="1">
      <alignment horizontal="right" vertical="top"/>
    </xf>
    <xf numFmtId="0" fontId="11" fillId="0" borderId="0" xfId="2" quotePrefix="1" applyFont="1" applyAlignment="1">
      <alignment horizontal="right" vertical="top"/>
    </xf>
    <xf numFmtId="37" fontId="11" fillId="2" borderId="0" xfId="2" quotePrefix="1" applyNumberFormat="1" applyFont="1" applyFill="1" applyAlignment="1">
      <alignment horizontal="center" vertical="top"/>
    </xf>
    <xf numFmtId="0" fontId="16" fillId="2" borderId="16" xfId="2" applyFont="1" applyFill="1" applyBorder="1" applyAlignment="1">
      <alignment horizontal="center" vertical="top"/>
    </xf>
    <xf numFmtId="0" fontId="16" fillId="2" borderId="17" xfId="2" applyFont="1" applyFill="1" applyBorder="1" applyAlignment="1">
      <alignment horizontal="center" vertical="top"/>
    </xf>
    <xf numFmtId="0" fontId="15" fillId="2" borderId="17" xfId="2" applyFont="1" applyFill="1" applyBorder="1" applyAlignment="1">
      <alignment horizontal="center" vertical="top"/>
    </xf>
    <xf numFmtId="38" fontId="11" fillId="2" borderId="17" xfId="2" applyNumberFormat="1" applyFont="1" applyFill="1" applyBorder="1" applyAlignment="1">
      <alignment horizontal="right" vertical="top"/>
    </xf>
    <xf numFmtId="0" fontId="11" fillId="2" borderId="17" xfId="2" applyFont="1" applyFill="1" applyBorder="1" applyAlignment="1">
      <alignment horizontal="right" vertical="top"/>
    </xf>
    <xf numFmtId="38" fontId="11" fillId="2" borderId="18" xfId="2" applyNumberFormat="1" applyFont="1" applyFill="1" applyBorder="1" applyAlignment="1">
      <alignment horizontal="right" vertical="top"/>
    </xf>
    <xf numFmtId="0" fontId="4" fillId="5" borderId="19" xfId="2" applyFont="1" applyFill="1" applyBorder="1" applyAlignment="1">
      <alignment horizontal="center" vertical="top"/>
    </xf>
    <xf numFmtId="0" fontId="4" fillId="5" borderId="0" xfId="2" applyFont="1" applyFill="1" applyAlignment="1">
      <alignment horizontal="center" vertical="top"/>
    </xf>
    <xf numFmtId="0" fontId="11" fillId="5" borderId="0" xfId="2" applyFont="1" applyFill="1" applyAlignment="1">
      <alignment horizontal="right" vertical="top"/>
    </xf>
    <xf numFmtId="0" fontId="11" fillId="5" borderId="20" xfId="2" applyFont="1" applyFill="1" applyBorder="1" applyAlignment="1">
      <alignment horizontal="right" vertical="top"/>
    </xf>
    <xf numFmtId="0" fontId="11" fillId="2" borderId="19" xfId="2" applyFont="1" applyFill="1" applyBorder="1" applyAlignment="1">
      <alignment horizontal="right" vertical="top"/>
    </xf>
    <xf numFmtId="0" fontId="11" fillId="2" borderId="0" xfId="2" applyFont="1" applyFill="1" applyAlignment="1">
      <alignment horizontal="right" vertical="top"/>
    </xf>
    <xf numFmtId="165" fontId="11" fillId="2" borderId="0" xfId="3" applyNumberFormat="1" applyFont="1" applyFill="1" applyAlignment="1">
      <alignment horizontal="right" vertical="top"/>
    </xf>
    <xf numFmtId="165" fontId="11" fillId="2" borderId="20" xfId="3" applyNumberFormat="1" applyFont="1" applyFill="1" applyBorder="1" applyAlignment="1">
      <alignment horizontal="right" vertical="top"/>
    </xf>
    <xf numFmtId="167" fontId="11" fillId="2" borderId="0" xfId="3" applyNumberFormat="1" applyFont="1" applyFill="1" applyAlignment="1">
      <alignment horizontal="right" vertical="top"/>
    </xf>
    <xf numFmtId="166" fontId="11" fillId="2" borderId="0" xfId="3" applyNumberFormat="1" applyFont="1" applyFill="1" applyAlignment="1">
      <alignment horizontal="right" vertical="top"/>
    </xf>
    <xf numFmtId="167" fontId="11" fillId="2" borderId="20" xfId="3" applyNumberFormat="1" applyFont="1" applyFill="1" applyBorder="1" applyAlignment="1">
      <alignment horizontal="right" vertical="top"/>
    </xf>
    <xf numFmtId="0" fontId="11" fillId="2" borderId="26" xfId="2" applyFont="1" applyFill="1" applyBorder="1" applyAlignment="1">
      <alignment horizontal="right" vertical="top"/>
    </xf>
    <xf numFmtId="0" fontId="11" fillId="2" borderId="7" xfId="2" applyFont="1" applyFill="1" applyBorder="1" applyAlignment="1">
      <alignment horizontal="right" vertical="top"/>
    </xf>
    <xf numFmtId="3" fontId="11" fillId="2" borderId="7" xfId="2" applyNumberFormat="1" applyFont="1" applyFill="1" applyBorder="1" applyAlignment="1">
      <alignment horizontal="right" vertical="top" wrapText="1"/>
    </xf>
    <xf numFmtId="164" fontId="11" fillId="2" borderId="0" xfId="2" applyNumberFormat="1" applyFont="1" applyFill="1" applyAlignment="1">
      <alignment horizontal="right" vertical="top"/>
    </xf>
    <xf numFmtId="3" fontId="11" fillId="2" borderId="27" xfId="2" applyNumberFormat="1" applyFont="1" applyFill="1" applyBorder="1" applyAlignment="1">
      <alignment horizontal="right" vertical="top" wrapText="1"/>
    </xf>
    <xf numFmtId="0" fontId="11" fillId="2" borderId="19" xfId="2" applyFont="1" applyFill="1" applyBorder="1" applyAlignment="1">
      <alignment horizontal="right" vertical="top"/>
    </xf>
    <xf numFmtId="164" fontId="11" fillId="2" borderId="0" xfId="2" applyNumberFormat="1" applyFont="1" applyFill="1" applyAlignment="1">
      <alignment horizontal="right" vertical="top" wrapText="1"/>
    </xf>
    <xf numFmtId="164" fontId="11" fillId="2" borderId="20" xfId="2" applyNumberFormat="1" applyFont="1" applyFill="1" applyBorder="1" applyAlignment="1">
      <alignment horizontal="right" vertical="top" wrapText="1"/>
    </xf>
    <xf numFmtId="0" fontId="12" fillId="2" borderId="19" xfId="2" applyFont="1" applyFill="1" applyBorder="1" applyAlignment="1">
      <alignment horizontal="center" vertical="top"/>
    </xf>
    <xf numFmtId="0" fontId="12" fillId="2" borderId="0" xfId="2" applyFont="1" applyFill="1" applyAlignment="1">
      <alignment horizontal="center" vertical="top"/>
    </xf>
    <xf numFmtId="0" fontId="10" fillId="0" borderId="0" xfId="2" applyFont="1" applyAlignment="1">
      <alignment vertical="top"/>
    </xf>
    <xf numFmtId="0" fontId="4" fillId="6" borderId="19" xfId="2" applyFont="1" applyFill="1" applyBorder="1" applyAlignment="1">
      <alignment horizontal="center" vertical="top"/>
    </xf>
    <xf numFmtId="0" fontId="4" fillId="6" borderId="0" xfId="2" applyFont="1" applyFill="1" applyAlignment="1">
      <alignment horizontal="center" vertical="top"/>
    </xf>
    <xf numFmtId="0" fontId="11" fillId="6" borderId="0" xfId="2" applyFont="1" applyFill="1" applyAlignment="1">
      <alignment horizontal="right" vertical="top"/>
    </xf>
    <xf numFmtId="0" fontId="11" fillId="6" borderId="20" xfId="2" applyFont="1" applyFill="1" applyBorder="1" applyAlignment="1">
      <alignment horizontal="right" vertical="top"/>
    </xf>
    <xf numFmtId="9" fontId="11" fillId="2" borderId="0" xfId="3" quotePrefix="1" applyNumberFormat="1" applyFont="1" applyFill="1" applyAlignment="1">
      <alignment horizontal="right" vertical="top" wrapText="1"/>
    </xf>
    <xf numFmtId="9" fontId="11" fillId="2" borderId="0" xfId="3" applyNumberFormat="1" applyFont="1" applyFill="1" applyAlignment="1">
      <alignment horizontal="right" vertical="top"/>
    </xf>
    <xf numFmtId="9" fontId="11" fillId="0" borderId="20" xfId="3" applyNumberFormat="1" applyFont="1" applyBorder="1" applyAlignment="1">
      <alignment horizontal="right" vertical="top"/>
    </xf>
    <xf numFmtId="0" fontId="11" fillId="2" borderId="28" xfId="2" applyFont="1" applyFill="1" applyBorder="1" applyAlignment="1">
      <alignment horizontal="right" vertical="top"/>
    </xf>
    <xf numFmtId="0" fontId="11" fillId="2" borderId="8" xfId="2" applyFont="1" applyFill="1" applyBorder="1" applyAlignment="1">
      <alignment horizontal="right" vertical="top"/>
    </xf>
    <xf numFmtId="3" fontId="11" fillId="0" borderId="8" xfId="3" applyNumberFormat="1" applyFont="1" applyBorder="1" applyAlignment="1">
      <alignment horizontal="right" vertical="top"/>
    </xf>
    <xf numFmtId="3" fontId="11" fillId="0" borderId="29" xfId="3" applyNumberFormat="1" applyFont="1" applyBorder="1" applyAlignment="1">
      <alignment horizontal="right" vertical="top"/>
    </xf>
    <xf numFmtId="0" fontId="4" fillId="11" borderId="43" xfId="2" applyFont="1" applyFill="1" applyBorder="1" applyAlignment="1">
      <alignment horizontal="center" vertical="top"/>
    </xf>
    <xf numFmtId="0" fontId="4" fillId="11" borderId="44" xfId="2" applyFont="1" applyFill="1" applyBorder="1" applyAlignment="1">
      <alignment horizontal="center" vertical="top"/>
    </xf>
    <xf numFmtId="0" fontId="4" fillId="11" borderId="44" xfId="2" applyFont="1" applyFill="1" applyBorder="1" applyAlignment="1">
      <alignment horizontal="center" vertical="top"/>
    </xf>
    <xf numFmtId="0" fontId="15" fillId="2" borderId="0" xfId="2" applyFont="1" applyFill="1" applyAlignment="1">
      <alignment horizontal="right" vertical="top"/>
    </xf>
    <xf numFmtId="0" fontId="4" fillId="2" borderId="0" xfId="2" applyFont="1" applyFill="1" applyAlignment="1">
      <alignment horizontal="center" vertical="top"/>
    </xf>
    <xf numFmtId="3" fontId="15" fillId="2" borderId="0" xfId="2" applyNumberFormat="1" applyFont="1" applyFill="1" applyAlignment="1">
      <alignment horizontal="right" vertical="top"/>
    </xf>
    <xf numFmtId="0" fontId="20" fillId="2" borderId="16" xfId="2" applyFont="1" applyFill="1" applyBorder="1" applyAlignment="1">
      <alignment horizontal="center" vertical="top"/>
    </xf>
    <xf numFmtId="0" fontId="20" fillId="2" borderId="17" xfId="2" applyFont="1" applyFill="1" applyBorder="1" applyAlignment="1">
      <alignment horizontal="center" vertical="top"/>
    </xf>
    <xf numFmtId="3" fontId="11" fillId="2" borderId="17" xfId="2" applyNumberFormat="1" applyFont="1" applyFill="1" applyBorder="1" applyAlignment="1">
      <alignment horizontal="right" vertical="top"/>
    </xf>
    <xf numFmtId="3" fontId="11" fillId="2" borderId="18" xfId="2" applyNumberFormat="1" applyFont="1" applyFill="1" applyBorder="1" applyAlignment="1">
      <alignment horizontal="right" vertical="top"/>
    </xf>
    <xf numFmtId="0" fontId="4" fillId="14" borderId="19" xfId="2" applyFont="1" applyFill="1" applyBorder="1" applyAlignment="1">
      <alignment horizontal="center" vertical="top"/>
    </xf>
    <xf numFmtId="0" fontId="4" fillId="14" borderId="0" xfId="2" applyFont="1" applyFill="1" applyAlignment="1">
      <alignment horizontal="center" vertical="top"/>
    </xf>
    <xf numFmtId="0" fontId="11" fillId="14" borderId="0" xfId="2" applyFont="1" applyFill="1" applyAlignment="1">
      <alignment horizontal="right" vertical="top"/>
    </xf>
    <xf numFmtId="0" fontId="11" fillId="14" borderId="20" xfId="2" applyFont="1" applyFill="1" applyBorder="1" applyAlignment="1">
      <alignment horizontal="right" vertical="top"/>
    </xf>
    <xf numFmtId="0" fontId="11" fillId="2" borderId="38" xfId="2" applyFont="1" applyFill="1" applyBorder="1" applyAlignment="1">
      <alignment horizontal="right" vertical="top"/>
    </xf>
    <xf numFmtId="0" fontId="11" fillId="2" borderId="9" xfId="2" applyFont="1" applyFill="1" applyBorder="1" applyAlignment="1">
      <alignment horizontal="right" vertical="top"/>
    </xf>
    <xf numFmtId="1" fontId="11" fillId="2" borderId="9" xfId="2" quotePrefix="1" applyNumberFormat="1" applyFont="1" applyFill="1" applyBorder="1" applyAlignment="1">
      <alignment horizontal="right" vertical="top"/>
    </xf>
    <xf numFmtId="0" fontId="17" fillId="2" borderId="0" xfId="2" applyFont="1" applyFill="1" applyAlignment="1">
      <alignment horizontal="right" vertical="top"/>
    </xf>
    <xf numFmtId="168" fontId="11" fillId="2" borderId="9" xfId="1" quotePrefix="1" applyNumberFormat="1" applyFont="1" applyFill="1" applyBorder="1" applyAlignment="1" applyProtection="1">
      <alignment horizontal="right" vertical="top"/>
    </xf>
    <xf numFmtId="1" fontId="11" fillId="2" borderId="39" xfId="2" quotePrefix="1" applyNumberFormat="1" applyFont="1" applyFill="1" applyBorder="1" applyAlignment="1">
      <alignment horizontal="right" vertical="top"/>
    </xf>
    <xf numFmtId="0" fontId="18" fillId="2" borderId="19" xfId="2" applyFont="1" applyFill="1" applyBorder="1" applyAlignment="1">
      <alignment horizontal="center" vertical="top"/>
    </xf>
    <xf numFmtId="0" fontId="18" fillId="2" borderId="0" xfId="2" applyFont="1" applyFill="1" applyAlignment="1">
      <alignment horizontal="center" vertical="top"/>
    </xf>
    <xf numFmtId="3" fontId="11" fillId="2" borderId="0" xfId="2" applyNumberFormat="1" applyFont="1" applyFill="1" applyAlignment="1">
      <alignment horizontal="right" vertical="top"/>
    </xf>
    <xf numFmtId="3" fontId="11" fillId="2" borderId="20" xfId="2" applyNumberFormat="1" applyFont="1" applyFill="1" applyBorder="1" applyAlignment="1">
      <alignment horizontal="right" vertical="top"/>
    </xf>
    <xf numFmtId="0" fontId="4" fillId="7" borderId="19" xfId="2" applyFont="1" applyFill="1" applyBorder="1" applyAlignment="1">
      <alignment horizontal="center" vertical="top"/>
    </xf>
    <xf numFmtId="0" fontId="4" fillId="7" borderId="0" xfId="2" applyFont="1" applyFill="1" applyAlignment="1">
      <alignment horizontal="center" vertical="top"/>
    </xf>
    <xf numFmtId="0" fontId="11" fillId="7" borderId="0" xfId="2" applyFont="1" applyFill="1" applyAlignment="1">
      <alignment horizontal="right" vertical="top"/>
    </xf>
    <xf numFmtId="0" fontId="11" fillId="7" borderId="20" xfId="2" applyFont="1" applyFill="1" applyBorder="1" applyAlignment="1">
      <alignment horizontal="right" vertical="top"/>
    </xf>
    <xf numFmtId="0" fontId="11" fillId="2" borderId="40" xfId="2" applyFont="1" applyFill="1" applyBorder="1" applyAlignment="1">
      <alignment horizontal="right" vertical="top"/>
    </xf>
    <xf numFmtId="0" fontId="11" fillId="2" borderId="11" xfId="2" applyFont="1" applyFill="1" applyBorder="1" applyAlignment="1">
      <alignment horizontal="right" vertical="top"/>
    </xf>
    <xf numFmtId="3" fontId="11" fillId="2" borderId="0" xfId="3" quotePrefix="1" applyNumberFormat="1" applyFont="1" applyFill="1" applyAlignment="1">
      <alignment horizontal="right" vertical="top"/>
    </xf>
    <xf numFmtId="3" fontId="11" fillId="2" borderId="20" xfId="3" applyNumberFormat="1" applyFont="1" applyFill="1" applyBorder="1" applyAlignment="1">
      <alignment horizontal="right" vertical="top"/>
    </xf>
    <xf numFmtId="0" fontId="19" fillId="2" borderId="19" xfId="2" applyFont="1" applyFill="1" applyBorder="1" applyAlignment="1">
      <alignment horizontal="center" vertical="top"/>
    </xf>
    <xf numFmtId="0" fontId="19" fillId="2" borderId="0" xfId="2" applyFont="1" applyFill="1" applyAlignment="1">
      <alignment horizontal="center" vertical="top"/>
    </xf>
    <xf numFmtId="0" fontId="4" fillId="13" borderId="19" xfId="2" applyFont="1" applyFill="1" applyBorder="1" applyAlignment="1">
      <alignment horizontal="center" vertical="top"/>
    </xf>
    <xf numFmtId="0" fontId="4" fillId="13" borderId="0" xfId="2" applyFont="1" applyFill="1" applyAlignment="1">
      <alignment horizontal="center" vertical="top"/>
    </xf>
    <xf numFmtId="0" fontId="8" fillId="13" borderId="0" xfId="2" applyFont="1" applyFill="1" applyAlignment="1">
      <alignment horizontal="right" vertical="top"/>
    </xf>
    <xf numFmtId="0" fontId="8" fillId="2" borderId="0" xfId="2" applyFont="1" applyFill="1" applyAlignment="1">
      <alignment horizontal="right" vertical="top"/>
    </xf>
    <xf numFmtId="0" fontId="8" fillId="2" borderId="0" xfId="2" applyFont="1" applyFill="1" applyAlignment="1">
      <alignment vertical="top"/>
    </xf>
    <xf numFmtId="0" fontId="8" fillId="13" borderId="20" xfId="2" applyFont="1" applyFill="1" applyBorder="1" applyAlignment="1">
      <alignment horizontal="right" vertical="top"/>
    </xf>
    <xf numFmtId="9" fontId="11" fillId="2" borderId="19" xfId="2" applyNumberFormat="1" applyFont="1" applyFill="1" applyBorder="1" applyAlignment="1">
      <alignment horizontal="right" vertical="top"/>
    </xf>
    <xf numFmtId="9" fontId="11" fillId="2" borderId="0" xfId="2" applyNumberFormat="1" applyFont="1" applyFill="1" applyAlignment="1">
      <alignment horizontal="right" vertical="top"/>
    </xf>
    <xf numFmtId="2" fontId="8" fillId="2" borderId="0" xfId="2" quotePrefix="1" applyNumberFormat="1" applyFont="1" applyFill="1" applyAlignment="1">
      <alignment horizontal="right" vertical="top"/>
    </xf>
    <xf numFmtId="1" fontId="8" fillId="2" borderId="0" xfId="2" applyNumberFormat="1" applyFont="1" applyFill="1" applyAlignment="1">
      <alignment horizontal="right" vertical="top"/>
    </xf>
    <xf numFmtId="1" fontId="8" fillId="2" borderId="0" xfId="2" applyNumberFormat="1" applyFont="1" applyFill="1" applyAlignment="1">
      <alignment vertical="top"/>
    </xf>
    <xf numFmtId="2" fontId="8" fillId="2" borderId="20" xfId="2" quotePrefix="1" applyNumberFormat="1" applyFont="1" applyFill="1" applyBorder="1" applyAlignment="1">
      <alignment horizontal="right" vertical="top"/>
    </xf>
    <xf numFmtId="3" fontId="11" fillId="2" borderId="0" xfId="2" quotePrefix="1" applyNumberFormat="1" applyFont="1" applyFill="1" applyAlignment="1">
      <alignment horizontal="right" vertical="top"/>
    </xf>
    <xf numFmtId="3" fontId="11" fillId="2" borderId="20" xfId="2" quotePrefix="1" applyNumberFormat="1" applyFont="1" applyFill="1" applyBorder="1" applyAlignment="1">
      <alignment horizontal="right" vertical="top"/>
    </xf>
    <xf numFmtId="9" fontId="11" fillId="2" borderId="41" xfId="2" applyNumberFormat="1" applyFont="1" applyFill="1" applyBorder="1" applyAlignment="1">
      <alignment horizontal="right" vertical="top"/>
    </xf>
    <xf numFmtId="9" fontId="11" fillId="2" borderId="10" xfId="2" applyNumberFormat="1" applyFont="1" applyFill="1" applyBorder="1" applyAlignment="1">
      <alignment horizontal="right" vertical="top"/>
    </xf>
    <xf numFmtId="1" fontId="11" fillId="2" borderId="10" xfId="2" quotePrefix="1" applyNumberFormat="1" applyFont="1" applyFill="1" applyBorder="1" applyAlignment="1">
      <alignment horizontal="right" vertical="top"/>
    </xf>
    <xf numFmtId="1" fontId="11" fillId="2" borderId="42" xfId="2" quotePrefix="1" applyNumberFormat="1" applyFont="1" applyFill="1" applyBorder="1" applyAlignment="1">
      <alignment horizontal="right" vertical="top"/>
    </xf>
    <xf numFmtId="0" fontId="21" fillId="2" borderId="16" xfId="2" applyFont="1" applyFill="1" applyBorder="1" applyAlignment="1">
      <alignment horizontal="center" vertical="top"/>
    </xf>
    <xf numFmtId="0" fontId="21" fillId="2" borderId="17" xfId="2" applyFont="1" applyFill="1" applyBorder="1" applyAlignment="1">
      <alignment horizontal="center" vertical="top"/>
    </xf>
    <xf numFmtId="0" fontId="4" fillId="2" borderId="17" xfId="2" applyFont="1" applyFill="1" applyBorder="1" applyAlignment="1">
      <alignment horizontal="center" vertical="top"/>
    </xf>
    <xf numFmtId="0" fontId="11" fillId="2" borderId="17" xfId="2" quotePrefix="1" applyFont="1" applyFill="1" applyBorder="1" applyAlignment="1">
      <alignment horizontal="right" vertical="top"/>
    </xf>
    <xf numFmtId="0" fontId="11" fillId="2" borderId="18" xfId="2" quotePrefix="1" applyFont="1" applyFill="1" applyBorder="1" applyAlignment="1">
      <alignment horizontal="right" vertical="top"/>
    </xf>
    <xf numFmtId="0" fontId="11" fillId="15" borderId="19" xfId="2" applyFont="1" applyFill="1" applyBorder="1" applyAlignment="1">
      <alignment horizontal="center" vertical="top"/>
    </xf>
    <xf numFmtId="0" fontId="11" fillId="15" borderId="0" xfId="2" applyFont="1" applyFill="1" applyAlignment="1">
      <alignment horizontal="center" vertical="top"/>
    </xf>
    <xf numFmtId="0" fontId="11" fillId="15" borderId="0" xfId="2" quotePrefix="1" applyFont="1" applyFill="1" applyAlignment="1">
      <alignment horizontal="right" vertical="top"/>
    </xf>
    <xf numFmtId="0" fontId="11" fillId="15" borderId="20" xfId="2" quotePrefix="1" applyFont="1" applyFill="1" applyBorder="1" applyAlignment="1">
      <alignment horizontal="right" vertical="top"/>
    </xf>
    <xf numFmtId="0" fontId="11" fillId="0" borderId="0" xfId="3" applyFont="1" applyAlignment="1">
      <alignment horizontal="right" vertical="top"/>
    </xf>
    <xf numFmtId="168" fontId="11" fillId="2" borderId="0" xfId="1" quotePrefix="1" applyNumberFormat="1" applyFont="1" applyFill="1" applyBorder="1" applyAlignment="1" applyProtection="1">
      <alignment horizontal="right" vertical="top"/>
    </xf>
    <xf numFmtId="1" fontId="11" fillId="2" borderId="0" xfId="2" quotePrefix="1" applyNumberFormat="1" applyFont="1" applyFill="1" applyAlignment="1">
      <alignment horizontal="right" vertical="top"/>
    </xf>
    <xf numFmtId="0" fontId="11" fillId="2" borderId="0" xfId="2" quotePrefix="1" applyFont="1" applyFill="1" applyAlignment="1">
      <alignment horizontal="right" vertical="top"/>
    </xf>
    <xf numFmtId="1" fontId="11" fillId="2" borderId="20" xfId="2" quotePrefix="1" applyNumberFormat="1" applyFont="1" applyFill="1" applyBorder="1" applyAlignment="1">
      <alignment horizontal="right" vertical="top"/>
    </xf>
    <xf numFmtId="0" fontId="11" fillId="2" borderId="20" xfId="2" quotePrefix="1" applyFont="1" applyFill="1" applyBorder="1" applyAlignment="1">
      <alignment horizontal="right" vertical="top"/>
    </xf>
    <xf numFmtId="0" fontId="15" fillId="2" borderId="19" xfId="2" applyFont="1" applyFill="1" applyBorder="1" applyAlignment="1">
      <alignment horizontal="right" vertical="top"/>
    </xf>
    <xf numFmtId="9" fontId="11" fillId="0" borderId="0" xfId="3" applyNumberFormat="1" applyFont="1" applyAlignment="1">
      <alignment horizontal="right" vertical="top"/>
    </xf>
    <xf numFmtId="0" fontId="11" fillId="16" borderId="30" xfId="2" applyFont="1" applyFill="1" applyBorder="1" applyAlignment="1">
      <alignment horizontal="right" vertical="top"/>
    </xf>
    <xf numFmtId="0" fontId="11" fillId="16" borderId="31" xfId="2" applyFont="1" applyFill="1" applyBorder="1" applyAlignment="1">
      <alignment horizontal="right" vertical="top"/>
    </xf>
    <xf numFmtId="0" fontId="15" fillId="16" borderId="31" xfId="2" applyFont="1" applyFill="1" applyBorder="1" applyAlignment="1">
      <alignment horizontal="right" vertical="top"/>
    </xf>
    <xf numFmtId="0" fontId="11" fillId="16" borderId="31" xfId="2" applyFont="1" applyFill="1" applyBorder="1" applyAlignment="1">
      <alignment vertical="top"/>
    </xf>
    <xf numFmtId="1" fontId="15" fillId="16" borderId="31" xfId="2" quotePrefix="1" applyNumberFormat="1" applyFont="1" applyFill="1" applyBorder="1" applyAlignment="1">
      <alignment horizontal="right" vertical="top"/>
    </xf>
    <xf numFmtId="0" fontId="15" fillId="16" borderId="31" xfId="2" applyFont="1" applyFill="1" applyBorder="1" applyAlignment="1">
      <alignment vertical="top"/>
    </xf>
    <xf numFmtId="1" fontId="15" fillId="16" borderId="32" xfId="2" quotePrefix="1" applyNumberFormat="1" applyFont="1" applyFill="1" applyBorder="1" applyAlignment="1">
      <alignment horizontal="right" vertical="top"/>
    </xf>
    <xf numFmtId="0" fontId="15" fillId="2" borderId="0" xfId="2" applyFont="1" applyFill="1" applyAlignment="1">
      <alignment vertical="top"/>
    </xf>
    <xf numFmtId="0" fontId="12" fillId="0" borderId="16" xfId="0" applyFont="1" applyBorder="1" applyAlignment="1">
      <alignment horizontal="center" vertical="top"/>
    </xf>
    <xf numFmtId="0" fontId="12" fillId="0" borderId="17" xfId="0" applyFont="1" applyBorder="1" applyAlignment="1">
      <alignment horizontal="center" vertical="top"/>
    </xf>
    <xf numFmtId="0" fontId="11" fillId="6" borderId="19" xfId="0" applyFont="1" applyFill="1" applyBorder="1" applyAlignment="1">
      <alignment horizontal="center" vertical="top"/>
    </xf>
    <xf numFmtId="0" fontId="11" fillId="6" borderId="0" xfId="0" applyFont="1" applyFill="1" applyAlignment="1">
      <alignment horizontal="center" vertical="top"/>
    </xf>
    <xf numFmtId="0" fontId="11" fillId="6" borderId="0" xfId="0" applyFont="1" applyFill="1" applyAlignment="1">
      <alignment horizontal="right" vertical="top"/>
    </xf>
    <xf numFmtId="0" fontId="11" fillId="6" borderId="20" xfId="0" applyFont="1" applyFill="1" applyBorder="1" applyAlignment="1">
      <alignment horizontal="right" vertical="top"/>
    </xf>
    <xf numFmtId="168" fontId="11" fillId="2" borderId="20" xfId="1" quotePrefix="1" applyNumberFormat="1" applyFont="1" applyFill="1" applyBorder="1" applyAlignment="1" applyProtection="1">
      <alignment horizontal="right" vertical="top"/>
    </xf>
    <xf numFmtId="0" fontId="15" fillId="16" borderId="19" xfId="2" applyFont="1" applyFill="1" applyBorder="1" applyAlignment="1">
      <alignment horizontal="right" vertical="top"/>
    </xf>
    <xf numFmtId="0" fontId="15" fillId="16" borderId="0" xfId="2" applyFont="1" applyFill="1" applyAlignment="1">
      <alignment horizontal="right" vertical="top"/>
    </xf>
    <xf numFmtId="0" fontId="15" fillId="16" borderId="0" xfId="2" applyFont="1" applyFill="1" applyAlignment="1">
      <alignment vertical="top"/>
    </xf>
    <xf numFmtId="168" fontId="15" fillId="16" borderId="0" xfId="1" quotePrefix="1" applyNumberFormat="1" applyFont="1" applyFill="1" applyBorder="1" applyAlignment="1" applyProtection="1">
      <alignment horizontal="right" vertical="top"/>
    </xf>
    <xf numFmtId="168" fontId="15" fillId="16" borderId="20" xfId="1" quotePrefix="1" applyNumberFormat="1" applyFont="1" applyFill="1" applyBorder="1" applyAlignment="1" applyProtection="1">
      <alignment horizontal="right" vertical="top"/>
    </xf>
    <xf numFmtId="0" fontId="11" fillId="2" borderId="46" xfId="2" applyFont="1" applyFill="1" applyBorder="1" applyAlignment="1">
      <alignment vertical="top"/>
    </xf>
    <xf numFmtId="0" fontId="10" fillId="2" borderId="0" xfId="2" applyFont="1" applyFill="1" applyAlignment="1">
      <alignment vertical="top" wrapText="1"/>
    </xf>
    <xf numFmtId="0" fontId="3" fillId="2" borderId="47" xfId="2" applyFont="1" applyFill="1" applyBorder="1" applyAlignment="1">
      <alignment horizontal="left" vertical="top" wrapText="1"/>
    </xf>
    <xf numFmtId="0" fontId="3" fillId="2" borderId="0" xfId="2" applyFont="1" applyFill="1" applyBorder="1" applyAlignment="1">
      <alignment horizontal="left" vertical="top" wrapText="1"/>
    </xf>
    <xf numFmtId="173" fontId="10" fillId="2" borderId="48" xfId="6" applyNumberFormat="1" applyFont="1" applyFill="1" applyBorder="1" applyAlignment="1">
      <alignment horizontal="left" vertical="top" wrapText="1"/>
    </xf>
    <xf numFmtId="0" fontId="9" fillId="17" borderId="50" xfId="2" applyFont="1" applyFill="1" applyBorder="1" applyAlignment="1">
      <alignment horizontal="center" vertical="center"/>
    </xf>
    <xf numFmtId="0" fontId="11" fillId="2" borderId="49" xfId="2" applyFont="1" applyFill="1" applyBorder="1" applyAlignment="1">
      <alignment vertical="top"/>
    </xf>
    <xf numFmtId="0" fontId="14" fillId="11" borderId="16" xfId="2" applyFont="1" applyFill="1" applyBorder="1" applyAlignment="1">
      <alignment horizontal="center" vertical="center"/>
    </xf>
    <xf numFmtId="0" fontId="14" fillId="11" borderId="17" xfId="2" applyFont="1" applyFill="1" applyBorder="1" applyAlignment="1">
      <alignment horizontal="center" vertical="center"/>
    </xf>
    <xf numFmtId="0" fontId="14" fillId="11" borderId="18" xfId="2" applyFont="1" applyFill="1" applyBorder="1" applyAlignment="1">
      <alignment horizontal="center" vertical="center"/>
    </xf>
    <xf numFmtId="0" fontId="9" fillId="17" borderId="43" xfId="2" applyFont="1" applyFill="1" applyBorder="1" applyAlignment="1">
      <alignment vertical="top"/>
    </xf>
    <xf numFmtId="0" fontId="9" fillId="17" borderId="44" xfId="2" applyFont="1" applyFill="1" applyBorder="1" applyAlignment="1">
      <alignment vertical="top"/>
    </xf>
    <xf numFmtId="0" fontId="9" fillId="17" borderId="45" xfId="2" applyFont="1" applyFill="1" applyBorder="1" applyAlignment="1">
      <alignment vertical="top"/>
    </xf>
    <xf numFmtId="0" fontId="9" fillId="17" borderId="16" xfId="2" applyFont="1" applyFill="1" applyBorder="1" applyAlignment="1">
      <alignment horizontal="center" vertical="center" wrapText="1"/>
    </xf>
    <xf numFmtId="0" fontId="9" fillId="17" borderId="51" xfId="2" applyFont="1" applyFill="1" applyBorder="1" applyAlignment="1">
      <alignment horizontal="center" vertical="center"/>
    </xf>
    <xf numFmtId="0" fontId="4" fillId="11" borderId="52" xfId="2" applyFont="1" applyFill="1" applyBorder="1" applyAlignment="1">
      <alignment horizontal="center" vertical="top" wrapText="1"/>
    </xf>
    <xf numFmtId="0" fontId="4" fillId="11" borderId="53" xfId="2" applyFont="1" applyFill="1" applyBorder="1" applyAlignment="1">
      <alignment horizontal="center" vertical="top" wrapText="1"/>
    </xf>
    <xf numFmtId="0" fontId="9" fillId="17" borderId="19" xfId="2" applyFont="1" applyFill="1" applyBorder="1" applyAlignment="1">
      <alignment horizontal="center" vertical="center"/>
    </xf>
    <xf numFmtId="173" fontId="10" fillId="2" borderId="54" xfId="6" applyNumberFormat="1" applyFont="1" applyFill="1" applyBorder="1" applyAlignment="1">
      <alignment horizontal="left" vertical="top" wrapText="1"/>
    </xf>
    <xf numFmtId="0" fontId="9" fillId="17" borderId="30" xfId="2" applyFont="1" applyFill="1" applyBorder="1" applyAlignment="1">
      <alignment horizontal="center" vertical="center"/>
    </xf>
    <xf numFmtId="0" fontId="9" fillId="17" borderId="55" xfId="2" applyFont="1" applyFill="1" applyBorder="1" applyAlignment="1">
      <alignment horizontal="center" vertical="center"/>
    </xf>
    <xf numFmtId="173" fontId="10" fillId="2" borderId="56" xfId="6" applyNumberFormat="1" applyFont="1" applyFill="1" applyBorder="1" applyAlignment="1">
      <alignment horizontal="left" vertical="top" wrapText="1"/>
    </xf>
    <xf numFmtId="173" fontId="10" fillId="2" borderId="57" xfId="6" applyNumberFormat="1" applyFont="1" applyFill="1" applyBorder="1" applyAlignment="1">
      <alignment horizontal="left" vertical="top" wrapText="1"/>
    </xf>
  </cellXfs>
  <cellStyles count="7">
    <cellStyle name="Comma" xfId="1" builtinId="3"/>
    <cellStyle name="Comma 2" xfId="5" xr:uid="{460CE245-D3CD-48AA-AFFC-606201E94C8F}"/>
    <cellStyle name="Currency" xfId="6" builtinId="4"/>
    <cellStyle name="Normal" xfId="0" builtinId="0"/>
    <cellStyle name="Normal 2 2" xfId="3" xr:uid="{14EDDCE3-ACF2-410D-AD8F-B3D77B4F8B9B}"/>
    <cellStyle name="Normal 2 3" xfId="2" xr:uid="{B5194584-60CD-4772-872A-6F4EFD243A27}"/>
    <cellStyle name="Percent 2 2" xfId="4" xr:uid="{3CF53DD8-1A1D-4F78-A53C-088DDF5289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</xdr:row>
      <xdr:rowOff>131605</xdr:rowOff>
    </xdr:from>
    <xdr:to>
      <xdr:col>20</xdr:col>
      <xdr:colOff>584889</xdr:colOff>
      <xdr:row>46</xdr:row>
      <xdr:rowOff>57563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CAF23F-9E9E-4C91-FCD2-A0D6CB9F5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31650" y="1604805"/>
          <a:ext cx="11557689" cy="6923658"/>
        </a:xfrm>
        <a:prstGeom prst="rect">
          <a:avLst/>
        </a:prstGeom>
      </xdr:spPr>
    </xdr:pic>
    <xdr:clientData/>
  </xdr:twoCellAnchor>
  <xdr:twoCellAnchor editAs="oneCell">
    <xdr:from>
      <xdr:col>4</xdr:col>
      <xdr:colOff>558800</xdr:colOff>
      <xdr:row>42</xdr:row>
      <xdr:rowOff>116321</xdr:rowOff>
    </xdr:from>
    <xdr:to>
      <xdr:col>20</xdr:col>
      <xdr:colOff>254000</xdr:colOff>
      <xdr:row>78</xdr:row>
      <xdr:rowOff>20988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8B4FFC8-98B6-4468-7808-DF8965DDBA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03550" y="7783946"/>
          <a:ext cx="9474200" cy="6476917"/>
        </a:xfrm>
        <a:prstGeom prst="rect">
          <a:avLst/>
        </a:prstGeom>
      </xdr:spPr>
    </xdr:pic>
    <xdr:clientData/>
  </xdr:twoCellAnchor>
  <xdr:twoCellAnchor editAs="oneCell">
    <xdr:from>
      <xdr:col>5</xdr:col>
      <xdr:colOff>82551</xdr:colOff>
      <xdr:row>35</xdr:row>
      <xdr:rowOff>131210</xdr:rowOff>
    </xdr:from>
    <xdr:to>
      <xdr:col>20</xdr:col>
      <xdr:colOff>103188</xdr:colOff>
      <xdr:row>43</xdr:row>
      <xdr:rowOff>47550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B584583-3DB9-AFD7-B005-D28E9C941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38489" y="6520898"/>
          <a:ext cx="9188449" cy="137684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6FCF3-A1B2-46A3-B53D-9BA52BB217A7}">
  <sheetPr>
    <tabColor theme="0"/>
  </sheetPr>
  <dimension ref="A1:AH95"/>
  <sheetViews>
    <sheetView showGridLines="0" tabSelected="1" zoomScale="70" zoomScaleNormal="70" workbookViewId="0">
      <pane ySplit="8" topLeftCell="A9" activePane="bottomLeft" state="frozen"/>
      <selection pane="bottomLeft" activeCell="D43" sqref="D43"/>
    </sheetView>
  </sheetViews>
  <sheetFormatPr defaultColWidth="9.1796875" defaultRowHeight="16.5" x14ac:dyDescent="0.35"/>
  <cols>
    <col min="1" max="1" width="9.1796875" style="72"/>
    <col min="2" max="2" width="9.26953125" style="72" bestFit="1" customWidth="1"/>
    <col min="3" max="3" width="9.1796875" style="72"/>
    <col min="4" max="4" width="15.6328125" style="72" bestFit="1" customWidth="1"/>
    <col min="5" max="5" width="11" style="72" bestFit="1" customWidth="1"/>
    <col min="6" max="6" width="9.1796875" style="72"/>
    <col min="7" max="7" width="10.54296875" style="72" customWidth="1"/>
    <col min="8" max="12" width="3.7265625" style="72" customWidth="1"/>
    <col min="13" max="13" width="5.54296875" style="72" customWidth="1"/>
    <col min="14" max="14" width="1.1796875" style="52" customWidth="1"/>
    <col min="15" max="15" width="25.26953125" style="72" customWidth="1"/>
    <col min="16" max="16" width="2" style="52" customWidth="1"/>
    <col min="17" max="17" width="25.26953125" style="72" customWidth="1"/>
    <col min="18" max="18" width="2" style="52" customWidth="1"/>
    <col min="19" max="19" width="25.26953125" style="72" customWidth="1"/>
    <col min="20" max="21" width="1.1796875" style="52" customWidth="1"/>
    <col min="22" max="22" width="25.26953125" style="72" customWidth="1"/>
    <col min="23" max="23" width="9" style="53" customWidth="1"/>
    <col min="24" max="24" width="20.1796875" style="72" customWidth="1"/>
    <col min="25" max="34" width="9.1796875" style="52"/>
    <col min="35" max="16384" width="9.1796875" style="72"/>
  </cols>
  <sheetData>
    <row r="1" spans="1:24" s="52" customFormat="1" x14ac:dyDescent="0.35">
      <c r="W1" s="53"/>
    </row>
    <row r="2" spans="1:24" s="52" customFormat="1" ht="17" thickBot="1" x14ac:dyDescent="0.4">
      <c r="W2" s="53"/>
    </row>
    <row r="3" spans="1:24" s="52" customFormat="1" ht="33.5" customHeight="1" thickBot="1" x14ac:dyDescent="0.4">
      <c r="B3" s="236" t="s">
        <v>334</v>
      </c>
      <c r="C3" s="237"/>
      <c r="D3" s="237"/>
      <c r="E3" s="237"/>
      <c r="F3" s="238"/>
      <c r="H3" s="39" t="s">
        <v>320</v>
      </c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1"/>
      <c r="W3" s="53"/>
    </row>
    <row r="4" spans="1:24" s="52" customFormat="1" ht="17" thickBot="1" x14ac:dyDescent="0.4">
      <c r="A4" s="216"/>
      <c r="B4" s="239" t="s">
        <v>329</v>
      </c>
      <c r="C4" s="240" t="s">
        <v>330</v>
      </c>
      <c r="D4" s="240" t="s">
        <v>331</v>
      </c>
      <c r="E4" s="240" t="s">
        <v>332</v>
      </c>
      <c r="F4" s="241" t="s">
        <v>333</v>
      </c>
      <c r="H4" s="54"/>
      <c r="I4" s="55"/>
      <c r="J4" s="55"/>
      <c r="K4" s="56"/>
      <c r="L4" s="56"/>
      <c r="M4" s="56"/>
      <c r="N4" s="57"/>
      <c r="O4" s="57"/>
      <c r="P4" s="57"/>
      <c r="Q4" s="57"/>
      <c r="R4" s="57"/>
      <c r="S4" s="57"/>
      <c r="T4" s="56"/>
      <c r="U4" s="56"/>
      <c r="V4" s="58"/>
      <c r="W4" s="53"/>
      <c r="X4" s="59" t="s">
        <v>299</v>
      </c>
    </row>
    <row r="5" spans="1:24" s="52" customFormat="1" ht="15" customHeight="1" x14ac:dyDescent="0.35">
      <c r="A5" s="90" t="s">
        <v>335</v>
      </c>
      <c r="B5" s="235"/>
      <c r="C5" s="235"/>
      <c r="D5" s="235"/>
      <c r="E5" s="235"/>
      <c r="F5" s="235"/>
      <c r="H5" s="60"/>
      <c r="I5" s="61"/>
      <c r="J5" s="61"/>
      <c r="K5" s="61"/>
      <c r="L5" s="61"/>
      <c r="M5" s="61"/>
      <c r="N5" s="6"/>
      <c r="O5" s="2" t="s">
        <v>303</v>
      </c>
      <c r="P5" s="6"/>
      <c r="Q5" s="2" t="s">
        <v>304</v>
      </c>
      <c r="R5" s="6"/>
      <c r="S5" s="2" t="s">
        <v>305</v>
      </c>
      <c r="V5" s="3" t="s">
        <v>306</v>
      </c>
      <c r="W5" s="53"/>
      <c r="X5" s="62"/>
    </row>
    <row r="6" spans="1:24" s="52" customFormat="1" ht="15" customHeight="1" x14ac:dyDescent="0.35">
      <c r="A6" s="90" t="s">
        <v>336</v>
      </c>
      <c r="B6" s="229"/>
      <c r="C6" s="229"/>
      <c r="D6" s="229"/>
      <c r="E6" s="229"/>
      <c r="F6" s="229"/>
      <c r="H6" s="60"/>
      <c r="I6" s="61"/>
      <c r="J6" s="61"/>
      <c r="K6" s="61"/>
      <c r="L6" s="61"/>
      <c r="M6" s="61"/>
      <c r="N6" s="6"/>
      <c r="O6" s="63" t="s">
        <v>280</v>
      </c>
      <c r="P6" s="64"/>
      <c r="Q6" s="63" t="s">
        <v>280</v>
      </c>
      <c r="R6" s="64"/>
      <c r="S6" s="63" t="s">
        <v>280</v>
      </c>
      <c r="T6" s="64"/>
      <c r="U6" s="64"/>
      <c r="V6" s="65" t="s">
        <v>280</v>
      </c>
      <c r="W6" s="53"/>
      <c r="X6" s="62" t="s">
        <v>321</v>
      </c>
    </row>
    <row r="7" spans="1:24" s="52" customFormat="1" ht="15" customHeight="1" x14ac:dyDescent="0.35">
      <c r="A7" s="90" t="s">
        <v>337</v>
      </c>
      <c r="B7" s="229"/>
      <c r="C7" s="229"/>
      <c r="D7" s="229"/>
      <c r="E7" s="229"/>
      <c r="F7" s="229"/>
      <c r="H7" s="60"/>
      <c r="I7" s="61"/>
      <c r="J7" s="61"/>
      <c r="K7" s="61"/>
      <c r="L7" s="61"/>
      <c r="M7" s="61"/>
      <c r="N7" s="6"/>
      <c r="O7" s="66" t="s">
        <v>307</v>
      </c>
      <c r="P7" s="6"/>
      <c r="Q7" s="66" t="s">
        <v>308</v>
      </c>
      <c r="R7" s="6"/>
      <c r="S7" s="66" t="s">
        <v>309</v>
      </c>
      <c r="V7" s="67" t="s">
        <v>310</v>
      </c>
      <c r="W7" s="53"/>
      <c r="X7" s="62" t="s">
        <v>322</v>
      </c>
    </row>
    <row r="8" spans="1:24" s="52" customFormat="1" ht="15" customHeight="1" x14ac:dyDescent="0.35">
      <c r="A8" s="90" t="s">
        <v>338</v>
      </c>
      <c r="B8" s="229"/>
      <c r="C8" s="229"/>
      <c r="D8" s="229"/>
      <c r="E8" s="229"/>
      <c r="F8" s="229"/>
      <c r="H8" s="60"/>
      <c r="I8" s="61"/>
      <c r="J8" s="61"/>
      <c r="K8" s="61"/>
      <c r="L8" s="61"/>
      <c r="M8" s="61"/>
      <c r="N8" s="6"/>
      <c r="O8" s="68"/>
      <c r="P8" s="6"/>
      <c r="Q8" s="68"/>
      <c r="R8" s="6"/>
      <c r="S8" s="68"/>
      <c r="V8" s="69"/>
      <c r="W8" s="53"/>
    </row>
    <row r="9" spans="1:24" s="52" customFormat="1" ht="28.5" customHeight="1" x14ac:dyDescent="0.35">
      <c r="B9" s="231" t="s">
        <v>339</v>
      </c>
      <c r="C9" s="231"/>
      <c r="D9" s="231"/>
      <c r="E9" s="231"/>
      <c r="F9" s="231"/>
      <c r="H9" s="70" t="s">
        <v>0</v>
      </c>
      <c r="I9" s="71"/>
      <c r="J9" s="71"/>
      <c r="K9" s="71"/>
      <c r="L9" s="71"/>
      <c r="M9" s="71"/>
      <c r="N9" s="64"/>
      <c r="O9" s="4"/>
      <c r="P9" s="5"/>
      <c r="Q9" s="4"/>
      <c r="R9" s="5"/>
      <c r="S9" s="4"/>
      <c r="T9" s="6"/>
      <c r="U9" s="6"/>
      <c r="V9" s="7"/>
      <c r="W9" s="53"/>
    </row>
    <row r="10" spans="1:24" ht="6" customHeight="1" x14ac:dyDescent="0.35">
      <c r="B10" s="232"/>
      <c r="C10" s="232"/>
      <c r="D10" s="232"/>
      <c r="E10" s="232"/>
      <c r="F10" s="232"/>
      <c r="H10" s="73"/>
      <c r="I10" s="74"/>
      <c r="J10" s="74"/>
      <c r="K10" s="74"/>
      <c r="L10" s="74"/>
      <c r="M10" s="74"/>
      <c r="N10" s="75"/>
      <c r="O10" s="76"/>
      <c r="P10" s="75"/>
      <c r="Q10" s="76"/>
      <c r="R10" s="75"/>
      <c r="S10" s="76"/>
      <c r="V10" s="77"/>
    </row>
    <row r="11" spans="1:24" s="52" customFormat="1" ht="26.5" customHeight="1" thickBot="1" x14ac:dyDescent="0.4">
      <c r="B11" s="232"/>
      <c r="C11" s="232"/>
      <c r="D11" s="232"/>
      <c r="E11" s="232"/>
      <c r="F11" s="232"/>
      <c r="H11" s="78"/>
      <c r="I11" s="79"/>
      <c r="J11" s="79"/>
      <c r="K11" s="80"/>
      <c r="L11" s="80"/>
      <c r="M11" s="81" t="s">
        <v>1</v>
      </c>
      <c r="N11" s="64"/>
      <c r="O11" s="82" t="s">
        <v>311</v>
      </c>
      <c r="P11" s="6"/>
      <c r="Q11" s="82"/>
      <c r="R11" s="6"/>
      <c r="S11" s="82"/>
      <c r="T11" s="6"/>
      <c r="U11" s="6"/>
      <c r="V11" s="83"/>
      <c r="W11" s="53"/>
      <c r="X11" s="62"/>
    </row>
    <row r="12" spans="1:24" s="52" customFormat="1" ht="18" customHeight="1" x14ac:dyDescent="0.35">
      <c r="B12" s="242" t="s">
        <v>343</v>
      </c>
      <c r="C12" s="243"/>
      <c r="D12" s="244" t="s">
        <v>340</v>
      </c>
      <c r="E12" s="244" t="s">
        <v>341</v>
      </c>
      <c r="F12" s="245" t="s">
        <v>342</v>
      </c>
      <c r="H12" s="70" t="s">
        <v>2</v>
      </c>
      <c r="I12" s="71"/>
      <c r="J12" s="71"/>
      <c r="K12" s="71"/>
      <c r="L12" s="71"/>
      <c r="M12" s="71"/>
      <c r="N12" s="64"/>
      <c r="O12" s="4"/>
      <c r="P12" s="64"/>
      <c r="Q12" s="4"/>
      <c r="R12" s="64"/>
      <c r="S12" s="4"/>
      <c r="V12" s="84"/>
      <c r="W12" s="53"/>
    </row>
    <row r="13" spans="1:24" ht="6" customHeight="1" x14ac:dyDescent="0.35">
      <c r="B13" s="246"/>
      <c r="C13" s="234"/>
      <c r="D13" s="233"/>
      <c r="E13" s="233"/>
      <c r="F13" s="247"/>
      <c r="H13" s="85"/>
      <c r="I13" s="86"/>
      <c r="J13" s="86"/>
      <c r="K13" s="86"/>
      <c r="L13" s="86"/>
      <c r="M13" s="86"/>
      <c r="N13" s="75"/>
      <c r="O13" s="87"/>
      <c r="P13" s="75"/>
      <c r="Q13" s="87"/>
      <c r="R13" s="75"/>
      <c r="S13" s="87"/>
      <c r="V13" s="88"/>
    </row>
    <row r="14" spans="1:24" s="52" customFormat="1" ht="17" thickBot="1" x14ac:dyDescent="0.4">
      <c r="B14" s="248"/>
      <c r="C14" s="249"/>
      <c r="D14" s="250"/>
      <c r="E14" s="250"/>
      <c r="F14" s="251"/>
      <c r="H14" s="89"/>
      <c r="M14" s="52" t="s">
        <v>3</v>
      </c>
      <c r="O14" s="90" t="s">
        <v>4</v>
      </c>
      <c r="Q14" s="90" t="s">
        <v>25</v>
      </c>
      <c r="S14" s="90" t="s">
        <v>24</v>
      </c>
      <c r="V14" s="91" t="s">
        <v>4</v>
      </c>
      <c r="W14" s="53"/>
      <c r="X14" s="62"/>
    </row>
    <row r="15" spans="1:24" s="52" customFormat="1" ht="17" thickBot="1" x14ac:dyDescent="0.4">
      <c r="B15" s="230"/>
      <c r="C15" s="230"/>
      <c r="D15" s="230"/>
      <c r="E15" s="230"/>
      <c r="F15" s="230"/>
      <c r="H15" s="92" t="s">
        <v>297</v>
      </c>
      <c r="I15" s="93"/>
      <c r="J15" s="93"/>
      <c r="K15" s="93"/>
      <c r="L15" s="93"/>
      <c r="M15" s="93"/>
      <c r="N15" s="94"/>
      <c r="O15" s="95" t="s">
        <v>326</v>
      </c>
      <c r="P15" s="96"/>
      <c r="Q15" s="95" t="s">
        <v>327</v>
      </c>
      <c r="R15" s="96"/>
      <c r="S15" s="95" t="s">
        <v>324</v>
      </c>
      <c r="T15" s="97"/>
      <c r="U15" s="97"/>
      <c r="V15" s="98" t="s">
        <v>325</v>
      </c>
      <c r="W15" s="53"/>
      <c r="X15" s="62" t="s">
        <v>298</v>
      </c>
    </row>
    <row r="16" spans="1:24" s="52" customFormat="1" ht="17" thickBot="1" x14ac:dyDescent="0.4">
      <c r="H16" s="99"/>
      <c r="I16" s="99"/>
      <c r="J16" s="99"/>
      <c r="K16" s="99"/>
      <c r="L16" s="99"/>
      <c r="M16" s="99"/>
      <c r="N16" s="64"/>
      <c r="O16" s="100"/>
      <c r="P16" s="90"/>
      <c r="Q16" s="100"/>
      <c r="R16" s="90"/>
      <c r="S16" s="100"/>
      <c r="V16" s="100"/>
      <c r="W16" s="53"/>
    </row>
    <row r="17" spans="8:24" s="52" customFormat="1" x14ac:dyDescent="0.35">
      <c r="H17" s="101" t="s">
        <v>5</v>
      </c>
      <c r="I17" s="102"/>
      <c r="J17" s="102"/>
      <c r="K17" s="102"/>
      <c r="L17" s="102"/>
      <c r="M17" s="102"/>
      <c r="N17" s="103"/>
      <c r="O17" s="104"/>
      <c r="P17" s="105"/>
      <c r="Q17" s="104"/>
      <c r="R17" s="105"/>
      <c r="S17" s="104"/>
      <c r="T17" s="56"/>
      <c r="U17" s="56"/>
      <c r="V17" s="106"/>
      <c r="W17" s="53"/>
    </row>
    <row r="18" spans="8:24" ht="6" customHeight="1" x14ac:dyDescent="0.35">
      <c r="H18" s="107"/>
      <c r="I18" s="108"/>
      <c r="J18" s="108"/>
      <c r="K18" s="108"/>
      <c r="L18" s="108"/>
      <c r="M18" s="108"/>
      <c r="N18" s="75"/>
      <c r="O18" s="109"/>
      <c r="P18" s="90"/>
      <c r="Q18" s="109"/>
      <c r="R18" s="90"/>
      <c r="S18" s="109"/>
      <c r="V18" s="110"/>
    </row>
    <row r="19" spans="8:24" s="52" customFormat="1" x14ac:dyDescent="0.35">
      <c r="H19" s="111" t="s">
        <v>6</v>
      </c>
      <c r="I19" s="112"/>
      <c r="J19" s="112"/>
      <c r="K19" s="112"/>
      <c r="L19" s="112"/>
      <c r="M19" s="112"/>
      <c r="N19" s="75"/>
      <c r="O19" s="113">
        <v>45677</v>
      </c>
      <c r="P19" s="90"/>
      <c r="Q19" s="113">
        <v>45292</v>
      </c>
      <c r="R19" s="90"/>
      <c r="S19" s="113">
        <v>44835</v>
      </c>
      <c r="V19" s="114">
        <v>45231</v>
      </c>
      <c r="W19" s="53"/>
      <c r="X19" s="62"/>
    </row>
    <row r="20" spans="8:24" x14ac:dyDescent="0.35">
      <c r="H20" s="111" t="s">
        <v>7</v>
      </c>
      <c r="I20" s="112"/>
      <c r="J20" s="112"/>
      <c r="K20" s="112"/>
      <c r="L20" s="112"/>
      <c r="M20" s="112"/>
      <c r="N20" s="75"/>
      <c r="O20" s="115">
        <v>900</v>
      </c>
      <c r="P20" s="90"/>
      <c r="Q20" s="116">
        <v>600</v>
      </c>
      <c r="R20" s="90"/>
      <c r="S20" s="115">
        <v>850</v>
      </c>
      <c r="V20" s="117">
        <v>850</v>
      </c>
      <c r="X20" s="62"/>
    </row>
    <row r="21" spans="8:24" x14ac:dyDescent="0.35">
      <c r="H21" s="118" t="s">
        <v>8</v>
      </c>
      <c r="I21" s="119"/>
      <c r="J21" s="119"/>
      <c r="K21" s="119"/>
      <c r="L21" s="119"/>
      <c r="M21" s="119"/>
      <c r="N21" s="75"/>
      <c r="O21" s="120">
        <f>O20</f>
        <v>900</v>
      </c>
      <c r="P21" s="121"/>
      <c r="Q21" s="120">
        <v>795</v>
      </c>
      <c r="R21" s="121"/>
      <c r="S21" s="120">
        <f>+S20</f>
        <v>850</v>
      </c>
      <c r="V21" s="122">
        <f>+V20</f>
        <v>850</v>
      </c>
      <c r="X21" s="62"/>
    </row>
    <row r="22" spans="8:24" ht="7.5" customHeight="1" x14ac:dyDescent="0.35">
      <c r="H22" s="123"/>
      <c r="I22" s="90"/>
      <c r="J22" s="90"/>
      <c r="K22" s="90"/>
      <c r="L22" s="90"/>
      <c r="M22" s="90"/>
      <c r="N22" s="75"/>
      <c r="O22" s="124"/>
      <c r="P22" s="121"/>
      <c r="Q22" s="124"/>
      <c r="R22" s="121"/>
      <c r="S22" s="124"/>
      <c r="V22" s="125"/>
    </row>
    <row r="23" spans="8:24" ht="16.5" customHeight="1" x14ac:dyDescent="0.35">
      <c r="H23" s="126" t="s">
        <v>295</v>
      </c>
      <c r="I23" s="127"/>
      <c r="J23" s="127"/>
      <c r="K23" s="127"/>
      <c r="L23" s="127"/>
      <c r="M23" s="127"/>
      <c r="N23" s="75"/>
      <c r="O23" s="124"/>
      <c r="P23" s="121"/>
      <c r="Q23" s="124"/>
      <c r="R23" s="121"/>
      <c r="S23" s="124"/>
      <c r="V23" s="125"/>
      <c r="X23" s="128" t="s">
        <v>294</v>
      </c>
    </row>
    <row r="24" spans="8:24" ht="6" customHeight="1" x14ac:dyDescent="0.35">
      <c r="H24" s="129"/>
      <c r="I24" s="130"/>
      <c r="J24" s="130"/>
      <c r="K24" s="130"/>
      <c r="L24" s="130"/>
      <c r="M24" s="130"/>
      <c r="N24" s="75"/>
      <c r="O24" s="131"/>
      <c r="P24" s="90"/>
      <c r="Q24" s="131"/>
      <c r="R24" s="90"/>
      <c r="S24" s="131"/>
      <c r="V24" s="132"/>
    </row>
    <row r="25" spans="8:24" s="52" customFormat="1" x14ac:dyDescent="0.35">
      <c r="H25" s="111" t="s">
        <v>9</v>
      </c>
      <c r="I25" s="112"/>
      <c r="J25" s="112"/>
      <c r="K25" s="112"/>
      <c r="L25" s="112"/>
      <c r="M25" s="112"/>
      <c r="N25" s="75"/>
      <c r="O25" s="133">
        <v>0.5</v>
      </c>
      <c r="P25" s="90"/>
      <c r="Q25" s="134">
        <v>0.66</v>
      </c>
      <c r="R25" s="90"/>
      <c r="S25" s="134">
        <v>0.5</v>
      </c>
      <c r="V25" s="135">
        <v>0.5</v>
      </c>
      <c r="W25" s="53"/>
      <c r="X25" s="128" t="s">
        <v>323</v>
      </c>
    </row>
    <row r="26" spans="8:24" s="52" customFormat="1" x14ac:dyDescent="0.35">
      <c r="H26" s="111" t="s">
        <v>11</v>
      </c>
      <c r="I26" s="112"/>
      <c r="J26" s="112"/>
      <c r="K26" s="112"/>
      <c r="L26" s="112"/>
      <c r="M26" s="112"/>
      <c r="N26" s="75"/>
      <c r="O26" s="133">
        <v>1</v>
      </c>
      <c r="P26" s="90"/>
      <c r="Q26" s="134">
        <v>1</v>
      </c>
      <c r="R26" s="90"/>
      <c r="S26" s="134">
        <v>1</v>
      </c>
      <c r="V26" s="135">
        <v>1</v>
      </c>
      <c r="W26" s="53"/>
      <c r="X26" s="62"/>
    </row>
    <row r="27" spans="8:24" s="52" customFormat="1" x14ac:dyDescent="0.35">
      <c r="H27" s="136" t="s">
        <v>12</v>
      </c>
      <c r="I27" s="137"/>
      <c r="J27" s="137"/>
      <c r="K27" s="137"/>
      <c r="L27" s="137"/>
      <c r="M27" s="137"/>
      <c r="N27" s="75"/>
      <c r="O27" s="138">
        <f>IFERROR(O$21*O$25,"")</f>
        <v>450</v>
      </c>
      <c r="P27" s="90"/>
      <c r="Q27" s="138">
        <f>IFERROR(Q$21*Q$25,"")</f>
        <v>524.70000000000005</v>
      </c>
      <c r="R27" s="90"/>
      <c r="S27" s="138">
        <f>IFERROR(S$21*S$25,"")</f>
        <v>425</v>
      </c>
      <c r="V27" s="139">
        <f>IFERROR(V$21*V$25,"")</f>
        <v>425</v>
      </c>
      <c r="W27" s="53"/>
      <c r="X27" s="62"/>
    </row>
    <row r="28" spans="8:24" ht="7.5" customHeight="1" thickBot="1" x14ac:dyDescent="0.4">
      <c r="H28" s="123"/>
      <c r="I28" s="90"/>
      <c r="J28" s="90"/>
      <c r="K28" s="90"/>
      <c r="L28" s="90"/>
      <c r="M28" s="90"/>
      <c r="N28" s="75"/>
      <c r="O28" s="124"/>
      <c r="P28" s="121"/>
      <c r="Q28" s="124"/>
      <c r="R28" s="121"/>
      <c r="S28" s="124"/>
      <c r="V28" s="125"/>
    </row>
    <row r="29" spans="8:24" s="52" customFormat="1" ht="17" thickBot="1" x14ac:dyDescent="0.4">
      <c r="H29" s="140" t="s">
        <v>312</v>
      </c>
      <c r="I29" s="141"/>
      <c r="J29" s="141"/>
      <c r="K29" s="141"/>
      <c r="L29" s="141"/>
      <c r="M29" s="141"/>
      <c r="N29" s="142"/>
      <c r="O29" s="8">
        <f>IFERROR(O$27+O$21,"")</f>
        <v>1350</v>
      </c>
      <c r="P29" s="8"/>
      <c r="Q29" s="8">
        <f>IFERROR(Q$27+Q$21,"")</f>
        <v>1319.7</v>
      </c>
      <c r="R29" s="8"/>
      <c r="S29" s="8">
        <f>IFERROR(S$27+S$21,"")</f>
        <v>1275</v>
      </c>
      <c r="T29" s="8"/>
      <c r="U29" s="8"/>
      <c r="V29" s="9">
        <f>IFERROR(V$27+V$21,"")</f>
        <v>1275</v>
      </c>
      <c r="W29" s="53"/>
    </row>
    <row r="30" spans="8:24" s="52" customFormat="1" ht="17" thickBot="1" x14ac:dyDescent="0.4">
      <c r="H30" s="143"/>
      <c r="I30" s="143"/>
      <c r="J30" s="143"/>
      <c r="K30" s="143"/>
      <c r="L30" s="143"/>
      <c r="M30" s="143"/>
      <c r="N30" s="144"/>
      <c r="O30" s="145"/>
      <c r="P30" s="144"/>
      <c r="Q30" s="145"/>
      <c r="R30" s="144"/>
      <c r="S30" s="145"/>
      <c r="V30" s="145"/>
      <c r="W30" s="53"/>
    </row>
    <row r="31" spans="8:24" s="52" customFormat="1" x14ac:dyDescent="0.35">
      <c r="H31" s="146" t="s">
        <v>13</v>
      </c>
      <c r="I31" s="147"/>
      <c r="J31" s="147"/>
      <c r="K31" s="147"/>
      <c r="L31" s="147"/>
      <c r="M31" s="147"/>
      <c r="N31" s="57"/>
      <c r="O31" s="148"/>
      <c r="P31" s="105"/>
      <c r="Q31" s="148"/>
      <c r="R31" s="105"/>
      <c r="S31" s="148"/>
      <c r="T31" s="56"/>
      <c r="U31" s="56"/>
      <c r="V31" s="149"/>
      <c r="W31" s="53"/>
    </row>
    <row r="32" spans="8:24" ht="6" customHeight="1" x14ac:dyDescent="0.35">
      <c r="H32" s="150"/>
      <c r="I32" s="151"/>
      <c r="J32" s="151"/>
      <c r="K32" s="151"/>
      <c r="L32" s="151"/>
      <c r="M32" s="151"/>
      <c r="N32" s="75"/>
      <c r="O32" s="152"/>
      <c r="P32" s="90"/>
      <c r="Q32" s="152"/>
      <c r="R32" s="90"/>
      <c r="S32" s="152"/>
      <c r="V32" s="153"/>
    </row>
    <row r="33" spans="8:24" s="52" customFormat="1" x14ac:dyDescent="0.35">
      <c r="H33" s="154" t="s">
        <v>12</v>
      </c>
      <c r="I33" s="155"/>
      <c r="J33" s="155"/>
      <c r="K33" s="155"/>
      <c r="L33" s="155"/>
      <c r="M33" s="155"/>
      <c r="N33" s="75"/>
      <c r="O33" s="156">
        <v>450</v>
      </c>
      <c r="P33" s="157"/>
      <c r="Q33" s="158">
        <v>525</v>
      </c>
      <c r="R33" s="157"/>
      <c r="S33" s="156">
        <v>500</v>
      </c>
      <c r="V33" s="159">
        <v>400</v>
      </c>
      <c r="W33" s="53"/>
      <c r="X33" s="62"/>
    </row>
    <row r="34" spans="8:24" ht="7.5" customHeight="1" x14ac:dyDescent="0.35">
      <c r="H34" s="123"/>
      <c r="I34" s="90"/>
      <c r="J34" s="90"/>
      <c r="K34" s="90"/>
      <c r="L34" s="90"/>
      <c r="M34" s="90"/>
      <c r="N34" s="75"/>
      <c r="O34" s="124"/>
      <c r="P34" s="121"/>
      <c r="Q34" s="124"/>
      <c r="R34" s="121"/>
      <c r="S34" s="124"/>
      <c r="V34" s="125"/>
    </row>
    <row r="35" spans="8:24" s="52" customFormat="1" x14ac:dyDescent="0.35">
      <c r="H35" s="160" t="s">
        <v>281</v>
      </c>
      <c r="I35" s="161"/>
      <c r="J35" s="161"/>
      <c r="K35" s="161"/>
      <c r="L35" s="161"/>
      <c r="M35" s="161"/>
      <c r="N35" s="75"/>
      <c r="O35" s="162"/>
      <c r="P35" s="90"/>
      <c r="Q35" s="162"/>
      <c r="R35" s="90"/>
      <c r="S35" s="162"/>
      <c r="V35" s="163"/>
      <c r="W35" s="53"/>
    </row>
    <row r="36" spans="8:24" ht="6" customHeight="1" x14ac:dyDescent="0.35">
      <c r="H36" s="164"/>
      <c r="I36" s="165"/>
      <c r="J36" s="165"/>
      <c r="K36" s="165"/>
      <c r="L36" s="165"/>
      <c r="M36" s="165"/>
      <c r="N36" s="75"/>
      <c r="O36" s="166"/>
      <c r="P36" s="90"/>
      <c r="Q36" s="166"/>
      <c r="R36" s="90"/>
      <c r="S36" s="166"/>
      <c r="V36" s="167"/>
    </row>
    <row r="37" spans="8:24" s="52" customFormat="1" x14ac:dyDescent="0.35">
      <c r="H37" s="168" t="s">
        <v>296</v>
      </c>
      <c r="I37" s="169"/>
      <c r="J37" s="169"/>
      <c r="K37" s="169"/>
      <c r="L37" s="169"/>
      <c r="M37" s="169"/>
      <c r="N37" s="75"/>
      <c r="O37" s="170">
        <v>225</v>
      </c>
      <c r="P37" s="90"/>
      <c r="Q37" s="170">
        <v>200</v>
      </c>
      <c r="R37" s="90"/>
      <c r="S37" s="170">
        <v>225</v>
      </c>
      <c r="V37" s="171">
        <v>250</v>
      </c>
      <c r="W37" s="53"/>
      <c r="X37" s="62"/>
    </row>
    <row r="38" spans="8:24" ht="7.5" customHeight="1" x14ac:dyDescent="0.35">
      <c r="H38" s="123"/>
      <c r="I38" s="90"/>
      <c r="J38" s="90"/>
      <c r="K38" s="90"/>
      <c r="L38" s="90"/>
      <c r="M38" s="90"/>
      <c r="N38" s="75"/>
      <c r="O38" s="124"/>
      <c r="P38" s="121"/>
      <c r="Q38" s="124"/>
      <c r="R38" s="121"/>
      <c r="S38" s="124"/>
      <c r="V38" s="125"/>
    </row>
    <row r="39" spans="8:24" s="52" customFormat="1" ht="13.5" customHeight="1" x14ac:dyDescent="0.35">
      <c r="H39" s="172" t="s">
        <v>26</v>
      </c>
      <c r="I39" s="173"/>
      <c r="J39" s="173"/>
      <c r="K39" s="173"/>
      <c r="L39" s="173"/>
      <c r="M39" s="173"/>
      <c r="N39" s="75"/>
      <c r="O39" s="162"/>
      <c r="P39" s="90"/>
      <c r="Q39" s="162"/>
      <c r="R39" s="90"/>
      <c r="S39" s="162"/>
      <c r="V39" s="163"/>
      <c r="W39" s="53"/>
    </row>
    <row r="40" spans="8:24" ht="6" customHeight="1" x14ac:dyDescent="0.35">
      <c r="H40" s="174"/>
      <c r="I40" s="175"/>
      <c r="J40" s="175"/>
      <c r="K40" s="175"/>
      <c r="L40" s="175"/>
      <c r="M40" s="175"/>
      <c r="O40" s="176"/>
      <c r="P40" s="177"/>
      <c r="Q40" s="176"/>
      <c r="R40" s="177"/>
      <c r="S40" s="176"/>
      <c r="T40" s="178"/>
      <c r="U40" s="178"/>
      <c r="V40" s="179"/>
    </row>
    <row r="41" spans="8:24" s="52" customFormat="1" ht="17" customHeight="1" x14ac:dyDescent="0.35">
      <c r="H41" s="180" t="s">
        <v>23</v>
      </c>
      <c r="I41" s="181"/>
      <c r="J41" s="181"/>
      <c r="K41" s="181"/>
      <c r="L41" s="181"/>
      <c r="M41" s="181"/>
      <c r="O41" s="182">
        <f>IFERROR(1575/O21,"")</f>
        <v>1.75</v>
      </c>
      <c r="P41" s="183"/>
      <c r="Q41" s="182">
        <f>IFERROR(1575/Q21,"")</f>
        <v>1.9811320754716981</v>
      </c>
      <c r="R41" s="183"/>
      <c r="S41" s="182">
        <f>IFERROR(1575/S21,"")</f>
        <v>1.8529411764705883</v>
      </c>
      <c r="T41" s="184"/>
      <c r="U41" s="184"/>
      <c r="V41" s="185">
        <f>IFERROR(1575/V21,"")</f>
        <v>1.8529411764705883</v>
      </c>
      <c r="W41" s="53"/>
    </row>
    <row r="42" spans="8:24" s="52" customFormat="1" ht="15" customHeight="1" x14ac:dyDescent="0.35">
      <c r="H42" s="180" t="s">
        <v>282</v>
      </c>
      <c r="I42" s="181"/>
      <c r="J42" s="181"/>
      <c r="K42" s="181"/>
      <c r="L42" s="181"/>
      <c r="M42" s="181"/>
      <c r="O42" s="186">
        <f>IFERROR(O41*O21,"")</f>
        <v>1575</v>
      </c>
      <c r="P42" s="90"/>
      <c r="Q42" s="186">
        <f>Q41*Q21</f>
        <v>1575</v>
      </c>
      <c r="R42" s="90"/>
      <c r="S42" s="186">
        <f>S41*S21</f>
        <v>1575</v>
      </c>
      <c r="V42" s="187">
        <f>V41*V21</f>
        <v>1575</v>
      </c>
      <c r="W42" s="53"/>
    </row>
    <row r="43" spans="8:24" s="52" customFormat="1" ht="14.5" customHeight="1" x14ac:dyDescent="0.35">
      <c r="H43" s="188" t="s">
        <v>14</v>
      </c>
      <c r="I43" s="189"/>
      <c r="J43" s="189"/>
      <c r="K43" s="189"/>
      <c r="L43" s="189"/>
      <c r="M43" s="189"/>
      <c r="O43" s="190">
        <f>O42*0.54</f>
        <v>850.5</v>
      </c>
      <c r="P43" s="90"/>
      <c r="Q43" s="190">
        <f>Q42*0.54</f>
        <v>850.5</v>
      </c>
      <c r="R43" s="90"/>
      <c r="S43" s="190">
        <f>S42*0.54</f>
        <v>850.5</v>
      </c>
      <c r="V43" s="191">
        <f>V42*0.54</f>
        <v>850.5</v>
      </c>
      <c r="W43" s="53"/>
    </row>
    <row r="44" spans="8:24" ht="7.5" customHeight="1" thickBot="1" x14ac:dyDescent="0.4">
      <c r="H44" s="123"/>
      <c r="I44" s="90"/>
      <c r="J44" s="90"/>
      <c r="K44" s="90"/>
      <c r="L44" s="90"/>
      <c r="M44" s="90"/>
      <c r="N44" s="75"/>
      <c r="O44" s="124"/>
      <c r="P44" s="121"/>
      <c r="Q44" s="124"/>
      <c r="R44" s="121"/>
      <c r="S44" s="124"/>
      <c r="V44" s="125"/>
    </row>
    <row r="45" spans="8:24" s="52" customFormat="1" ht="17" thickBot="1" x14ac:dyDescent="0.4">
      <c r="H45" s="140" t="s">
        <v>313</v>
      </c>
      <c r="I45" s="141"/>
      <c r="J45" s="141"/>
      <c r="K45" s="141"/>
      <c r="L45" s="141"/>
      <c r="M45" s="141"/>
      <c r="N45" s="142"/>
      <c r="O45" s="8">
        <f>IFERROR(SUM(O29,O$33,O$37,O43),"")</f>
        <v>2875.5</v>
      </c>
      <c r="P45" s="8"/>
      <c r="Q45" s="8">
        <f>IFERROR(SUM(Q29,Q$33,Q$37,Q43),"")</f>
        <v>2895.2</v>
      </c>
      <c r="R45" s="8"/>
      <c r="S45" s="8">
        <f>IFERROR(SUM(S29,S$33,S$37,S43),"")</f>
        <v>2850.5</v>
      </c>
      <c r="T45" s="8"/>
      <c r="U45" s="8"/>
      <c r="V45" s="9">
        <f>IFERROR(SUM(V29,V$33,V$37,V43),"")</f>
        <v>2775.5</v>
      </c>
      <c r="W45" s="53"/>
    </row>
    <row r="46" spans="8:24" s="52" customFormat="1" ht="17" thickBot="1" x14ac:dyDescent="0.4">
      <c r="H46" s="143"/>
      <c r="I46" s="143"/>
      <c r="J46" s="143"/>
      <c r="K46" s="143"/>
      <c r="L46" s="143"/>
      <c r="M46" s="143"/>
      <c r="N46" s="144"/>
      <c r="O46" s="145"/>
      <c r="P46" s="144"/>
      <c r="Q46" s="145"/>
      <c r="R46" s="144"/>
      <c r="S46" s="145"/>
      <c r="V46" s="145"/>
      <c r="W46" s="53"/>
    </row>
    <row r="47" spans="8:24" s="52" customFormat="1" ht="15.5" customHeight="1" x14ac:dyDescent="0.35">
      <c r="H47" s="192" t="s">
        <v>27</v>
      </c>
      <c r="I47" s="193"/>
      <c r="J47" s="193"/>
      <c r="K47" s="193"/>
      <c r="L47" s="193"/>
      <c r="M47" s="193"/>
      <c r="N47" s="194"/>
      <c r="O47" s="195"/>
      <c r="P47" s="194"/>
      <c r="Q47" s="195"/>
      <c r="R47" s="194"/>
      <c r="S47" s="195"/>
      <c r="T47" s="56"/>
      <c r="U47" s="56"/>
      <c r="V47" s="196"/>
      <c r="W47" s="53"/>
    </row>
    <row r="48" spans="8:24" s="52" customFormat="1" ht="6" customHeight="1" x14ac:dyDescent="0.35">
      <c r="H48" s="197"/>
      <c r="I48" s="198"/>
      <c r="J48" s="198"/>
      <c r="K48" s="198"/>
      <c r="L48" s="198"/>
      <c r="M48" s="198"/>
      <c r="N48" s="144"/>
      <c r="O48" s="199"/>
      <c r="P48" s="144"/>
      <c r="Q48" s="199"/>
      <c r="R48" s="144"/>
      <c r="S48" s="199"/>
      <c r="V48" s="200"/>
      <c r="W48" s="53"/>
    </row>
    <row r="49" spans="8:24" s="52" customFormat="1" ht="12.75" customHeight="1" x14ac:dyDescent="0.35">
      <c r="H49" s="123"/>
      <c r="I49" s="90"/>
      <c r="J49" s="90"/>
      <c r="K49" s="90"/>
      <c r="L49" s="90"/>
      <c r="M49" s="201" t="s">
        <v>15</v>
      </c>
      <c r="O49" s="202">
        <v>64.599999999999994</v>
      </c>
      <c r="P49" s="90"/>
      <c r="Q49" s="203">
        <v>19.7</v>
      </c>
      <c r="R49" s="90"/>
      <c r="S49" s="204">
        <v>20</v>
      </c>
      <c r="V49" s="205">
        <v>8.4</v>
      </c>
      <c r="W49" s="53"/>
      <c r="X49" s="62" t="s">
        <v>318</v>
      </c>
    </row>
    <row r="50" spans="8:24" s="52" customFormat="1" ht="12.75" customHeight="1" x14ac:dyDescent="0.35">
      <c r="H50" s="123"/>
      <c r="I50" s="90"/>
      <c r="J50" s="90"/>
      <c r="K50" s="90"/>
      <c r="L50" s="90"/>
      <c r="M50" s="201" t="s">
        <v>16</v>
      </c>
      <c r="O50" s="204" t="s">
        <v>10</v>
      </c>
      <c r="P50" s="90"/>
      <c r="Q50" s="204" t="s">
        <v>10</v>
      </c>
      <c r="R50" s="90"/>
      <c r="S50" s="204" t="s">
        <v>10</v>
      </c>
      <c r="V50" s="205" t="s">
        <v>10</v>
      </c>
      <c r="W50" s="53"/>
      <c r="X50" s="62"/>
    </row>
    <row r="51" spans="8:24" s="52" customFormat="1" ht="12.75" customHeight="1" x14ac:dyDescent="0.35">
      <c r="H51" s="123"/>
      <c r="I51" s="90"/>
      <c r="J51" s="90"/>
      <c r="K51" s="90"/>
      <c r="L51" s="90"/>
      <c r="M51" s="201" t="s">
        <v>17</v>
      </c>
      <c r="O51" s="204" t="s">
        <v>10</v>
      </c>
      <c r="P51" s="90"/>
      <c r="Q51" s="204" t="s">
        <v>10</v>
      </c>
      <c r="R51" s="90"/>
      <c r="S51" s="204" t="s">
        <v>10</v>
      </c>
      <c r="V51" s="206" t="s">
        <v>10</v>
      </c>
      <c r="W51" s="53"/>
      <c r="X51" s="62"/>
    </row>
    <row r="52" spans="8:24" s="52" customFormat="1" ht="12.75" customHeight="1" x14ac:dyDescent="0.35">
      <c r="H52" s="123"/>
      <c r="I52" s="90"/>
      <c r="J52" s="90"/>
      <c r="K52" s="90"/>
      <c r="L52" s="90"/>
      <c r="M52" s="201" t="s">
        <v>18</v>
      </c>
      <c r="O52" s="204" t="s">
        <v>10</v>
      </c>
      <c r="P52" s="90"/>
      <c r="Q52" s="204" t="s">
        <v>10</v>
      </c>
      <c r="R52" s="90"/>
      <c r="S52" s="204" t="s">
        <v>10</v>
      </c>
      <c r="V52" s="206" t="s">
        <v>10</v>
      </c>
      <c r="W52" s="53"/>
      <c r="X52" s="62"/>
    </row>
    <row r="53" spans="8:24" s="52" customFormat="1" ht="12.75" customHeight="1" x14ac:dyDescent="0.35">
      <c r="H53" s="123"/>
      <c r="I53" s="90"/>
      <c r="J53" s="90"/>
      <c r="K53" s="90"/>
      <c r="L53" s="90"/>
      <c r="M53" s="201" t="s">
        <v>19</v>
      </c>
      <c r="O53" s="204" t="s">
        <v>10</v>
      </c>
      <c r="P53" s="90"/>
      <c r="Q53" s="204" t="s">
        <v>10</v>
      </c>
      <c r="R53" s="90"/>
      <c r="S53" s="204" t="s">
        <v>10</v>
      </c>
      <c r="V53" s="206" t="s">
        <v>10</v>
      </c>
      <c r="W53" s="53"/>
      <c r="X53" s="62"/>
    </row>
    <row r="54" spans="8:24" s="52" customFormat="1" ht="12.75" customHeight="1" x14ac:dyDescent="0.35">
      <c r="H54" s="207"/>
      <c r="I54" s="90"/>
      <c r="J54" s="90"/>
      <c r="K54" s="90"/>
      <c r="L54" s="90"/>
      <c r="M54" s="208" t="s">
        <v>20</v>
      </c>
      <c r="O54" s="204" t="s">
        <v>10</v>
      </c>
      <c r="P54" s="90"/>
      <c r="Q54" s="203">
        <v>2.1</v>
      </c>
      <c r="R54" s="90"/>
      <c r="S54" s="204" t="s">
        <v>10</v>
      </c>
      <c r="V54" s="205" t="s">
        <v>10</v>
      </c>
      <c r="W54" s="53"/>
      <c r="X54" s="62"/>
    </row>
    <row r="55" spans="8:24" s="52" customFormat="1" ht="12.75" customHeight="1" x14ac:dyDescent="0.35">
      <c r="H55" s="123"/>
      <c r="I55" s="90"/>
      <c r="J55" s="90"/>
      <c r="K55" s="90"/>
      <c r="L55" s="90"/>
      <c r="M55" s="208" t="s">
        <v>21</v>
      </c>
      <c r="O55" s="204" t="s">
        <v>10</v>
      </c>
      <c r="P55" s="90"/>
      <c r="Q55" s="204" t="s">
        <v>10</v>
      </c>
      <c r="R55" s="90"/>
      <c r="S55" s="203">
        <v>2.9</v>
      </c>
      <c r="V55" s="205" t="s">
        <v>10</v>
      </c>
      <c r="W55" s="53"/>
      <c r="X55" s="62"/>
    </row>
    <row r="56" spans="8:24" s="52" customFormat="1" ht="15.5" customHeight="1" thickBot="1" x14ac:dyDescent="0.4">
      <c r="H56" s="209"/>
      <c r="I56" s="210"/>
      <c r="J56" s="210"/>
      <c r="K56" s="210"/>
      <c r="L56" s="210"/>
      <c r="M56" s="211" t="s">
        <v>22</v>
      </c>
      <c r="N56" s="212"/>
      <c r="O56" s="213">
        <f>IFERROR(SUM(O49:O55),"")</f>
        <v>64.599999999999994</v>
      </c>
      <c r="P56" s="210"/>
      <c r="Q56" s="213">
        <f>IFERROR(SUM(Q49:Q55),"")</f>
        <v>21.8</v>
      </c>
      <c r="R56" s="210"/>
      <c r="S56" s="213">
        <f>IFERROR(SUM(S49:S55),"")</f>
        <v>22.9</v>
      </c>
      <c r="T56" s="214"/>
      <c r="U56" s="214"/>
      <c r="V56" s="215">
        <f>IFERROR(SUM(V49:V55),"")</f>
        <v>8.4</v>
      </c>
      <c r="W56" s="53"/>
      <c r="X56" s="62"/>
    </row>
    <row r="57" spans="8:24" s="52" customFormat="1" ht="17" thickBot="1" x14ac:dyDescent="0.4">
      <c r="H57" s="143"/>
      <c r="I57" s="143"/>
      <c r="J57" s="143"/>
      <c r="K57" s="143"/>
      <c r="L57" s="143"/>
      <c r="M57" s="143"/>
      <c r="N57" s="216"/>
      <c r="O57" s="145"/>
      <c r="P57" s="145"/>
      <c r="Q57" s="145"/>
      <c r="R57" s="145"/>
      <c r="S57" s="145"/>
      <c r="V57" s="145"/>
      <c r="W57" s="53"/>
    </row>
    <row r="58" spans="8:24" s="52" customFormat="1" ht="12.5" customHeight="1" x14ac:dyDescent="0.35">
      <c r="H58" s="217" t="s">
        <v>314</v>
      </c>
      <c r="I58" s="218"/>
      <c r="J58" s="218"/>
      <c r="K58" s="218"/>
      <c r="L58" s="218"/>
      <c r="M58" s="218"/>
      <c r="N58" s="56"/>
      <c r="O58" s="195"/>
      <c r="P58" s="105"/>
      <c r="Q58" s="195"/>
      <c r="R58" s="105"/>
      <c r="S58" s="195"/>
      <c r="T58" s="56"/>
      <c r="U58" s="56"/>
      <c r="V58" s="196"/>
      <c r="W58" s="53"/>
    </row>
    <row r="59" spans="8:24" s="52" customFormat="1" ht="5.25" customHeight="1" x14ac:dyDescent="0.35">
      <c r="H59" s="219"/>
      <c r="I59" s="220"/>
      <c r="J59" s="220"/>
      <c r="K59" s="220"/>
      <c r="L59" s="220"/>
      <c r="M59" s="220"/>
      <c r="O59" s="221"/>
      <c r="P59" s="90"/>
      <c r="Q59" s="221"/>
      <c r="R59" s="90"/>
      <c r="S59" s="221"/>
      <c r="V59" s="222"/>
      <c r="W59" s="53"/>
    </row>
    <row r="60" spans="8:24" s="52" customFormat="1" ht="13" customHeight="1" x14ac:dyDescent="0.35">
      <c r="H60" s="123"/>
      <c r="I60" s="90"/>
      <c r="J60" s="90"/>
      <c r="K60" s="90"/>
      <c r="M60" s="201" t="s">
        <v>29</v>
      </c>
      <c r="O60" s="202">
        <f>100%*22.5</f>
        <v>22.5</v>
      </c>
      <c r="P60" s="90"/>
      <c r="Q60" s="202">
        <f>100%*22.5</f>
        <v>22.5</v>
      </c>
      <c r="R60" s="90"/>
      <c r="S60" s="202">
        <f>100%*22.5</f>
        <v>22.5</v>
      </c>
      <c r="V60" s="223">
        <f>100%*22.5</f>
        <v>22.5</v>
      </c>
      <c r="W60" s="53"/>
      <c r="X60" s="62" t="s">
        <v>316</v>
      </c>
    </row>
    <row r="61" spans="8:24" s="52" customFormat="1" ht="13" customHeight="1" x14ac:dyDescent="0.35">
      <c r="H61" s="123"/>
      <c r="I61" s="90"/>
      <c r="J61" s="90"/>
      <c r="K61" s="90"/>
      <c r="M61" s="201" t="s">
        <v>315</v>
      </c>
      <c r="O61" s="202">
        <f>IFERROR((O21/365)*30,"")</f>
        <v>73.972602739726028</v>
      </c>
      <c r="P61" s="90"/>
      <c r="Q61" s="202">
        <f>IFERROR((Q21/365)*30,"")</f>
        <v>65.342465753424648</v>
      </c>
      <c r="R61" s="90"/>
      <c r="S61" s="202">
        <f>IFERROR((S21/365)*30,"")</f>
        <v>69.863013698630141</v>
      </c>
      <c r="V61" s="223">
        <f>IFERROR((V21/365)*30,"")</f>
        <v>69.863013698630141</v>
      </c>
      <c r="W61" s="53"/>
      <c r="X61" s="62" t="s">
        <v>317</v>
      </c>
    </row>
    <row r="62" spans="8:24" s="52" customFormat="1" ht="13" customHeight="1" x14ac:dyDescent="0.35">
      <c r="H62" s="123"/>
      <c r="I62" s="90"/>
      <c r="J62" s="90"/>
      <c r="K62" s="90"/>
      <c r="M62" s="201" t="s">
        <v>30</v>
      </c>
      <c r="O62" s="202">
        <v>67</v>
      </c>
      <c r="P62" s="90"/>
      <c r="Q62" s="202">
        <v>13</v>
      </c>
      <c r="R62" s="90"/>
      <c r="S62" s="202">
        <v>0</v>
      </c>
      <c r="V62" s="223">
        <v>0</v>
      </c>
      <c r="W62" s="53"/>
      <c r="X62" s="62"/>
    </row>
    <row r="63" spans="8:24" s="52" customFormat="1" ht="13" customHeight="1" x14ac:dyDescent="0.35">
      <c r="H63" s="123"/>
      <c r="I63" s="90"/>
      <c r="J63" s="90"/>
      <c r="K63" s="90"/>
      <c r="M63" s="201" t="s">
        <v>32</v>
      </c>
      <c r="O63" s="202">
        <v>0</v>
      </c>
      <c r="P63" s="90"/>
      <c r="Q63" s="202">
        <f>(35149*1.325)/1000</f>
        <v>46.572424999999996</v>
      </c>
      <c r="R63" s="90"/>
      <c r="S63" s="202">
        <v>0</v>
      </c>
      <c r="V63" s="223">
        <v>0</v>
      </c>
      <c r="W63" s="53"/>
      <c r="X63" s="62"/>
    </row>
    <row r="64" spans="8:24" s="52" customFormat="1" ht="13" customHeight="1" x14ac:dyDescent="0.35">
      <c r="H64" s="123"/>
      <c r="I64" s="90"/>
      <c r="J64" s="90"/>
      <c r="K64" s="90"/>
      <c r="M64" s="201" t="s">
        <v>31</v>
      </c>
      <c r="O64" s="202">
        <v>45</v>
      </c>
      <c r="P64" s="90"/>
      <c r="Q64" s="202">
        <v>0</v>
      </c>
      <c r="R64" s="90"/>
      <c r="S64" s="202">
        <v>0</v>
      </c>
      <c r="V64" s="223">
        <v>0</v>
      </c>
      <c r="W64" s="53"/>
      <c r="X64" s="62"/>
    </row>
    <row r="65" spans="8:24" s="52" customFormat="1" ht="13" customHeight="1" x14ac:dyDescent="0.35">
      <c r="H65" s="123"/>
      <c r="I65" s="90"/>
      <c r="J65" s="90"/>
      <c r="K65" s="90"/>
      <c r="M65" s="201" t="s">
        <v>28</v>
      </c>
      <c r="O65" s="202">
        <v>0</v>
      </c>
      <c r="P65" s="90"/>
      <c r="Q65" s="202">
        <v>0</v>
      </c>
      <c r="R65" s="90"/>
      <c r="S65" s="202">
        <v>0</v>
      </c>
      <c r="V65" s="223">
        <v>75</v>
      </c>
      <c r="W65" s="53"/>
      <c r="X65" s="62" t="s">
        <v>302</v>
      </c>
    </row>
    <row r="66" spans="8:24" s="52" customFormat="1" ht="13" customHeight="1" thickBot="1" x14ac:dyDescent="0.4">
      <c r="H66" s="224"/>
      <c r="I66" s="225"/>
      <c r="J66" s="225"/>
      <c r="K66" s="225"/>
      <c r="L66" s="226"/>
      <c r="M66" s="225" t="s">
        <v>22</v>
      </c>
      <c r="N66" s="226"/>
      <c r="O66" s="227">
        <f>SUM(O60:O65)</f>
        <v>208.47260273972603</v>
      </c>
      <c r="P66" s="225"/>
      <c r="Q66" s="227">
        <f>SUM(Q60:Q65)</f>
        <v>147.41489075342463</v>
      </c>
      <c r="R66" s="225"/>
      <c r="S66" s="227">
        <f>SUM(S60:S65)</f>
        <v>92.363013698630141</v>
      </c>
      <c r="T66" s="226"/>
      <c r="U66" s="226"/>
      <c r="V66" s="228">
        <f>SUM(V60:V65)</f>
        <v>167.36301369863014</v>
      </c>
      <c r="W66" s="53"/>
      <c r="X66" s="62"/>
    </row>
    <row r="67" spans="8:24" s="52" customFormat="1" ht="17" thickBot="1" x14ac:dyDescent="0.4">
      <c r="H67" s="140" t="s">
        <v>319</v>
      </c>
      <c r="I67" s="141"/>
      <c r="J67" s="141"/>
      <c r="K67" s="141"/>
      <c r="L67" s="141"/>
      <c r="M67" s="141" t="s">
        <v>319</v>
      </c>
      <c r="N67" s="142"/>
      <c r="O67" s="8">
        <f>IFERROR(SUM(O66+O56+O45),"")</f>
        <v>3148.5726027397259</v>
      </c>
      <c r="P67" s="8"/>
      <c r="Q67" s="8">
        <f>IFERROR(SUM(Q66+Q56+Q45),"")</f>
        <v>3064.4148907534245</v>
      </c>
      <c r="R67" s="8"/>
      <c r="S67" s="8">
        <f>IFERROR(SUM(S66+S56+S45),"")</f>
        <v>2965.7630136986299</v>
      </c>
      <c r="T67" s="8"/>
      <c r="U67" s="8"/>
      <c r="V67" s="9">
        <f>IFERROR(SUM(V66+V56+V45),"")</f>
        <v>2951.2630136986299</v>
      </c>
      <c r="W67" s="53"/>
    </row>
    <row r="68" spans="8:24" s="52" customFormat="1" ht="18" customHeight="1" x14ac:dyDescent="0.35">
      <c r="H68" s="38" t="s">
        <v>328</v>
      </c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53"/>
    </row>
    <row r="69" spans="8:24" s="52" customFormat="1" ht="13.5" customHeight="1" x14ac:dyDescent="0.35">
      <c r="H69" s="216"/>
      <c r="I69" s="216"/>
      <c r="J69" s="216"/>
      <c r="K69" s="216"/>
      <c r="L69" s="216"/>
      <c r="M69" s="216"/>
      <c r="N69" s="216"/>
      <c r="O69" s="216"/>
      <c r="P69" s="216"/>
      <c r="Q69" s="216"/>
      <c r="R69" s="216"/>
      <c r="S69" s="216"/>
      <c r="V69" s="216"/>
      <c r="W69" s="53"/>
    </row>
    <row r="70" spans="8:24" s="52" customFormat="1" ht="13.5" customHeight="1" x14ac:dyDescent="0.35">
      <c r="H70" s="216"/>
      <c r="I70" s="216"/>
      <c r="J70" s="216"/>
      <c r="K70" s="216"/>
      <c r="L70" s="216"/>
      <c r="M70" s="216"/>
      <c r="N70" s="216"/>
      <c r="O70" s="216"/>
      <c r="P70" s="216"/>
      <c r="Q70" s="216"/>
      <c r="R70" s="216"/>
      <c r="S70" s="216"/>
      <c r="V70" s="216"/>
      <c r="W70" s="53"/>
    </row>
    <row r="71" spans="8:24" s="52" customFormat="1" x14ac:dyDescent="0.35">
      <c r="T71" s="6"/>
      <c r="U71" s="6"/>
      <c r="W71" s="53"/>
    </row>
    <row r="72" spans="8:24" s="52" customFormat="1" x14ac:dyDescent="0.35">
      <c r="W72" s="53"/>
    </row>
    <row r="73" spans="8:24" s="52" customFormat="1" x14ac:dyDescent="0.35">
      <c r="W73" s="53"/>
    </row>
    <row r="74" spans="8:24" s="52" customFormat="1" x14ac:dyDescent="0.35">
      <c r="W74" s="53"/>
    </row>
    <row r="75" spans="8:24" s="52" customFormat="1" x14ac:dyDescent="0.35">
      <c r="W75" s="53"/>
    </row>
    <row r="76" spans="8:24" s="52" customFormat="1" x14ac:dyDescent="0.35">
      <c r="W76" s="53"/>
    </row>
    <row r="77" spans="8:24" s="52" customFormat="1" x14ac:dyDescent="0.35">
      <c r="W77" s="53"/>
    </row>
    <row r="78" spans="8:24" s="52" customFormat="1" x14ac:dyDescent="0.35">
      <c r="W78" s="53"/>
    </row>
    <row r="79" spans="8:24" s="52" customFormat="1" x14ac:dyDescent="0.35">
      <c r="W79" s="53"/>
    </row>
    <row r="80" spans="8:24" s="52" customFormat="1" x14ac:dyDescent="0.35">
      <c r="W80" s="53"/>
    </row>
    <row r="81" spans="23:23" s="52" customFormat="1" x14ac:dyDescent="0.35">
      <c r="W81" s="53"/>
    </row>
    <row r="82" spans="23:23" s="52" customFormat="1" x14ac:dyDescent="0.35">
      <c r="W82" s="53"/>
    </row>
    <row r="83" spans="23:23" s="52" customFormat="1" x14ac:dyDescent="0.35">
      <c r="W83" s="53"/>
    </row>
    <row r="84" spans="23:23" s="52" customFormat="1" x14ac:dyDescent="0.35">
      <c r="W84" s="53"/>
    </row>
    <row r="85" spans="23:23" s="52" customFormat="1" x14ac:dyDescent="0.35">
      <c r="W85" s="53"/>
    </row>
    <row r="86" spans="23:23" s="52" customFormat="1" x14ac:dyDescent="0.35">
      <c r="W86" s="53"/>
    </row>
    <row r="87" spans="23:23" s="52" customFormat="1" x14ac:dyDescent="0.35">
      <c r="W87" s="53"/>
    </row>
    <row r="88" spans="23:23" s="52" customFormat="1" x14ac:dyDescent="0.35">
      <c r="W88" s="53"/>
    </row>
    <row r="89" spans="23:23" s="52" customFormat="1" x14ac:dyDescent="0.35">
      <c r="W89" s="53"/>
    </row>
    <row r="90" spans="23:23" s="52" customFormat="1" x14ac:dyDescent="0.35">
      <c r="W90" s="53"/>
    </row>
    <row r="91" spans="23:23" s="52" customFormat="1" x14ac:dyDescent="0.35">
      <c r="W91" s="53"/>
    </row>
    <row r="92" spans="23:23" s="52" customFormat="1" x14ac:dyDescent="0.35">
      <c r="W92" s="53"/>
    </row>
    <row r="93" spans="23:23" s="52" customFormat="1" x14ac:dyDescent="0.35">
      <c r="W93" s="53"/>
    </row>
    <row r="94" spans="23:23" s="52" customFormat="1" x14ac:dyDescent="0.35">
      <c r="W94" s="53"/>
    </row>
    <row r="95" spans="23:23" s="52" customFormat="1" x14ac:dyDescent="0.35">
      <c r="W95" s="53"/>
    </row>
  </sheetData>
  <sheetProtection algorithmName="SHA-512" hashValue="fMvI+jCOHKAtOhL5SzLMGl8ZAm5MSVjundyHvOmciOhGeOCi1OqUmImKAd5ViiXTdgNzMpYrBspPW5WsivU6IA==" saltValue="gPxLdZQZXofCBWKvVc0Ukw==" spinCount="100000" sheet="1" objects="1" scenarios="1" formatCells="0" formatColumns="0" formatRows="0" insertColumns="0" insertRows="0"/>
  <mergeCells count="42">
    <mergeCell ref="B3:F3"/>
    <mergeCell ref="B9:F11"/>
    <mergeCell ref="D13:D14"/>
    <mergeCell ref="E13:E14"/>
    <mergeCell ref="F13:F14"/>
    <mergeCell ref="B12:C14"/>
    <mergeCell ref="H3:V3"/>
    <mergeCell ref="H25:M25"/>
    <mergeCell ref="H13:M13"/>
    <mergeCell ref="H15:M15"/>
    <mergeCell ref="H17:M17"/>
    <mergeCell ref="H18:M18"/>
    <mergeCell ref="H19:M19"/>
    <mergeCell ref="H20:M20"/>
    <mergeCell ref="H21:M21"/>
    <mergeCell ref="H23:M23"/>
    <mergeCell ref="H24:M24"/>
    <mergeCell ref="H5:M8"/>
    <mergeCell ref="H10:M10"/>
    <mergeCell ref="H33:M33"/>
    <mergeCell ref="H35:M35"/>
    <mergeCell ref="H36:M36"/>
    <mergeCell ref="H12:M12"/>
    <mergeCell ref="H9:M9"/>
    <mergeCell ref="H26:M26"/>
    <mergeCell ref="H27:M27"/>
    <mergeCell ref="H68:V68"/>
    <mergeCell ref="H29:M29"/>
    <mergeCell ref="H67:M67"/>
    <mergeCell ref="H37:M37"/>
    <mergeCell ref="H39:M39"/>
    <mergeCell ref="H40:M40"/>
    <mergeCell ref="H58:M58"/>
    <mergeCell ref="H59:M59"/>
    <mergeCell ref="H48:M48"/>
    <mergeCell ref="H41:M41"/>
    <mergeCell ref="H47:M47"/>
    <mergeCell ref="H45:M45"/>
    <mergeCell ref="H42:M42"/>
    <mergeCell ref="H43:M43"/>
    <mergeCell ref="H31:M31"/>
    <mergeCell ref="H32:M32"/>
  </mergeCells>
  <printOptions horizontalCentered="1" verticalCentered="1"/>
  <pageMargins left="0.25" right="0.25" top="0.75" bottom="0.75" header="0.3" footer="0.3"/>
  <pageSetup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EDED8-735C-4153-8DE1-71D886F32CE7}">
  <sheetPr>
    <tabColor theme="0"/>
    <pageSetUpPr fitToPage="1"/>
  </sheetPr>
  <dimension ref="B1:L204"/>
  <sheetViews>
    <sheetView showGridLines="0" zoomScale="70" zoomScaleNormal="70" zoomScaleSheetLayoutView="100" workbookViewId="0">
      <pane ySplit="6" topLeftCell="A7" activePane="bottomLeft" state="frozen"/>
      <selection pane="bottomLeft" activeCell="H14" sqref="H14"/>
    </sheetView>
  </sheetViews>
  <sheetFormatPr defaultColWidth="9.1796875" defaultRowHeight="16.5" x14ac:dyDescent="0.35"/>
  <cols>
    <col min="1" max="1" width="45.453125" style="20" customWidth="1"/>
    <col min="2" max="2" width="29.1796875" style="20" bestFit="1" customWidth="1"/>
    <col min="3" max="3" width="35" style="20" bestFit="1" customWidth="1"/>
    <col min="4" max="5" width="15" style="19" customWidth="1"/>
    <col min="6" max="7" width="9.1796875" style="20"/>
    <col min="8" max="8" width="22.36328125" style="20" customWidth="1"/>
    <col min="9" max="9" width="15.26953125" style="20" customWidth="1"/>
    <col min="10" max="10" width="22.26953125" style="20" bestFit="1" customWidth="1"/>
    <col min="11" max="11" width="9.1796875" style="20"/>
    <col min="12" max="12" width="60.453125" style="20" bestFit="1" customWidth="1"/>
    <col min="13" max="16384" width="9.1796875" style="20"/>
  </cols>
  <sheetData>
    <row r="1" spans="2:12" ht="13" customHeight="1" x14ac:dyDescent="0.35">
      <c r="B1" s="46" t="s">
        <v>279</v>
      </c>
      <c r="C1" s="47"/>
      <c r="D1" s="47"/>
      <c r="E1" s="47"/>
    </row>
    <row r="2" spans="2:12" ht="13" customHeight="1" x14ac:dyDescent="0.35">
      <c r="B2" s="48"/>
      <c r="C2" s="49"/>
      <c r="D2" s="49"/>
      <c r="E2" s="49"/>
    </row>
    <row r="3" spans="2:12" ht="13" customHeight="1" x14ac:dyDescent="0.35">
      <c r="B3" s="50"/>
      <c r="C3" s="51"/>
      <c r="D3" s="51"/>
      <c r="E3" s="51"/>
    </row>
    <row r="4" spans="2:12" x14ac:dyDescent="0.35">
      <c r="C4" s="21"/>
      <c r="D4" s="22" t="s">
        <v>300</v>
      </c>
      <c r="E4" s="22"/>
    </row>
    <row r="5" spans="2:12" x14ac:dyDescent="0.35">
      <c r="D5" s="23"/>
      <c r="E5" s="23"/>
    </row>
    <row r="6" spans="2:12" x14ac:dyDescent="0.35">
      <c r="D6" s="21">
        <v>2024</v>
      </c>
      <c r="E6" s="21">
        <v>2025</v>
      </c>
    </row>
    <row r="7" spans="2:12" ht="17" thickBot="1" x14ac:dyDescent="0.5">
      <c r="B7" s="24" t="s">
        <v>33</v>
      </c>
      <c r="C7" s="25"/>
      <c r="D7" s="24" t="s">
        <v>289</v>
      </c>
      <c r="E7" s="24" t="s">
        <v>290</v>
      </c>
      <c r="F7" s="21"/>
      <c r="H7" s="26" t="s">
        <v>291</v>
      </c>
      <c r="I7" s="26" t="s">
        <v>292</v>
      </c>
      <c r="L7" s="1" t="s">
        <v>299</v>
      </c>
    </row>
    <row r="8" spans="2:12" x14ac:dyDescent="0.35">
      <c r="B8" s="27" t="s">
        <v>34</v>
      </c>
      <c r="C8" s="27" t="s">
        <v>35</v>
      </c>
      <c r="D8" s="10">
        <v>1.3</v>
      </c>
      <c r="E8" s="11">
        <v>1</v>
      </c>
      <c r="H8" s="42" t="s">
        <v>283</v>
      </c>
      <c r="I8" s="44" t="s">
        <v>284</v>
      </c>
      <c r="J8" s="28" t="s">
        <v>285</v>
      </c>
    </row>
    <row r="9" spans="2:12" x14ac:dyDescent="0.35">
      <c r="B9" s="27" t="s">
        <v>36</v>
      </c>
      <c r="C9" s="27" t="s">
        <v>37</v>
      </c>
      <c r="D9" s="10"/>
      <c r="E9" s="11"/>
      <c r="H9" s="43"/>
      <c r="I9" s="45"/>
      <c r="J9" s="29" t="s">
        <v>288</v>
      </c>
    </row>
    <row r="10" spans="2:12" ht="17" thickBot="1" x14ac:dyDescent="0.4">
      <c r="B10" s="27" t="s">
        <v>38</v>
      </c>
      <c r="C10" s="27" t="s">
        <v>39</v>
      </c>
      <c r="D10" s="10"/>
      <c r="E10" s="11"/>
      <c r="H10" s="12" t="s">
        <v>34</v>
      </c>
      <c r="I10" s="13">
        <v>32711</v>
      </c>
      <c r="J10" s="30">
        <f>IFERROR(I10/(INDEX($E$8:$E$154,MATCH(H10,$B$8:$B$112,0))),"-")</f>
        <v>32711</v>
      </c>
      <c r="L10" s="31" t="s">
        <v>301</v>
      </c>
    </row>
    <row r="11" spans="2:12" ht="17" thickBot="1" x14ac:dyDescent="0.4">
      <c r="B11" s="27" t="s">
        <v>40</v>
      </c>
      <c r="C11" s="27" t="s">
        <v>41</v>
      </c>
      <c r="D11" s="10"/>
      <c r="E11" s="11"/>
      <c r="H11" s="32"/>
      <c r="I11" s="26"/>
      <c r="J11" s="32"/>
      <c r="L11" s="33" t="s">
        <v>293</v>
      </c>
    </row>
    <row r="12" spans="2:12" x14ac:dyDescent="0.35">
      <c r="B12" s="27" t="s">
        <v>42</v>
      </c>
      <c r="C12" s="27" t="s">
        <v>43</v>
      </c>
      <c r="D12" s="10"/>
      <c r="E12" s="11"/>
      <c r="H12" s="42" t="s">
        <v>287</v>
      </c>
      <c r="I12" s="44" t="s">
        <v>284</v>
      </c>
      <c r="J12" s="28" t="s">
        <v>285</v>
      </c>
    </row>
    <row r="13" spans="2:12" x14ac:dyDescent="0.35">
      <c r="B13" s="27" t="s">
        <v>44</v>
      </c>
      <c r="C13" s="27" t="s">
        <v>45</v>
      </c>
      <c r="D13" s="10"/>
      <c r="E13" s="11"/>
      <c r="H13" s="43"/>
      <c r="I13" s="45"/>
      <c r="J13" s="29" t="s">
        <v>286</v>
      </c>
    </row>
    <row r="14" spans="2:12" ht="17" thickBot="1" x14ac:dyDescent="0.4">
      <c r="B14" s="27" t="s">
        <v>34</v>
      </c>
      <c r="C14" s="27" t="s">
        <v>46</v>
      </c>
      <c r="D14" s="10"/>
      <c r="E14" s="11"/>
      <c r="H14" s="12" t="s">
        <v>35</v>
      </c>
      <c r="I14" s="13"/>
      <c r="J14" s="30">
        <f>IFERROR(I14/(INDEX($E$8:$E$154,MATCH(H14,$C$8:$C$154,0))),"-")</f>
        <v>0</v>
      </c>
    </row>
    <row r="15" spans="2:12" x14ac:dyDescent="0.35">
      <c r="B15" s="27" t="s">
        <v>47</v>
      </c>
      <c r="C15" s="27" t="s">
        <v>48</v>
      </c>
      <c r="D15" s="10"/>
      <c r="E15" s="11"/>
    </row>
    <row r="16" spans="2:12" x14ac:dyDescent="0.35">
      <c r="B16" s="27" t="s">
        <v>49</v>
      </c>
      <c r="C16" s="27" t="s">
        <v>50</v>
      </c>
      <c r="D16" s="10"/>
      <c r="E16" s="11"/>
    </row>
    <row r="17" spans="2:5" x14ac:dyDescent="0.35">
      <c r="B17" s="27" t="s">
        <v>51</v>
      </c>
      <c r="C17" s="27" t="s">
        <v>52</v>
      </c>
      <c r="D17" s="10"/>
      <c r="E17" s="11"/>
    </row>
    <row r="18" spans="2:5" x14ac:dyDescent="0.35">
      <c r="B18" s="27" t="s">
        <v>53</v>
      </c>
      <c r="C18" s="27" t="s">
        <v>54</v>
      </c>
      <c r="D18" s="10"/>
      <c r="E18" s="11"/>
    </row>
    <row r="19" spans="2:5" x14ac:dyDescent="0.35">
      <c r="B19" s="27" t="s">
        <v>55</v>
      </c>
      <c r="C19" s="27" t="s">
        <v>56</v>
      </c>
      <c r="D19" s="10"/>
      <c r="E19" s="11"/>
    </row>
    <row r="20" spans="2:5" x14ac:dyDescent="0.35">
      <c r="B20" s="27" t="s">
        <v>34</v>
      </c>
      <c r="C20" s="27" t="s">
        <v>57</v>
      </c>
      <c r="D20" s="10"/>
      <c r="E20" s="11"/>
    </row>
    <row r="21" spans="2:5" x14ac:dyDescent="0.35">
      <c r="B21" s="27" t="s">
        <v>58</v>
      </c>
      <c r="C21" s="27" t="s">
        <v>59</v>
      </c>
      <c r="D21" s="10"/>
      <c r="E21" s="11"/>
    </row>
    <row r="22" spans="2:5" x14ac:dyDescent="0.35">
      <c r="B22" s="27" t="s">
        <v>60</v>
      </c>
      <c r="C22" s="27" t="s">
        <v>61</v>
      </c>
      <c r="D22" s="10"/>
      <c r="E22" s="11"/>
    </row>
    <row r="23" spans="2:5" x14ac:dyDescent="0.35">
      <c r="B23" s="27" t="s">
        <v>62</v>
      </c>
      <c r="C23" s="27" t="s">
        <v>63</v>
      </c>
      <c r="D23" s="10"/>
      <c r="E23" s="11"/>
    </row>
    <row r="24" spans="2:5" x14ac:dyDescent="0.35">
      <c r="B24" s="27" t="s">
        <v>64</v>
      </c>
      <c r="C24" s="27" t="s">
        <v>65</v>
      </c>
      <c r="D24" s="10"/>
      <c r="E24" s="11"/>
    </row>
    <row r="25" spans="2:5" x14ac:dyDescent="0.35">
      <c r="B25" s="27" t="s">
        <v>34</v>
      </c>
      <c r="C25" s="27" t="s">
        <v>66</v>
      </c>
      <c r="D25" s="10"/>
      <c r="E25" s="11"/>
    </row>
    <row r="26" spans="2:5" x14ac:dyDescent="0.35">
      <c r="B26" s="27" t="s">
        <v>67</v>
      </c>
      <c r="C26" s="27" t="s">
        <v>68</v>
      </c>
      <c r="D26" s="10"/>
      <c r="E26" s="11"/>
    </row>
    <row r="27" spans="2:5" x14ac:dyDescent="0.35">
      <c r="B27" s="27" t="s">
        <v>69</v>
      </c>
      <c r="C27" s="27" t="s">
        <v>70</v>
      </c>
      <c r="D27" s="10"/>
      <c r="E27" s="11"/>
    </row>
    <row r="28" spans="2:5" x14ac:dyDescent="0.35">
      <c r="B28" s="27" t="s">
        <v>71</v>
      </c>
      <c r="C28" s="27" t="s">
        <v>72</v>
      </c>
      <c r="D28" s="10"/>
      <c r="E28" s="11"/>
    </row>
    <row r="29" spans="2:5" x14ac:dyDescent="0.35">
      <c r="B29" s="27" t="s">
        <v>73</v>
      </c>
      <c r="C29" s="27" t="s">
        <v>74</v>
      </c>
      <c r="D29" s="10"/>
      <c r="E29" s="11"/>
    </row>
    <row r="30" spans="2:5" x14ac:dyDescent="0.35">
      <c r="B30" s="27" t="s">
        <v>34</v>
      </c>
      <c r="C30" s="27" t="s">
        <v>75</v>
      </c>
      <c r="D30" s="10"/>
      <c r="E30" s="11"/>
    </row>
    <row r="31" spans="2:5" x14ac:dyDescent="0.35">
      <c r="B31" s="27" t="s">
        <v>76</v>
      </c>
      <c r="C31" s="27" t="s">
        <v>77</v>
      </c>
      <c r="D31" s="10"/>
      <c r="E31" s="11"/>
    </row>
    <row r="32" spans="2:5" x14ac:dyDescent="0.35">
      <c r="B32" s="27" t="s">
        <v>78</v>
      </c>
      <c r="C32" s="27" t="s">
        <v>79</v>
      </c>
      <c r="D32" s="10"/>
      <c r="E32" s="11"/>
    </row>
    <row r="33" spans="2:7" x14ac:dyDescent="0.35">
      <c r="B33" s="27" t="s">
        <v>80</v>
      </c>
      <c r="C33" s="27" t="s">
        <v>81</v>
      </c>
      <c r="D33" s="10"/>
      <c r="E33" s="11"/>
    </row>
    <row r="34" spans="2:7" x14ac:dyDescent="0.35">
      <c r="B34" s="27" t="s">
        <v>82</v>
      </c>
      <c r="C34" s="27" t="s">
        <v>81</v>
      </c>
      <c r="D34" s="10"/>
      <c r="E34" s="11"/>
    </row>
    <row r="35" spans="2:7" hidden="1" x14ac:dyDescent="0.35">
      <c r="B35" s="20" t="s">
        <v>34</v>
      </c>
      <c r="C35" s="20" t="s">
        <v>83</v>
      </c>
      <c r="D35" s="14"/>
      <c r="E35" s="15"/>
    </row>
    <row r="36" spans="2:7" x14ac:dyDescent="0.35">
      <c r="C36" s="34"/>
      <c r="D36" s="14"/>
      <c r="E36" s="14"/>
      <c r="F36" s="34"/>
    </row>
    <row r="37" spans="2:7" x14ac:dyDescent="0.35">
      <c r="B37" s="27" t="s">
        <v>84</v>
      </c>
      <c r="C37" s="35" t="s">
        <v>85</v>
      </c>
      <c r="D37" s="10"/>
      <c r="E37" s="11"/>
      <c r="F37" s="21"/>
    </row>
    <row r="38" spans="2:7" x14ac:dyDescent="0.35">
      <c r="C38" s="21"/>
      <c r="D38" s="16"/>
      <c r="E38" s="16"/>
      <c r="F38" s="21"/>
    </row>
    <row r="39" spans="2:7" x14ac:dyDescent="0.35">
      <c r="B39" s="24" t="s">
        <v>86</v>
      </c>
      <c r="C39" s="25"/>
      <c r="D39" s="36" t="s">
        <v>289</v>
      </c>
      <c r="E39" s="36" t="s">
        <v>290</v>
      </c>
      <c r="F39" s="21"/>
    </row>
    <row r="40" spans="2:7" x14ac:dyDescent="0.35">
      <c r="B40" s="27" t="s">
        <v>87</v>
      </c>
      <c r="C40" s="27" t="s">
        <v>88</v>
      </c>
      <c r="D40" s="10"/>
      <c r="E40" s="11"/>
      <c r="G40" s="37"/>
    </row>
    <row r="41" spans="2:7" x14ac:dyDescent="0.35">
      <c r="B41" s="27" t="s">
        <v>87</v>
      </c>
      <c r="C41" s="27" t="s">
        <v>89</v>
      </c>
      <c r="D41" s="10"/>
      <c r="E41" s="11"/>
      <c r="G41" s="37"/>
    </row>
    <row r="42" spans="2:7" x14ac:dyDescent="0.35">
      <c r="B42" s="27" t="s">
        <v>87</v>
      </c>
      <c r="C42" s="27" t="s">
        <v>90</v>
      </c>
      <c r="D42" s="10"/>
      <c r="E42" s="11"/>
      <c r="G42" s="37"/>
    </row>
    <row r="43" spans="2:7" x14ac:dyDescent="0.35">
      <c r="B43" s="27" t="s">
        <v>91</v>
      </c>
      <c r="C43" s="27" t="s">
        <v>92</v>
      </c>
      <c r="D43" s="10"/>
      <c r="E43" s="11"/>
    </row>
    <row r="44" spans="2:7" x14ac:dyDescent="0.35">
      <c r="B44" s="27" t="s">
        <v>87</v>
      </c>
      <c r="C44" s="27" t="s">
        <v>93</v>
      </c>
      <c r="D44" s="10"/>
      <c r="E44" s="11"/>
      <c r="G44" s="37"/>
    </row>
    <row r="45" spans="2:7" x14ac:dyDescent="0.35">
      <c r="B45" s="27" t="s">
        <v>87</v>
      </c>
      <c r="C45" s="27" t="s">
        <v>94</v>
      </c>
      <c r="D45" s="10"/>
      <c r="E45" s="11"/>
      <c r="G45" s="37"/>
    </row>
    <row r="46" spans="2:7" x14ac:dyDescent="0.35">
      <c r="B46" s="27" t="s">
        <v>87</v>
      </c>
      <c r="C46" s="27" t="s">
        <v>95</v>
      </c>
      <c r="D46" s="10"/>
      <c r="E46" s="11"/>
      <c r="G46" s="37"/>
    </row>
    <row r="47" spans="2:7" x14ac:dyDescent="0.35">
      <c r="B47" s="27" t="s">
        <v>87</v>
      </c>
      <c r="C47" s="27" t="s">
        <v>96</v>
      </c>
      <c r="D47" s="10"/>
      <c r="E47" s="11"/>
      <c r="G47" s="37"/>
    </row>
    <row r="48" spans="2:7" x14ac:dyDescent="0.35">
      <c r="B48" s="27" t="s">
        <v>97</v>
      </c>
      <c r="C48" s="27" t="s">
        <v>98</v>
      </c>
      <c r="D48" s="10"/>
      <c r="E48" s="11"/>
      <c r="G48" s="37"/>
    </row>
    <row r="49" spans="2:7" x14ac:dyDescent="0.35">
      <c r="B49" s="27" t="s">
        <v>87</v>
      </c>
      <c r="C49" s="27" t="s">
        <v>99</v>
      </c>
      <c r="D49" s="10"/>
      <c r="E49" s="11"/>
      <c r="G49" s="37"/>
    </row>
    <row r="50" spans="2:7" x14ac:dyDescent="0.35">
      <c r="B50" s="27" t="s">
        <v>87</v>
      </c>
      <c r="C50" s="27" t="s">
        <v>100</v>
      </c>
      <c r="D50" s="10"/>
      <c r="E50" s="11"/>
      <c r="G50" s="37"/>
    </row>
    <row r="51" spans="2:7" x14ac:dyDescent="0.35">
      <c r="B51" s="27" t="s">
        <v>87</v>
      </c>
      <c r="C51" s="27" t="s">
        <v>101</v>
      </c>
      <c r="D51" s="10"/>
      <c r="E51" s="11"/>
      <c r="G51" s="37"/>
    </row>
    <row r="52" spans="2:7" x14ac:dyDescent="0.35">
      <c r="B52" s="27" t="s">
        <v>87</v>
      </c>
      <c r="C52" s="27" t="s">
        <v>102</v>
      </c>
      <c r="D52" s="10"/>
      <c r="E52" s="11"/>
      <c r="G52" s="37"/>
    </row>
    <row r="53" spans="2:7" x14ac:dyDescent="0.35">
      <c r="B53" s="27" t="s">
        <v>103</v>
      </c>
      <c r="C53" s="27" t="s">
        <v>104</v>
      </c>
      <c r="D53" s="10"/>
      <c r="E53" s="11"/>
      <c r="G53" s="37"/>
    </row>
    <row r="54" spans="2:7" x14ac:dyDescent="0.35">
      <c r="B54" s="27" t="s">
        <v>87</v>
      </c>
      <c r="C54" s="27" t="s">
        <v>105</v>
      </c>
      <c r="D54" s="10"/>
      <c r="E54" s="11"/>
      <c r="G54" s="37"/>
    </row>
    <row r="55" spans="2:7" x14ac:dyDescent="0.35">
      <c r="B55" s="27" t="s">
        <v>87</v>
      </c>
      <c r="C55" s="27" t="s">
        <v>106</v>
      </c>
      <c r="D55" s="10"/>
      <c r="E55" s="11"/>
      <c r="G55" s="37"/>
    </row>
    <row r="56" spans="2:7" x14ac:dyDescent="0.35">
      <c r="B56" s="27" t="s">
        <v>107</v>
      </c>
      <c r="C56" s="27" t="s">
        <v>108</v>
      </c>
      <c r="D56" s="10"/>
      <c r="E56" s="11"/>
    </row>
    <row r="57" spans="2:7" x14ac:dyDescent="0.35">
      <c r="B57" s="27" t="s">
        <v>109</v>
      </c>
      <c r="C57" s="27" t="s">
        <v>110</v>
      </c>
      <c r="D57" s="10"/>
      <c r="E57" s="11"/>
    </row>
    <row r="58" spans="2:7" x14ac:dyDescent="0.35">
      <c r="B58" s="27" t="s">
        <v>111</v>
      </c>
      <c r="C58" s="27" t="s">
        <v>112</v>
      </c>
      <c r="D58" s="10"/>
      <c r="E58" s="11"/>
    </row>
    <row r="59" spans="2:7" x14ac:dyDescent="0.35">
      <c r="D59" s="16"/>
      <c r="E59" s="16"/>
    </row>
    <row r="60" spans="2:7" x14ac:dyDescent="0.35">
      <c r="B60" s="24" t="s">
        <v>113</v>
      </c>
      <c r="C60" s="25"/>
      <c r="D60" s="36" t="s">
        <v>289</v>
      </c>
      <c r="E60" s="36" t="s">
        <v>290</v>
      </c>
      <c r="F60" s="21"/>
    </row>
    <row r="61" spans="2:7" x14ac:dyDescent="0.35">
      <c r="B61" s="27" t="s">
        <v>114</v>
      </c>
      <c r="C61" s="27" t="s">
        <v>115</v>
      </c>
      <c r="D61" s="10"/>
      <c r="E61" s="11"/>
    </row>
    <row r="62" spans="2:7" x14ac:dyDescent="0.35">
      <c r="B62" s="27" t="s">
        <v>116</v>
      </c>
      <c r="C62" s="27" t="s">
        <v>117</v>
      </c>
      <c r="D62" s="10"/>
      <c r="E62" s="11"/>
    </row>
    <row r="63" spans="2:7" x14ac:dyDescent="0.35">
      <c r="B63" s="27" t="s">
        <v>118</v>
      </c>
      <c r="C63" s="27" t="s">
        <v>119</v>
      </c>
      <c r="D63" s="10"/>
      <c r="E63" s="11"/>
    </row>
    <row r="64" spans="2:7" x14ac:dyDescent="0.35">
      <c r="B64" s="27" t="s">
        <v>120</v>
      </c>
      <c r="C64" s="27" t="s">
        <v>121</v>
      </c>
      <c r="D64" s="10"/>
      <c r="E64" s="11"/>
    </row>
    <row r="65" spans="2:5" x14ac:dyDescent="0.35">
      <c r="B65" s="27" t="s">
        <v>122</v>
      </c>
      <c r="C65" s="27" t="s">
        <v>123</v>
      </c>
      <c r="D65" s="10"/>
      <c r="E65" s="11"/>
    </row>
    <row r="66" spans="2:5" x14ac:dyDescent="0.35">
      <c r="B66" s="27" t="s">
        <v>87</v>
      </c>
      <c r="C66" s="27" t="s">
        <v>124</v>
      </c>
      <c r="D66" s="10"/>
      <c r="E66" s="11"/>
    </row>
    <row r="67" spans="2:5" x14ac:dyDescent="0.35">
      <c r="B67" s="27" t="s">
        <v>125</v>
      </c>
      <c r="C67" s="27" t="s">
        <v>126</v>
      </c>
      <c r="D67" s="10"/>
      <c r="E67" s="11"/>
    </row>
    <row r="68" spans="2:5" x14ac:dyDescent="0.35">
      <c r="B68" s="27" t="s">
        <v>127</v>
      </c>
      <c r="C68" s="27" t="s">
        <v>128</v>
      </c>
      <c r="D68" s="10"/>
      <c r="E68" s="11"/>
    </row>
    <row r="69" spans="2:5" x14ac:dyDescent="0.35">
      <c r="B69" s="27" t="s">
        <v>87</v>
      </c>
      <c r="C69" s="27" t="s">
        <v>129</v>
      </c>
      <c r="D69" s="10"/>
      <c r="E69" s="11"/>
    </row>
    <row r="70" spans="2:5" x14ac:dyDescent="0.35">
      <c r="B70" s="27" t="s">
        <v>87</v>
      </c>
      <c r="C70" s="27" t="s">
        <v>130</v>
      </c>
      <c r="D70" s="10"/>
      <c r="E70" s="11"/>
    </row>
    <row r="71" spans="2:5" x14ac:dyDescent="0.35">
      <c r="B71" s="27" t="s">
        <v>131</v>
      </c>
      <c r="C71" s="27" t="s">
        <v>132</v>
      </c>
      <c r="D71" s="10"/>
      <c r="E71" s="11"/>
    </row>
    <row r="72" spans="2:5" x14ac:dyDescent="0.35">
      <c r="B72" s="27" t="s">
        <v>133</v>
      </c>
      <c r="C72" s="27" t="s">
        <v>134</v>
      </c>
      <c r="D72" s="10"/>
      <c r="E72" s="11"/>
    </row>
    <row r="73" spans="2:5" x14ac:dyDescent="0.35">
      <c r="B73" s="27" t="s">
        <v>135</v>
      </c>
      <c r="C73" s="27" t="s">
        <v>136</v>
      </c>
      <c r="D73" s="10"/>
      <c r="E73" s="11"/>
    </row>
    <row r="74" spans="2:5" x14ac:dyDescent="0.35">
      <c r="B74" s="27" t="s">
        <v>137</v>
      </c>
      <c r="C74" s="27" t="s">
        <v>138</v>
      </c>
      <c r="D74" s="10"/>
      <c r="E74" s="11"/>
    </row>
    <row r="75" spans="2:5" x14ac:dyDescent="0.35">
      <c r="B75" s="27" t="s">
        <v>139</v>
      </c>
      <c r="C75" s="27" t="s">
        <v>140</v>
      </c>
      <c r="D75" s="10"/>
      <c r="E75" s="11"/>
    </row>
    <row r="76" spans="2:5" x14ac:dyDescent="0.35">
      <c r="B76" s="27" t="s">
        <v>141</v>
      </c>
      <c r="C76" s="27" t="s">
        <v>142</v>
      </c>
      <c r="D76" s="10"/>
      <c r="E76" s="11"/>
    </row>
    <row r="77" spans="2:5" x14ac:dyDescent="0.35">
      <c r="B77" s="27" t="s">
        <v>87</v>
      </c>
      <c r="C77" s="27" t="s">
        <v>143</v>
      </c>
      <c r="D77" s="10"/>
      <c r="E77" s="11"/>
    </row>
    <row r="78" spans="2:5" x14ac:dyDescent="0.35">
      <c r="B78" s="27" t="s">
        <v>87</v>
      </c>
      <c r="C78" s="27" t="s">
        <v>144</v>
      </c>
      <c r="D78" s="10"/>
      <c r="E78" s="11"/>
    </row>
    <row r="79" spans="2:5" x14ac:dyDescent="0.35">
      <c r="B79" s="27" t="s">
        <v>145</v>
      </c>
      <c r="C79" s="27" t="s">
        <v>146</v>
      </c>
      <c r="D79" s="10"/>
      <c r="E79" s="11"/>
    </row>
    <row r="80" spans="2:5" x14ac:dyDescent="0.35">
      <c r="B80" s="27" t="s">
        <v>147</v>
      </c>
      <c r="C80" s="27" t="s">
        <v>148</v>
      </c>
      <c r="D80" s="10"/>
      <c r="E80" s="11"/>
    </row>
    <row r="81" spans="2:6" hidden="1" x14ac:dyDescent="0.35">
      <c r="B81" s="27" t="s">
        <v>87</v>
      </c>
      <c r="C81" s="27" t="s">
        <v>149</v>
      </c>
      <c r="D81" s="10"/>
      <c r="E81" s="11"/>
    </row>
    <row r="82" spans="2:6" x14ac:dyDescent="0.35">
      <c r="D82" s="16"/>
      <c r="E82" s="16"/>
    </row>
    <row r="83" spans="2:6" x14ac:dyDescent="0.35">
      <c r="B83" s="24" t="s">
        <v>150</v>
      </c>
      <c r="C83" s="25"/>
      <c r="D83" s="36" t="s">
        <v>289</v>
      </c>
      <c r="E83" s="36" t="s">
        <v>290</v>
      </c>
      <c r="F83" s="21"/>
    </row>
    <row r="84" spans="2:6" x14ac:dyDescent="0.35">
      <c r="B84" s="27" t="s">
        <v>151</v>
      </c>
      <c r="C84" s="27" t="s">
        <v>152</v>
      </c>
      <c r="D84" s="10"/>
      <c r="E84" s="11"/>
    </row>
    <row r="85" spans="2:6" x14ac:dyDescent="0.35">
      <c r="B85" s="27" t="s">
        <v>153</v>
      </c>
      <c r="C85" s="27" t="s">
        <v>154</v>
      </c>
      <c r="D85" s="10"/>
      <c r="E85" s="11"/>
    </row>
    <row r="86" spans="2:6" hidden="1" x14ac:dyDescent="0.35">
      <c r="B86" s="20" t="s">
        <v>151</v>
      </c>
      <c r="C86" s="20" t="s">
        <v>155</v>
      </c>
      <c r="D86" s="16"/>
      <c r="E86" s="15"/>
    </row>
    <row r="87" spans="2:6" x14ac:dyDescent="0.35">
      <c r="B87" s="27" t="s">
        <v>156</v>
      </c>
      <c r="C87" s="27" t="s">
        <v>157</v>
      </c>
      <c r="D87" s="10"/>
      <c r="E87" s="11"/>
    </row>
    <row r="88" spans="2:6" x14ac:dyDescent="0.35">
      <c r="B88" s="27" t="s">
        <v>158</v>
      </c>
      <c r="C88" s="27" t="s">
        <v>159</v>
      </c>
      <c r="D88" s="10"/>
      <c r="E88" s="11"/>
    </row>
    <row r="89" spans="2:6" x14ac:dyDescent="0.35">
      <c r="B89" s="27" t="s">
        <v>160</v>
      </c>
      <c r="C89" s="27" t="s">
        <v>161</v>
      </c>
      <c r="D89" s="10"/>
      <c r="E89" s="11"/>
    </row>
    <row r="90" spans="2:6" x14ac:dyDescent="0.35">
      <c r="B90" s="27" t="s">
        <v>162</v>
      </c>
      <c r="C90" s="27" t="s">
        <v>163</v>
      </c>
      <c r="D90" s="10"/>
      <c r="E90" s="11"/>
    </row>
    <row r="91" spans="2:6" x14ac:dyDescent="0.35">
      <c r="B91" s="27" t="s">
        <v>164</v>
      </c>
      <c r="C91" s="27" t="s">
        <v>165</v>
      </c>
      <c r="D91" s="10"/>
      <c r="E91" s="11"/>
    </row>
    <row r="92" spans="2:6" x14ac:dyDescent="0.35">
      <c r="B92" s="27" t="s">
        <v>166</v>
      </c>
      <c r="C92" s="27" t="s">
        <v>167</v>
      </c>
      <c r="D92" s="10"/>
      <c r="E92" s="11"/>
    </row>
    <row r="93" spans="2:6" x14ac:dyDescent="0.35">
      <c r="B93" s="27" t="s">
        <v>168</v>
      </c>
      <c r="C93" s="27" t="s">
        <v>169</v>
      </c>
      <c r="D93" s="10"/>
      <c r="E93" s="11"/>
    </row>
    <row r="94" spans="2:6" x14ac:dyDescent="0.35">
      <c r="B94" s="27" t="s">
        <v>170</v>
      </c>
      <c r="C94" s="27" t="s">
        <v>171</v>
      </c>
      <c r="D94" s="10"/>
      <c r="E94" s="11"/>
    </row>
    <row r="95" spans="2:6" x14ac:dyDescent="0.35">
      <c r="B95" s="27" t="s">
        <v>172</v>
      </c>
      <c r="C95" s="27" t="s">
        <v>173</v>
      </c>
      <c r="D95" s="10"/>
      <c r="E95" s="11"/>
    </row>
    <row r="96" spans="2:6" x14ac:dyDescent="0.35">
      <c r="B96" s="27" t="s">
        <v>174</v>
      </c>
      <c r="C96" s="27" t="s">
        <v>175</v>
      </c>
      <c r="D96" s="10"/>
      <c r="E96" s="11"/>
    </row>
    <row r="97" spans="2:5" x14ac:dyDescent="0.35">
      <c r="B97" s="27" t="s">
        <v>176</v>
      </c>
      <c r="C97" s="27" t="s">
        <v>177</v>
      </c>
      <c r="D97" s="10"/>
      <c r="E97" s="11"/>
    </row>
    <row r="98" spans="2:5" x14ac:dyDescent="0.35">
      <c r="B98" s="27" t="s">
        <v>178</v>
      </c>
      <c r="C98" s="27" t="s">
        <v>179</v>
      </c>
      <c r="D98" s="10"/>
      <c r="E98" s="11"/>
    </row>
    <row r="99" spans="2:5" x14ac:dyDescent="0.35">
      <c r="B99" s="27" t="s">
        <v>180</v>
      </c>
      <c r="C99" s="27" t="s">
        <v>181</v>
      </c>
      <c r="D99" s="10"/>
      <c r="E99" s="11"/>
    </row>
    <row r="100" spans="2:5" x14ac:dyDescent="0.35">
      <c r="B100" s="27" t="s">
        <v>182</v>
      </c>
      <c r="C100" s="27" t="s">
        <v>183</v>
      </c>
      <c r="D100" s="10"/>
      <c r="E100" s="11"/>
    </row>
    <row r="101" spans="2:5" x14ac:dyDescent="0.35">
      <c r="B101" s="27" t="s">
        <v>184</v>
      </c>
      <c r="C101" s="27" t="s">
        <v>185</v>
      </c>
      <c r="D101" s="10"/>
      <c r="E101" s="11"/>
    </row>
    <row r="102" spans="2:5" x14ac:dyDescent="0.35">
      <c r="B102" s="27" t="s">
        <v>186</v>
      </c>
      <c r="C102" s="27" t="s">
        <v>187</v>
      </c>
      <c r="D102" s="10"/>
      <c r="E102" s="11"/>
    </row>
    <row r="103" spans="2:5" x14ac:dyDescent="0.35">
      <c r="B103" s="27" t="s">
        <v>188</v>
      </c>
      <c r="C103" s="27" t="s">
        <v>189</v>
      </c>
      <c r="D103" s="10"/>
      <c r="E103" s="11"/>
    </row>
    <row r="104" spans="2:5" x14ac:dyDescent="0.35">
      <c r="B104" s="27" t="s">
        <v>190</v>
      </c>
      <c r="C104" s="27" t="s">
        <v>191</v>
      </c>
      <c r="D104" s="10"/>
      <c r="E104" s="11"/>
    </row>
    <row r="105" spans="2:5" x14ac:dyDescent="0.35">
      <c r="B105" s="27" t="s">
        <v>192</v>
      </c>
      <c r="C105" s="27" t="s">
        <v>193</v>
      </c>
      <c r="D105" s="10"/>
      <c r="E105" s="11"/>
    </row>
    <row r="106" spans="2:5" x14ac:dyDescent="0.35">
      <c r="B106" s="27" t="s">
        <v>194</v>
      </c>
      <c r="C106" s="27" t="s">
        <v>195</v>
      </c>
      <c r="D106" s="10"/>
      <c r="E106" s="11"/>
    </row>
    <row r="107" spans="2:5" x14ac:dyDescent="0.35">
      <c r="B107" s="27" t="s">
        <v>196</v>
      </c>
      <c r="C107" s="27" t="s">
        <v>197</v>
      </c>
      <c r="D107" s="10"/>
      <c r="E107" s="11"/>
    </row>
    <row r="108" spans="2:5" x14ac:dyDescent="0.35">
      <c r="B108" s="27" t="s">
        <v>198</v>
      </c>
      <c r="C108" s="27" t="s">
        <v>199</v>
      </c>
      <c r="D108" s="10"/>
      <c r="E108" s="11"/>
    </row>
    <row r="109" spans="2:5" x14ac:dyDescent="0.35">
      <c r="B109" s="27" t="s">
        <v>200</v>
      </c>
      <c r="C109" s="27" t="s">
        <v>201</v>
      </c>
      <c r="D109" s="10"/>
      <c r="E109" s="11"/>
    </row>
    <row r="110" spans="2:5" x14ac:dyDescent="0.35">
      <c r="B110" s="27" t="s">
        <v>202</v>
      </c>
      <c r="C110" s="27" t="s">
        <v>203</v>
      </c>
      <c r="D110" s="10"/>
      <c r="E110" s="11"/>
    </row>
    <row r="111" spans="2:5" hidden="1" x14ac:dyDescent="0.35">
      <c r="B111" s="20" t="s">
        <v>34</v>
      </c>
      <c r="C111" s="20" t="s">
        <v>204</v>
      </c>
      <c r="D111" s="14"/>
      <c r="E111" s="15"/>
    </row>
    <row r="112" spans="2:5" x14ac:dyDescent="0.35">
      <c r="C112" s="21"/>
      <c r="D112" s="16"/>
      <c r="E112" s="16"/>
    </row>
    <row r="113" spans="2:6" x14ac:dyDescent="0.35">
      <c r="B113" s="24" t="s">
        <v>205</v>
      </c>
      <c r="C113" s="25"/>
      <c r="D113" s="36" t="s">
        <v>289</v>
      </c>
      <c r="E113" s="36" t="s">
        <v>290</v>
      </c>
      <c r="F113" s="21"/>
    </row>
    <row r="114" spans="2:6" x14ac:dyDescent="0.35">
      <c r="B114" s="27" t="s">
        <v>206</v>
      </c>
      <c r="C114" s="27" t="s">
        <v>207</v>
      </c>
      <c r="D114" s="10"/>
      <c r="E114" s="11"/>
    </row>
    <row r="115" spans="2:6" x14ac:dyDescent="0.35">
      <c r="B115" s="27" t="s">
        <v>208</v>
      </c>
      <c r="C115" s="27" t="s">
        <v>209</v>
      </c>
      <c r="D115" s="10"/>
      <c r="E115" s="11"/>
    </row>
    <row r="116" spans="2:6" x14ac:dyDescent="0.35">
      <c r="B116" s="27" t="s">
        <v>206</v>
      </c>
      <c r="C116" s="27" t="s">
        <v>210</v>
      </c>
      <c r="D116" s="10"/>
      <c r="E116" s="11"/>
    </row>
    <row r="117" spans="2:6" x14ac:dyDescent="0.35">
      <c r="B117" s="27" t="s">
        <v>211</v>
      </c>
      <c r="C117" s="27" t="s">
        <v>212</v>
      </c>
      <c r="D117" s="10"/>
      <c r="E117" s="11"/>
    </row>
    <row r="118" spans="2:6" x14ac:dyDescent="0.35">
      <c r="B118" s="27" t="s">
        <v>213</v>
      </c>
      <c r="C118" s="27" t="s">
        <v>214</v>
      </c>
      <c r="D118" s="10"/>
      <c r="E118" s="11"/>
    </row>
    <row r="119" spans="2:6" x14ac:dyDescent="0.35">
      <c r="B119" s="27" t="s">
        <v>215</v>
      </c>
      <c r="C119" s="27" t="s">
        <v>216</v>
      </c>
      <c r="D119" s="10"/>
      <c r="E119" s="11"/>
    </row>
    <row r="120" spans="2:6" x14ac:dyDescent="0.35">
      <c r="B120" s="27" t="s">
        <v>217</v>
      </c>
      <c r="C120" s="27" t="s">
        <v>218</v>
      </c>
      <c r="D120" s="10"/>
      <c r="E120" s="11"/>
    </row>
    <row r="121" spans="2:6" x14ac:dyDescent="0.35">
      <c r="B121" s="27" t="s">
        <v>219</v>
      </c>
      <c r="C121" s="27" t="s">
        <v>220</v>
      </c>
      <c r="D121" s="10"/>
      <c r="E121" s="11"/>
    </row>
    <row r="122" spans="2:6" hidden="1" x14ac:dyDescent="0.35">
      <c r="B122" s="27" t="s">
        <v>34</v>
      </c>
      <c r="C122" s="27" t="s">
        <v>221</v>
      </c>
      <c r="D122" s="10"/>
      <c r="E122" s="11"/>
    </row>
    <row r="123" spans="2:6" x14ac:dyDescent="0.35">
      <c r="B123" s="27" t="s">
        <v>222</v>
      </c>
      <c r="C123" s="27" t="s">
        <v>223</v>
      </c>
      <c r="D123" s="10"/>
      <c r="E123" s="11"/>
    </row>
    <row r="124" spans="2:6" x14ac:dyDescent="0.35">
      <c r="B124" s="27" t="s">
        <v>224</v>
      </c>
      <c r="C124" s="27" t="s">
        <v>225</v>
      </c>
      <c r="D124" s="10"/>
      <c r="E124" s="11"/>
    </row>
    <row r="125" spans="2:6" x14ac:dyDescent="0.35">
      <c r="B125" s="27" t="s">
        <v>226</v>
      </c>
      <c r="C125" s="27" t="s">
        <v>227</v>
      </c>
      <c r="D125" s="10"/>
      <c r="E125" s="11"/>
    </row>
    <row r="126" spans="2:6" x14ac:dyDescent="0.35">
      <c r="B126" s="27" t="s">
        <v>228</v>
      </c>
      <c r="C126" s="27" t="s">
        <v>229</v>
      </c>
      <c r="D126" s="10"/>
      <c r="E126" s="11"/>
    </row>
    <row r="127" spans="2:6" x14ac:dyDescent="0.35">
      <c r="C127" s="21"/>
      <c r="D127" s="16"/>
      <c r="E127" s="16"/>
    </row>
    <row r="128" spans="2:6" x14ac:dyDescent="0.35">
      <c r="B128" s="24" t="s">
        <v>230</v>
      </c>
      <c r="C128" s="25"/>
      <c r="D128" s="36" t="s">
        <v>289</v>
      </c>
      <c r="E128" s="36" t="s">
        <v>290</v>
      </c>
      <c r="F128" s="21"/>
    </row>
    <row r="129" spans="2:5" x14ac:dyDescent="0.35">
      <c r="B129" s="27" t="s">
        <v>231</v>
      </c>
      <c r="C129" s="27" t="s">
        <v>232</v>
      </c>
      <c r="D129" s="10"/>
      <c r="E129" s="11"/>
    </row>
    <row r="130" spans="2:5" x14ac:dyDescent="0.35">
      <c r="B130" s="27" t="s">
        <v>233</v>
      </c>
      <c r="C130" s="27" t="s">
        <v>234</v>
      </c>
      <c r="D130" s="10"/>
      <c r="E130" s="11"/>
    </row>
    <row r="131" spans="2:5" x14ac:dyDescent="0.35">
      <c r="B131" s="27" t="s">
        <v>235</v>
      </c>
      <c r="C131" s="27" t="s">
        <v>236</v>
      </c>
      <c r="D131" s="10"/>
      <c r="E131" s="11"/>
    </row>
    <row r="132" spans="2:5" x14ac:dyDescent="0.35">
      <c r="B132" s="27" t="s">
        <v>237</v>
      </c>
      <c r="C132" s="27" t="s">
        <v>238</v>
      </c>
      <c r="D132" s="10"/>
      <c r="E132" s="11"/>
    </row>
    <row r="133" spans="2:5" x14ac:dyDescent="0.35">
      <c r="B133" s="27" t="s">
        <v>239</v>
      </c>
      <c r="C133" s="27" t="s">
        <v>240</v>
      </c>
      <c r="D133" s="10"/>
      <c r="E133" s="11"/>
    </row>
    <row r="134" spans="2:5" x14ac:dyDescent="0.35">
      <c r="B134" s="27" t="s">
        <v>241</v>
      </c>
      <c r="C134" s="27" t="s">
        <v>242</v>
      </c>
      <c r="D134" s="10"/>
      <c r="E134" s="11"/>
    </row>
    <row r="135" spans="2:5" x14ac:dyDescent="0.35">
      <c r="B135" s="27" t="s">
        <v>237</v>
      </c>
      <c r="C135" s="27" t="s">
        <v>243</v>
      </c>
      <c r="D135" s="10"/>
      <c r="E135" s="11"/>
    </row>
    <row r="136" spans="2:5" x14ac:dyDescent="0.35">
      <c r="B136" s="27" t="s">
        <v>244</v>
      </c>
      <c r="C136" s="27" t="s">
        <v>245</v>
      </c>
      <c r="D136" s="10"/>
      <c r="E136" s="11"/>
    </row>
    <row r="137" spans="2:5" x14ac:dyDescent="0.35">
      <c r="B137" s="27" t="s">
        <v>246</v>
      </c>
      <c r="C137" s="27" t="s">
        <v>247</v>
      </c>
      <c r="D137" s="10"/>
      <c r="E137" s="11"/>
    </row>
    <row r="138" spans="2:5" x14ac:dyDescent="0.35">
      <c r="B138" s="27" t="s">
        <v>248</v>
      </c>
      <c r="C138" s="27" t="s">
        <v>249</v>
      </c>
      <c r="D138" s="10"/>
      <c r="E138" s="11"/>
    </row>
    <row r="139" spans="2:5" x14ac:dyDescent="0.35">
      <c r="B139" s="27" t="s">
        <v>250</v>
      </c>
      <c r="C139" s="27" t="s">
        <v>251</v>
      </c>
      <c r="D139" s="10"/>
      <c r="E139" s="11"/>
    </row>
    <row r="140" spans="2:5" x14ac:dyDescent="0.35">
      <c r="B140" s="27" t="s">
        <v>252</v>
      </c>
      <c r="C140" s="27" t="s">
        <v>253</v>
      </c>
      <c r="D140" s="10"/>
      <c r="E140" s="11"/>
    </row>
    <row r="141" spans="2:5" x14ac:dyDescent="0.35">
      <c r="B141" s="27" t="s">
        <v>254</v>
      </c>
      <c r="C141" s="27" t="s">
        <v>255</v>
      </c>
      <c r="D141" s="10"/>
      <c r="E141" s="11"/>
    </row>
    <row r="142" spans="2:5" x14ac:dyDescent="0.35">
      <c r="B142" s="27" t="s">
        <v>256</v>
      </c>
      <c r="C142" s="27" t="s">
        <v>257</v>
      </c>
      <c r="D142" s="10"/>
      <c r="E142" s="11"/>
    </row>
    <row r="143" spans="2:5" x14ac:dyDescent="0.35">
      <c r="B143" s="27" t="s">
        <v>258</v>
      </c>
      <c r="C143" s="27" t="s">
        <v>259</v>
      </c>
      <c r="D143" s="10"/>
      <c r="E143" s="11"/>
    </row>
    <row r="144" spans="2:5" x14ac:dyDescent="0.35">
      <c r="B144" s="27" t="s">
        <v>260</v>
      </c>
      <c r="C144" s="27" t="s">
        <v>261</v>
      </c>
      <c r="D144" s="10"/>
      <c r="E144" s="11"/>
    </row>
    <row r="145" spans="2:5" x14ac:dyDescent="0.35">
      <c r="B145" s="27" t="s">
        <v>246</v>
      </c>
      <c r="C145" s="27" t="s">
        <v>262</v>
      </c>
      <c r="D145" s="10"/>
      <c r="E145" s="11"/>
    </row>
    <row r="146" spans="2:5" x14ac:dyDescent="0.35">
      <c r="B146" s="27" t="s">
        <v>263</v>
      </c>
      <c r="C146" s="27" t="s">
        <v>264</v>
      </c>
      <c r="D146" s="10"/>
      <c r="E146" s="11"/>
    </row>
    <row r="147" spans="2:5" x14ac:dyDescent="0.35">
      <c r="B147" s="27" t="s">
        <v>265</v>
      </c>
      <c r="C147" s="27" t="s">
        <v>266</v>
      </c>
      <c r="D147" s="10"/>
      <c r="E147" s="11"/>
    </row>
    <row r="148" spans="2:5" x14ac:dyDescent="0.35">
      <c r="B148" s="27" t="s">
        <v>34</v>
      </c>
      <c r="C148" s="27" t="s">
        <v>267</v>
      </c>
      <c r="D148" s="10"/>
      <c r="E148" s="11"/>
    </row>
    <row r="149" spans="2:5" x14ac:dyDescent="0.35">
      <c r="B149" s="27" t="s">
        <v>268</v>
      </c>
      <c r="C149" s="27" t="s">
        <v>269</v>
      </c>
      <c r="D149" s="10"/>
      <c r="E149" s="11"/>
    </row>
    <row r="150" spans="2:5" x14ac:dyDescent="0.35">
      <c r="B150" s="27" t="s">
        <v>270</v>
      </c>
      <c r="C150" s="27" t="s">
        <v>271</v>
      </c>
      <c r="D150" s="10"/>
      <c r="E150" s="11"/>
    </row>
    <row r="151" spans="2:5" x14ac:dyDescent="0.35">
      <c r="B151" s="27" t="s">
        <v>272</v>
      </c>
      <c r="C151" s="27" t="s">
        <v>273</v>
      </c>
      <c r="D151" s="10"/>
      <c r="E151" s="11"/>
    </row>
    <row r="152" spans="2:5" x14ac:dyDescent="0.35">
      <c r="B152" s="27" t="s">
        <v>274</v>
      </c>
      <c r="C152" s="27" t="s">
        <v>275</v>
      </c>
      <c r="D152" s="10"/>
      <c r="E152" s="11"/>
    </row>
    <row r="153" spans="2:5" x14ac:dyDescent="0.35">
      <c r="B153" s="27" t="s">
        <v>276</v>
      </c>
      <c r="C153" s="27" t="s">
        <v>275</v>
      </c>
      <c r="D153" s="10"/>
      <c r="E153" s="11"/>
    </row>
    <row r="154" spans="2:5" x14ac:dyDescent="0.35">
      <c r="B154" s="27" t="s">
        <v>277</v>
      </c>
      <c r="C154" s="27" t="s">
        <v>278</v>
      </c>
      <c r="D154" s="10"/>
      <c r="E154" s="11"/>
    </row>
    <row r="155" spans="2:5" x14ac:dyDescent="0.35">
      <c r="D155" s="17"/>
      <c r="E155" s="17"/>
    </row>
    <row r="156" spans="2:5" x14ac:dyDescent="0.35">
      <c r="D156" s="17"/>
      <c r="E156" s="17"/>
    </row>
    <row r="157" spans="2:5" x14ac:dyDescent="0.35">
      <c r="D157" s="17"/>
      <c r="E157" s="17"/>
    </row>
    <row r="158" spans="2:5" x14ac:dyDescent="0.35">
      <c r="D158" s="17"/>
      <c r="E158" s="17"/>
    </row>
    <row r="159" spans="2:5" x14ac:dyDescent="0.35">
      <c r="D159" s="17"/>
      <c r="E159" s="17"/>
    </row>
    <row r="160" spans="2:5" x14ac:dyDescent="0.35">
      <c r="D160" s="17"/>
      <c r="E160" s="17"/>
    </row>
    <row r="161" spans="4:5" x14ac:dyDescent="0.35">
      <c r="D161" s="17"/>
      <c r="E161" s="17"/>
    </row>
    <row r="162" spans="4:5" x14ac:dyDescent="0.35">
      <c r="D162" s="17"/>
      <c r="E162" s="17"/>
    </row>
    <row r="163" spans="4:5" x14ac:dyDescent="0.35">
      <c r="D163" s="17"/>
      <c r="E163" s="17"/>
    </row>
    <row r="164" spans="4:5" x14ac:dyDescent="0.35">
      <c r="D164" s="17"/>
      <c r="E164" s="17"/>
    </row>
    <row r="165" spans="4:5" x14ac:dyDescent="0.35">
      <c r="D165" s="17"/>
      <c r="E165" s="17"/>
    </row>
    <row r="166" spans="4:5" x14ac:dyDescent="0.35">
      <c r="D166" s="18"/>
      <c r="E166" s="18"/>
    </row>
    <row r="167" spans="4:5" x14ac:dyDescent="0.35">
      <c r="D167" s="18"/>
      <c r="E167" s="18"/>
    </row>
    <row r="168" spans="4:5" x14ac:dyDescent="0.35">
      <c r="D168" s="18"/>
      <c r="E168" s="18"/>
    </row>
    <row r="169" spans="4:5" x14ac:dyDescent="0.35">
      <c r="D169" s="18"/>
      <c r="E169" s="18"/>
    </row>
    <row r="170" spans="4:5" x14ac:dyDescent="0.35">
      <c r="D170" s="18"/>
      <c r="E170" s="18"/>
    </row>
    <row r="171" spans="4:5" x14ac:dyDescent="0.35">
      <c r="D171" s="18"/>
      <c r="E171" s="18"/>
    </row>
    <row r="172" spans="4:5" x14ac:dyDescent="0.35">
      <c r="D172" s="18"/>
      <c r="E172" s="18"/>
    </row>
    <row r="173" spans="4:5" x14ac:dyDescent="0.35">
      <c r="D173" s="18"/>
      <c r="E173" s="18"/>
    </row>
    <row r="174" spans="4:5" x14ac:dyDescent="0.35">
      <c r="D174" s="18"/>
      <c r="E174" s="18"/>
    </row>
    <row r="175" spans="4:5" x14ac:dyDescent="0.35">
      <c r="D175" s="18"/>
      <c r="E175" s="18"/>
    </row>
    <row r="176" spans="4:5" x14ac:dyDescent="0.35">
      <c r="D176" s="18"/>
      <c r="E176" s="18"/>
    </row>
    <row r="177" spans="4:5" x14ac:dyDescent="0.35">
      <c r="D177" s="18"/>
      <c r="E177" s="18"/>
    </row>
    <row r="178" spans="4:5" x14ac:dyDescent="0.35">
      <c r="D178" s="18"/>
      <c r="E178" s="18"/>
    </row>
    <row r="179" spans="4:5" x14ac:dyDescent="0.35">
      <c r="D179" s="18"/>
      <c r="E179" s="18"/>
    </row>
    <row r="180" spans="4:5" x14ac:dyDescent="0.35">
      <c r="D180" s="18"/>
      <c r="E180" s="18"/>
    </row>
    <row r="181" spans="4:5" x14ac:dyDescent="0.35">
      <c r="D181" s="18"/>
      <c r="E181" s="18"/>
    </row>
    <row r="182" spans="4:5" x14ac:dyDescent="0.35">
      <c r="D182" s="18"/>
      <c r="E182" s="18"/>
    </row>
    <row r="183" spans="4:5" x14ac:dyDescent="0.35">
      <c r="D183" s="18"/>
      <c r="E183" s="18"/>
    </row>
    <row r="184" spans="4:5" x14ac:dyDescent="0.35">
      <c r="D184" s="18"/>
      <c r="E184" s="18"/>
    </row>
    <row r="185" spans="4:5" x14ac:dyDescent="0.35">
      <c r="D185" s="18"/>
      <c r="E185" s="18"/>
    </row>
    <row r="186" spans="4:5" x14ac:dyDescent="0.35">
      <c r="D186" s="18"/>
      <c r="E186" s="18"/>
    </row>
    <row r="187" spans="4:5" x14ac:dyDescent="0.35">
      <c r="D187" s="18"/>
      <c r="E187" s="18"/>
    </row>
    <row r="188" spans="4:5" x14ac:dyDescent="0.35">
      <c r="D188" s="18"/>
      <c r="E188" s="18"/>
    </row>
    <row r="189" spans="4:5" x14ac:dyDescent="0.35">
      <c r="D189" s="18"/>
      <c r="E189" s="18"/>
    </row>
    <row r="190" spans="4:5" x14ac:dyDescent="0.35">
      <c r="D190" s="18"/>
      <c r="E190" s="18"/>
    </row>
    <row r="191" spans="4:5" x14ac:dyDescent="0.35">
      <c r="D191" s="18"/>
      <c r="E191" s="18"/>
    </row>
    <row r="192" spans="4:5" x14ac:dyDescent="0.35">
      <c r="D192" s="18"/>
      <c r="E192" s="18"/>
    </row>
    <row r="193" spans="4:5" x14ac:dyDescent="0.35">
      <c r="D193" s="18"/>
      <c r="E193" s="18"/>
    </row>
    <row r="194" spans="4:5" x14ac:dyDescent="0.35">
      <c r="D194" s="18"/>
      <c r="E194" s="18"/>
    </row>
    <row r="195" spans="4:5" x14ac:dyDescent="0.35">
      <c r="D195" s="18"/>
      <c r="E195" s="18"/>
    </row>
    <row r="196" spans="4:5" x14ac:dyDescent="0.35">
      <c r="D196" s="18"/>
      <c r="E196" s="18"/>
    </row>
    <row r="197" spans="4:5" x14ac:dyDescent="0.35">
      <c r="D197" s="18"/>
      <c r="E197" s="18"/>
    </row>
    <row r="198" spans="4:5" x14ac:dyDescent="0.35">
      <c r="D198" s="18"/>
      <c r="E198" s="18"/>
    </row>
    <row r="199" spans="4:5" x14ac:dyDescent="0.35">
      <c r="D199" s="18"/>
      <c r="E199" s="18"/>
    </row>
    <row r="200" spans="4:5" x14ac:dyDescent="0.35">
      <c r="D200" s="18"/>
      <c r="E200" s="18"/>
    </row>
    <row r="201" spans="4:5" x14ac:dyDescent="0.35">
      <c r="D201" s="18"/>
      <c r="E201" s="18"/>
    </row>
    <row r="202" spans="4:5" x14ac:dyDescent="0.35">
      <c r="D202" s="18"/>
      <c r="E202" s="18"/>
    </row>
    <row r="203" spans="4:5" x14ac:dyDescent="0.35">
      <c r="D203" s="18"/>
      <c r="E203" s="18"/>
    </row>
    <row r="204" spans="4:5" x14ac:dyDescent="0.35">
      <c r="D204" s="18"/>
      <c r="E204" s="18"/>
    </row>
  </sheetData>
  <sheetProtection algorithmName="SHA-512" hashValue="V75Svw8bRB5w2n+r0d9S7tx1CnIpfQ7NwAP/6SO3PEtqGTQayIhHCPncovcEo9QgSkcUjXhCCVu8IG/pJu+a5A==" saltValue="L9KUFmrIEzMiv6HE2OWq2g==" spinCount="100000" sheet="1" objects="1" scenarios="1" formatCells="0" formatColumns="0" formatRows="0" insertColumns="0" insertRows="0" selectLockedCells="1"/>
  <mergeCells count="5">
    <mergeCell ref="H12:H13"/>
    <mergeCell ref="I12:I13"/>
    <mergeCell ref="B1:E3"/>
    <mergeCell ref="H8:H9"/>
    <mergeCell ref="I8:I9"/>
  </mergeCells>
  <dataValidations count="2">
    <dataValidation type="list" allowBlank="1" showInputMessage="1" showErrorMessage="1" sqref="H10" xr:uid="{E8A3C7C7-01AE-4E51-A50E-909EE4A5DD87}">
      <formula1>$B$8:$B$154</formula1>
    </dataValidation>
    <dataValidation type="list" allowBlank="1" showInputMessage="1" showErrorMessage="1" sqref="H14" xr:uid="{5B98DBFE-CB9C-40CA-8F98-39A9CA750671}">
      <formula1>$C$8:$C$154</formula1>
    </dataValidation>
  </dataValidations>
  <printOptions horizontalCentered="1"/>
  <pageMargins left="0.74803149606299213" right="0.74803149606299213" top="0.47244094488188981" bottom="0.51181102362204722" header="0.31496062992125984" footer="0.35433070866141736"/>
  <pageSetup paperSize="17" scale="4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DDBC1-F35B-4244-8633-2B7B18FDB1DB}">
  <sheetPr>
    <tabColor rgb="FFFFFF00"/>
  </sheetPr>
  <dimension ref="A1"/>
  <sheetViews>
    <sheetView showGridLines="0" zoomScale="70" zoomScaleNormal="70" workbookViewId="0">
      <selection activeCell="AG46" sqref="AG45:AG46"/>
    </sheetView>
  </sheetViews>
  <sheetFormatPr defaultRowHeight="14.5" x14ac:dyDescent="0.35"/>
  <sheetData/>
  <sheetProtection algorithmName="SHA-512" hashValue="oDN29355RYRGq9i/4VC8WOMlkbZg3iwi7IO0p0N4uyO7aR2JAbsK05DCqCa2Szvfq3YFlqgqTS019SpalJS/iA==" saltValue="FOpIoY3T7hXkejqFkgQoqg==" spinCount="100000" sheet="1" objects="1" scenario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EC7219923544488976FBF5A95465A3" ma:contentTypeVersion="6" ma:contentTypeDescription="Create a new document." ma:contentTypeScope="" ma:versionID="c39d4a6cb2a35c4c64779dc51034f920">
  <xsd:schema xmlns:xsd="http://www.w3.org/2001/XMLSchema" xmlns:xs="http://www.w3.org/2001/XMLSchema" xmlns:p="http://schemas.microsoft.com/office/2006/metadata/properties" xmlns:ns3="99b40148-0e38-4808-ba92-79b34fca5f52" targetNamespace="http://schemas.microsoft.com/office/2006/metadata/properties" ma:root="true" ma:fieldsID="647589e30a4f664736c3f7d9f1ce46f8" ns3:_="">
    <xsd:import namespace="99b40148-0e38-4808-ba92-79b34fca5f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b40148-0e38-4808-ba92-79b34fca5f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9F42DC-4614-4C68-AE78-EB57B8EFCDC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52B976D-2267-419C-98AB-3F171DF82D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b40148-0e38-4808-ba92-79b34fca5f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DC0DFA-4167-40D2-9898-163478A19401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99b40148-0e38-4808-ba92-79b34fca5f52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Comp Side by Side </vt:lpstr>
      <vt:lpstr>FX Calculator</vt:lpstr>
      <vt:lpstr>Job Pricing Sample</vt:lpstr>
      <vt:lpstr>'Comp Side by Side '!Print_Area</vt:lpstr>
      <vt:lpstr>'FX Calculator'!Print_Area</vt:lpstr>
      <vt:lpstr>'FX Calculator'!Print_Titles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Keeyeon Kwon</dc:creator>
  <cp:lastModifiedBy>KAREY WONG</cp:lastModifiedBy>
  <cp:lastPrinted>2020-02-03T17:08:08Z</cp:lastPrinted>
  <dcterms:created xsi:type="dcterms:W3CDTF">2020-01-21T16:08:29Z</dcterms:created>
  <dcterms:modified xsi:type="dcterms:W3CDTF">2023-02-09T06:38:40Z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0x010100FCEC7219923544488976FBF5A95465A3</vt:lpwstr>
  </property>
</Properties>
</file>