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16039ea603866/Desktop/Comp Portfolio/"/>
    </mc:Choice>
  </mc:AlternateContent>
  <xr:revisionPtr revIDLastSave="40" documentId="8_{C2C9B841-DE8C-48D5-90B0-7E662A089868}" xr6:coauthVersionLast="47" xr6:coauthVersionMax="47" xr10:uidLastSave="{556896CD-4113-4D41-9F79-14298E250B0C}"/>
  <bookViews>
    <workbookView xWindow="11770" yWindow="4100" windowWidth="26680" windowHeight="16740" xr2:uid="{91D8EBB0-BFFD-462D-B86F-36893E575B8C}"/>
  </bookViews>
  <sheets>
    <sheet name="Offers Side by Side Tool" sheetId="2" r:id="rId1"/>
    <sheet name="Load in Job Profiles &amp; MRP Here" sheetId="4" r:id="rId2"/>
    <sheet name="Load Benefits Data Here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H18" i="2"/>
  <c r="H21" i="2"/>
  <c r="C18" i="2"/>
  <c r="C21" i="2"/>
  <c r="H33" i="2"/>
  <c r="H35" i="2"/>
  <c r="C24" i="2"/>
  <c r="C25" i="2"/>
  <c r="C28" i="2"/>
  <c r="C33" i="2"/>
  <c r="C35" i="2"/>
</calcChain>
</file>

<file path=xl/sharedStrings.xml><?xml version="1.0" encoding="utf-8"?>
<sst xmlns="http://schemas.openxmlformats.org/spreadsheetml/2006/main" count="82" uniqueCount="50">
  <si>
    <t xml:space="preserve">Name </t>
  </si>
  <si>
    <t xml:space="preserve">Company </t>
  </si>
  <si>
    <t>Bonus $</t>
  </si>
  <si>
    <t>Base $</t>
  </si>
  <si>
    <t>Bonus %</t>
  </si>
  <si>
    <t>TDC</t>
  </si>
  <si>
    <t>RSU $</t>
  </si>
  <si>
    <t>Vacation PTO</t>
  </si>
  <si>
    <t xml:space="preserve">Total </t>
  </si>
  <si>
    <t>ER Medical</t>
  </si>
  <si>
    <t>ER Dental</t>
  </si>
  <si>
    <t>ER Vision</t>
  </si>
  <si>
    <t>ER HSA</t>
  </si>
  <si>
    <t xml:space="preserve">401k ER Match </t>
  </si>
  <si>
    <t>Cell Allowance</t>
  </si>
  <si>
    <t>Internet Allowance</t>
  </si>
  <si>
    <t>Tuition Allowance</t>
  </si>
  <si>
    <t>Employer covers 100% for all medical expenses</t>
  </si>
  <si>
    <t xml:space="preserve">If employee opt out of mobile work device </t>
  </si>
  <si>
    <t>Total Rewards</t>
  </si>
  <si>
    <t>Notes</t>
  </si>
  <si>
    <t>Current Total Direct Compensation</t>
  </si>
  <si>
    <t>Test Employee</t>
  </si>
  <si>
    <t xml:space="preserve">Jersey City/ NYC </t>
  </si>
  <si>
    <t>Current Annual Total Direct Compensation</t>
  </si>
  <si>
    <t>Current Annual Benefits Employer Contribution</t>
  </si>
  <si>
    <t>NEW OFFER</t>
  </si>
  <si>
    <t>CURRENT OFFER</t>
  </si>
  <si>
    <t>Fully vested right away - 100% match up to 3k and then 50% afterwards (22.5k max contribution from employee for 2023 )</t>
  </si>
  <si>
    <t>Up to 12k for work related classes (ex: MBA, SQL, etc.) and up to 6k for non work related classes (ex: dance classes, driving classes, etc.)</t>
  </si>
  <si>
    <t>Employer contributes 1.5k annually right away (3.5k max contribution from employee for 2023)</t>
  </si>
  <si>
    <t>Manager</t>
  </si>
  <si>
    <t xml:space="preserve">PTO- 15 vacation days can be cashed out (but 15 sick, 15 covid, 2 volunteer days, and 15 emergency saturated leave PTO dates can not)) </t>
  </si>
  <si>
    <t>Current Company</t>
  </si>
  <si>
    <t>New Company</t>
  </si>
  <si>
    <t>COUNTER OFFERS- Side by Side Offers Comparison</t>
  </si>
  <si>
    <t xml:space="preserve">Revenue Size </t>
  </si>
  <si>
    <t>Industry</t>
  </si>
  <si>
    <t xml:space="preserve">Tech </t>
  </si>
  <si>
    <t>$6.991B</t>
  </si>
  <si>
    <t>$253.63 B</t>
  </si>
  <si>
    <t>RSU (1/3 of 3 Vesting Period)</t>
  </si>
  <si>
    <t>Load in Job Profiles &amp; MRPs Here to auto populate data on the Offers Side by Side Tool</t>
  </si>
  <si>
    <t>Director</t>
  </si>
  <si>
    <t>Job Profile</t>
  </si>
  <si>
    <t>Market Reference Point (MRP)</t>
  </si>
  <si>
    <t>Employee Size</t>
  </si>
  <si>
    <t>Location</t>
  </si>
  <si>
    <t>**Does not include taxes and inflation or any other additional benefits such as EAP</t>
  </si>
  <si>
    <t>This sheet is locked. Reach out to Karey if you need help automating manual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</si>
</sst>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u/>
      <sz val="11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u/>
      <sz val="10"/>
      <color rgb="FF000000"/>
      <name val="Segoe UI"/>
      <family val="2"/>
    </font>
    <font>
      <b/>
      <sz val="10"/>
      <name val="Segoe UI"/>
      <family val="2"/>
    </font>
    <font>
      <b/>
      <sz val="10"/>
      <color rgb="FF595959"/>
      <name val="Segoe UI"/>
      <family val="2"/>
    </font>
    <font>
      <sz val="10"/>
      <color rgb="FF595959"/>
      <name val="Segoe UI"/>
      <family val="2"/>
    </font>
    <font>
      <i/>
      <sz val="10"/>
      <color rgb="FF595959"/>
      <name val="Segoe UI"/>
      <family val="2"/>
    </font>
    <font>
      <i/>
      <sz val="10"/>
      <color rgb="FFFF0000"/>
      <name val="Segoe UI"/>
      <family val="2"/>
    </font>
    <font>
      <b/>
      <i/>
      <sz val="9"/>
      <color rgb="FFFF0000"/>
      <name val="Segoe UI"/>
      <family val="2"/>
    </font>
    <font>
      <i/>
      <sz val="9"/>
      <color rgb="FFFF0000"/>
      <name val="Segoe UI"/>
      <family val="2"/>
    </font>
    <font>
      <b/>
      <sz val="12"/>
      <color theme="0"/>
      <name val="Segoe UI"/>
      <family val="2"/>
    </font>
    <font>
      <sz val="12"/>
      <color rgb="FF000000"/>
      <name val="Calibri"/>
      <family val="2"/>
    </font>
    <font>
      <i/>
      <sz val="12"/>
      <color rgb="FFFF0000"/>
      <name val="Segoe UI"/>
      <family val="2"/>
    </font>
    <font>
      <b/>
      <sz val="10"/>
      <color theme="0"/>
      <name val="Segoe UI"/>
      <family val="2"/>
    </font>
    <font>
      <i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EB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5" fillId="0" borderId="0" xfId="2" applyNumberFormat="1" applyFont="1" applyAlignment="1">
      <alignment horizontal="left" vertical="top"/>
    </xf>
    <xf numFmtId="164" fontId="6" fillId="0" borderId="0" xfId="2" applyNumberFormat="1" applyFont="1" applyAlignment="1">
      <alignment horizontal="left" vertical="top"/>
    </xf>
    <xf numFmtId="164" fontId="6" fillId="0" borderId="5" xfId="2" applyNumberFormat="1" applyFont="1" applyBorder="1" applyAlignment="1">
      <alignment horizontal="right" vertical="top"/>
    </xf>
    <xf numFmtId="164" fontId="5" fillId="0" borderId="3" xfId="2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2" borderId="0" xfId="4" applyFont="1" applyFill="1" applyAlignment="1">
      <alignment horizontal="left" vertical="top"/>
    </xf>
    <xf numFmtId="0" fontId="10" fillId="2" borderId="0" xfId="4" applyFont="1" applyFill="1" applyAlignment="1">
      <alignment horizontal="left" vertical="top"/>
    </xf>
    <xf numFmtId="164" fontId="10" fillId="2" borderId="0" xfId="2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11" fillId="2" borderId="0" xfId="4" applyFont="1" applyFill="1" applyAlignment="1">
      <alignment horizontal="left" vertical="top"/>
    </xf>
    <xf numFmtId="0" fontId="12" fillId="3" borderId="0" xfId="4" applyFont="1" applyFill="1" applyAlignment="1">
      <alignment horizontal="left" vertical="top"/>
    </xf>
    <xf numFmtId="0" fontId="10" fillId="3" borderId="0" xfId="4" applyFont="1" applyFill="1" applyAlignment="1">
      <alignment horizontal="left" vertical="top"/>
    </xf>
    <xf numFmtId="164" fontId="10" fillId="3" borderId="0" xfId="2" applyNumberFormat="1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2" borderId="0" xfId="4" applyFont="1" applyFill="1" applyAlignment="1">
      <alignment horizontal="left" vertical="top"/>
    </xf>
    <xf numFmtId="0" fontId="12" fillId="0" borderId="0" xfId="0" applyFont="1"/>
    <xf numFmtId="164" fontId="5" fillId="0" borderId="0" xfId="2" applyNumberFormat="1" applyFont="1" applyBorder="1" applyAlignment="1">
      <alignment horizontal="right" vertical="top"/>
    </xf>
    <xf numFmtId="164" fontId="0" fillId="0" borderId="0" xfId="2" applyNumberFormat="1" applyFont="1"/>
    <xf numFmtId="164" fontId="12" fillId="0" borderId="0" xfId="2" applyNumberFormat="1" applyFont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5" fillId="0" borderId="3" xfId="0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top"/>
    </xf>
    <xf numFmtId="164" fontId="5" fillId="3" borderId="0" xfId="2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 vertical="top"/>
    </xf>
    <xf numFmtId="164" fontId="6" fillId="6" borderId="7" xfId="2" applyNumberFormat="1" applyFont="1" applyFill="1" applyBorder="1" applyAlignment="1" applyProtection="1">
      <alignment horizontal="right" vertical="top"/>
      <protection locked="0"/>
    </xf>
    <xf numFmtId="9" fontId="6" fillId="6" borderId="5" xfId="3" applyFont="1" applyFill="1" applyBorder="1" applyAlignment="1" applyProtection="1">
      <alignment horizontal="right" vertical="top"/>
      <protection locked="0"/>
    </xf>
    <xf numFmtId="165" fontId="6" fillId="6" borderId="5" xfId="1" applyNumberFormat="1" applyFont="1" applyFill="1" applyBorder="1" applyAlignment="1" applyProtection="1">
      <alignment horizontal="right" vertical="top"/>
      <protection locked="0"/>
    </xf>
    <xf numFmtId="164" fontId="5" fillId="0" borderId="0" xfId="2" applyNumberFormat="1" applyFont="1" applyBorder="1" applyAlignment="1">
      <alignment horizontal="left" vertical="top" indent="1"/>
    </xf>
    <xf numFmtId="0" fontId="6" fillId="0" borderId="5" xfId="0" applyFont="1" applyBorder="1" applyAlignment="1">
      <alignment horizontal="left" vertical="top" indent="2"/>
    </xf>
    <xf numFmtId="0" fontId="6" fillId="0" borderId="5" xfId="0" applyFont="1" applyBorder="1" applyAlignment="1">
      <alignment horizontal="left" indent="2"/>
    </xf>
    <xf numFmtId="0" fontId="6" fillId="3" borderId="5" xfId="0" applyFont="1" applyFill="1" applyBorder="1" applyAlignment="1">
      <alignment horizontal="left" vertical="top" indent="2"/>
    </xf>
    <xf numFmtId="0" fontId="6" fillId="0" borderId="7" xfId="0" applyFont="1" applyBorder="1" applyAlignment="1">
      <alignment horizontal="left" vertical="top" indent="2"/>
    </xf>
    <xf numFmtId="0" fontId="6" fillId="0" borderId="6" xfId="0" applyFont="1" applyBorder="1" applyAlignment="1">
      <alignment horizontal="left" vertical="top" indent="2"/>
    </xf>
    <xf numFmtId="0" fontId="18" fillId="5" borderId="3" xfId="0" applyFont="1" applyFill="1" applyBorder="1" applyAlignment="1">
      <alignment horizontal="right" vertical="top"/>
    </xf>
    <xf numFmtId="164" fontId="18" fillId="5" borderId="3" xfId="2" applyNumberFormat="1" applyFont="1" applyFill="1" applyBorder="1" applyAlignment="1">
      <alignment horizontal="right" vertical="top"/>
    </xf>
    <xf numFmtId="164" fontId="5" fillId="6" borderId="3" xfId="2" applyNumberFormat="1" applyFont="1" applyFill="1" applyBorder="1" applyAlignment="1">
      <alignment horizontal="right" vertical="top"/>
    </xf>
    <xf numFmtId="164" fontId="6" fillId="3" borderId="7" xfId="2" applyNumberFormat="1" applyFont="1" applyFill="1" applyBorder="1" applyAlignment="1" applyProtection="1">
      <alignment horizontal="left" vertical="top"/>
      <protection locked="0"/>
    </xf>
    <xf numFmtId="164" fontId="6" fillId="3" borderId="5" xfId="2" applyNumberFormat="1" applyFont="1" applyFill="1" applyBorder="1" applyAlignment="1" applyProtection="1">
      <alignment horizontal="left" vertical="top"/>
      <protection locked="0"/>
    </xf>
    <xf numFmtId="0" fontId="19" fillId="0" borderId="0" xfId="0" applyFont="1"/>
    <xf numFmtId="164" fontId="12" fillId="0" borderId="0" xfId="2" applyNumberFormat="1" applyFont="1" applyBorder="1" applyAlignment="1">
      <alignment horizontal="left" vertical="top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164" fontId="12" fillId="0" borderId="0" xfId="2" applyNumberFormat="1" applyFont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center" vertical="top"/>
    </xf>
    <xf numFmtId="6" fontId="6" fillId="3" borderId="5" xfId="0" applyNumberFormat="1" applyFont="1" applyFill="1" applyBorder="1" applyAlignment="1" applyProtection="1">
      <alignment horizontal="left"/>
      <protection locked="0"/>
    </xf>
    <xf numFmtId="0" fontId="6" fillId="3" borderId="5" xfId="0" applyFont="1" applyFill="1" applyBorder="1" applyAlignment="1" applyProtection="1">
      <alignment horizontal="left"/>
      <protection locked="0"/>
    </xf>
    <xf numFmtId="0" fontId="6" fillId="3" borderId="5" xfId="0" applyFont="1" applyFill="1" applyBorder="1" applyAlignment="1" applyProtection="1">
      <alignment horizontal="left" wrapText="1"/>
      <protection locked="0"/>
    </xf>
    <xf numFmtId="3" fontId="6" fillId="3" borderId="5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6" fillId="0" borderId="5" xfId="0" applyFont="1" applyBorder="1" applyAlignment="1" applyProtection="1">
      <alignment horizontal="left"/>
      <protection locked="0"/>
    </xf>
    <xf numFmtId="3" fontId="6" fillId="0" borderId="5" xfId="1" applyNumberFormat="1" applyFont="1" applyBorder="1" applyAlignment="1" applyProtection="1">
      <alignment horizontal="left" vertical="top"/>
      <protection locked="0"/>
    </xf>
    <xf numFmtId="164" fontId="6" fillId="0" borderId="7" xfId="2" applyNumberFormat="1" applyFont="1" applyBorder="1" applyAlignment="1" applyProtection="1">
      <alignment horizontal="right" vertical="top"/>
      <protection locked="0"/>
    </xf>
    <xf numFmtId="9" fontId="6" fillId="0" borderId="5" xfId="3" applyFont="1" applyBorder="1" applyAlignment="1" applyProtection="1">
      <alignment horizontal="right" vertical="top"/>
      <protection locked="0"/>
    </xf>
    <xf numFmtId="165" fontId="6" fillId="0" borderId="5" xfId="1" applyNumberFormat="1" applyFont="1" applyBorder="1" applyAlignment="1" applyProtection="1">
      <alignment horizontal="right" vertical="top"/>
      <protection locked="0"/>
    </xf>
    <xf numFmtId="164" fontId="6" fillId="0" borderId="6" xfId="2" applyNumberFormat="1" applyFont="1" applyBorder="1" applyAlignment="1" applyProtection="1">
      <alignment horizontal="right" vertical="top"/>
      <protection locked="0"/>
    </xf>
    <xf numFmtId="164" fontId="6" fillId="0" borderId="7" xfId="2" applyNumberFormat="1" applyFont="1" applyBorder="1" applyAlignment="1" applyProtection="1">
      <alignment horizontal="left" vertical="top"/>
      <protection locked="0"/>
    </xf>
    <xf numFmtId="164" fontId="6" fillId="0" borderId="5" xfId="2" applyNumberFormat="1" applyFont="1" applyBorder="1" applyAlignment="1" applyProtection="1">
      <alignment horizontal="left" vertical="top"/>
      <protection locked="0"/>
    </xf>
    <xf numFmtId="44" fontId="6" fillId="0" borderId="5" xfId="2" applyFont="1" applyBorder="1" applyAlignment="1" applyProtection="1">
      <alignment horizontal="left" vertical="top"/>
      <protection locked="0"/>
    </xf>
    <xf numFmtId="164" fontId="6" fillId="3" borderId="6" xfId="2" applyNumberFormat="1" applyFont="1" applyFill="1" applyBorder="1" applyAlignment="1" applyProtection="1">
      <alignment horizontal="right" vertical="top"/>
      <protection locked="0"/>
    </xf>
    <xf numFmtId="44" fontId="6" fillId="3" borderId="5" xfId="2" applyFont="1" applyFill="1" applyBorder="1" applyAlignment="1" applyProtection="1">
      <alignment horizontal="left" vertical="top"/>
      <protection locked="0"/>
    </xf>
  </cellXfs>
  <cellStyles count="5">
    <cellStyle name="Comma" xfId="1" builtinId="3"/>
    <cellStyle name="Currency" xfId="2" builtinId="4"/>
    <cellStyle name="Normal" xfId="0" builtinId="0"/>
    <cellStyle name="Normal 2 3" xfId="4" xr:uid="{0C4803A2-ECFA-4AD1-9EDB-5534D90892CB}"/>
    <cellStyle name="Percent" xfId="3" builtinId="5"/>
  </cellStyles>
  <dxfs count="0"/>
  <tableStyles count="0" defaultTableStyle="TableStyleMedium2" defaultPivotStyle="PivotStyleLight16"/>
  <colors>
    <mruColors>
      <color rgb="FFFFFFEB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D72F-A837-4F1E-93C2-ADE5B8C0FED9}">
  <sheetPr>
    <tabColor rgb="FFFFFF00"/>
  </sheetPr>
  <dimension ref="A1:AH1012"/>
  <sheetViews>
    <sheetView showGridLines="0" tabSelected="1" zoomScale="80" zoomScaleNormal="80" workbookViewId="0">
      <selection activeCell="H24" activeCellId="11" sqref="E16 C6:C13 C16 C17 C19:C20 C24:C32 H6:H13 H16 H17 H19 H20 H24:H32"/>
    </sheetView>
  </sheetViews>
  <sheetFormatPr defaultColWidth="14.453125" defaultRowHeight="16" outlineLevelRow="1" outlineLevelCol="1" x14ac:dyDescent="0.35"/>
  <cols>
    <col min="1" max="1" width="8.36328125" style="3" customWidth="1"/>
    <col min="2" max="2" width="39.453125" style="3" customWidth="1"/>
    <col min="3" max="3" width="39.453125" style="7" customWidth="1"/>
    <col min="4" max="4" width="4.81640625" customWidth="1"/>
    <col min="5" max="5" width="90.453125" style="20" customWidth="1" outlineLevel="1"/>
    <col min="6" max="6" width="8.90625" customWidth="1"/>
    <col min="7" max="7" width="39.453125" style="3" customWidth="1"/>
    <col min="8" max="8" width="39.453125" style="7" customWidth="1"/>
    <col min="9" max="9" width="8.7265625" style="3" customWidth="1"/>
    <col min="10" max="10" width="81.26953125" style="3" customWidth="1" outlineLevel="1"/>
    <col min="11" max="26" width="8.7265625" style="3" customWidth="1"/>
    <col min="27" max="16384" width="14.453125" style="3"/>
  </cols>
  <sheetData>
    <row r="1" spans="1:34" s="13" customFormat="1" x14ac:dyDescent="0.35">
      <c r="A1" s="12" t="s">
        <v>35</v>
      </c>
      <c r="C1" s="14"/>
      <c r="D1" s="21"/>
      <c r="E1" s="21"/>
      <c r="H1" s="14"/>
      <c r="W1" s="15"/>
      <c r="X1" s="16"/>
    </row>
    <row r="2" spans="1:34" s="18" customFormat="1" x14ac:dyDescent="0.35">
      <c r="A2" s="17" t="s">
        <v>49</v>
      </c>
      <c r="C2" s="19"/>
      <c r="D2"/>
      <c r="E2" s="17"/>
      <c r="F2"/>
      <c r="H2" s="1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36" customFormat="1" ht="14.5" customHeight="1" x14ac:dyDescent="0.35">
      <c r="A3" s="32"/>
      <c r="B3" s="32"/>
      <c r="C3" s="33"/>
      <c r="D3" s="34"/>
      <c r="E3" s="35"/>
      <c r="F3" s="32"/>
      <c r="G3" s="32"/>
      <c r="H3" s="33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34" ht="7.5" customHeight="1" x14ac:dyDescent="0.35">
      <c r="A4" s="5"/>
      <c r="B4" s="4"/>
      <c r="C4" s="6"/>
      <c r="E4" s="29"/>
      <c r="G4" s="4"/>
      <c r="H4" s="6"/>
    </row>
    <row r="5" spans="1:34" s="11" customFormat="1" ht="28.5" customHeight="1" x14ac:dyDescent="0.35">
      <c r="A5" s="10"/>
      <c r="B5" s="53" t="s">
        <v>27</v>
      </c>
      <c r="C5" s="53"/>
      <c r="D5" s="30"/>
      <c r="E5" s="31"/>
      <c r="F5" s="30"/>
      <c r="G5" s="53" t="s">
        <v>26</v>
      </c>
      <c r="H5" s="53"/>
    </row>
    <row r="6" spans="1:34" x14ac:dyDescent="0.45">
      <c r="A6" s="5"/>
      <c r="B6" s="41" t="s">
        <v>0</v>
      </c>
      <c r="C6" s="63" t="s">
        <v>22</v>
      </c>
      <c r="G6" s="41" t="s">
        <v>0</v>
      </c>
      <c r="H6" s="59" t="s">
        <v>22</v>
      </c>
    </row>
    <row r="7" spans="1:34" x14ac:dyDescent="0.45">
      <c r="A7" s="5"/>
      <c r="B7" s="43" t="s">
        <v>1</v>
      </c>
      <c r="C7" s="63" t="s">
        <v>33</v>
      </c>
      <c r="G7" s="43" t="s">
        <v>1</v>
      </c>
      <c r="H7" s="59" t="s">
        <v>34</v>
      </c>
    </row>
    <row r="8" spans="1:34" x14ac:dyDescent="0.45">
      <c r="A8" s="5"/>
      <c r="B8" s="43" t="s">
        <v>36</v>
      </c>
      <c r="C8" s="63" t="s">
        <v>40</v>
      </c>
      <c r="G8" s="43" t="s">
        <v>36</v>
      </c>
      <c r="H8" s="60" t="s">
        <v>39</v>
      </c>
    </row>
    <row r="9" spans="1:34" x14ac:dyDescent="0.45">
      <c r="A9" s="5"/>
      <c r="B9" s="43" t="s">
        <v>46</v>
      </c>
      <c r="C9" s="64">
        <v>187000</v>
      </c>
      <c r="G9" s="43" t="s">
        <v>46</v>
      </c>
      <c r="H9" s="61">
        <v>10000</v>
      </c>
    </row>
    <row r="10" spans="1:34" x14ac:dyDescent="0.45">
      <c r="A10" s="5"/>
      <c r="B10" s="43" t="s">
        <v>37</v>
      </c>
      <c r="C10" s="63" t="s">
        <v>38</v>
      </c>
      <c r="G10" s="43" t="s">
        <v>37</v>
      </c>
      <c r="H10" s="59" t="s">
        <v>38</v>
      </c>
    </row>
    <row r="11" spans="1:34" x14ac:dyDescent="0.45">
      <c r="A11" s="5"/>
      <c r="B11" s="41" t="s">
        <v>44</v>
      </c>
      <c r="C11" s="63" t="s">
        <v>31</v>
      </c>
      <c r="G11" s="41" t="s">
        <v>44</v>
      </c>
      <c r="H11" s="59" t="s">
        <v>43</v>
      </c>
    </row>
    <row r="12" spans="1:34" x14ac:dyDescent="0.45">
      <c r="A12" s="5"/>
      <c r="B12" s="41" t="s">
        <v>45</v>
      </c>
      <c r="C12" s="58">
        <v>210000</v>
      </c>
      <c r="G12" s="41" t="s">
        <v>45</v>
      </c>
      <c r="H12" s="58">
        <v>240000</v>
      </c>
    </row>
    <row r="13" spans="1:34" x14ac:dyDescent="0.45">
      <c r="A13" s="2"/>
      <c r="B13" s="42" t="s">
        <v>47</v>
      </c>
      <c r="C13" s="59" t="s">
        <v>23</v>
      </c>
      <c r="E13" s="22"/>
      <c r="G13" s="42" t="s">
        <v>47</v>
      </c>
      <c r="H13" s="59" t="s">
        <v>23</v>
      </c>
    </row>
    <row r="14" spans="1:34" ht="11" customHeight="1" thickBot="1" x14ac:dyDescent="0.4">
      <c r="A14" s="5"/>
      <c r="B14" s="4"/>
      <c r="C14" s="23"/>
      <c r="G14" s="4"/>
      <c r="H14" s="40"/>
    </row>
    <row r="15" spans="1:34" ht="14.5" customHeight="1" thickBot="1" x14ac:dyDescent="0.4">
      <c r="A15" s="5"/>
      <c r="B15" s="56" t="s">
        <v>24</v>
      </c>
      <c r="C15" s="57"/>
      <c r="G15" s="56" t="s">
        <v>21</v>
      </c>
      <c r="H15" s="57"/>
    </row>
    <row r="16" spans="1:34" x14ac:dyDescent="0.35">
      <c r="A16" s="5"/>
      <c r="B16" s="44" t="s">
        <v>3</v>
      </c>
      <c r="C16" s="65">
        <v>210000</v>
      </c>
      <c r="E16" s="62"/>
      <c r="G16" s="44" t="s">
        <v>3</v>
      </c>
      <c r="H16" s="37">
        <v>225000</v>
      </c>
    </row>
    <row r="17" spans="1:10" outlineLevel="1" x14ac:dyDescent="0.35">
      <c r="A17" s="5"/>
      <c r="B17" s="41" t="s">
        <v>4</v>
      </c>
      <c r="C17" s="66">
        <v>0.2</v>
      </c>
      <c r="G17" s="41" t="s">
        <v>4</v>
      </c>
      <c r="H17" s="38">
        <v>0.25</v>
      </c>
    </row>
    <row r="18" spans="1:10" x14ac:dyDescent="0.35">
      <c r="A18" s="5"/>
      <c r="B18" s="41" t="s">
        <v>2</v>
      </c>
      <c r="C18" s="8">
        <f>C17*C16</f>
        <v>42000</v>
      </c>
      <c r="G18" s="41" t="s">
        <v>2</v>
      </c>
      <c r="H18" s="8">
        <f>H17*H16</f>
        <v>56250</v>
      </c>
    </row>
    <row r="19" spans="1:10" outlineLevel="1" x14ac:dyDescent="0.35">
      <c r="A19" s="5"/>
      <c r="B19" s="41" t="s">
        <v>41</v>
      </c>
      <c r="C19" s="67">
        <v>320</v>
      </c>
      <c r="G19" s="41" t="s">
        <v>41</v>
      </c>
      <c r="H19" s="39">
        <v>53</v>
      </c>
    </row>
    <row r="20" spans="1:10" x14ac:dyDescent="0.35">
      <c r="A20" s="5"/>
      <c r="B20" s="45" t="s">
        <v>6</v>
      </c>
      <c r="C20" s="68">
        <v>86667</v>
      </c>
      <c r="G20" s="45" t="s">
        <v>6</v>
      </c>
      <c r="H20" s="72">
        <v>108333</v>
      </c>
    </row>
    <row r="21" spans="1:10" ht="16.5" thickBot="1" x14ac:dyDescent="0.4">
      <c r="A21" s="5"/>
      <c r="B21" s="28" t="s">
        <v>5</v>
      </c>
      <c r="C21" s="48">
        <f>C20+C18+C16</f>
        <v>338667</v>
      </c>
      <c r="G21" s="28" t="s">
        <v>5</v>
      </c>
      <c r="H21" s="9">
        <f>H20+H18+H16</f>
        <v>389583</v>
      </c>
    </row>
    <row r="22" spans="1:10" ht="11" customHeight="1" thickTop="1" thickBot="1" x14ac:dyDescent="0.4">
      <c r="A22" s="5"/>
      <c r="B22" s="4"/>
      <c r="C22" s="23"/>
      <c r="G22" s="4"/>
      <c r="H22" s="23"/>
    </row>
    <row r="23" spans="1:10" ht="14.5" customHeight="1" thickBot="1" x14ac:dyDescent="0.4">
      <c r="A23" s="5"/>
      <c r="B23" s="56" t="s">
        <v>25</v>
      </c>
      <c r="C23" s="57"/>
      <c r="E23" s="26" t="s">
        <v>20</v>
      </c>
      <c r="G23" s="56" t="s">
        <v>25</v>
      </c>
      <c r="H23" s="57"/>
      <c r="J23" s="26" t="s">
        <v>20</v>
      </c>
    </row>
    <row r="24" spans="1:10" x14ac:dyDescent="0.35">
      <c r="A24" s="5"/>
      <c r="B24" s="44" t="s">
        <v>13</v>
      </c>
      <c r="C24" s="69">
        <f>((22500-3000)*50%)+3000</f>
        <v>12750</v>
      </c>
      <c r="E24" s="27" t="s">
        <v>28</v>
      </c>
      <c r="G24" s="44" t="s">
        <v>13</v>
      </c>
      <c r="H24" s="49">
        <v>12750</v>
      </c>
      <c r="J24"/>
    </row>
    <row r="25" spans="1:10" x14ac:dyDescent="0.35">
      <c r="A25" s="5"/>
      <c r="B25" s="41" t="s">
        <v>7</v>
      </c>
      <c r="C25" s="70">
        <f>((C16/52)/5)*15</f>
        <v>12115.384615384615</v>
      </c>
      <c r="E25" s="27" t="s">
        <v>32</v>
      </c>
      <c r="G25" s="41" t="s">
        <v>7</v>
      </c>
      <c r="H25" s="50">
        <v>12115.384615384615</v>
      </c>
      <c r="J25"/>
    </row>
    <row r="26" spans="1:10" x14ac:dyDescent="0.35">
      <c r="A26" s="5"/>
      <c r="B26" s="41" t="s">
        <v>14</v>
      </c>
      <c r="C26" s="70">
        <v>75</v>
      </c>
      <c r="E26" s="27" t="s">
        <v>18</v>
      </c>
      <c r="G26" s="41" t="s">
        <v>14</v>
      </c>
      <c r="H26" s="50">
        <v>75</v>
      </c>
      <c r="J26"/>
    </row>
    <row r="27" spans="1:10" x14ac:dyDescent="0.35">
      <c r="A27" s="5"/>
      <c r="B27" s="41" t="s">
        <v>15</v>
      </c>
      <c r="C27" s="70">
        <v>75</v>
      </c>
      <c r="E27" s="27"/>
      <c r="G27" s="41" t="s">
        <v>15</v>
      </c>
      <c r="H27" s="50">
        <v>75</v>
      </c>
      <c r="J27"/>
    </row>
    <row r="28" spans="1:10" x14ac:dyDescent="0.35">
      <c r="A28" s="5"/>
      <c r="B28" s="41" t="s">
        <v>16</v>
      </c>
      <c r="C28" s="70">
        <f>12000+6000</f>
        <v>18000</v>
      </c>
      <c r="E28" s="27" t="s">
        <v>29</v>
      </c>
      <c r="G28" s="41" t="s">
        <v>16</v>
      </c>
      <c r="H28" s="50">
        <v>18000</v>
      </c>
      <c r="J28"/>
    </row>
    <row r="29" spans="1:10" x14ac:dyDescent="0.35">
      <c r="A29" s="5"/>
      <c r="B29" s="41" t="s">
        <v>12</v>
      </c>
      <c r="C29" s="70">
        <v>1500</v>
      </c>
      <c r="E29" s="27" t="s">
        <v>30</v>
      </c>
      <c r="G29" s="41" t="s">
        <v>12</v>
      </c>
      <c r="H29" s="50">
        <v>1500</v>
      </c>
      <c r="J29"/>
    </row>
    <row r="30" spans="1:10" x14ac:dyDescent="0.35">
      <c r="A30" s="5"/>
      <c r="B30" s="41" t="s">
        <v>9</v>
      </c>
      <c r="C30" s="71">
        <f>1032.67*12</f>
        <v>12392.04</v>
      </c>
      <c r="E30" s="54" t="s">
        <v>17</v>
      </c>
      <c r="G30" s="41" t="s">
        <v>9</v>
      </c>
      <c r="H30" s="73">
        <v>12392.04</v>
      </c>
      <c r="J30"/>
    </row>
    <row r="31" spans="1:10" x14ac:dyDescent="0.35">
      <c r="A31" s="5"/>
      <c r="B31" s="41" t="s">
        <v>10</v>
      </c>
      <c r="C31" s="71">
        <f>59.99*12</f>
        <v>719.88</v>
      </c>
      <c r="E31" s="54"/>
      <c r="G31" s="41" t="s">
        <v>10</v>
      </c>
      <c r="H31" s="73">
        <v>719.88</v>
      </c>
      <c r="J31"/>
    </row>
    <row r="32" spans="1:10" x14ac:dyDescent="0.35">
      <c r="A32" s="5"/>
      <c r="B32" s="41" t="s">
        <v>11</v>
      </c>
      <c r="C32" s="71">
        <f>7.99*12</f>
        <v>95.88</v>
      </c>
      <c r="E32" s="54"/>
      <c r="G32" s="41" t="s">
        <v>11</v>
      </c>
      <c r="H32" s="73">
        <v>95.88</v>
      </c>
      <c r="J32"/>
    </row>
    <row r="33" spans="1:8" ht="16.5" thickBot="1" x14ac:dyDescent="0.4">
      <c r="A33" s="5"/>
      <c r="B33" s="28" t="s">
        <v>8</v>
      </c>
      <c r="C33" s="48">
        <f>SUM(C24:C32)</f>
        <v>57723.184615384613</v>
      </c>
      <c r="G33" s="28" t="s">
        <v>8</v>
      </c>
      <c r="H33" s="48">
        <f>SUM(H24:H32)</f>
        <v>57723.184615384613</v>
      </c>
    </row>
    <row r="34" spans="1:8" ht="15.75" customHeight="1" thickTop="1" x14ac:dyDescent="0.35"/>
    <row r="35" spans="1:8" ht="16.5" thickBot="1" x14ac:dyDescent="0.4">
      <c r="A35" s="5"/>
      <c r="B35" s="46" t="s">
        <v>19</v>
      </c>
      <c r="C35" s="47">
        <f>C33+C21</f>
        <v>396390.18461538461</v>
      </c>
      <c r="G35" s="46" t="s">
        <v>19</v>
      </c>
      <c r="H35" s="47">
        <f>H33+H21</f>
        <v>447306.18461538461</v>
      </c>
    </row>
    <row r="36" spans="1:8" ht="15.75" customHeight="1" thickTop="1" x14ac:dyDescent="0.35">
      <c r="A36" s="7"/>
      <c r="B36" s="55" t="s">
        <v>48</v>
      </c>
      <c r="C36" s="55"/>
      <c r="D36" s="24"/>
      <c r="E36" s="25"/>
      <c r="G36" s="55" t="s">
        <v>48</v>
      </c>
      <c r="H36" s="55"/>
    </row>
    <row r="37" spans="1:8" ht="15.75" customHeight="1" x14ac:dyDescent="0.35">
      <c r="A37"/>
      <c r="E37" s="1"/>
      <c r="G37" s="52"/>
      <c r="H37" s="52"/>
    </row>
    <row r="38" spans="1:8" ht="15.75" customHeight="1" x14ac:dyDescent="0.35">
      <c r="A38"/>
      <c r="B38"/>
      <c r="C38"/>
      <c r="E38"/>
      <c r="G38"/>
      <c r="H38"/>
    </row>
    <row r="39" spans="1:8" ht="15.75" customHeight="1" x14ac:dyDescent="0.35">
      <c r="A39"/>
      <c r="B39"/>
      <c r="C39"/>
      <c r="E39"/>
      <c r="G39"/>
      <c r="H39"/>
    </row>
    <row r="40" spans="1:8" ht="15.75" customHeight="1" x14ac:dyDescent="0.35">
      <c r="A40"/>
      <c r="B40"/>
      <c r="C40"/>
      <c r="E40"/>
      <c r="G40"/>
      <c r="H40"/>
    </row>
    <row r="41" spans="1:8" ht="15.75" customHeight="1" x14ac:dyDescent="0.35">
      <c r="A41" s="7"/>
      <c r="B41" s="7"/>
      <c r="G41" s="7"/>
    </row>
    <row r="42" spans="1:8" ht="15.75" customHeight="1" x14ac:dyDescent="0.35">
      <c r="A42" s="7"/>
      <c r="B42" s="7"/>
      <c r="G42" s="7"/>
    </row>
    <row r="43" spans="1:8" ht="15.75" customHeight="1" x14ac:dyDescent="0.35"/>
    <row r="44" spans="1:8" ht="15.75" customHeight="1" x14ac:dyDescent="0.35"/>
    <row r="45" spans="1:8" ht="15.75" customHeight="1" x14ac:dyDescent="0.35"/>
    <row r="46" spans="1:8" ht="15.75" customHeight="1" x14ac:dyDescent="0.35"/>
    <row r="47" spans="1:8" ht="15.75" customHeight="1" x14ac:dyDescent="0.35"/>
    <row r="48" spans="1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" customHeight="1" x14ac:dyDescent="0.35"/>
  </sheetData>
  <sheetProtection algorithmName="SHA-512" hashValue="F4Q2SIzFFXE1ob2Bs+OJB+/jUZX5ZrDsa+cuo3AehmEApuCe9CCaXKcLgJGEN19T/PJizbsWHEee1QqJuEmNPw==" saltValue="CnO3hbqZ1UcpK9cpP7UVTw==" spinCount="100000" sheet="1" objects="1" scenarios="1" selectLockedCells="1"/>
  <mergeCells count="10">
    <mergeCell ref="B36:C36"/>
    <mergeCell ref="G37:H37"/>
    <mergeCell ref="B15:C15"/>
    <mergeCell ref="B5:C5"/>
    <mergeCell ref="B23:C23"/>
    <mergeCell ref="E30:E32"/>
    <mergeCell ref="G5:H5"/>
    <mergeCell ref="G15:H15"/>
    <mergeCell ref="G23:H23"/>
    <mergeCell ref="G36:H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7A51-E9DB-4ADC-A8E9-2112264B9A0C}">
  <sheetPr>
    <tabColor rgb="FFFF0000"/>
  </sheetPr>
  <dimension ref="A1"/>
  <sheetViews>
    <sheetView showGridLines="0" workbookViewId="0">
      <selection sqref="A1:XFD1"/>
    </sheetView>
  </sheetViews>
  <sheetFormatPr defaultRowHeight="14.5" x14ac:dyDescent="0.35"/>
  <cols>
    <col min="1" max="1" width="27.6328125" bestFit="1" customWidth="1"/>
  </cols>
  <sheetData>
    <row r="1" spans="1:1" x14ac:dyDescent="0.35">
      <c r="A1" s="5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14DF-20D8-412E-9BD6-52139C36A3BB}">
  <sheetPr>
    <tabColor rgb="FFFF0000"/>
  </sheetPr>
  <dimension ref="A1"/>
  <sheetViews>
    <sheetView showGridLines="0" workbookViewId="0">
      <selection activeCell="F14" sqref="F14"/>
    </sheetView>
  </sheetViews>
  <sheetFormatPr defaultRowHeight="14.5" x14ac:dyDescent="0.35"/>
  <sheetData>
    <row r="1" spans="1:1" x14ac:dyDescent="0.35">
      <c r="A1" s="5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Offers Side by Side Tool</vt:lpstr>
      <vt:lpstr>Load in Job Profiles &amp; MRP Here</vt:lpstr>
      <vt:lpstr>Load Benefits Data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KAREY WONG</dc:creator>
  <cp:lastModifiedBy>KAREY WONG</cp:lastModifiedBy>
  <dcterms:created xsi:type="dcterms:W3CDTF">2023-02-10T05:27:20Z</dcterms:created>
  <dcterms:modified xsi:type="dcterms:W3CDTF">2023-02-11T02:06:13Z</dcterms:modified>
</cp:coreProperties>
</file>