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are\OneDrive\Desktop\Offer Letters\"/>
    </mc:Choice>
  </mc:AlternateContent>
  <xr:revisionPtr revIDLastSave="0" documentId="13_ncr:1_{5D57A767-CEF9-414E-B5BB-B6B5F42C4F14}" xr6:coauthVersionLast="47" xr6:coauthVersionMax="47" xr10:uidLastSave="{00000000-0000-0000-0000-000000000000}"/>
  <bookViews>
    <workbookView xWindow="-110" yWindow="-110" windowWidth="38620" windowHeight="21100" xr2:uid="{91D8EBB0-BFFD-462D-B86F-36893E575B8C}"/>
  </bookViews>
  <sheets>
    <sheet name="Offers Side by Side Tool" sheetId="2" r:id="rId1"/>
    <sheet name="Load in Job Profiles &amp; MRP Here" sheetId="4" r:id="rId2"/>
    <sheet name="Load Benefits Data Here" sheetId="3" r:id="rId3"/>
  </sheets>
  <definedNames>
    <definedName name="_xlnm.Print_Area" localSheetId="0">'Offers Side by Side Tool'!$A$1:$I$42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H17" i="2"/>
  <c r="H20" i="2"/>
  <c r="C17" i="2"/>
  <c r="C20" i="2"/>
  <c r="H32" i="2"/>
  <c r="H34" i="2"/>
  <c r="C23" i="2"/>
  <c r="C24" i="2"/>
  <c r="C27" i="2"/>
  <c r="C32" i="2"/>
  <c r="C34" i="2"/>
</calcChain>
</file>

<file path=xl/sharedStrings.xml><?xml version="1.0" encoding="utf-8"?>
<sst xmlns="http://schemas.openxmlformats.org/spreadsheetml/2006/main" count="80" uniqueCount="49">
  <si>
    <t xml:space="preserve">Name </t>
  </si>
  <si>
    <t xml:space="preserve">Company </t>
  </si>
  <si>
    <t>Bonus $</t>
  </si>
  <si>
    <t>Base $</t>
  </si>
  <si>
    <t>Bonus %</t>
  </si>
  <si>
    <t>TDC</t>
  </si>
  <si>
    <t>RSU $</t>
  </si>
  <si>
    <t>Vacation PTO</t>
  </si>
  <si>
    <t xml:space="preserve">Total </t>
  </si>
  <si>
    <t>ER Medical</t>
  </si>
  <si>
    <t>ER Dental</t>
  </si>
  <si>
    <t>ER Vision</t>
  </si>
  <si>
    <t>ER HSA</t>
  </si>
  <si>
    <t xml:space="preserve">401k ER Match </t>
  </si>
  <si>
    <t>Cell Allowance</t>
  </si>
  <si>
    <t>Internet Allowance</t>
  </si>
  <si>
    <t>Tuition Allowance</t>
  </si>
  <si>
    <t>Employer covers 100% for all medical expenses</t>
  </si>
  <si>
    <t xml:space="preserve">If employee opt out of mobile work device </t>
  </si>
  <si>
    <t>Total Rewards</t>
  </si>
  <si>
    <t>Notes</t>
  </si>
  <si>
    <t>Current Total Direct Compensation</t>
  </si>
  <si>
    <t>Test Employee</t>
  </si>
  <si>
    <t xml:space="preserve">Jersey City/ NYC </t>
  </si>
  <si>
    <t>Current Annual Total Direct Compensation</t>
  </si>
  <si>
    <t>Current Annual Benefits Employer Contribution</t>
  </si>
  <si>
    <t>Fully vested right away - 100% match up to 3k and then 50% afterwards (22.5k max contribution from employee for 2023 )</t>
  </si>
  <si>
    <t>Up to 12k for work related classes (ex: MBA, SQL, etc.) and up to 6k for non work related classes (ex: dance classes, driving classes, etc.)</t>
  </si>
  <si>
    <t>Employer contributes 1.5k annually right away (3.5k max contribution from employee for 2023)</t>
  </si>
  <si>
    <t>Manager</t>
  </si>
  <si>
    <t xml:space="preserve">PTO- 15 vacation days can be cashed out (but 15 sick, 15 covid, 2 volunteer days, and 15 emergency saturated leave PTO dates can not)) </t>
  </si>
  <si>
    <t>Current Company</t>
  </si>
  <si>
    <t>New Company</t>
  </si>
  <si>
    <t xml:space="preserve">Revenue Size </t>
  </si>
  <si>
    <t>Industry</t>
  </si>
  <si>
    <t xml:space="preserve">Tech </t>
  </si>
  <si>
    <t>$6.991B</t>
  </si>
  <si>
    <t>$253.63 B</t>
  </si>
  <si>
    <t>RSU (1/3 of 3 Vesting Period)</t>
  </si>
  <si>
    <t>Load in Job Profiles &amp; MRPs Here to auto populate data on the Offers Side by Side Tool</t>
  </si>
  <si>
    <t>Director</t>
  </si>
  <si>
    <t>Job Profile</t>
  </si>
  <si>
    <t>Market Reference Point (MRP)</t>
  </si>
  <si>
    <t>Employee Size</t>
  </si>
  <si>
    <t>Location</t>
  </si>
  <si>
    <t>**Does not include taxes and inflation or any other additional benefits such as EAP</t>
  </si>
  <si>
    <t>This sheet is locked. Reach out to Karey if you need help automating manual work</t>
  </si>
  <si>
    <t>OFFER PACKAGE 1</t>
  </si>
  <si>
    <t>OFFER PACKAGE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</si>
</sst>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b/>
      <u/>
      <sz val="11"/>
      <color rgb="FF000000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b/>
      <u/>
      <sz val="10"/>
      <color rgb="FF000000"/>
      <name val="Segoe UI"/>
      <family val="2"/>
    </font>
    <font>
      <b/>
      <sz val="10"/>
      <name val="Segoe UI"/>
      <family val="2"/>
    </font>
    <font>
      <sz val="10"/>
      <color rgb="FF595959"/>
      <name val="Segoe UI"/>
      <family val="2"/>
    </font>
    <font>
      <i/>
      <sz val="10"/>
      <color rgb="FFFF0000"/>
      <name val="Segoe UI"/>
      <family val="2"/>
    </font>
    <font>
      <b/>
      <i/>
      <sz val="9"/>
      <color rgb="FFFF0000"/>
      <name val="Segoe UI"/>
      <family val="2"/>
    </font>
    <font>
      <b/>
      <sz val="12"/>
      <color theme="0"/>
      <name val="Segoe UI"/>
      <family val="2"/>
    </font>
    <font>
      <sz val="12"/>
      <color rgb="FF000000"/>
      <name val="Calibri"/>
      <family val="2"/>
    </font>
    <font>
      <i/>
      <sz val="12"/>
      <color rgb="FFFF0000"/>
      <name val="Segoe UI"/>
      <family val="2"/>
    </font>
    <font>
      <i/>
      <sz val="11"/>
      <color rgb="FFFF0000"/>
      <name val="Calibri"/>
      <family val="2"/>
    </font>
    <font>
      <b/>
      <i/>
      <sz val="10"/>
      <color theme="1"/>
      <name val="Segoe UI"/>
      <family val="2"/>
    </font>
    <font>
      <b/>
      <i/>
      <sz val="10"/>
      <color theme="0"/>
      <name val="Segoe UI"/>
      <family val="2"/>
    </font>
    <font>
      <i/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16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4" fontId="5" fillId="0" borderId="0" xfId="2" applyNumberFormat="1" applyFont="1" applyAlignment="1">
      <alignment horizontal="left" vertical="top"/>
    </xf>
    <xf numFmtId="164" fontId="6" fillId="0" borderId="0" xfId="2" applyNumberFormat="1" applyFont="1" applyAlignment="1">
      <alignment horizontal="left" vertical="top"/>
    </xf>
    <xf numFmtId="164" fontId="6" fillId="0" borderId="5" xfId="2" applyNumberFormat="1" applyFont="1" applyBorder="1" applyAlignment="1">
      <alignment horizontal="right" vertical="top"/>
    </xf>
    <xf numFmtId="164" fontId="5" fillId="0" borderId="3" xfId="2" applyNumberFormat="1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0" fillId="2" borderId="0" xfId="4" applyFont="1" applyFill="1" applyAlignment="1">
      <alignment horizontal="left" vertical="top"/>
    </xf>
    <xf numFmtId="0" fontId="9" fillId="2" borderId="0" xfId="4" applyFont="1" applyFill="1" applyAlignment="1">
      <alignment horizontal="left" vertical="top"/>
    </xf>
    <xf numFmtId="164" fontId="9" fillId="2" borderId="0" xfId="2" applyNumberFormat="1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4" fontId="5" fillId="0" borderId="0" xfId="2" applyNumberFormat="1" applyFont="1" applyBorder="1" applyAlignment="1">
      <alignment horizontal="right" vertical="top"/>
    </xf>
    <xf numFmtId="164" fontId="0" fillId="0" borderId="0" xfId="2" applyNumberFormat="1" applyFont="1"/>
    <xf numFmtId="164" fontId="10" fillId="0" borderId="0" xfId="2" applyNumberFormat="1" applyFont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5" fillId="0" borderId="3" xfId="0" applyFont="1" applyBorder="1" applyAlignment="1">
      <alignment horizontal="right" vertical="top"/>
    </xf>
    <xf numFmtId="0" fontId="10" fillId="0" borderId="0" xfId="0" applyFont="1" applyAlignment="1">
      <alignment horizontal="right" vertical="top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top"/>
    </xf>
    <xf numFmtId="164" fontId="5" fillId="2" borderId="0" xfId="2" applyNumberFormat="1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right" vertical="top"/>
    </xf>
    <xf numFmtId="0" fontId="6" fillId="2" borderId="0" xfId="0" applyFont="1" applyFill="1" applyAlignment="1">
      <alignment horizontal="left" vertical="top"/>
    </xf>
    <xf numFmtId="164" fontId="6" fillId="4" borderId="7" xfId="2" applyNumberFormat="1" applyFont="1" applyFill="1" applyBorder="1" applyAlignment="1" applyProtection="1">
      <alignment horizontal="right" vertical="top"/>
      <protection locked="0"/>
    </xf>
    <xf numFmtId="9" fontId="6" fillId="4" borderId="5" xfId="3" applyFont="1" applyFill="1" applyBorder="1" applyAlignment="1" applyProtection="1">
      <alignment horizontal="right" vertical="top"/>
      <protection locked="0"/>
    </xf>
    <xf numFmtId="165" fontId="6" fillId="4" borderId="5" xfId="1" applyNumberFormat="1" applyFont="1" applyFill="1" applyBorder="1" applyAlignment="1" applyProtection="1">
      <alignment horizontal="right" vertical="top"/>
      <protection locked="0"/>
    </xf>
    <xf numFmtId="164" fontId="5" fillId="0" borderId="0" xfId="2" applyNumberFormat="1" applyFont="1" applyBorder="1" applyAlignment="1">
      <alignment horizontal="left" vertical="top" indent="1"/>
    </xf>
    <xf numFmtId="0" fontId="6" fillId="0" borderId="5" xfId="0" applyFont="1" applyBorder="1" applyAlignment="1">
      <alignment horizontal="left" vertical="top" indent="2"/>
    </xf>
    <xf numFmtId="0" fontId="6" fillId="0" borderId="5" xfId="0" applyFont="1" applyBorder="1" applyAlignment="1">
      <alignment horizontal="left" indent="2"/>
    </xf>
    <xf numFmtId="0" fontId="6" fillId="2" borderId="5" xfId="0" applyFont="1" applyFill="1" applyBorder="1" applyAlignment="1">
      <alignment horizontal="left" vertical="top" indent="2"/>
    </xf>
    <xf numFmtId="0" fontId="6" fillId="0" borderId="7" xfId="0" applyFont="1" applyBorder="1" applyAlignment="1">
      <alignment horizontal="left" vertical="top" indent="2"/>
    </xf>
    <xf numFmtId="0" fontId="6" fillId="0" borderId="6" xfId="0" applyFont="1" applyBorder="1" applyAlignment="1">
      <alignment horizontal="left" vertical="top" indent="2"/>
    </xf>
    <xf numFmtId="164" fontId="5" fillId="4" borderId="3" xfId="2" applyNumberFormat="1" applyFont="1" applyFill="1" applyBorder="1" applyAlignment="1">
      <alignment horizontal="right" vertical="top"/>
    </xf>
    <xf numFmtId="164" fontId="6" fillId="2" borderId="7" xfId="2" applyNumberFormat="1" applyFont="1" applyFill="1" applyBorder="1" applyAlignment="1" applyProtection="1">
      <alignment horizontal="left" vertical="top"/>
      <protection locked="0"/>
    </xf>
    <xf numFmtId="164" fontId="6" fillId="2" borderId="5" xfId="2" applyNumberFormat="1" applyFont="1" applyFill="1" applyBorder="1" applyAlignment="1" applyProtection="1">
      <alignment horizontal="left" vertical="top"/>
      <protection locked="0"/>
    </xf>
    <xf numFmtId="0" fontId="15" fillId="0" borderId="0" xfId="0" applyFont="1"/>
    <xf numFmtId="6" fontId="6" fillId="2" borderId="5" xfId="0" applyNumberFormat="1" applyFont="1" applyFill="1" applyBorder="1" applyAlignment="1" applyProtection="1">
      <alignment horizontal="left"/>
      <protection locked="0"/>
    </xf>
    <xf numFmtId="0" fontId="6" fillId="2" borderId="5" xfId="0" applyFont="1" applyFill="1" applyBorder="1" applyAlignment="1" applyProtection="1">
      <alignment horizontal="left"/>
      <protection locked="0"/>
    </xf>
    <xf numFmtId="0" fontId="6" fillId="2" borderId="5" xfId="0" applyFont="1" applyFill="1" applyBorder="1" applyAlignment="1" applyProtection="1">
      <alignment horizontal="left" wrapText="1"/>
      <protection locked="0"/>
    </xf>
    <xf numFmtId="3" fontId="6" fillId="2" borderId="5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6" fillId="0" borderId="5" xfId="0" applyFont="1" applyBorder="1" applyAlignment="1" applyProtection="1">
      <alignment horizontal="left"/>
      <protection locked="0"/>
    </xf>
    <xf numFmtId="3" fontId="6" fillId="0" borderId="5" xfId="1" applyNumberFormat="1" applyFont="1" applyBorder="1" applyAlignment="1" applyProtection="1">
      <alignment horizontal="left" vertical="top"/>
      <protection locked="0"/>
    </xf>
    <xf numFmtId="164" fontId="6" fillId="0" borderId="7" xfId="2" applyNumberFormat="1" applyFont="1" applyBorder="1" applyAlignment="1" applyProtection="1">
      <alignment horizontal="right" vertical="top"/>
      <protection locked="0"/>
    </xf>
    <xf numFmtId="9" fontId="6" fillId="0" borderId="5" xfId="3" applyFont="1" applyBorder="1" applyAlignment="1" applyProtection="1">
      <alignment horizontal="right" vertical="top"/>
      <protection locked="0"/>
    </xf>
    <xf numFmtId="165" fontId="6" fillId="0" borderId="5" xfId="1" applyNumberFormat="1" applyFont="1" applyBorder="1" applyAlignment="1" applyProtection="1">
      <alignment horizontal="right" vertical="top"/>
      <protection locked="0"/>
    </xf>
    <xf numFmtId="164" fontId="6" fillId="0" borderId="6" xfId="2" applyNumberFormat="1" applyFont="1" applyBorder="1" applyAlignment="1" applyProtection="1">
      <alignment horizontal="right" vertical="top"/>
      <protection locked="0"/>
    </xf>
    <xf numFmtId="164" fontId="6" fillId="0" borderId="7" xfId="2" applyNumberFormat="1" applyFont="1" applyBorder="1" applyAlignment="1" applyProtection="1">
      <alignment horizontal="left" vertical="top"/>
      <protection locked="0"/>
    </xf>
    <xf numFmtId="164" fontId="6" fillId="0" borderId="5" xfId="2" applyNumberFormat="1" applyFont="1" applyBorder="1" applyAlignment="1" applyProtection="1">
      <alignment horizontal="left" vertical="top"/>
      <protection locked="0"/>
    </xf>
    <xf numFmtId="44" fontId="6" fillId="0" borderId="5" xfId="2" applyFont="1" applyBorder="1" applyAlignment="1" applyProtection="1">
      <alignment horizontal="left" vertical="top"/>
      <protection locked="0"/>
    </xf>
    <xf numFmtId="164" fontId="6" fillId="2" borderId="6" xfId="2" applyNumberFormat="1" applyFont="1" applyFill="1" applyBorder="1" applyAlignment="1" applyProtection="1">
      <alignment horizontal="right" vertical="top"/>
      <protection locked="0"/>
    </xf>
    <xf numFmtId="44" fontId="6" fillId="2" borderId="5" xfId="2" applyFont="1" applyFill="1" applyBorder="1" applyAlignment="1" applyProtection="1">
      <alignment horizontal="left" vertical="top"/>
      <protection locked="0"/>
    </xf>
    <xf numFmtId="0" fontId="17" fillId="5" borderId="3" xfId="0" applyFont="1" applyFill="1" applyBorder="1" applyAlignment="1">
      <alignment horizontal="right" vertical="top"/>
    </xf>
    <xf numFmtId="164" fontId="17" fillId="5" borderId="3" xfId="2" applyNumberFormat="1" applyFont="1" applyFill="1" applyBorder="1" applyAlignment="1">
      <alignment horizontal="right" vertical="top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 wrapText="1"/>
    </xf>
    <xf numFmtId="164" fontId="16" fillId="0" borderId="0" xfId="2" applyNumberFormat="1" applyFont="1" applyBorder="1" applyAlignment="1">
      <alignment horizontal="center" vertical="top"/>
    </xf>
    <xf numFmtId="164" fontId="10" fillId="0" borderId="0" xfId="2" applyNumberFormat="1" applyFont="1" applyBorder="1" applyAlignment="1">
      <alignment horizontal="left" vertical="top"/>
    </xf>
    <xf numFmtId="0" fontId="8" fillId="3" borderId="1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12" fillId="5" borderId="0" xfId="0" applyFont="1" applyFill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2 3" xfId="4" xr:uid="{0C4803A2-ECFA-4AD1-9EDB-5534D90892CB}"/>
    <cellStyle name="Percent" xfId="3" builtinId="5"/>
  </cellStyles>
  <dxfs count="0"/>
  <tableStyles count="0" defaultTableStyle="TableStyleMedium2" defaultPivotStyle="PivotStyleLight16"/>
  <colors>
    <mruColors>
      <color rgb="FFFFFFEB"/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D72F-A837-4F1E-93C2-ADE5B8C0FED9}">
  <sheetPr>
    <tabColor rgb="FFFFFF00"/>
  </sheetPr>
  <dimension ref="A1:AG1008"/>
  <sheetViews>
    <sheetView showGridLines="0" tabSelected="1" zoomScale="80" zoomScaleNormal="80" workbookViewId="0">
      <selection activeCell="E51" sqref="E51"/>
    </sheetView>
  </sheetViews>
  <sheetFormatPr defaultColWidth="14.453125" defaultRowHeight="16" outlineLevelRow="1" outlineLevelCol="1" x14ac:dyDescent="0.35"/>
  <cols>
    <col min="1" max="1" width="8.36328125" style="3" customWidth="1"/>
    <col min="2" max="2" width="39.453125" style="3" customWidth="1"/>
    <col min="3" max="3" width="39.453125" style="7" customWidth="1"/>
    <col min="4" max="4" width="4.81640625" customWidth="1"/>
    <col min="5" max="5" width="18.1796875" style="15" customWidth="1" outlineLevel="1"/>
    <col min="6" max="6" width="8.90625" customWidth="1" outlineLevel="1"/>
    <col min="7" max="7" width="39.453125" style="3" customWidth="1"/>
    <col min="8" max="8" width="39.453125" style="7" customWidth="1"/>
    <col min="9" max="9" width="38.6328125" style="3" customWidth="1"/>
    <col min="10" max="25" width="8.7265625" style="3" customWidth="1"/>
    <col min="26" max="16384" width="14.453125" style="3"/>
  </cols>
  <sheetData>
    <row r="1" spans="1:33" s="13" customFormat="1" x14ac:dyDescent="0.35">
      <c r="A1" s="12" t="s">
        <v>46</v>
      </c>
      <c r="C1" s="14"/>
      <c r="D1"/>
      <c r="E1" s="12"/>
      <c r="F1"/>
      <c r="H1" s="1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29" customFormat="1" ht="14.5" customHeight="1" x14ac:dyDescent="0.35">
      <c r="A2" s="25"/>
      <c r="B2" s="25"/>
      <c r="C2" s="26"/>
      <c r="D2" s="27"/>
      <c r="E2" s="28"/>
      <c r="F2" s="25"/>
      <c r="G2" s="25"/>
      <c r="H2" s="26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33" ht="7.5" customHeight="1" x14ac:dyDescent="0.35">
      <c r="A3" s="5"/>
      <c r="B3" s="4"/>
      <c r="C3" s="6"/>
      <c r="E3" s="22"/>
      <c r="G3" s="4"/>
      <c r="H3" s="6"/>
    </row>
    <row r="4" spans="1:33" s="11" customFormat="1" ht="28.5" customHeight="1" x14ac:dyDescent="0.35">
      <c r="A4" s="10"/>
      <c r="B4" s="67" t="s">
        <v>47</v>
      </c>
      <c r="C4" s="67"/>
      <c r="D4" s="23"/>
      <c r="E4" s="24"/>
      <c r="F4" s="23"/>
      <c r="G4" s="67" t="s">
        <v>48</v>
      </c>
      <c r="H4" s="67"/>
    </row>
    <row r="5" spans="1:33" x14ac:dyDescent="0.45">
      <c r="A5" s="5"/>
      <c r="B5" s="34" t="s">
        <v>0</v>
      </c>
      <c r="C5" s="48" t="s">
        <v>22</v>
      </c>
      <c r="G5" s="34" t="s">
        <v>0</v>
      </c>
      <c r="H5" s="44" t="s">
        <v>22</v>
      </c>
    </row>
    <row r="6" spans="1:33" x14ac:dyDescent="0.45">
      <c r="A6" s="5"/>
      <c r="B6" s="36" t="s">
        <v>1</v>
      </c>
      <c r="C6" s="48" t="s">
        <v>31</v>
      </c>
      <c r="G6" s="36" t="s">
        <v>1</v>
      </c>
      <c r="H6" s="44" t="s">
        <v>32</v>
      </c>
    </row>
    <row r="7" spans="1:33" x14ac:dyDescent="0.45">
      <c r="A7" s="5"/>
      <c r="B7" s="36" t="s">
        <v>33</v>
      </c>
      <c r="C7" s="48" t="s">
        <v>37</v>
      </c>
      <c r="G7" s="36" t="s">
        <v>33</v>
      </c>
      <c r="H7" s="45" t="s">
        <v>36</v>
      </c>
    </row>
    <row r="8" spans="1:33" x14ac:dyDescent="0.45">
      <c r="A8" s="5"/>
      <c r="B8" s="36" t="s">
        <v>43</v>
      </c>
      <c r="C8" s="49">
        <v>187000</v>
      </c>
      <c r="G8" s="36" t="s">
        <v>43</v>
      </c>
      <c r="H8" s="46">
        <v>10000</v>
      </c>
    </row>
    <row r="9" spans="1:33" x14ac:dyDescent="0.45">
      <c r="A9" s="5"/>
      <c r="B9" s="36" t="s">
        <v>34</v>
      </c>
      <c r="C9" s="48" t="s">
        <v>35</v>
      </c>
      <c r="G9" s="36" t="s">
        <v>34</v>
      </c>
      <c r="H9" s="44" t="s">
        <v>35</v>
      </c>
    </row>
    <row r="10" spans="1:33" x14ac:dyDescent="0.45">
      <c r="A10" s="5"/>
      <c r="B10" s="34" t="s">
        <v>41</v>
      </c>
      <c r="C10" s="48" t="s">
        <v>29</v>
      </c>
      <c r="G10" s="34" t="s">
        <v>41</v>
      </c>
      <c r="H10" s="44" t="s">
        <v>40</v>
      </c>
    </row>
    <row r="11" spans="1:33" x14ac:dyDescent="0.45">
      <c r="A11" s="5"/>
      <c r="B11" s="34" t="s">
        <v>42</v>
      </c>
      <c r="C11" s="43">
        <v>210000</v>
      </c>
      <c r="G11" s="34" t="s">
        <v>42</v>
      </c>
      <c r="H11" s="43">
        <v>240000</v>
      </c>
    </row>
    <row r="12" spans="1:33" x14ac:dyDescent="0.45">
      <c r="A12" s="2"/>
      <c r="B12" s="35" t="s">
        <v>44</v>
      </c>
      <c r="C12" s="44" t="s">
        <v>23</v>
      </c>
      <c r="E12" s="16"/>
      <c r="G12" s="35" t="s">
        <v>44</v>
      </c>
      <c r="H12" s="44" t="s">
        <v>23</v>
      </c>
    </row>
    <row r="13" spans="1:33" ht="11" customHeight="1" thickBot="1" x14ac:dyDescent="0.4">
      <c r="A13" s="5"/>
      <c r="B13" s="4"/>
      <c r="C13" s="17"/>
      <c r="G13" s="4"/>
      <c r="H13" s="33"/>
    </row>
    <row r="14" spans="1:33" ht="14.5" customHeight="1" thickBot="1" x14ac:dyDescent="0.4">
      <c r="A14" s="5"/>
      <c r="B14" s="65" t="s">
        <v>24</v>
      </c>
      <c r="C14" s="66"/>
      <c r="G14" s="65" t="s">
        <v>21</v>
      </c>
      <c r="H14" s="66"/>
    </row>
    <row r="15" spans="1:33" x14ac:dyDescent="0.35">
      <c r="A15" s="5"/>
      <c r="B15" s="37" t="s">
        <v>3</v>
      </c>
      <c r="C15" s="50">
        <v>210000</v>
      </c>
      <c r="E15" s="47"/>
      <c r="G15" s="37" t="s">
        <v>3</v>
      </c>
      <c r="H15" s="30">
        <v>225000</v>
      </c>
    </row>
    <row r="16" spans="1:33" outlineLevel="1" x14ac:dyDescent="0.35">
      <c r="A16" s="5"/>
      <c r="B16" s="34" t="s">
        <v>4</v>
      </c>
      <c r="C16" s="51">
        <v>0.2</v>
      </c>
      <c r="G16" s="34" t="s">
        <v>4</v>
      </c>
      <c r="H16" s="31">
        <v>0.25</v>
      </c>
    </row>
    <row r="17" spans="1:8" x14ac:dyDescent="0.35">
      <c r="A17" s="5"/>
      <c r="B17" s="34" t="s">
        <v>2</v>
      </c>
      <c r="C17" s="8">
        <f>C16*C15</f>
        <v>42000</v>
      </c>
      <c r="G17" s="34" t="s">
        <v>2</v>
      </c>
      <c r="H17" s="8">
        <f>H16*H15</f>
        <v>56250</v>
      </c>
    </row>
    <row r="18" spans="1:8" outlineLevel="1" x14ac:dyDescent="0.35">
      <c r="A18" s="5"/>
      <c r="B18" s="34" t="s">
        <v>38</v>
      </c>
      <c r="C18" s="52">
        <v>320</v>
      </c>
      <c r="G18" s="34" t="s">
        <v>38</v>
      </c>
      <c r="H18" s="32">
        <v>53</v>
      </c>
    </row>
    <row r="19" spans="1:8" x14ac:dyDescent="0.35">
      <c r="A19" s="5"/>
      <c r="B19" s="38" t="s">
        <v>6</v>
      </c>
      <c r="C19" s="53">
        <v>86667</v>
      </c>
      <c r="G19" s="38" t="s">
        <v>6</v>
      </c>
      <c r="H19" s="57">
        <v>108333</v>
      </c>
    </row>
    <row r="20" spans="1:8" ht="16.5" thickBot="1" x14ac:dyDescent="0.4">
      <c r="A20" s="5"/>
      <c r="B20" s="21" t="s">
        <v>5</v>
      </c>
      <c r="C20" s="39">
        <f>C19+C17+C15</f>
        <v>338667</v>
      </c>
      <c r="G20" s="21" t="s">
        <v>5</v>
      </c>
      <c r="H20" s="9">
        <f>H19+H17+H15</f>
        <v>389583</v>
      </c>
    </row>
    <row r="21" spans="1:8" ht="11" customHeight="1" thickTop="1" thickBot="1" x14ac:dyDescent="0.4">
      <c r="A21" s="5"/>
      <c r="B21" s="4"/>
      <c r="C21" s="17"/>
      <c r="G21" s="4"/>
      <c r="H21" s="17"/>
    </row>
    <row r="22" spans="1:8" ht="14.5" customHeight="1" thickBot="1" x14ac:dyDescent="0.4">
      <c r="A22" s="5"/>
      <c r="B22" s="65" t="s">
        <v>25</v>
      </c>
      <c r="C22" s="66"/>
      <c r="G22" s="65" t="s">
        <v>25</v>
      </c>
      <c r="H22" s="66"/>
    </row>
    <row r="23" spans="1:8" x14ac:dyDescent="0.35">
      <c r="A23" s="5"/>
      <c r="B23" s="37" t="s">
        <v>13</v>
      </c>
      <c r="C23" s="54">
        <f>((22500-3000)*50%)+3000</f>
        <v>12750</v>
      </c>
      <c r="G23" s="37" t="s">
        <v>13</v>
      </c>
      <c r="H23" s="40">
        <v>12750</v>
      </c>
    </row>
    <row r="24" spans="1:8" x14ac:dyDescent="0.35">
      <c r="A24" s="5"/>
      <c r="B24" s="34" t="s">
        <v>7</v>
      </c>
      <c r="C24" s="55">
        <f>((C15/52)/5)*15</f>
        <v>12115.384615384615</v>
      </c>
      <c r="G24" s="34" t="s">
        <v>7</v>
      </c>
      <c r="H24" s="41">
        <v>12115.384615384615</v>
      </c>
    </row>
    <row r="25" spans="1:8" x14ac:dyDescent="0.35">
      <c r="A25" s="5"/>
      <c r="B25" s="34" t="s">
        <v>14</v>
      </c>
      <c r="C25" s="55">
        <v>75</v>
      </c>
      <c r="G25" s="34" t="s">
        <v>14</v>
      </c>
      <c r="H25" s="41">
        <v>75</v>
      </c>
    </row>
    <row r="26" spans="1:8" x14ac:dyDescent="0.35">
      <c r="A26" s="5"/>
      <c r="B26" s="34" t="s">
        <v>15</v>
      </c>
      <c r="C26" s="55">
        <v>75</v>
      </c>
      <c r="G26" s="34" t="s">
        <v>15</v>
      </c>
      <c r="H26" s="41">
        <v>75</v>
      </c>
    </row>
    <row r="27" spans="1:8" x14ac:dyDescent="0.35">
      <c r="A27" s="5"/>
      <c r="B27" s="34" t="s">
        <v>16</v>
      </c>
      <c r="C27" s="55">
        <f>12000+6000</f>
        <v>18000</v>
      </c>
      <c r="G27" s="34" t="s">
        <v>16</v>
      </c>
      <c r="H27" s="41">
        <v>18000</v>
      </c>
    </row>
    <row r="28" spans="1:8" x14ac:dyDescent="0.35">
      <c r="A28" s="5"/>
      <c r="B28" s="34" t="s">
        <v>12</v>
      </c>
      <c r="C28" s="55">
        <v>1500</v>
      </c>
      <c r="G28" s="34" t="s">
        <v>12</v>
      </c>
      <c r="H28" s="41">
        <v>1500</v>
      </c>
    </row>
    <row r="29" spans="1:8" x14ac:dyDescent="0.35">
      <c r="A29" s="5"/>
      <c r="B29" s="34" t="s">
        <v>9</v>
      </c>
      <c r="C29" s="56">
        <f>1032.67*12</f>
        <v>12392.04</v>
      </c>
      <c r="G29" s="34" t="s">
        <v>9</v>
      </c>
      <c r="H29" s="58">
        <v>12392.04</v>
      </c>
    </row>
    <row r="30" spans="1:8" x14ac:dyDescent="0.35">
      <c r="A30" s="5"/>
      <c r="B30" s="34" t="s">
        <v>10</v>
      </c>
      <c r="C30" s="56">
        <f>59.99*12</f>
        <v>719.88</v>
      </c>
      <c r="G30" s="34" t="s">
        <v>10</v>
      </c>
      <c r="H30" s="58">
        <v>719.88</v>
      </c>
    </row>
    <row r="31" spans="1:8" x14ac:dyDescent="0.35">
      <c r="A31" s="5"/>
      <c r="B31" s="34" t="s">
        <v>11</v>
      </c>
      <c r="C31" s="56">
        <f>7.99*12</f>
        <v>95.88</v>
      </c>
      <c r="G31" s="34" t="s">
        <v>11</v>
      </c>
      <c r="H31" s="58">
        <v>95.88</v>
      </c>
    </row>
    <row r="32" spans="1:8" ht="16.5" thickBot="1" x14ac:dyDescent="0.4">
      <c r="A32" s="5"/>
      <c r="B32" s="21" t="s">
        <v>8</v>
      </c>
      <c r="C32" s="39">
        <f>SUM(C23:C31)</f>
        <v>57723.184615384613</v>
      </c>
      <c r="G32" s="21" t="s">
        <v>8</v>
      </c>
      <c r="H32" s="39">
        <f>SUM(H23:H31)</f>
        <v>57723.184615384613</v>
      </c>
    </row>
    <row r="33" spans="1:8" ht="15.75" customHeight="1" thickTop="1" x14ac:dyDescent="0.35"/>
    <row r="34" spans="1:8" ht="16.5" thickBot="1" x14ac:dyDescent="0.4">
      <c r="A34" s="5"/>
      <c r="B34" s="59" t="s">
        <v>19</v>
      </c>
      <c r="C34" s="60">
        <f>C32+C20</f>
        <v>396390.18461538461</v>
      </c>
      <c r="G34" s="59" t="s">
        <v>19</v>
      </c>
      <c r="H34" s="60">
        <f>H32+H20</f>
        <v>447306.18461538461</v>
      </c>
    </row>
    <row r="35" spans="1:8" ht="15.75" customHeight="1" thickTop="1" x14ac:dyDescent="0.35">
      <c r="A35" s="7"/>
      <c r="B35" s="63" t="s">
        <v>45</v>
      </c>
      <c r="C35" s="63"/>
      <c r="D35" s="18"/>
      <c r="E35" s="19"/>
      <c r="G35" s="63" t="s">
        <v>45</v>
      </c>
      <c r="H35" s="63"/>
    </row>
    <row r="36" spans="1:8" ht="15.75" customHeight="1" thickBot="1" x14ac:dyDescent="0.4">
      <c r="A36"/>
      <c r="B36" s="20" t="s">
        <v>20</v>
      </c>
      <c r="E36" s="1"/>
      <c r="G36" s="64"/>
      <c r="H36" s="64"/>
    </row>
    <row r="37" spans="1:8" ht="15.75" customHeight="1" thickTop="1" x14ac:dyDescent="0.35">
      <c r="A37"/>
      <c r="B37" s="61" t="s">
        <v>26</v>
      </c>
      <c r="C37"/>
      <c r="E37"/>
      <c r="G37"/>
      <c r="H37"/>
    </row>
    <row r="38" spans="1:8" ht="15.75" customHeight="1" x14ac:dyDescent="0.35">
      <c r="A38"/>
      <c r="B38" s="61" t="s">
        <v>30</v>
      </c>
      <c r="C38"/>
      <c r="E38"/>
      <c r="G38"/>
      <c r="H38"/>
    </row>
    <row r="39" spans="1:8" ht="15.75" customHeight="1" x14ac:dyDescent="0.35">
      <c r="A39"/>
      <c r="B39" s="61" t="s">
        <v>18</v>
      </c>
      <c r="C39"/>
      <c r="E39"/>
      <c r="G39"/>
      <c r="H39"/>
    </row>
    <row r="40" spans="1:8" ht="15.75" customHeight="1" x14ac:dyDescent="0.35">
      <c r="A40" s="7"/>
      <c r="B40" s="61" t="s">
        <v>27</v>
      </c>
      <c r="G40" s="7"/>
    </row>
    <row r="41" spans="1:8" ht="15.75" customHeight="1" x14ac:dyDescent="0.35">
      <c r="B41" s="61" t="s">
        <v>28</v>
      </c>
    </row>
    <row r="42" spans="1:8" ht="15.75" customHeight="1" x14ac:dyDescent="0.35">
      <c r="B42" s="62" t="s">
        <v>17</v>
      </c>
    </row>
    <row r="43" spans="1:8" ht="15.75" customHeight="1" x14ac:dyDescent="0.35"/>
    <row r="44" spans="1:8" ht="15.75" customHeight="1" x14ac:dyDescent="0.35"/>
    <row r="45" spans="1:8" ht="15.75" customHeight="1" x14ac:dyDescent="0.35"/>
    <row r="46" spans="1:8" ht="15.75" customHeight="1" x14ac:dyDescent="0.35"/>
    <row r="47" spans="1:8" ht="15.75" customHeight="1" x14ac:dyDescent="0.35"/>
    <row r="48" spans="1: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" customHeight="1" x14ac:dyDescent="0.35"/>
  </sheetData>
  <sheetProtection selectLockedCells="1"/>
  <mergeCells count="9">
    <mergeCell ref="B35:C35"/>
    <mergeCell ref="G36:H36"/>
    <mergeCell ref="B14:C14"/>
    <mergeCell ref="B4:C4"/>
    <mergeCell ref="B22:C22"/>
    <mergeCell ref="G4:H4"/>
    <mergeCell ref="G14:H14"/>
    <mergeCell ref="G22:H22"/>
    <mergeCell ref="G35:H35"/>
  </mergeCells>
  <pageMargins left="0.7" right="0.7" top="0.75" bottom="0.75" header="0.3" footer="0.3"/>
  <pageSetup scale="1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7A51-E9DB-4ADC-A8E9-2112264B9A0C}">
  <sheetPr>
    <tabColor rgb="FFFF0000"/>
  </sheetPr>
  <dimension ref="A1"/>
  <sheetViews>
    <sheetView showGridLines="0" workbookViewId="0">
      <selection activeCell="E22" sqref="E22"/>
    </sheetView>
  </sheetViews>
  <sheetFormatPr defaultRowHeight="14.5" x14ac:dyDescent="0.35"/>
  <cols>
    <col min="1" max="1" width="27.6328125" bestFit="1" customWidth="1"/>
  </cols>
  <sheetData>
    <row r="1" spans="1:1" x14ac:dyDescent="0.35">
      <c r="A1" s="4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14DF-20D8-412E-9BD6-52139C36A3BB}">
  <sheetPr>
    <tabColor rgb="FFFF0000"/>
  </sheetPr>
  <dimension ref="A1"/>
  <sheetViews>
    <sheetView showGridLines="0" workbookViewId="0">
      <selection activeCell="H50" sqref="H50"/>
    </sheetView>
  </sheetViews>
  <sheetFormatPr defaultRowHeight="14.5" x14ac:dyDescent="0.35"/>
  <sheetData>
    <row r="1" spans="1:1" x14ac:dyDescent="0.35">
      <c r="A1" s="4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Offers Side by Side Tool</vt:lpstr>
      <vt:lpstr>Load in Job Profiles &amp; MRP Here</vt:lpstr>
      <vt:lpstr>Load Benefits Data Here</vt:lpstr>
      <vt:lpstr>'Offers Side by Side Tool'!Print_Area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KAREY WONG</dc:creator>
  <cp:lastModifiedBy>KAREY WONG</cp:lastModifiedBy>
  <cp:lastPrinted>2025-05-01T16:45:17Z</cp:lastPrinted>
  <dcterms:created xsi:type="dcterms:W3CDTF">2023-02-10T05:27:20Z</dcterms:created>
  <dcterms:modified xsi:type="dcterms:W3CDTF">2025-05-01T20:16:59Z</dcterms:modified>
</cp:coreProperties>
</file>