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210" windowWidth="14355" windowHeight="7620"/>
  </bookViews>
  <sheets>
    <sheet name="main" sheetId="2" r:id="rId1"/>
    <sheet name="props" sheetId="1" r:id="rId2"/>
    <sheet name="elemno" sheetId="5" r:id="rId3"/>
  </sheets>
  <definedNames>
    <definedName name="_xlnm._FilterDatabase" localSheetId="0" hidden="1">main!$A$1:$N$236</definedName>
  </definedNames>
  <calcPr calcId="145621"/>
  <pivotCaches>
    <pivotCache cacheId="4" r:id="rId4"/>
  </pivotCaches>
</workbook>
</file>

<file path=xl/calcChain.xml><?xml version="1.0" encoding="utf-8"?>
<calcChain xmlns="http://schemas.openxmlformats.org/spreadsheetml/2006/main">
  <c r="O210" i="2" l="1"/>
  <c r="O209" i="2"/>
  <c r="O208" i="2"/>
  <c r="O207" i="2"/>
  <c r="O206" i="2"/>
  <c r="O205" i="2"/>
  <c r="O204" i="2"/>
  <c r="O203" i="2"/>
  <c r="O202" i="2"/>
  <c r="O201" i="2"/>
  <c r="O200" i="2"/>
  <c r="O199" i="2"/>
  <c r="O198" i="2"/>
  <c r="O197" i="2"/>
  <c r="O196" i="2"/>
  <c r="O195" i="2"/>
  <c r="O194" i="2"/>
  <c r="O193" i="2"/>
  <c r="O192" i="2"/>
  <c r="O191" i="2"/>
  <c r="O190" i="2"/>
  <c r="O189" i="2"/>
  <c r="O188" i="2"/>
  <c r="O187" i="2"/>
  <c r="O186" i="2"/>
  <c r="O185" i="2"/>
  <c r="O184" i="2"/>
  <c r="O183" i="2"/>
  <c r="O182" i="2"/>
  <c r="O181" i="2"/>
  <c r="O180" i="2"/>
  <c r="O179" i="2"/>
  <c r="O178" i="2"/>
  <c r="O177" i="2"/>
  <c r="O176" i="2"/>
  <c r="O175" i="2"/>
  <c r="O174" i="2"/>
  <c r="O173" i="2"/>
  <c r="O172" i="2"/>
  <c r="O171" i="2"/>
  <c r="O170" i="2"/>
  <c r="O169" i="2"/>
  <c r="O168" i="2"/>
  <c r="O167" i="2"/>
  <c r="O166" i="2"/>
  <c r="O165" i="2"/>
  <c r="O164" i="2"/>
  <c r="O163" i="2"/>
  <c r="O162" i="2"/>
  <c r="O161" i="2"/>
  <c r="O160" i="2"/>
  <c r="O159" i="2"/>
  <c r="O158" i="2"/>
  <c r="O157" i="2"/>
  <c r="O156" i="2"/>
  <c r="O155" i="2"/>
  <c r="O154" i="2"/>
  <c r="O153" i="2"/>
  <c r="O152" i="2"/>
  <c r="O151" i="2"/>
  <c r="O150" i="2"/>
  <c r="O149" i="2"/>
  <c r="O148" i="2"/>
  <c r="O147" i="2"/>
  <c r="O146" i="2"/>
  <c r="O145" i="2"/>
  <c r="O144" i="2"/>
  <c r="O143" i="2"/>
  <c r="O142" i="2"/>
  <c r="O141" i="2"/>
  <c r="O140" i="2"/>
  <c r="O139" i="2"/>
  <c r="O138" i="2"/>
  <c r="O137" i="2"/>
  <c r="O136" i="2"/>
  <c r="O135" i="2"/>
  <c r="O134" i="2"/>
  <c r="O133" i="2"/>
  <c r="O132" i="2"/>
  <c r="O131" i="2"/>
  <c r="O130" i="2"/>
  <c r="O129" i="2"/>
  <c r="O128" i="2"/>
  <c r="O127" i="2"/>
  <c r="O126" i="2"/>
  <c r="O125" i="2"/>
  <c r="O124" i="2"/>
  <c r="O123" i="2"/>
  <c r="O122" i="2"/>
  <c r="O121" i="2"/>
  <c r="O120" i="2"/>
  <c r="O119" i="2"/>
  <c r="O118" i="2"/>
  <c r="O117" i="2"/>
  <c r="O116" i="2"/>
  <c r="O115" i="2"/>
  <c r="O114" i="2"/>
  <c r="O113" i="2"/>
  <c r="O112" i="2"/>
  <c r="O111" i="2"/>
  <c r="O110" i="2"/>
  <c r="O109" i="2"/>
  <c r="O108" i="2"/>
  <c r="O107" i="2"/>
  <c r="O106" i="2"/>
  <c r="O105" i="2"/>
  <c r="O104" i="2"/>
  <c r="O103" i="2"/>
  <c r="O102" i="2"/>
  <c r="O101" i="2"/>
  <c r="O100" i="2"/>
  <c r="O99" i="2"/>
  <c r="O98" i="2"/>
  <c r="O97" i="2"/>
  <c r="O96" i="2"/>
  <c r="O95" i="2"/>
  <c r="O94" i="2"/>
  <c r="O93" i="2"/>
  <c r="O92" i="2"/>
  <c r="O91" i="2"/>
  <c r="O90" i="2"/>
  <c r="O89" i="2"/>
  <c r="O88" i="2"/>
  <c r="O87" i="2"/>
  <c r="O86" i="2"/>
  <c r="O85" i="2"/>
  <c r="O84" i="2"/>
  <c r="O83" i="2"/>
  <c r="O82" i="2"/>
  <c r="O81" i="2"/>
  <c r="O80" i="2"/>
  <c r="O79" i="2"/>
  <c r="O78" i="2"/>
  <c r="O77" i="2"/>
  <c r="O76" i="2"/>
  <c r="O75" i="2"/>
  <c r="O74" i="2"/>
  <c r="O73" i="2"/>
  <c r="O72" i="2"/>
  <c r="O71" i="2"/>
  <c r="O70" i="2"/>
  <c r="O69" i="2"/>
  <c r="O68" i="2"/>
  <c r="O67" i="2"/>
  <c r="O66" i="2"/>
  <c r="O65" i="2"/>
  <c r="O64" i="2"/>
  <c r="O63" i="2"/>
  <c r="O62" i="2"/>
  <c r="O61" i="2"/>
  <c r="O60" i="2"/>
  <c r="O59" i="2"/>
  <c r="O58" i="2"/>
  <c r="O57" i="2"/>
  <c r="O56" i="2"/>
  <c r="O55" i="2"/>
  <c r="O54" i="2"/>
  <c r="O53" i="2"/>
  <c r="O52" i="2"/>
  <c r="O51" i="2"/>
  <c r="O50" i="2"/>
  <c r="O49" i="2"/>
  <c r="O47" i="2"/>
  <c r="O46" i="2"/>
  <c r="O45" i="2"/>
  <c r="O44" i="2"/>
  <c r="O43" i="2"/>
  <c r="O42" i="2"/>
  <c r="O41" i="2"/>
  <c r="O40" i="2"/>
  <c r="O39" i="2"/>
  <c r="O38" i="2"/>
  <c r="O37" i="2"/>
  <c r="O48" i="2"/>
  <c r="I210" i="2"/>
  <c r="I209" i="2"/>
  <c r="I208" i="2"/>
  <c r="I207" i="2"/>
  <c r="I206" i="2"/>
  <c r="I205" i="2"/>
  <c r="I204" i="2"/>
  <c r="I203" i="2"/>
  <c r="I202" i="2"/>
  <c r="I201" i="2"/>
  <c r="I200" i="2"/>
  <c r="I199" i="2"/>
  <c r="I198" i="2"/>
  <c r="I197" i="2"/>
  <c r="I196" i="2"/>
  <c r="I195" i="2"/>
  <c r="I194" i="2"/>
  <c r="I193" i="2"/>
  <c r="I192" i="2"/>
  <c r="I191" i="2"/>
  <c r="I190" i="2"/>
  <c r="I189" i="2"/>
  <c r="I188" i="2"/>
  <c r="I187" i="2"/>
  <c r="I186" i="2"/>
  <c r="I185" i="2"/>
  <c r="I184" i="2"/>
  <c r="I183" i="2"/>
  <c r="I182" i="2"/>
  <c r="I181" i="2"/>
  <c r="I180" i="2"/>
  <c r="I179" i="2"/>
  <c r="I178" i="2"/>
  <c r="I177" i="2"/>
  <c r="I176" i="2"/>
  <c r="I175" i="2"/>
  <c r="I174" i="2"/>
  <c r="I173" i="2"/>
  <c r="I172" i="2"/>
  <c r="I171" i="2"/>
  <c r="I170" i="2"/>
  <c r="I169" i="2"/>
  <c r="I168" i="2"/>
  <c r="I167" i="2"/>
  <c r="I166" i="2"/>
  <c r="I165" i="2"/>
  <c r="I164" i="2"/>
  <c r="I163" i="2"/>
  <c r="I162" i="2"/>
  <c r="I161" i="2"/>
  <c r="I160" i="2"/>
  <c r="I159" i="2"/>
  <c r="I158" i="2"/>
  <c r="I157" i="2"/>
  <c r="I156" i="2"/>
  <c r="I155" i="2"/>
  <c r="I154" i="2"/>
  <c r="I153" i="2"/>
  <c r="I152" i="2"/>
  <c r="I151" i="2"/>
  <c r="I150" i="2"/>
  <c r="I149" i="2"/>
  <c r="I148" i="2"/>
  <c r="I147" i="2"/>
  <c r="I146" i="2"/>
  <c r="I145" i="2"/>
  <c r="I144" i="2"/>
  <c r="I143" i="2"/>
  <c r="I142" i="2"/>
  <c r="I141" i="2"/>
  <c r="I140" i="2"/>
  <c r="I139" i="2"/>
  <c r="I138" i="2"/>
  <c r="I137" i="2"/>
  <c r="I136" i="2"/>
  <c r="I135" i="2"/>
  <c r="I134" i="2"/>
  <c r="I133" i="2"/>
  <c r="I132" i="2"/>
  <c r="I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A82" i="1"/>
  <c r="A57" i="1"/>
  <c r="A52" i="1"/>
  <c r="A66" i="1"/>
  <c r="A91" i="1"/>
  <c r="A62" i="1"/>
  <c r="A90" i="1"/>
  <c r="A61" i="1"/>
  <c r="A88" i="1"/>
  <c r="A85" i="1"/>
  <c r="A59" i="1"/>
  <c r="A58" i="1"/>
  <c r="A84" i="1"/>
  <c r="A83" i="1"/>
  <c r="A80" i="1"/>
  <c r="A79" i="1"/>
  <c r="A78" i="1"/>
  <c r="A56" i="1"/>
  <c r="A39" i="1"/>
  <c r="A54" i="1"/>
  <c r="A77" i="1"/>
  <c r="A49" i="1"/>
  <c r="A75" i="1"/>
  <c r="A73" i="1"/>
  <c r="A67" i="1"/>
  <c r="A37" i="1"/>
  <c r="A46" i="1"/>
  <c r="A35" i="1"/>
  <c r="A65" i="1"/>
  <c r="A64" i="1"/>
  <c r="A93" i="1"/>
  <c r="A92" i="1"/>
  <c r="A33" i="1"/>
  <c r="A87" i="1"/>
  <c r="A41" i="1"/>
  <c r="A81" i="1"/>
  <c r="A96" i="1"/>
  <c r="A95" i="1"/>
  <c r="A38" i="1"/>
  <c r="A76" i="1"/>
  <c r="A50" i="1"/>
  <c r="A28" i="1"/>
  <c r="A94" i="1"/>
  <c r="A47" i="1"/>
  <c r="C169" i="2" l="1"/>
  <c r="E118" i="2"/>
  <c r="C118" i="2"/>
  <c r="E128" i="2" l="1"/>
  <c r="C128" i="2"/>
  <c r="E117" i="2" l="1"/>
  <c r="C117" i="2"/>
  <c r="E82" i="2"/>
  <c r="C82" i="2"/>
  <c r="E194" i="2"/>
  <c r="C194" i="2"/>
  <c r="E63" i="2"/>
  <c r="C63" i="2"/>
  <c r="E60" i="2"/>
  <c r="C60" i="2"/>
  <c r="E64" i="2"/>
  <c r="C64" i="2"/>
  <c r="E62" i="2"/>
  <c r="C62" i="2"/>
  <c r="E61" i="2"/>
  <c r="C61" i="2"/>
  <c r="C85" i="2"/>
  <c r="E85" i="2"/>
  <c r="C86" i="2"/>
  <c r="E86" i="2"/>
  <c r="C87" i="2"/>
  <c r="E87" i="2"/>
  <c r="C88" i="2"/>
  <c r="E88" i="2"/>
  <c r="E93" i="2" l="1"/>
  <c r="C93" i="2"/>
  <c r="E104" i="2"/>
  <c r="C104" i="2"/>
  <c r="E103" i="2"/>
  <c r="C103" i="2"/>
  <c r="E105" i="2"/>
  <c r="C105" i="2"/>
  <c r="O234" i="2"/>
  <c r="O233" i="2"/>
  <c r="O232" i="2"/>
  <c r="E102" i="2"/>
  <c r="C102" i="2"/>
  <c r="E92" i="2"/>
  <c r="C92" i="2"/>
  <c r="E14" i="2"/>
  <c r="C14" i="2"/>
  <c r="E13" i="2"/>
  <c r="C13" i="2"/>
  <c r="E111" i="2"/>
  <c r="C111" i="2"/>
  <c r="E15" i="2"/>
  <c r="C15" i="2"/>
  <c r="E120" i="2"/>
  <c r="C120" i="2"/>
  <c r="E5" i="2"/>
  <c r="C5" i="2"/>
  <c r="E67" i="2"/>
  <c r="C67" i="2"/>
  <c r="E144" i="2"/>
  <c r="C144" i="2"/>
  <c r="E39" i="2" l="1"/>
  <c r="E38" i="2"/>
  <c r="E41" i="2"/>
  <c r="E68" i="2"/>
  <c r="E106" i="2"/>
  <c r="E107" i="2"/>
  <c r="E109" i="2"/>
  <c r="E94" i="2"/>
  <c r="E208" i="2"/>
  <c r="E209" i="2"/>
  <c r="E40" i="2"/>
  <c r="E42" i="2"/>
  <c r="E47" i="2"/>
  <c r="E48" i="2"/>
  <c r="E49" i="2"/>
  <c r="E50" i="2"/>
  <c r="E51" i="2"/>
  <c r="E52" i="2"/>
  <c r="E53" i="2"/>
  <c r="E54" i="2"/>
  <c r="E55" i="2"/>
  <c r="E56" i="2"/>
  <c r="E57" i="2"/>
  <c r="E58" i="2"/>
  <c r="E70" i="2"/>
  <c r="E71" i="2"/>
  <c r="E69" i="2"/>
  <c r="E43" i="2"/>
  <c r="E44" i="2"/>
  <c r="E45" i="2"/>
  <c r="E46" i="2"/>
  <c r="E72" i="2"/>
  <c r="E65" i="2"/>
  <c r="E66" i="2"/>
  <c r="E59" i="2"/>
  <c r="E201" i="2"/>
  <c r="E197" i="2"/>
  <c r="E198" i="2"/>
  <c r="E199" i="2"/>
  <c r="E204" i="2"/>
  <c r="E205" i="2"/>
  <c r="E168" i="2"/>
  <c r="E202" i="2"/>
  <c r="E203" i="2"/>
  <c r="E169" i="2"/>
  <c r="E2" i="2"/>
  <c r="E3" i="2"/>
  <c r="E4" i="2"/>
  <c r="E35" i="2"/>
  <c r="E36" i="2"/>
  <c r="E23" i="2"/>
  <c r="E24" i="2"/>
  <c r="E12" i="2"/>
  <c r="E25" i="2"/>
  <c r="E31" i="2"/>
  <c r="E32" i="2"/>
  <c r="E10" i="2"/>
  <c r="E11" i="2"/>
  <c r="E16" i="2"/>
  <c r="E17" i="2"/>
  <c r="E18" i="2"/>
  <c r="E19" i="2"/>
  <c r="E20" i="2"/>
  <c r="E21" i="2"/>
  <c r="E22" i="2"/>
  <c r="E33" i="2"/>
  <c r="E34" i="2"/>
  <c r="E26" i="2"/>
  <c r="E27" i="2"/>
  <c r="E6" i="2"/>
  <c r="E7" i="2"/>
  <c r="E8" i="2"/>
  <c r="E9" i="2"/>
  <c r="E28" i="2"/>
  <c r="E29" i="2"/>
  <c r="E30" i="2"/>
  <c r="E210" i="2"/>
  <c r="E200" i="2"/>
  <c r="E37" i="2"/>
  <c r="E171" i="2"/>
  <c r="E112" i="2"/>
  <c r="E76" i="2"/>
  <c r="E77" i="2"/>
  <c r="E124" i="2"/>
  <c r="E84" i="2"/>
  <c r="E122" i="2"/>
  <c r="E108" i="2"/>
  <c r="E110" i="2"/>
  <c r="E73" i="2"/>
  <c r="E95" i="2"/>
  <c r="E96" i="2"/>
  <c r="E79" i="2"/>
  <c r="E74" i="2"/>
  <c r="C207" i="2" l="1"/>
  <c r="C206" i="2"/>
  <c r="C190" i="2"/>
  <c r="C187" i="2"/>
  <c r="C186" i="2"/>
  <c r="C192" i="2"/>
  <c r="C195" i="2"/>
  <c r="C196" i="2"/>
  <c r="C191" i="2"/>
  <c r="C188" i="2"/>
  <c r="C172" i="2"/>
  <c r="C184" i="2"/>
  <c r="C183" i="2"/>
  <c r="C182" i="2"/>
  <c r="C180" i="2"/>
  <c r="C181" i="2"/>
  <c r="C185" i="2"/>
  <c r="C193" i="2"/>
  <c r="C189" i="2"/>
  <c r="C179" i="2"/>
  <c r="C178" i="2"/>
  <c r="C173" i="2"/>
  <c r="C177" i="2"/>
  <c r="C176" i="2"/>
  <c r="C175" i="2"/>
  <c r="C174" i="2"/>
  <c r="C126" i="2"/>
  <c r="C127" i="2"/>
  <c r="C143" i="2"/>
  <c r="C125" i="2"/>
  <c r="C167" i="2"/>
  <c r="C166" i="2"/>
  <c r="C159" i="2"/>
  <c r="C157" i="2"/>
  <c r="C156" i="2"/>
  <c r="C155" i="2"/>
  <c r="C158" i="2"/>
  <c r="C153" i="2"/>
  <c r="C150" i="2"/>
  <c r="C151" i="2"/>
  <c r="C152" i="2"/>
  <c r="C154" i="2"/>
  <c r="C148" i="2"/>
  <c r="C147" i="2"/>
  <c r="C146" i="2"/>
  <c r="C149" i="2"/>
  <c r="C145" i="2"/>
  <c r="C165" i="2"/>
  <c r="C164" i="2"/>
  <c r="C163" i="2"/>
  <c r="C162" i="2"/>
  <c r="C161" i="2"/>
  <c r="C160" i="2"/>
  <c r="C142" i="2"/>
  <c r="C139" i="2"/>
  <c r="C138" i="2"/>
  <c r="C137" i="2"/>
  <c r="C136" i="2"/>
  <c r="C135" i="2"/>
  <c r="C134" i="2"/>
  <c r="C133" i="2"/>
  <c r="C132" i="2"/>
  <c r="C131" i="2"/>
  <c r="C130" i="2"/>
  <c r="C129" i="2"/>
  <c r="C140" i="2"/>
  <c r="C141" i="2"/>
  <c r="C170" i="2"/>
  <c r="C113" i="2"/>
  <c r="C115" i="2"/>
  <c r="C114" i="2"/>
  <c r="C119" i="2"/>
  <c r="C91" i="2"/>
  <c r="C90" i="2"/>
  <c r="C89" i="2"/>
  <c r="C81" i="2"/>
  <c r="C83" i="2"/>
  <c r="C121" i="2"/>
  <c r="C98" i="2"/>
  <c r="C99" i="2"/>
  <c r="C101" i="2"/>
  <c r="C100" i="2"/>
  <c r="C75" i="2"/>
  <c r="C80" i="2"/>
  <c r="C74" i="2"/>
  <c r="C79" i="2"/>
  <c r="C96" i="2"/>
  <c r="C95" i="2"/>
  <c r="C78" i="2"/>
  <c r="C73" i="2"/>
  <c r="C110" i="2"/>
  <c r="C108" i="2"/>
  <c r="C122" i="2"/>
  <c r="C84" i="2"/>
  <c r="C124" i="2"/>
  <c r="C77" i="2"/>
  <c r="C76" i="2"/>
  <c r="C112" i="2"/>
  <c r="C171" i="2"/>
  <c r="C37" i="2"/>
  <c r="C200" i="2"/>
  <c r="C210" i="2"/>
  <c r="C30" i="2"/>
  <c r="C29" i="2"/>
  <c r="C28" i="2"/>
  <c r="C9" i="2"/>
  <c r="C8" i="2"/>
  <c r="C7" i="2"/>
  <c r="C6" i="2"/>
  <c r="C27" i="2"/>
  <c r="C26" i="2"/>
  <c r="C34" i="2"/>
  <c r="C33" i="2"/>
  <c r="C22" i="2"/>
  <c r="C21" i="2"/>
  <c r="C20" i="2"/>
  <c r="C19" i="2"/>
  <c r="C18" i="2"/>
  <c r="C17" i="2"/>
  <c r="C16" i="2"/>
  <c r="C11" i="2"/>
  <c r="C10" i="2"/>
  <c r="C32" i="2"/>
  <c r="C31" i="2"/>
  <c r="C25" i="2"/>
  <c r="C12" i="2"/>
  <c r="C24" i="2"/>
  <c r="C23" i="2"/>
  <c r="C36" i="2"/>
  <c r="C35" i="2"/>
  <c r="C4" i="2"/>
  <c r="C3" i="2"/>
  <c r="C2" i="2"/>
  <c r="C203" i="2"/>
  <c r="C202" i="2"/>
  <c r="C168" i="2"/>
  <c r="C205" i="2"/>
  <c r="C204" i="2"/>
  <c r="C199" i="2"/>
  <c r="C198" i="2"/>
  <c r="C197" i="2"/>
  <c r="C201" i="2"/>
  <c r="C59" i="2"/>
  <c r="C66" i="2"/>
  <c r="C65" i="2"/>
  <c r="C72" i="2"/>
  <c r="C46" i="2"/>
  <c r="C45" i="2"/>
  <c r="C44" i="2"/>
  <c r="C43" i="2"/>
  <c r="C69" i="2"/>
  <c r="C71" i="2"/>
  <c r="C70" i="2"/>
  <c r="C58" i="2"/>
  <c r="C57" i="2"/>
  <c r="C56" i="2"/>
  <c r="C55" i="2"/>
  <c r="C54" i="2"/>
  <c r="C53" i="2"/>
  <c r="C52" i="2"/>
  <c r="C51" i="2"/>
  <c r="C50" i="2"/>
  <c r="C49" i="2"/>
  <c r="C48" i="2"/>
  <c r="C47" i="2"/>
  <c r="C42" i="2"/>
  <c r="C40" i="2"/>
  <c r="C209" i="2"/>
  <c r="C208" i="2"/>
  <c r="C94" i="2"/>
  <c r="C109" i="2"/>
  <c r="C107" i="2"/>
  <c r="C106" i="2"/>
  <c r="C68" i="2"/>
  <c r="C41" i="2"/>
  <c r="C38" i="2"/>
  <c r="C39" i="2"/>
  <c r="C116" i="2"/>
  <c r="C123" i="2"/>
  <c r="C97" i="2"/>
  <c r="E207" i="2"/>
  <c r="E206" i="2"/>
  <c r="E190" i="2"/>
  <c r="E187" i="2"/>
  <c r="E186" i="2"/>
  <c r="E192" i="2"/>
  <c r="E195" i="2"/>
  <c r="E196" i="2"/>
  <c r="E191" i="2"/>
  <c r="E188" i="2"/>
  <c r="E172" i="2"/>
  <c r="E184" i="2"/>
  <c r="E183" i="2"/>
  <c r="E182" i="2"/>
  <c r="E180" i="2"/>
  <c r="E181" i="2"/>
  <c r="E185" i="2"/>
  <c r="E193" i="2"/>
  <c r="E189" i="2"/>
  <c r="E179" i="2"/>
  <c r="E178" i="2"/>
  <c r="E173" i="2"/>
  <c r="E177" i="2"/>
  <c r="E176" i="2"/>
  <c r="E175" i="2"/>
  <c r="E174" i="2"/>
  <c r="E126" i="2"/>
  <c r="E127" i="2"/>
  <c r="E143" i="2"/>
  <c r="E125" i="2"/>
  <c r="E167" i="2"/>
  <c r="E166" i="2"/>
  <c r="E159" i="2"/>
  <c r="E157" i="2"/>
  <c r="E156" i="2"/>
  <c r="E155" i="2"/>
  <c r="E158" i="2"/>
  <c r="E153" i="2"/>
  <c r="E150" i="2"/>
  <c r="E151" i="2"/>
  <c r="E152" i="2"/>
  <c r="E154" i="2"/>
  <c r="E148" i="2"/>
  <c r="E147" i="2"/>
  <c r="E146" i="2"/>
  <c r="E149" i="2"/>
  <c r="E145" i="2"/>
  <c r="E165" i="2"/>
  <c r="E164" i="2"/>
  <c r="E163" i="2"/>
  <c r="E162" i="2"/>
  <c r="E161" i="2"/>
  <c r="E160" i="2"/>
  <c r="E142" i="2"/>
  <c r="E139" i="2"/>
  <c r="E138" i="2"/>
  <c r="E137" i="2"/>
  <c r="E136" i="2"/>
  <c r="E135" i="2"/>
  <c r="E134" i="2"/>
  <c r="E133" i="2"/>
  <c r="E132" i="2"/>
  <c r="E131" i="2"/>
  <c r="E130" i="2"/>
  <c r="E129" i="2"/>
  <c r="E140" i="2"/>
  <c r="E141" i="2"/>
  <c r="E170" i="2"/>
  <c r="E113" i="2"/>
  <c r="E115" i="2"/>
  <c r="E114" i="2"/>
  <c r="E119" i="2"/>
  <c r="E91" i="2"/>
  <c r="E90" i="2"/>
  <c r="E89" i="2"/>
  <c r="E81" i="2"/>
  <c r="E83" i="2"/>
  <c r="E121" i="2"/>
  <c r="E98" i="2"/>
  <c r="E99" i="2"/>
  <c r="E101" i="2"/>
  <c r="E100" i="2"/>
  <c r="E75" i="2"/>
  <c r="E80" i="2"/>
  <c r="E116" i="2"/>
  <c r="E123" i="2"/>
  <c r="E97" i="2"/>
</calcChain>
</file>

<file path=xl/sharedStrings.xml><?xml version="1.0" encoding="utf-8"?>
<sst xmlns="http://schemas.openxmlformats.org/spreadsheetml/2006/main" count="891" uniqueCount="593">
  <si>
    <t>*</t>
  </si>
  <si>
    <t>C</t>
  </si>
  <si>
    <t>CO2M</t>
  </si>
  <si>
    <t>CNN+</t>
  </si>
  <si>
    <t>C%</t>
  </si>
  <si>
    <t>CIM+</t>
  </si>
  <si>
    <t>CR4R</t>
  </si>
  <si>
    <t>CR3R</t>
  </si>
  <si>
    <t>CE4R</t>
  </si>
  <si>
    <t>C5A</t>
  </si>
  <si>
    <t>C5B</t>
  </si>
  <si>
    <t>C5</t>
  </si>
  <si>
    <t>HC</t>
  </si>
  <si>
    <t>H</t>
  </si>
  <si>
    <t>HO</t>
  </si>
  <si>
    <t>HN</t>
  </si>
  <si>
    <t>HOCO</t>
  </si>
  <si>
    <t>HN=C</t>
  </si>
  <si>
    <t>HOCC</t>
  </si>
  <si>
    <t>HOH</t>
  </si>
  <si>
    <t>HOS</t>
  </si>
  <si>
    <t>HO+</t>
  </si>
  <si>
    <t>HO=+</t>
  </si>
  <si>
    <t>HP</t>
  </si>
  <si>
    <t>O</t>
  </si>
  <si>
    <t>OM</t>
  </si>
  <si>
    <t>O+</t>
  </si>
  <si>
    <t>O=+</t>
  </si>
  <si>
    <t>OH2</t>
  </si>
  <si>
    <t>N</t>
  </si>
  <si>
    <t>N=C</t>
  </si>
  <si>
    <t>NC=C</t>
  </si>
  <si>
    <t>NSP</t>
  </si>
  <si>
    <t>=N=</t>
  </si>
  <si>
    <t>NAZT</t>
  </si>
  <si>
    <t>N2OX</t>
  </si>
  <si>
    <t>N3OX</t>
  </si>
  <si>
    <t>NO3</t>
  </si>
  <si>
    <t>N=O</t>
  </si>
  <si>
    <t>NC=O</t>
  </si>
  <si>
    <t>NSO</t>
  </si>
  <si>
    <t>NCN+</t>
  </si>
  <si>
    <t>NGD+</t>
  </si>
  <si>
    <t>NR%</t>
  </si>
  <si>
    <t>NM</t>
  </si>
  <si>
    <t>N5M</t>
  </si>
  <si>
    <t>NPYD</t>
  </si>
  <si>
    <t>NPYL</t>
  </si>
  <si>
    <t>NPD+</t>
  </si>
  <si>
    <t>N5A</t>
  </si>
  <si>
    <t>N5B</t>
  </si>
  <si>
    <t>NPOX</t>
  </si>
  <si>
    <t>N5OX</t>
  </si>
  <si>
    <t>N5</t>
  </si>
  <si>
    <t>S</t>
  </si>
  <si>
    <t>S=C</t>
  </si>
  <si>
    <t>SO2</t>
  </si>
  <si>
    <t>SO2M</t>
  </si>
  <si>
    <t>PTET</t>
  </si>
  <si>
    <t>P</t>
  </si>
  <si>
    <t>-P=C</t>
  </si>
  <si>
    <t>F</t>
  </si>
  <si>
    <t>CL</t>
  </si>
  <si>
    <t>Cl</t>
  </si>
  <si>
    <t>BR</t>
  </si>
  <si>
    <t>Br</t>
  </si>
  <si>
    <t>I</t>
  </si>
  <si>
    <t>SI</t>
  </si>
  <si>
    <t>FE+2</t>
  </si>
  <si>
    <t>Fe</t>
  </si>
  <si>
    <t>FE+3</t>
  </si>
  <si>
    <t>F-</t>
  </si>
  <si>
    <t>CL-</t>
  </si>
  <si>
    <t>BR-</t>
  </si>
  <si>
    <t>LI+</t>
  </si>
  <si>
    <t>Li</t>
  </si>
  <si>
    <t>NA+</t>
  </si>
  <si>
    <t>Na</t>
  </si>
  <si>
    <t>K+</t>
  </si>
  <si>
    <t>K</t>
  </si>
  <si>
    <t>ZN+2</t>
  </si>
  <si>
    <t>Zn</t>
  </si>
  <si>
    <t>CA+2</t>
  </si>
  <si>
    <t>Ca</t>
  </si>
  <si>
    <t>CU+1</t>
  </si>
  <si>
    <t>Cu</t>
  </si>
  <si>
    <t>CU+2</t>
  </si>
  <si>
    <t>MG+2</t>
  </si>
  <si>
    <t>Mg</t>
  </si>
  <si>
    <t>DEFINITION</t>
  </si>
  <si>
    <t>CR</t>
  </si>
  <si>
    <t>ALKYL CARBON</t>
  </si>
  <si>
    <t>C=C</t>
  </si>
  <si>
    <t>VINYLIC</t>
  </si>
  <si>
    <t>CGD</t>
  </si>
  <si>
    <t>GUANIDINE CARBON</t>
  </si>
  <si>
    <t>C=O</t>
  </si>
  <si>
    <t>GENERAL CARBONYL C</t>
  </si>
  <si>
    <t>C=N</t>
  </si>
  <si>
    <t>C=OR</t>
  </si>
  <si>
    <t>KETONE OR ALDEHYDE CO</t>
  </si>
  <si>
    <t>C=ON</t>
  </si>
  <si>
    <t>AMIDE CARBONYL</t>
  </si>
  <si>
    <t>COO</t>
  </si>
  <si>
    <t>CARBOXYLIC ACID OF EST</t>
  </si>
  <si>
    <t>COON</t>
  </si>
  <si>
    <t>CARBAMATE CARBONYL</t>
  </si>
  <si>
    <t>COOO</t>
  </si>
  <si>
    <t>CARBONIC ACID OR ESTER</t>
  </si>
  <si>
    <t>C=OS</t>
  </si>
  <si>
    <t>THIOESTER, C=O</t>
  </si>
  <si>
    <t>C=S</t>
  </si>
  <si>
    <t>THIOESTER, C=S</t>
  </si>
  <si>
    <t>C=SN</t>
  </si>
  <si>
    <t>THIOAMIDE</t>
  </si>
  <si>
    <t>CSO2</t>
  </si>
  <si>
    <t>CARBON IN &gt;C=SO2</t>
  </si>
  <si>
    <t>CSP</t>
  </si>
  <si>
    <t>ACETYLENIC C</t>
  </si>
  <si>
    <t>=C=</t>
  </si>
  <si>
    <t>H-C</t>
  </si>
  <si>
    <t>HSI</t>
  </si>
  <si>
    <t>H-SI</t>
  </si>
  <si>
    <t>H-P</t>
  </si>
  <si>
    <t>OR</t>
  </si>
  <si>
    <t>O-CSP3</t>
  </si>
  <si>
    <t>OXYGEN IN H2O</t>
  </si>
  <si>
    <t>OC=O</t>
  </si>
  <si>
    <t>OC=C</t>
  </si>
  <si>
    <t>OC=N</t>
  </si>
  <si>
    <t>OXYGEN IN -O-C=N MOIETY</t>
  </si>
  <si>
    <t>OSO3</t>
  </si>
  <si>
    <t>DIVALENT O IN SULFATE</t>
  </si>
  <si>
    <t>OSO2</t>
  </si>
  <si>
    <t>DIVALENT O IN SULFITE</t>
  </si>
  <si>
    <t>OSO</t>
  </si>
  <si>
    <t>PAIR OF DIVALENT O ON S</t>
  </si>
  <si>
    <t>OTHER DIVALENT O ON S</t>
  </si>
  <si>
    <t>OPO3</t>
  </si>
  <si>
    <t>DIVALENT O IN PHOSPHATE</t>
  </si>
  <si>
    <t>OPO2</t>
  </si>
  <si>
    <t>DIVALENT O IN PHOSPHITE</t>
  </si>
  <si>
    <t>OPO</t>
  </si>
  <si>
    <t>PAIR OF DIVALENT O ON P</t>
  </si>
  <si>
    <t>OTHER DIVALENT O ON P</t>
  </si>
  <si>
    <t>-O-</t>
  </si>
  <si>
    <t>GENERAL DIVALENT OX</t>
  </si>
  <si>
    <t>O=C</t>
  </si>
  <si>
    <t>O=C, GENERIC</t>
  </si>
  <si>
    <t>O=CN</t>
  </si>
  <si>
    <t>O=C IN AMIDES</t>
  </si>
  <si>
    <t>O=CR</t>
  </si>
  <si>
    <t>O=C IN KET, ALD</t>
  </si>
  <si>
    <t>O=CO</t>
  </si>
  <si>
    <t>O=C IN ACIDS, ESTERS</t>
  </si>
  <si>
    <t>O=S</t>
  </si>
  <si>
    <t>TERMINAL O SULFOXIDES</t>
  </si>
  <si>
    <t>O=N</t>
  </si>
  <si>
    <t>NITROSO-GROUP OXYGEN</t>
  </si>
  <si>
    <t>NR</t>
  </si>
  <si>
    <t>AMINE N</t>
  </si>
  <si>
    <t>N=C, IMINES</t>
  </si>
  <si>
    <t>N=N</t>
  </si>
  <si>
    <t>N=N, AZO COMPOUNDS</t>
  </si>
  <si>
    <t>N-C=O, AMIDES</t>
  </si>
  <si>
    <t>NC=S</t>
  </si>
  <si>
    <t>N-C=S (DELOC LP)</t>
  </si>
  <si>
    <t>NN=C</t>
  </si>
  <si>
    <t>N-N=C (DELOC LP)</t>
  </si>
  <si>
    <t>NN=N</t>
  </si>
  <si>
    <t>N-N=N (DELOC LP)</t>
  </si>
  <si>
    <t>FLUORINE</t>
  </si>
  <si>
    <t>CHLORINE</t>
  </si>
  <si>
    <t>BROMINE</t>
  </si>
  <si>
    <t>IODINE</t>
  </si>
  <si>
    <t>THIOL, SULFIDE</t>
  </si>
  <si>
    <t>S DOUBLY BONDED TO C</t>
  </si>
  <si>
    <t>S=O</t>
  </si>
  <si>
    <t>SULFONE S</t>
  </si>
  <si>
    <t>SO2N</t>
  </si>
  <si>
    <t>SULFONAMIDE S</t>
  </si>
  <si>
    <t>SO3</t>
  </si>
  <si>
    <t>SULFONATE S</t>
  </si>
  <si>
    <t>OXYGENATED SULFONE S</t>
  </si>
  <si>
    <t>SNO</t>
  </si>
  <si>
    <t>NITROGEN ANALOG OF SO2</t>
  </si>
  <si>
    <t>SILICON</t>
  </si>
  <si>
    <t>C IN CYCLOBUTYL</t>
  </si>
  <si>
    <t>HOR</t>
  </si>
  <si>
    <t>H-O, ALCOHOLS</t>
  </si>
  <si>
    <t>GENERAL H ON O</t>
  </si>
  <si>
    <t>C IN CYCLOPROPLY</t>
  </si>
  <si>
    <t>HNR</t>
  </si>
  <si>
    <t>H-N, AMINES</t>
  </si>
  <si>
    <t>H3N</t>
  </si>
  <si>
    <t>H, AMMONIA</t>
  </si>
  <si>
    <t>HPYL</t>
  </si>
  <si>
    <t>H-N IN PYRROLE</t>
  </si>
  <si>
    <t>GENERAL H-N</t>
  </si>
  <si>
    <t>H-O, ACIDS</t>
  </si>
  <si>
    <t>HOP</t>
  </si>
  <si>
    <t>H-O-P, PHOS ACIDS</t>
  </si>
  <si>
    <t>PO4</t>
  </si>
  <si>
    <t>PHOSPHODIESTER</t>
  </si>
  <si>
    <t>PO3</t>
  </si>
  <si>
    <t>TETRACRD P, 3 OXYGENS</t>
  </si>
  <si>
    <t>PO2</t>
  </si>
  <si>
    <t>TETRACRD P, 2 OXYGENS</t>
  </si>
  <si>
    <t>PO</t>
  </si>
  <si>
    <t>GENERAL TETRACRD P</t>
  </si>
  <si>
    <t>TRICOORDINATE P</t>
  </si>
  <si>
    <t>IMINE N-H</t>
  </si>
  <si>
    <t>HN=N</t>
  </si>
  <si>
    <t>AZO N-H</t>
  </si>
  <si>
    <t>HNCO</t>
  </si>
  <si>
    <t>H-N, AMIDES</t>
  </si>
  <si>
    <t>HNCC</t>
  </si>
  <si>
    <t>H-N, ENAMINES</t>
  </si>
  <si>
    <t>HNCS</t>
  </si>
  <si>
    <t>H-N, THIOAMIDES</t>
  </si>
  <si>
    <t>HNCN</t>
  </si>
  <si>
    <t>H-N, HN-C=N</t>
  </si>
  <si>
    <t>HNNC</t>
  </si>
  <si>
    <t>H-N, HN-N=C</t>
  </si>
  <si>
    <t>HNNN</t>
  </si>
  <si>
    <t>H-N, HN-N=N</t>
  </si>
  <si>
    <t>HSP2</t>
  </si>
  <si>
    <t>GENERAL H ON SP2 N</t>
  </si>
  <si>
    <t>H-O, ENOLS, PHENOLS</t>
  </si>
  <si>
    <t>HOCN</t>
  </si>
  <si>
    <t>H-O IN HO-C=N</t>
  </si>
  <si>
    <t>C=C IN 4-RING</t>
  </si>
  <si>
    <t>H-OH</t>
  </si>
  <si>
    <t>O2CM</t>
  </si>
  <si>
    <t>O, CARBOXYLATE ANION</t>
  </si>
  <si>
    <t>OXN</t>
  </si>
  <si>
    <t>OXIDE ON NITROHGEN</t>
  </si>
  <si>
    <t>O2N</t>
  </si>
  <si>
    <t>NITRO-GROUP OXYGEN</t>
  </si>
  <si>
    <t>O2NO</t>
  </si>
  <si>
    <t>NITRO-GROUP IN NITRATE</t>
  </si>
  <si>
    <t>O3N</t>
  </si>
  <si>
    <t>NITRATE ANION OXYGEN</t>
  </si>
  <si>
    <t>O-S</t>
  </si>
  <si>
    <t>SINGLE TERM O ON TET S</t>
  </si>
  <si>
    <t>O2S</t>
  </si>
  <si>
    <t>SULFONES, SULFONAMIDES</t>
  </si>
  <si>
    <t>O3S</t>
  </si>
  <si>
    <t>O4S</t>
  </si>
  <si>
    <t>OSMS</t>
  </si>
  <si>
    <t>THIOSULFINATE O (-1/2)</t>
  </si>
  <si>
    <t>OP</t>
  </si>
  <si>
    <t>TERMINAL O, O-P</t>
  </si>
  <si>
    <t>O2P</t>
  </si>
  <si>
    <t>O3P</t>
  </si>
  <si>
    <t>O4P</t>
  </si>
  <si>
    <t>TERMINAL O, PO4(-3)</t>
  </si>
  <si>
    <t>O4CL</t>
  </si>
  <si>
    <t>TERMINAL O IN CLO4(-)</t>
  </si>
  <si>
    <t>NR+</t>
  </si>
  <si>
    <t>N+, QUATERNARY N</t>
  </si>
  <si>
    <t>OM2</t>
  </si>
  <si>
    <t>OXIDE OXYGEN ON SP2 C</t>
  </si>
  <si>
    <t>HNR+</t>
  </si>
  <si>
    <t>H-N+</t>
  </si>
  <si>
    <t>HNN+</t>
  </si>
  <si>
    <t>H ON IMIDAZOLIUM N</t>
  </si>
  <si>
    <t>HNC+</t>
  </si>
  <si>
    <t>H ON PROTONATED N+=C-N</t>
  </si>
  <si>
    <t>HGD+</t>
  </si>
  <si>
    <t>H ON GUANIDINIUM N</t>
  </si>
  <si>
    <t>CB</t>
  </si>
  <si>
    <t>AROMATIC C</t>
  </si>
  <si>
    <t>AROMATIC N, PYRIDINE</t>
  </si>
  <si>
    <t>AROMATIC N, PYRROLE</t>
  </si>
  <si>
    <t>N-C=C (DELOC LP)</t>
  </si>
  <si>
    <t>NC=N</t>
  </si>
  <si>
    <t>N-C=N (DELOC LP)</t>
  </si>
  <si>
    <t>C IN CO2- ANION</t>
  </si>
  <si>
    <t>CS2M</t>
  </si>
  <si>
    <t>THIOCARBOXYLATE C</t>
  </si>
  <si>
    <t>N TRIPLE BONDED</t>
  </si>
  <si>
    <t>NSO2</t>
  </si>
  <si>
    <t>STHI</t>
  </si>
  <si>
    <t>S IN THIOPHENE</t>
  </si>
  <si>
    <t>NO2</t>
  </si>
  <si>
    <t>NITRO GROUP N</t>
  </si>
  <si>
    <t>NITRATE GROUP N</t>
  </si>
  <si>
    <t>NITROSO GROUP N</t>
  </si>
  <si>
    <t>TERMINAL N, AZIDE</t>
  </si>
  <si>
    <t>OXONIUM (TRICOORD) O</t>
  </si>
  <si>
    <t>H ON OXONIUM OXYGEN</t>
  </si>
  <si>
    <t>OXENIUM OXYGEN+</t>
  </si>
  <si>
    <t>H ON OXENIUM O+</t>
  </si>
  <si>
    <t>N TWICE DOUBLE BONDED</t>
  </si>
  <si>
    <t>N+=C</t>
  </si>
  <si>
    <t>IMINIUM NITROGEN</t>
  </si>
  <si>
    <t>N+=N</t>
  </si>
  <si>
    <t>AZONIUM NITROGEN</t>
  </si>
  <si>
    <t>N IN +N=C-N: ; Q=1/2</t>
  </si>
  <si>
    <t>GUANIDINIUM N; Q=1/3</t>
  </si>
  <si>
    <t>CGD+</t>
  </si>
  <si>
    <t>GUANIDINIUM CARBON</t>
  </si>
  <si>
    <t>C IN +N=C-N RESONANCE</t>
  </si>
  <si>
    <t>N PYRIDINIUM ION</t>
  </si>
  <si>
    <t>OFUR</t>
  </si>
  <si>
    <t>AROMATIC O, FURAN</t>
  </si>
  <si>
    <t>ISONITRILE CARBON</t>
  </si>
  <si>
    <t>ISONITRILE N</t>
  </si>
  <si>
    <t>SULFONAMIDE N-</t>
  </si>
  <si>
    <t>ALPHA AROM 5-RING  C</t>
  </si>
  <si>
    <t>BETA AROM 5-RING  C</t>
  </si>
  <si>
    <t>ALPHA AROM 5-RING N</t>
  </si>
  <si>
    <t>NITROGEN IN N-OXIDE</t>
  </si>
  <si>
    <t>OXYGEN IN WATER</t>
  </si>
  <si>
    <t>HS</t>
  </si>
  <si>
    <t>S2CM</t>
  </si>
  <si>
    <t>THIOCARBOXYLATE S</t>
  </si>
  <si>
    <t>S-P</t>
  </si>
  <si>
    <t>TERMINAL SULFUR ON P</t>
  </si>
  <si>
    <t>SM</t>
  </si>
  <si>
    <t>SSMO</t>
  </si>
  <si>
    <t>TERM S, THIOSULFINATE</t>
  </si>
  <si>
    <t>SULFUR IN SULFINATE</t>
  </si>
  <si>
    <t>SSOM</t>
  </si>
  <si>
    <t>SULFUR, THIOSULFINATE</t>
  </si>
  <si>
    <t>SULFINYL SULFUR, C=S=O</t>
  </si>
  <si>
    <t>P DOUBLY BONDED TO C</t>
  </si>
  <si>
    <t>NEG N IN TETRAZOLE AN</t>
  </si>
  <si>
    <t>CLO4</t>
  </si>
  <si>
    <t>CHLORINE IN CLO4(-)</t>
  </si>
  <si>
    <t>GENERAL AROM 5-RING C</t>
  </si>
  <si>
    <t>GENERAL AROM 5-RING N</t>
  </si>
  <si>
    <t>C IN N-C-N, IM+ ION</t>
  </si>
  <si>
    <t>NIM+</t>
  </si>
  <si>
    <t>N IN N-C-N, IM+ ION</t>
  </si>
  <si>
    <t>N5AX</t>
  </si>
  <si>
    <t>N5BX</t>
  </si>
  <si>
    <t>IRON +2 CATION</t>
  </si>
  <si>
    <t>IRON +3 CATION</t>
  </si>
  <si>
    <t>FLUORIDE ANION</t>
  </si>
  <si>
    <t>CHLORIDE ANION</t>
  </si>
  <si>
    <t>BROMIDE ANION</t>
  </si>
  <si>
    <t>LITHIUM CATION</t>
  </si>
  <si>
    <t>SODIUM CATION</t>
  </si>
  <si>
    <t>POTASSIUM CATION</t>
  </si>
  <si>
    <t>DIPOSITIVE ZINC CATION</t>
  </si>
  <si>
    <t>ZINC</t>
  </si>
  <si>
    <t>DIPOSITIVE CALCIUM CATION</t>
  </si>
  <si>
    <t>MONOPOSITIVE COPPER CATION</t>
  </si>
  <si>
    <t>DIPOSITIVE COPPER CATION</t>
  </si>
  <si>
    <t>DIPOSITIVE MAGNESIUM CATION</t>
  </si>
  <si>
    <t>=-OS</t>
  </si>
  <si>
    <t>=-OP</t>
  </si>
  <si>
    <t>=SO2</t>
  </si>
  <si>
    <t>=S=O</t>
  </si>
  <si>
    <t>SYMBOL</t>
  </si>
  <si>
    <t>TYPE</t>
  </si>
  <si>
    <t>SMILES</t>
  </si>
  <si>
    <t>Row Labels</t>
  </si>
  <si>
    <t>Grand Total</t>
  </si>
  <si>
    <t>FILEORDER</t>
  </si>
  <si>
    <t>Atom</t>
  </si>
  <si>
    <t>[CD4]</t>
  </si>
  <si>
    <t>.</t>
  </si>
  <si>
    <t>N-OXIDE NITROGEN IN 5-RING ALPHA POSITION</t>
  </si>
  <si>
    <t>N-OXIDE NITROGEN IN 5-RING BETA POSITION</t>
  </si>
  <si>
    <t>N-OXIDE NITROGEN IN GENERAL 5-RING POSITION</t>
  </si>
  <si>
    <t>ERROR IN MMFFDEF.PAR gives this type 2</t>
  </si>
  <si>
    <t>$([SD2](-*)-*)</t>
  </si>
  <si>
    <t>[PD4]</t>
  </si>
  <si>
    <t>[PD3]</t>
  </si>
  <si>
    <t>$([CD1]#N)</t>
  </si>
  <si>
    <t>ElemNo</t>
  </si>
  <si>
    <t>SORTORDER</t>
  </si>
  <si>
    <t>atype</t>
  </si>
  <si>
    <t>aspec</t>
  </si>
  <si>
    <t>crd</t>
  </si>
  <si>
    <t>val</t>
  </si>
  <si>
    <t>pilp</t>
  </si>
  <si>
    <t>mltb</t>
  </si>
  <si>
    <t>arom</t>
  </si>
  <si>
    <t>lin</t>
  </si>
  <si>
    <t>sbmb</t>
  </si>
  <si>
    <t>$([#8D2](-*)-*)</t>
  </si>
  <si>
    <t>$([#8D1]=[#6,#7,#16])</t>
  </si>
  <si>
    <t>[ID1]</t>
  </si>
  <si>
    <t>[SiD4]</t>
  </si>
  <si>
    <t>[CD4r4]</t>
  </si>
  <si>
    <t>$([HD1][OD2])</t>
  </si>
  <si>
    <t>[CD4r3]</t>
  </si>
  <si>
    <t>[cD3]</t>
  </si>
  <si>
    <t>$([ND1]#*)</t>
  </si>
  <si>
    <t>$([ND3](=O)O)</t>
  </si>
  <si>
    <t>$([ND2](=*)=*)</t>
  </si>
  <si>
    <t>$([OD2](H)H)</t>
  </si>
  <si>
    <t>[FeD0+2]</t>
  </si>
  <si>
    <t>[FeD0+3]</t>
  </si>
  <si>
    <t>[ZnD0+2]</t>
  </si>
  <si>
    <t>[CuD0+1]</t>
  </si>
  <si>
    <t>[CuD0+2]</t>
  </si>
  <si>
    <t>[$([HD1]O[#6D3]),$([HD1]O[#6]=[#7])]</t>
  </si>
  <si>
    <t>$([OD1][ND3]([OD1])[OD1])</t>
  </si>
  <si>
    <t>$([OD1][ClD4]([OD1])([OD1])[OD1])</t>
  </si>
  <si>
    <t>$([OD1][PD4]([OD1])([OD1])[OD1])</t>
  </si>
  <si>
    <t>$([OD1][SD4]([OD1])([OD1])[OD1])</t>
  </si>
  <si>
    <t>SO4(2-)</t>
  </si>
  <si>
    <t>SULFONATES, TERM OX ROSO3(-)</t>
  </si>
  <si>
    <t>$([OD1][CD3][OD1])</t>
  </si>
  <si>
    <t>[BrD0]</t>
  </si>
  <si>
    <t>[BrD1]</t>
  </si>
  <si>
    <t>[CaD0]</t>
  </si>
  <si>
    <t>[ClD0]</t>
  </si>
  <si>
    <t>[ClD1]</t>
  </si>
  <si>
    <t>$([ClD4]([OD1])([OD1])([OD1])[OD1])</t>
  </si>
  <si>
    <t>[FD1]</t>
  </si>
  <si>
    <t>[FD0]</t>
  </si>
  <si>
    <t>[KD0]</t>
  </si>
  <si>
    <t>[LiD0]</t>
  </si>
  <si>
    <t>[MgD0]</t>
  </si>
  <si>
    <t>[ND4]</t>
  </si>
  <si>
    <t>$([OD1][ND3]([OD1])[OD2])</t>
  </si>
  <si>
    <t>[OD3]</t>
  </si>
  <si>
    <t>[NaD0]</t>
  </si>
  <si>
    <t>TERMINAL O, O3P GROUP ROPO3</t>
  </si>
  <si>
    <t>TERMINAL O, O2P GROUP (RO)P(O)2C</t>
  </si>
  <si>
    <t>$([OD1][ND3]([#6])[OD1])</t>
  </si>
  <si>
    <t>$([OD1][#15])</t>
  </si>
  <si>
    <t>(BETA) AROM 5-RING N</t>
  </si>
  <si>
    <t>$([CD3r4]=C)</t>
  </si>
  <si>
    <t>H-N IN IN A N-OXIDE</t>
  </si>
  <si>
    <t>HNSO</t>
  </si>
  <si>
    <t>H-N IN SULFONAMIDE</t>
  </si>
  <si>
    <t>HNC%</t>
  </si>
  <si>
    <t>HYDROGEN ON N ATTACHED TO TRIPLY BONDED CARBON</t>
  </si>
  <si>
    <t>CARBON AS IN BENZENE, PYRROLE</t>
  </si>
  <si>
    <t>NITROGEN ATTACHED TO CYANO GROUP</t>
  </si>
  <si>
    <t>DIVALENT NITROGEN REPLACING MONOVALENT O IN SO2 GROUP</t>
  </si>
  <si>
    <t>N5B+</t>
  </si>
  <si>
    <t>POSITIVE N5B NITROGEN - FORMAL CHARGE=1</t>
  </si>
  <si>
    <t>CYANAM01</t>
  </si>
  <si>
    <t>DOZNIP</t>
  </si>
  <si>
    <t>FADVUB</t>
  </si>
  <si>
    <t>JILWUW</t>
  </si>
  <si>
    <t>SALVEG</t>
  </si>
  <si>
    <t>$([HD1][#15,#16])</t>
  </si>
  <si>
    <t>H-S (or H-P)</t>
  </si>
  <si>
    <t>$([HD1][#8])</t>
  </si>
  <si>
    <t>$([H][#6,Si])</t>
  </si>
  <si>
    <t>#???see below…</t>
  </si>
  <si>
    <t>[OD1]</t>
  </si>
  <si>
    <t>$([HD1]OS)</t>
  </si>
  <si>
    <t>H-O-S, SULF ACIDS (H on OS)</t>
  </si>
  <si>
    <t>$([HD1][OD2][H])</t>
  </si>
  <si>
    <t>$([HD1][OD3])</t>
  </si>
  <si>
    <t>$([HD1][OD2]=*)</t>
  </si>
  <si>
    <t>$([SD2]([CD3])[OD1])</t>
  </si>
  <si>
    <t>$([SD3]([OD1,SD1])[OD1])</t>
  </si>
  <si>
    <t>$([SD1]=[#6D3])</t>
  </si>
  <si>
    <t>$([SD1][CD3][SD1])</t>
  </si>
  <si>
    <t>Si</t>
  </si>
  <si>
    <t>TERMINAL SULFUR ON C (P,S)</t>
  </si>
  <si>
    <t>SULFOXIDE S (also S(=O)[N,O])</t>
  </si>
  <si>
    <t>$([SD3]([OD1,ND2])([#6,#7D3,#8D2])[#6,#7D3,#8D2])</t>
  </si>
  <si>
    <t>$([PD2]=C)</t>
  </si>
  <si>
    <t>[$([SD4]([OD1,ND2])[OD1,ND2]),$([SD3](=C)([OD1,ND2])[OD1,ND2])]</t>
  </si>
  <si>
    <t>[$([OD1]$([#7D3]=,:*)),$([OD1][#7D4])]</t>
  </si>
  <si>
    <t>O=S=C</t>
  </si>
  <si>
    <t>#$([OD1][#16])</t>
  </si>
  <si>
    <t>$([OD1][SD3][OD1,SD1])</t>
  </si>
  <si>
    <t>$([ND4][OD1])</t>
  </si>
  <si>
    <t>$([nD3][OD1])</t>
  </si>
  <si>
    <t>$([HD1][#7])</t>
  </si>
  <si>
    <t>[$([HD1][nD3r500])]</t>
  </si>
  <si>
    <t>[cD3r500]</t>
  </si>
  <si>
    <t>$([nD3r500][OD1])</t>
  </si>
  <si>
    <t>[nD2r500][nD2r500][nD2r500][nD2r500]</t>
  </si>
  <si>
    <t>[nD2r500]</t>
  </si>
  <si>
    <t>[oD2r500]</t>
  </si>
  <si>
    <t>[sD2r500]</t>
  </si>
  <si>
    <t>[nD2r600]</t>
  </si>
  <si>
    <t>[$([HD1][ND4]), $([HD1][#7D3v4])]</t>
  </si>
  <si>
    <t>ALLENIC C (also isocyanate)</t>
  </si>
  <si>
    <t>$([#6D2]#*)</t>
  </si>
  <si>
    <t>$([#6D2](=*)=*)</t>
  </si>
  <si>
    <t>$([ND3][#6]=[#7,#15])</t>
  </si>
  <si>
    <t>[$([ND3][#6]=[#6]),$([ND3]c)]</t>
  </si>
  <si>
    <t>$([ND2]=[#6,#7])</t>
  </si>
  <si>
    <t>[nD3r500v3]</t>
  </si>
  <si>
    <t>$([HD1][#7]=[#6,#7])</t>
  </si>
  <si>
    <t>[$([ND3](-A)(-A)-A),$([ND3](-A)(-A)-n)]</t>
  </si>
  <si>
    <t>$([ND1][ND2])</t>
  </si>
  <si>
    <t>$([ND2](=O)[#6,#7])</t>
  </si>
  <si>
    <t>[$([ND3]([OD1])([#6])[#6]),$([ND3]([OD1])=[#6,#7])]</t>
  </si>
  <si>
    <t>$([nD3r500v4]:a:[oD2,sD2])</t>
  </si>
  <si>
    <t>[$([HD1][#7D3v4][OD1]),$([HD1][#7D4][OD1])]</t>
  </si>
  <si>
    <t>HN-MM94 bug? (should be 28?)</t>
  </si>
  <si>
    <t>[$([HD1][#7D3][SD3]([OD1])[#6])]</t>
  </si>
  <si>
    <t>[$([CD3]([OD1])[OD1]), $([CD3]([SD1])[SD1])]</t>
  </si>
  <si>
    <t>$([ND2][SD4]([OD1])([#6])[#6])</t>
  </si>
  <si>
    <t>[$([HD1]OC(=O)[H,#6]),$([HD1]OP)]</t>
  </si>
  <si>
    <t>NC#N</t>
  </si>
  <si>
    <t>$([ND3][CD2][ND1])</t>
  </si>
  <si>
    <t>$([HD1][#7D3][CD2][ND1])</t>
  </si>
  <si>
    <t>[$([HD1][#7D3]c),$([HD1][#7D3][#6]=[#6,#7,#8,#16]),$([HD1][#7D3][#16][OD1]),$([HD1][#7D3][#15]([OD1])[OD1])]</t>
  </si>
  <si>
    <t>$([HD1][#7D2][SD4]([OD1])([#6])[#6])</t>
  </si>
  <si>
    <t>$([HD1][#7D3][#7D2]=[#7D2])</t>
  </si>
  <si>
    <t>(NEG N IN TRIAZOLE)</t>
  </si>
  <si>
    <t>[nD2r500]:[nD2r500]:c:[nD2r500]</t>
  </si>
  <si>
    <t>[$([ND2v2][SD4]),$([ND2v2][CD3])]</t>
  </si>
  <si>
    <t>$([ND3v3][#6]=O)</t>
  </si>
  <si>
    <t>$([CD3]=[O,N,P,S])</t>
  </si>
  <si>
    <t>Appears to be an error in MMFF94 -- crd for Type 43 should be 3, not 2. (FIZGEA)</t>
  </si>
  <si>
    <t>N, SULFONAMIDES (and phosphones)</t>
  </si>
  <si>
    <t>$([ND3v4]=[#6,#7])</t>
  </si>
  <si>
    <t>$([ND3v4]([H])([#6])=[#7])</t>
  </si>
  <si>
    <t>[cD3]1ccccc1</t>
  </si>
  <si>
    <t>$([CD3]=C)</t>
  </si>
  <si>
    <t>[nD3r600v4]</t>
  </si>
  <si>
    <t>$([CD3]([#7D3v3])=[#7D3v4&amp;!r600&amp;!$([#7][OD1])])</t>
  </si>
  <si>
    <t>$([CD3]([#7D3v3])([#7D3v3])=[#7D3v4&amp;!r600&amp;!$([#7][OD1])])</t>
  </si>
  <si>
    <t>[$([HD1][ND3v4]=[#6D3][#7D3v3]),$([HD1][ND3v3][#6D3]=[#7D3v4&amp;!r600&amp;!$([#7][OD1])])]</t>
  </si>
  <si>
    <t>[$([HD1][nr500v4]=[cr500]:[nr500v3]),$([HD1][nr500v3]:[cr500]=[nr500v4])]</t>
  </si>
  <si>
    <t>$([CD3](=[#7D3v3])([#7D3v3])[#7D2v3])</t>
  </si>
  <si>
    <t>AROMATIC N, PYRROLE (tetrazole)</t>
  </si>
  <si>
    <t>[$([HD1][ND3v4]=[#6D3]([#7D3v3])[#7D3v3]),$([HD1][ND3v3][#6D3]([#7D3v3])=[#7D3v4&amp;!r600&amp;!$([#7][OD1])&amp;!$([#7][OD1])])]</t>
  </si>
  <si>
    <t>$([cD3r500]([#7D3v3])=[#7D3v4&amp;!r600&amp;!$([#7][OD1])])</t>
  </si>
  <si>
    <t>[$([ND3v3][#6D3]([#7D3v3&amp;!r600&amp;!$([#7][OD1])])=[#7D3v4&amp;!r600&amp;!$([#7][OD1])]),$([ND3v4]=[#6D3]([#7D3v3&amp;!r600&amp;!$([#7][OD1])])[#7D3v3&amp;!r600&amp;!$([#7][OD1])])]</t>
  </si>
  <si>
    <t>[$([ND3v4]=[#6D3][#7D3v3]),$([ND3v3][#6D3]=[#7D3v4&amp;!r600&amp;!$([#7][OD1])])]</t>
  </si>
  <si>
    <t>[$([nD3r500v4]=[cD3][#7D3v3]),$([nD3r500v3][#6D3]=[#7D3v4&amp;!r600&amp;!$([#7][OD1])])]</t>
  </si>
  <si>
    <t>$([nD3v3r500][nD2]=[nD2][nD2])</t>
  </si>
  <si>
    <t>N, sulfinamide</t>
  </si>
  <si>
    <t># not implemented: [$([ND3]S[OD1])&amp;!$([ND3]S([OD1])[OD1])]</t>
  </si>
  <si>
    <t>[$([ND3]S([OD1])[OD1]),$([ND3]P([OD1])[OD1])]</t>
  </si>
  <si>
    <t>NEG N IN DIAZOLE</t>
  </si>
  <si>
    <t>$([nD2r500][nD2r500]ccc)</t>
  </si>
  <si>
    <t>$([ND3v3][#7D2v3]=[#7D2v3])</t>
  </si>
  <si>
    <t>$([ND3][#6]=[#16])</t>
  </si>
  <si>
    <t># not implemented??$([ND3][#7]=[#6,#7])</t>
  </si>
  <si>
    <t>$([ND2v3]S([OD1])[OD1])</t>
  </si>
  <si>
    <t>N, SULFONAMIDES (S(O)2-N=S)</t>
  </si>
  <si>
    <t>$([nD2r500][sD2])</t>
  </si>
  <si>
    <t>$([nD2r500]:a:[sD2])</t>
  </si>
  <si>
    <t>ALPHA AROM 5-RING N (thiophene)</t>
  </si>
  <si>
    <t>(BETA) AROM 5-RING N (thiophene0</t>
  </si>
  <si>
    <t>[$([nD2r500]:[nD3v3])&amp;!$([$(n:[$([nv4])&amp;!$([#7][OD1])]),$(n:a=[$([nv4])&amp;!$([#7][OD1])]),$(n=a:[$([nv4])&amp;!$([#7][OD1])])])]</t>
  </si>
  <si>
    <t>[$([nD2r500]:a:[nD3v3])&amp;!$([$(n:[$([nv4])&amp;!$([#7][OD1])]),$(n:a=[$([nv4])&amp;!$([#7][OD1])]),$(n=a:[$([nv4])&amp;!$([#7][OD1])])])]</t>
  </si>
  <si>
    <t>$([nD2r500]:[oD2])</t>
  </si>
  <si>
    <t>$([nD2r500]:a:[oD2])</t>
  </si>
  <si>
    <t>ALPHA AROM 5-RING N (furan)</t>
  </si>
  <si>
    <t>(BETA) AROM 5-RING N (furan)</t>
  </si>
  <si>
    <t>ALPHA AROM 5-RING  C (furan or thiophene)</t>
  </si>
  <si>
    <t>BETA AROM 5-RING  C (furan or thiophene)</t>
  </si>
  <si>
    <t>$([cD3r500]:[nD3v3r500])</t>
  </si>
  <si>
    <t>$([cD3r500]1a[nD3v3r500]aa1)</t>
  </si>
  <si>
    <t>$([cD3r500]:[oD2r500,sD2r500])</t>
  </si>
  <si>
    <t>$([cD3r500]:a:[oD2r500,sD2r500])</t>
  </si>
  <si>
    <t>[$([cD3r500]1[oD2r500,sD2r500,nD3v3r500]aaa1);$([cD3r500]1a[oD2r500,sD2r500,nD3v3r500]aa1)]</t>
  </si>
  <si>
    <t>general 5-ring C both alpha and beta</t>
  </si>
  <si>
    <t>general 5-ring C (imidzolium cation)</t>
  </si>
  <si>
    <t>general 5-ring C (1,2-diazole)</t>
  </si>
  <si>
    <t>[$([cD3r500]1[nv4r500&amp;!$(n[OD1])]aaa1),$([cr500]1a[nv4r500&amp;!$(n[OD1])]aa1)]</t>
  </si>
  <si>
    <t>[$([cD3r500]1[cr500][cr500][nD2r500][nD2r500]1),$([cD3r500]1[cr500][nD2r500][nD2r500][cr500]1)]</t>
  </si>
  <si>
    <t>$([OD1]=[#16D2]=*)</t>
  </si>
  <si>
    <t>$([SD1][#15,#6,#16][OD1])</t>
  </si>
  <si>
    <t>TERMINAL SULFUR  on alkene</t>
  </si>
  <si>
    <t>$([SD1][#15,#16])</t>
  </si>
  <si>
    <t>$([SD1][#6])</t>
  </si>
  <si>
    <t>[$([OD1][SD4][OD1,ND2]),$([OD1][SD3]([OD1,ND2])=C)]</t>
  </si>
  <si>
    <t>$([OD1][SD4]([OD1])[OD1])</t>
  </si>
  <si>
    <t>$([ND2]#[#6])</t>
  </si>
  <si>
    <t>diazo N (+1)</t>
  </si>
  <si>
    <t>$([ND2]#[#7])</t>
  </si>
  <si>
    <t>$([OD1][PD4]([OD1])([OD1])[OD2,SD2])</t>
  </si>
  <si>
    <t>$([OD1][PD4]([OD1,SD1])([!$([OD1,SD1])])[!$([OD1,SD1])])</t>
  </si>
  <si>
    <t>formalCharge*12</t>
  </si>
  <si>
    <t>HTYPE</t>
  </si>
  <si>
    <t>ENOL OR PHENOLIC O</t>
  </si>
  <si>
    <t>$([OD2][#16])</t>
  </si>
  <si>
    <t>$([OD2][#15])</t>
  </si>
  <si>
    <t>$([OD2]([H])[H])</t>
  </si>
  <si>
    <t>$([OD2]=*)</t>
  </si>
  <si>
    <t>RCO2H</t>
  </si>
  <si>
    <t>RCO2R</t>
  </si>
  <si>
    <t>$([OD2][#6D3][#6D3])</t>
  </si>
  <si>
    <t>$([OD2]-[#6D3]=[#7])</t>
  </si>
  <si>
    <t>$([OD2](H)[#6]=O)</t>
  </si>
  <si>
    <t>$([OD2]C=O)</t>
  </si>
  <si>
    <t>RO- or HO-</t>
  </si>
  <si>
    <t>$([nD3v4]=[#6D3]([#7D3v3&amp;!r600])[#7D3v3&amp;!r600&amp;!$([#7][OD1])])</t>
  </si>
  <si>
    <t>$([nD3v3][#6D3]([#7D3v3&amp;!r600])=[#7D3v4&amp;!r600&amp;!$([#7][OD1])])</t>
  </si>
  <si>
    <t>smbm</t>
  </si>
  <si>
    <t>#AtSym ElemNo mmType HType formalCharge*12 val Desc Smiles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</si>
</sst>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ourier New"/>
      <family val="3"/>
    </font>
    <font>
      <sz val="11"/>
      <color theme="1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quotePrefix="1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2" borderId="0" xfId="0" applyFill="1"/>
    <xf numFmtId="0" fontId="0" fillId="0" borderId="0" xfId="0" applyFill="1"/>
    <xf numFmtId="0" fontId="1" fillId="2" borderId="0" xfId="0" applyFont="1" applyFill="1"/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ob Hanson" refreshedDate="41026.257216319442" createdVersion="4" refreshedVersion="4" minRefreshableVersion="3" recordCount="183">
  <cacheSource type="worksheet">
    <worksheetSource ref="B1:B236" sheet="main"/>
  </cacheSource>
  <cacheFields count="1">
    <cacheField name="Atom" numFmtId="0">
      <sharedItems count="18">
        <s v="N"/>
        <s v="C"/>
        <s v="Br"/>
        <s v="Ca"/>
        <s v="Cl"/>
        <s v="Cu"/>
        <s v="F"/>
        <s v="Fe"/>
        <s v="H"/>
        <s v="I"/>
        <s v="K"/>
        <s v="Li"/>
        <s v="Mg"/>
        <s v="Na"/>
        <s v="O"/>
        <s v="P"/>
        <s v="S"/>
        <s v="Z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3">
  <r>
    <x v="0"/>
  </r>
  <r>
    <x v="0"/>
  </r>
  <r>
    <x v="0"/>
  </r>
  <r>
    <x v="1"/>
  </r>
  <r>
    <x v="1"/>
  </r>
  <r>
    <x v="1"/>
  </r>
  <r>
    <x v="1"/>
  </r>
  <r>
    <x v="0"/>
  </r>
  <r>
    <x v="0"/>
  </r>
  <r>
    <x v="0"/>
  </r>
  <r>
    <x v="0"/>
  </r>
  <r>
    <x v="0"/>
  </r>
  <r>
    <x v="2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3"/>
  </r>
  <r>
    <x v="4"/>
  </r>
  <r>
    <x v="4"/>
  </r>
  <r>
    <x v="4"/>
  </r>
  <r>
    <x v="5"/>
  </r>
  <r>
    <x v="5"/>
  </r>
  <r>
    <x v="6"/>
  </r>
  <r>
    <x v="7"/>
  </r>
  <r>
    <x v="7"/>
  </r>
  <r>
    <x v="7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9"/>
  </r>
  <r>
    <x v="10"/>
  </r>
  <r>
    <x v="11"/>
  </r>
  <r>
    <x v="1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3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5"/>
  </r>
  <r>
    <x v="15"/>
  </r>
  <r>
    <x v="15"/>
  </r>
  <r>
    <x v="15"/>
  </r>
  <r>
    <x v="15"/>
  </r>
  <r>
    <x v="15"/>
  </r>
  <r>
    <x v="15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7"/>
  </r>
  <r>
    <x v="1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A22" firstHeaderRow="1" firstDataRow="1" firstDataCol="1"/>
  <pivotFields count="1">
    <pivotField axis="axisRow" showAll="0">
      <items count="19">
        <item x="2"/>
        <item x="1"/>
        <item x="3"/>
        <item x="4"/>
        <item x="5"/>
        <item x="6"/>
        <item x="7"/>
        <item x="8"/>
        <item x="9"/>
        <item x="10"/>
        <item x="11"/>
        <item x="12"/>
        <item x="0"/>
        <item x="13"/>
        <item x="14"/>
        <item x="15"/>
        <item x="16"/>
        <item x="17"/>
        <item t="default"/>
      </items>
    </pivotField>
  </pivotFields>
  <rowFields count="1">
    <field x="0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9"/>
  <sheetViews>
    <sheetView tabSelected="1" zoomScale="115" zoomScaleNormal="115" workbookViewId="0">
      <pane xSplit="4" ySplit="1" topLeftCell="J86" activePane="bottomRight" state="frozen"/>
      <selection pane="topRight" activeCell="E1" sqref="E1"/>
      <selection pane="bottomLeft" activeCell="A2" sqref="A2"/>
      <selection pane="bottomRight" activeCell="K97" sqref="K97"/>
    </sheetView>
  </sheetViews>
  <sheetFormatPr defaultRowHeight="15" x14ac:dyDescent="0.25"/>
  <cols>
    <col min="1" max="1" width="6.140625" customWidth="1"/>
    <col min="2" max="2" width="3.42578125" customWidth="1"/>
    <col min="3" max="3" width="5.42578125" customWidth="1"/>
    <col min="10" max="10" width="8.5703125" customWidth="1"/>
    <col min="11" max="12" width="9.140625" style="4"/>
    <col min="13" max="13" width="35.5703125" customWidth="1"/>
    <col min="14" max="14" width="31.7109375" customWidth="1"/>
    <col min="15" max="15" width="35.140625" style="6" customWidth="1"/>
    <col min="17" max="17" width="19.140625" customWidth="1"/>
  </cols>
  <sheetData>
    <row r="1" spans="1:17" s="4" customFormat="1" ht="15.75" x14ac:dyDescent="0.3">
      <c r="A1" s="4" t="s">
        <v>361</v>
      </c>
      <c r="B1" s="4" t="s">
        <v>362</v>
      </c>
      <c r="C1" s="4" t="s">
        <v>373</v>
      </c>
      <c r="D1" s="4" t="s">
        <v>356</v>
      </c>
      <c r="E1" s="4" t="s">
        <v>377</v>
      </c>
      <c r="F1" s="4" t="s">
        <v>379</v>
      </c>
      <c r="G1" s="4" t="s">
        <v>380</v>
      </c>
      <c r="H1" s="4" t="s">
        <v>591</v>
      </c>
      <c r="I1" s="4" t="s">
        <v>378</v>
      </c>
      <c r="J1" s="4" t="s">
        <v>575</v>
      </c>
      <c r="K1" s="4" t="s">
        <v>357</v>
      </c>
      <c r="L1" s="4" t="s">
        <v>576</v>
      </c>
      <c r="M1" s="4" t="s">
        <v>358</v>
      </c>
      <c r="N1" s="4" t="s">
        <v>89</v>
      </c>
      <c r="O1" s="5" t="s">
        <v>592</v>
      </c>
      <c r="P1" s="4" t="s">
        <v>374</v>
      </c>
    </row>
    <row r="2" spans="1:17" x14ac:dyDescent="0.25">
      <c r="A2">
        <v>18</v>
      </c>
      <c r="B2" t="s">
        <v>13</v>
      </c>
      <c r="C2">
        <f>VLOOKUP(B2,elemno!A:B,2,FALSE)</f>
        <v>1</v>
      </c>
      <c r="D2" t="s">
        <v>12</v>
      </c>
      <c r="E2">
        <f>VLOOKUP(K2,props!B:J,3,FALSE)</f>
        <v>1</v>
      </c>
      <c r="I2">
        <f>VLOOKUP(K2,props!B:J,4,FALSE)</f>
        <v>1</v>
      </c>
      <c r="J2">
        <v>0</v>
      </c>
      <c r="K2" s="4">
        <v>5</v>
      </c>
      <c r="L2" s="4">
        <v>0</v>
      </c>
      <c r="M2" t="s">
        <v>448</v>
      </c>
      <c r="N2" t="s">
        <v>120</v>
      </c>
      <c r="P2">
        <v>10</v>
      </c>
    </row>
    <row r="3" spans="1:17" x14ac:dyDescent="0.25">
      <c r="A3">
        <v>19</v>
      </c>
      <c r="B3" t="s">
        <v>13</v>
      </c>
      <c r="C3">
        <f>VLOOKUP(B3,elemno!A:B,2,FALSE)</f>
        <v>1</v>
      </c>
      <c r="D3" t="s">
        <v>121</v>
      </c>
      <c r="E3">
        <f>VLOOKUP(K3,props!B:J,3,FALSE)</f>
        <v>1</v>
      </c>
      <c r="I3">
        <f>VLOOKUP(K3,props!B:J,4,FALSE)</f>
        <v>1</v>
      </c>
      <c r="J3">
        <v>0</v>
      </c>
      <c r="K3" s="4">
        <v>5</v>
      </c>
      <c r="L3" s="4">
        <v>0</v>
      </c>
      <c r="M3" t="s">
        <v>364</v>
      </c>
      <c r="N3" t="s">
        <v>122</v>
      </c>
      <c r="P3">
        <v>20</v>
      </c>
    </row>
    <row r="4" spans="1:17" x14ac:dyDescent="0.25">
      <c r="A4">
        <v>20</v>
      </c>
      <c r="B4" t="s">
        <v>13</v>
      </c>
      <c r="C4">
        <f>VLOOKUP(B4,elemno!A:B,2,FALSE)</f>
        <v>1</v>
      </c>
      <c r="D4" t="s">
        <v>23</v>
      </c>
      <c r="E4">
        <f>VLOOKUP(K4,props!B:J,3,FALSE)</f>
        <v>1</v>
      </c>
      <c r="I4">
        <f>VLOOKUP(K4,props!B:J,4,FALSE)</f>
        <v>1</v>
      </c>
      <c r="J4">
        <v>0</v>
      </c>
      <c r="K4" s="4">
        <v>5</v>
      </c>
      <c r="L4" s="4">
        <v>0</v>
      </c>
      <c r="M4" t="s">
        <v>449</v>
      </c>
      <c r="N4" t="s">
        <v>123</v>
      </c>
      <c r="P4">
        <v>30</v>
      </c>
    </row>
    <row r="5" spans="1:17" x14ac:dyDescent="0.25">
      <c r="A5">
        <v>65</v>
      </c>
      <c r="B5" t="s">
        <v>13</v>
      </c>
      <c r="C5">
        <f>VLOOKUP(B5,elemno!A:B,2,FALSE)</f>
        <v>1</v>
      </c>
      <c r="D5" t="s">
        <v>192</v>
      </c>
      <c r="E5">
        <f>VLOOKUP(K5,props!B:J,3,FALSE)</f>
        <v>1</v>
      </c>
      <c r="I5">
        <f>VLOOKUP(K5,props!B:J,4,FALSE)</f>
        <v>1</v>
      </c>
      <c r="J5">
        <v>0</v>
      </c>
      <c r="K5" s="4">
        <v>23</v>
      </c>
      <c r="L5" s="4">
        <v>0</v>
      </c>
      <c r="M5" t="s">
        <v>495</v>
      </c>
      <c r="N5" t="s">
        <v>430</v>
      </c>
      <c r="P5">
        <v>40</v>
      </c>
    </row>
    <row r="6" spans="1:17" x14ac:dyDescent="0.25">
      <c r="A6">
        <v>109</v>
      </c>
      <c r="B6" t="s">
        <v>13</v>
      </c>
      <c r="C6">
        <f>VLOOKUP(B6,elemno!A:B,2,FALSE)</f>
        <v>1</v>
      </c>
      <c r="D6" t="s">
        <v>263</v>
      </c>
      <c r="E6">
        <f>VLOOKUP(K6,props!B:J,3,FALSE)</f>
        <v>1</v>
      </c>
      <c r="I6">
        <f>VLOOKUP(K6,props!B:J,4,FALSE)</f>
        <v>1</v>
      </c>
      <c r="J6">
        <v>0</v>
      </c>
      <c r="K6" s="4">
        <v>36</v>
      </c>
      <c r="L6" s="4">
        <v>0</v>
      </c>
      <c r="M6" t="s">
        <v>481</v>
      </c>
      <c r="N6" t="s">
        <v>264</v>
      </c>
      <c r="P6">
        <v>50</v>
      </c>
    </row>
    <row r="7" spans="1:17" x14ac:dyDescent="0.25">
      <c r="A7">
        <v>110</v>
      </c>
      <c r="B7" t="s">
        <v>13</v>
      </c>
      <c r="C7">
        <f>VLOOKUP(B7,elemno!A:B,2,FALSE)</f>
        <v>1</v>
      </c>
      <c r="D7" t="s">
        <v>265</v>
      </c>
      <c r="E7">
        <f>VLOOKUP(K7,props!B:J,3,FALSE)</f>
        <v>1</v>
      </c>
      <c r="I7">
        <f>VLOOKUP(K7,props!B:J,4,FALSE)</f>
        <v>1</v>
      </c>
      <c r="J7">
        <v>0</v>
      </c>
      <c r="K7" s="4">
        <v>36</v>
      </c>
      <c r="L7" s="4">
        <v>0</v>
      </c>
      <c r="M7" t="s">
        <v>522</v>
      </c>
      <c r="N7" t="s">
        <v>266</v>
      </c>
      <c r="P7">
        <v>60</v>
      </c>
    </row>
    <row r="8" spans="1:17" x14ac:dyDescent="0.25">
      <c r="A8">
        <v>111</v>
      </c>
      <c r="B8" t="s">
        <v>13</v>
      </c>
      <c r="C8">
        <f>VLOOKUP(B8,elemno!A:B,2,FALSE)</f>
        <v>1</v>
      </c>
      <c r="D8" t="s">
        <v>267</v>
      </c>
      <c r="E8">
        <f>VLOOKUP(K8,props!B:J,3,FALSE)</f>
        <v>1</v>
      </c>
      <c r="I8">
        <f>VLOOKUP(K8,props!B:J,4,FALSE)</f>
        <v>1</v>
      </c>
      <c r="J8">
        <v>0</v>
      </c>
      <c r="K8" s="4">
        <v>36</v>
      </c>
      <c r="L8" s="4">
        <v>0</v>
      </c>
      <c r="M8" t="s">
        <v>521</v>
      </c>
      <c r="N8" t="s">
        <v>268</v>
      </c>
      <c r="P8">
        <v>70</v>
      </c>
    </row>
    <row r="9" spans="1:17" x14ac:dyDescent="0.25">
      <c r="A9">
        <v>112</v>
      </c>
      <c r="B9" t="s">
        <v>13</v>
      </c>
      <c r="C9">
        <f>VLOOKUP(B9,elemno!A:B,2,FALSE)</f>
        <v>1</v>
      </c>
      <c r="D9" t="s">
        <v>269</v>
      </c>
      <c r="E9">
        <f>VLOOKUP(K9,props!B:J,3,FALSE)</f>
        <v>1</v>
      </c>
      <c r="I9">
        <f>VLOOKUP(K9,props!B:J,4,FALSE)</f>
        <v>1</v>
      </c>
      <c r="J9">
        <v>0</v>
      </c>
      <c r="K9" s="4">
        <v>36</v>
      </c>
      <c r="L9" s="4">
        <v>0</v>
      </c>
      <c r="M9" t="s">
        <v>525</v>
      </c>
      <c r="N9" t="s">
        <v>270</v>
      </c>
      <c r="P9">
        <v>80</v>
      </c>
    </row>
    <row r="10" spans="1:17" x14ac:dyDescent="0.25">
      <c r="A10">
        <v>77</v>
      </c>
      <c r="B10" t="s">
        <v>13</v>
      </c>
      <c r="C10">
        <f>VLOOKUP(B10,elemno!A:B,2,FALSE)</f>
        <v>1</v>
      </c>
      <c r="D10" t="s">
        <v>17</v>
      </c>
      <c r="E10">
        <f>VLOOKUP(K10,props!B:J,3,FALSE)</f>
        <v>1</v>
      </c>
      <c r="I10">
        <f>VLOOKUP(K10,props!B:J,4,FALSE)</f>
        <v>1</v>
      </c>
      <c r="J10">
        <v>0</v>
      </c>
      <c r="K10" s="4">
        <v>27</v>
      </c>
      <c r="L10" s="4">
        <v>0</v>
      </c>
      <c r="M10" t="s">
        <v>489</v>
      </c>
      <c r="N10" t="s">
        <v>211</v>
      </c>
      <c r="P10">
        <v>90</v>
      </c>
    </row>
    <row r="11" spans="1:17" x14ac:dyDescent="0.25">
      <c r="A11">
        <v>78</v>
      </c>
      <c r="B11" t="s">
        <v>13</v>
      </c>
      <c r="C11">
        <f>VLOOKUP(B11,elemno!A:B,2,FALSE)</f>
        <v>1</v>
      </c>
      <c r="D11" t="s">
        <v>212</v>
      </c>
      <c r="E11">
        <f>VLOOKUP(K11,props!B:J,3,FALSE)</f>
        <v>1</v>
      </c>
      <c r="I11">
        <f>VLOOKUP(K11,props!B:J,4,FALSE)</f>
        <v>1</v>
      </c>
      <c r="J11">
        <v>0</v>
      </c>
      <c r="K11" s="4">
        <v>27</v>
      </c>
      <c r="L11" s="4">
        <v>0</v>
      </c>
      <c r="M11" t="s">
        <v>364</v>
      </c>
      <c r="N11" t="s">
        <v>213</v>
      </c>
      <c r="P11">
        <v>100</v>
      </c>
    </row>
    <row r="12" spans="1:17" x14ac:dyDescent="0.25">
      <c r="A12">
        <v>67</v>
      </c>
      <c r="B12" t="s">
        <v>13</v>
      </c>
      <c r="C12">
        <f>VLOOKUP(B12,elemno!A:B,2,FALSE)</f>
        <v>1</v>
      </c>
      <c r="D12" t="s">
        <v>196</v>
      </c>
      <c r="E12">
        <f>VLOOKUP(K12,props!B:J,3,FALSE)</f>
        <v>1</v>
      </c>
      <c r="I12">
        <f>VLOOKUP(K12,props!B:J,4,FALSE)</f>
        <v>1</v>
      </c>
      <c r="J12">
        <v>0</v>
      </c>
      <c r="K12" s="4">
        <v>23</v>
      </c>
      <c r="L12" s="4">
        <v>0</v>
      </c>
      <c r="M12" t="s">
        <v>473</v>
      </c>
      <c r="N12" t="s">
        <v>197</v>
      </c>
      <c r="P12">
        <v>110</v>
      </c>
    </row>
    <row r="13" spans="1:17" s="7" customFormat="1" x14ac:dyDescent="0.25">
      <c r="A13" s="7">
        <v>79</v>
      </c>
      <c r="B13" s="7" t="s">
        <v>13</v>
      </c>
      <c r="C13" s="7">
        <f>VLOOKUP(B13,elemno!A:B,2,FALSE)</f>
        <v>1</v>
      </c>
      <c r="D13" s="7" t="s">
        <v>192</v>
      </c>
      <c r="E13" s="7">
        <f>VLOOKUP(K13,props!B:J,3,FALSE)</f>
        <v>1</v>
      </c>
      <c r="I13">
        <f>VLOOKUP(K13,props!B:J,4,FALSE)</f>
        <v>1</v>
      </c>
      <c r="J13" s="7">
        <v>0</v>
      </c>
      <c r="K13" s="9">
        <v>23</v>
      </c>
      <c r="L13" s="4">
        <v>0</v>
      </c>
      <c r="M13" t="s">
        <v>497</v>
      </c>
      <c r="N13" s="7" t="s">
        <v>496</v>
      </c>
      <c r="O13" s="6"/>
      <c r="P13">
        <v>120</v>
      </c>
      <c r="Q13" s="7" t="s">
        <v>444</v>
      </c>
    </row>
    <row r="14" spans="1:17" s="8" customFormat="1" x14ac:dyDescent="0.25">
      <c r="A14" s="8">
        <v>79</v>
      </c>
      <c r="B14" s="8" t="s">
        <v>13</v>
      </c>
      <c r="C14" s="8">
        <f>VLOOKUP(B14,elemno!A:B,2,FALSE)</f>
        <v>1</v>
      </c>
      <c r="D14" s="8" t="s">
        <v>431</v>
      </c>
      <c r="E14" s="8">
        <f>VLOOKUP(K14,props!B:J,3,FALSE)</f>
        <v>1</v>
      </c>
      <c r="I14">
        <f>VLOOKUP(K14,props!B:J,4,FALSE)</f>
        <v>1</v>
      </c>
      <c r="J14" s="8">
        <v>0</v>
      </c>
      <c r="K14" s="10">
        <v>28</v>
      </c>
      <c r="L14" s="4">
        <v>0</v>
      </c>
      <c r="M14" t="s">
        <v>505</v>
      </c>
      <c r="N14" s="8" t="s">
        <v>432</v>
      </c>
      <c r="O14" s="6"/>
      <c r="P14">
        <v>130</v>
      </c>
      <c r="Q14" s="8" t="s">
        <v>442</v>
      </c>
    </row>
    <row r="15" spans="1:17" s="8" customFormat="1" x14ac:dyDescent="0.25">
      <c r="A15" s="8">
        <v>79</v>
      </c>
      <c r="B15" s="8" t="s">
        <v>13</v>
      </c>
      <c r="C15" s="8">
        <f>VLOOKUP(B15,elemno!A:B,2,FALSE)</f>
        <v>1</v>
      </c>
      <c r="D15" s="8" t="s">
        <v>433</v>
      </c>
      <c r="E15" s="8">
        <f>VLOOKUP(K15,props!B:J,3,FALSE)</f>
        <v>1</v>
      </c>
      <c r="I15">
        <f>VLOOKUP(K15,props!B:J,4,FALSE)</f>
        <v>1</v>
      </c>
      <c r="J15" s="8">
        <v>0</v>
      </c>
      <c r="K15" s="10">
        <v>28</v>
      </c>
      <c r="L15" s="4">
        <v>0</v>
      </c>
      <c r="M15" t="s">
        <v>503</v>
      </c>
      <c r="N15" s="8" t="s">
        <v>434</v>
      </c>
      <c r="O15" s="6"/>
      <c r="P15">
        <v>140</v>
      </c>
      <c r="Q15" s="8" t="s">
        <v>440</v>
      </c>
    </row>
    <row r="16" spans="1:17" x14ac:dyDescent="0.25">
      <c r="A16">
        <v>79</v>
      </c>
      <c r="B16" t="s">
        <v>13</v>
      </c>
      <c r="C16">
        <f>VLOOKUP(B16,elemno!A:B,2,FALSE)</f>
        <v>1</v>
      </c>
      <c r="D16" t="s">
        <v>214</v>
      </c>
      <c r="E16">
        <f>VLOOKUP(K16,props!B:J,3,FALSE)</f>
        <v>1</v>
      </c>
      <c r="I16">
        <f>VLOOKUP(K16,props!B:J,4,FALSE)</f>
        <v>1</v>
      </c>
      <c r="J16">
        <v>0</v>
      </c>
      <c r="K16" s="4">
        <v>28</v>
      </c>
      <c r="L16" s="4">
        <v>0</v>
      </c>
      <c r="M16" t="s">
        <v>504</v>
      </c>
      <c r="N16" t="s">
        <v>215</v>
      </c>
      <c r="P16">
        <v>150</v>
      </c>
    </row>
    <row r="17" spans="1:16" x14ac:dyDescent="0.25">
      <c r="A17">
        <v>80</v>
      </c>
      <c r="B17" t="s">
        <v>13</v>
      </c>
      <c r="C17">
        <f>VLOOKUP(B17,elemno!A:B,2,FALSE)</f>
        <v>1</v>
      </c>
      <c r="D17" t="s">
        <v>216</v>
      </c>
      <c r="E17">
        <f>VLOOKUP(K17,props!B:J,3,FALSE)</f>
        <v>1</v>
      </c>
      <c r="I17">
        <f>VLOOKUP(K17,props!B:J,4,FALSE)</f>
        <v>1</v>
      </c>
      <c r="J17">
        <v>0</v>
      </c>
      <c r="K17" s="4">
        <v>28</v>
      </c>
      <c r="L17" s="4">
        <v>0</v>
      </c>
      <c r="M17" t="s">
        <v>364</v>
      </c>
      <c r="N17" t="s">
        <v>217</v>
      </c>
      <c r="P17">
        <v>160</v>
      </c>
    </row>
    <row r="18" spans="1:16" x14ac:dyDescent="0.25">
      <c r="A18">
        <v>81</v>
      </c>
      <c r="B18" t="s">
        <v>13</v>
      </c>
      <c r="C18">
        <f>VLOOKUP(B18,elemno!A:B,2,FALSE)</f>
        <v>1</v>
      </c>
      <c r="D18" t="s">
        <v>218</v>
      </c>
      <c r="E18">
        <f>VLOOKUP(K18,props!B:J,3,FALSE)</f>
        <v>1</v>
      </c>
      <c r="I18">
        <f>VLOOKUP(K18,props!B:J,4,FALSE)</f>
        <v>1</v>
      </c>
      <c r="J18">
        <v>0</v>
      </c>
      <c r="K18" s="4">
        <v>28</v>
      </c>
      <c r="L18" s="4">
        <v>0</v>
      </c>
      <c r="M18" t="s">
        <v>364</v>
      </c>
      <c r="N18" t="s">
        <v>219</v>
      </c>
      <c r="P18">
        <v>170</v>
      </c>
    </row>
    <row r="19" spans="1:16" x14ac:dyDescent="0.25">
      <c r="A19">
        <v>82</v>
      </c>
      <c r="B19" t="s">
        <v>13</v>
      </c>
      <c r="C19">
        <f>VLOOKUP(B19,elemno!A:B,2,FALSE)</f>
        <v>1</v>
      </c>
      <c r="D19" t="s">
        <v>220</v>
      </c>
      <c r="E19">
        <f>VLOOKUP(K19,props!B:J,3,FALSE)</f>
        <v>1</v>
      </c>
      <c r="I19">
        <f>VLOOKUP(K19,props!B:J,4,FALSE)</f>
        <v>1</v>
      </c>
      <c r="J19">
        <v>0</v>
      </c>
      <c r="K19" s="4">
        <v>28</v>
      </c>
      <c r="L19" s="4">
        <v>0</v>
      </c>
      <c r="M19" t="s">
        <v>364</v>
      </c>
      <c r="N19" t="s">
        <v>221</v>
      </c>
      <c r="P19">
        <v>180</v>
      </c>
    </row>
    <row r="20" spans="1:16" x14ac:dyDescent="0.25">
      <c r="A20">
        <v>83</v>
      </c>
      <c r="B20" t="s">
        <v>13</v>
      </c>
      <c r="C20">
        <f>VLOOKUP(B20,elemno!A:B,2,FALSE)</f>
        <v>1</v>
      </c>
      <c r="D20" t="s">
        <v>222</v>
      </c>
      <c r="E20">
        <f>VLOOKUP(K20,props!B:J,3,FALSE)</f>
        <v>1</v>
      </c>
      <c r="I20">
        <f>VLOOKUP(K20,props!B:J,4,FALSE)</f>
        <v>1</v>
      </c>
      <c r="J20">
        <v>0</v>
      </c>
      <c r="K20" s="4">
        <v>28</v>
      </c>
      <c r="L20" s="4">
        <v>0</v>
      </c>
      <c r="M20" t="s">
        <v>364</v>
      </c>
      <c r="N20" t="s">
        <v>223</v>
      </c>
      <c r="P20">
        <v>190</v>
      </c>
    </row>
    <row r="21" spans="1:16" x14ac:dyDescent="0.25">
      <c r="A21">
        <v>84</v>
      </c>
      <c r="B21" t="s">
        <v>13</v>
      </c>
      <c r="C21">
        <f>VLOOKUP(B21,elemno!A:B,2,FALSE)</f>
        <v>1</v>
      </c>
      <c r="D21" t="s">
        <v>224</v>
      </c>
      <c r="E21">
        <f>VLOOKUP(K21,props!B:J,3,FALSE)</f>
        <v>1</v>
      </c>
      <c r="I21">
        <f>VLOOKUP(K21,props!B:J,4,FALSE)</f>
        <v>1</v>
      </c>
      <c r="J21">
        <v>0</v>
      </c>
      <c r="K21" s="4">
        <v>28</v>
      </c>
      <c r="L21" s="4">
        <v>0</v>
      </c>
      <c r="M21" t="s">
        <v>506</v>
      </c>
      <c r="N21" t="s">
        <v>225</v>
      </c>
      <c r="P21">
        <v>200</v>
      </c>
    </row>
    <row r="22" spans="1:16" x14ac:dyDescent="0.25">
      <c r="A22">
        <v>85</v>
      </c>
      <c r="B22" t="s">
        <v>13</v>
      </c>
      <c r="C22">
        <f>VLOOKUP(B22,elemno!A:B,2,FALSE)</f>
        <v>1</v>
      </c>
      <c r="D22" t="s">
        <v>226</v>
      </c>
      <c r="E22">
        <f>VLOOKUP(K22,props!B:J,3,FALSE)</f>
        <v>1</v>
      </c>
      <c r="I22">
        <f>VLOOKUP(K22,props!B:J,4,FALSE)</f>
        <v>1</v>
      </c>
      <c r="J22">
        <v>0</v>
      </c>
      <c r="K22" s="4">
        <v>28</v>
      </c>
      <c r="L22" s="4">
        <v>0</v>
      </c>
      <c r="M22" t="s">
        <v>364</v>
      </c>
      <c r="N22" t="s">
        <v>227</v>
      </c>
      <c r="P22">
        <v>210</v>
      </c>
    </row>
    <row r="23" spans="1:16" x14ac:dyDescent="0.25">
      <c r="A23">
        <v>65</v>
      </c>
      <c r="B23" t="s">
        <v>13</v>
      </c>
      <c r="C23">
        <f>VLOOKUP(B23,elemno!A:B,2,FALSE)</f>
        <v>1</v>
      </c>
      <c r="D23" t="s">
        <v>192</v>
      </c>
      <c r="E23">
        <f>VLOOKUP(K23,props!B:J,3,FALSE)</f>
        <v>1</v>
      </c>
      <c r="I23">
        <f>VLOOKUP(K23,props!B:J,4,FALSE)</f>
        <v>1</v>
      </c>
      <c r="J23">
        <v>0</v>
      </c>
      <c r="K23" s="4">
        <v>23</v>
      </c>
      <c r="L23" s="4">
        <v>0</v>
      </c>
      <c r="M23" t="s">
        <v>472</v>
      </c>
      <c r="N23" t="s">
        <v>193</v>
      </c>
      <c r="P23">
        <v>220</v>
      </c>
    </row>
    <row r="24" spans="1:16" x14ac:dyDescent="0.25">
      <c r="A24">
        <v>66</v>
      </c>
      <c r="B24" t="s">
        <v>13</v>
      </c>
      <c r="C24">
        <f>VLOOKUP(B24,elemno!A:B,2,FALSE)</f>
        <v>1</v>
      </c>
      <c r="D24" t="s">
        <v>194</v>
      </c>
      <c r="E24">
        <f>VLOOKUP(K24,props!B:J,3,FALSE)</f>
        <v>1</v>
      </c>
      <c r="I24">
        <f>VLOOKUP(K24,props!B:J,4,FALSE)</f>
        <v>1</v>
      </c>
      <c r="J24">
        <v>0</v>
      </c>
      <c r="K24" s="4">
        <v>23</v>
      </c>
      <c r="L24" s="4">
        <v>0</v>
      </c>
      <c r="M24" t="s">
        <v>364</v>
      </c>
      <c r="N24" t="s">
        <v>195</v>
      </c>
      <c r="P24">
        <v>230</v>
      </c>
    </row>
    <row r="25" spans="1:16" x14ac:dyDescent="0.25">
      <c r="A25">
        <v>68</v>
      </c>
      <c r="B25" t="s">
        <v>13</v>
      </c>
      <c r="C25">
        <f>VLOOKUP(B25,elemno!A:B,2,FALSE)</f>
        <v>1</v>
      </c>
      <c r="D25" t="s">
        <v>15</v>
      </c>
      <c r="E25">
        <f>VLOOKUP(K25,props!B:J,3,FALSE)</f>
        <v>1</v>
      </c>
      <c r="I25">
        <f>VLOOKUP(K25,props!B:J,4,FALSE)</f>
        <v>1</v>
      </c>
      <c r="J25">
        <v>0</v>
      </c>
      <c r="K25" s="4">
        <v>23</v>
      </c>
      <c r="L25" s="4">
        <v>0</v>
      </c>
      <c r="M25" t="s">
        <v>364</v>
      </c>
      <c r="N25" t="s">
        <v>198</v>
      </c>
      <c r="P25">
        <v>240</v>
      </c>
    </row>
    <row r="26" spans="1:16" x14ac:dyDescent="0.25">
      <c r="A26">
        <v>89</v>
      </c>
      <c r="B26" t="s">
        <v>13</v>
      </c>
      <c r="C26">
        <f>VLOOKUP(B26,elemno!A:B,2,FALSE)</f>
        <v>1</v>
      </c>
      <c r="D26" t="s">
        <v>19</v>
      </c>
      <c r="E26">
        <f>VLOOKUP(K26,props!B:J,3,FALSE)</f>
        <v>1</v>
      </c>
      <c r="I26">
        <f>VLOOKUP(K26,props!B:J,4,FALSE)</f>
        <v>1</v>
      </c>
      <c r="J26">
        <v>0</v>
      </c>
      <c r="K26" s="4">
        <v>31</v>
      </c>
      <c r="L26" s="4">
        <v>0</v>
      </c>
      <c r="M26" t="s">
        <v>453</v>
      </c>
      <c r="N26" t="s">
        <v>232</v>
      </c>
      <c r="P26">
        <v>250</v>
      </c>
    </row>
    <row r="27" spans="1:16" x14ac:dyDescent="0.25">
      <c r="A27">
        <v>105</v>
      </c>
      <c r="B27" t="s">
        <v>13</v>
      </c>
      <c r="C27">
        <f>VLOOKUP(B27,elemno!A:B,2,FALSE)</f>
        <v>1</v>
      </c>
      <c r="D27" t="s">
        <v>20</v>
      </c>
      <c r="E27">
        <f>VLOOKUP(K27,props!B:J,3,FALSE)</f>
        <v>1</v>
      </c>
      <c r="I27">
        <f>VLOOKUP(K27,props!B:J,4,FALSE)</f>
        <v>1</v>
      </c>
      <c r="J27">
        <v>0</v>
      </c>
      <c r="K27" s="4">
        <v>33</v>
      </c>
      <c r="L27" s="4">
        <v>0</v>
      </c>
      <c r="M27" t="s">
        <v>451</v>
      </c>
      <c r="N27" t="s">
        <v>452</v>
      </c>
      <c r="P27">
        <v>260</v>
      </c>
    </row>
    <row r="28" spans="1:16" x14ac:dyDescent="0.25">
      <c r="A28">
        <v>129</v>
      </c>
      <c r="B28" t="s">
        <v>13</v>
      </c>
      <c r="C28">
        <f>VLOOKUP(B28,elemno!A:B,2,FALSE)</f>
        <v>1</v>
      </c>
      <c r="D28" t="s">
        <v>21</v>
      </c>
      <c r="E28">
        <f>VLOOKUP(K28,props!B:J,3,FALSE)</f>
        <v>1</v>
      </c>
      <c r="I28">
        <f>VLOOKUP(K28,props!B:J,4,FALSE)</f>
        <v>1</v>
      </c>
      <c r="J28">
        <v>0</v>
      </c>
      <c r="K28" s="4">
        <v>50</v>
      </c>
      <c r="L28" s="4">
        <v>0</v>
      </c>
      <c r="M28" t="s">
        <v>454</v>
      </c>
      <c r="N28" t="s">
        <v>291</v>
      </c>
      <c r="P28">
        <v>270</v>
      </c>
    </row>
    <row r="29" spans="1:16" x14ac:dyDescent="0.25">
      <c r="A29">
        <v>131</v>
      </c>
      <c r="B29" t="s">
        <v>13</v>
      </c>
      <c r="C29">
        <f>VLOOKUP(B29,elemno!A:B,2,FALSE)</f>
        <v>1</v>
      </c>
      <c r="D29" t="s">
        <v>22</v>
      </c>
      <c r="E29">
        <f>VLOOKUP(K29,props!B:J,3,FALSE)</f>
        <v>1</v>
      </c>
      <c r="I29">
        <f>VLOOKUP(K29,props!B:J,4,FALSE)</f>
        <v>1</v>
      </c>
      <c r="J29">
        <v>0</v>
      </c>
      <c r="K29" s="4">
        <v>52</v>
      </c>
      <c r="L29" s="4">
        <v>0</v>
      </c>
      <c r="M29" t="s">
        <v>455</v>
      </c>
      <c r="N29" t="s">
        <v>293</v>
      </c>
      <c r="P29">
        <v>280</v>
      </c>
    </row>
    <row r="30" spans="1:16" x14ac:dyDescent="0.25">
      <c r="A30">
        <v>152</v>
      </c>
      <c r="B30" t="s">
        <v>13</v>
      </c>
      <c r="C30">
        <f>VLOOKUP(B30,elemno!A:B,2,FALSE)</f>
        <v>1</v>
      </c>
      <c r="D30" t="s">
        <v>315</v>
      </c>
      <c r="E30">
        <f>VLOOKUP(K30,props!B:J,3,FALSE)</f>
        <v>1</v>
      </c>
      <c r="I30">
        <f>VLOOKUP(K30,props!B:J,4,FALSE)</f>
        <v>1</v>
      </c>
      <c r="J30">
        <v>0</v>
      </c>
      <c r="K30" s="4">
        <v>71</v>
      </c>
      <c r="L30" s="4">
        <v>0</v>
      </c>
      <c r="M30" t="s">
        <v>445</v>
      </c>
      <c r="N30" t="s">
        <v>446</v>
      </c>
      <c r="P30">
        <v>290</v>
      </c>
    </row>
    <row r="31" spans="1:16" x14ac:dyDescent="0.25">
      <c r="A31">
        <v>69</v>
      </c>
      <c r="B31" t="s">
        <v>13</v>
      </c>
      <c r="C31">
        <f>VLOOKUP(B31,elemno!A:B,2,FALSE)</f>
        <v>1</v>
      </c>
      <c r="D31" t="s">
        <v>16</v>
      </c>
      <c r="E31">
        <f>VLOOKUP(K31,props!B:J,3,FALSE)</f>
        <v>1</v>
      </c>
      <c r="I31">
        <f>VLOOKUP(K31,props!B:J,4,FALSE)</f>
        <v>1</v>
      </c>
      <c r="J31">
        <v>0</v>
      </c>
      <c r="K31" s="4">
        <v>24</v>
      </c>
      <c r="L31" s="4">
        <v>0</v>
      </c>
      <c r="M31" t="s">
        <v>500</v>
      </c>
      <c r="N31" t="s">
        <v>199</v>
      </c>
      <c r="P31">
        <v>300</v>
      </c>
    </row>
    <row r="32" spans="1:16" x14ac:dyDescent="0.25">
      <c r="A32">
        <v>70</v>
      </c>
      <c r="B32" t="s">
        <v>13</v>
      </c>
      <c r="C32">
        <f>VLOOKUP(B32,elemno!A:B,2,FALSE)</f>
        <v>1</v>
      </c>
      <c r="D32" t="s">
        <v>200</v>
      </c>
      <c r="E32">
        <f>VLOOKUP(K32,props!B:J,3,FALSE)</f>
        <v>1</v>
      </c>
      <c r="I32">
        <f>VLOOKUP(K32,props!B:J,4,FALSE)</f>
        <v>1</v>
      </c>
      <c r="J32">
        <v>0</v>
      </c>
      <c r="K32" s="4">
        <v>24</v>
      </c>
      <c r="L32" s="4">
        <v>0</v>
      </c>
      <c r="M32" t="s">
        <v>364</v>
      </c>
      <c r="N32" t="s">
        <v>201</v>
      </c>
      <c r="P32">
        <v>310</v>
      </c>
    </row>
    <row r="33" spans="1:17" x14ac:dyDescent="0.25">
      <c r="A33">
        <v>86</v>
      </c>
      <c r="B33" t="s">
        <v>13</v>
      </c>
      <c r="C33">
        <f>VLOOKUP(B33,elemno!A:B,2,FALSE)</f>
        <v>1</v>
      </c>
      <c r="D33" t="s">
        <v>18</v>
      </c>
      <c r="E33">
        <f>VLOOKUP(K33,props!B:J,3,FALSE)</f>
        <v>1</v>
      </c>
      <c r="I33">
        <f>VLOOKUP(K33,props!B:J,4,FALSE)</f>
        <v>1</v>
      </c>
      <c r="J33">
        <v>0</v>
      </c>
      <c r="K33" s="4">
        <v>29</v>
      </c>
      <c r="L33" s="4">
        <v>0</v>
      </c>
      <c r="M33" t="s">
        <v>401</v>
      </c>
      <c r="N33" t="s">
        <v>228</v>
      </c>
      <c r="P33">
        <v>320</v>
      </c>
    </row>
    <row r="34" spans="1:17" x14ac:dyDescent="0.25">
      <c r="A34">
        <v>87</v>
      </c>
      <c r="B34" t="s">
        <v>13</v>
      </c>
      <c r="C34">
        <f>VLOOKUP(B34,elemno!A:B,2,FALSE)</f>
        <v>1</v>
      </c>
      <c r="D34" t="s">
        <v>229</v>
      </c>
      <c r="E34">
        <f>VLOOKUP(K34,props!B:J,3,FALSE)</f>
        <v>1</v>
      </c>
      <c r="I34">
        <f>VLOOKUP(K34,props!B:J,4,FALSE)</f>
        <v>1</v>
      </c>
      <c r="J34">
        <v>0</v>
      </c>
      <c r="K34" s="4">
        <v>29</v>
      </c>
      <c r="L34" s="4">
        <v>0</v>
      </c>
      <c r="M34" t="s">
        <v>364</v>
      </c>
      <c r="N34" t="s">
        <v>230</v>
      </c>
      <c r="P34">
        <v>330</v>
      </c>
    </row>
    <row r="35" spans="1:17" x14ac:dyDescent="0.25">
      <c r="A35">
        <v>62</v>
      </c>
      <c r="B35" t="s">
        <v>13</v>
      </c>
      <c r="C35">
        <f>VLOOKUP(B35,elemno!A:B,2,FALSE)</f>
        <v>1</v>
      </c>
      <c r="D35" t="s">
        <v>188</v>
      </c>
      <c r="E35">
        <f>VLOOKUP(K35,props!B:J,3,FALSE)</f>
        <v>1</v>
      </c>
      <c r="I35">
        <f>VLOOKUP(K35,props!B:J,4,FALSE)</f>
        <v>1</v>
      </c>
      <c r="J35">
        <v>0</v>
      </c>
      <c r="K35" s="4">
        <v>21</v>
      </c>
      <c r="L35" s="4">
        <v>0</v>
      </c>
      <c r="M35" t="s">
        <v>389</v>
      </c>
      <c r="N35" t="s">
        <v>189</v>
      </c>
      <c r="P35">
        <v>340</v>
      </c>
    </row>
    <row r="36" spans="1:17" x14ac:dyDescent="0.25">
      <c r="A36">
        <v>63</v>
      </c>
      <c r="B36" t="s">
        <v>13</v>
      </c>
      <c r="C36">
        <f>VLOOKUP(B36,elemno!A:B,2,FALSE)</f>
        <v>1</v>
      </c>
      <c r="D36" t="s">
        <v>14</v>
      </c>
      <c r="E36">
        <f>VLOOKUP(K36,props!B:J,3,FALSE)</f>
        <v>1</v>
      </c>
      <c r="I36">
        <f>VLOOKUP(K36,props!B:J,4,FALSE)</f>
        <v>1</v>
      </c>
      <c r="J36">
        <v>0</v>
      </c>
      <c r="K36" s="4">
        <v>21</v>
      </c>
      <c r="L36" s="4">
        <v>0</v>
      </c>
      <c r="M36" t="s">
        <v>447</v>
      </c>
      <c r="N36" t="s">
        <v>190</v>
      </c>
      <c r="P36">
        <v>350</v>
      </c>
    </row>
    <row r="37" spans="1:17" x14ac:dyDescent="0.25">
      <c r="A37">
        <v>175</v>
      </c>
      <c r="B37" t="s">
        <v>75</v>
      </c>
      <c r="C37">
        <f>VLOOKUP(B37,elemno!A:B,2,FALSE)</f>
        <v>3</v>
      </c>
      <c r="D37" t="s">
        <v>74</v>
      </c>
      <c r="E37">
        <f>VLOOKUP(K37,props!B:J,3,FALSE)</f>
        <v>0</v>
      </c>
      <c r="I37">
        <f>VLOOKUP(K37,props!B:J,4,FALSE)</f>
        <v>0</v>
      </c>
      <c r="J37">
        <v>12</v>
      </c>
      <c r="K37" s="4">
        <v>92</v>
      </c>
      <c r="L37" s="4">
        <v>0</v>
      </c>
      <c r="M37" t="s">
        <v>418</v>
      </c>
      <c r="N37" t="s">
        <v>343</v>
      </c>
      <c r="O37" s="6" t="str">
        <f t="shared" ref="O37:O47" si="0">IF(LEN(M37)&lt;2,"",LEFT(B37&amp;"  ",2)&amp;RIGHT("   "&amp;C37,3)&amp;RIGHT("   "&amp;K37,3)&amp;RIGHT("   "&amp;L37,3)&amp;RIGHT("    "&amp;J37,4)&amp;" "&amp;RIGHT("  "&amp;I37,2)&amp;" "&amp;LEFT(N37&amp;"                            ",25)&amp;" " &amp;M37)</f>
        <v>Li  3 92  0  12  0 LITHIUM CATION            [LiD0]</v>
      </c>
      <c r="P37">
        <v>370</v>
      </c>
    </row>
    <row r="38" spans="1:17" x14ac:dyDescent="0.25">
      <c r="A38">
        <v>64</v>
      </c>
      <c r="B38" t="s">
        <v>1</v>
      </c>
      <c r="C38">
        <f>VLOOKUP(B38,elemno!A:B,2,FALSE)</f>
        <v>6</v>
      </c>
      <c r="D38" t="s">
        <v>7</v>
      </c>
      <c r="E38">
        <f>VLOOKUP(K38,props!B:J,3,FALSE)</f>
        <v>4</v>
      </c>
      <c r="I38">
        <f>VLOOKUP(K38,props!B:J,4,FALSE)</f>
        <v>4</v>
      </c>
      <c r="J38">
        <v>0</v>
      </c>
      <c r="K38" s="4">
        <v>22</v>
      </c>
      <c r="L38" s="4">
        <v>5</v>
      </c>
      <c r="M38" t="s">
        <v>390</v>
      </c>
      <c r="N38" t="s">
        <v>191</v>
      </c>
      <c r="O38" s="6" t="str">
        <f t="shared" si="0"/>
        <v>C   6 22  5   0  4 C IN CYCLOPROPLY          [CD4r3]</v>
      </c>
      <c r="P38">
        <v>390</v>
      </c>
    </row>
    <row r="39" spans="1:17" x14ac:dyDescent="0.25">
      <c r="A39">
        <v>61</v>
      </c>
      <c r="B39" t="s">
        <v>1</v>
      </c>
      <c r="C39">
        <f>VLOOKUP(B39,elemno!A:B,2,FALSE)</f>
        <v>6</v>
      </c>
      <c r="D39" t="s">
        <v>6</v>
      </c>
      <c r="E39">
        <f>VLOOKUP(K39,props!B:J,3,FALSE)</f>
        <v>4</v>
      </c>
      <c r="I39">
        <f>VLOOKUP(K39,props!B:J,4,FALSE)</f>
        <v>4</v>
      </c>
      <c r="J39">
        <v>0</v>
      </c>
      <c r="K39" s="4">
        <v>20</v>
      </c>
      <c r="L39" s="4">
        <v>5</v>
      </c>
      <c r="M39" t="s">
        <v>388</v>
      </c>
      <c r="N39" t="s">
        <v>187</v>
      </c>
      <c r="O39" s="6" t="str">
        <f t="shared" si="0"/>
        <v>C   6 20  5   0  4 C IN CYCLOBUTYL           [CD4r4]</v>
      </c>
      <c r="P39">
        <v>400</v>
      </c>
    </row>
    <row r="40" spans="1:17" x14ac:dyDescent="0.25">
      <c r="A40">
        <v>1</v>
      </c>
      <c r="B40" t="s">
        <v>1</v>
      </c>
      <c r="C40">
        <f>VLOOKUP(B40,elemno!A:B,2,FALSE)</f>
        <v>6</v>
      </c>
      <c r="D40" t="s">
        <v>90</v>
      </c>
      <c r="E40">
        <f>VLOOKUP(K40,props!B:J,3,FALSE)</f>
        <v>4</v>
      </c>
      <c r="I40">
        <f>VLOOKUP(K40,props!B:J,4,FALSE)</f>
        <v>4</v>
      </c>
      <c r="J40">
        <v>0</v>
      </c>
      <c r="K40" s="4">
        <v>1</v>
      </c>
      <c r="L40" s="4">
        <v>5</v>
      </c>
      <c r="M40" t="s">
        <v>363</v>
      </c>
      <c r="N40" t="s">
        <v>91</v>
      </c>
      <c r="O40" s="6" t="str">
        <f t="shared" si="0"/>
        <v>C   6  1  5   0  4 ALKYL CARBON              [CD4]</v>
      </c>
      <c r="P40">
        <v>410</v>
      </c>
    </row>
    <row r="41" spans="1:17" x14ac:dyDescent="0.25">
      <c r="A41">
        <v>88</v>
      </c>
      <c r="B41" t="s">
        <v>1</v>
      </c>
      <c r="C41">
        <f>VLOOKUP(B41,elemno!A:B,2,FALSE)</f>
        <v>6</v>
      </c>
      <c r="D41" t="s">
        <v>8</v>
      </c>
      <c r="E41">
        <f>VLOOKUP(K41,props!B:J,3,FALSE)</f>
        <v>3</v>
      </c>
      <c r="I41">
        <f>VLOOKUP(K41,props!B:J,4,FALSE)</f>
        <v>4</v>
      </c>
      <c r="J41">
        <v>0</v>
      </c>
      <c r="K41" s="4">
        <v>30</v>
      </c>
      <c r="L41" s="4">
        <v>5</v>
      </c>
      <c r="M41" t="s">
        <v>429</v>
      </c>
      <c r="N41" t="s">
        <v>231</v>
      </c>
      <c r="O41" s="6" t="str">
        <f t="shared" si="0"/>
        <v>C   6 30  5   0  4 C=C IN 4-RING             $([CD3r4]=C)</v>
      </c>
      <c r="P41">
        <v>420</v>
      </c>
    </row>
    <row r="42" spans="1:17" x14ac:dyDescent="0.25">
      <c r="A42">
        <v>2</v>
      </c>
      <c r="B42" t="s">
        <v>1</v>
      </c>
      <c r="C42">
        <f>VLOOKUP(B42,elemno!A:B,2,FALSE)</f>
        <v>6</v>
      </c>
      <c r="D42" t="s">
        <v>92</v>
      </c>
      <c r="E42">
        <f>VLOOKUP(K42,props!B:J,3,FALSE)</f>
        <v>3</v>
      </c>
      <c r="I42">
        <f>VLOOKUP(K42,props!B:J,4,FALSE)</f>
        <v>4</v>
      </c>
      <c r="J42">
        <v>0</v>
      </c>
      <c r="K42" s="4">
        <v>2</v>
      </c>
      <c r="L42" s="4">
        <v>5</v>
      </c>
      <c r="M42" t="s">
        <v>517</v>
      </c>
      <c r="N42" t="s">
        <v>93</v>
      </c>
      <c r="O42" s="6" t="str">
        <f t="shared" si="0"/>
        <v>C   6  2  5   0  4 VINYLIC                   $([CD3]=C)</v>
      </c>
      <c r="P42">
        <v>430</v>
      </c>
    </row>
    <row r="43" spans="1:17" x14ac:dyDescent="0.25">
      <c r="A43">
        <v>118</v>
      </c>
      <c r="B43" t="s">
        <v>1</v>
      </c>
      <c r="C43">
        <f>VLOOKUP(B43,elemno!A:B,2,FALSE)</f>
        <v>6</v>
      </c>
      <c r="D43" t="s">
        <v>2</v>
      </c>
      <c r="E43">
        <f>VLOOKUP(K43,props!B:J,3,FALSE)</f>
        <v>3</v>
      </c>
      <c r="I43">
        <f>VLOOKUP(K43,props!B:J,4,FALSE)</f>
        <v>4</v>
      </c>
      <c r="J43">
        <v>0</v>
      </c>
      <c r="K43" s="4">
        <v>41</v>
      </c>
      <c r="L43" s="4">
        <v>5</v>
      </c>
      <c r="M43" t="s">
        <v>498</v>
      </c>
      <c r="N43" t="s">
        <v>278</v>
      </c>
      <c r="O43" s="6" t="str">
        <f t="shared" si="0"/>
        <v>C   6 41  5   0  4 C IN CO2- ANION           [$([CD3]([OD1])[OD1]), $([CD3]([SD1])[SD1])]</v>
      </c>
      <c r="P43">
        <v>440</v>
      </c>
    </row>
    <row r="44" spans="1:17" x14ac:dyDescent="0.25">
      <c r="A44">
        <v>119</v>
      </c>
      <c r="B44" t="s">
        <v>1</v>
      </c>
      <c r="C44">
        <f>VLOOKUP(B44,elemno!A:B,2,FALSE)</f>
        <v>6</v>
      </c>
      <c r="D44" t="s">
        <v>279</v>
      </c>
      <c r="E44">
        <f>VLOOKUP(K44,props!B:J,3,FALSE)</f>
        <v>3</v>
      </c>
      <c r="I44">
        <f>VLOOKUP(K44,props!B:J,4,FALSE)</f>
        <v>4</v>
      </c>
      <c r="J44">
        <v>0</v>
      </c>
      <c r="K44" s="4">
        <v>41</v>
      </c>
      <c r="L44" s="4">
        <v>5</v>
      </c>
      <c r="M44" t="s">
        <v>364</v>
      </c>
      <c r="N44" t="s">
        <v>280</v>
      </c>
      <c r="O44" s="6" t="str">
        <f t="shared" si="0"/>
        <v/>
      </c>
      <c r="P44">
        <v>450</v>
      </c>
    </row>
    <row r="45" spans="1:17" x14ac:dyDescent="0.25">
      <c r="A45">
        <v>137</v>
      </c>
      <c r="B45" t="s">
        <v>1</v>
      </c>
      <c r="C45">
        <f>VLOOKUP(B45,elemno!A:B,2,FALSE)</f>
        <v>6</v>
      </c>
      <c r="D45" t="s">
        <v>301</v>
      </c>
      <c r="E45">
        <f>VLOOKUP(K45,props!B:J,3,FALSE)</f>
        <v>3</v>
      </c>
      <c r="I45">
        <f>VLOOKUP(K45,props!B:J,4,FALSE)</f>
        <v>4</v>
      </c>
      <c r="J45">
        <v>0</v>
      </c>
      <c r="K45" s="4">
        <v>57</v>
      </c>
      <c r="L45" s="4">
        <v>5</v>
      </c>
      <c r="M45" t="s">
        <v>520</v>
      </c>
      <c r="N45" t="s">
        <v>302</v>
      </c>
      <c r="O45" s="6" t="str">
        <f t="shared" si="0"/>
        <v>C   6 57  5   0  4 GUANIDINIUM CARBON        $([CD3]([#7D3v3])([#7D3v3])=[#7D3v4&amp;!r600&amp;!$([#7][OD1])])</v>
      </c>
      <c r="P45">
        <v>460</v>
      </c>
    </row>
    <row r="46" spans="1:17" x14ac:dyDescent="0.25">
      <c r="A46">
        <v>138</v>
      </c>
      <c r="B46" t="s">
        <v>1</v>
      </c>
      <c r="C46">
        <f>VLOOKUP(B46,elemno!A:B,2,FALSE)</f>
        <v>6</v>
      </c>
      <c r="D46" t="s">
        <v>3</v>
      </c>
      <c r="E46">
        <f>VLOOKUP(K46,props!B:J,3,FALSE)</f>
        <v>3</v>
      </c>
      <c r="I46">
        <f>VLOOKUP(K46,props!B:J,4,FALSE)</f>
        <v>4</v>
      </c>
      <c r="J46">
        <v>0</v>
      </c>
      <c r="K46" s="4">
        <v>57</v>
      </c>
      <c r="L46" s="4">
        <v>5</v>
      </c>
      <c r="M46" t="s">
        <v>519</v>
      </c>
      <c r="N46" t="s">
        <v>303</v>
      </c>
      <c r="O46" s="6" t="str">
        <f t="shared" si="0"/>
        <v>C   6 57  5   0  4 C IN +N=C-N RESONANCE     $([CD3]([#7D3v3])=[#7D3v4&amp;!r600&amp;!$([#7][OD1])])</v>
      </c>
      <c r="P46">
        <v>470</v>
      </c>
    </row>
    <row r="47" spans="1:17" x14ac:dyDescent="0.25">
      <c r="A47">
        <v>4</v>
      </c>
      <c r="B47" t="s">
        <v>1</v>
      </c>
      <c r="C47">
        <f>VLOOKUP(B47,elemno!A:B,2,FALSE)</f>
        <v>6</v>
      </c>
      <c r="D47" t="s">
        <v>94</v>
      </c>
      <c r="E47">
        <f>VLOOKUP(K47,props!B:J,3,FALSE)</f>
        <v>3</v>
      </c>
      <c r="I47">
        <f>VLOOKUP(K47,props!B:J,4,FALSE)</f>
        <v>4</v>
      </c>
      <c r="J47">
        <v>0</v>
      </c>
      <c r="K47" s="4">
        <v>3</v>
      </c>
      <c r="L47" s="4">
        <v>5</v>
      </c>
      <c r="M47" t="s">
        <v>523</v>
      </c>
      <c r="N47" t="s">
        <v>95</v>
      </c>
      <c r="O47" s="6" t="str">
        <f t="shared" si="0"/>
        <v>C   6  3  5   0  4 GUANIDINE CARBON          $([CD3](=[#7D3v3])([#7D3v3])[#7D2v3])</v>
      </c>
      <c r="P47">
        <v>480</v>
      </c>
      <c r="Q47" t="s">
        <v>368</v>
      </c>
    </row>
    <row r="48" spans="1:17" x14ac:dyDescent="0.25">
      <c r="A48">
        <v>5</v>
      </c>
      <c r="B48" t="s">
        <v>1</v>
      </c>
      <c r="C48">
        <f>VLOOKUP(B48,elemno!A:B,2,FALSE)</f>
        <v>6</v>
      </c>
      <c r="D48" t="s">
        <v>96</v>
      </c>
      <c r="E48">
        <f>VLOOKUP(K48,props!B:J,3,FALSE)</f>
        <v>3</v>
      </c>
      <c r="I48">
        <f>VLOOKUP(K48,props!B:J,4,FALSE)</f>
        <v>4</v>
      </c>
      <c r="J48">
        <v>0</v>
      </c>
      <c r="K48" s="4">
        <v>3</v>
      </c>
      <c r="L48" s="4">
        <v>5</v>
      </c>
      <c r="M48" t="s">
        <v>511</v>
      </c>
      <c r="N48" t="s">
        <v>97</v>
      </c>
      <c r="O48" s="6" t="str">
        <f>IF(LEN(M48)&lt;2,"",LEFT(B48&amp;"  ",2)&amp;RIGHT("   "&amp;C48,3)&amp;RIGHT("   "&amp;K48,3)&amp;RIGHT("   "&amp;L48,3)&amp;RIGHT("    "&amp;J48,4)&amp;" "&amp;RIGHT("  "&amp;I48,2)&amp;" "&amp;LEFT(N48&amp;"                            ",25)&amp;" " &amp;M48)</f>
        <v>C   6  3  5   0  4 GENERAL CARBONYL C        $([CD3]=[O,N,P,S])</v>
      </c>
      <c r="P48">
        <v>490</v>
      </c>
    </row>
    <row r="49" spans="1:16" x14ac:dyDescent="0.25">
      <c r="A49">
        <v>6</v>
      </c>
      <c r="B49" t="s">
        <v>1</v>
      </c>
      <c r="C49">
        <f>VLOOKUP(B49,elemno!A:B,2,FALSE)</f>
        <v>6</v>
      </c>
      <c r="D49" t="s">
        <v>98</v>
      </c>
      <c r="E49">
        <f>VLOOKUP(K49,props!B:J,3,FALSE)</f>
        <v>3</v>
      </c>
      <c r="I49">
        <f>VLOOKUP(K49,props!B:J,4,FALSE)</f>
        <v>4</v>
      </c>
      <c r="J49">
        <v>0</v>
      </c>
      <c r="K49" s="4">
        <v>3</v>
      </c>
      <c r="L49" s="4">
        <v>5</v>
      </c>
      <c r="M49" t="s">
        <v>364</v>
      </c>
      <c r="N49" t="s">
        <v>98</v>
      </c>
      <c r="O49" s="6" t="str">
        <f t="shared" ref="O49:O112" si="1">IF(LEN(M49)&lt;2,"",LEFT(B49&amp;"  ",2)&amp;RIGHT("   "&amp;C49,3)&amp;RIGHT("   "&amp;K49,3)&amp;RIGHT("   "&amp;L49,3)&amp;RIGHT("    "&amp;J49,4)&amp;" "&amp;RIGHT("  "&amp;I49,2)&amp;" "&amp;LEFT(N49&amp;"                            ",25)&amp;" " &amp;M49)</f>
        <v/>
      </c>
      <c r="P49">
        <v>500</v>
      </c>
    </row>
    <row r="50" spans="1:16" x14ac:dyDescent="0.25">
      <c r="A50">
        <v>7</v>
      </c>
      <c r="B50" t="s">
        <v>1</v>
      </c>
      <c r="C50">
        <f>VLOOKUP(B50,elemno!A:B,2,FALSE)</f>
        <v>6</v>
      </c>
      <c r="D50" t="s">
        <v>99</v>
      </c>
      <c r="E50">
        <f>VLOOKUP(K50,props!B:J,3,FALSE)</f>
        <v>3</v>
      </c>
      <c r="I50">
        <f>VLOOKUP(K50,props!B:J,4,FALSE)</f>
        <v>4</v>
      </c>
      <c r="J50">
        <v>0</v>
      </c>
      <c r="K50" s="4">
        <v>3</v>
      </c>
      <c r="L50" s="4">
        <v>5</v>
      </c>
      <c r="M50" t="s">
        <v>364</v>
      </c>
      <c r="N50" t="s">
        <v>100</v>
      </c>
      <c r="O50" s="6" t="str">
        <f t="shared" si="1"/>
        <v/>
      </c>
      <c r="P50">
        <v>510</v>
      </c>
    </row>
    <row r="51" spans="1:16" x14ac:dyDescent="0.25">
      <c r="A51">
        <v>8</v>
      </c>
      <c r="B51" t="s">
        <v>1</v>
      </c>
      <c r="C51">
        <f>VLOOKUP(B51,elemno!A:B,2,FALSE)</f>
        <v>6</v>
      </c>
      <c r="D51" t="s">
        <v>101</v>
      </c>
      <c r="E51">
        <f>VLOOKUP(K51,props!B:J,3,FALSE)</f>
        <v>3</v>
      </c>
      <c r="I51">
        <f>VLOOKUP(K51,props!B:J,4,FALSE)</f>
        <v>4</v>
      </c>
      <c r="J51">
        <v>0</v>
      </c>
      <c r="K51" s="4">
        <v>3</v>
      </c>
      <c r="L51" s="4">
        <v>5</v>
      </c>
      <c r="M51" t="s">
        <v>364</v>
      </c>
      <c r="N51" t="s">
        <v>102</v>
      </c>
      <c r="O51" s="6" t="str">
        <f t="shared" si="1"/>
        <v/>
      </c>
      <c r="P51">
        <v>520</v>
      </c>
    </row>
    <row r="52" spans="1:16" x14ac:dyDescent="0.25">
      <c r="A52">
        <v>9</v>
      </c>
      <c r="B52" t="s">
        <v>1</v>
      </c>
      <c r="C52">
        <f>VLOOKUP(B52,elemno!A:B,2,FALSE)</f>
        <v>6</v>
      </c>
      <c r="D52" t="s">
        <v>103</v>
      </c>
      <c r="E52">
        <f>VLOOKUP(K52,props!B:J,3,FALSE)</f>
        <v>3</v>
      </c>
      <c r="I52">
        <f>VLOOKUP(K52,props!B:J,4,FALSE)</f>
        <v>4</v>
      </c>
      <c r="J52">
        <v>0</v>
      </c>
      <c r="K52" s="4">
        <v>3</v>
      </c>
      <c r="L52" s="4">
        <v>5</v>
      </c>
      <c r="M52" t="s">
        <v>364</v>
      </c>
      <c r="N52" t="s">
        <v>104</v>
      </c>
      <c r="O52" s="6" t="str">
        <f t="shared" si="1"/>
        <v/>
      </c>
      <c r="P52">
        <v>530</v>
      </c>
    </row>
    <row r="53" spans="1:16" x14ac:dyDescent="0.25">
      <c r="A53">
        <v>10</v>
      </c>
      <c r="B53" t="s">
        <v>1</v>
      </c>
      <c r="C53">
        <f>VLOOKUP(B53,elemno!A:B,2,FALSE)</f>
        <v>6</v>
      </c>
      <c r="D53" t="s">
        <v>105</v>
      </c>
      <c r="E53">
        <f>VLOOKUP(K53,props!B:J,3,FALSE)</f>
        <v>3</v>
      </c>
      <c r="I53">
        <f>VLOOKUP(K53,props!B:J,4,FALSE)</f>
        <v>4</v>
      </c>
      <c r="J53">
        <v>0</v>
      </c>
      <c r="K53" s="4">
        <v>3</v>
      </c>
      <c r="L53" s="4">
        <v>5</v>
      </c>
      <c r="M53" t="s">
        <v>364</v>
      </c>
      <c r="N53" t="s">
        <v>106</v>
      </c>
      <c r="O53" s="6" t="str">
        <f t="shared" si="1"/>
        <v/>
      </c>
      <c r="P53">
        <v>540</v>
      </c>
    </row>
    <row r="54" spans="1:16" x14ac:dyDescent="0.25">
      <c r="A54">
        <v>11</v>
      </c>
      <c r="B54" t="s">
        <v>1</v>
      </c>
      <c r="C54">
        <f>VLOOKUP(B54,elemno!A:B,2,FALSE)</f>
        <v>6</v>
      </c>
      <c r="D54" t="s">
        <v>107</v>
      </c>
      <c r="E54">
        <f>VLOOKUP(K54,props!B:J,3,FALSE)</f>
        <v>3</v>
      </c>
      <c r="I54">
        <f>VLOOKUP(K54,props!B:J,4,FALSE)</f>
        <v>4</v>
      </c>
      <c r="J54">
        <v>0</v>
      </c>
      <c r="K54" s="4">
        <v>3</v>
      </c>
      <c r="L54" s="4">
        <v>5</v>
      </c>
      <c r="M54" t="s">
        <v>364</v>
      </c>
      <c r="N54" t="s">
        <v>108</v>
      </c>
      <c r="O54" s="6" t="str">
        <f t="shared" si="1"/>
        <v/>
      </c>
      <c r="P54">
        <v>550</v>
      </c>
    </row>
    <row r="55" spans="1:16" x14ac:dyDescent="0.25">
      <c r="A55">
        <v>12</v>
      </c>
      <c r="B55" t="s">
        <v>1</v>
      </c>
      <c r="C55">
        <f>VLOOKUP(B55,elemno!A:B,2,FALSE)</f>
        <v>6</v>
      </c>
      <c r="D55" t="s">
        <v>109</v>
      </c>
      <c r="E55">
        <f>VLOOKUP(K55,props!B:J,3,FALSE)</f>
        <v>3</v>
      </c>
      <c r="I55">
        <f>VLOOKUP(K55,props!B:J,4,FALSE)</f>
        <v>4</v>
      </c>
      <c r="J55">
        <v>0</v>
      </c>
      <c r="K55" s="4">
        <v>3</v>
      </c>
      <c r="L55" s="4">
        <v>5</v>
      </c>
      <c r="M55" t="s">
        <v>364</v>
      </c>
      <c r="N55" t="s">
        <v>110</v>
      </c>
      <c r="O55" s="6" t="str">
        <f t="shared" si="1"/>
        <v/>
      </c>
      <c r="P55">
        <v>560</v>
      </c>
    </row>
    <row r="56" spans="1:16" x14ac:dyDescent="0.25">
      <c r="A56">
        <v>13</v>
      </c>
      <c r="B56" t="s">
        <v>1</v>
      </c>
      <c r="C56">
        <f>VLOOKUP(B56,elemno!A:B,2,FALSE)</f>
        <v>6</v>
      </c>
      <c r="D56" t="s">
        <v>111</v>
      </c>
      <c r="E56">
        <f>VLOOKUP(K56,props!B:J,3,FALSE)</f>
        <v>3</v>
      </c>
      <c r="I56">
        <f>VLOOKUP(K56,props!B:J,4,FALSE)</f>
        <v>4</v>
      </c>
      <c r="J56">
        <v>0</v>
      </c>
      <c r="K56" s="4">
        <v>3</v>
      </c>
      <c r="L56" s="4">
        <v>5</v>
      </c>
      <c r="M56" t="s">
        <v>364</v>
      </c>
      <c r="N56" t="s">
        <v>112</v>
      </c>
      <c r="O56" s="6" t="str">
        <f t="shared" si="1"/>
        <v/>
      </c>
      <c r="P56">
        <v>570</v>
      </c>
    </row>
    <row r="57" spans="1:16" x14ac:dyDescent="0.25">
      <c r="A57">
        <v>14</v>
      </c>
      <c r="B57" t="s">
        <v>1</v>
      </c>
      <c r="C57">
        <f>VLOOKUP(B57,elemno!A:B,2,FALSE)</f>
        <v>6</v>
      </c>
      <c r="D57" t="s">
        <v>113</v>
      </c>
      <c r="E57">
        <f>VLOOKUP(K57,props!B:J,3,FALSE)</f>
        <v>3</v>
      </c>
      <c r="I57">
        <f>VLOOKUP(K57,props!B:J,4,FALSE)</f>
        <v>4</v>
      </c>
      <c r="J57">
        <v>0</v>
      </c>
      <c r="K57" s="4">
        <v>3</v>
      </c>
      <c r="L57" s="4">
        <v>5</v>
      </c>
      <c r="M57" t="s">
        <v>364</v>
      </c>
      <c r="N57" t="s">
        <v>114</v>
      </c>
      <c r="O57" s="6" t="str">
        <f t="shared" si="1"/>
        <v/>
      </c>
      <c r="P57">
        <v>580</v>
      </c>
    </row>
    <row r="58" spans="1:16" x14ac:dyDescent="0.25">
      <c r="A58">
        <v>15</v>
      </c>
      <c r="B58" t="s">
        <v>1</v>
      </c>
      <c r="C58">
        <f>VLOOKUP(B58,elemno!A:B,2,FALSE)</f>
        <v>6</v>
      </c>
      <c r="D58" t="s">
        <v>115</v>
      </c>
      <c r="E58">
        <f>VLOOKUP(K58,props!B:J,3,FALSE)</f>
        <v>3</v>
      </c>
      <c r="I58">
        <f>VLOOKUP(K58,props!B:J,4,FALSE)</f>
        <v>4</v>
      </c>
      <c r="J58">
        <v>0</v>
      </c>
      <c r="K58" s="4">
        <v>3</v>
      </c>
      <c r="L58" s="4">
        <v>5</v>
      </c>
      <c r="M58" t="s">
        <v>364</v>
      </c>
      <c r="N58" t="s">
        <v>116</v>
      </c>
      <c r="O58" s="6" t="str">
        <f t="shared" si="1"/>
        <v/>
      </c>
      <c r="P58">
        <v>590</v>
      </c>
    </row>
    <row r="59" spans="1:16" x14ac:dyDescent="0.25">
      <c r="A59">
        <v>165</v>
      </c>
      <c r="B59" t="s">
        <v>1</v>
      </c>
      <c r="C59">
        <f>VLOOKUP(B59,elemno!A:B,2,FALSE)</f>
        <v>6</v>
      </c>
      <c r="D59" t="s">
        <v>5</v>
      </c>
      <c r="E59">
        <f>VLOOKUP(K59,props!B:J,3,FALSE)</f>
        <v>3</v>
      </c>
      <c r="I59">
        <f>VLOOKUP(K59,props!B:J,4,FALSE)</f>
        <v>4</v>
      </c>
      <c r="J59">
        <v>0</v>
      </c>
      <c r="K59" s="4">
        <v>80</v>
      </c>
      <c r="L59" s="4">
        <v>5</v>
      </c>
      <c r="M59" t="s">
        <v>526</v>
      </c>
      <c r="N59" t="s">
        <v>333</v>
      </c>
      <c r="O59" s="6" t="str">
        <f t="shared" si="1"/>
        <v>C   6 80  5   0  4 C IN N-C-N, IM+ ION       $([cD3r500]([#7D3v3])=[#7D3v4&amp;!r600&amp;!$([#7][OD1])])</v>
      </c>
      <c r="P59">
        <v>600</v>
      </c>
    </row>
    <row r="60" spans="1:16" x14ac:dyDescent="0.25">
      <c r="A60">
        <v>144</v>
      </c>
      <c r="B60" t="s">
        <v>1</v>
      </c>
      <c r="C60">
        <f>VLOOKUP(B60,elemno!A:B,2,FALSE)</f>
        <v>6</v>
      </c>
      <c r="D60" t="s">
        <v>11</v>
      </c>
      <c r="E60">
        <f>VLOOKUP(K60,props!B:J,3,FALSE)</f>
        <v>3</v>
      </c>
      <c r="I60">
        <f>VLOOKUP(K60,props!B:J,4,FALSE)</f>
        <v>4</v>
      </c>
      <c r="J60">
        <v>0</v>
      </c>
      <c r="K60" s="4">
        <v>78</v>
      </c>
      <c r="L60" s="4">
        <v>5</v>
      </c>
      <c r="M60" t="s">
        <v>557</v>
      </c>
      <c r="N60" t="s">
        <v>558</v>
      </c>
      <c r="O60" s="6" t="str">
        <f t="shared" si="1"/>
        <v>C   6 78  5   0  4 general 5-ring C both alp [$([cD3r500]1[oD2r500,sD2r500,nD3v3r500]aaa1);$([cD3r500]1a[oD2r500,sD2r500,nD3v3r500]aa1)]</v>
      </c>
      <c r="P60">
        <v>610</v>
      </c>
    </row>
    <row r="61" spans="1:16" x14ac:dyDescent="0.25">
      <c r="A61">
        <v>144</v>
      </c>
      <c r="B61" t="s">
        <v>1</v>
      </c>
      <c r="C61">
        <f>VLOOKUP(B61,elemno!A:B,2,FALSE)</f>
        <v>6</v>
      </c>
      <c r="D61" t="s">
        <v>9</v>
      </c>
      <c r="E61">
        <f>VLOOKUP(K61,props!B:J,3,FALSE)</f>
        <v>3</v>
      </c>
      <c r="I61">
        <f>VLOOKUP(K61,props!B:J,4,FALSE)</f>
        <v>4</v>
      </c>
      <c r="J61">
        <v>0</v>
      </c>
      <c r="K61" s="4">
        <v>63</v>
      </c>
      <c r="L61" s="4">
        <v>5</v>
      </c>
      <c r="M61" t="s">
        <v>555</v>
      </c>
      <c r="N61" t="s">
        <v>551</v>
      </c>
      <c r="O61" s="6" t="str">
        <f t="shared" si="1"/>
        <v>C   6 63  5   0  4 ALPHA AROM 5-RING  C (fur $([cD3r500]:[oD2r500,sD2r500])</v>
      </c>
      <c r="P61">
        <v>620</v>
      </c>
    </row>
    <row r="62" spans="1:16" x14ac:dyDescent="0.25">
      <c r="A62">
        <v>145</v>
      </c>
      <c r="B62" t="s">
        <v>1</v>
      </c>
      <c r="C62">
        <f>VLOOKUP(B62,elemno!A:B,2,FALSE)</f>
        <v>6</v>
      </c>
      <c r="D62" t="s">
        <v>10</v>
      </c>
      <c r="E62">
        <f>VLOOKUP(K62,props!B:J,3,FALSE)</f>
        <v>3</v>
      </c>
      <c r="I62">
        <f>VLOOKUP(K62,props!B:J,4,FALSE)</f>
        <v>4</v>
      </c>
      <c r="J62">
        <v>0</v>
      </c>
      <c r="K62" s="4">
        <v>64</v>
      </c>
      <c r="L62" s="4">
        <v>5</v>
      </c>
      <c r="M62" t="s">
        <v>556</v>
      </c>
      <c r="N62" t="s">
        <v>552</v>
      </c>
      <c r="O62" s="6" t="str">
        <f t="shared" si="1"/>
        <v>C   6 64  5   0  4 BETA AROM 5-RING  C (fura $([cD3r500]:a:[oD2r500,sD2r500])</v>
      </c>
      <c r="P62">
        <v>630</v>
      </c>
    </row>
    <row r="63" spans="1:16" x14ac:dyDescent="0.25">
      <c r="A63">
        <v>144</v>
      </c>
      <c r="B63" t="s">
        <v>1</v>
      </c>
      <c r="C63">
        <f>VLOOKUP(B63,elemno!A:B,2,FALSE)</f>
        <v>6</v>
      </c>
      <c r="D63" t="s">
        <v>11</v>
      </c>
      <c r="E63">
        <f>VLOOKUP(K63,props!B:J,3,FALSE)</f>
        <v>3</v>
      </c>
      <c r="I63">
        <f>VLOOKUP(K63,props!B:J,4,FALSE)</f>
        <v>4</v>
      </c>
      <c r="J63">
        <v>0</v>
      </c>
      <c r="K63" s="4">
        <v>78</v>
      </c>
      <c r="L63" s="4">
        <v>5</v>
      </c>
      <c r="M63" t="s">
        <v>561</v>
      </c>
      <c r="N63" t="s">
        <v>559</v>
      </c>
      <c r="O63" s="6" t="str">
        <f t="shared" si="1"/>
        <v>C   6 78  5   0  4 general 5-ring C (imidzol [$([cD3r500]1[nv4r500&amp;!$(n[OD1])]aaa1),$([cr500]1a[nv4r500&amp;!$(n[OD1])]aa1)]</v>
      </c>
      <c r="P63">
        <v>640</v>
      </c>
    </row>
    <row r="64" spans="1:16" x14ac:dyDescent="0.25">
      <c r="A64">
        <v>144</v>
      </c>
      <c r="B64" t="s">
        <v>1</v>
      </c>
      <c r="C64">
        <f>VLOOKUP(B64,elemno!A:B,2,FALSE)</f>
        <v>6</v>
      </c>
      <c r="D64" t="s">
        <v>11</v>
      </c>
      <c r="E64">
        <f>VLOOKUP(K64,props!B:J,3,FALSE)</f>
        <v>3</v>
      </c>
      <c r="I64">
        <f>VLOOKUP(K64,props!B:J,4,FALSE)</f>
        <v>4</v>
      </c>
      <c r="J64">
        <v>0</v>
      </c>
      <c r="K64" s="4">
        <v>78</v>
      </c>
      <c r="L64" s="4">
        <v>5</v>
      </c>
      <c r="M64" t="s">
        <v>562</v>
      </c>
      <c r="N64" t="s">
        <v>560</v>
      </c>
      <c r="O64" s="6" t="str">
        <f t="shared" si="1"/>
        <v>C   6 78  5   0  4 general 5-ring C (1,2-dia [$([cD3r500]1[cr500][cr500][nD2r500][nD2r500]1),$([cD3r500]1[cr500][nD2r500][nD2r500][cr500]1)]</v>
      </c>
      <c r="P64">
        <v>650</v>
      </c>
    </row>
    <row r="65" spans="1:17" x14ac:dyDescent="0.25">
      <c r="A65">
        <v>144</v>
      </c>
      <c r="B65" t="s">
        <v>1</v>
      </c>
      <c r="C65">
        <f>VLOOKUP(B65,elemno!A:B,2,FALSE)</f>
        <v>6</v>
      </c>
      <c r="D65" t="s">
        <v>9</v>
      </c>
      <c r="E65">
        <f>VLOOKUP(K65,props!B:J,3,FALSE)</f>
        <v>3</v>
      </c>
      <c r="I65">
        <f>VLOOKUP(K65,props!B:J,4,FALSE)</f>
        <v>4</v>
      </c>
      <c r="J65">
        <v>0</v>
      </c>
      <c r="K65" s="4">
        <v>63</v>
      </c>
      <c r="L65" s="4">
        <v>5</v>
      </c>
      <c r="M65" t="s">
        <v>553</v>
      </c>
      <c r="N65" t="s">
        <v>310</v>
      </c>
      <c r="O65" s="6" t="str">
        <f t="shared" si="1"/>
        <v>C   6 63  5   0  4 ALPHA AROM 5-RING  C      $([cD3r500]:[nD3v3r500])</v>
      </c>
      <c r="P65">
        <v>660</v>
      </c>
    </row>
    <row r="66" spans="1:17" x14ac:dyDescent="0.25">
      <c r="A66">
        <v>145</v>
      </c>
      <c r="B66" t="s">
        <v>1</v>
      </c>
      <c r="C66">
        <f>VLOOKUP(B66,elemno!A:B,2,FALSE)</f>
        <v>6</v>
      </c>
      <c r="D66" t="s">
        <v>10</v>
      </c>
      <c r="E66">
        <f>VLOOKUP(K66,props!B:J,3,FALSE)</f>
        <v>3</v>
      </c>
      <c r="I66">
        <f>VLOOKUP(K66,props!B:J,4,FALSE)</f>
        <v>4</v>
      </c>
      <c r="J66">
        <v>0</v>
      </c>
      <c r="K66" s="4">
        <v>64</v>
      </c>
      <c r="L66" s="4">
        <v>5</v>
      </c>
      <c r="M66" t="s">
        <v>554</v>
      </c>
      <c r="N66" t="s">
        <v>311</v>
      </c>
      <c r="O66" s="6" t="str">
        <f t="shared" si="1"/>
        <v>C   6 64  5   0  4 BETA AROM 5-RING  C       $([cD3r500]1a[nD3v3r500]aa1)</v>
      </c>
      <c r="P66">
        <v>670</v>
      </c>
    </row>
    <row r="67" spans="1:17" x14ac:dyDescent="0.25">
      <c r="A67">
        <v>113</v>
      </c>
      <c r="B67" t="s">
        <v>1</v>
      </c>
      <c r="C67">
        <f>VLOOKUP(B67,elemno!A:B,2,FALSE)</f>
        <v>6</v>
      </c>
      <c r="D67" t="s">
        <v>271</v>
      </c>
      <c r="E67">
        <f>VLOOKUP(K67,props!B:J,3,FALSE)</f>
        <v>3</v>
      </c>
      <c r="I67">
        <f>VLOOKUP(K67,props!B:J,4,FALSE)</f>
        <v>4</v>
      </c>
      <c r="J67">
        <v>0</v>
      </c>
      <c r="K67" s="4">
        <v>37</v>
      </c>
      <c r="L67" s="4">
        <v>5</v>
      </c>
      <c r="M67" t="s">
        <v>516</v>
      </c>
      <c r="N67" t="s">
        <v>435</v>
      </c>
      <c r="O67" s="6" t="str">
        <f t="shared" si="1"/>
        <v>C   6 37  5   0  4 CARBON AS IN BENZENE, PYR [cD3]1ccccc1</v>
      </c>
      <c r="P67">
        <v>680</v>
      </c>
    </row>
    <row r="68" spans="1:17" x14ac:dyDescent="0.25">
      <c r="A68">
        <v>163</v>
      </c>
      <c r="B68" t="s">
        <v>1</v>
      </c>
      <c r="C68">
        <f>VLOOKUP(B68,elemno!A:B,2,FALSE)</f>
        <v>6</v>
      </c>
      <c r="D68" t="s">
        <v>11</v>
      </c>
      <c r="E68">
        <f>VLOOKUP(K68,props!B:J,3,FALSE)</f>
        <v>3</v>
      </c>
      <c r="I68">
        <f>VLOOKUP(K68,props!B:J,4,FALSE)</f>
        <v>4</v>
      </c>
      <c r="J68">
        <v>0</v>
      </c>
      <c r="K68" s="4">
        <v>78</v>
      </c>
      <c r="L68" s="4">
        <v>5</v>
      </c>
      <c r="M68" t="s">
        <v>474</v>
      </c>
      <c r="N68" t="s">
        <v>331</v>
      </c>
      <c r="O68" s="6" t="str">
        <f t="shared" si="1"/>
        <v>C   6 78  5   0  4 GENERAL AROM 5-RING C     [cD3r500]</v>
      </c>
      <c r="P68">
        <v>690</v>
      </c>
    </row>
    <row r="69" spans="1:17" x14ac:dyDescent="0.25">
      <c r="A69">
        <v>113</v>
      </c>
      <c r="B69" t="s">
        <v>1</v>
      </c>
      <c r="C69">
        <f>VLOOKUP(B69,elemno!A:B,2,FALSE)</f>
        <v>6</v>
      </c>
      <c r="D69" t="s">
        <v>271</v>
      </c>
      <c r="E69">
        <f>VLOOKUP(K69,props!B:J,3,FALSE)</f>
        <v>3</v>
      </c>
      <c r="I69">
        <f>VLOOKUP(K69,props!B:J,4,FALSE)</f>
        <v>4</v>
      </c>
      <c r="J69">
        <v>0</v>
      </c>
      <c r="K69" s="4">
        <v>37</v>
      </c>
      <c r="L69" s="4">
        <v>5</v>
      </c>
      <c r="M69" t="s">
        <v>391</v>
      </c>
      <c r="N69" t="s">
        <v>272</v>
      </c>
      <c r="O69" s="6" t="str">
        <f t="shared" si="1"/>
        <v>C   6 37  5   0  4 AROMATIC C                [cD3]</v>
      </c>
      <c r="P69">
        <v>700</v>
      </c>
    </row>
    <row r="70" spans="1:17" x14ac:dyDescent="0.25">
      <c r="A70">
        <v>16</v>
      </c>
      <c r="B70" t="s">
        <v>1</v>
      </c>
      <c r="C70">
        <f>VLOOKUP(B70,elemno!A:B,2,FALSE)</f>
        <v>6</v>
      </c>
      <c r="D70" t="s">
        <v>117</v>
      </c>
      <c r="E70">
        <f>VLOOKUP(K70,props!B:J,3,FALSE)</f>
        <v>2</v>
      </c>
      <c r="I70">
        <f>VLOOKUP(K70,props!B:J,4,FALSE)</f>
        <v>4</v>
      </c>
      <c r="J70">
        <v>0</v>
      </c>
      <c r="K70" s="4">
        <v>4</v>
      </c>
      <c r="L70" s="4">
        <v>5</v>
      </c>
      <c r="M70" t="s">
        <v>483</v>
      </c>
      <c r="N70" t="s">
        <v>118</v>
      </c>
      <c r="O70" s="6" t="str">
        <f t="shared" si="1"/>
        <v>C   6  4  5   0  4 ACETYLENIC C              $([#6D2]#*)</v>
      </c>
      <c r="P70">
        <v>710</v>
      </c>
    </row>
    <row r="71" spans="1:17" x14ac:dyDescent="0.25">
      <c r="A71">
        <v>17</v>
      </c>
      <c r="B71" t="s">
        <v>1</v>
      </c>
      <c r="C71">
        <f>VLOOKUP(B71,elemno!A:B,2,FALSE)</f>
        <v>6</v>
      </c>
      <c r="D71" t="s">
        <v>119</v>
      </c>
      <c r="E71">
        <f>VLOOKUP(K71,props!B:J,3,FALSE)</f>
        <v>2</v>
      </c>
      <c r="I71">
        <f>VLOOKUP(K71,props!B:J,4,FALSE)</f>
        <v>4</v>
      </c>
      <c r="J71">
        <v>0</v>
      </c>
      <c r="K71" s="4">
        <v>4</v>
      </c>
      <c r="L71" s="4">
        <v>5</v>
      </c>
      <c r="M71" t="s">
        <v>484</v>
      </c>
      <c r="N71" t="s">
        <v>482</v>
      </c>
      <c r="O71" s="6" t="str">
        <f t="shared" si="1"/>
        <v>C   6  4  5   0  4 ALLENIC C (also isocyanat $([#6D2](=*)=*)</v>
      </c>
      <c r="P71">
        <v>720</v>
      </c>
    </row>
    <row r="72" spans="1:17" x14ac:dyDescent="0.25">
      <c r="A72">
        <v>141</v>
      </c>
      <c r="B72" t="s">
        <v>1</v>
      </c>
      <c r="C72">
        <f>VLOOKUP(B72,elemno!A:B,2,FALSE)</f>
        <v>6</v>
      </c>
      <c r="D72" t="s">
        <v>4</v>
      </c>
      <c r="E72">
        <f>VLOOKUP(K72,props!B:J,3,FALSE)</f>
        <v>1</v>
      </c>
      <c r="I72">
        <f>VLOOKUP(K72,props!B:J,4,FALSE)</f>
        <v>3</v>
      </c>
      <c r="J72">
        <v>0</v>
      </c>
      <c r="K72" s="4">
        <v>60</v>
      </c>
      <c r="L72" s="4">
        <v>0</v>
      </c>
      <c r="M72" t="s">
        <v>372</v>
      </c>
      <c r="N72" t="s">
        <v>307</v>
      </c>
      <c r="O72" s="6" t="str">
        <f t="shared" si="1"/>
        <v>C   6 60  0   0  3 ISONITRILE CARBON         $([CD1]#N)</v>
      </c>
      <c r="P72">
        <v>730</v>
      </c>
    </row>
    <row r="73" spans="1:17" x14ac:dyDescent="0.25">
      <c r="A73">
        <v>120</v>
      </c>
      <c r="B73" t="s">
        <v>29</v>
      </c>
      <c r="C73">
        <f>VLOOKUP(B73,elemno!A:B,2,FALSE)</f>
        <v>7</v>
      </c>
      <c r="D73" t="s">
        <v>32</v>
      </c>
      <c r="E73">
        <f>VLOOKUP(K73,props!B:J,3,FALSE)</f>
        <v>1</v>
      </c>
      <c r="I73">
        <f>VLOOKUP(K73,props!B:J,4,FALSE)</f>
        <v>3</v>
      </c>
      <c r="J73">
        <v>0</v>
      </c>
      <c r="K73" s="4">
        <v>42</v>
      </c>
      <c r="L73" s="4">
        <v>0</v>
      </c>
      <c r="M73" t="s">
        <v>392</v>
      </c>
      <c r="N73" t="s">
        <v>281</v>
      </c>
      <c r="O73" s="6" t="str">
        <f t="shared" si="1"/>
        <v>N   7 42  0   0  3 N TRIPLE BONDED           $([ND1]#*)</v>
      </c>
      <c r="P73">
        <v>750</v>
      </c>
    </row>
    <row r="74" spans="1:17" x14ac:dyDescent="0.25">
      <c r="A74">
        <v>126</v>
      </c>
      <c r="B74" t="s">
        <v>29</v>
      </c>
      <c r="C74">
        <f>VLOOKUP(B74,elemno!A:B,2,FALSE)</f>
        <v>7</v>
      </c>
      <c r="D74" t="s">
        <v>34</v>
      </c>
      <c r="E74">
        <f>VLOOKUP(K74,props!B:J,3,FALSE)</f>
        <v>1</v>
      </c>
      <c r="I74">
        <f>VLOOKUP(K74,props!B:J,4,FALSE)</f>
        <v>2</v>
      </c>
      <c r="J74">
        <v>0</v>
      </c>
      <c r="K74" s="4">
        <v>47</v>
      </c>
      <c r="L74" s="4">
        <v>0</v>
      </c>
      <c r="M74" t="s">
        <v>491</v>
      </c>
      <c r="N74" t="s">
        <v>289</v>
      </c>
      <c r="O74" s="6" t="str">
        <f t="shared" si="1"/>
        <v>N   7 47  0   0  2 TERMINAL N, AZIDE         $([ND1][ND2])</v>
      </c>
      <c r="P74">
        <v>760</v>
      </c>
    </row>
    <row r="75" spans="1:17" x14ac:dyDescent="0.25">
      <c r="A75">
        <v>132</v>
      </c>
      <c r="B75" t="s">
        <v>29</v>
      </c>
      <c r="C75">
        <f>VLOOKUP(B75,elemno!A:B,2,FALSE)</f>
        <v>7</v>
      </c>
      <c r="D75" t="s">
        <v>33</v>
      </c>
      <c r="E75">
        <f>VLOOKUP(K75,props!B:J,3,FALSE)</f>
        <v>2</v>
      </c>
      <c r="I75">
        <f>VLOOKUP(K75,props!B:J,4,FALSE)</f>
        <v>4</v>
      </c>
      <c r="J75">
        <v>0</v>
      </c>
      <c r="K75" s="4">
        <v>53</v>
      </c>
      <c r="L75" s="4">
        <v>0</v>
      </c>
      <c r="M75" t="s">
        <v>394</v>
      </c>
      <c r="N75" t="s">
        <v>294</v>
      </c>
      <c r="O75" s="6" t="str">
        <f t="shared" si="1"/>
        <v>N   7 53  0   0  4 N TWICE DOUBLE BONDED     $([ND2](=*)=*)</v>
      </c>
      <c r="P75">
        <v>770</v>
      </c>
    </row>
    <row r="76" spans="1:17" x14ac:dyDescent="0.25">
      <c r="A76">
        <v>42</v>
      </c>
      <c r="B76" t="s">
        <v>29</v>
      </c>
      <c r="C76">
        <f>VLOOKUP(B76,elemno!A:B,2,FALSE)</f>
        <v>7</v>
      </c>
      <c r="D76" t="s">
        <v>30</v>
      </c>
      <c r="E76">
        <f>VLOOKUP(K76,props!B:J,3,FALSE)</f>
        <v>2</v>
      </c>
      <c r="I76">
        <f>VLOOKUP(K76,props!B:J,4,FALSE)</f>
        <v>3</v>
      </c>
      <c r="J76">
        <v>0</v>
      </c>
      <c r="K76" s="4">
        <v>9</v>
      </c>
      <c r="L76" s="4">
        <v>27</v>
      </c>
      <c r="M76" t="s">
        <v>487</v>
      </c>
      <c r="N76" t="s">
        <v>161</v>
      </c>
      <c r="O76" s="6" t="str">
        <f t="shared" si="1"/>
        <v>N   7  9 27   0  3 N=C, IMINES               $([ND2]=[#6,#7])</v>
      </c>
      <c r="P76">
        <v>780</v>
      </c>
    </row>
    <row r="77" spans="1:17" x14ac:dyDescent="0.25">
      <c r="A77">
        <v>43</v>
      </c>
      <c r="B77" t="s">
        <v>29</v>
      </c>
      <c r="C77">
        <f>VLOOKUP(B77,elemno!A:B,2,FALSE)</f>
        <v>7</v>
      </c>
      <c r="D77" t="s">
        <v>162</v>
      </c>
      <c r="E77">
        <f>VLOOKUP(K77,props!B:J,3,FALSE)</f>
        <v>2</v>
      </c>
      <c r="I77">
        <f>VLOOKUP(K77,props!B:J,4,FALSE)</f>
        <v>3</v>
      </c>
      <c r="J77">
        <v>0</v>
      </c>
      <c r="K77" s="4">
        <v>9</v>
      </c>
      <c r="L77" s="4">
        <v>27</v>
      </c>
      <c r="M77" t="s">
        <v>364</v>
      </c>
      <c r="N77" t="s">
        <v>163</v>
      </c>
      <c r="O77" s="6" t="str">
        <f t="shared" si="1"/>
        <v/>
      </c>
      <c r="P77">
        <v>790</v>
      </c>
    </row>
    <row r="78" spans="1:17" x14ac:dyDescent="0.25">
      <c r="A78" s="7">
        <v>121</v>
      </c>
      <c r="B78" s="7" t="s">
        <v>29</v>
      </c>
      <c r="C78" s="7">
        <f>VLOOKUP(B78,elemno!A:B,2,FALSE)</f>
        <v>7</v>
      </c>
      <c r="D78" s="7" t="s">
        <v>282</v>
      </c>
      <c r="E78" s="7">
        <v>2</v>
      </c>
      <c r="F78" s="7"/>
      <c r="G78" s="7"/>
      <c r="H78" s="7"/>
      <c r="I78">
        <f>VLOOKUP(K78,props!B:J,4,FALSE)</f>
        <v>3</v>
      </c>
      <c r="J78" s="7">
        <v>0</v>
      </c>
      <c r="K78" s="9">
        <v>43</v>
      </c>
      <c r="L78" s="4">
        <v>28</v>
      </c>
      <c r="M78" s="7" t="s">
        <v>539</v>
      </c>
      <c r="N78" s="7" t="s">
        <v>540</v>
      </c>
      <c r="O78" s="6" t="str">
        <f t="shared" si="1"/>
        <v>N   7 43 28   0  3 N, SULFONAMIDES (S(O)2-N= $([ND2v3]S([OD1])[OD1])</v>
      </c>
      <c r="P78">
        <v>800</v>
      </c>
      <c r="Q78" s="7" t="s">
        <v>512</v>
      </c>
    </row>
    <row r="79" spans="1:17" x14ac:dyDescent="0.25">
      <c r="A79">
        <v>125</v>
      </c>
      <c r="B79" t="s">
        <v>29</v>
      </c>
      <c r="C79">
        <f>VLOOKUP(B79,elemno!A:B,2,FALSE)</f>
        <v>7</v>
      </c>
      <c r="D79" t="s">
        <v>38</v>
      </c>
      <c r="E79">
        <f>VLOOKUP(K79,props!B:J,3,FALSE)</f>
        <v>2</v>
      </c>
      <c r="I79">
        <f>VLOOKUP(K79,props!B:J,4,FALSE)</f>
        <v>3</v>
      </c>
      <c r="J79">
        <v>0</v>
      </c>
      <c r="K79" s="4">
        <v>46</v>
      </c>
      <c r="L79" s="4">
        <v>0</v>
      </c>
      <c r="M79" t="s">
        <v>492</v>
      </c>
      <c r="N79" t="s">
        <v>288</v>
      </c>
      <c r="O79" s="6" t="str">
        <f t="shared" si="1"/>
        <v>N   7 46  0   0  3 NITROSO GROUP N           $([ND2](=O)[#6,#7])</v>
      </c>
      <c r="P79">
        <v>810</v>
      </c>
    </row>
    <row r="80" spans="1:17" s="8" customFormat="1" ht="14.25" customHeight="1" x14ac:dyDescent="0.25">
      <c r="A80">
        <v>127</v>
      </c>
      <c r="B80" t="s">
        <v>29</v>
      </c>
      <c r="C80">
        <f>VLOOKUP(B80,elemno!A:B,2,FALSE)</f>
        <v>7</v>
      </c>
      <c r="D80" t="s">
        <v>40</v>
      </c>
      <c r="E80">
        <f>VLOOKUP(K80,props!B:J,3,FALSE)</f>
        <v>2</v>
      </c>
      <c r="F80"/>
      <c r="G80"/>
      <c r="H80"/>
      <c r="I80">
        <f>VLOOKUP(K80,props!B:J,4,FALSE)</f>
        <v>2</v>
      </c>
      <c r="J80">
        <v>0</v>
      </c>
      <c r="K80" s="4">
        <v>48</v>
      </c>
      <c r="L80" s="4">
        <v>28</v>
      </c>
      <c r="M80" t="s">
        <v>499</v>
      </c>
      <c r="N80" t="s">
        <v>437</v>
      </c>
      <c r="O80" s="6" t="str">
        <f t="shared" si="1"/>
        <v>N   7 48 28   0  2 DIVALENT NITROGEN REPLACI $([ND2][SD4]([OD1])([#6])[#6])</v>
      </c>
      <c r="P80">
        <v>820</v>
      </c>
      <c r="Q80"/>
    </row>
    <row r="81" spans="1:17" x14ac:dyDescent="0.25">
      <c r="A81">
        <v>143</v>
      </c>
      <c r="B81" t="s">
        <v>29</v>
      </c>
      <c r="C81">
        <f>VLOOKUP(B81,elemno!A:B,2,FALSE)</f>
        <v>7</v>
      </c>
      <c r="D81" t="s">
        <v>44</v>
      </c>
      <c r="E81">
        <f>VLOOKUP(K81,props!B:J,3,FALSE)</f>
        <v>2</v>
      </c>
      <c r="I81">
        <f>VLOOKUP(K81,props!B:J,4,FALSE)</f>
        <v>2</v>
      </c>
      <c r="J81">
        <v>-12</v>
      </c>
      <c r="K81" s="4">
        <v>62</v>
      </c>
      <c r="L81" s="4">
        <v>23</v>
      </c>
      <c r="M81" t="s">
        <v>509</v>
      </c>
      <c r="N81" t="s">
        <v>309</v>
      </c>
      <c r="O81" s="6" t="str">
        <f t="shared" si="1"/>
        <v>N   7 62 23 -12  2 SULFONAMIDE N-            [$([ND2v2][SD4]),$([ND2v2][CD3])]</v>
      </c>
      <c r="P81">
        <v>830</v>
      </c>
    </row>
    <row r="82" spans="1:17" x14ac:dyDescent="0.25">
      <c r="A82">
        <v>142</v>
      </c>
      <c r="B82" t="s">
        <v>29</v>
      </c>
      <c r="C82">
        <f>VLOOKUP(B82,elemno!A:B,2,FALSE)</f>
        <v>7</v>
      </c>
      <c r="D82" t="s">
        <v>43</v>
      </c>
      <c r="E82">
        <f>VLOOKUP(K82,props!B:J,3,FALSE)</f>
        <v>2</v>
      </c>
      <c r="I82">
        <f>VLOOKUP(K82,props!B:J,4,FALSE)</f>
        <v>4</v>
      </c>
      <c r="J82">
        <v>0</v>
      </c>
      <c r="K82" s="4">
        <v>61</v>
      </c>
      <c r="L82" s="4">
        <v>0</v>
      </c>
      <c r="M82" t="s">
        <v>570</v>
      </c>
      <c r="N82" t="s">
        <v>308</v>
      </c>
      <c r="O82" s="6" t="str">
        <f t="shared" si="1"/>
        <v>N   7 61  0   0  4 ISONITRILE N              $([ND2]#[#6])</v>
      </c>
      <c r="P82">
        <v>840</v>
      </c>
    </row>
    <row r="83" spans="1:17" x14ac:dyDescent="0.25">
      <c r="A83">
        <v>142</v>
      </c>
      <c r="B83" t="s">
        <v>29</v>
      </c>
      <c r="C83">
        <f>VLOOKUP(B83,elemno!A:B,2,FALSE)</f>
        <v>7</v>
      </c>
      <c r="D83" t="s">
        <v>43</v>
      </c>
      <c r="E83">
        <f>VLOOKUP(K83,props!B:J,3,FALSE)</f>
        <v>2</v>
      </c>
      <c r="I83">
        <f>VLOOKUP(K83,props!B:J,4,FALSE)</f>
        <v>4</v>
      </c>
      <c r="J83">
        <v>12</v>
      </c>
      <c r="K83" s="4">
        <v>61</v>
      </c>
      <c r="L83" s="4">
        <v>0</v>
      </c>
      <c r="M83" t="s">
        <v>572</v>
      </c>
      <c r="N83" t="s">
        <v>571</v>
      </c>
      <c r="O83" s="6" t="str">
        <f t="shared" si="1"/>
        <v>N   7 61  0  12  4 diazo N (+1)              $([ND2]#[#7])</v>
      </c>
      <c r="P83">
        <v>840</v>
      </c>
    </row>
    <row r="84" spans="1:17" x14ac:dyDescent="0.25">
      <c r="A84">
        <v>114</v>
      </c>
      <c r="B84" t="s">
        <v>29</v>
      </c>
      <c r="C84">
        <f>VLOOKUP(B84,elemno!A:B,2,FALSE)</f>
        <v>7</v>
      </c>
      <c r="D84" t="s">
        <v>46</v>
      </c>
      <c r="E84">
        <f>VLOOKUP(K84,props!B:J,3,FALSE)</f>
        <v>2</v>
      </c>
      <c r="I84">
        <f>VLOOKUP(K84,props!B:J,4,FALSE)</f>
        <v>3</v>
      </c>
      <c r="J84">
        <v>0</v>
      </c>
      <c r="K84" s="4">
        <v>38</v>
      </c>
      <c r="L84" s="4">
        <v>0</v>
      </c>
      <c r="M84" t="s">
        <v>480</v>
      </c>
      <c r="N84" t="s">
        <v>273</v>
      </c>
      <c r="O84" s="6" t="str">
        <f t="shared" si="1"/>
        <v>N   7 38  0   0  3 AROMATIC N, PYRIDINE      [nD2r600]</v>
      </c>
      <c r="P84">
        <v>850</v>
      </c>
    </row>
    <row r="85" spans="1:17" s="7" customFormat="1" x14ac:dyDescent="0.25">
      <c r="A85">
        <v>146</v>
      </c>
      <c r="B85" t="s">
        <v>29</v>
      </c>
      <c r="C85">
        <f>VLOOKUP(B85,elemno!A:B,2,FALSE)</f>
        <v>7</v>
      </c>
      <c r="D85" t="s">
        <v>49</v>
      </c>
      <c r="E85">
        <f>VLOOKUP(K85,props!B:J,3,FALSE)</f>
        <v>2</v>
      </c>
      <c r="F85"/>
      <c r="G85"/>
      <c r="H85"/>
      <c r="I85">
        <f>VLOOKUP(K85,props!B:J,4,FALSE)</f>
        <v>3</v>
      </c>
      <c r="J85">
        <v>0</v>
      </c>
      <c r="K85" s="4">
        <v>65</v>
      </c>
      <c r="L85" s="4">
        <v>0</v>
      </c>
      <c r="M85" t="s">
        <v>541</v>
      </c>
      <c r="N85" t="s">
        <v>543</v>
      </c>
      <c r="O85" s="6" t="str">
        <f t="shared" si="1"/>
        <v>N   7 65  0   0  3 ALPHA AROM 5-RING N (thio $([nD2r500][sD2])</v>
      </c>
      <c r="P85">
        <v>860</v>
      </c>
      <c r="Q85"/>
    </row>
    <row r="86" spans="1:17" x14ac:dyDescent="0.25">
      <c r="A86">
        <v>147</v>
      </c>
      <c r="B86" t="s">
        <v>29</v>
      </c>
      <c r="C86">
        <f>VLOOKUP(B86,elemno!A:B,2,FALSE)</f>
        <v>7</v>
      </c>
      <c r="D86" t="s">
        <v>50</v>
      </c>
      <c r="E86">
        <f>VLOOKUP(K86,props!B:J,3,FALSE)</f>
        <v>2</v>
      </c>
      <c r="I86">
        <f>VLOOKUP(K86,props!B:J,4,FALSE)</f>
        <v>3</v>
      </c>
      <c r="J86">
        <v>0</v>
      </c>
      <c r="K86" s="4">
        <v>66</v>
      </c>
      <c r="L86" s="4">
        <v>0</v>
      </c>
      <c r="M86" t="s">
        <v>542</v>
      </c>
      <c r="N86" t="s">
        <v>544</v>
      </c>
      <c r="O86" s="6" t="str">
        <f t="shared" si="1"/>
        <v>N   7 66  0   0  3 (BETA) AROM 5-RING N (thi $([nD2r500]:a:[sD2])</v>
      </c>
      <c r="P86">
        <v>870</v>
      </c>
    </row>
    <row r="87" spans="1:17" x14ac:dyDescent="0.25">
      <c r="A87">
        <v>146</v>
      </c>
      <c r="B87" t="s">
        <v>29</v>
      </c>
      <c r="C87">
        <f>VLOOKUP(B87,elemno!A:B,2,FALSE)</f>
        <v>7</v>
      </c>
      <c r="D87" t="s">
        <v>49</v>
      </c>
      <c r="E87">
        <f>VLOOKUP(K87,props!B:J,3,FALSE)</f>
        <v>2</v>
      </c>
      <c r="I87">
        <f>VLOOKUP(K87,props!B:J,4,FALSE)</f>
        <v>3</v>
      </c>
      <c r="J87">
        <v>0</v>
      </c>
      <c r="K87" s="4">
        <v>65</v>
      </c>
      <c r="L87" s="4">
        <v>0</v>
      </c>
      <c r="M87" t="s">
        <v>547</v>
      </c>
      <c r="N87" t="s">
        <v>549</v>
      </c>
      <c r="O87" s="6" t="str">
        <f t="shared" si="1"/>
        <v>N   7 65  0   0  3 ALPHA AROM 5-RING N (fura $([nD2r500]:[oD2])</v>
      </c>
      <c r="P87">
        <v>880</v>
      </c>
    </row>
    <row r="88" spans="1:17" x14ac:dyDescent="0.25">
      <c r="A88">
        <v>147</v>
      </c>
      <c r="B88" t="s">
        <v>29</v>
      </c>
      <c r="C88">
        <f>VLOOKUP(B88,elemno!A:B,2,FALSE)</f>
        <v>7</v>
      </c>
      <c r="D88" t="s">
        <v>50</v>
      </c>
      <c r="E88">
        <f>VLOOKUP(K88,props!B:J,3,FALSE)</f>
        <v>2</v>
      </c>
      <c r="I88">
        <f>VLOOKUP(K88,props!B:J,4,FALSE)</f>
        <v>3</v>
      </c>
      <c r="J88">
        <v>0</v>
      </c>
      <c r="K88" s="4">
        <v>66</v>
      </c>
      <c r="L88" s="4">
        <v>0</v>
      </c>
      <c r="M88" t="s">
        <v>548</v>
      </c>
      <c r="N88" t="s">
        <v>550</v>
      </c>
      <c r="O88" s="6" t="str">
        <f t="shared" si="1"/>
        <v>N   7 66  0   0  3 (BETA) AROM 5-RING N (fur $([nD2r500]:a:[oD2])</v>
      </c>
      <c r="P88">
        <v>890</v>
      </c>
    </row>
    <row r="89" spans="1:17" x14ac:dyDescent="0.25">
      <c r="A89">
        <v>146</v>
      </c>
      <c r="B89" t="s">
        <v>29</v>
      </c>
      <c r="C89">
        <f>VLOOKUP(B89,elemno!A:B,2,FALSE)</f>
        <v>7</v>
      </c>
      <c r="D89" t="s">
        <v>49</v>
      </c>
      <c r="E89">
        <f>VLOOKUP(K89,props!B:J,3,FALSE)</f>
        <v>2</v>
      </c>
      <c r="I89">
        <f>VLOOKUP(K89,props!B:J,4,FALSE)</f>
        <v>3</v>
      </c>
      <c r="J89">
        <v>0</v>
      </c>
      <c r="K89" s="4">
        <v>65</v>
      </c>
      <c r="L89" s="4">
        <v>0</v>
      </c>
      <c r="M89" t="s">
        <v>545</v>
      </c>
      <c r="N89" t="s">
        <v>312</v>
      </c>
      <c r="O89" s="6" t="str">
        <f t="shared" si="1"/>
        <v>N   7 65  0   0  3 ALPHA AROM 5-RING N       [$([nD2r500]:[nD3v3])&amp;!$([$(n:[$([nv4])&amp;!$([#7][OD1])]),$(n:a=[$([nv4])&amp;!$([#7][OD1])]),$(n=a:[$([nv4])&amp;!$([#7][OD1])])])]</v>
      </c>
      <c r="P89">
        <v>900</v>
      </c>
    </row>
    <row r="90" spans="1:17" x14ac:dyDescent="0.25">
      <c r="A90">
        <v>147</v>
      </c>
      <c r="B90" t="s">
        <v>29</v>
      </c>
      <c r="C90">
        <f>VLOOKUP(B90,elemno!A:B,2,FALSE)</f>
        <v>7</v>
      </c>
      <c r="D90" t="s">
        <v>50</v>
      </c>
      <c r="E90">
        <f>VLOOKUP(K90,props!B:J,3,FALSE)</f>
        <v>2</v>
      </c>
      <c r="I90">
        <f>VLOOKUP(K90,props!B:J,4,FALSE)</f>
        <v>3</v>
      </c>
      <c r="J90">
        <v>0</v>
      </c>
      <c r="K90" s="4">
        <v>66</v>
      </c>
      <c r="L90" s="4">
        <v>0</v>
      </c>
      <c r="M90" t="s">
        <v>546</v>
      </c>
      <c r="N90" t="s">
        <v>428</v>
      </c>
      <c r="O90" s="6" t="str">
        <f t="shared" si="1"/>
        <v>N   7 66  0   0  3 (BETA) AROM 5-RING N      [$([nD2r500]:a:[nD3v3])&amp;!$([$(n:[$([nv4])&amp;!$([#7][OD1])]),$(n:a=[$([nv4])&amp;!$([#7][OD1])]),$(n=a:[$([nv4])&amp;!$([#7][OD1])])])]</v>
      </c>
      <c r="P90">
        <v>910</v>
      </c>
    </row>
    <row r="91" spans="1:17" x14ac:dyDescent="0.25">
      <c r="A91">
        <v>161</v>
      </c>
      <c r="B91" t="s">
        <v>29</v>
      </c>
      <c r="C91">
        <f>VLOOKUP(B91,elemno!A:B,2,FALSE)</f>
        <v>7</v>
      </c>
      <c r="D91" t="s">
        <v>45</v>
      </c>
      <c r="E91">
        <f>VLOOKUP(K91,props!B:J,3,FALSE)</f>
        <v>2</v>
      </c>
      <c r="I91">
        <f>VLOOKUP(K91,props!B:J,4,FALSE)</f>
        <v>2</v>
      </c>
      <c r="J91">
        <v>-3</v>
      </c>
      <c r="K91" s="4">
        <v>76</v>
      </c>
      <c r="L91" s="4">
        <v>0</v>
      </c>
      <c r="M91" t="s">
        <v>476</v>
      </c>
      <c r="N91" t="s">
        <v>328</v>
      </c>
      <c r="O91" s="6" t="str">
        <f t="shared" si="1"/>
        <v>N   7 76  0  -3  2 NEG N IN TETRAZOLE AN     [nD2r500][nD2r500][nD2r500][nD2r500]</v>
      </c>
      <c r="P91">
        <v>920</v>
      </c>
    </row>
    <row r="92" spans="1:17" x14ac:dyDescent="0.25">
      <c r="A92">
        <v>161</v>
      </c>
      <c r="B92" t="s">
        <v>29</v>
      </c>
      <c r="C92">
        <f>VLOOKUP(B92,elemno!A:B,2,FALSE)</f>
        <v>7</v>
      </c>
      <c r="D92" t="s">
        <v>45</v>
      </c>
      <c r="E92">
        <f>VLOOKUP(K92,props!B:J,3,FALSE)</f>
        <v>2</v>
      </c>
      <c r="I92">
        <f>VLOOKUP(K92,props!B:J,4,FALSE)</f>
        <v>2</v>
      </c>
      <c r="J92">
        <v>-4</v>
      </c>
      <c r="K92" s="4">
        <v>76</v>
      </c>
      <c r="L92" s="4">
        <v>0</v>
      </c>
      <c r="M92" t="s">
        <v>508</v>
      </c>
      <c r="N92" t="s">
        <v>507</v>
      </c>
      <c r="O92" s="6" t="str">
        <f t="shared" si="1"/>
        <v>N   7 76  0  -4  2 (NEG N IN TRIAZOLE)       [nD2r500]:[nD2r500]:c:[nD2r500]</v>
      </c>
      <c r="P92">
        <v>930</v>
      </c>
      <c r="Q92" t="s">
        <v>441</v>
      </c>
    </row>
    <row r="93" spans="1:17" x14ac:dyDescent="0.25">
      <c r="A93">
        <v>161</v>
      </c>
      <c r="B93" t="s">
        <v>29</v>
      </c>
      <c r="C93">
        <f>VLOOKUP(B93,elemno!A:B,2,FALSE)</f>
        <v>7</v>
      </c>
      <c r="D93" t="s">
        <v>45</v>
      </c>
      <c r="E93">
        <f>VLOOKUP(K93,props!B:J,3,FALSE)</f>
        <v>2</v>
      </c>
      <c r="I93">
        <f>VLOOKUP(K93,props!B:J,4,FALSE)</f>
        <v>2</v>
      </c>
      <c r="J93">
        <v>-6</v>
      </c>
      <c r="K93" s="4">
        <v>76</v>
      </c>
      <c r="L93" s="4">
        <v>0</v>
      </c>
      <c r="M93" t="s">
        <v>535</v>
      </c>
      <c r="N93" t="s">
        <v>534</v>
      </c>
      <c r="O93" s="6" t="str">
        <f t="shared" si="1"/>
        <v>N   7 76  0  -6  2 NEG N IN DIAZOLE          $([nD2r500][nD2r500]ccc)</v>
      </c>
      <c r="P93">
        <v>940</v>
      </c>
      <c r="Q93" t="s">
        <v>443</v>
      </c>
    </row>
    <row r="94" spans="1:17" x14ac:dyDescent="0.25">
      <c r="A94">
        <v>164</v>
      </c>
      <c r="B94" t="s">
        <v>29</v>
      </c>
      <c r="C94">
        <f>VLOOKUP(B94,elemno!A:B,2,FALSE)</f>
        <v>7</v>
      </c>
      <c r="D94" t="s">
        <v>53</v>
      </c>
      <c r="E94">
        <f>VLOOKUP(K94,props!B:J,3,FALSE)</f>
        <v>2</v>
      </c>
      <c r="I94">
        <f>VLOOKUP(K94,props!B:J,4,FALSE)</f>
        <v>3</v>
      </c>
      <c r="J94">
        <v>0</v>
      </c>
      <c r="K94" s="4">
        <v>79</v>
      </c>
      <c r="L94" s="4">
        <v>0</v>
      </c>
      <c r="M94" t="s">
        <v>477</v>
      </c>
      <c r="N94" t="s">
        <v>332</v>
      </c>
      <c r="O94" s="6" t="str">
        <f t="shared" si="1"/>
        <v>N   7 79  0   0  3 GENERAL AROM 5-RING N     [nD2r500]</v>
      </c>
      <c r="P94">
        <v>950</v>
      </c>
    </row>
    <row r="95" spans="1:17" x14ac:dyDescent="0.25">
      <c r="A95">
        <v>123</v>
      </c>
      <c r="B95" t="s">
        <v>29</v>
      </c>
      <c r="C95">
        <f>VLOOKUP(B95,elemno!A:B,2,FALSE)</f>
        <v>7</v>
      </c>
      <c r="D95" t="s">
        <v>285</v>
      </c>
      <c r="E95">
        <f>VLOOKUP(K95,props!B:J,3,FALSE)</f>
        <v>3</v>
      </c>
      <c r="I95">
        <f>VLOOKUP(K95,props!B:J,4,FALSE)</f>
        <v>4</v>
      </c>
      <c r="J95">
        <v>0</v>
      </c>
      <c r="K95" s="4">
        <v>45</v>
      </c>
      <c r="L95" s="4">
        <v>0</v>
      </c>
      <c r="M95" t="s">
        <v>393</v>
      </c>
      <c r="N95" t="s">
        <v>286</v>
      </c>
      <c r="O95" s="6" t="str">
        <f t="shared" si="1"/>
        <v>N   7 45  0   0  4 NITRO GROUP N             $([ND3](=O)O)</v>
      </c>
      <c r="P95">
        <v>960</v>
      </c>
    </row>
    <row r="96" spans="1:17" x14ac:dyDescent="0.25">
      <c r="A96">
        <v>124</v>
      </c>
      <c r="B96" t="s">
        <v>29</v>
      </c>
      <c r="C96">
        <f>VLOOKUP(B96,elemno!A:B,2,FALSE)</f>
        <v>7</v>
      </c>
      <c r="D96" t="s">
        <v>37</v>
      </c>
      <c r="E96">
        <f>VLOOKUP(K96,props!B:J,3,FALSE)</f>
        <v>3</v>
      </c>
      <c r="I96">
        <f>VLOOKUP(K96,props!B:J,4,FALSE)</f>
        <v>4</v>
      </c>
      <c r="J96">
        <v>0</v>
      </c>
      <c r="K96" s="4">
        <v>45</v>
      </c>
      <c r="L96" s="4">
        <v>0</v>
      </c>
      <c r="M96" t="s">
        <v>364</v>
      </c>
      <c r="N96" t="s">
        <v>287</v>
      </c>
      <c r="O96" s="6" t="str">
        <f t="shared" si="1"/>
        <v/>
      </c>
      <c r="P96">
        <v>970</v>
      </c>
    </row>
    <row r="97" spans="1:17" x14ac:dyDescent="0.25">
      <c r="A97">
        <v>148</v>
      </c>
      <c r="B97" t="s">
        <v>29</v>
      </c>
      <c r="C97">
        <f>VLOOKUP(B97,elemno!A:B,2,FALSE)</f>
        <v>7</v>
      </c>
      <c r="D97" t="s">
        <v>35</v>
      </c>
      <c r="E97">
        <f>VLOOKUP(K97,props!B:J,3,FALSE)</f>
        <v>3</v>
      </c>
      <c r="I97">
        <f>VLOOKUP(K97,props!B:J,4,FALSE)</f>
        <v>4</v>
      </c>
      <c r="J97">
        <v>0</v>
      </c>
      <c r="K97" s="4">
        <v>67</v>
      </c>
      <c r="L97" s="4">
        <v>23</v>
      </c>
      <c r="M97" t="s">
        <v>493</v>
      </c>
      <c r="N97" t="s">
        <v>313</v>
      </c>
      <c r="O97" s="6" t="str">
        <f t="shared" si="1"/>
        <v>N   7 67 23   0  4 NITROGEN IN N-OXIDE       [$([ND3]([OD1])([#6])[#6]),$([ND3]([OD1])=[#6,#7])]</v>
      </c>
      <c r="P97">
        <v>980</v>
      </c>
    </row>
    <row r="98" spans="1:17" x14ac:dyDescent="0.25">
      <c r="A98">
        <v>136</v>
      </c>
      <c r="B98" t="s">
        <v>29</v>
      </c>
      <c r="C98">
        <f>VLOOKUP(B98,elemno!A:B,2,FALSE)</f>
        <v>7</v>
      </c>
      <c r="D98" t="s">
        <v>42</v>
      </c>
      <c r="E98">
        <f>VLOOKUP(K98,props!B:J,3,FALSE)</f>
        <v>3</v>
      </c>
      <c r="I98">
        <f>VLOOKUP(K98,props!B:J,4,FALSE)</f>
        <v>34</v>
      </c>
      <c r="J98">
        <v>4</v>
      </c>
      <c r="K98" s="4">
        <v>56</v>
      </c>
      <c r="L98" s="4">
        <v>36</v>
      </c>
      <c r="M98" t="s">
        <v>527</v>
      </c>
      <c r="N98" t="s">
        <v>300</v>
      </c>
      <c r="O98" s="6" t="str">
        <f t="shared" si="1"/>
        <v>N   7 56 36   4 34 GUANIDINIUM N; Q=1/3      [$([ND3v3][#6D3]([#7D3v3&amp;!r600&amp;!$([#7][OD1])])=[#7D3v4&amp;!r600&amp;!$([#7][OD1])]),$([ND3v4]=[#6D3]([#7D3v3&amp;!r600&amp;!$([#7][OD1])])[#7D3v3&amp;!r600&amp;!$([#7][OD1])])]</v>
      </c>
      <c r="P98">
        <v>990</v>
      </c>
    </row>
    <row r="99" spans="1:17" x14ac:dyDescent="0.25">
      <c r="A99">
        <v>135</v>
      </c>
      <c r="B99" t="s">
        <v>29</v>
      </c>
      <c r="C99">
        <f>VLOOKUP(B99,elemno!A:B,2,FALSE)</f>
        <v>7</v>
      </c>
      <c r="D99" t="s">
        <v>41</v>
      </c>
      <c r="E99">
        <f>VLOOKUP(K99,props!B:J,3,FALSE)</f>
        <v>3</v>
      </c>
      <c r="I99">
        <f>VLOOKUP(K99,props!B:J,4,FALSE)</f>
        <v>34</v>
      </c>
      <c r="J99">
        <v>6</v>
      </c>
      <c r="K99" s="4">
        <v>55</v>
      </c>
      <c r="L99" s="4">
        <v>36</v>
      </c>
      <c r="M99" t="s">
        <v>528</v>
      </c>
      <c r="N99" t="s">
        <v>299</v>
      </c>
      <c r="O99" s="6" t="str">
        <f t="shared" si="1"/>
        <v>N   7 55 36   6 34 N IN +N=C-N: ; Q=1/2      [$([ND3v4]=[#6D3][#7D3v3]),$([ND3v3][#6D3]=[#7D3v4&amp;!r600&amp;!$([#7][OD1])])]</v>
      </c>
      <c r="P99">
        <v>1000</v>
      </c>
    </row>
    <row r="100" spans="1:17" x14ac:dyDescent="0.25">
      <c r="A100">
        <v>133</v>
      </c>
      <c r="B100" t="s">
        <v>29</v>
      </c>
      <c r="C100">
        <f>VLOOKUP(B100,elemno!A:B,2,FALSE)</f>
        <v>7</v>
      </c>
      <c r="D100" t="s">
        <v>295</v>
      </c>
      <c r="E100">
        <f>VLOOKUP(K100,props!B:J,3,FALSE)</f>
        <v>3</v>
      </c>
      <c r="I100">
        <f>VLOOKUP(K100,props!B:J,4,FALSE)</f>
        <v>4</v>
      </c>
      <c r="J100">
        <v>12</v>
      </c>
      <c r="K100" s="4">
        <v>54</v>
      </c>
      <c r="L100" s="4">
        <v>36</v>
      </c>
      <c r="M100" t="s">
        <v>514</v>
      </c>
      <c r="N100" t="s">
        <v>296</v>
      </c>
      <c r="O100" s="6" t="str">
        <f t="shared" si="1"/>
        <v>N   7 54 36  12  4 IMINIUM NITROGEN          $([ND3v4]=[#6,#7])</v>
      </c>
      <c r="P100">
        <v>1010</v>
      </c>
    </row>
    <row r="101" spans="1:17" x14ac:dyDescent="0.25">
      <c r="A101">
        <v>134</v>
      </c>
      <c r="B101" t="s">
        <v>29</v>
      </c>
      <c r="C101">
        <f>VLOOKUP(B101,elemno!A:B,2,FALSE)</f>
        <v>7</v>
      </c>
      <c r="D101" t="s">
        <v>297</v>
      </c>
      <c r="E101">
        <f>VLOOKUP(K101,props!B:J,3,FALSE)</f>
        <v>3</v>
      </c>
      <c r="I101">
        <f>VLOOKUP(K101,props!B:J,4,FALSE)</f>
        <v>4</v>
      </c>
      <c r="J101">
        <v>12</v>
      </c>
      <c r="K101" s="4">
        <v>54</v>
      </c>
      <c r="L101" s="4">
        <v>36</v>
      </c>
      <c r="M101" t="s">
        <v>515</v>
      </c>
      <c r="N101" t="s">
        <v>298</v>
      </c>
      <c r="O101" s="6" t="str">
        <f t="shared" si="1"/>
        <v>N   7 54 36  12  4 AZONIUM NITROGEN          $([ND3v4]([H])([#6])=[#7])</v>
      </c>
      <c r="P101">
        <v>1020</v>
      </c>
    </row>
    <row r="102" spans="1:17" x14ac:dyDescent="0.25">
      <c r="A102">
        <v>121</v>
      </c>
      <c r="B102" t="s">
        <v>29</v>
      </c>
      <c r="C102">
        <f>VLOOKUP(B102,elemno!A:B,2,FALSE)</f>
        <v>7</v>
      </c>
      <c r="D102" t="s">
        <v>282</v>
      </c>
      <c r="E102">
        <f>VLOOKUP(K102,props!B:J,3,FALSE)</f>
        <v>3</v>
      </c>
      <c r="I102">
        <f>VLOOKUP(K102,props!B:J,4,FALSE)</f>
        <v>3</v>
      </c>
      <c r="J102">
        <v>0</v>
      </c>
      <c r="K102" s="4">
        <v>43</v>
      </c>
      <c r="L102" s="4">
        <v>28</v>
      </c>
      <c r="M102" t="s">
        <v>533</v>
      </c>
      <c r="N102" t="s">
        <v>513</v>
      </c>
      <c r="O102" s="6" t="str">
        <f t="shared" si="1"/>
        <v>N   7 43 28   0  3 N, SULFONAMIDES (and phos [$([ND3]S([OD1])[OD1]),$([ND3]P([OD1])[OD1])]</v>
      </c>
      <c r="P102">
        <v>1030</v>
      </c>
    </row>
    <row r="103" spans="1:17" x14ac:dyDescent="0.25">
      <c r="A103">
        <v>44</v>
      </c>
      <c r="B103" t="s">
        <v>29</v>
      </c>
      <c r="C103">
        <f>VLOOKUP(B103,elemno!A:B,2,FALSE)</f>
        <v>7</v>
      </c>
      <c r="D103" t="s">
        <v>39</v>
      </c>
      <c r="E103">
        <f>VLOOKUP(K103,props!B:J,3,FALSE)</f>
        <v>3</v>
      </c>
      <c r="I103">
        <f>VLOOKUP(K103,props!B:J,4,FALSE)</f>
        <v>3</v>
      </c>
      <c r="J103">
        <v>0</v>
      </c>
      <c r="K103" s="4">
        <v>10</v>
      </c>
      <c r="L103" s="4">
        <v>28</v>
      </c>
      <c r="M103" t="s">
        <v>510</v>
      </c>
      <c r="N103" t="s">
        <v>164</v>
      </c>
      <c r="O103" s="6" t="str">
        <f t="shared" si="1"/>
        <v>N   7 10 28   0  3 N-C=O, AMIDES             $([ND3v3][#6]=O)</v>
      </c>
      <c r="P103">
        <v>1040</v>
      </c>
    </row>
    <row r="104" spans="1:17" x14ac:dyDescent="0.25">
      <c r="A104">
        <v>121</v>
      </c>
      <c r="B104" t="s">
        <v>29</v>
      </c>
      <c r="C104">
        <f>VLOOKUP(B104,elemno!A:B,2,FALSE)</f>
        <v>7</v>
      </c>
      <c r="D104" t="s">
        <v>40</v>
      </c>
      <c r="E104">
        <f>VLOOKUP(K104,props!B:J,3,FALSE)</f>
        <v>3</v>
      </c>
      <c r="I104">
        <f>VLOOKUP(K104,props!B:J,4,FALSE)</f>
        <v>3</v>
      </c>
      <c r="J104">
        <v>0</v>
      </c>
      <c r="K104" s="4">
        <v>43</v>
      </c>
      <c r="L104" s="4">
        <v>28</v>
      </c>
      <c r="M104" t="s">
        <v>532</v>
      </c>
      <c r="N104" t="s">
        <v>531</v>
      </c>
      <c r="O104" s="6" t="str">
        <f t="shared" si="1"/>
        <v>N   7 43 28   0  3 N, sulfinamide            # not implemented: [$([ND3]S[OD1])&amp;!$([ND3]S([OD1])[OD1])]</v>
      </c>
      <c r="P104">
        <v>1050</v>
      </c>
    </row>
    <row r="105" spans="1:17" x14ac:dyDescent="0.25">
      <c r="A105">
        <v>115</v>
      </c>
      <c r="B105" t="s">
        <v>29</v>
      </c>
      <c r="C105">
        <f>VLOOKUP(B105,elemno!A:B,2,FALSE)</f>
        <v>7</v>
      </c>
      <c r="D105" t="s">
        <v>47</v>
      </c>
      <c r="E105">
        <f>VLOOKUP(K105,props!B:J,3,FALSE)</f>
        <v>3</v>
      </c>
      <c r="I105">
        <f>VLOOKUP(K105,props!B:J,4,FALSE)</f>
        <v>3</v>
      </c>
      <c r="J105">
        <v>0</v>
      </c>
      <c r="K105" s="4">
        <v>39</v>
      </c>
      <c r="L105" s="4">
        <v>23</v>
      </c>
      <c r="M105" t="s">
        <v>530</v>
      </c>
      <c r="N105" t="s">
        <v>524</v>
      </c>
      <c r="O105" s="6" t="str">
        <f t="shared" si="1"/>
        <v>N   7 39 23   0  3 AROMATIC N, PYRROLE (tetr $([nD3v3r500][nD2]=[nD2][nD2])</v>
      </c>
      <c r="P105">
        <v>1060</v>
      </c>
    </row>
    <row r="106" spans="1:17" x14ac:dyDescent="0.25">
      <c r="A106">
        <v>45</v>
      </c>
      <c r="B106" t="s">
        <v>29</v>
      </c>
      <c r="C106">
        <f>VLOOKUP(B106,elemno!A:B,2,FALSE)</f>
        <v>7</v>
      </c>
      <c r="D106" t="s">
        <v>165</v>
      </c>
      <c r="E106">
        <f>VLOOKUP(K106,props!B:J,3,FALSE)</f>
        <v>3</v>
      </c>
      <c r="I106">
        <f>VLOOKUP(K106,props!B:J,4,FALSE)</f>
        <v>3</v>
      </c>
      <c r="J106">
        <v>0</v>
      </c>
      <c r="K106" s="4">
        <v>10</v>
      </c>
      <c r="L106" s="4">
        <v>28</v>
      </c>
      <c r="M106" t="s">
        <v>537</v>
      </c>
      <c r="N106" t="s">
        <v>166</v>
      </c>
      <c r="O106" s="6" t="str">
        <f t="shared" si="1"/>
        <v>N   7 10 28   0  3 N-C=S (DELOC LP)          $([ND3][#6]=[#16])</v>
      </c>
      <c r="P106">
        <v>1070</v>
      </c>
    </row>
    <row r="107" spans="1:17" x14ac:dyDescent="0.25">
      <c r="A107">
        <v>46</v>
      </c>
      <c r="B107" t="s">
        <v>29</v>
      </c>
      <c r="C107">
        <f>VLOOKUP(B107,elemno!A:B,2,FALSE)</f>
        <v>7</v>
      </c>
      <c r="D107" t="s">
        <v>167</v>
      </c>
      <c r="E107">
        <f>VLOOKUP(K107,props!B:J,3,FALSE)</f>
        <v>3</v>
      </c>
      <c r="I107">
        <f>VLOOKUP(K107,props!B:J,4,FALSE)</f>
        <v>3</v>
      </c>
      <c r="J107">
        <v>0</v>
      </c>
      <c r="K107" s="4">
        <v>10</v>
      </c>
      <c r="L107" s="4">
        <v>28</v>
      </c>
      <c r="M107" t="s">
        <v>538</v>
      </c>
      <c r="N107" t="s">
        <v>168</v>
      </c>
      <c r="O107" s="6" t="str">
        <f t="shared" si="1"/>
        <v>N   7 10 28   0  3 N-N=C (DELOC LP)          # not implemented??$([ND3][#7]=[#6,#7])</v>
      </c>
      <c r="P107">
        <v>1080</v>
      </c>
    </row>
    <row r="108" spans="1:17" x14ac:dyDescent="0.25">
      <c r="A108">
        <v>116</v>
      </c>
      <c r="B108" t="s">
        <v>29</v>
      </c>
      <c r="C108">
        <f>VLOOKUP(B108,elemno!A:B,2,FALSE)</f>
        <v>7</v>
      </c>
      <c r="D108" t="s">
        <v>31</v>
      </c>
      <c r="E108">
        <f>VLOOKUP(K108,props!B:J,3,FALSE)</f>
        <v>3</v>
      </c>
      <c r="I108">
        <f>VLOOKUP(K108,props!B:J,4,FALSE)</f>
        <v>3</v>
      </c>
      <c r="J108">
        <v>0</v>
      </c>
      <c r="K108" s="4">
        <v>40</v>
      </c>
      <c r="L108" s="4">
        <v>28</v>
      </c>
      <c r="M108" t="s">
        <v>486</v>
      </c>
      <c r="N108" t="s">
        <v>275</v>
      </c>
      <c r="O108" s="6" t="str">
        <f t="shared" si="1"/>
        <v>N   7 40 28   0  3 N-C=C (DELOC LP)          [$([ND3][#6]=[#6]),$([ND3]c)]</v>
      </c>
      <c r="P108">
        <v>1090</v>
      </c>
    </row>
    <row r="109" spans="1:17" x14ac:dyDescent="0.25">
      <c r="A109">
        <v>47</v>
      </c>
      <c r="B109" t="s">
        <v>29</v>
      </c>
      <c r="C109">
        <f>VLOOKUP(B109,elemno!A:B,2,FALSE)</f>
        <v>7</v>
      </c>
      <c r="D109" t="s">
        <v>169</v>
      </c>
      <c r="E109">
        <f>VLOOKUP(K109,props!B:J,3,FALSE)</f>
        <v>3</v>
      </c>
      <c r="I109">
        <f>VLOOKUP(K109,props!B:J,4,FALSE)</f>
        <v>3</v>
      </c>
      <c r="J109">
        <v>0</v>
      </c>
      <c r="K109" s="4">
        <v>10</v>
      </c>
      <c r="L109" s="4">
        <v>28</v>
      </c>
      <c r="M109" t="s">
        <v>536</v>
      </c>
      <c r="N109" t="s">
        <v>170</v>
      </c>
      <c r="O109" s="6" t="str">
        <f t="shared" si="1"/>
        <v>N   7 10 28   0  3 N-N=N (DELOC LP)          $([ND3v3][#7D2v3]=[#7D2v3])</v>
      </c>
      <c r="P109">
        <v>1100</v>
      </c>
    </row>
    <row r="110" spans="1:17" x14ac:dyDescent="0.25">
      <c r="A110">
        <v>117</v>
      </c>
      <c r="B110" t="s">
        <v>29</v>
      </c>
      <c r="C110">
        <f>VLOOKUP(B110,elemno!A:B,2,FALSE)</f>
        <v>7</v>
      </c>
      <c r="D110" t="s">
        <v>276</v>
      </c>
      <c r="E110">
        <f>VLOOKUP(K110,props!B:J,3,FALSE)</f>
        <v>3</v>
      </c>
      <c r="I110">
        <f>VLOOKUP(K110,props!B:J,4,FALSE)</f>
        <v>3</v>
      </c>
      <c r="J110">
        <v>0</v>
      </c>
      <c r="K110" s="4">
        <v>40</v>
      </c>
      <c r="L110" s="4">
        <v>28</v>
      </c>
      <c r="M110" t="s">
        <v>485</v>
      </c>
      <c r="N110" t="s">
        <v>277</v>
      </c>
      <c r="O110" s="6" t="str">
        <f t="shared" si="1"/>
        <v>N   7 40 28   0  3 N-C=N (DELOC LP)          $([ND3][#6]=[#7,#15])</v>
      </c>
      <c r="P110">
        <v>1110</v>
      </c>
    </row>
    <row r="111" spans="1:17" x14ac:dyDescent="0.25">
      <c r="A111" s="8">
        <v>121</v>
      </c>
      <c r="B111" s="8" t="s">
        <v>29</v>
      </c>
      <c r="C111" s="8">
        <f>VLOOKUP(B111,elemno!A:B,2,FALSE)</f>
        <v>7</v>
      </c>
      <c r="D111" s="8" t="s">
        <v>501</v>
      </c>
      <c r="E111" s="8">
        <f>VLOOKUP(K111,props!B:J,3,FALSE)</f>
        <v>3</v>
      </c>
      <c r="F111" s="8"/>
      <c r="G111" s="8"/>
      <c r="H111" s="8"/>
      <c r="I111">
        <f>VLOOKUP(K111,props!B:J,4,FALSE)</f>
        <v>3</v>
      </c>
      <c r="J111" s="8">
        <v>0</v>
      </c>
      <c r="K111" s="10">
        <v>43</v>
      </c>
      <c r="L111" s="4">
        <v>28</v>
      </c>
      <c r="M111" t="s">
        <v>502</v>
      </c>
      <c r="N111" s="8" t="s">
        <v>436</v>
      </c>
      <c r="O111" s="6" t="str">
        <f t="shared" si="1"/>
        <v>N   7 43 28   0  3 NITROGEN ATTACHED TO CYAN $([ND3][CD2][ND1])</v>
      </c>
      <c r="P111">
        <v>1120</v>
      </c>
      <c r="Q111" s="8" t="s">
        <v>440</v>
      </c>
    </row>
    <row r="112" spans="1:17" x14ac:dyDescent="0.25">
      <c r="A112">
        <v>41</v>
      </c>
      <c r="B112" t="s">
        <v>29</v>
      </c>
      <c r="C112">
        <f>VLOOKUP(B112,elemno!A:B,2,FALSE)</f>
        <v>7</v>
      </c>
      <c r="D112" t="s">
        <v>159</v>
      </c>
      <c r="E112">
        <f>VLOOKUP(K112,props!B:J,3,FALSE)</f>
        <v>3</v>
      </c>
      <c r="I112">
        <f>VLOOKUP(K112,props!B:J,4,FALSE)</f>
        <v>3</v>
      </c>
      <c r="J112">
        <v>0</v>
      </c>
      <c r="K112" s="4">
        <v>8</v>
      </c>
      <c r="L112" s="4">
        <v>23</v>
      </c>
      <c r="M112" t="s">
        <v>490</v>
      </c>
      <c r="N112" t="s">
        <v>160</v>
      </c>
      <c r="O112" s="6" t="str">
        <f t="shared" si="1"/>
        <v>N   7  8 23   0  3 AMINE N                   [$([ND3](-A)(-A)-A),$([ND3](-A)(-A)-n)]</v>
      </c>
      <c r="P112">
        <v>1130</v>
      </c>
    </row>
    <row r="113" spans="1:16" x14ac:dyDescent="0.25">
      <c r="A113">
        <v>169</v>
      </c>
      <c r="B113" t="s">
        <v>29</v>
      </c>
      <c r="C113">
        <f>VLOOKUP(B113,elemno!A:B,2,FALSE)</f>
        <v>7</v>
      </c>
      <c r="D113" t="s">
        <v>52</v>
      </c>
      <c r="E113">
        <f>VLOOKUP(K113,props!B:J,3,FALSE)</f>
        <v>3</v>
      </c>
      <c r="I113">
        <f>VLOOKUP(K113,props!B:J,4,FALSE)</f>
        <v>4</v>
      </c>
      <c r="J113">
        <v>0</v>
      </c>
      <c r="K113" s="4">
        <v>82</v>
      </c>
      <c r="L113" s="4">
        <v>0</v>
      </c>
      <c r="M113" t="s">
        <v>475</v>
      </c>
      <c r="N113" t="s">
        <v>367</v>
      </c>
      <c r="O113" s="6" t="str">
        <f t="shared" ref="O113:O176" si="2">IF(LEN(M113)&lt;2,"",LEFT(B113&amp;"  ",2)&amp;RIGHT("   "&amp;C113,3)&amp;RIGHT("   "&amp;K113,3)&amp;RIGHT("   "&amp;L113,3)&amp;RIGHT("    "&amp;J113,4)&amp;" "&amp;RIGHT("  "&amp;I113,2)&amp;" "&amp;LEFT(N113&amp;"                            ",25)&amp;" " &amp;M113)</f>
        <v>N   7 82  0   0  4 N-OXIDE NITROGEN IN GENER $([nD3r500][OD1])</v>
      </c>
      <c r="P113">
        <v>1140</v>
      </c>
    </row>
    <row r="114" spans="1:16" x14ac:dyDescent="0.25">
      <c r="A114">
        <v>167</v>
      </c>
      <c r="B114" t="s">
        <v>29</v>
      </c>
      <c r="C114">
        <f>VLOOKUP(B114,elemno!A:B,2,FALSE)</f>
        <v>7</v>
      </c>
      <c r="D114" t="s">
        <v>336</v>
      </c>
      <c r="E114">
        <f>VLOOKUP(K114,props!B:J,3,FALSE)</f>
        <v>3</v>
      </c>
      <c r="I114">
        <f>VLOOKUP(K114,props!B:J,4,FALSE)</f>
        <v>4</v>
      </c>
      <c r="J114">
        <v>0</v>
      </c>
      <c r="K114" s="4">
        <v>82</v>
      </c>
      <c r="L114" s="4">
        <v>0</v>
      </c>
      <c r="M114" t="s">
        <v>364</v>
      </c>
      <c r="N114" t="s">
        <v>365</v>
      </c>
      <c r="O114" s="6" t="str">
        <f t="shared" si="2"/>
        <v/>
      </c>
      <c r="P114">
        <v>1150</v>
      </c>
    </row>
    <row r="115" spans="1:16" x14ac:dyDescent="0.25">
      <c r="A115">
        <v>168</v>
      </c>
      <c r="B115" t="s">
        <v>29</v>
      </c>
      <c r="C115">
        <f>VLOOKUP(B115,elemno!A:B,2,FALSE)</f>
        <v>7</v>
      </c>
      <c r="D115" t="s">
        <v>337</v>
      </c>
      <c r="E115">
        <f>VLOOKUP(K115,props!B:J,3,FALSE)</f>
        <v>3</v>
      </c>
      <c r="I115">
        <f>VLOOKUP(K115,props!B:J,4,FALSE)</f>
        <v>4</v>
      </c>
      <c r="J115">
        <v>0</v>
      </c>
      <c r="K115" s="4">
        <v>82</v>
      </c>
      <c r="L115" s="4">
        <v>0</v>
      </c>
      <c r="M115" t="s">
        <v>364</v>
      </c>
      <c r="N115" t="s">
        <v>366</v>
      </c>
      <c r="O115" s="6" t="str">
        <f t="shared" si="2"/>
        <v/>
      </c>
      <c r="P115">
        <v>1160</v>
      </c>
    </row>
    <row r="116" spans="1:16" x14ac:dyDescent="0.25">
      <c r="A116">
        <v>150</v>
      </c>
      <c r="B116" t="s">
        <v>29</v>
      </c>
      <c r="C116">
        <f>VLOOKUP(B116,elemno!A:B,2,FALSE)</f>
        <v>7</v>
      </c>
      <c r="D116" t="s">
        <v>51</v>
      </c>
      <c r="E116">
        <f>VLOOKUP(K116,props!B:J,3,FALSE)</f>
        <v>3</v>
      </c>
      <c r="I116">
        <f>VLOOKUP(K116,props!B:J,4,FALSE)</f>
        <v>4</v>
      </c>
      <c r="J116">
        <v>0</v>
      </c>
      <c r="K116" s="4">
        <v>69</v>
      </c>
      <c r="L116" s="4">
        <v>0</v>
      </c>
      <c r="M116" t="s">
        <v>471</v>
      </c>
      <c r="N116" t="s">
        <v>313</v>
      </c>
      <c r="O116" s="6" t="str">
        <f t="shared" si="2"/>
        <v>N   7 69  0   0  4 NITROGEN IN N-OXIDE       $([nD3][OD1])</v>
      </c>
      <c r="P116">
        <v>1170</v>
      </c>
    </row>
    <row r="117" spans="1:16" x14ac:dyDescent="0.25">
      <c r="A117">
        <v>136</v>
      </c>
      <c r="B117" t="s">
        <v>29</v>
      </c>
      <c r="C117">
        <f>VLOOKUP(B117,elemno!A:B,2,FALSE)</f>
        <v>7</v>
      </c>
      <c r="D117" t="s">
        <v>334</v>
      </c>
      <c r="E117">
        <f>VLOOKUP(K117,props!B:J,3,FALSE)</f>
        <v>3</v>
      </c>
      <c r="I117">
        <f>VLOOKUP(K117,props!B:J,4,FALSE)</f>
        <v>4</v>
      </c>
      <c r="J117">
        <v>4</v>
      </c>
      <c r="K117" s="4">
        <v>81</v>
      </c>
      <c r="L117" s="4">
        <v>36</v>
      </c>
      <c r="M117" t="s">
        <v>590</v>
      </c>
      <c r="N117" t="s">
        <v>300</v>
      </c>
      <c r="O117" s="6" t="str">
        <f t="shared" si="2"/>
        <v>N   7 81 36   4  4 GUANIDINIUM N; Q=1/3      $([nD3v3][#6D3]([#7D3v3&amp;!r600])=[#7D3v4&amp;!r600&amp;!$([#7][OD1])])</v>
      </c>
      <c r="P117">
        <v>1175</v>
      </c>
    </row>
    <row r="118" spans="1:16" x14ac:dyDescent="0.25">
      <c r="A118">
        <v>136</v>
      </c>
      <c r="B118" t="s">
        <v>29</v>
      </c>
      <c r="C118">
        <f>VLOOKUP(B118,elemno!A:B,2,FALSE)</f>
        <v>7</v>
      </c>
      <c r="D118" t="s">
        <v>334</v>
      </c>
      <c r="E118">
        <f>VLOOKUP(K118,props!B:J,3,FALSE)</f>
        <v>3</v>
      </c>
      <c r="I118">
        <f>VLOOKUP(K118,props!B:J,4,FALSE)</f>
        <v>4</v>
      </c>
      <c r="J118">
        <v>4</v>
      </c>
      <c r="K118" s="4">
        <v>81</v>
      </c>
      <c r="L118" s="4">
        <v>36</v>
      </c>
      <c r="M118" t="s">
        <v>589</v>
      </c>
      <c r="N118" t="s">
        <v>300</v>
      </c>
      <c r="O118" s="6" t="str">
        <f t="shared" si="2"/>
        <v>N   7 81 36   4  4 GUANIDINIUM N; Q=1/3      $([nD3v4]=[#6D3]([#7D3v3&amp;!r600])[#7D3v3&amp;!r600&amp;!$([#7][OD1])])</v>
      </c>
      <c r="P118">
        <v>1176</v>
      </c>
    </row>
    <row r="119" spans="1:16" x14ac:dyDescent="0.25">
      <c r="A119">
        <v>166</v>
      </c>
      <c r="B119" t="s">
        <v>29</v>
      </c>
      <c r="C119">
        <f>VLOOKUP(B119,elemno!A:B,2,FALSE)</f>
        <v>7</v>
      </c>
      <c r="D119" t="s">
        <v>334</v>
      </c>
      <c r="E119">
        <f>VLOOKUP(K119,props!B:J,3,FALSE)</f>
        <v>3</v>
      </c>
      <c r="I119">
        <f>VLOOKUP(K119,props!B:J,4,FALSE)</f>
        <v>4</v>
      </c>
      <c r="J119">
        <v>6</v>
      </c>
      <c r="K119" s="4">
        <v>81</v>
      </c>
      <c r="L119" s="4">
        <v>36</v>
      </c>
      <c r="M119" t="s">
        <v>529</v>
      </c>
      <c r="N119" t="s">
        <v>335</v>
      </c>
      <c r="O119" s="6" t="str">
        <f t="shared" si="2"/>
        <v>N   7 81 36   6  4 N IN N-C-N, IM+ ION       [$([nD3r500v4]=[cD3][#7D3v3]),$([nD3r500v3][#6D3]=[#7D3v4&amp;!r600&amp;!$([#7][OD1])])]</v>
      </c>
      <c r="P119">
        <v>1180</v>
      </c>
    </row>
    <row r="120" spans="1:16" x14ac:dyDescent="0.25">
      <c r="A120">
        <v>166</v>
      </c>
      <c r="B120" t="s">
        <v>29</v>
      </c>
      <c r="C120">
        <f>VLOOKUP(B120,elemno!A:B,2,FALSE)</f>
        <v>7</v>
      </c>
      <c r="D120" t="s">
        <v>438</v>
      </c>
      <c r="E120">
        <f>VLOOKUP(K120,props!B:J,3,FALSE)</f>
        <v>3</v>
      </c>
      <c r="I120">
        <f>VLOOKUP(K120,props!B:J,4,FALSE)</f>
        <v>4</v>
      </c>
      <c r="J120">
        <v>12</v>
      </c>
      <c r="K120" s="4">
        <v>81</v>
      </c>
      <c r="L120" s="4">
        <v>36</v>
      </c>
      <c r="M120" t="s">
        <v>494</v>
      </c>
      <c r="N120" t="s">
        <v>439</v>
      </c>
      <c r="O120" s="6" t="str">
        <f t="shared" si="2"/>
        <v>N   7 81 36  12  4 POSITIVE N5B NITROGEN - F $([nD3r500v4]:a:[oD2,sD2])</v>
      </c>
      <c r="P120">
        <v>1190</v>
      </c>
    </row>
    <row r="121" spans="1:16" x14ac:dyDescent="0.25">
      <c r="A121">
        <v>139</v>
      </c>
      <c r="B121" t="s">
        <v>29</v>
      </c>
      <c r="C121">
        <f>VLOOKUP(B121,elemno!A:B,2,FALSE)</f>
        <v>7</v>
      </c>
      <c r="D121" t="s">
        <v>48</v>
      </c>
      <c r="E121">
        <f>VLOOKUP(K121,props!B:J,3,FALSE)</f>
        <v>3</v>
      </c>
      <c r="I121">
        <f>VLOOKUP(K121,props!B:J,4,FALSE)</f>
        <v>4</v>
      </c>
      <c r="J121">
        <v>12</v>
      </c>
      <c r="K121" s="4">
        <v>58</v>
      </c>
      <c r="L121" s="4">
        <v>36</v>
      </c>
      <c r="M121" t="s">
        <v>518</v>
      </c>
      <c r="N121" t="s">
        <v>304</v>
      </c>
      <c r="O121" s="6" t="str">
        <f t="shared" si="2"/>
        <v>N   7 58 36  12  4 N PYRIDINIUM ION          [nD3r600v4]</v>
      </c>
      <c r="P121">
        <v>1200</v>
      </c>
    </row>
    <row r="122" spans="1:16" x14ac:dyDescent="0.25">
      <c r="A122">
        <v>115</v>
      </c>
      <c r="B122" t="s">
        <v>29</v>
      </c>
      <c r="C122">
        <f>VLOOKUP(B122,elemno!A:B,2,FALSE)</f>
        <v>7</v>
      </c>
      <c r="D122" t="s">
        <v>47</v>
      </c>
      <c r="E122">
        <f>VLOOKUP(K122,props!B:J,3,FALSE)</f>
        <v>3</v>
      </c>
      <c r="I122">
        <f>VLOOKUP(K122,props!B:J,4,FALSE)</f>
        <v>3</v>
      </c>
      <c r="J122">
        <v>0</v>
      </c>
      <c r="K122" s="4">
        <v>39</v>
      </c>
      <c r="L122" s="4">
        <v>23</v>
      </c>
      <c r="M122" t="s">
        <v>488</v>
      </c>
      <c r="N122" t="s">
        <v>274</v>
      </c>
      <c r="O122" s="6" t="str">
        <f t="shared" si="2"/>
        <v>N   7 39 23   0  3 AROMATIC N, PYRROLE       [nD3r500v3]</v>
      </c>
      <c r="P122">
        <v>1210</v>
      </c>
    </row>
    <row r="123" spans="1:16" x14ac:dyDescent="0.25">
      <c r="A123">
        <v>149</v>
      </c>
      <c r="B123" t="s">
        <v>29</v>
      </c>
      <c r="C123">
        <f>VLOOKUP(B123,elemno!A:B,2,FALSE)</f>
        <v>7</v>
      </c>
      <c r="D123" t="s">
        <v>36</v>
      </c>
      <c r="E123">
        <f>VLOOKUP(K123,props!B:J,3,FALSE)</f>
        <v>4</v>
      </c>
      <c r="I123">
        <f>VLOOKUP(K123,props!B:J,4,FALSE)</f>
        <v>4</v>
      </c>
      <c r="J123">
        <v>0</v>
      </c>
      <c r="K123" s="4">
        <v>68</v>
      </c>
      <c r="L123" s="4">
        <v>23</v>
      </c>
      <c r="M123" t="s">
        <v>470</v>
      </c>
      <c r="N123" t="s">
        <v>313</v>
      </c>
      <c r="O123" s="6" t="str">
        <f t="shared" si="2"/>
        <v>N   7 68 23   0  4 NITROGEN IN N-OXIDE       $([ND4][OD1])</v>
      </c>
      <c r="P123">
        <v>1220</v>
      </c>
    </row>
    <row r="124" spans="1:16" x14ac:dyDescent="0.25">
      <c r="A124">
        <v>106</v>
      </c>
      <c r="B124" t="s">
        <v>29</v>
      </c>
      <c r="C124">
        <f>VLOOKUP(B124,elemno!A:B,2,FALSE)</f>
        <v>7</v>
      </c>
      <c r="D124" t="s">
        <v>259</v>
      </c>
      <c r="E124">
        <f>VLOOKUP(K124,props!B:J,3,FALSE)</f>
        <v>4</v>
      </c>
      <c r="I124">
        <f>VLOOKUP(K124,props!B:J,4,FALSE)</f>
        <v>4</v>
      </c>
      <c r="J124">
        <v>12</v>
      </c>
      <c r="K124" s="4">
        <v>34</v>
      </c>
      <c r="L124" s="4">
        <v>36</v>
      </c>
      <c r="M124" t="s">
        <v>420</v>
      </c>
      <c r="N124" t="s">
        <v>260</v>
      </c>
      <c r="O124" s="6" t="str">
        <f t="shared" si="2"/>
        <v>N   7 34 36  12  4 N+, QUATERNARY N          [ND4]</v>
      </c>
      <c r="P124">
        <v>1230</v>
      </c>
    </row>
    <row r="125" spans="1:16" x14ac:dyDescent="0.25">
      <c r="A125">
        <v>128</v>
      </c>
      <c r="B125" t="s">
        <v>24</v>
      </c>
      <c r="C125">
        <f>VLOOKUP(B125,elemno!A:B,2,FALSE)</f>
        <v>8</v>
      </c>
      <c r="D125" t="s">
        <v>26</v>
      </c>
      <c r="E125">
        <f>VLOOKUP(K125,props!B:J,3,FALSE)</f>
        <v>3</v>
      </c>
      <c r="I125">
        <f>VLOOKUP(K125,props!B:J,4,FALSE)</f>
        <v>3</v>
      </c>
      <c r="J125">
        <v>12</v>
      </c>
      <c r="K125" s="4">
        <v>49</v>
      </c>
      <c r="L125" s="4">
        <v>50</v>
      </c>
      <c r="M125" t="s">
        <v>422</v>
      </c>
      <c r="N125" t="s">
        <v>290</v>
      </c>
      <c r="O125" s="6" t="str">
        <f t="shared" si="2"/>
        <v>O   8 49 50  12  3 OXONIUM (TRICOORD) O      [OD3]</v>
      </c>
      <c r="P125">
        <v>1260</v>
      </c>
    </row>
    <row r="126" spans="1:16" x14ac:dyDescent="0.25">
      <c r="A126">
        <v>151</v>
      </c>
      <c r="B126" t="s">
        <v>24</v>
      </c>
      <c r="C126">
        <f>VLOOKUP(B126,elemno!A:B,2,FALSE)</f>
        <v>8</v>
      </c>
      <c r="D126" t="s">
        <v>28</v>
      </c>
      <c r="E126">
        <f>VLOOKUP(K126,props!B:J,3,FALSE)</f>
        <v>2</v>
      </c>
      <c r="I126">
        <f>VLOOKUP(K126,props!B:J,4,FALSE)</f>
        <v>2</v>
      </c>
      <c r="J126">
        <v>0</v>
      </c>
      <c r="K126" s="4">
        <v>70</v>
      </c>
      <c r="L126" s="4">
        <v>31</v>
      </c>
      <c r="M126" t="s">
        <v>395</v>
      </c>
      <c r="N126" t="s">
        <v>314</v>
      </c>
      <c r="O126" s="6" t="str">
        <f t="shared" si="2"/>
        <v>O   8 70 31   0  2 OXYGEN IN WATER           $([OD2](H)H)</v>
      </c>
      <c r="P126">
        <v>1280</v>
      </c>
    </row>
    <row r="127" spans="1:16" x14ac:dyDescent="0.25">
      <c r="A127">
        <v>140</v>
      </c>
      <c r="B127" t="s">
        <v>24</v>
      </c>
      <c r="C127">
        <f>VLOOKUP(B127,elemno!A:B,2,FALSE)</f>
        <v>8</v>
      </c>
      <c r="D127" t="s">
        <v>305</v>
      </c>
      <c r="E127">
        <f>VLOOKUP(K127,props!B:J,3,FALSE)</f>
        <v>2</v>
      </c>
      <c r="I127">
        <f>VLOOKUP(K127,props!B:J,4,FALSE)</f>
        <v>2</v>
      </c>
      <c r="J127">
        <v>0</v>
      </c>
      <c r="K127" s="4">
        <v>59</v>
      </c>
      <c r="L127" s="4">
        <v>0</v>
      </c>
      <c r="M127" t="s">
        <v>478</v>
      </c>
      <c r="N127" t="s">
        <v>306</v>
      </c>
      <c r="O127" s="6" t="str">
        <f t="shared" si="2"/>
        <v>O   8 59  0   0  2 AROMATIC O, FURAN         [oD2r500]</v>
      </c>
      <c r="P127">
        <v>1290</v>
      </c>
    </row>
    <row r="128" spans="1:16" x14ac:dyDescent="0.25">
      <c r="A128">
        <v>23</v>
      </c>
      <c r="B128" t="s">
        <v>24</v>
      </c>
      <c r="C128">
        <f>VLOOKUP(B128,elemno!A:B,2,FALSE)</f>
        <v>8</v>
      </c>
      <c r="D128" t="s">
        <v>127</v>
      </c>
      <c r="E128">
        <f>VLOOKUP(K128,props!B:J,3,FALSE)</f>
        <v>2</v>
      </c>
      <c r="I128">
        <f>VLOOKUP(K128,props!B:J,4,FALSE)</f>
        <v>2</v>
      </c>
      <c r="J128">
        <v>0</v>
      </c>
      <c r="K128" s="4">
        <v>6</v>
      </c>
      <c r="L128" s="4">
        <v>24</v>
      </c>
      <c r="M128" t="s">
        <v>586</v>
      </c>
      <c r="N128" t="s">
        <v>582</v>
      </c>
      <c r="O128" s="6" t="str">
        <f t="shared" si="2"/>
        <v>O   8  6 24   0  2 RCO2H                     $([OD2](H)[#6]=O)</v>
      </c>
      <c r="P128">
        <v>1320</v>
      </c>
    </row>
    <row r="129" spans="1:16" x14ac:dyDescent="0.25">
      <c r="A129">
        <v>23</v>
      </c>
      <c r="B129" t="s">
        <v>24</v>
      </c>
      <c r="C129">
        <f>VLOOKUP(B129,elemno!A:B,2,FALSE)</f>
        <v>8</v>
      </c>
      <c r="D129" t="s">
        <v>127</v>
      </c>
      <c r="E129">
        <f>VLOOKUP(K129,props!B:J,3,FALSE)</f>
        <v>2</v>
      </c>
      <c r="I129">
        <f>VLOOKUP(K129,props!B:J,4,FALSE)</f>
        <v>2</v>
      </c>
      <c r="J129">
        <v>0</v>
      </c>
      <c r="K129" s="4">
        <v>6</v>
      </c>
      <c r="L129" s="4">
        <v>21</v>
      </c>
      <c r="M129" t="s">
        <v>587</v>
      </c>
      <c r="N129" t="s">
        <v>583</v>
      </c>
      <c r="O129" s="6" t="str">
        <f t="shared" si="2"/>
        <v>O   8  6 21   0  2 RCO2R                     $([OD2]C=O)</v>
      </c>
      <c r="P129">
        <v>1320</v>
      </c>
    </row>
    <row r="130" spans="1:16" x14ac:dyDescent="0.25">
      <c r="A130">
        <v>24</v>
      </c>
      <c r="B130" t="s">
        <v>24</v>
      </c>
      <c r="C130">
        <f>VLOOKUP(B130,elemno!A:B,2,FALSE)</f>
        <v>8</v>
      </c>
      <c r="D130" t="s">
        <v>128</v>
      </c>
      <c r="E130">
        <f>VLOOKUP(K130,props!B:J,3,FALSE)</f>
        <v>2</v>
      </c>
      <c r="I130">
        <f>VLOOKUP(K130,props!B:J,4,FALSE)</f>
        <v>2</v>
      </c>
      <c r="J130">
        <v>0</v>
      </c>
      <c r="K130" s="4">
        <v>6</v>
      </c>
      <c r="L130" s="4">
        <v>29</v>
      </c>
      <c r="M130" t="s">
        <v>584</v>
      </c>
      <c r="N130" t="s">
        <v>577</v>
      </c>
      <c r="O130" s="6" t="str">
        <f t="shared" si="2"/>
        <v>O   8  6 29   0  2 ENOL OR PHENOLIC O        $([OD2][#6D3][#6D3])</v>
      </c>
      <c r="P130">
        <v>1330</v>
      </c>
    </row>
    <row r="131" spans="1:16" x14ac:dyDescent="0.25">
      <c r="A131">
        <v>25</v>
      </c>
      <c r="B131" t="s">
        <v>24</v>
      </c>
      <c r="C131">
        <f>VLOOKUP(B131,elemno!A:B,2,FALSE)</f>
        <v>8</v>
      </c>
      <c r="D131" t="s">
        <v>129</v>
      </c>
      <c r="E131">
        <f>VLOOKUP(K131,props!B:J,3,FALSE)</f>
        <v>2</v>
      </c>
      <c r="I131">
        <f>VLOOKUP(K131,props!B:J,4,FALSE)</f>
        <v>2</v>
      </c>
      <c r="J131">
        <v>0</v>
      </c>
      <c r="K131" s="4">
        <v>6</v>
      </c>
      <c r="L131" s="4">
        <v>29</v>
      </c>
      <c r="M131" t="s">
        <v>585</v>
      </c>
      <c r="N131" t="s">
        <v>130</v>
      </c>
      <c r="O131" s="6" t="str">
        <f t="shared" si="2"/>
        <v>O   8  6 29   0  2 OXYGEN IN -O-C=N MOIETY   $([OD2]-[#6D3]=[#7])</v>
      </c>
      <c r="P131">
        <v>1340</v>
      </c>
    </row>
    <row r="132" spans="1:16" x14ac:dyDescent="0.25">
      <c r="A132">
        <v>26</v>
      </c>
      <c r="B132" t="s">
        <v>24</v>
      </c>
      <c r="C132">
        <f>VLOOKUP(B132,elemno!A:B,2,FALSE)</f>
        <v>8</v>
      </c>
      <c r="D132" t="s">
        <v>131</v>
      </c>
      <c r="E132">
        <f>VLOOKUP(K132,props!B:J,3,FALSE)</f>
        <v>2</v>
      </c>
      <c r="I132">
        <f>VLOOKUP(K132,props!B:J,4,FALSE)</f>
        <v>2</v>
      </c>
      <c r="J132">
        <v>0</v>
      </c>
      <c r="K132" s="4">
        <v>6</v>
      </c>
      <c r="L132" s="4">
        <v>33</v>
      </c>
      <c r="M132" t="s">
        <v>578</v>
      </c>
      <c r="N132" t="s">
        <v>132</v>
      </c>
      <c r="O132" s="6" t="str">
        <f t="shared" si="2"/>
        <v>O   8  6 33   0  2 DIVALENT O IN SULFATE     $([OD2][#16])</v>
      </c>
      <c r="P132">
        <v>1350</v>
      </c>
    </row>
    <row r="133" spans="1:16" x14ac:dyDescent="0.25">
      <c r="A133">
        <v>27</v>
      </c>
      <c r="B133" t="s">
        <v>24</v>
      </c>
      <c r="C133">
        <f>VLOOKUP(B133,elemno!A:B,2,FALSE)</f>
        <v>8</v>
      </c>
      <c r="D133" t="s">
        <v>133</v>
      </c>
      <c r="E133">
        <f>VLOOKUP(K133,props!B:J,3,FALSE)</f>
        <v>2</v>
      </c>
      <c r="I133">
        <f>VLOOKUP(K133,props!B:J,4,FALSE)</f>
        <v>2</v>
      </c>
      <c r="J133">
        <v>0</v>
      </c>
      <c r="K133" s="4">
        <v>6</v>
      </c>
      <c r="L133" s="4">
        <v>33</v>
      </c>
      <c r="M133" t="s">
        <v>364</v>
      </c>
      <c r="N133" t="s">
        <v>134</v>
      </c>
      <c r="O133" s="6" t="str">
        <f t="shared" si="2"/>
        <v/>
      </c>
      <c r="P133">
        <v>1360</v>
      </c>
    </row>
    <row r="134" spans="1:16" x14ac:dyDescent="0.25">
      <c r="A134">
        <v>28</v>
      </c>
      <c r="B134" t="s">
        <v>24</v>
      </c>
      <c r="C134">
        <f>VLOOKUP(B134,elemno!A:B,2,FALSE)</f>
        <v>8</v>
      </c>
      <c r="D134" t="s">
        <v>135</v>
      </c>
      <c r="E134">
        <f>VLOOKUP(K134,props!B:J,3,FALSE)</f>
        <v>2</v>
      </c>
      <c r="I134">
        <f>VLOOKUP(K134,props!B:J,4,FALSE)</f>
        <v>2</v>
      </c>
      <c r="J134">
        <v>0</v>
      </c>
      <c r="K134" s="4">
        <v>6</v>
      </c>
      <c r="L134" s="4">
        <v>33</v>
      </c>
      <c r="M134" t="s">
        <v>364</v>
      </c>
      <c r="N134" t="s">
        <v>136</v>
      </c>
      <c r="O134" s="6" t="str">
        <f t="shared" si="2"/>
        <v/>
      </c>
      <c r="P134">
        <v>1370</v>
      </c>
    </row>
    <row r="135" spans="1:16" x14ac:dyDescent="0.25">
      <c r="A135">
        <v>29</v>
      </c>
      <c r="B135" t="s">
        <v>24</v>
      </c>
      <c r="C135">
        <f>VLOOKUP(B135,elemno!A:B,2,FALSE)</f>
        <v>8</v>
      </c>
      <c r="D135" s="1" t="s">
        <v>352</v>
      </c>
      <c r="E135">
        <f>VLOOKUP(K135,props!B:J,3,FALSE)</f>
        <v>2</v>
      </c>
      <c r="I135">
        <f>VLOOKUP(K135,props!B:J,4,FALSE)</f>
        <v>2</v>
      </c>
      <c r="J135">
        <v>0</v>
      </c>
      <c r="K135" s="4">
        <v>6</v>
      </c>
      <c r="L135" s="4">
        <v>33</v>
      </c>
      <c r="M135" t="s">
        <v>364</v>
      </c>
      <c r="N135" t="s">
        <v>137</v>
      </c>
      <c r="O135" s="6" t="str">
        <f t="shared" si="2"/>
        <v/>
      </c>
      <c r="P135">
        <v>1380</v>
      </c>
    </row>
    <row r="136" spans="1:16" x14ac:dyDescent="0.25">
      <c r="A136">
        <v>30</v>
      </c>
      <c r="B136" t="s">
        <v>24</v>
      </c>
      <c r="C136">
        <f>VLOOKUP(B136,elemno!A:B,2,FALSE)</f>
        <v>8</v>
      </c>
      <c r="D136" t="s">
        <v>138</v>
      </c>
      <c r="E136">
        <f>VLOOKUP(K136,props!B:J,3,FALSE)</f>
        <v>2</v>
      </c>
      <c r="I136">
        <f>VLOOKUP(K136,props!B:J,4,FALSE)</f>
        <v>2</v>
      </c>
      <c r="J136">
        <v>0</v>
      </c>
      <c r="K136" s="4">
        <v>6</v>
      </c>
      <c r="L136" s="4">
        <v>24</v>
      </c>
      <c r="M136" t="s">
        <v>579</v>
      </c>
      <c r="N136" t="s">
        <v>139</v>
      </c>
      <c r="O136" s="6" t="str">
        <f t="shared" si="2"/>
        <v>O   8  6 24   0  2 DIVALENT O IN PHOSPHATE   $([OD2][#15])</v>
      </c>
      <c r="P136">
        <v>1390</v>
      </c>
    </row>
    <row r="137" spans="1:16" x14ac:dyDescent="0.25">
      <c r="A137">
        <v>31</v>
      </c>
      <c r="B137" t="s">
        <v>24</v>
      </c>
      <c r="C137">
        <f>VLOOKUP(B137,elemno!A:B,2,FALSE)</f>
        <v>8</v>
      </c>
      <c r="D137" t="s">
        <v>140</v>
      </c>
      <c r="E137">
        <f>VLOOKUP(K137,props!B:J,3,FALSE)</f>
        <v>2</v>
      </c>
      <c r="I137">
        <f>VLOOKUP(K137,props!B:J,4,FALSE)</f>
        <v>2</v>
      </c>
      <c r="J137">
        <v>0</v>
      </c>
      <c r="K137" s="4">
        <v>6</v>
      </c>
      <c r="L137" s="4">
        <v>24</v>
      </c>
      <c r="M137" t="s">
        <v>364</v>
      </c>
      <c r="N137" t="s">
        <v>141</v>
      </c>
      <c r="O137" s="6" t="str">
        <f t="shared" si="2"/>
        <v/>
      </c>
      <c r="P137">
        <v>1400</v>
      </c>
    </row>
    <row r="138" spans="1:16" x14ac:dyDescent="0.25">
      <c r="A138">
        <v>32</v>
      </c>
      <c r="B138" t="s">
        <v>24</v>
      </c>
      <c r="C138">
        <f>VLOOKUP(B138,elemno!A:B,2,FALSE)</f>
        <v>8</v>
      </c>
      <c r="D138" t="s">
        <v>142</v>
      </c>
      <c r="E138">
        <f>VLOOKUP(K138,props!B:J,3,FALSE)</f>
        <v>2</v>
      </c>
      <c r="I138">
        <f>VLOOKUP(K138,props!B:J,4,FALSE)</f>
        <v>2</v>
      </c>
      <c r="J138">
        <v>0</v>
      </c>
      <c r="K138" s="4">
        <v>6</v>
      </c>
      <c r="L138" s="4">
        <v>24</v>
      </c>
      <c r="M138" t="s">
        <v>364</v>
      </c>
      <c r="N138" t="s">
        <v>143</v>
      </c>
      <c r="O138" s="6" t="str">
        <f t="shared" si="2"/>
        <v/>
      </c>
      <c r="P138">
        <v>1410</v>
      </c>
    </row>
    <row r="139" spans="1:16" x14ac:dyDescent="0.25">
      <c r="A139">
        <v>33</v>
      </c>
      <c r="B139" t="s">
        <v>24</v>
      </c>
      <c r="C139">
        <f>VLOOKUP(B139,elemno!A:B,2,FALSE)</f>
        <v>8</v>
      </c>
      <c r="D139" s="1" t="s">
        <v>353</v>
      </c>
      <c r="E139">
        <f>VLOOKUP(K139,props!B:J,3,FALSE)</f>
        <v>2</v>
      </c>
      <c r="I139">
        <f>VLOOKUP(K139,props!B:J,4,FALSE)</f>
        <v>2</v>
      </c>
      <c r="J139">
        <v>0</v>
      </c>
      <c r="K139" s="4">
        <v>6</v>
      </c>
      <c r="L139" s="4">
        <v>24</v>
      </c>
      <c r="M139" t="s">
        <v>364</v>
      </c>
      <c r="N139" t="s">
        <v>144</v>
      </c>
      <c r="O139" s="6" t="str">
        <f t="shared" si="2"/>
        <v/>
      </c>
      <c r="P139">
        <v>1420</v>
      </c>
    </row>
    <row r="140" spans="1:16" x14ac:dyDescent="0.25">
      <c r="A140">
        <v>22</v>
      </c>
      <c r="B140" t="s">
        <v>24</v>
      </c>
      <c r="C140">
        <f>VLOOKUP(B140,elemno!A:B,2,FALSE)</f>
        <v>8</v>
      </c>
      <c r="D140" t="s">
        <v>28</v>
      </c>
      <c r="E140">
        <f>VLOOKUP(K140,props!B:J,3,FALSE)</f>
        <v>2</v>
      </c>
      <c r="I140">
        <f>VLOOKUP(K140,props!B:J,4,FALSE)</f>
        <v>2</v>
      </c>
      <c r="J140">
        <v>0</v>
      </c>
      <c r="K140" s="4">
        <v>6</v>
      </c>
      <c r="L140" s="4">
        <v>31</v>
      </c>
      <c r="M140" t="s">
        <v>580</v>
      </c>
      <c r="N140" t="s">
        <v>126</v>
      </c>
      <c r="O140" s="6" t="str">
        <f t="shared" si="2"/>
        <v>O   8  6 31   0  2 OXYGEN IN H2O             $([OD2]([H])[H])</v>
      </c>
      <c r="P140">
        <v>1430</v>
      </c>
    </row>
    <row r="141" spans="1:16" x14ac:dyDescent="0.25">
      <c r="A141">
        <v>21</v>
      </c>
      <c r="B141" t="s">
        <v>24</v>
      </c>
      <c r="C141">
        <f>VLOOKUP(B141,elemno!A:B,2,FALSE)</f>
        <v>8</v>
      </c>
      <c r="D141" t="s">
        <v>124</v>
      </c>
      <c r="E141">
        <f>VLOOKUP(K141,props!B:J,3,FALSE)</f>
        <v>2</v>
      </c>
      <c r="I141">
        <f>VLOOKUP(K141,props!B:J,4,FALSE)</f>
        <v>2</v>
      </c>
      <c r="J141">
        <v>0</v>
      </c>
      <c r="K141" s="4">
        <v>6</v>
      </c>
      <c r="L141" s="4">
        <v>21</v>
      </c>
      <c r="M141" t="s">
        <v>384</v>
      </c>
      <c r="N141" t="s">
        <v>125</v>
      </c>
      <c r="O141" s="6" t="str">
        <f t="shared" si="2"/>
        <v>O   8  6 21   0  2 O-CSP3                    $([#8D2](-*)-*)</v>
      </c>
      <c r="P141">
        <v>1431</v>
      </c>
    </row>
    <row r="142" spans="1:16" x14ac:dyDescent="0.25">
      <c r="A142">
        <v>34</v>
      </c>
      <c r="B142" t="s">
        <v>24</v>
      </c>
      <c r="C142">
        <f>VLOOKUP(B142,elemno!A:B,2,FALSE)</f>
        <v>8</v>
      </c>
      <c r="D142" t="s">
        <v>145</v>
      </c>
      <c r="E142">
        <f>VLOOKUP(K142,props!B:J,3,FALSE)</f>
        <v>2</v>
      </c>
      <c r="I142">
        <f>VLOOKUP(K142,props!B:J,4,FALSE)</f>
        <v>2</v>
      </c>
      <c r="J142">
        <v>0</v>
      </c>
      <c r="K142" s="4">
        <v>6</v>
      </c>
      <c r="L142" s="4">
        <v>21</v>
      </c>
      <c r="M142" t="s">
        <v>364</v>
      </c>
      <c r="N142" t="s">
        <v>146</v>
      </c>
      <c r="O142" s="6" t="str">
        <f t="shared" si="2"/>
        <v/>
      </c>
      <c r="P142">
        <v>1432</v>
      </c>
    </row>
    <row r="143" spans="1:16" x14ac:dyDescent="0.25">
      <c r="A143">
        <v>130</v>
      </c>
      <c r="B143" t="s">
        <v>24</v>
      </c>
      <c r="C143">
        <f>VLOOKUP(B143,elemno!A:B,2,FALSE)</f>
        <v>8</v>
      </c>
      <c r="D143" t="s">
        <v>27</v>
      </c>
      <c r="E143">
        <f>VLOOKUP(K143,props!B:J,3,FALSE)</f>
        <v>2</v>
      </c>
      <c r="I143">
        <f>VLOOKUP(K143,props!B:J,4,FALSE)</f>
        <v>3</v>
      </c>
      <c r="J143">
        <v>12</v>
      </c>
      <c r="K143" s="4">
        <v>51</v>
      </c>
      <c r="L143" s="4">
        <v>52</v>
      </c>
      <c r="M143" t="s">
        <v>581</v>
      </c>
      <c r="N143" t="s">
        <v>292</v>
      </c>
      <c r="O143" s="6" t="str">
        <f t="shared" si="2"/>
        <v>O   8 51 52  12  3 OXENIUM OXYGEN+           $([OD2]=*)</v>
      </c>
      <c r="P143">
        <v>1470</v>
      </c>
    </row>
    <row r="144" spans="1:16" x14ac:dyDescent="0.25">
      <c r="A144">
        <v>35</v>
      </c>
      <c r="B144" t="s">
        <v>24</v>
      </c>
      <c r="C144">
        <f>VLOOKUP(B144,elemno!A:B,2,FALSE)</f>
        <v>8</v>
      </c>
      <c r="D144" t="s">
        <v>147</v>
      </c>
      <c r="E144">
        <f>VLOOKUP(K144,props!B:J,3,FALSE)</f>
        <v>1</v>
      </c>
      <c r="I144">
        <f>VLOOKUP(K144,props!B:J,4,FALSE)</f>
        <v>2</v>
      </c>
      <c r="J144">
        <v>0</v>
      </c>
      <c r="K144" s="4">
        <v>7</v>
      </c>
      <c r="L144" s="4">
        <v>0</v>
      </c>
      <c r="M144" t="s">
        <v>563</v>
      </c>
      <c r="N144" t="s">
        <v>467</v>
      </c>
      <c r="O144" s="6" t="str">
        <f t="shared" si="2"/>
        <v>O   8  7  0   0  2 O=S=C                     $([OD1]=[#16D2]=*)</v>
      </c>
      <c r="P144">
        <v>1490</v>
      </c>
    </row>
    <row r="145" spans="1:16" x14ac:dyDescent="0.25">
      <c r="A145">
        <v>90</v>
      </c>
      <c r="B145" t="s">
        <v>24</v>
      </c>
      <c r="C145">
        <f>VLOOKUP(B145,elemno!A:B,2,FALSE)</f>
        <v>8</v>
      </c>
      <c r="D145" t="s">
        <v>233</v>
      </c>
      <c r="E145">
        <f>VLOOKUP(K145,props!B:J,3,FALSE)</f>
        <v>1</v>
      </c>
      <c r="I145">
        <f>VLOOKUP(K145,props!B:J,4,FALSE)</f>
        <v>12</v>
      </c>
      <c r="J145">
        <v>-6</v>
      </c>
      <c r="K145" s="4">
        <v>32</v>
      </c>
      <c r="L145" s="4">
        <v>0</v>
      </c>
      <c r="M145" t="s">
        <v>408</v>
      </c>
      <c r="N145" t="s">
        <v>234</v>
      </c>
      <c r="O145" s="6" t="str">
        <f t="shared" si="2"/>
        <v>O   8 32  0  -6 12 O, CARBOXYLATE ANION      $([OD1][CD3][OD1])</v>
      </c>
      <c r="P145">
        <v>1500</v>
      </c>
    </row>
    <row r="146" spans="1:16" x14ac:dyDescent="0.25">
      <c r="A146">
        <v>92</v>
      </c>
      <c r="B146" t="s">
        <v>24</v>
      </c>
      <c r="C146">
        <f>VLOOKUP(B146,elemno!A:B,2,FALSE)</f>
        <v>8</v>
      </c>
      <c r="D146" t="s">
        <v>237</v>
      </c>
      <c r="E146">
        <f>VLOOKUP(K146,props!B:J,3,FALSE)</f>
        <v>1</v>
      </c>
      <c r="I146">
        <f>VLOOKUP(K146,props!B:J,4,FALSE)</f>
        <v>12</v>
      </c>
      <c r="J146">
        <v>0</v>
      </c>
      <c r="K146" s="4">
        <v>32</v>
      </c>
      <c r="L146" s="4">
        <v>0</v>
      </c>
      <c r="M146" t="s">
        <v>426</v>
      </c>
      <c r="N146" t="s">
        <v>238</v>
      </c>
      <c r="O146" s="6" t="str">
        <f t="shared" si="2"/>
        <v>O   8 32  0   0 12 NITRO-GROUP OXYGEN        $([OD1][ND3]([#6])[OD1])</v>
      </c>
      <c r="P146">
        <v>1510</v>
      </c>
    </row>
    <row r="147" spans="1:16" x14ac:dyDescent="0.25">
      <c r="A147">
        <v>93</v>
      </c>
      <c r="B147" t="s">
        <v>24</v>
      </c>
      <c r="C147">
        <f>VLOOKUP(B147,elemno!A:B,2,FALSE)</f>
        <v>8</v>
      </c>
      <c r="D147" t="s">
        <v>239</v>
      </c>
      <c r="E147">
        <f>VLOOKUP(K147,props!B:J,3,FALSE)</f>
        <v>1</v>
      </c>
      <c r="I147">
        <f>VLOOKUP(K147,props!B:J,4,FALSE)</f>
        <v>12</v>
      </c>
      <c r="J147">
        <v>0</v>
      </c>
      <c r="K147" s="4">
        <v>32</v>
      </c>
      <c r="L147" s="4">
        <v>0</v>
      </c>
      <c r="M147" t="s">
        <v>421</v>
      </c>
      <c r="N147" t="s">
        <v>240</v>
      </c>
      <c r="O147" s="6" t="str">
        <f t="shared" si="2"/>
        <v>O   8 32  0   0 12 NITRO-GROUP IN NITRATE    $([OD1][ND3]([OD1])[OD2])</v>
      </c>
      <c r="P147">
        <v>1520</v>
      </c>
    </row>
    <row r="148" spans="1:16" x14ac:dyDescent="0.25">
      <c r="A148">
        <v>94</v>
      </c>
      <c r="B148" t="s">
        <v>24</v>
      </c>
      <c r="C148">
        <f>VLOOKUP(B148,elemno!A:B,2,FALSE)</f>
        <v>8</v>
      </c>
      <c r="D148" t="s">
        <v>241</v>
      </c>
      <c r="E148">
        <f>VLOOKUP(K148,props!B:J,3,FALSE)</f>
        <v>1</v>
      </c>
      <c r="I148">
        <f>VLOOKUP(K148,props!B:J,4,FALSE)</f>
        <v>12</v>
      </c>
      <c r="J148">
        <v>-4</v>
      </c>
      <c r="K148" s="4">
        <v>32</v>
      </c>
      <c r="L148" s="4">
        <v>0</v>
      </c>
      <c r="M148" t="s">
        <v>402</v>
      </c>
      <c r="N148" t="s">
        <v>242</v>
      </c>
      <c r="O148" s="6" t="str">
        <f t="shared" si="2"/>
        <v>O   8 32  0  -4 12 NITRATE ANION OXYGEN      $([OD1][ND3]([OD1])[OD1])</v>
      </c>
      <c r="P148">
        <v>1530</v>
      </c>
    </row>
    <row r="149" spans="1:16" x14ac:dyDescent="0.25">
      <c r="A149">
        <v>91</v>
      </c>
      <c r="B149" t="s">
        <v>24</v>
      </c>
      <c r="C149">
        <f>VLOOKUP(B149,elemno!A:B,2,FALSE)</f>
        <v>8</v>
      </c>
      <c r="D149" t="s">
        <v>235</v>
      </c>
      <c r="E149">
        <f>VLOOKUP(K149,props!B:J,3,FALSE)</f>
        <v>1</v>
      </c>
      <c r="I149">
        <f>VLOOKUP(K149,props!B:J,4,FALSE)</f>
        <v>12</v>
      </c>
      <c r="J149">
        <v>0</v>
      </c>
      <c r="K149" s="4">
        <v>32</v>
      </c>
      <c r="L149" s="4">
        <v>0</v>
      </c>
      <c r="M149" t="s">
        <v>466</v>
      </c>
      <c r="N149" t="s">
        <v>236</v>
      </c>
      <c r="O149" s="6" t="str">
        <f t="shared" si="2"/>
        <v>O   8 32  0   0 12 OXIDE ON NITROHGEN        [$([OD1]$([#7D3]=,:*)),$([OD1][#7D4])]</v>
      </c>
      <c r="P149">
        <v>1540</v>
      </c>
    </row>
    <row r="150" spans="1:16" x14ac:dyDescent="0.25">
      <c r="A150">
        <v>98</v>
      </c>
      <c r="B150" t="s">
        <v>24</v>
      </c>
      <c r="C150">
        <f>VLOOKUP(B150,elemno!A:B,2,FALSE)</f>
        <v>8</v>
      </c>
      <c r="D150" t="s">
        <v>248</v>
      </c>
      <c r="E150">
        <f>VLOOKUP(K150,props!B:J,3,FALSE)</f>
        <v>1</v>
      </c>
      <c r="I150">
        <f>VLOOKUP(K150,props!B:J,4,FALSE)</f>
        <v>12</v>
      </c>
      <c r="J150">
        <v>-6</v>
      </c>
      <c r="K150" s="4">
        <v>32</v>
      </c>
      <c r="L150" s="4">
        <v>0</v>
      </c>
      <c r="M150" t="s">
        <v>405</v>
      </c>
      <c r="N150" t="s">
        <v>406</v>
      </c>
      <c r="O150" s="6" t="str">
        <f t="shared" si="2"/>
        <v>O   8 32  0  -6 12 SO4(2-)                   $([OD1][SD4]([OD1])([OD1])[OD1])</v>
      </c>
      <c r="P150">
        <v>1550</v>
      </c>
    </row>
    <row r="151" spans="1:16" x14ac:dyDescent="0.25">
      <c r="A151">
        <v>97</v>
      </c>
      <c r="B151" t="s">
        <v>24</v>
      </c>
      <c r="C151">
        <f>VLOOKUP(B151,elemno!A:B,2,FALSE)</f>
        <v>8</v>
      </c>
      <c r="D151" t="s">
        <v>247</v>
      </c>
      <c r="E151">
        <f>VLOOKUP(K151,props!B:J,3,FALSE)</f>
        <v>1</v>
      </c>
      <c r="I151">
        <f>VLOOKUP(K151,props!B:J,4,FALSE)</f>
        <v>12</v>
      </c>
      <c r="J151">
        <v>-4</v>
      </c>
      <c r="K151" s="4">
        <v>32</v>
      </c>
      <c r="L151" s="4">
        <v>0</v>
      </c>
      <c r="M151" t="s">
        <v>569</v>
      </c>
      <c r="N151" t="s">
        <v>407</v>
      </c>
      <c r="O151" s="6" t="str">
        <f t="shared" si="2"/>
        <v>O   8 32  0  -4 12 SULFONATES, TERM OX ROSO3 $([OD1][SD4]([OD1])[OD1])</v>
      </c>
      <c r="P151">
        <v>1560</v>
      </c>
    </row>
    <row r="152" spans="1:16" x14ac:dyDescent="0.25">
      <c r="A152">
        <v>96</v>
      </c>
      <c r="B152" t="s">
        <v>24</v>
      </c>
      <c r="C152">
        <f>VLOOKUP(B152,elemno!A:B,2,FALSE)</f>
        <v>8</v>
      </c>
      <c r="D152" t="s">
        <v>245</v>
      </c>
      <c r="E152">
        <f>VLOOKUP(K152,props!B:J,3,FALSE)</f>
        <v>1</v>
      </c>
      <c r="I152">
        <f>VLOOKUP(K152,props!B:J,4,FALSE)</f>
        <v>12</v>
      </c>
      <c r="J152">
        <v>0</v>
      </c>
      <c r="K152" s="4">
        <v>32</v>
      </c>
      <c r="L152" s="4">
        <v>0</v>
      </c>
      <c r="M152" t="s">
        <v>568</v>
      </c>
      <c r="N152" t="s">
        <v>246</v>
      </c>
      <c r="O152" s="6" t="str">
        <f t="shared" si="2"/>
        <v>O   8 32  0   0 12 SULFONES, SULFONAMIDES    [$([OD1][SD4][OD1,ND2]),$([OD1][SD3]([OD1,ND2])=C)]</v>
      </c>
      <c r="P152">
        <v>1565</v>
      </c>
    </row>
    <row r="153" spans="1:16" x14ac:dyDescent="0.25">
      <c r="A153">
        <v>99</v>
      </c>
      <c r="B153" t="s">
        <v>24</v>
      </c>
      <c r="C153">
        <f>VLOOKUP(B153,elemno!A:B,2,FALSE)</f>
        <v>8</v>
      </c>
      <c r="D153" t="s">
        <v>249</v>
      </c>
      <c r="E153">
        <f>VLOOKUP(K153,props!B:J,3,FALSE)</f>
        <v>1</v>
      </c>
      <c r="I153">
        <f>VLOOKUP(K153,props!B:J,4,FALSE)</f>
        <v>12</v>
      </c>
      <c r="J153">
        <v>-6</v>
      </c>
      <c r="K153" s="4">
        <v>32</v>
      </c>
      <c r="L153" s="4">
        <v>0</v>
      </c>
      <c r="M153" t="s">
        <v>469</v>
      </c>
      <c r="N153" t="s">
        <v>250</v>
      </c>
      <c r="O153" s="6" t="str">
        <f t="shared" si="2"/>
        <v>O   8 32  0  -6 12 THIOSULFINATE O (-1/2)    $([OD1][SD3][OD1,SD1])</v>
      </c>
      <c r="P153">
        <v>1570</v>
      </c>
    </row>
    <row r="154" spans="1:16" x14ac:dyDescent="0.25">
      <c r="A154">
        <v>95</v>
      </c>
      <c r="B154" t="s">
        <v>24</v>
      </c>
      <c r="C154">
        <f>VLOOKUP(B154,elemno!A:B,2,FALSE)</f>
        <v>8</v>
      </c>
      <c r="D154" t="s">
        <v>243</v>
      </c>
      <c r="E154">
        <f>VLOOKUP(K154,props!B:J,3,FALSE)</f>
        <v>1</v>
      </c>
      <c r="I154">
        <f>VLOOKUP(K154,props!B:J,4,FALSE)</f>
        <v>12</v>
      </c>
      <c r="J154">
        <v>0</v>
      </c>
      <c r="K154" s="4">
        <v>32</v>
      </c>
      <c r="L154" s="4">
        <v>0</v>
      </c>
      <c r="M154" t="s">
        <v>468</v>
      </c>
      <c r="N154" t="s">
        <v>244</v>
      </c>
      <c r="O154" s="6" t="str">
        <f t="shared" si="2"/>
        <v>O   8 32  0   0 12 SINGLE TERM O ON TET S    #$([OD1][#16])</v>
      </c>
      <c r="P154">
        <v>1580</v>
      </c>
    </row>
    <row r="155" spans="1:16" x14ac:dyDescent="0.25">
      <c r="A155">
        <v>101</v>
      </c>
      <c r="B155" t="s">
        <v>24</v>
      </c>
      <c r="C155">
        <f>VLOOKUP(B155,elemno!A:B,2,FALSE)</f>
        <v>8</v>
      </c>
      <c r="D155" t="s">
        <v>253</v>
      </c>
      <c r="E155">
        <f>VLOOKUP(K155,props!B:J,3,FALSE)</f>
        <v>1</v>
      </c>
      <c r="I155">
        <f>VLOOKUP(K155,props!B:J,4,FALSE)</f>
        <v>12</v>
      </c>
      <c r="J155">
        <v>-6</v>
      </c>
      <c r="K155" s="4">
        <v>32</v>
      </c>
      <c r="L155" s="4">
        <v>0</v>
      </c>
      <c r="M155" t="s">
        <v>574</v>
      </c>
      <c r="N155" t="s">
        <v>425</v>
      </c>
      <c r="O155" s="6" t="str">
        <f t="shared" si="2"/>
        <v>O   8 32  0  -6 12 TERMINAL O, O2P GROUP (RO $([OD1][PD4]([OD1,SD1])([!$([OD1,SD1])])[!$([OD1,SD1])])</v>
      </c>
      <c r="P155">
        <v>1600</v>
      </c>
    </row>
    <row r="156" spans="1:16" x14ac:dyDescent="0.25">
      <c r="A156">
        <v>102</v>
      </c>
      <c r="B156" t="s">
        <v>24</v>
      </c>
      <c r="C156">
        <f>VLOOKUP(B156,elemno!A:B,2,FALSE)</f>
        <v>8</v>
      </c>
      <c r="D156" t="s">
        <v>254</v>
      </c>
      <c r="E156">
        <f>VLOOKUP(K156,props!B:J,3,FALSE)</f>
        <v>1</v>
      </c>
      <c r="I156">
        <f>VLOOKUP(K156,props!B:J,4,FALSE)</f>
        <v>12</v>
      </c>
      <c r="J156">
        <v>-8</v>
      </c>
      <c r="K156" s="4">
        <v>32</v>
      </c>
      <c r="L156" s="4">
        <v>0</v>
      </c>
      <c r="M156" t="s">
        <v>573</v>
      </c>
      <c r="N156" t="s">
        <v>424</v>
      </c>
      <c r="O156" s="6" t="str">
        <f t="shared" si="2"/>
        <v>O   8 32  0  -8 12 TERMINAL O, O3P GROUP ROP $([OD1][PD4]([OD1])([OD1])[OD2,SD2])</v>
      </c>
      <c r="P156">
        <v>1610</v>
      </c>
    </row>
    <row r="157" spans="1:16" x14ac:dyDescent="0.25">
      <c r="A157">
        <v>103</v>
      </c>
      <c r="B157" t="s">
        <v>24</v>
      </c>
      <c r="C157">
        <f>VLOOKUP(B157,elemno!A:B,2,FALSE)</f>
        <v>8</v>
      </c>
      <c r="D157" t="s">
        <v>255</v>
      </c>
      <c r="E157">
        <f>VLOOKUP(K157,props!B:J,3,FALSE)</f>
        <v>1</v>
      </c>
      <c r="I157">
        <f>VLOOKUP(K157,props!B:J,4,FALSE)</f>
        <v>12</v>
      </c>
      <c r="J157">
        <v>-9</v>
      </c>
      <c r="K157" s="4">
        <v>32</v>
      </c>
      <c r="L157" s="4">
        <v>0</v>
      </c>
      <c r="M157" t="s">
        <v>404</v>
      </c>
      <c r="N157" t="s">
        <v>256</v>
      </c>
      <c r="O157" s="6" t="str">
        <f t="shared" si="2"/>
        <v>O   8 32  0  -9 12 TERMINAL O, PO4(-3)       $([OD1][PD4]([OD1])([OD1])[OD1])</v>
      </c>
      <c r="P157">
        <v>1620</v>
      </c>
    </row>
    <row r="158" spans="1:16" x14ac:dyDescent="0.25">
      <c r="A158">
        <v>100</v>
      </c>
      <c r="B158" t="s">
        <v>24</v>
      </c>
      <c r="C158">
        <f>VLOOKUP(B158,elemno!A:B,2,FALSE)</f>
        <v>8</v>
      </c>
      <c r="D158" t="s">
        <v>251</v>
      </c>
      <c r="E158">
        <f>VLOOKUP(K158,props!B:J,3,FALSE)</f>
        <v>1</v>
      </c>
      <c r="I158">
        <f>VLOOKUP(K158,props!B:J,4,FALSE)</f>
        <v>12</v>
      </c>
      <c r="J158">
        <v>0</v>
      </c>
      <c r="K158" s="4">
        <v>32</v>
      </c>
      <c r="L158" s="4">
        <v>0</v>
      </c>
      <c r="M158" t="s">
        <v>427</v>
      </c>
      <c r="N158" t="s">
        <v>252</v>
      </c>
      <c r="O158" s="6" t="str">
        <f t="shared" si="2"/>
        <v>O   8 32  0   0 12 TERMINAL O, O-P           $([OD1][#15])</v>
      </c>
      <c r="P158">
        <v>1630</v>
      </c>
    </row>
    <row r="159" spans="1:16" x14ac:dyDescent="0.25">
      <c r="A159">
        <v>104</v>
      </c>
      <c r="B159" t="s">
        <v>24</v>
      </c>
      <c r="C159">
        <f>VLOOKUP(B159,elemno!A:B,2,FALSE)</f>
        <v>8</v>
      </c>
      <c r="D159" t="s">
        <v>257</v>
      </c>
      <c r="E159">
        <f>VLOOKUP(K159,props!B:J,3,FALSE)</f>
        <v>1</v>
      </c>
      <c r="I159">
        <f>VLOOKUP(K159,props!B:J,4,FALSE)</f>
        <v>12</v>
      </c>
      <c r="J159">
        <v>-3</v>
      </c>
      <c r="K159" s="4">
        <v>32</v>
      </c>
      <c r="L159" s="4">
        <v>0</v>
      </c>
      <c r="M159" t="s">
        <v>403</v>
      </c>
      <c r="N159" t="s">
        <v>258</v>
      </c>
      <c r="O159" s="6" t="str">
        <f t="shared" si="2"/>
        <v>O   8 32  0  -3 12 TERMINAL O IN CLO4(-)     $([OD1][ClD4]([OD1])([OD1])[OD1])</v>
      </c>
      <c r="P159">
        <v>1640</v>
      </c>
    </row>
    <row r="160" spans="1:16" x14ac:dyDescent="0.25">
      <c r="A160">
        <v>35</v>
      </c>
      <c r="B160" t="s">
        <v>24</v>
      </c>
      <c r="C160">
        <f>VLOOKUP(B160,elemno!A:B,2,FALSE)</f>
        <v>8</v>
      </c>
      <c r="D160" t="s">
        <v>147</v>
      </c>
      <c r="E160">
        <f>VLOOKUP(K160,props!B:J,3,FALSE)</f>
        <v>1</v>
      </c>
      <c r="I160">
        <f>VLOOKUP(K160,props!B:J,4,FALSE)</f>
        <v>2</v>
      </c>
      <c r="J160">
        <v>0</v>
      </c>
      <c r="K160" s="4">
        <v>7</v>
      </c>
      <c r="L160" s="4">
        <v>0</v>
      </c>
      <c r="M160" t="s">
        <v>385</v>
      </c>
      <c r="N160" t="s">
        <v>148</v>
      </c>
      <c r="O160" s="6" t="str">
        <f t="shared" si="2"/>
        <v>O   8  7  0   0  2 O=C, GENERIC              $([#8D1]=[#6,#7,#16])</v>
      </c>
      <c r="P160">
        <v>1650</v>
      </c>
    </row>
    <row r="161" spans="1:16" x14ac:dyDescent="0.25">
      <c r="A161">
        <v>36</v>
      </c>
      <c r="B161" t="s">
        <v>24</v>
      </c>
      <c r="C161">
        <f>VLOOKUP(B161,elemno!A:B,2,FALSE)</f>
        <v>8</v>
      </c>
      <c r="D161" t="s">
        <v>149</v>
      </c>
      <c r="E161">
        <f>VLOOKUP(K161,props!B:J,3,FALSE)</f>
        <v>1</v>
      </c>
      <c r="I161">
        <f>VLOOKUP(K161,props!B:J,4,FALSE)</f>
        <v>2</v>
      </c>
      <c r="J161">
        <v>0</v>
      </c>
      <c r="K161" s="4">
        <v>7</v>
      </c>
      <c r="L161" s="4">
        <v>0</v>
      </c>
      <c r="M161" t="s">
        <v>364</v>
      </c>
      <c r="N161" t="s">
        <v>150</v>
      </c>
      <c r="O161" s="6" t="str">
        <f t="shared" si="2"/>
        <v/>
      </c>
      <c r="P161">
        <v>1660</v>
      </c>
    </row>
    <row r="162" spans="1:16" x14ac:dyDescent="0.25">
      <c r="A162">
        <v>37</v>
      </c>
      <c r="B162" t="s">
        <v>24</v>
      </c>
      <c r="C162">
        <f>VLOOKUP(B162,elemno!A:B,2,FALSE)</f>
        <v>8</v>
      </c>
      <c r="D162" t="s">
        <v>151</v>
      </c>
      <c r="E162">
        <f>VLOOKUP(K162,props!B:J,3,FALSE)</f>
        <v>1</v>
      </c>
      <c r="I162">
        <f>VLOOKUP(K162,props!B:J,4,FALSE)</f>
        <v>2</v>
      </c>
      <c r="J162">
        <v>0</v>
      </c>
      <c r="K162" s="4">
        <v>7</v>
      </c>
      <c r="L162" s="4">
        <v>0</v>
      </c>
      <c r="M162" t="s">
        <v>364</v>
      </c>
      <c r="N162" t="s">
        <v>152</v>
      </c>
      <c r="O162" s="6" t="str">
        <f t="shared" si="2"/>
        <v/>
      </c>
      <c r="P162">
        <v>1670</v>
      </c>
    </row>
    <row r="163" spans="1:16" x14ac:dyDescent="0.25">
      <c r="A163">
        <v>38</v>
      </c>
      <c r="B163" t="s">
        <v>24</v>
      </c>
      <c r="C163">
        <f>VLOOKUP(B163,elemno!A:B,2,FALSE)</f>
        <v>8</v>
      </c>
      <c r="D163" t="s">
        <v>153</v>
      </c>
      <c r="E163">
        <f>VLOOKUP(K163,props!B:J,3,FALSE)</f>
        <v>1</v>
      </c>
      <c r="I163">
        <f>VLOOKUP(K163,props!B:J,4,FALSE)</f>
        <v>2</v>
      </c>
      <c r="J163">
        <v>0</v>
      </c>
      <c r="K163" s="4">
        <v>7</v>
      </c>
      <c r="L163" s="4">
        <v>0</v>
      </c>
      <c r="M163" t="s">
        <v>364</v>
      </c>
      <c r="N163" t="s">
        <v>154</v>
      </c>
      <c r="O163" s="6" t="str">
        <f t="shared" si="2"/>
        <v/>
      </c>
      <c r="P163">
        <v>1680</v>
      </c>
    </row>
    <row r="164" spans="1:16" x14ac:dyDescent="0.25">
      <c r="A164">
        <v>39</v>
      </c>
      <c r="B164" t="s">
        <v>24</v>
      </c>
      <c r="C164">
        <f>VLOOKUP(B164,elemno!A:B,2,FALSE)</f>
        <v>8</v>
      </c>
      <c r="D164" t="s">
        <v>155</v>
      </c>
      <c r="E164">
        <f>VLOOKUP(K164,props!B:J,3,FALSE)</f>
        <v>1</v>
      </c>
      <c r="I164">
        <f>VLOOKUP(K164,props!B:J,4,FALSE)</f>
        <v>2</v>
      </c>
      <c r="J164">
        <v>0</v>
      </c>
      <c r="K164" s="4">
        <v>7</v>
      </c>
      <c r="L164" s="4">
        <v>0</v>
      </c>
      <c r="M164" t="s">
        <v>364</v>
      </c>
      <c r="N164" t="s">
        <v>156</v>
      </c>
      <c r="O164" s="6" t="str">
        <f t="shared" si="2"/>
        <v/>
      </c>
      <c r="P164">
        <v>1690</v>
      </c>
    </row>
    <row r="165" spans="1:16" x14ac:dyDescent="0.25">
      <c r="A165">
        <v>40</v>
      </c>
      <c r="B165" t="s">
        <v>24</v>
      </c>
      <c r="C165">
        <f>VLOOKUP(B165,elemno!A:B,2,FALSE)</f>
        <v>8</v>
      </c>
      <c r="D165" t="s">
        <v>157</v>
      </c>
      <c r="E165">
        <f>VLOOKUP(K165,props!B:J,3,FALSE)</f>
        <v>1</v>
      </c>
      <c r="I165">
        <f>VLOOKUP(K165,props!B:J,4,FALSE)</f>
        <v>2</v>
      </c>
      <c r="J165">
        <v>0</v>
      </c>
      <c r="K165" s="4">
        <v>7</v>
      </c>
      <c r="L165" s="4">
        <v>0</v>
      </c>
      <c r="M165" t="s">
        <v>364</v>
      </c>
      <c r="N165" t="s">
        <v>158</v>
      </c>
      <c r="O165" s="6" t="str">
        <f t="shared" si="2"/>
        <v/>
      </c>
      <c r="P165">
        <v>1700</v>
      </c>
    </row>
    <row r="166" spans="1:16" x14ac:dyDescent="0.25">
      <c r="A166">
        <v>107</v>
      </c>
      <c r="B166" t="s">
        <v>24</v>
      </c>
      <c r="C166">
        <f>VLOOKUP(B166,elemno!A:B,2,FALSE)</f>
        <v>8</v>
      </c>
      <c r="D166" t="s">
        <v>25</v>
      </c>
      <c r="E166">
        <f>VLOOKUP(K166,props!B:J,3,FALSE)</f>
        <v>1</v>
      </c>
      <c r="I166">
        <f>VLOOKUP(K166,props!B:J,4,FALSE)</f>
        <v>1</v>
      </c>
      <c r="J166">
        <v>-12</v>
      </c>
      <c r="K166" s="4">
        <v>35</v>
      </c>
      <c r="L166" s="4">
        <v>21</v>
      </c>
      <c r="M166" t="s">
        <v>450</v>
      </c>
      <c r="N166" t="s">
        <v>588</v>
      </c>
      <c r="O166" s="6" t="str">
        <f t="shared" si="2"/>
        <v>O   8 35 21 -12  1 RO- or HO-                [OD1]</v>
      </c>
      <c r="P166">
        <v>1710</v>
      </c>
    </row>
    <row r="167" spans="1:16" x14ac:dyDescent="0.25">
      <c r="A167">
        <v>108</v>
      </c>
      <c r="B167" t="s">
        <v>24</v>
      </c>
      <c r="C167">
        <f>VLOOKUP(B167,elemno!A:B,2,FALSE)</f>
        <v>8</v>
      </c>
      <c r="D167" t="s">
        <v>261</v>
      </c>
      <c r="E167">
        <f>VLOOKUP(K167,props!B:J,3,FALSE)</f>
        <v>1</v>
      </c>
      <c r="I167">
        <f>VLOOKUP(K167,props!B:J,4,FALSE)</f>
        <v>1</v>
      </c>
      <c r="J167">
        <v>-12</v>
      </c>
      <c r="K167" s="4">
        <v>35</v>
      </c>
      <c r="L167" s="4">
        <v>21</v>
      </c>
      <c r="M167" t="s">
        <v>364</v>
      </c>
      <c r="N167" t="s">
        <v>262</v>
      </c>
      <c r="O167" s="6" t="str">
        <f t="shared" si="2"/>
        <v/>
      </c>
      <c r="P167">
        <v>1720</v>
      </c>
    </row>
    <row r="168" spans="1:16" x14ac:dyDescent="0.25">
      <c r="A168">
        <v>48</v>
      </c>
      <c r="B168" t="s">
        <v>61</v>
      </c>
      <c r="C168">
        <f>VLOOKUP(B168,elemno!A:B,2,FALSE)</f>
        <v>9</v>
      </c>
      <c r="D168" t="s">
        <v>61</v>
      </c>
      <c r="E168">
        <f>VLOOKUP(K168,props!B:J,3,FALSE)</f>
        <v>1</v>
      </c>
      <c r="I168">
        <f>VLOOKUP(K168,props!B:J,4,FALSE)</f>
        <v>1</v>
      </c>
      <c r="J168">
        <v>0</v>
      </c>
      <c r="K168" s="4">
        <v>11</v>
      </c>
      <c r="L168" s="4">
        <v>0</v>
      </c>
      <c r="M168" t="s">
        <v>415</v>
      </c>
      <c r="N168" t="s">
        <v>171</v>
      </c>
      <c r="O168" s="6" t="str">
        <f t="shared" si="2"/>
        <v>F   9 11  0   0  1 FLUORINE                  [FD1]</v>
      </c>
      <c r="P168">
        <v>1740</v>
      </c>
    </row>
    <row r="169" spans="1:16" x14ac:dyDescent="0.25">
      <c r="A169">
        <v>172</v>
      </c>
      <c r="B169" t="s">
        <v>61</v>
      </c>
      <c r="C169">
        <f>VLOOKUP(B169,elemno!A:B,2,FALSE)</f>
        <v>9</v>
      </c>
      <c r="D169" t="s">
        <v>71</v>
      </c>
      <c r="E169">
        <f>VLOOKUP(K169,props!B:J,3,FALSE)</f>
        <v>0</v>
      </c>
      <c r="I169">
        <f>VLOOKUP(K169,props!B:J,4,FALSE)</f>
        <v>0</v>
      </c>
      <c r="J169">
        <v>-12</v>
      </c>
      <c r="K169" s="4">
        <v>89</v>
      </c>
      <c r="L169" s="4">
        <v>0</v>
      </c>
      <c r="M169" t="s">
        <v>416</v>
      </c>
      <c r="N169" t="s">
        <v>340</v>
      </c>
      <c r="O169" s="6" t="str">
        <f t="shared" si="2"/>
        <v>F   9 89  0 -12  0 FLUORIDE ANION            [FD0]</v>
      </c>
      <c r="P169">
        <v>2140</v>
      </c>
    </row>
    <row r="170" spans="1:16" x14ac:dyDescent="0.25">
      <c r="A170">
        <v>176</v>
      </c>
      <c r="B170" t="s">
        <v>77</v>
      </c>
      <c r="C170">
        <f>VLOOKUP(B170,elemno!A:B,2,FALSE)</f>
        <v>11</v>
      </c>
      <c r="D170" t="s">
        <v>76</v>
      </c>
      <c r="E170">
        <f>VLOOKUP(K170,props!B:J,3,FALSE)</f>
        <v>0</v>
      </c>
      <c r="I170">
        <f>VLOOKUP(K170,props!B:J,4,FALSE)</f>
        <v>0</v>
      </c>
      <c r="J170">
        <v>12</v>
      </c>
      <c r="K170" s="4">
        <v>93</v>
      </c>
      <c r="L170" s="4">
        <v>0</v>
      </c>
      <c r="M170" t="s">
        <v>423</v>
      </c>
      <c r="N170" t="s">
        <v>344</v>
      </c>
      <c r="O170" s="6" t="str">
        <f t="shared" si="2"/>
        <v>Na 11 93  0  12  0 SODIUM CATION             [NaD0]</v>
      </c>
      <c r="P170">
        <v>1750</v>
      </c>
    </row>
    <row r="171" spans="1:16" x14ac:dyDescent="0.25">
      <c r="A171">
        <v>183</v>
      </c>
      <c r="B171" t="s">
        <v>88</v>
      </c>
      <c r="C171">
        <f>VLOOKUP(B171,elemno!A:B,2,FALSE)</f>
        <v>12</v>
      </c>
      <c r="D171" t="s">
        <v>87</v>
      </c>
      <c r="E171">
        <f>VLOOKUP(K171,props!B:J,3,FALSE)</f>
        <v>0</v>
      </c>
      <c r="I171">
        <f>VLOOKUP(K171,props!B:J,4,FALSE)</f>
        <v>0</v>
      </c>
      <c r="J171">
        <v>24</v>
      </c>
      <c r="K171" s="4">
        <v>99</v>
      </c>
      <c r="L171" s="4">
        <v>0</v>
      </c>
      <c r="M171" t="s">
        <v>419</v>
      </c>
      <c r="N171" t="s">
        <v>351</v>
      </c>
      <c r="O171" s="6" t="str">
        <f t="shared" si="2"/>
        <v>Mg 12 99  0  24  0 DIPOSITIVE MAGNESIUM CATI [MgD0]</v>
      </c>
      <c r="P171">
        <v>1760</v>
      </c>
    </row>
    <row r="172" spans="1:16" x14ac:dyDescent="0.25">
      <c r="A172">
        <v>60</v>
      </c>
      <c r="B172" t="s">
        <v>460</v>
      </c>
      <c r="C172">
        <f>VLOOKUP(B172,elemno!A:B,2,FALSE)</f>
        <v>14</v>
      </c>
      <c r="D172" t="s">
        <v>67</v>
      </c>
      <c r="E172">
        <f>VLOOKUP(K172,props!B:J,3,FALSE)</f>
        <v>4</v>
      </c>
      <c r="I172">
        <f>VLOOKUP(K172,props!B:J,4,FALSE)</f>
        <v>4</v>
      </c>
      <c r="J172">
        <v>0</v>
      </c>
      <c r="K172" s="4">
        <v>19</v>
      </c>
      <c r="L172" s="4">
        <v>5</v>
      </c>
      <c r="M172" t="s">
        <v>387</v>
      </c>
      <c r="N172" t="s">
        <v>186</v>
      </c>
      <c r="O172" s="6" t="str">
        <f t="shared" si="2"/>
        <v>Si 14 19  5   0  4 SILICON                   [SiD4]</v>
      </c>
      <c r="P172">
        <v>1770</v>
      </c>
    </row>
    <row r="173" spans="1:16" x14ac:dyDescent="0.25">
      <c r="A173">
        <v>75</v>
      </c>
      <c r="B173" t="s">
        <v>59</v>
      </c>
      <c r="C173">
        <f>VLOOKUP(B173,elemno!A:B,2,FALSE)</f>
        <v>15</v>
      </c>
      <c r="D173" t="s">
        <v>58</v>
      </c>
      <c r="E173">
        <f>VLOOKUP(K173,props!B:J,3,FALSE)</f>
        <v>4</v>
      </c>
      <c r="I173">
        <f>VLOOKUP(K173,props!B:J,4,FALSE)</f>
        <v>4</v>
      </c>
      <c r="J173">
        <v>0</v>
      </c>
      <c r="K173" s="4">
        <v>25</v>
      </c>
      <c r="L173" s="4">
        <v>71</v>
      </c>
      <c r="M173" t="s">
        <v>370</v>
      </c>
      <c r="N173" t="s">
        <v>209</v>
      </c>
      <c r="O173" s="6" t="str">
        <f t="shared" si="2"/>
        <v>P  15 25 71   0  4 GENERAL TETRACRD P        [PD4]</v>
      </c>
      <c r="P173">
        <v>1790</v>
      </c>
    </row>
    <row r="174" spans="1:16" x14ac:dyDescent="0.25">
      <c r="A174">
        <v>71</v>
      </c>
      <c r="B174" t="s">
        <v>59</v>
      </c>
      <c r="C174">
        <f>VLOOKUP(B174,elemno!A:B,2,FALSE)</f>
        <v>15</v>
      </c>
      <c r="D174" t="s">
        <v>202</v>
      </c>
      <c r="E174">
        <f>VLOOKUP(K174,props!B:J,3,FALSE)</f>
        <v>4</v>
      </c>
      <c r="I174">
        <f>VLOOKUP(K174,props!B:J,4,FALSE)</f>
        <v>4</v>
      </c>
      <c r="J174">
        <v>0</v>
      </c>
      <c r="K174" s="4">
        <v>25</v>
      </c>
      <c r="L174" s="4">
        <v>71</v>
      </c>
      <c r="M174" t="s">
        <v>364</v>
      </c>
      <c r="N174" t="s">
        <v>203</v>
      </c>
      <c r="O174" s="6" t="str">
        <f t="shared" si="2"/>
        <v/>
      </c>
      <c r="P174">
        <v>1800</v>
      </c>
    </row>
    <row r="175" spans="1:16" x14ac:dyDescent="0.25">
      <c r="A175">
        <v>72</v>
      </c>
      <c r="B175" t="s">
        <v>59</v>
      </c>
      <c r="C175">
        <f>VLOOKUP(B175,elemno!A:B,2,FALSE)</f>
        <v>15</v>
      </c>
      <c r="D175" t="s">
        <v>204</v>
      </c>
      <c r="E175">
        <f>VLOOKUP(K175,props!B:J,3,FALSE)</f>
        <v>4</v>
      </c>
      <c r="I175">
        <f>VLOOKUP(K175,props!B:J,4,FALSE)</f>
        <v>4</v>
      </c>
      <c r="J175">
        <v>0</v>
      </c>
      <c r="K175" s="4">
        <v>25</v>
      </c>
      <c r="L175" s="4">
        <v>71</v>
      </c>
      <c r="M175" t="s">
        <v>364</v>
      </c>
      <c r="N175" t="s">
        <v>205</v>
      </c>
      <c r="O175" s="6" t="str">
        <f t="shared" si="2"/>
        <v/>
      </c>
      <c r="P175">
        <v>1810</v>
      </c>
    </row>
    <row r="176" spans="1:16" x14ac:dyDescent="0.25">
      <c r="A176">
        <v>73</v>
      </c>
      <c r="B176" t="s">
        <v>59</v>
      </c>
      <c r="C176">
        <f>VLOOKUP(B176,elemno!A:B,2,FALSE)</f>
        <v>15</v>
      </c>
      <c r="D176" t="s">
        <v>206</v>
      </c>
      <c r="E176">
        <f>VLOOKUP(K176,props!B:J,3,FALSE)</f>
        <v>4</v>
      </c>
      <c r="I176">
        <f>VLOOKUP(K176,props!B:J,4,FALSE)</f>
        <v>4</v>
      </c>
      <c r="J176">
        <v>0</v>
      </c>
      <c r="K176" s="4">
        <v>25</v>
      </c>
      <c r="L176" s="4">
        <v>71</v>
      </c>
      <c r="M176" t="s">
        <v>364</v>
      </c>
      <c r="N176" t="s">
        <v>207</v>
      </c>
      <c r="O176" s="6" t="str">
        <f t="shared" si="2"/>
        <v/>
      </c>
      <c r="P176">
        <v>1820</v>
      </c>
    </row>
    <row r="177" spans="1:16" x14ac:dyDescent="0.25">
      <c r="A177">
        <v>74</v>
      </c>
      <c r="B177" t="s">
        <v>59</v>
      </c>
      <c r="C177">
        <f>VLOOKUP(B177,elemno!A:B,2,FALSE)</f>
        <v>15</v>
      </c>
      <c r="D177" t="s">
        <v>208</v>
      </c>
      <c r="E177">
        <f>VLOOKUP(K177,props!B:J,3,FALSE)</f>
        <v>4</v>
      </c>
      <c r="I177">
        <f>VLOOKUP(K177,props!B:J,4,FALSE)</f>
        <v>4</v>
      </c>
      <c r="J177">
        <v>0</v>
      </c>
      <c r="K177" s="4">
        <v>25</v>
      </c>
      <c r="L177" s="4">
        <v>71</v>
      </c>
      <c r="M177" t="s">
        <v>364</v>
      </c>
      <c r="N177" t="s">
        <v>207</v>
      </c>
      <c r="O177" s="6" t="str">
        <f t="shared" ref="O177:O210" si="3">IF(LEN(M177)&lt;2,"",LEFT(B177&amp;"  ",2)&amp;RIGHT("   "&amp;C177,3)&amp;RIGHT("   "&amp;K177,3)&amp;RIGHT("   "&amp;L177,3)&amp;RIGHT("    "&amp;J177,4)&amp;" "&amp;RIGHT("  "&amp;I177,2)&amp;" "&amp;LEFT(N177&amp;"                            ",25)&amp;" " &amp;M177)</f>
        <v/>
      </c>
      <c r="P177">
        <v>1830</v>
      </c>
    </row>
    <row r="178" spans="1:16" ht="15.75" customHeight="1" x14ac:dyDescent="0.25">
      <c r="A178">
        <v>76</v>
      </c>
      <c r="B178" t="s">
        <v>59</v>
      </c>
      <c r="C178">
        <f>VLOOKUP(B178,elemno!A:B,2,FALSE)</f>
        <v>15</v>
      </c>
      <c r="D178" t="s">
        <v>59</v>
      </c>
      <c r="E178">
        <f>VLOOKUP(K178,props!B:J,3,FALSE)</f>
        <v>3</v>
      </c>
      <c r="I178">
        <f>VLOOKUP(K178,props!B:J,4,FALSE)</f>
        <v>3</v>
      </c>
      <c r="J178">
        <v>0</v>
      </c>
      <c r="K178" s="4">
        <v>26</v>
      </c>
      <c r="L178" s="4">
        <v>71</v>
      </c>
      <c r="M178" t="s">
        <v>371</v>
      </c>
      <c r="N178" t="s">
        <v>210</v>
      </c>
      <c r="O178" s="6" t="str">
        <f t="shared" si="3"/>
        <v>P  15 26 71   0  3 TRICOORDINATE P           [PD3]</v>
      </c>
      <c r="P178">
        <v>1840</v>
      </c>
    </row>
    <row r="179" spans="1:16" x14ac:dyDescent="0.25">
      <c r="A179">
        <v>160</v>
      </c>
      <c r="B179" t="s">
        <v>59</v>
      </c>
      <c r="C179">
        <f>VLOOKUP(B179,elemno!A:B,2,FALSE)</f>
        <v>15</v>
      </c>
      <c r="D179" t="s">
        <v>60</v>
      </c>
      <c r="E179">
        <f>VLOOKUP(K179,props!B:J,3,FALSE)</f>
        <v>2</v>
      </c>
      <c r="I179">
        <f>VLOOKUP(K179,props!B:J,4,FALSE)</f>
        <v>3</v>
      </c>
      <c r="J179">
        <v>0</v>
      </c>
      <c r="K179" s="4">
        <v>75</v>
      </c>
      <c r="L179" s="4">
        <v>71</v>
      </c>
      <c r="M179" t="s">
        <v>464</v>
      </c>
      <c r="N179" t="s">
        <v>327</v>
      </c>
      <c r="O179" s="6" t="str">
        <f t="shared" si="3"/>
        <v>P  15 75 71   0  3 P DOUBLY BONDED TO C      $([PD2]=C)</v>
      </c>
      <c r="P179">
        <v>1850</v>
      </c>
    </row>
    <row r="180" spans="1:16" x14ac:dyDescent="0.25">
      <c r="A180">
        <v>56</v>
      </c>
      <c r="B180" t="s">
        <v>54</v>
      </c>
      <c r="C180">
        <f>VLOOKUP(B180,elemno!A:B,2,FALSE)</f>
        <v>16</v>
      </c>
      <c r="D180" t="s">
        <v>179</v>
      </c>
      <c r="E180">
        <f>VLOOKUP(K180,props!B:J,3,FALSE)</f>
        <v>4</v>
      </c>
      <c r="I180">
        <f>VLOOKUP(K180,props!B:J,4,FALSE)</f>
        <v>4</v>
      </c>
      <c r="J180">
        <v>0</v>
      </c>
      <c r="K180" s="4">
        <v>18</v>
      </c>
      <c r="L180" s="4">
        <v>0</v>
      </c>
      <c r="M180" t="s">
        <v>465</v>
      </c>
      <c r="N180" t="s">
        <v>180</v>
      </c>
      <c r="O180" s="6" t="str">
        <f t="shared" si="3"/>
        <v>S  16 18  0   0  4 SULFONAMIDE S             [$([SD4]([OD1,ND2])[OD1,ND2]),$([SD3](=C)([OD1,ND2])[OD1,ND2])]</v>
      </c>
      <c r="P180">
        <v>1870</v>
      </c>
    </row>
    <row r="181" spans="1:16" x14ac:dyDescent="0.25">
      <c r="A181">
        <v>55</v>
      </c>
      <c r="B181" t="s">
        <v>54</v>
      </c>
      <c r="C181">
        <f>VLOOKUP(B181,elemno!A:B,2,FALSE)</f>
        <v>16</v>
      </c>
      <c r="D181" t="s">
        <v>56</v>
      </c>
      <c r="E181">
        <f>VLOOKUP(K181,props!B:J,3,FALSE)</f>
        <v>4</v>
      </c>
      <c r="I181">
        <f>VLOOKUP(K181,props!B:J,4,FALSE)</f>
        <v>4</v>
      </c>
      <c r="J181">
        <v>0</v>
      </c>
      <c r="K181" s="4">
        <v>18</v>
      </c>
      <c r="L181" s="4">
        <v>0</v>
      </c>
      <c r="M181" t="s">
        <v>364</v>
      </c>
      <c r="N181" t="s">
        <v>178</v>
      </c>
      <c r="O181" s="6" t="str">
        <f t="shared" si="3"/>
        <v/>
      </c>
      <c r="P181">
        <v>1880</v>
      </c>
    </row>
    <row r="182" spans="1:16" x14ac:dyDescent="0.25">
      <c r="A182">
        <v>57</v>
      </c>
      <c r="B182" t="s">
        <v>54</v>
      </c>
      <c r="C182">
        <f>VLOOKUP(B182,elemno!A:B,2,FALSE)</f>
        <v>16</v>
      </c>
      <c r="D182" t="s">
        <v>181</v>
      </c>
      <c r="E182">
        <f>VLOOKUP(K182,props!B:J,3,FALSE)</f>
        <v>4</v>
      </c>
      <c r="I182">
        <f>VLOOKUP(K182,props!B:J,4,FALSE)</f>
        <v>4</v>
      </c>
      <c r="J182">
        <v>0</v>
      </c>
      <c r="K182" s="4">
        <v>18</v>
      </c>
      <c r="L182" s="4">
        <v>0</v>
      </c>
      <c r="M182" t="s">
        <v>364</v>
      </c>
      <c r="N182" t="s">
        <v>182</v>
      </c>
      <c r="O182" s="6" t="str">
        <f t="shared" si="3"/>
        <v/>
      </c>
      <c r="P182">
        <v>1890</v>
      </c>
    </row>
    <row r="183" spans="1:16" x14ac:dyDescent="0.25">
      <c r="A183">
        <v>58</v>
      </c>
      <c r="B183" t="s">
        <v>54</v>
      </c>
      <c r="C183">
        <f>VLOOKUP(B183,elemno!A:B,2,FALSE)</f>
        <v>16</v>
      </c>
      <c r="D183" s="1" t="s">
        <v>354</v>
      </c>
      <c r="E183">
        <f>VLOOKUP(K183,props!B:J,3,FALSE)</f>
        <v>4</v>
      </c>
      <c r="I183">
        <f>VLOOKUP(K183,props!B:J,4,FALSE)</f>
        <v>4</v>
      </c>
      <c r="J183">
        <v>0</v>
      </c>
      <c r="K183" s="4">
        <v>18</v>
      </c>
      <c r="L183" s="4">
        <v>0</v>
      </c>
      <c r="M183" t="s">
        <v>364</v>
      </c>
      <c r="N183" t="s">
        <v>183</v>
      </c>
      <c r="O183" s="6" t="str">
        <f t="shared" si="3"/>
        <v/>
      </c>
      <c r="P183">
        <v>1900</v>
      </c>
    </row>
    <row r="184" spans="1:16" x14ac:dyDescent="0.25">
      <c r="A184">
        <v>59</v>
      </c>
      <c r="B184" t="s">
        <v>54</v>
      </c>
      <c r="C184">
        <f>VLOOKUP(B184,elemno!A:B,2,FALSE)</f>
        <v>16</v>
      </c>
      <c r="D184" t="s">
        <v>184</v>
      </c>
      <c r="E184">
        <f>VLOOKUP(K184,props!B:J,3,FALSE)</f>
        <v>4</v>
      </c>
      <c r="I184">
        <f>VLOOKUP(K184,props!B:J,4,FALSE)</f>
        <v>4</v>
      </c>
      <c r="J184">
        <v>0</v>
      </c>
      <c r="K184" s="4">
        <v>18</v>
      </c>
      <c r="L184" s="4">
        <v>0</v>
      </c>
      <c r="M184" t="s">
        <v>364</v>
      </c>
      <c r="N184" t="s">
        <v>185</v>
      </c>
      <c r="O184" s="6" t="str">
        <f t="shared" si="3"/>
        <v/>
      </c>
      <c r="P184">
        <v>1910</v>
      </c>
    </row>
    <row r="185" spans="1:16" x14ac:dyDescent="0.25">
      <c r="A185">
        <v>54</v>
      </c>
      <c r="B185" t="s">
        <v>54</v>
      </c>
      <c r="C185">
        <f>VLOOKUP(B185,elemno!A:B,2,FALSE)</f>
        <v>16</v>
      </c>
      <c r="D185" t="s">
        <v>177</v>
      </c>
      <c r="E185">
        <f>VLOOKUP(K185,props!B:J,3,FALSE)</f>
        <v>3</v>
      </c>
      <c r="I185">
        <f>VLOOKUP(K185,props!B:J,4,FALSE)</f>
        <v>4</v>
      </c>
      <c r="J185">
        <v>0</v>
      </c>
      <c r="K185" s="4">
        <v>17</v>
      </c>
      <c r="L185" s="4">
        <v>71</v>
      </c>
      <c r="M185" t="s">
        <v>463</v>
      </c>
      <c r="N185" t="s">
        <v>462</v>
      </c>
      <c r="O185" s="6" t="str">
        <f t="shared" si="3"/>
        <v>S  16 17 71   0  4 SULFOXIDE S (also S(=O)[N $([SD3]([OD1,ND2])([#6,#7D3,#8D2])[#6,#7D3,#8D2])</v>
      </c>
      <c r="P185">
        <v>1930</v>
      </c>
    </row>
    <row r="186" spans="1:16" x14ac:dyDescent="0.25">
      <c r="A186">
        <v>157</v>
      </c>
      <c r="B186" t="s">
        <v>54</v>
      </c>
      <c r="C186">
        <f>VLOOKUP(B186,elemno!A:B,2,FALSE)</f>
        <v>16</v>
      </c>
      <c r="D186" t="s">
        <v>57</v>
      </c>
      <c r="E186">
        <f>VLOOKUP(K186,props!B:J,3,FALSE)</f>
        <v>3</v>
      </c>
      <c r="I186">
        <f>VLOOKUP(K186,props!B:J,4,FALSE)</f>
        <v>3</v>
      </c>
      <c r="J186">
        <v>0</v>
      </c>
      <c r="K186" s="4">
        <v>73</v>
      </c>
      <c r="L186" s="4">
        <v>0</v>
      </c>
      <c r="M186" t="s">
        <v>457</v>
      </c>
      <c r="N186" t="s">
        <v>323</v>
      </c>
      <c r="O186" s="6" t="str">
        <f t="shared" si="3"/>
        <v>S  16 73  0   0  3 SULFUR IN SULFINATE       $([SD3]([OD1,SD1])[OD1])</v>
      </c>
      <c r="P186">
        <v>1940</v>
      </c>
    </row>
    <row r="187" spans="1:16" x14ac:dyDescent="0.25">
      <c r="A187">
        <v>158</v>
      </c>
      <c r="B187" t="s">
        <v>54</v>
      </c>
      <c r="C187">
        <f>VLOOKUP(B187,elemno!A:B,2,FALSE)</f>
        <v>16</v>
      </c>
      <c r="D187" t="s">
        <v>324</v>
      </c>
      <c r="E187">
        <f>VLOOKUP(K187,props!B:J,3,FALSE)</f>
        <v>3</v>
      </c>
      <c r="I187">
        <f>VLOOKUP(K187,props!B:J,4,FALSE)</f>
        <v>3</v>
      </c>
      <c r="J187">
        <v>0</v>
      </c>
      <c r="K187" s="4">
        <v>73</v>
      </c>
      <c r="L187" s="4">
        <v>0</v>
      </c>
      <c r="M187" t="s">
        <v>364</v>
      </c>
      <c r="N187" t="s">
        <v>325</v>
      </c>
      <c r="O187" s="6" t="str">
        <f t="shared" si="3"/>
        <v/>
      </c>
      <c r="P187">
        <v>1950</v>
      </c>
    </row>
    <row r="188" spans="1:16" x14ac:dyDescent="0.25">
      <c r="A188">
        <v>122</v>
      </c>
      <c r="B188" t="s">
        <v>54</v>
      </c>
      <c r="C188">
        <f>VLOOKUP(B188,elemno!A:B,2,FALSE)</f>
        <v>16</v>
      </c>
      <c r="D188" t="s">
        <v>283</v>
      </c>
      <c r="E188">
        <f>VLOOKUP(K188,props!B:J,3,FALSE)</f>
        <v>2</v>
      </c>
      <c r="I188">
        <f>VLOOKUP(K188,props!B:J,4,FALSE)</f>
        <v>2</v>
      </c>
      <c r="J188">
        <v>0</v>
      </c>
      <c r="K188" s="4">
        <v>44</v>
      </c>
      <c r="L188" s="4">
        <v>0</v>
      </c>
      <c r="M188" t="s">
        <v>479</v>
      </c>
      <c r="N188" t="s">
        <v>284</v>
      </c>
      <c r="O188" s="6" t="str">
        <f t="shared" si="3"/>
        <v>S  16 44  0   0  2 S IN THIOPHENE            [sD2r500]</v>
      </c>
      <c r="P188">
        <v>1970</v>
      </c>
    </row>
    <row r="189" spans="1:16" x14ac:dyDescent="0.25">
      <c r="A189">
        <v>52</v>
      </c>
      <c r="B189" t="s">
        <v>54</v>
      </c>
      <c r="C189">
        <f>VLOOKUP(B189,elemno!A:B,2,FALSE)</f>
        <v>16</v>
      </c>
      <c r="D189" t="s">
        <v>54</v>
      </c>
      <c r="E189">
        <f>VLOOKUP(K189,props!B:J,3,FALSE)</f>
        <v>2</v>
      </c>
      <c r="I189">
        <f>VLOOKUP(K189,props!B:J,4,FALSE)</f>
        <v>2</v>
      </c>
      <c r="J189">
        <v>0</v>
      </c>
      <c r="K189" s="4">
        <v>15</v>
      </c>
      <c r="L189" s="4">
        <v>71</v>
      </c>
      <c r="M189" t="s">
        <v>369</v>
      </c>
      <c r="N189" t="s">
        <v>175</v>
      </c>
      <c r="O189" s="6" t="str">
        <f t="shared" si="3"/>
        <v>S  16 15 71   0  2 THIOL, SULFIDE            $([SD2](-*)-*)</v>
      </c>
      <c r="P189">
        <v>1980</v>
      </c>
    </row>
    <row r="190" spans="1:16" x14ac:dyDescent="0.25">
      <c r="A190">
        <v>159</v>
      </c>
      <c r="B190" t="s">
        <v>54</v>
      </c>
      <c r="C190">
        <f>VLOOKUP(B190,elemno!A:B,2,FALSE)</f>
        <v>16</v>
      </c>
      <c r="D190" s="1" t="s">
        <v>355</v>
      </c>
      <c r="E190">
        <f>VLOOKUP(K190,props!B:J,3,FALSE)</f>
        <v>2</v>
      </c>
      <c r="I190">
        <f>VLOOKUP(K190,props!B:J,4,FALSE)</f>
        <v>4</v>
      </c>
      <c r="J190">
        <v>0</v>
      </c>
      <c r="K190" s="4">
        <v>74</v>
      </c>
      <c r="L190" s="4">
        <v>0</v>
      </c>
      <c r="M190" t="s">
        <v>456</v>
      </c>
      <c r="N190" t="s">
        <v>326</v>
      </c>
      <c r="O190" s="6" t="str">
        <f t="shared" si="3"/>
        <v>S  16 74  0   0  4 SULFINYL SULFUR, C=S=O    $([SD2]([CD3])[OD1])</v>
      </c>
      <c r="P190">
        <v>1990</v>
      </c>
    </row>
    <row r="191" spans="1:16" x14ac:dyDescent="0.25">
      <c r="A191">
        <v>153</v>
      </c>
      <c r="B191" t="s">
        <v>54</v>
      </c>
      <c r="C191">
        <f>VLOOKUP(B191,elemno!A:B,2,FALSE)</f>
        <v>16</v>
      </c>
      <c r="D191" t="s">
        <v>316</v>
      </c>
      <c r="E191">
        <f>VLOOKUP(K191,props!B:J,3,FALSE)</f>
        <v>1</v>
      </c>
      <c r="I191">
        <f>VLOOKUP(K191,props!B:J,4,FALSE)</f>
        <v>1</v>
      </c>
      <c r="J191">
        <v>-6</v>
      </c>
      <c r="K191" s="4">
        <v>72</v>
      </c>
      <c r="L191" s="4">
        <v>0</v>
      </c>
      <c r="M191" t="s">
        <v>459</v>
      </c>
      <c r="N191" t="s">
        <v>317</v>
      </c>
      <c r="O191" s="6" t="str">
        <f t="shared" si="3"/>
        <v>S  16 72  0  -6  1 THIOCARBOXYLATE S         $([SD1][CD3][SD1])</v>
      </c>
      <c r="P191">
        <v>2010</v>
      </c>
    </row>
    <row r="192" spans="1:16" x14ac:dyDescent="0.25">
      <c r="A192">
        <v>156</v>
      </c>
      <c r="B192" t="s">
        <v>54</v>
      </c>
      <c r="C192">
        <f>VLOOKUP(B192,elemno!A:B,2,FALSE)</f>
        <v>16</v>
      </c>
      <c r="D192" t="s">
        <v>321</v>
      </c>
      <c r="E192">
        <f>VLOOKUP(K192,props!B:J,3,FALSE)</f>
        <v>1</v>
      </c>
      <c r="I192">
        <f>VLOOKUP(K192,props!B:J,4,FALSE)</f>
        <v>1</v>
      </c>
      <c r="J192">
        <v>-6</v>
      </c>
      <c r="K192" s="4">
        <v>72</v>
      </c>
      <c r="L192" s="4">
        <v>0</v>
      </c>
      <c r="M192" t="s">
        <v>364</v>
      </c>
      <c r="N192" t="s">
        <v>322</v>
      </c>
      <c r="O192" s="6" t="str">
        <f t="shared" si="3"/>
        <v/>
      </c>
      <c r="P192">
        <v>2020</v>
      </c>
    </row>
    <row r="193" spans="1:16" x14ac:dyDescent="0.25">
      <c r="A193">
        <v>53</v>
      </c>
      <c r="B193" t="s">
        <v>54</v>
      </c>
      <c r="C193">
        <f>VLOOKUP(B193,elemno!A:B,2,FALSE)</f>
        <v>16</v>
      </c>
      <c r="D193" t="s">
        <v>55</v>
      </c>
      <c r="E193">
        <f>VLOOKUP(K193,props!B:J,3,FALSE)</f>
        <v>1</v>
      </c>
      <c r="I193">
        <f>VLOOKUP(K193,props!B:J,4,FALSE)</f>
        <v>2</v>
      </c>
      <c r="J193">
        <v>0</v>
      </c>
      <c r="K193" s="4">
        <v>16</v>
      </c>
      <c r="L193" s="4">
        <v>0</v>
      </c>
      <c r="M193" t="s">
        <v>458</v>
      </c>
      <c r="N193" t="s">
        <v>176</v>
      </c>
      <c r="O193" s="6" t="str">
        <f t="shared" si="3"/>
        <v>S  16 16  0   0  2 S DOUBLY BONDED TO C      $([SD1]=[#6D3])</v>
      </c>
      <c r="P193">
        <v>2030</v>
      </c>
    </row>
    <row r="194" spans="1:16" x14ac:dyDescent="0.25">
      <c r="A194">
        <v>155</v>
      </c>
      <c r="B194" t="s">
        <v>54</v>
      </c>
      <c r="C194">
        <f>VLOOKUP(B194,elemno!A:B,2,FALSE)</f>
        <v>16</v>
      </c>
      <c r="D194" t="s">
        <v>320</v>
      </c>
      <c r="E194">
        <f>VLOOKUP(K194,props!B:J,3,FALSE)</f>
        <v>1</v>
      </c>
      <c r="I194">
        <f>VLOOKUP(K194,props!B:J,4,FALSE)</f>
        <v>1</v>
      </c>
      <c r="J194">
        <v>-6</v>
      </c>
      <c r="K194" s="4">
        <v>72</v>
      </c>
      <c r="L194" s="4">
        <v>0</v>
      </c>
      <c r="M194" t="s">
        <v>564</v>
      </c>
      <c r="N194" t="s">
        <v>461</v>
      </c>
      <c r="O194" s="6" t="str">
        <f t="shared" si="3"/>
        <v>S  16 72  0  -6  1 TERMINAL SULFUR ON C (P,S $([SD1][#15,#6,#16][OD1])</v>
      </c>
      <c r="P194">
        <v>2040</v>
      </c>
    </row>
    <row r="195" spans="1:16" x14ac:dyDescent="0.25">
      <c r="A195">
        <v>155</v>
      </c>
      <c r="B195" t="s">
        <v>54</v>
      </c>
      <c r="C195">
        <f>VLOOKUP(B195,elemno!A:B,2,FALSE)</f>
        <v>16</v>
      </c>
      <c r="D195" t="s">
        <v>320</v>
      </c>
      <c r="E195">
        <f>VLOOKUP(K195,props!B:J,3,FALSE)</f>
        <v>1</v>
      </c>
      <c r="I195">
        <f>VLOOKUP(K195,props!B:J,4,FALSE)</f>
        <v>1</v>
      </c>
      <c r="J195">
        <v>-12</v>
      </c>
      <c r="K195" s="4">
        <v>72</v>
      </c>
      <c r="L195" s="4">
        <v>0</v>
      </c>
      <c r="M195" t="s">
        <v>567</v>
      </c>
      <c r="N195" t="s">
        <v>565</v>
      </c>
      <c r="O195" s="6" t="str">
        <f t="shared" si="3"/>
        <v>S  16 72  0 -12  1 TERMINAL SULFUR  on alken $([SD1][#6])</v>
      </c>
      <c r="P195">
        <v>2040</v>
      </c>
    </row>
    <row r="196" spans="1:16" x14ac:dyDescent="0.25">
      <c r="A196">
        <v>154</v>
      </c>
      <c r="B196" t="s">
        <v>54</v>
      </c>
      <c r="C196">
        <f>VLOOKUP(B196,elemno!A:B,2,FALSE)</f>
        <v>16</v>
      </c>
      <c r="D196" t="s">
        <v>318</v>
      </c>
      <c r="E196">
        <f>VLOOKUP(K196,props!B:J,3,FALSE)</f>
        <v>1</v>
      </c>
      <c r="I196">
        <f>VLOOKUP(K196,props!B:J,4,FALSE)</f>
        <v>1</v>
      </c>
      <c r="J196">
        <v>0</v>
      </c>
      <c r="K196" s="4">
        <v>72</v>
      </c>
      <c r="L196" s="4">
        <v>0</v>
      </c>
      <c r="M196" t="s">
        <v>566</v>
      </c>
      <c r="N196" t="s">
        <v>319</v>
      </c>
      <c r="O196" s="6" t="str">
        <f t="shared" si="3"/>
        <v>S  16 72  0   0  1 TERMINAL SULFUR ON P      $([SD1][#15,#16])</v>
      </c>
      <c r="P196">
        <v>2050</v>
      </c>
    </row>
    <row r="197" spans="1:16" x14ac:dyDescent="0.25">
      <c r="A197">
        <v>49</v>
      </c>
      <c r="B197" t="s">
        <v>63</v>
      </c>
      <c r="C197">
        <f>VLOOKUP(B197,elemno!A:B,2,FALSE)</f>
        <v>17</v>
      </c>
      <c r="D197" t="s">
        <v>62</v>
      </c>
      <c r="E197">
        <f>VLOOKUP(K197,props!B:J,3,FALSE)</f>
        <v>1</v>
      </c>
      <c r="I197">
        <f>VLOOKUP(K197,props!B:J,4,FALSE)</f>
        <v>1</v>
      </c>
      <c r="J197">
        <v>0</v>
      </c>
      <c r="K197" s="4">
        <v>12</v>
      </c>
      <c r="L197" s="4">
        <v>0</v>
      </c>
      <c r="M197" t="s">
        <v>413</v>
      </c>
      <c r="N197" t="s">
        <v>172</v>
      </c>
      <c r="O197" s="6" t="str">
        <f t="shared" si="3"/>
        <v>Cl 17 12  0   0  1 CHLORINE                  [ClD1]</v>
      </c>
      <c r="P197">
        <v>2070</v>
      </c>
    </row>
    <row r="198" spans="1:16" x14ac:dyDescent="0.25">
      <c r="A198">
        <v>162</v>
      </c>
      <c r="B198" t="s">
        <v>63</v>
      </c>
      <c r="C198">
        <f>VLOOKUP(B198,elemno!A:B,2,FALSE)</f>
        <v>17</v>
      </c>
      <c r="D198" t="s">
        <v>329</v>
      </c>
      <c r="E198">
        <f>VLOOKUP(K198,props!B:J,3,FALSE)</f>
        <v>4</v>
      </c>
      <c r="I198">
        <f>VLOOKUP(K198,props!B:J,4,FALSE)</f>
        <v>4</v>
      </c>
      <c r="J198">
        <v>0</v>
      </c>
      <c r="K198" s="4">
        <v>77</v>
      </c>
      <c r="L198" s="4">
        <v>0</v>
      </c>
      <c r="M198" t="s">
        <v>414</v>
      </c>
      <c r="N198" t="s">
        <v>330</v>
      </c>
      <c r="O198" s="6" t="str">
        <f t="shared" si="3"/>
        <v>Cl 17 77  0   0  4 CHLORINE IN CLO4(-)       $([ClD4]([OD1])([OD1])([OD1])[OD1])</v>
      </c>
      <c r="P198">
        <v>2080</v>
      </c>
    </row>
    <row r="199" spans="1:16" x14ac:dyDescent="0.25">
      <c r="A199">
        <v>173</v>
      </c>
      <c r="B199" t="s">
        <v>63</v>
      </c>
      <c r="C199">
        <f>VLOOKUP(B199,elemno!A:B,2,FALSE)</f>
        <v>17</v>
      </c>
      <c r="D199" t="s">
        <v>72</v>
      </c>
      <c r="E199">
        <f>VLOOKUP(K199,props!B:J,3,FALSE)</f>
        <v>0</v>
      </c>
      <c r="I199">
        <f>VLOOKUP(K199,props!B:J,4,FALSE)</f>
        <v>0</v>
      </c>
      <c r="J199">
        <v>-12</v>
      </c>
      <c r="K199" s="4">
        <v>90</v>
      </c>
      <c r="L199" s="4">
        <v>0</v>
      </c>
      <c r="M199" t="s">
        <v>412</v>
      </c>
      <c r="N199" t="s">
        <v>341</v>
      </c>
      <c r="O199" s="6" t="str">
        <f t="shared" si="3"/>
        <v>Cl 17 90  0 -12  0 CHLORIDE ANION            [ClD0]</v>
      </c>
      <c r="P199">
        <v>2090</v>
      </c>
    </row>
    <row r="200" spans="1:16" x14ac:dyDescent="0.25">
      <c r="A200">
        <v>177</v>
      </c>
      <c r="B200" t="s">
        <v>79</v>
      </c>
      <c r="C200">
        <f>VLOOKUP(B200,elemno!A:B,2,FALSE)</f>
        <v>19</v>
      </c>
      <c r="D200" t="s">
        <v>78</v>
      </c>
      <c r="E200">
        <f>VLOOKUP(K200,props!B:J,3,FALSE)</f>
        <v>0</v>
      </c>
      <c r="I200">
        <f>VLOOKUP(K200,props!B:J,4,FALSE)</f>
        <v>0</v>
      </c>
      <c r="J200">
        <v>12</v>
      </c>
      <c r="K200" s="4">
        <v>94</v>
      </c>
      <c r="L200" s="4">
        <v>0</v>
      </c>
      <c r="M200" t="s">
        <v>417</v>
      </c>
      <c r="N200" t="s">
        <v>345</v>
      </c>
      <c r="O200" s="6" t="str">
        <f t="shared" si="3"/>
        <v>K  19 94  0  12  0 POTASSIUM CATION          [KD0]</v>
      </c>
      <c r="P200">
        <v>2100</v>
      </c>
    </row>
    <row r="201" spans="1:16" x14ac:dyDescent="0.25">
      <c r="A201">
        <v>180</v>
      </c>
      <c r="B201" t="s">
        <v>83</v>
      </c>
      <c r="C201">
        <f>VLOOKUP(B201,elemno!A:B,2,FALSE)</f>
        <v>20</v>
      </c>
      <c r="D201" t="s">
        <v>82</v>
      </c>
      <c r="E201">
        <f>VLOOKUP(K201,props!B:J,3,FALSE)</f>
        <v>0</v>
      </c>
      <c r="I201">
        <f>VLOOKUP(K201,props!B:J,4,FALSE)</f>
        <v>0</v>
      </c>
      <c r="J201">
        <v>24</v>
      </c>
      <c r="K201" s="4">
        <v>96</v>
      </c>
      <c r="L201" s="4">
        <v>0</v>
      </c>
      <c r="M201" t="s">
        <v>411</v>
      </c>
      <c r="N201" t="s">
        <v>348</v>
      </c>
      <c r="O201" s="6" t="str">
        <f t="shared" si="3"/>
        <v>Ca 20 96  0  24  0 DIPOSITIVE CALCIUM CATION [CaD0]</v>
      </c>
      <c r="P201">
        <v>2110</v>
      </c>
    </row>
    <row r="202" spans="1:16" x14ac:dyDescent="0.25">
      <c r="A202">
        <v>170</v>
      </c>
      <c r="B202" t="s">
        <v>69</v>
      </c>
      <c r="C202">
        <f>VLOOKUP(B202,elemno!A:B,2,FALSE)</f>
        <v>26</v>
      </c>
      <c r="D202" t="s">
        <v>68</v>
      </c>
      <c r="E202">
        <f>VLOOKUP(K202,props!B:J,3,FALSE)</f>
        <v>0</v>
      </c>
      <c r="I202">
        <f>VLOOKUP(K202,props!B:J,4,FALSE)</f>
        <v>0</v>
      </c>
      <c r="J202">
        <v>24</v>
      </c>
      <c r="K202" s="4">
        <v>87</v>
      </c>
      <c r="L202" s="4">
        <v>0</v>
      </c>
      <c r="M202" t="s">
        <v>396</v>
      </c>
      <c r="N202" t="s">
        <v>338</v>
      </c>
      <c r="O202" s="6" t="str">
        <f t="shared" si="3"/>
        <v>Fe 26 87  0  24  0 IRON +2 CATION            [FeD0+2]</v>
      </c>
      <c r="P202">
        <v>2120</v>
      </c>
    </row>
    <row r="203" spans="1:16" x14ac:dyDescent="0.25">
      <c r="A203">
        <v>171</v>
      </c>
      <c r="B203" t="s">
        <v>69</v>
      </c>
      <c r="C203">
        <f>VLOOKUP(B203,elemno!A:B,2,FALSE)</f>
        <v>26</v>
      </c>
      <c r="D203" t="s">
        <v>70</v>
      </c>
      <c r="E203">
        <f>VLOOKUP(K203,props!B:J,3,FALSE)</f>
        <v>0</v>
      </c>
      <c r="I203">
        <f>VLOOKUP(K203,props!B:J,4,FALSE)</f>
        <v>0</v>
      </c>
      <c r="J203">
        <v>36</v>
      </c>
      <c r="K203" s="4">
        <v>88</v>
      </c>
      <c r="L203" s="4">
        <v>0</v>
      </c>
      <c r="M203" t="s">
        <v>397</v>
      </c>
      <c r="N203" t="s">
        <v>339</v>
      </c>
      <c r="O203" s="6" t="str">
        <f t="shared" si="3"/>
        <v>Fe 26 88  0  36  0 IRON +3 CATION            [FeD0+3]</v>
      </c>
      <c r="P203">
        <v>2130</v>
      </c>
    </row>
    <row r="204" spans="1:16" x14ac:dyDescent="0.25">
      <c r="A204">
        <v>181</v>
      </c>
      <c r="B204" t="s">
        <v>85</v>
      </c>
      <c r="C204">
        <f>VLOOKUP(B204,elemno!A:B,2,FALSE)</f>
        <v>29</v>
      </c>
      <c r="D204" t="s">
        <v>84</v>
      </c>
      <c r="E204">
        <f>VLOOKUP(K204,props!B:J,3,FALSE)</f>
        <v>0</v>
      </c>
      <c r="I204">
        <f>VLOOKUP(K204,props!B:J,4,FALSE)</f>
        <v>0</v>
      </c>
      <c r="J204">
        <v>12</v>
      </c>
      <c r="K204" s="4">
        <v>97</v>
      </c>
      <c r="L204" s="4">
        <v>0</v>
      </c>
      <c r="M204" t="s">
        <v>399</v>
      </c>
      <c r="N204" t="s">
        <v>349</v>
      </c>
      <c r="O204" s="6" t="str">
        <f t="shared" si="3"/>
        <v>Cu 29 97  0  12  0 MONOPOSITIVE COPPER CATIO [CuD0+1]</v>
      </c>
      <c r="P204">
        <v>2150</v>
      </c>
    </row>
    <row r="205" spans="1:16" x14ac:dyDescent="0.25">
      <c r="A205">
        <v>182</v>
      </c>
      <c r="B205" t="s">
        <v>85</v>
      </c>
      <c r="C205">
        <f>VLOOKUP(B205,elemno!A:B,2,FALSE)</f>
        <v>29</v>
      </c>
      <c r="D205" t="s">
        <v>86</v>
      </c>
      <c r="E205">
        <f>VLOOKUP(K205,props!B:J,3,FALSE)</f>
        <v>0</v>
      </c>
      <c r="I205">
        <f>VLOOKUP(K205,props!B:J,4,FALSE)</f>
        <v>0</v>
      </c>
      <c r="J205">
        <v>24</v>
      </c>
      <c r="K205" s="4">
        <v>98</v>
      </c>
      <c r="L205" s="4">
        <v>0</v>
      </c>
      <c r="M205" t="s">
        <v>400</v>
      </c>
      <c r="N205" t="s">
        <v>350</v>
      </c>
      <c r="O205" s="6" t="str">
        <f t="shared" si="3"/>
        <v>Cu 29 98  0  24  0 DIPOSITIVE COPPER CATION  [CuD0+2]</v>
      </c>
      <c r="P205">
        <v>2160</v>
      </c>
    </row>
    <row r="206" spans="1:16" x14ac:dyDescent="0.25">
      <c r="A206">
        <v>178</v>
      </c>
      <c r="B206" t="s">
        <v>81</v>
      </c>
      <c r="C206">
        <f>VLOOKUP(B206,elemno!A:B,2,FALSE)</f>
        <v>30</v>
      </c>
      <c r="D206" t="s">
        <v>80</v>
      </c>
      <c r="E206">
        <f>VLOOKUP(K206,props!B:J,3,FALSE)</f>
        <v>0</v>
      </c>
      <c r="I206">
        <f>VLOOKUP(K206,props!B:J,4,FALSE)</f>
        <v>0</v>
      </c>
      <c r="J206">
        <v>24</v>
      </c>
      <c r="K206" s="4">
        <v>95</v>
      </c>
      <c r="L206" s="4">
        <v>0</v>
      </c>
      <c r="M206" t="s">
        <v>398</v>
      </c>
      <c r="N206" t="s">
        <v>346</v>
      </c>
      <c r="O206" s="6" t="str">
        <f t="shared" si="3"/>
        <v>Zn 30 95  0  24  0 DIPOSITIVE ZINC CATION    [ZnD0+2]</v>
      </c>
      <c r="P206">
        <v>2170</v>
      </c>
    </row>
    <row r="207" spans="1:16" x14ac:dyDescent="0.25">
      <c r="A207">
        <v>179</v>
      </c>
      <c r="B207" t="s">
        <v>81</v>
      </c>
      <c r="C207">
        <f>VLOOKUP(B207,elemno!A:B,2,FALSE)</f>
        <v>30</v>
      </c>
      <c r="D207" t="s">
        <v>347</v>
      </c>
      <c r="E207">
        <f>VLOOKUP(K207,props!B:J,3,FALSE)</f>
        <v>0</v>
      </c>
      <c r="I207">
        <f>VLOOKUP(K207,props!B:J,4,FALSE)</f>
        <v>0</v>
      </c>
      <c r="J207">
        <v>0</v>
      </c>
      <c r="K207" s="4">
        <v>95</v>
      </c>
      <c r="L207" s="4">
        <v>0</v>
      </c>
      <c r="M207" t="s">
        <v>364</v>
      </c>
      <c r="N207" t="s">
        <v>346</v>
      </c>
      <c r="O207" s="6" t="str">
        <f t="shared" si="3"/>
        <v/>
      </c>
      <c r="P207">
        <v>2180</v>
      </c>
    </row>
    <row r="208" spans="1:16" x14ac:dyDescent="0.25">
      <c r="A208">
        <v>50</v>
      </c>
      <c r="B208" t="s">
        <v>65</v>
      </c>
      <c r="C208">
        <f>VLOOKUP(B208,elemno!A:B,2,FALSE)</f>
        <v>35</v>
      </c>
      <c r="D208" t="s">
        <v>64</v>
      </c>
      <c r="E208">
        <f>VLOOKUP(K208,props!B:J,3,FALSE)</f>
        <v>1</v>
      </c>
      <c r="I208">
        <f>VLOOKUP(K208,props!B:J,4,FALSE)</f>
        <v>1</v>
      </c>
      <c r="J208">
        <v>0</v>
      </c>
      <c r="K208" s="4">
        <v>13</v>
      </c>
      <c r="L208" s="4">
        <v>0</v>
      </c>
      <c r="M208" t="s">
        <v>410</v>
      </c>
      <c r="N208" t="s">
        <v>173</v>
      </c>
      <c r="O208" s="6" t="str">
        <f t="shared" si="3"/>
        <v>Br 35 13  0   0  1 BROMINE                   [BrD1]</v>
      </c>
      <c r="P208">
        <v>2190</v>
      </c>
    </row>
    <row r="209" spans="1:16" x14ac:dyDescent="0.25">
      <c r="A209">
        <v>174</v>
      </c>
      <c r="B209" t="s">
        <v>65</v>
      </c>
      <c r="C209">
        <f>VLOOKUP(B209,elemno!A:B,2,FALSE)</f>
        <v>35</v>
      </c>
      <c r="D209" t="s">
        <v>73</v>
      </c>
      <c r="E209">
        <f>VLOOKUP(K209,props!B:J,3,FALSE)</f>
        <v>0</v>
      </c>
      <c r="I209">
        <f>VLOOKUP(K209,props!B:J,4,FALSE)</f>
        <v>0</v>
      </c>
      <c r="J209">
        <v>-12</v>
      </c>
      <c r="K209" s="4">
        <v>91</v>
      </c>
      <c r="L209" s="4">
        <v>0</v>
      </c>
      <c r="M209" t="s">
        <v>409</v>
      </c>
      <c r="N209" t="s">
        <v>342</v>
      </c>
      <c r="O209" s="6" t="str">
        <f t="shared" si="3"/>
        <v>Br 35 91  0 -12  0 BROMIDE ANION             [BrD0]</v>
      </c>
      <c r="P209">
        <v>2200</v>
      </c>
    </row>
    <row r="210" spans="1:16" x14ac:dyDescent="0.25">
      <c r="A210">
        <v>51</v>
      </c>
      <c r="B210" t="s">
        <v>66</v>
      </c>
      <c r="C210">
        <f>VLOOKUP(B210,elemno!A:B,2,FALSE)</f>
        <v>53</v>
      </c>
      <c r="D210" t="s">
        <v>66</v>
      </c>
      <c r="E210">
        <f>VLOOKUP(K210,props!B:J,3,FALSE)</f>
        <v>1</v>
      </c>
      <c r="I210">
        <f>VLOOKUP(K210,props!B:J,4,FALSE)</f>
        <v>1</v>
      </c>
      <c r="J210">
        <v>0</v>
      </c>
      <c r="K210" s="4">
        <v>14</v>
      </c>
      <c r="L210" s="4">
        <v>0</v>
      </c>
      <c r="M210" t="s">
        <v>386</v>
      </c>
      <c r="N210" t="s">
        <v>174</v>
      </c>
      <c r="O210" s="6" t="str">
        <f t="shared" si="3"/>
        <v>I  53 14  0   0  1 IODINE                    [ID1]</v>
      </c>
      <c r="P210">
        <v>2210</v>
      </c>
    </row>
    <row r="211" spans="1:16" x14ac:dyDescent="0.25">
      <c r="P211">
        <v>360</v>
      </c>
    </row>
    <row r="212" spans="1:16" x14ac:dyDescent="0.25">
      <c r="P212">
        <v>380</v>
      </c>
    </row>
    <row r="213" spans="1:16" x14ac:dyDescent="0.25">
      <c r="P213">
        <v>740</v>
      </c>
    </row>
    <row r="214" spans="1:16" x14ac:dyDescent="0.25">
      <c r="P214">
        <v>1240</v>
      </c>
    </row>
    <row r="215" spans="1:16" x14ac:dyDescent="0.25">
      <c r="P215">
        <v>1250</v>
      </c>
    </row>
    <row r="216" spans="1:16" x14ac:dyDescent="0.25">
      <c r="P216">
        <v>1270</v>
      </c>
    </row>
    <row r="217" spans="1:16" x14ac:dyDescent="0.25">
      <c r="P217">
        <v>1440</v>
      </c>
    </row>
    <row r="218" spans="1:16" x14ac:dyDescent="0.25">
      <c r="P218">
        <v>1450</v>
      </c>
    </row>
    <row r="219" spans="1:16" x14ac:dyDescent="0.25">
      <c r="P219">
        <v>1460</v>
      </c>
    </row>
    <row r="220" spans="1:16" x14ac:dyDescent="0.25">
      <c r="P220">
        <v>1480</v>
      </c>
    </row>
    <row r="221" spans="1:16" x14ac:dyDescent="0.25">
      <c r="P221">
        <v>1730</v>
      </c>
    </row>
    <row r="222" spans="1:16" x14ac:dyDescent="0.25">
      <c r="P222">
        <v>1780</v>
      </c>
    </row>
    <row r="223" spans="1:16" x14ac:dyDescent="0.25">
      <c r="P223">
        <v>1860</v>
      </c>
    </row>
    <row r="224" spans="1:16" x14ac:dyDescent="0.25">
      <c r="P224">
        <v>1920</v>
      </c>
    </row>
    <row r="225" spans="15:16" x14ac:dyDescent="0.25">
      <c r="P225">
        <v>1960</v>
      </c>
    </row>
    <row r="226" spans="15:16" x14ac:dyDescent="0.25">
      <c r="P226">
        <v>2000</v>
      </c>
    </row>
    <row r="227" spans="15:16" x14ac:dyDescent="0.25">
      <c r="P227">
        <v>2060</v>
      </c>
    </row>
    <row r="232" spans="15:16" x14ac:dyDescent="0.25">
      <c r="O232" s="6" t="str">
        <f>IF(LEN(M232)&lt;2,"",LEFT(B232&amp;"  ",2)&amp;RIGHT("   "&amp;C232,3)&amp;RIGHT("   "&amp;K232,3)&amp;RIGHT("       "&amp;J232,7)&amp;" "&amp;LEFT(N232&amp;"                            ",25)&amp;" " &amp;M232)</f>
        <v/>
      </c>
    </row>
    <row r="233" spans="15:16" x14ac:dyDescent="0.25">
      <c r="O233" s="6" t="str">
        <f>IF(LEN(M233)&lt;2,"",LEFT(B233&amp;"  ",2)&amp;RIGHT("   "&amp;C233,3)&amp;RIGHT("   "&amp;K233,3)&amp;RIGHT("       "&amp;J233,7)&amp;" "&amp;LEFT(N233&amp;"                            ",25)&amp;" " &amp;M233)</f>
        <v/>
      </c>
    </row>
    <row r="234" spans="15:16" x14ac:dyDescent="0.25">
      <c r="O234" s="6" t="str">
        <f>IF(LEN(M234)&lt;2,"",LEFT(B234&amp;"  ",2)&amp;RIGHT("   "&amp;C234,3)&amp;RIGHT("   "&amp;K234,3)&amp;RIGHT("       "&amp;J234,7)&amp;" "&amp;LEFT(N234&amp;"                            ",25)&amp;" " &amp;M234)</f>
        <v/>
      </c>
    </row>
    <row r="241" spans="1:1" x14ac:dyDescent="0.25">
      <c r="A241" s="3"/>
    </row>
    <row r="242" spans="1:1" x14ac:dyDescent="0.25">
      <c r="A242" s="3"/>
    </row>
    <row r="243" spans="1:1" x14ac:dyDescent="0.25">
      <c r="A243" s="3"/>
    </row>
    <row r="244" spans="1:1" x14ac:dyDescent="0.25">
      <c r="A244" s="3"/>
    </row>
    <row r="245" spans="1:1" x14ac:dyDescent="0.25">
      <c r="A245" s="3"/>
    </row>
    <row r="246" spans="1:1" x14ac:dyDescent="0.25">
      <c r="A246" s="3"/>
    </row>
    <row r="247" spans="1:1" x14ac:dyDescent="0.25">
      <c r="A247" s="3"/>
    </row>
    <row r="248" spans="1:1" x14ac:dyDescent="0.25">
      <c r="A248" s="3"/>
    </row>
    <row r="249" spans="1:1" x14ac:dyDescent="0.25">
      <c r="A249" s="3"/>
    </row>
    <row r="250" spans="1:1" x14ac:dyDescent="0.25">
      <c r="A250" s="3"/>
    </row>
    <row r="251" spans="1:1" x14ac:dyDescent="0.25">
      <c r="A251" s="3"/>
    </row>
    <row r="252" spans="1:1" x14ac:dyDescent="0.25">
      <c r="A252" s="3"/>
    </row>
    <row r="253" spans="1:1" x14ac:dyDescent="0.25">
      <c r="A253" s="3"/>
    </row>
    <row r="254" spans="1:1" x14ac:dyDescent="0.25">
      <c r="A254" s="3"/>
    </row>
    <row r="255" spans="1:1" x14ac:dyDescent="0.25">
      <c r="A255" s="3"/>
    </row>
    <row r="256" spans="1:1" x14ac:dyDescent="0.25">
      <c r="A256" s="3"/>
    </row>
    <row r="257" spans="1:1" x14ac:dyDescent="0.25">
      <c r="A257" s="3"/>
    </row>
    <row r="258" spans="1:1" x14ac:dyDescent="0.25">
      <c r="A258" s="3"/>
    </row>
    <row r="259" spans="1:1" x14ac:dyDescent="0.25">
      <c r="A259" s="3"/>
    </row>
  </sheetData>
  <autoFilter ref="A1:N236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6"/>
  <sheetViews>
    <sheetView topLeftCell="A93" workbookViewId="0">
      <selection activeCell="E93" sqref="E93"/>
    </sheetView>
  </sheetViews>
  <sheetFormatPr defaultRowHeight="15" x14ac:dyDescent="0.25"/>
  <sheetData>
    <row r="1" spans="1:10" x14ac:dyDescent="0.25">
      <c r="A1" t="s">
        <v>0</v>
      </c>
      <c r="B1" t="s">
        <v>375</v>
      </c>
      <c r="C1" t="s">
        <v>376</v>
      </c>
      <c r="D1" t="s">
        <v>377</v>
      </c>
      <c r="E1" t="s">
        <v>378</v>
      </c>
      <c r="F1" t="s">
        <v>379</v>
      </c>
      <c r="G1" t="s">
        <v>380</v>
      </c>
      <c r="H1" t="s">
        <v>381</v>
      </c>
      <c r="I1" t="s">
        <v>382</v>
      </c>
      <c r="J1" t="s">
        <v>383</v>
      </c>
    </row>
    <row r="2" spans="1:10" x14ac:dyDescent="0.25">
      <c r="B2">
        <v>87</v>
      </c>
      <c r="C2">
        <v>26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</row>
    <row r="3" spans="1:10" x14ac:dyDescent="0.25">
      <c r="B3">
        <v>88</v>
      </c>
      <c r="C3">
        <v>26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</row>
    <row r="4" spans="1:10" x14ac:dyDescent="0.25">
      <c r="B4">
        <v>89</v>
      </c>
      <c r="C4">
        <v>9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</row>
    <row r="5" spans="1:10" x14ac:dyDescent="0.25">
      <c r="B5">
        <v>90</v>
      </c>
      <c r="C5">
        <v>17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</row>
    <row r="6" spans="1:10" x14ac:dyDescent="0.25">
      <c r="B6">
        <v>91</v>
      </c>
      <c r="C6">
        <v>35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</row>
    <row r="7" spans="1:10" x14ac:dyDescent="0.25">
      <c r="B7">
        <v>92</v>
      </c>
      <c r="C7">
        <v>3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</row>
    <row r="8" spans="1:10" x14ac:dyDescent="0.25">
      <c r="B8">
        <v>93</v>
      </c>
      <c r="C8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</row>
    <row r="9" spans="1:10" x14ac:dyDescent="0.25">
      <c r="B9">
        <v>94</v>
      </c>
      <c r="C9">
        <v>19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</row>
    <row r="10" spans="1:10" x14ac:dyDescent="0.25">
      <c r="B10">
        <v>95</v>
      </c>
      <c r="C10">
        <v>30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</row>
    <row r="11" spans="1:10" x14ac:dyDescent="0.25">
      <c r="B11">
        <v>96</v>
      </c>
      <c r="C11">
        <v>20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10" x14ac:dyDescent="0.25">
      <c r="B12">
        <v>97</v>
      </c>
      <c r="C12">
        <v>29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</row>
    <row r="13" spans="1:10" x14ac:dyDescent="0.25">
      <c r="B13">
        <v>98</v>
      </c>
      <c r="C13">
        <v>29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</row>
    <row r="14" spans="1:10" x14ac:dyDescent="0.25">
      <c r="B14">
        <v>99</v>
      </c>
      <c r="C14">
        <v>12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</row>
    <row r="15" spans="1:10" x14ac:dyDescent="0.25">
      <c r="B15">
        <v>5</v>
      </c>
      <c r="C15">
        <v>1</v>
      </c>
      <c r="D15">
        <v>1</v>
      </c>
      <c r="E15">
        <v>1</v>
      </c>
      <c r="F15">
        <v>0</v>
      </c>
      <c r="G15">
        <v>0</v>
      </c>
      <c r="H15">
        <v>0</v>
      </c>
      <c r="I15">
        <v>0</v>
      </c>
      <c r="J15">
        <v>0</v>
      </c>
    </row>
    <row r="16" spans="1:10" x14ac:dyDescent="0.25">
      <c r="B16">
        <v>11</v>
      </c>
      <c r="C16">
        <v>9</v>
      </c>
      <c r="D16">
        <v>1</v>
      </c>
      <c r="E16">
        <v>1</v>
      </c>
      <c r="F16">
        <v>1</v>
      </c>
      <c r="G16">
        <v>0</v>
      </c>
      <c r="H16">
        <v>0</v>
      </c>
      <c r="I16">
        <v>0</v>
      </c>
      <c r="J16">
        <v>0</v>
      </c>
    </row>
    <row r="17" spans="1:10" x14ac:dyDescent="0.25">
      <c r="B17">
        <v>12</v>
      </c>
      <c r="C17">
        <v>17</v>
      </c>
      <c r="D17">
        <v>1</v>
      </c>
      <c r="E17">
        <v>1</v>
      </c>
      <c r="F17">
        <v>1</v>
      </c>
      <c r="G17">
        <v>0</v>
      </c>
      <c r="H17">
        <v>0</v>
      </c>
      <c r="I17">
        <v>0</v>
      </c>
      <c r="J17">
        <v>0</v>
      </c>
    </row>
    <row r="18" spans="1:10" x14ac:dyDescent="0.25">
      <c r="B18">
        <v>13</v>
      </c>
      <c r="C18">
        <v>35</v>
      </c>
      <c r="D18">
        <v>1</v>
      </c>
      <c r="E18">
        <v>1</v>
      </c>
      <c r="F18">
        <v>1</v>
      </c>
      <c r="G18">
        <v>0</v>
      </c>
      <c r="H18">
        <v>0</v>
      </c>
      <c r="I18">
        <v>0</v>
      </c>
      <c r="J18">
        <v>0</v>
      </c>
    </row>
    <row r="19" spans="1:10" x14ac:dyDescent="0.25">
      <c r="B19">
        <v>14</v>
      </c>
      <c r="C19">
        <v>53</v>
      </c>
      <c r="D19">
        <v>1</v>
      </c>
      <c r="E19">
        <v>1</v>
      </c>
      <c r="F19">
        <v>1</v>
      </c>
      <c r="G19">
        <v>0</v>
      </c>
      <c r="H19">
        <v>0</v>
      </c>
      <c r="I19">
        <v>0</v>
      </c>
      <c r="J19">
        <v>0</v>
      </c>
    </row>
    <row r="20" spans="1:10" x14ac:dyDescent="0.25">
      <c r="B20">
        <v>21</v>
      </c>
      <c r="C20">
        <v>1</v>
      </c>
      <c r="D20">
        <v>1</v>
      </c>
      <c r="E20">
        <v>1</v>
      </c>
      <c r="F20">
        <v>0</v>
      </c>
      <c r="G20">
        <v>0</v>
      </c>
      <c r="H20">
        <v>0</v>
      </c>
      <c r="I20">
        <v>0</v>
      </c>
      <c r="J20">
        <v>0</v>
      </c>
    </row>
    <row r="21" spans="1:10" x14ac:dyDescent="0.25">
      <c r="B21">
        <v>23</v>
      </c>
      <c r="C21">
        <v>1</v>
      </c>
      <c r="D21">
        <v>1</v>
      </c>
      <c r="E21">
        <v>1</v>
      </c>
      <c r="F21">
        <v>0</v>
      </c>
      <c r="G21">
        <v>0</v>
      </c>
      <c r="H21">
        <v>0</v>
      </c>
      <c r="I21">
        <v>0</v>
      </c>
      <c r="J21">
        <v>0</v>
      </c>
    </row>
    <row r="22" spans="1:10" x14ac:dyDescent="0.25">
      <c r="B22">
        <v>24</v>
      </c>
      <c r="C22">
        <v>1</v>
      </c>
      <c r="D22">
        <v>1</v>
      </c>
      <c r="E22">
        <v>1</v>
      </c>
      <c r="F22">
        <v>0</v>
      </c>
      <c r="G22">
        <v>0</v>
      </c>
      <c r="H22">
        <v>0</v>
      </c>
      <c r="I22">
        <v>0</v>
      </c>
      <c r="J22">
        <v>0</v>
      </c>
    </row>
    <row r="23" spans="1:10" x14ac:dyDescent="0.25">
      <c r="B23">
        <v>27</v>
      </c>
      <c r="C23">
        <v>1</v>
      </c>
      <c r="D23">
        <v>1</v>
      </c>
      <c r="E23">
        <v>1</v>
      </c>
      <c r="F23">
        <v>0</v>
      </c>
      <c r="G23">
        <v>0</v>
      </c>
      <c r="H23">
        <v>0</v>
      </c>
      <c r="I23">
        <v>0</v>
      </c>
      <c r="J23">
        <v>0</v>
      </c>
    </row>
    <row r="24" spans="1:10" x14ac:dyDescent="0.25">
      <c r="B24">
        <v>28</v>
      </c>
      <c r="C24">
        <v>1</v>
      </c>
      <c r="D24">
        <v>1</v>
      </c>
      <c r="E24">
        <v>1</v>
      </c>
      <c r="F24">
        <v>0</v>
      </c>
      <c r="G24">
        <v>0</v>
      </c>
      <c r="H24">
        <v>0</v>
      </c>
      <c r="I24">
        <v>0</v>
      </c>
      <c r="J24">
        <v>0</v>
      </c>
    </row>
    <row r="25" spans="1:10" x14ac:dyDescent="0.25">
      <c r="B25">
        <v>29</v>
      </c>
      <c r="C25">
        <v>1</v>
      </c>
      <c r="D25">
        <v>1</v>
      </c>
      <c r="E25">
        <v>1</v>
      </c>
      <c r="F25">
        <v>0</v>
      </c>
      <c r="G25">
        <v>0</v>
      </c>
      <c r="H25">
        <v>0</v>
      </c>
      <c r="I25">
        <v>0</v>
      </c>
      <c r="J25">
        <v>0</v>
      </c>
    </row>
    <row r="26" spans="1:10" x14ac:dyDescent="0.25">
      <c r="B26">
        <v>31</v>
      </c>
      <c r="C26">
        <v>1</v>
      </c>
      <c r="D26">
        <v>1</v>
      </c>
      <c r="E26">
        <v>1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 x14ac:dyDescent="0.25">
      <c r="B27">
        <v>33</v>
      </c>
      <c r="C27">
        <v>1</v>
      </c>
      <c r="D27">
        <v>1</v>
      </c>
      <c r="E27">
        <v>1</v>
      </c>
      <c r="F27">
        <v>0</v>
      </c>
      <c r="G27">
        <v>0</v>
      </c>
      <c r="H27">
        <v>0</v>
      </c>
      <c r="I27">
        <v>0</v>
      </c>
      <c r="J27">
        <v>0</v>
      </c>
    </row>
    <row r="28" spans="1:10" x14ac:dyDescent="0.25">
      <c r="A28" t="str">
        <f>"case "&amp;B28&amp;":"</f>
        <v>case 35:</v>
      </c>
      <c r="B28">
        <v>35</v>
      </c>
      <c r="C28">
        <v>8</v>
      </c>
      <c r="D28">
        <v>1</v>
      </c>
      <c r="E28">
        <v>1</v>
      </c>
      <c r="F28">
        <v>1</v>
      </c>
      <c r="G28">
        <v>1</v>
      </c>
      <c r="H28">
        <v>0</v>
      </c>
      <c r="I28">
        <v>0</v>
      </c>
      <c r="J28">
        <v>0</v>
      </c>
    </row>
    <row r="29" spans="1:10" x14ac:dyDescent="0.25">
      <c r="B29">
        <v>36</v>
      </c>
      <c r="C29">
        <v>1</v>
      </c>
      <c r="D29">
        <v>1</v>
      </c>
      <c r="E29">
        <v>1</v>
      </c>
      <c r="F29">
        <v>0</v>
      </c>
      <c r="G29">
        <v>0</v>
      </c>
      <c r="H29">
        <v>0</v>
      </c>
      <c r="I29">
        <v>0</v>
      </c>
      <c r="J29">
        <v>0</v>
      </c>
    </row>
    <row r="30" spans="1:10" x14ac:dyDescent="0.25">
      <c r="B30">
        <v>50</v>
      </c>
      <c r="C30">
        <v>1</v>
      </c>
      <c r="D30">
        <v>1</v>
      </c>
      <c r="E30">
        <v>1</v>
      </c>
      <c r="F30">
        <v>0</v>
      </c>
      <c r="G30">
        <v>0</v>
      </c>
      <c r="H30">
        <v>0</v>
      </c>
      <c r="I30">
        <v>0</v>
      </c>
      <c r="J30">
        <v>0</v>
      </c>
    </row>
    <row r="31" spans="1:10" x14ac:dyDescent="0.25">
      <c r="B31">
        <v>52</v>
      </c>
      <c r="C31">
        <v>1</v>
      </c>
      <c r="D31">
        <v>1</v>
      </c>
      <c r="E31">
        <v>1</v>
      </c>
      <c r="F31">
        <v>0</v>
      </c>
      <c r="G31">
        <v>0</v>
      </c>
      <c r="H31">
        <v>0</v>
      </c>
      <c r="I31">
        <v>0</v>
      </c>
      <c r="J31">
        <v>0</v>
      </c>
    </row>
    <row r="32" spans="1:10" x14ac:dyDescent="0.25">
      <c r="B32">
        <v>71</v>
      </c>
      <c r="C32">
        <v>1</v>
      </c>
      <c r="D32">
        <v>1</v>
      </c>
      <c r="E32">
        <v>1</v>
      </c>
      <c r="F32">
        <v>0</v>
      </c>
      <c r="G32">
        <v>0</v>
      </c>
      <c r="H32">
        <v>0</v>
      </c>
      <c r="I32">
        <v>0</v>
      </c>
      <c r="J32">
        <v>0</v>
      </c>
    </row>
    <row r="33" spans="1:10" x14ac:dyDescent="0.25">
      <c r="A33" t="str">
        <f>"case "&amp;B33&amp;":"</f>
        <v>case 72:</v>
      </c>
      <c r="B33">
        <v>72</v>
      </c>
      <c r="C33">
        <v>16</v>
      </c>
      <c r="D33">
        <v>1</v>
      </c>
      <c r="E33">
        <v>1</v>
      </c>
      <c r="F33">
        <v>1</v>
      </c>
      <c r="G33">
        <v>1</v>
      </c>
      <c r="H33">
        <v>0</v>
      </c>
      <c r="I33">
        <v>0</v>
      </c>
      <c r="J33">
        <v>0</v>
      </c>
    </row>
    <row r="34" spans="1:10" x14ac:dyDescent="0.25">
      <c r="B34">
        <v>6</v>
      </c>
      <c r="C34">
        <v>8</v>
      </c>
      <c r="D34">
        <v>2</v>
      </c>
      <c r="E34">
        <v>2</v>
      </c>
      <c r="F34">
        <v>1</v>
      </c>
      <c r="G34">
        <v>0</v>
      </c>
      <c r="H34">
        <v>0</v>
      </c>
      <c r="I34">
        <v>0</v>
      </c>
      <c r="J34">
        <v>0</v>
      </c>
    </row>
    <row r="35" spans="1:10" x14ac:dyDescent="0.25">
      <c r="A35" t="str">
        <f>"case "&amp;B35&amp;":"</f>
        <v>case 7:</v>
      </c>
      <c r="B35">
        <v>7</v>
      </c>
      <c r="C35">
        <v>8</v>
      </c>
      <c r="D35">
        <v>1</v>
      </c>
      <c r="E35">
        <v>2</v>
      </c>
      <c r="F35">
        <v>0</v>
      </c>
      <c r="G35">
        <v>2</v>
      </c>
      <c r="H35">
        <v>0</v>
      </c>
      <c r="I35">
        <v>0</v>
      </c>
      <c r="J35">
        <v>0</v>
      </c>
    </row>
    <row r="36" spans="1:10" x14ac:dyDescent="0.25">
      <c r="B36">
        <v>15</v>
      </c>
      <c r="C36">
        <v>16</v>
      </c>
      <c r="D36">
        <v>2</v>
      </c>
      <c r="E36">
        <v>2</v>
      </c>
      <c r="F36">
        <v>1</v>
      </c>
      <c r="G36">
        <v>0</v>
      </c>
      <c r="H36">
        <v>0</v>
      </c>
      <c r="I36">
        <v>0</v>
      </c>
      <c r="J36">
        <v>0</v>
      </c>
    </row>
    <row r="37" spans="1:10" x14ac:dyDescent="0.25">
      <c r="A37" t="str">
        <f>"case "&amp;B37&amp;":"</f>
        <v>case 16:</v>
      </c>
      <c r="B37">
        <v>16</v>
      </c>
      <c r="C37">
        <v>16</v>
      </c>
      <c r="D37">
        <v>1</v>
      </c>
      <c r="E37">
        <v>2</v>
      </c>
      <c r="F37">
        <v>0</v>
      </c>
      <c r="G37">
        <v>2</v>
      </c>
      <c r="H37">
        <v>0</v>
      </c>
      <c r="I37">
        <v>0</v>
      </c>
      <c r="J37">
        <v>0</v>
      </c>
    </row>
    <row r="38" spans="1:10" x14ac:dyDescent="0.25">
      <c r="A38" t="str">
        <f>"case "&amp;B38&amp;":"</f>
        <v>case 44:</v>
      </c>
      <c r="B38">
        <v>44</v>
      </c>
      <c r="C38">
        <v>16</v>
      </c>
      <c r="D38">
        <v>2</v>
      </c>
      <c r="E38">
        <v>2</v>
      </c>
      <c r="F38">
        <v>1</v>
      </c>
      <c r="G38">
        <v>1</v>
      </c>
      <c r="H38">
        <v>1</v>
      </c>
      <c r="I38">
        <v>0</v>
      </c>
      <c r="J38">
        <v>0</v>
      </c>
    </row>
    <row r="39" spans="1:10" x14ac:dyDescent="0.25">
      <c r="A39" t="str">
        <f>"case "&amp;B39&amp;":"</f>
        <v>case 47:</v>
      </c>
      <c r="B39">
        <v>47</v>
      </c>
      <c r="C39">
        <v>7</v>
      </c>
      <c r="D39">
        <v>1</v>
      </c>
      <c r="E39">
        <v>2</v>
      </c>
      <c r="F39">
        <v>0</v>
      </c>
      <c r="G39">
        <v>2</v>
      </c>
      <c r="H39">
        <v>0</v>
      </c>
      <c r="I39">
        <v>0</v>
      </c>
      <c r="J39">
        <v>0</v>
      </c>
    </row>
    <row r="40" spans="1:10" x14ac:dyDescent="0.25">
      <c r="B40">
        <v>48</v>
      </c>
      <c r="C40">
        <v>7</v>
      </c>
      <c r="D40">
        <v>2</v>
      </c>
      <c r="E40">
        <v>2</v>
      </c>
      <c r="F40">
        <v>0</v>
      </c>
      <c r="G40">
        <v>0</v>
      </c>
      <c r="H40">
        <v>0</v>
      </c>
      <c r="I40">
        <v>0</v>
      </c>
      <c r="J40">
        <v>0</v>
      </c>
    </row>
    <row r="41" spans="1:10" x14ac:dyDescent="0.25">
      <c r="A41" t="str">
        <f>"case "&amp;B41&amp;":"</f>
        <v>case 59:</v>
      </c>
      <c r="B41">
        <v>59</v>
      </c>
      <c r="C41">
        <v>8</v>
      </c>
      <c r="D41">
        <v>2</v>
      </c>
      <c r="E41">
        <v>2</v>
      </c>
      <c r="F41">
        <v>1</v>
      </c>
      <c r="G41">
        <v>1</v>
      </c>
      <c r="H41">
        <v>1</v>
      </c>
      <c r="I41">
        <v>0</v>
      </c>
      <c r="J41">
        <v>0</v>
      </c>
    </row>
    <row r="42" spans="1:10" x14ac:dyDescent="0.25">
      <c r="B42">
        <v>62</v>
      </c>
      <c r="C42">
        <v>7</v>
      </c>
      <c r="D42">
        <v>2</v>
      </c>
      <c r="E42">
        <v>2</v>
      </c>
      <c r="F42">
        <v>1</v>
      </c>
      <c r="G42">
        <v>0</v>
      </c>
      <c r="H42">
        <v>0</v>
      </c>
      <c r="I42">
        <v>0</v>
      </c>
      <c r="J42">
        <v>0</v>
      </c>
    </row>
    <row r="43" spans="1:10" x14ac:dyDescent="0.25">
      <c r="B43">
        <v>70</v>
      </c>
      <c r="C43">
        <v>8</v>
      </c>
      <c r="D43">
        <v>2</v>
      </c>
      <c r="E43">
        <v>2</v>
      </c>
      <c r="F43">
        <v>1</v>
      </c>
      <c r="G43">
        <v>0</v>
      </c>
      <c r="H43">
        <v>0</v>
      </c>
      <c r="I43">
        <v>0</v>
      </c>
      <c r="J43">
        <v>0</v>
      </c>
    </row>
    <row r="44" spans="1:10" x14ac:dyDescent="0.25">
      <c r="B44">
        <v>76</v>
      </c>
      <c r="C44">
        <v>7</v>
      </c>
      <c r="D44">
        <v>2</v>
      </c>
      <c r="E44">
        <v>2</v>
      </c>
      <c r="F44">
        <v>1</v>
      </c>
      <c r="G44">
        <v>0</v>
      </c>
      <c r="H44">
        <v>0</v>
      </c>
      <c r="I44">
        <v>0</v>
      </c>
      <c r="J44">
        <v>0</v>
      </c>
    </row>
    <row r="45" spans="1:10" x14ac:dyDescent="0.25">
      <c r="B45">
        <v>8</v>
      </c>
      <c r="C45">
        <v>7</v>
      </c>
      <c r="D45">
        <v>3</v>
      </c>
      <c r="E45">
        <v>3</v>
      </c>
      <c r="F45">
        <v>1</v>
      </c>
      <c r="G45">
        <v>0</v>
      </c>
      <c r="H45">
        <v>0</v>
      </c>
      <c r="I45">
        <v>0</v>
      </c>
      <c r="J45">
        <v>0</v>
      </c>
    </row>
    <row r="46" spans="1:10" x14ac:dyDescent="0.25">
      <c r="A46" t="str">
        <f>"case "&amp;B46&amp;":"</f>
        <v>case 9:</v>
      </c>
      <c r="B46">
        <v>9</v>
      </c>
      <c r="C46">
        <v>7</v>
      </c>
      <c r="D46">
        <v>2</v>
      </c>
      <c r="E46">
        <v>3</v>
      </c>
      <c r="F46">
        <v>0</v>
      </c>
      <c r="G46">
        <v>2</v>
      </c>
      <c r="H46">
        <v>0</v>
      </c>
      <c r="I46">
        <v>0</v>
      </c>
      <c r="J46">
        <v>1</v>
      </c>
    </row>
    <row r="47" spans="1:10" x14ac:dyDescent="0.25">
      <c r="A47" t="str">
        <f>"case "&amp;B47&amp;":"</f>
        <v>case 10:</v>
      </c>
      <c r="B47">
        <v>10</v>
      </c>
      <c r="C47">
        <v>7</v>
      </c>
      <c r="D47">
        <v>3</v>
      </c>
      <c r="E47">
        <v>3</v>
      </c>
      <c r="F47">
        <v>1</v>
      </c>
      <c r="G47">
        <v>1</v>
      </c>
      <c r="H47">
        <v>0</v>
      </c>
      <c r="I47">
        <v>0</v>
      </c>
      <c r="J47">
        <v>0</v>
      </c>
    </row>
    <row r="48" spans="1:10" x14ac:dyDescent="0.25">
      <c r="B48">
        <v>26</v>
      </c>
      <c r="C48">
        <v>15</v>
      </c>
      <c r="D48">
        <v>3</v>
      </c>
      <c r="E48">
        <v>3</v>
      </c>
      <c r="F48">
        <v>1</v>
      </c>
      <c r="G48">
        <v>0</v>
      </c>
      <c r="H48">
        <v>0</v>
      </c>
      <c r="I48">
        <v>0</v>
      </c>
      <c r="J48">
        <v>0</v>
      </c>
    </row>
    <row r="49" spans="1:10" x14ac:dyDescent="0.25">
      <c r="A49" t="str">
        <f>"case "&amp;B49&amp;":"</f>
        <v>case 38:</v>
      </c>
      <c r="B49">
        <v>38</v>
      </c>
      <c r="C49">
        <v>7</v>
      </c>
      <c r="D49">
        <v>2</v>
      </c>
      <c r="E49">
        <v>3</v>
      </c>
      <c r="F49">
        <v>0</v>
      </c>
      <c r="G49">
        <v>2</v>
      </c>
      <c r="H49">
        <v>1</v>
      </c>
      <c r="I49">
        <v>0</v>
      </c>
      <c r="J49">
        <v>0</v>
      </c>
    </row>
    <row r="50" spans="1:10" x14ac:dyDescent="0.25">
      <c r="A50" t="str">
        <f>"case "&amp;B50&amp;":"</f>
        <v>case 39:</v>
      </c>
      <c r="B50">
        <v>39</v>
      </c>
      <c r="C50">
        <v>7</v>
      </c>
      <c r="D50">
        <v>3</v>
      </c>
      <c r="E50">
        <v>3</v>
      </c>
      <c r="F50">
        <v>1</v>
      </c>
      <c r="G50">
        <v>1</v>
      </c>
      <c r="H50">
        <v>1</v>
      </c>
      <c r="I50">
        <v>0</v>
      </c>
      <c r="J50">
        <v>1</v>
      </c>
    </row>
    <row r="51" spans="1:10" x14ac:dyDescent="0.25">
      <c r="B51">
        <v>40</v>
      </c>
      <c r="C51">
        <v>7</v>
      </c>
      <c r="D51">
        <v>3</v>
      </c>
      <c r="E51">
        <v>3</v>
      </c>
      <c r="F51">
        <v>1</v>
      </c>
      <c r="G51">
        <v>0</v>
      </c>
      <c r="H51">
        <v>0</v>
      </c>
      <c r="I51">
        <v>0</v>
      </c>
      <c r="J51">
        <v>0</v>
      </c>
    </row>
    <row r="52" spans="1:10" x14ac:dyDescent="0.25">
      <c r="A52" t="str">
        <f>"case "&amp;B52&amp;":"</f>
        <v>case 42:</v>
      </c>
      <c r="B52">
        <v>42</v>
      </c>
      <c r="C52">
        <v>7</v>
      </c>
      <c r="D52">
        <v>1</v>
      </c>
      <c r="E52">
        <v>3</v>
      </c>
      <c r="F52">
        <v>0</v>
      </c>
      <c r="G52">
        <v>3</v>
      </c>
      <c r="H52">
        <v>0</v>
      </c>
      <c r="I52">
        <v>0</v>
      </c>
      <c r="J52">
        <v>0</v>
      </c>
    </row>
    <row r="53" spans="1:10" x14ac:dyDescent="0.25">
      <c r="B53">
        <v>43</v>
      </c>
      <c r="C53">
        <v>7</v>
      </c>
      <c r="D53">
        <v>3</v>
      </c>
      <c r="E53">
        <v>3</v>
      </c>
      <c r="F53">
        <v>1</v>
      </c>
      <c r="G53">
        <v>0</v>
      </c>
      <c r="H53">
        <v>0</v>
      </c>
      <c r="I53">
        <v>0</v>
      </c>
      <c r="J53">
        <v>0</v>
      </c>
    </row>
    <row r="54" spans="1:10" x14ac:dyDescent="0.25">
      <c r="A54" t="str">
        <f>"case "&amp;B54&amp;":"</f>
        <v>case 46:</v>
      </c>
      <c r="B54">
        <v>46</v>
      </c>
      <c r="C54">
        <v>7</v>
      </c>
      <c r="D54">
        <v>2</v>
      </c>
      <c r="E54">
        <v>3</v>
      </c>
      <c r="F54">
        <v>0</v>
      </c>
      <c r="G54">
        <v>2</v>
      </c>
      <c r="H54">
        <v>0</v>
      </c>
      <c r="I54">
        <v>0</v>
      </c>
      <c r="J54">
        <v>0</v>
      </c>
    </row>
    <row r="55" spans="1:10" x14ac:dyDescent="0.25">
      <c r="B55">
        <v>49</v>
      </c>
      <c r="C55">
        <v>8</v>
      </c>
      <c r="D55">
        <v>3</v>
      </c>
      <c r="E55">
        <v>3</v>
      </c>
      <c r="F55">
        <v>0</v>
      </c>
      <c r="G55">
        <v>0</v>
      </c>
      <c r="H55">
        <v>0</v>
      </c>
      <c r="I55">
        <v>0</v>
      </c>
      <c r="J55">
        <v>0</v>
      </c>
    </row>
    <row r="56" spans="1:10" x14ac:dyDescent="0.25">
      <c r="A56" t="str">
        <f>"case "&amp;B56&amp;":"</f>
        <v>case 51:</v>
      </c>
      <c r="B56">
        <v>51</v>
      </c>
      <c r="C56">
        <v>8</v>
      </c>
      <c r="D56">
        <v>2</v>
      </c>
      <c r="E56">
        <v>3</v>
      </c>
      <c r="F56">
        <v>0</v>
      </c>
      <c r="G56">
        <v>2</v>
      </c>
      <c r="H56">
        <v>0</v>
      </c>
      <c r="I56">
        <v>0</v>
      </c>
      <c r="J56">
        <v>0</v>
      </c>
    </row>
    <row r="57" spans="1:10" x14ac:dyDescent="0.25">
      <c r="A57" t="str">
        <f>"case "&amp;B57&amp;":"</f>
        <v>case 60:</v>
      </c>
      <c r="B57">
        <v>60</v>
      </c>
      <c r="C57">
        <v>6</v>
      </c>
      <c r="D57">
        <v>1</v>
      </c>
      <c r="E57">
        <v>3</v>
      </c>
      <c r="F57">
        <v>0</v>
      </c>
      <c r="G57">
        <v>3</v>
      </c>
      <c r="H57">
        <v>0</v>
      </c>
      <c r="I57">
        <v>0</v>
      </c>
      <c r="J57">
        <v>0</v>
      </c>
    </row>
    <row r="58" spans="1:10" x14ac:dyDescent="0.25">
      <c r="A58" t="str">
        <f>"case "&amp;B58&amp;":"</f>
        <v>case 65:</v>
      </c>
      <c r="B58">
        <v>65</v>
      </c>
      <c r="C58">
        <v>7</v>
      </c>
      <c r="D58">
        <v>2</v>
      </c>
      <c r="E58">
        <v>3</v>
      </c>
      <c r="F58">
        <v>0</v>
      </c>
      <c r="G58">
        <v>2</v>
      </c>
      <c r="H58">
        <v>1</v>
      </c>
      <c r="I58">
        <v>0</v>
      </c>
      <c r="J58">
        <v>0</v>
      </c>
    </row>
    <row r="59" spans="1:10" x14ac:dyDescent="0.25">
      <c r="A59" t="str">
        <f>"case "&amp;B59&amp;":"</f>
        <v>case 66:</v>
      </c>
      <c r="B59">
        <v>66</v>
      </c>
      <c r="C59">
        <v>7</v>
      </c>
      <c r="D59">
        <v>2</v>
      </c>
      <c r="E59">
        <v>3</v>
      </c>
      <c r="F59">
        <v>0</v>
      </c>
      <c r="G59">
        <v>2</v>
      </c>
      <c r="H59">
        <v>1</v>
      </c>
      <c r="I59">
        <v>0</v>
      </c>
      <c r="J59">
        <v>0</v>
      </c>
    </row>
    <row r="60" spans="1:10" x14ac:dyDescent="0.25">
      <c r="B60">
        <v>73</v>
      </c>
      <c r="C60">
        <v>16</v>
      </c>
      <c r="D60">
        <v>3</v>
      </c>
      <c r="E60">
        <v>3</v>
      </c>
      <c r="F60">
        <v>0</v>
      </c>
      <c r="G60">
        <v>0</v>
      </c>
      <c r="H60">
        <v>0</v>
      </c>
      <c r="I60">
        <v>0</v>
      </c>
      <c r="J60">
        <v>0</v>
      </c>
    </row>
    <row r="61" spans="1:10" x14ac:dyDescent="0.25">
      <c r="A61" t="str">
        <f>"case "&amp;B61&amp;":"</f>
        <v>case 75:</v>
      </c>
      <c r="B61">
        <v>75</v>
      </c>
      <c r="C61">
        <v>15</v>
      </c>
      <c r="D61">
        <v>2</v>
      </c>
      <c r="E61">
        <v>3</v>
      </c>
      <c r="F61">
        <v>0</v>
      </c>
      <c r="G61">
        <v>2</v>
      </c>
      <c r="H61">
        <v>0</v>
      </c>
      <c r="I61">
        <v>0</v>
      </c>
      <c r="J61">
        <v>1</v>
      </c>
    </row>
    <row r="62" spans="1:10" x14ac:dyDescent="0.25">
      <c r="A62" t="str">
        <f>"case "&amp;B62&amp;":"</f>
        <v>case 79:</v>
      </c>
      <c r="B62">
        <v>79</v>
      </c>
      <c r="C62">
        <v>7</v>
      </c>
      <c r="D62">
        <v>2</v>
      </c>
      <c r="E62">
        <v>3</v>
      </c>
      <c r="F62">
        <v>0</v>
      </c>
      <c r="G62">
        <v>2</v>
      </c>
      <c r="H62">
        <v>1</v>
      </c>
      <c r="I62">
        <v>0</v>
      </c>
      <c r="J62">
        <v>0</v>
      </c>
    </row>
    <row r="63" spans="1:10" x14ac:dyDescent="0.25">
      <c r="B63">
        <v>1</v>
      </c>
      <c r="C63">
        <v>6</v>
      </c>
      <c r="D63">
        <v>4</v>
      </c>
      <c r="E63">
        <v>4</v>
      </c>
      <c r="F63">
        <v>0</v>
      </c>
      <c r="G63">
        <v>0</v>
      </c>
      <c r="H63">
        <v>0</v>
      </c>
      <c r="I63">
        <v>0</v>
      </c>
      <c r="J63">
        <v>0</v>
      </c>
    </row>
    <row r="64" spans="1:10" x14ac:dyDescent="0.25">
      <c r="A64" t="str">
        <f>"case "&amp;B64&amp;":"</f>
        <v>case 2:</v>
      </c>
      <c r="B64">
        <v>2</v>
      </c>
      <c r="C64">
        <v>6</v>
      </c>
      <c r="D64">
        <v>3</v>
      </c>
      <c r="E64">
        <v>4</v>
      </c>
      <c r="F64">
        <v>0</v>
      </c>
      <c r="G64">
        <v>2</v>
      </c>
      <c r="H64">
        <v>0</v>
      </c>
      <c r="I64">
        <v>0</v>
      </c>
      <c r="J64">
        <v>1</v>
      </c>
    </row>
    <row r="65" spans="1:10" x14ac:dyDescent="0.25">
      <c r="A65" t="str">
        <f>"case "&amp;B65&amp;":"</f>
        <v>case 3:</v>
      </c>
      <c r="B65">
        <v>3</v>
      </c>
      <c r="C65">
        <v>6</v>
      </c>
      <c r="D65">
        <v>3</v>
      </c>
      <c r="E65">
        <v>4</v>
      </c>
      <c r="F65">
        <v>0</v>
      </c>
      <c r="G65">
        <v>2</v>
      </c>
      <c r="H65">
        <v>0</v>
      </c>
      <c r="I65">
        <v>0</v>
      </c>
      <c r="J65">
        <v>1</v>
      </c>
    </row>
    <row r="66" spans="1:10" x14ac:dyDescent="0.25">
      <c r="A66" t="str">
        <f>"case "&amp;B66&amp;":"</f>
        <v>case 4:</v>
      </c>
      <c r="B66">
        <v>4</v>
      </c>
      <c r="C66">
        <v>6</v>
      </c>
      <c r="D66">
        <v>2</v>
      </c>
      <c r="E66">
        <v>4</v>
      </c>
      <c r="F66">
        <v>0</v>
      </c>
      <c r="G66">
        <v>3</v>
      </c>
      <c r="H66">
        <v>0</v>
      </c>
      <c r="I66">
        <v>1</v>
      </c>
      <c r="J66">
        <v>1</v>
      </c>
    </row>
    <row r="67" spans="1:10" x14ac:dyDescent="0.25">
      <c r="A67" t="str">
        <f>"case "&amp;B67&amp;":"</f>
        <v>case 17:</v>
      </c>
      <c r="B67">
        <v>17</v>
      </c>
      <c r="C67">
        <v>16</v>
      </c>
      <c r="D67">
        <v>3</v>
      </c>
      <c r="E67">
        <v>4</v>
      </c>
      <c r="F67">
        <v>0</v>
      </c>
      <c r="G67">
        <v>2</v>
      </c>
      <c r="H67">
        <v>0</v>
      </c>
      <c r="I67">
        <v>0</v>
      </c>
      <c r="J67">
        <v>0</v>
      </c>
    </row>
    <row r="68" spans="1:10" x14ac:dyDescent="0.25">
      <c r="B68">
        <v>18</v>
      </c>
      <c r="C68">
        <v>16</v>
      </c>
      <c r="D68">
        <v>4</v>
      </c>
      <c r="E68">
        <v>4</v>
      </c>
      <c r="F68">
        <v>0</v>
      </c>
      <c r="G68">
        <v>0</v>
      </c>
      <c r="H68">
        <v>0</v>
      </c>
      <c r="I68">
        <v>0</v>
      </c>
      <c r="J68">
        <v>0</v>
      </c>
    </row>
    <row r="69" spans="1:10" x14ac:dyDescent="0.25">
      <c r="B69">
        <v>19</v>
      </c>
      <c r="C69">
        <v>14</v>
      </c>
      <c r="D69">
        <v>4</v>
      </c>
      <c r="E69">
        <v>4</v>
      </c>
      <c r="F69">
        <v>0</v>
      </c>
      <c r="G69">
        <v>0</v>
      </c>
      <c r="H69">
        <v>0</v>
      </c>
      <c r="I69">
        <v>0</v>
      </c>
      <c r="J69">
        <v>0</v>
      </c>
    </row>
    <row r="70" spans="1:10" x14ac:dyDescent="0.25">
      <c r="B70">
        <v>20</v>
      </c>
      <c r="C70">
        <v>6</v>
      </c>
      <c r="D70">
        <v>4</v>
      </c>
      <c r="E70">
        <v>4</v>
      </c>
      <c r="F70">
        <v>0</v>
      </c>
      <c r="G70">
        <v>0</v>
      </c>
      <c r="H70">
        <v>0</v>
      </c>
      <c r="I70">
        <v>0</v>
      </c>
      <c r="J70">
        <v>0</v>
      </c>
    </row>
    <row r="71" spans="1:10" x14ac:dyDescent="0.25">
      <c r="B71">
        <v>22</v>
      </c>
      <c r="C71">
        <v>6</v>
      </c>
      <c r="D71">
        <v>4</v>
      </c>
      <c r="E71">
        <v>4</v>
      </c>
      <c r="F71">
        <v>0</v>
      </c>
      <c r="G71">
        <v>0</v>
      </c>
      <c r="H71">
        <v>0</v>
      </c>
      <c r="I71">
        <v>0</v>
      </c>
      <c r="J71">
        <v>0</v>
      </c>
    </row>
    <row r="72" spans="1:10" x14ac:dyDescent="0.25">
      <c r="B72">
        <v>25</v>
      </c>
      <c r="C72">
        <v>15</v>
      </c>
      <c r="D72">
        <v>4</v>
      </c>
      <c r="E72">
        <v>4</v>
      </c>
      <c r="F72">
        <v>0</v>
      </c>
      <c r="G72">
        <v>0</v>
      </c>
      <c r="H72">
        <v>0</v>
      </c>
      <c r="I72">
        <v>0</v>
      </c>
      <c r="J72">
        <v>0</v>
      </c>
    </row>
    <row r="73" spans="1:10" x14ac:dyDescent="0.25">
      <c r="A73" t="str">
        <f>"case "&amp;B73&amp;":"</f>
        <v>case 30:</v>
      </c>
      <c r="B73">
        <v>30</v>
      </c>
      <c r="C73">
        <v>6</v>
      </c>
      <c r="D73">
        <v>3</v>
      </c>
      <c r="E73">
        <v>4</v>
      </c>
      <c r="F73">
        <v>0</v>
      </c>
      <c r="G73">
        <v>2</v>
      </c>
      <c r="H73">
        <v>0</v>
      </c>
      <c r="I73">
        <v>0</v>
      </c>
      <c r="J73">
        <v>1</v>
      </c>
    </row>
    <row r="74" spans="1:10" x14ac:dyDescent="0.25">
      <c r="B74">
        <v>34</v>
      </c>
      <c r="C74">
        <v>7</v>
      </c>
      <c r="D74">
        <v>4</v>
      </c>
      <c r="E74">
        <v>4</v>
      </c>
      <c r="F74">
        <v>0</v>
      </c>
      <c r="G74">
        <v>0</v>
      </c>
      <c r="H74">
        <v>0</v>
      </c>
      <c r="I74">
        <v>0</v>
      </c>
      <c r="J74">
        <v>0</v>
      </c>
    </row>
    <row r="75" spans="1:10" x14ac:dyDescent="0.25">
      <c r="A75" t="str">
        <f>"case "&amp;B75&amp;":"</f>
        <v>case 37:</v>
      </c>
      <c r="B75">
        <v>37</v>
      </c>
      <c r="C75">
        <v>6</v>
      </c>
      <c r="D75">
        <v>3</v>
      </c>
      <c r="E75">
        <v>4</v>
      </c>
      <c r="F75">
        <v>0</v>
      </c>
      <c r="G75">
        <v>2</v>
      </c>
      <c r="H75">
        <v>1</v>
      </c>
      <c r="I75">
        <v>0</v>
      </c>
      <c r="J75">
        <v>1</v>
      </c>
    </row>
    <row r="76" spans="1:10" x14ac:dyDescent="0.25">
      <c r="A76" t="str">
        <f>"case "&amp;B76&amp;":"</f>
        <v>case 41:</v>
      </c>
      <c r="B76">
        <v>41</v>
      </c>
      <c r="C76">
        <v>6</v>
      </c>
      <c r="D76">
        <v>3</v>
      </c>
      <c r="E76">
        <v>4</v>
      </c>
      <c r="F76">
        <v>0</v>
      </c>
      <c r="G76">
        <v>1</v>
      </c>
      <c r="H76">
        <v>0</v>
      </c>
      <c r="I76">
        <v>0</v>
      </c>
      <c r="J76">
        <v>0</v>
      </c>
    </row>
    <row r="77" spans="1:10" x14ac:dyDescent="0.25">
      <c r="A77" t="str">
        <f>"case "&amp;B77&amp;":"</f>
        <v>case 45:</v>
      </c>
      <c r="B77">
        <v>45</v>
      </c>
      <c r="C77">
        <v>7</v>
      </c>
      <c r="D77">
        <v>3</v>
      </c>
      <c r="E77">
        <v>4</v>
      </c>
      <c r="F77">
        <v>0</v>
      </c>
      <c r="G77">
        <v>2</v>
      </c>
      <c r="H77">
        <v>0</v>
      </c>
      <c r="I77">
        <v>0</v>
      </c>
      <c r="J77">
        <v>0</v>
      </c>
    </row>
    <row r="78" spans="1:10" x14ac:dyDescent="0.25">
      <c r="A78" t="str">
        <f>"case "&amp;B78&amp;":"</f>
        <v>case 53:</v>
      </c>
      <c r="B78">
        <v>53</v>
      </c>
      <c r="C78">
        <v>7</v>
      </c>
      <c r="D78">
        <v>2</v>
      </c>
      <c r="E78">
        <v>4</v>
      </c>
      <c r="F78">
        <v>0</v>
      </c>
      <c r="G78">
        <v>2</v>
      </c>
      <c r="H78">
        <v>0</v>
      </c>
      <c r="I78">
        <v>1</v>
      </c>
      <c r="J78">
        <v>0</v>
      </c>
    </row>
    <row r="79" spans="1:10" x14ac:dyDescent="0.25">
      <c r="A79" t="str">
        <f>"case "&amp;B79&amp;":"</f>
        <v>case 54:</v>
      </c>
      <c r="B79">
        <v>54</v>
      </c>
      <c r="C79">
        <v>7</v>
      </c>
      <c r="D79">
        <v>3</v>
      </c>
      <c r="E79">
        <v>4</v>
      </c>
      <c r="F79">
        <v>0</v>
      </c>
      <c r="G79">
        <v>2</v>
      </c>
      <c r="H79">
        <v>0</v>
      </c>
      <c r="I79">
        <v>0</v>
      </c>
      <c r="J79">
        <v>1</v>
      </c>
    </row>
    <row r="80" spans="1:10" x14ac:dyDescent="0.25">
      <c r="A80" t="str">
        <f>"case "&amp;B80&amp;":"</f>
        <v>case 57:</v>
      </c>
      <c r="B80">
        <v>57</v>
      </c>
      <c r="C80">
        <v>6</v>
      </c>
      <c r="D80">
        <v>3</v>
      </c>
      <c r="E80">
        <v>4</v>
      </c>
      <c r="F80">
        <v>0</v>
      </c>
      <c r="G80">
        <v>2</v>
      </c>
      <c r="H80">
        <v>0</v>
      </c>
      <c r="I80">
        <v>0</v>
      </c>
      <c r="J80">
        <v>1</v>
      </c>
    </row>
    <row r="81" spans="1:10" x14ac:dyDescent="0.25">
      <c r="A81" t="str">
        <f>"case "&amp;B81&amp;":"</f>
        <v>case 58:</v>
      </c>
      <c r="B81">
        <v>58</v>
      </c>
      <c r="C81">
        <v>7</v>
      </c>
      <c r="D81">
        <v>3</v>
      </c>
      <c r="E81">
        <v>4</v>
      </c>
      <c r="F81">
        <v>0</v>
      </c>
      <c r="G81">
        <v>1</v>
      </c>
      <c r="H81">
        <v>1</v>
      </c>
      <c r="I81">
        <v>0</v>
      </c>
      <c r="J81">
        <v>1</v>
      </c>
    </row>
    <row r="82" spans="1:10" x14ac:dyDescent="0.25">
      <c r="A82" t="str">
        <f>"case "&amp;B82&amp;":"</f>
        <v>case 61:</v>
      </c>
      <c r="B82">
        <v>61</v>
      </c>
      <c r="C82">
        <v>7</v>
      </c>
      <c r="D82">
        <v>2</v>
      </c>
      <c r="E82">
        <v>4</v>
      </c>
      <c r="F82">
        <v>0</v>
      </c>
      <c r="G82">
        <v>3</v>
      </c>
      <c r="H82">
        <v>0</v>
      </c>
      <c r="I82">
        <v>1</v>
      </c>
      <c r="J82">
        <v>0</v>
      </c>
    </row>
    <row r="83" spans="1:10" x14ac:dyDescent="0.25">
      <c r="A83" t="str">
        <f>"case "&amp;B83&amp;":"</f>
        <v>case 63:</v>
      </c>
      <c r="B83">
        <v>63</v>
      </c>
      <c r="C83">
        <v>6</v>
      </c>
      <c r="D83">
        <v>3</v>
      </c>
      <c r="E83">
        <v>4</v>
      </c>
      <c r="F83">
        <v>0</v>
      </c>
      <c r="G83">
        <v>2</v>
      </c>
      <c r="H83">
        <v>1</v>
      </c>
      <c r="I83">
        <v>0</v>
      </c>
      <c r="J83">
        <v>1</v>
      </c>
    </row>
    <row r="84" spans="1:10" x14ac:dyDescent="0.25">
      <c r="A84" t="str">
        <f>"case "&amp;B84&amp;":"</f>
        <v>case 64:</v>
      </c>
      <c r="B84">
        <v>64</v>
      </c>
      <c r="C84">
        <v>6</v>
      </c>
      <c r="D84">
        <v>3</v>
      </c>
      <c r="E84">
        <v>4</v>
      </c>
      <c r="F84">
        <v>0</v>
      </c>
      <c r="G84">
        <v>2</v>
      </c>
      <c r="H84">
        <v>1</v>
      </c>
      <c r="I84">
        <v>0</v>
      </c>
      <c r="J84">
        <v>1</v>
      </c>
    </row>
    <row r="85" spans="1:10" x14ac:dyDescent="0.25">
      <c r="A85" t="str">
        <f>"case "&amp;B85&amp;":"</f>
        <v>case 67:</v>
      </c>
      <c r="B85">
        <v>67</v>
      </c>
      <c r="C85">
        <v>7</v>
      </c>
      <c r="D85">
        <v>3</v>
      </c>
      <c r="E85">
        <v>4</v>
      </c>
      <c r="F85">
        <v>0</v>
      </c>
      <c r="G85">
        <v>2</v>
      </c>
      <c r="H85">
        <v>0</v>
      </c>
      <c r="I85">
        <v>0</v>
      </c>
      <c r="J85">
        <v>1</v>
      </c>
    </row>
    <row r="86" spans="1:10" x14ac:dyDescent="0.25">
      <c r="B86">
        <v>68</v>
      </c>
      <c r="C86">
        <v>7</v>
      </c>
      <c r="D86">
        <v>4</v>
      </c>
      <c r="E86">
        <v>4</v>
      </c>
      <c r="F86">
        <v>0</v>
      </c>
      <c r="G86">
        <v>0</v>
      </c>
      <c r="H86">
        <v>0</v>
      </c>
      <c r="I86">
        <v>0</v>
      </c>
      <c r="J86">
        <v>0</v>
      </c>
    </row>
    <row r="87" spans="1:10" x14ac:dyDescent="0.25">
      <c r="A87" t="str">
        <f>"case "&amp;B87&amp;":"</f>
        <v>case 69:</v>
      </c>
      <c r="B87">
        <v>69</v>
      </c>
      <c r="C87">
        <v>7</v>
      </c>
      <c r="D87">
        <v>3</v>
      </c>
      <c r="E87">
        <v>4</v>
      </c>
      <c r="F87">
        <v>0</v>
      </c>
      <c r="G87">
        <v>1</v>
      </c>
      <c r="H87">
        <v>1</v>
      </c>
      <c r="I87">
        <v>0</v>
      </c>
      <c r="J87">
        <v>0</v>
      </c>
    </row>
    <row r="88" spans="1:10" x14ac:dyDescent="0.25">
      <c r="A88" t="str">
        <f>"case "&amp;B88&amp;":"</f>
        <v>case 74:</v>
      </c>
      <c r="B88">
        <v>74</v>
      </c>
      <c r="C88">
        <v>16</v>
      </c>
      <c r="D88">
        <v>2</v>
      </c>
      <c r="E88">
        <v>4</v>
      </c>
      <c r="F88">
        <v>0</v>
      </c>
      <c r="G88">
        <v>2</v>
      </c>
      <c r="H88">
        <v>0</v>
      </c>
      <c r="I88">
        <v>0</v>
      </c>
      <c r="J88">
        <v>0</v>
      </c>
    </row>
    <row r="89" spans="1:10" x14ac:dyDescent="0.25">
      <c r="B89">
        <v>77</v>
      </c>
      <c r="C89">
        <v>17</v>
      </c>
      <c r="D89">
        <v>4</v>
      </c>
      <c r="E89">
        <v>4</v>
      </c>
      <c r="F89">
        <v>0</v>
      </c>
      <c r="G89">
        <v>0</v>
      </c>
      <c r="H89">
        <v>0</v>
      </c>
      <c r="I89">
        <v>0</v>
      </c>
      <c r="J89">
        <v>0</v>
      </c>
    </row>
    <row r="90" spans="1:10" x14ac:dyDescent="0.25">
      <c r="A90" t="str">
        <f>"case "&amp;B90&amp;":"</f>
        <v>case 78:</v>
      </c>
      <c r="B90">
        <v>78</v>
      </c>
      <c r="C90">
        <v>6</v>
      </c>
      <c r="D90">
        <v>3</v>
      </c>
      <c r="E90">
        <v>4</v>
      </c>
      <c r="F90">
        <v>0</v>
      </c>
      <c r="G90">
        <v>2</v>
      </c>
      <c r="H90">
        <v>1</v>
      </c>
      <c r="I90">
        <v>0</v>
      </c>
      <c r="J90">
        <v>1</v>
      </c>
    </row>
    <row r="91" spans="1:10" x14ac:dyDescent="0.25">
      <c r="A91" t="str">
        <f>"case "&amp;B91&amp;":"</f>
        <v>case 80:</v>
      </c>
      <c r="B91">
        <v>80</v>
      </c>
      <c r="C91">
        <v>6</v>
      </c>
      <c r="D91">
        <v>3</v>
      </c>
      <c r="E91">
        <v>4</v>
      </c>
      <c r="F91">
        <v>0</v>
      </c>
      <c r="G91">
        <v>2</v>
      </c>
      <c r="H91">
        <v>0</v>
      </c>
      <c r="I91">
        <v>0</v>
      </c>
      <c r="J91">
        <v>1</v>
      </c>
    </row>
    <row r="92" spans="1:10" x14ac:dyDescent="0.25">
      <c r="A92" t="str">
        <f>"case "&amp;B92&amp;":"</f>
        <v>case 81:</v>
      </c>
      <c r="B92">
        <v>81</v>
      </c>
      <c r="C92">
        <v>7</v>
      </c>
      <c r="D92">
        <v>3</v>
      </c>
      <c r="E92">
        <v>4</v>
      </c>
      <c r="F92">
        <v>0</v>
      </c>
      <c r="G92">
        <v>1</v>
      </c>
      <c r="H92">
        <v>1</v>
      </c>
      <c r="I92">
        <v>0</v>
      </c>
      <c r="J92">
        <v>1</v>
      </c>
    </row>
    <row r="93" spans="1:10" x14ac:dyDescent="0.25">
      <c r="A93" t="str">
        <f>"case "&amp;B93&amp;":"</f>
        <v>case 82:</v>
      </c>
      <c r="B93">
        <v>82</v>
      </c>
      <c r="C93">
        <v>7</v>
      </c>
      <c r="D93">
        <v>3</v>
      </c>
      <c r="E93">
        <v>4</v>
      </c>
      <c r="F93">
        <v>0</v>
      </c>
      <c r="G93">
        <v>1</v>
      </c>
      <c r="H93">
        <v>1</v>
      </c>
      <c r="I93">
        <v>0</v>
      </c>
      <c r="J93">
        <v>0</v>
      </c>
    </row>
    <row r="94" spans="1:10" x14ac:dyDescent="0.25">
      <c r="A94" t="str">
        <f>"case "&amp;B94&amp;":"</f>
        <v>case 32:</v>
      </c>
      <c r="B94">
        <v>32</v>
      </c>
      <c r="C94">
        <v>8</v>
      </c>
      <c r="D94">
        <v>1</v>
      </c>
      <c r="E94">
        <v>12</v>
      </c>
      <c r="F94">
        <v>1</v>
      </c>
      <c r="G94">
        <v>1</v>
      </c>
      <c r="H94">
        <v>0</v>
      </c>
      <c r="I94">
        <v>0</v>
      </c>
      <c r="J94">
        <v>0</v>
      </c>
    </row>
    <row r="95" spans="1:10" x14ac:dyDescent="0.25">
      <c r="A95" t="str">
        <f>"case "&amp;B95&amp;":"</f>
        <v>case 55:</v>
      </c>
      <c r="B95">
        <v>55</v>
      </c>
      <c r="C95">
        <v>7</v>
      </c>
      <c r="D95">
        <v>3</v>
      </c>
      <c r="E95">
        <v>34</v>
      </c>
      <c r="F95">
        <v>0</v>
      </c>
      <c r="G95">
        <v>1</v>
      </c>
      <c r="H95">
        <v>0</v>
      </c>
      <c r="I95">
        <v>0</v>
      </c>
      <c r="J95">
        <v>0</v>
      </c>
    </row>
    <row r="96" spans="1:10" x14ac:dyDescent="0.25">
      <c r="A96" t="str">
        <f>"case "&amp;B96&amp;":"</f>
        <v>case 56:</v>
      </c>
      <c r="B96">
        <v>56</v>
      </c>
      <c r="C96">
        <v>7</v>
      </c>
      <c r="D96">
        <v>3</v>
      </c>
      <c r="E96">
        <v>34</v>
      </c>
      <c r="F96">
        <v>0</v>
      </c>
      <c r="G96">
        <v>1</v>
      </c>
      <c r="H96">
        <v>0</v>
      </c>
      <c r="I96">
        <v>0</v>
      </c>
      <c r="J96">
        <v>0</v>
      </c>
    </row>
  </sheetData>
  <sortState ref="A2:XFD96">
    <sortCondition ref="E2:E96"/>
    <sortCondition ref="B2:B9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2"/>
  <sheetViews>
    <sheetView workbookViewId="0">
      <selection activeCell="B3" sqref="B3"/>
    </sheetView>
  </sheetViews>
  <sheetFormatPr defaultRowHeight="15" x14ac:dyDescent="0.25"/>
  <cols>
    <col min="1" max="1" width="13.140625" bestFit="1" customWidth="1"/>
  </cols>
  <sheetData>
    <row r="2" spans="1:2" x14ac:dyDescent="0.25">
      <c r="A2" t="s">
        <v>460</v>
      </c>
      <c r="B2">
        <v>14</v>
      </c>
    </row>
    <row r="3" spans="1:2" x14ac:dyDescent="0.25">
      <c r="A3" s="2" t="s">
        <v>359</v>
      </c>
    </row>
    <row r="4" spans="1:2" x14ac:dyDescent="0.25">
      <c r="A4" s="3" t="s">
        <v>65</v>
      </c>
      <c r="B4">
        <v>35</v>
      </c>
    </row>
    <row r="5" spans="1:2" x14ac:dyDescent="0.25">
      <c r="A5" s="3" t="s">
        <v>1</v>
      </c>
      <c r="B5">
        <v>6</v>
      </c>
    </row>
    <row r="6" spans="1:2" x14ac:dyDescent="0.25">
      <c r="A6" s="3" t="s">
        <v>83</v>
      </c>
      <c r="B6">
        <v>20</v>
      </c>
    </row>
    <row r="7" spans="1:2" x14ac:dyDescent="0.25">
      <c r="A7" s="3" t="s">
        <v>63</v>
      </c>
      <c r="B7">
        <v>17</v>
      </c>
    </row>
    <row r="8" spans="1:2" x14ac:dyDescent="0.25">
      <c r="A8" s="3" t="s">
        <v>85</v>
      </c>
      <c r="B8">
        <v>29</v>
      </c>
    </row>
    <row r="9" spans="1:2" x14ac:dyDescent="0.25">
      <c r="A9" s="3" t="s">
        <v>61</v>
      </c>
      <c r="B9">
        <v>9</v>
      </c>
    </row>
    <row r="10" spans="1:2" x14ac:dyDescent="0.25">
      <c r="A10" s="3" t="s">
        <v>69</v>
      </c>
      <c r="B10">
        <v>26</v>
      </c>
    </row>
    <row r="11" spans="1:2" x14ac:dyDescent="0.25">
      <c r="A11" s="3" t="s">
        <v>13</v>
      </c>
      <c r="B11">
        <v>1</v>
      </c>
    </row>
    <row r="12" spans="1:2" x14ac:dyDescent="0.25">
      <c r="A12" s="3" t="s">
        <v>66</v>
      </c>
      <c r="B12">
        <v>53</v>
      </c>
    </row>
    <row r="13" spans="1:2" x14ac:dyDescent="0.25">
      <c r="A13" s="3" t="s">
        <v>79</v>
      </c>
      <c r="B13">
        <v>19</v>
      </c>
    </row>
    <row r="14" spans="1:2" x14ac:dyDescent="0.25">
      <c r="A14" s="3" t="s">
        <v>75</v>
      </c>
      <c r="B14">
        <v>3</v>
      </c>
    </row>
    <row r="15" spans="1:2" x14ac:dyDescent="0.25">
      <c r="A15" s="3" t="s">
        <v>88</v>
      </c>
      <c r="B15">
        <v>12</v>
      </c>
    </row>
    <row r="16" spans="1:2" x14ac:dyDescent="0.25">
      <c r="A16" s="3" t="s">
        <v>29</v>
      </c>
      <c r="B16">
        <v>7</v>
      </c>
    </row>
    <row r="17" spans="1:2" x14ac:dyDescent="0.25">
      <c r="A17" s="3" t="s">
        <v>77</v>
      </c>
      <c r="B17">
        <v>11</v>
      </c>
    </row>
    <row r="18" spans="1:2" x14ac:dyDescent="0.25">
      <c r="A18" s="3" t="s">
        <v>24</v>
      </c>
      <c r="B18">
        <v>8</v>
      </c>
    </row>
    <row r="19" spans="1:2" x14ac:dyDescent="0.25">
      <c r="A19" s="3" t="s">
        <v>59</v>
      </c>
      <c r="B19">
        <v>15</v>
      </c>
    </row>
    <row r="20" spans="1:2" x14ac:dyDescent="0.25">
      <c r="A20" s="3" t="s">
        <v>54</v>
      </c>
      <c r="B20">
        <v>16</v>
      </c>
    </row>
    <row r="21" spans="1:2" x14ac:dyDescent="0.25">
      <c r="A21" s="3" t="s">
        <v>81</v>
      </c>
      <c r="B21">
        <v>30</v>
      </c>
    </row>
    <row r="22" spans="1:2" x14ac:dyDescent="0.25">
      <c r="A22" s="3" t="s">
        <v>360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props</vt:lpstr>
      <vt:lpstr>elemno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 Hanson</dc:creator>
  <cp:lastModifiedBy>Bob Hanson</cp:lastModifiedBy>
  <dcterms:created xsi:type="dcterms:W3CDTF">2012-04-26T10:57:39Z</dcterms:created>
  <dcterms:modified xsi:type="dcterms:W3CDTF">2012-05-18T20:08:37Z</dcterms:modified>
</cp:coreProperties>
</file>