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A$\Documents\classes\scientific_computing\exercises\7.solver\"/>
    </mc:Choice>
  </mc:AlternateContent>
  <bookViews>
    <workbookView xWindow="0" yWindow="0" windowWidth="14535" windowHeight="10200" activeTab="4"/>
  </bookViews>
  <sheets>
    <sheet name="Prop jacks graphs" sheetId="2" r:id="rId1"/>
    <sheet name="Prop jacks equil" sheetId="3" r:id="rId2"/>
    <sheet name="Behaviors graphs" sheetId="4" r:id="rId3"/>
    <sheet name="Behavior switch" sheetId="5" r:id="rId4"/>
    <sheet name="Life_table" sheetId="1" r:id="rId5"/>
  </sheets>
  <externalReferences>
    <externalReference r:id="rId6"/>
  </externalReferences>
  <definedNames>
    <definedName name="solver_adj" localSheetId="3" hidden="1">'Behavior switch'!$C$3</definedName>
    <definedName name="solver_adj" localSheetId="4" hidden="1">Life_table!$G$13</definedName>
    <definedName name="solver_adj" localSheetId="1" hidden="1">'Prop jacks equil'!$C$3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1" hidden="1">100</definedName>
    <definedName name="solver_lhs1" localSheetId="3" hidden="1">'Behavior switch'!$C$3</definedName>
    <definedName name="solver_lhs1" localSheetId="1" hidden="1">'Prop jacks equil'!$C$3</definedName>
    <definedName name="solver_lhs2" localSheetId="3" hidden="1">'Behavior switch'!$C$3</definedName>
    <definedName name="solver_lhs2" localSheetId="1" hidden="1">'Prop jacks equil'!$C$3</definedName>
    <definedName name="solver_lin" localSheetId="1" hidden="1">2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3" hidden="1">1</definedName>
    <definedName name="solver_neg" localSheetId="4" hidden="1">2</definedName>
    <definedName name="solver_neg" localSheetId="1" hidden="1">2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3" hidden="1">0</definedName>
    <definedName name="solver_num" localSheetId="4" hidden="1">0</definedName>
    <definedName name="solver_num" localSheetId="1" hidden="1">2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3" hidden="1">'Behavior switch'!$C$7</definedName>
    <definedName name="solver_opt" localSheetId="4" hidden="1">Life_table!$G$15</definedName>
    <definedName name="solver_opt" localSheetId="1" hidden="1">'Prop jacks equil'!$C$9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2" localSheetId="3" hidden="1">3</definedName>
    <definedName name="solver_rel2" localSheetId="1" hidden="1">3</definedName>
    <definedName name="solver_rhs1" localSheetId="3" hidden="1">100</definedName>
    <definedName name="solver_rhs1" localSheetId="1" hidden="1">1</definedName>
    <definedName name="solver_rhs2" localSheetId="3" hidden="1">0</definedName>
    <definedName name="solver_rhs2" localSheetId="1" hidden="1">0</definedName>
    <definedName name="solver_rlx" localSheetId="3" hidden="1">2</definedName>
    <definedName name="solver_rlx" localSheetId="4" hidden="1">2</definedName>
    <definedName name="solver_rlx" localSheetId="1" hidden="1">1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3" hidden="1">1</definedName>
    <definedName name="solver_scl" localSheetId="4" hidden="1">1</definedName>
    <definedName name="solver_scl" localSheetId="1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1" hidden="1">100</definedName>
    <definedName name="solver_tol" localSheetId="3" hidden="1">0.01</definedName>
    <definedName name="solver_tol" localSheetId="4" hidden="1">0.01</definedName>
    <definedName name="solver_tol" localSheetId="1" hidden="1">0.05</definedName>
    <definedName name="solver_typ" localSheetId="3" hidden="1">3</definedName>
    <definedName name="solver_typ" localSheetId="4" hidden="1">3</definedName>
    <definedName name="solver_typ" localSheetId="1" hidden="1">3</definedName>
    <definedName name="solver_val" localSheetId="3" hidden="1">1</definedName>
    <definedName name="solver_val" localSheetId="4" hidden="1">1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3" i="4"/>
  <c r="C4" i="4"/>
  <c r="C5" i="4"/>
  <c r="C6" i="4"/>
  <c r="C7" i="4"/>
  <c r="C8" i="4"/>
  <c r="C9" i="4"/>
  <c r="C10" i="4"/>
  <c r="C11" i="4"/>
  <c r="B3" i="4"/>
  <c r="B4" i="4"/>
  <c r="B5" i="4"/>
  <c r="B6" i="4"/>
  <c r="B7" i="4"/>
  <c r="B8" i="4"/>
  <c r="B9" i="4"/>
  <c r="B10" i="4"/>
  <c r="B11" i="4"/>
  <c r="C5" i="5"/>
  <c r="C2" i="4"/>
  <c r="B2" i="4"/>
  <c r="C12" i="3"/>
  <c r="C7" i="3"/>
  <c r="C5" i="3"/>
  <c r="C9" i="3" s="1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9" i="5" l="1"/>
  <c r="E2" i="1"/>
  <c r="F2" i="1" s="1"/>
  <c r="G2" i="1" s="1"/>
  <c r="E4" i="1"/>
  <c r="F4" i="1" s="1"/>
  <c r="G4" i="1" s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E11" i="1"/>
  <c r="E3" i="1"/>
  <c r="F3" i="1" s="1"/>
  <c r="G3" i="1" s="1"/>
  <c r="F6" i="1"/>
  <c r="G6" i="1" s="1"/>
  <c r="F7" i="1"/>
  <c r="G7" i="1" s="1"/>
  <c r="F10" i="1"/>
  <c r="G10" i="1" s="1"/>
  <c r="F11" i="1"/>
  <c r="G11" i="1" s="1"/>
  <c r="G15" i="1" l="1"/>
</calcChain>
</file>

<file path=xl/sharedStrings.xml><?xml version="1.0" encoding="utf-8"?>
<sst xmlns="http://schemas.openxmlformats.org/spreadsheetml/2006/main" count="41" uniqueCount="41">
  <si>
    <t>Age</t>
  </si>
  <si>
    <t>n(x)</t>
  </si>
  <si>
    <t>Stage</t>
  </si>
  <si>
    <t>Eggs</t>
  </si>
  <si>
    <t>Migrants</t>
  </si>
  <si>
    <t>One year adults</t>
  </si>
  <si>
    <t>Two year adults</t>
  </si>
  <si>
    <t>Three year adults</t>
  </si>
  <si>
    <t>Four year adults</t>
  </si>
  <si>
    <t>Five year adults</t>
  </si>
  <si>
    <t>Six year adults</t>
  </si>
  <si>
    <t>Seven year adults</t>
  </si>
  <si>
    <t>Eight year adults</t>
  </si>
  <si>
    <t>b(x)</t>
  </si>
  <si>
    <t>lx</t>
  </si>
  <si>
    <t>lxbx</t>
  </si>
  <si>
    <t>Euler</t>
  </si>
  <si>
    <t>r</t>
  </si>
  <si>
    <t>Sum Euler</t>
  </si>
  <si>
    <t>Proportion jacks</t>
  </si>
  <si>
    <t>Jack fitness</t>
  </si>
  <si>
    <t>Hooknose fitness</t>
  </si>
  <si>
    <t>Numer equilibria</t>
  </si>
  <si>
    <t>Approx. equilibrium</t>
  </si>
  <si>
    <t>Proportion of jacks</t>
  </si>
  <si>
    <t>Fitness of jacks</t>
  </si>
  <si>
    <t>Fitness of hooknoses</t>
  </si>
  <si>
    <t>Difference in fitness</t>
  </si>
  <si>
    <t>Analytical solution</t>
  </si>
  <si>
    <t>Size (cm)</t>
  </si>
  <si>
    <t>Distance Sneaking</t>
  </si>
  <si>
    <t>Distance Fighting</t>
  </si>
  <si>
    <t>Number of equilibria</t>
  </si>
  <si>
    <t>Size at switch?</t>
  </si>
  <si>
    <t>Size</t>
  </si>
  <si>
    <t>Distance sneaking</t>
  </si>
  <si>
    <t>Distance fighting</t>
  </si>
  <si>
    <t>Difference in distances</t>
  </si>
  <si>
    <t>Size of switch</t>
  </si>
  <si>
    <t>Size of 1 cm dist for sneaking</t>
  </si>
  <si>
    <t>Size of 1 cm dist for fighting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</si>
</sst>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1"/>
    <xf numFmtId="0" fontId="1" fillId="0" borderId="0" xfId="1" applyFont="1" applyAlignment="1">
      <alignment horizontal="right"/>
    </xf>
    <xf numFmtId="0" fontId="1" fillId="0" borderId="0" xfId="1" applyAlignment="1">
      <alignment wrapText="1"/>
    </xf>
    <xf numFmtId="0" fontId="1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'Prop jacks graphs'!$B$1</c:f>
              <c:strCache>
                <c:ptCount val="1"/>
                <c:pt idx="0">
                  <c:v>Jack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 jacks graphs'!$A$2:$A$12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'Prop jacks graphs'!$B$2:$B$12</c:f>
              <c:numCache>
                <c:formatCode>General</c:formatCode>
                <c:ptCount val="11"/>
                <c:pt idx="0">
                  <c:v>3.5</c:v>
                </c:pt>
                <c:pt idx="1">
                  <c:v>2.5928637723860124</c:v>
                </c:pt>
                <c:pt idx="2">
                  <c:v>1.9208407263290923</c:v>
                </c:pt>
                <c:pt idx="3">
                  <c:v>1.4229938090920966</c:v>
                </c:pt>
                <c:pt idx="4">
                  <c:v>1.054179741692707</c:v>
                </c:pt>
                <c:pt idx="5">
                  <c:v>0.78095556051950432</c:v>
                </c:pt>
                <c:pt idx="6">
                  <c:v>0.57854610877555279</c:v>
                </c:pt>
                <c:pt idx="7">
                  <c:v>0.4285974988854368</c:v>
                </c:pt>
                <c:pt idx="8">
                  <c:v>0.31751283651294365</c:v>
                </c:pt>
                <c:pt idx="9">
                  <c:v>0.23521929458912416</c:v>
                </c:pt>
                <c:pt idx="10">
                  <c:v>0.1742547392875238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A-451A-AAB0-0D25BAA50D26}"/>
            </c:ext>
          </c:extLst>
        </c:ser>
        <c:ser>
          <c:idx val="1"/>
          <c:order val="1"/>
          <c:tx>
            <c:strRef>
              <c:f>'Prop jacks graphs'!$C$1</c:f>
              <c:strCache>
                <c:ptCount val="1"/>
                <c:pt idx="0">
                  <c:v>Hooknose fitness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 jacks graphs'!$A$2:$A$12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'Prop jacks graphs'!$C$2:$C$12</c:f>
              <c:numCache>
                <c:formatCode>General</c:formatCode>
                <c:ptCount val="11"/>
                <c:pt idx="0">
                  <c:v>0.5</c:v>
                </c:pt>
                <c:pt idx="1">
                  <c:v>0.61070137908008493</c:v>
                </c:pt>
                <c:pt idx="2">
                  <c:v>0.74591234882063517</c:v>
                </c:pt>
                <c:pt idx="3">
                  <c:v>0.91105940019525455</c:v>
                </c:pt>
                <c:pt idx="4">
                  <c:v>1.1127704642462339</c:v>
                </c:pt>
                <c:pt idx="5">
                  <c:v>1.3591409142295225</c:v>
                </c:pt>
                <c:pt idx="6">
                  <c:v>1.6600584613682741</c:v>
                </c:pt>
                <c:pt idx="7">
                  <c:v>2.0275999834223373</c:v>
                </c:pt>
                <c:pt idx="8">
                  <c:v>2.4765162121975575</c:v>
                </c:pt>
                <c:pt idx="9">
                  <c:v>3.0248237322064733</c:v>
                </c:pt>
                <c:pt idx="10">
                  <c:v>3.6945280494653252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A-451A-AAB0-0D25BAA5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632"/>
        <c:axId val="523508960"/>
      </c:scatterChart>
      <c:valAx>
        <c:axId val="5235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960"/>
        <c:crosses val="autoZero"/>
        <c:crossBetween val="midCat"/>
      </c:valAx>
      <c:valAx>
        <c:axId val="523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'Behaviors graphs'!$B$1</c:f>
              <c:strCache>
                <c:ptCount val="1"/>
                <c:pt idx="0">
                  <c:v>Distance Sneaking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'Behaviors graphs'!$A$2:$A$11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</c:numCache>
            </c:numRef>
          </c:xVal>
          <c:yVal>
            <c:numRef>
              <c:f>'Behaviors graphs'!$B$2:$B$11</c:f>
              <c:numCache>
                <c:formatCode>General</c:formatCode>
                <c:ptCount val="10"/>
                <c:pt idx="0">
                  <c:v>5.5277863692359951E-2</c:v>
                </c:pt>
                <c:pt idx="1">
                  <c:v>0.66928509242848555</c:v>
                </c:pt>
                <c:pt idx="2">
                  <c:v>7.5858180021243555</c:v>
                </c:pt>
                <c:pt idx="3">
                  <c:v>50</c:v>
                </c:pt>
                <c:pt idx="4">
                  <c:v>92.414181997875644</c:v>
                </c:pt>
                <c:pt idx="5">
                  <c:v>99.330714907571519</c:v>
                </c:pt>
                <c:pt idx="6">
                  <c:v>99.944722136307647</c:v>
                </c:pt>
                <c:pt idx="7">
                  <c:v>99.995460213129761</c:v>
                </c:pt>
                <c:pt idx="8">
                  <c:v>99.999627336071583</c:v>
                </c:pt>
                <c:pt idx="9">
                  <c:v>99.999969409777293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E-4DD0-8C12-3B19460ADF31}"/>
            </c:ext>
          </c:extLst>
        </c:ser>
        <c:ser>
          <c:idx val="1"/>
          <c:order val="1"/>
          <c:tx>
            <c:strRef>
              <c:f>'Behaviors graphs'!$C$1</c:f>
              <c:strCache>
                <c:ptCount val="1"/>
                <c:pt idx="0">
                  <c:v>Distance Fighting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'Behaviors graphs'!$A$2:$A$11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</c:numCache>
            </c:numRef>
          </c:xVal>
          <c:yVal>
            <c:numRef>
              <c:f>'Behaviors graphs'!$C$2:$C$11</c:f>
              <c:numCache>
                <c:formatCode>General</c:formatCode>
                <c:ptCount val="10"/>
                <c:pt idx="0">
                  <c:v>99.987660542401372</c:v>
                </c:pt>
                <c:pt idx="1">
                  <c:v>99.752737684336537</c:v>
                </c:pt>
                <c:pt idx="2">
                  <c:v>95.257412682243327</c:v>
                </c:pt>
                <c:pt idx="3">
                  <c:v>50</c:v>
                </c:pt>
                <c:pt idx="4">
                  <c:v>4.7425873177566782</c:v>
                </c:pt>
                <c:pt idx="5">
                  <c:v>0.24726231566347745</c:v>
                </c:pt>
                <c:pt idx="6">
                  <c:v>1.2339457598623173E-2</c:v>
                </c:pt>
                <c:pt idx="7">
                  <c:v>6.1441746022147185E-4</c:v>
                </c:pt>
                <c:pt idx="8">
                  <c:v>3.0590222692562473E-5</c:v>
                </c:pt>
                <c:pt idx="9">
                  <c:v>1.5229979512760349E-6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E-4DD0-8C12-3B19460A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05928"/>
        <c:axId val="522006912"/>
      </c:scatterChart>
      <c:valAx>
        <c:axId val="52200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6912"/>
        <c:crosses val="autoZero"/>
        <c:crossBetween val="midCat"/>
      </c:valAx>
      <c:valAx>
        <c:axId val="522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11</xdr:row>
      <xdr:rowOff>38100</xdr:rowOff>
    </xdr:from>
    <xdr:to>
      <xdr:col>9</xdr:col>
      <xdr:colOff>295275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11</xdr:row>
      <xdr:rowOff>38100</xdr:rowOff>
    </xdr:from>
    <xdr:to>
      <xdr:col>8</xdr:col>
      <xdr:colOff>485776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lasses/scientific_computing/student_files/2174-BIOL-365-SEC10-42664-Upload%20your%20numerical%20analysis%20spreadsheets%20here-525373/Aaron%20Gillen_490763_assignsubmission_file_/Numeric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 jacks graphs"/>
      <sheetName val="Prop jacks equil"/>
      <sheetName val="Behaviors graphs"/>
      <sheetName val="Behavior switch"/>
      <sheetName val="Life table"/>
    </sheetNames>
    <sheetDataSet>
      <sheetData sheetId="0">
        <row r="1">
          <cell r="B1" t="str">
            <v>Jack fitness</v>
          </cell>
          <cell r="C1" t="str">
            <v>Hooknose fitness</v>
          </cell>
        </row>
        <row r="2">
          <cell r="A2">
            <v>0</v>
          </cell>
          <cell r="B2">
            <v>3.5</v>
          </cell>
          <cell r="C2">
            <v>0.5</v>
          </cell>
        </row>
        <row r="3">
          <cell r="A3">
            <v>0.1</v>
          </cell>
          <cell r="B3">
            <v>2.5928637723860124</v>
          </cell>
          <cell r="C3">
            <v>0.61070137908008493</v>
          </cell>
        </row>
        <row r="4">
          <cell r="A4">
            <v>0.2</v>
          </cell>
          <cell r="B4">
            <v>1.9208407263290923</v>
          </cell>
          <cell r="C4">
            <v>0.74591234882063517</v>
          </cell>
        </row>
        <row r="5">
          <cell r="A5">
            <v>0.30000000000000004</v>
          </cell>
          <cell r="B5">
            <v>1.4229938090920966</v>
          </cell>
          <cell r="C5">
            <v>0.91105940019525455</v>
          </cell>
        </row>
        <row r="6">
          <cell r="A6">
            <v>0.4</v>
          </cell>
          <cell r="B6">
            <v>1.054179741692707</v>
          </cell>
          <cell r="C6">
            <v>1.1127704642462339</v>
          </cell>
        </row>
        <row r="7">
          <cell r="A7">
            <v>0.5</v>
          </cell>
          <cell r="B7">
            <v>0.78095556051950432</v>
          </cell>
          <cell r="C7">
            <v>1.3591409142295225</v>
          </cell>
        </row>
        <row r="8">
          <cell r="A8">
            <v>0.60000000000000009</v>
          </cell>
          <cell r="B8">
            <v>0.57854610877555279</v>
          </cell>
          <cell r="C8">
            <v>1.6600584613682741</v>
          </cell>
        </row>
        <row r="9">
          <cell r="A9">
            <v>0.7</v>
          </cell>
          <cell r="B9">
            <v>0.4285974988854368</v>
          </cell>
          <cell r="C9">
            <v>2.0275999834223373</v>
          </cell>
        </row>
        <row r="10">
          <cell r="A10">
            <v>0.8</v>
          </cell>
          <cell r="B10">
            <v>0.31751283651294365</v>
          </cell>
          <cell r="C10">
            <v>2.4765162121975575</v>
          </cell>
        </row>
        <row r="11">
          <cell r="A11">
            <v>0.9</v>
          </cell>
          <cell r="B11">
            <v>0.23521929458912416</v>
          </cell>
          <cell r="C11">
            <v>3.0248237322064733</v>
          </cell>
        </row>
        <row r="12">
          <cell r="A12">
            <v>1</v>
          </cell>
          <cell r="B12">
            <v>0.1742547392875238</v>
          </cell>
          <cell r="C12">
            <v>3.6945280494653252</v>
          </cell>
        </row>
      </sheetData>
      <sheetData sheetId="1"/>
      <sheetData sheetId="2">
        <row r="1">
          <cell r="B1" t="str">
            <v>Distance Sneaking</v>
          </cell>
          <cell r="C1" t="str">
            <v>Distance Fighting</v>
          </cell>
        </row>
        <row r="2">
          <cell r="A2">
            <v>25</v>
          </cell>
          <cell r="B2">
            <v>5.5277863692359951E-2</v>
          </cell>
          <cell r="C2">
            <v>99.987660542401372</v>
          </cell>
        </row>
        <row r="3">
          <cell r="A3">
            <v>30</v>
          </cell>
          <cell r="B3">
            <v>0.66928509242848555</v>
          </cell>
          <cell r="C3">
            <v>99.752737684336537</v>
          </cell>
        </row>
        <row r="4">
          <cell r="A4">
            <v>35</v>
          </cell>
          <cell r="B4">
            <v>7.5858180021243555</v>
          </cell>
          <cell r="C4">
            <v>95.257412682243327</v>
          </cell>
        </row>
        <row r="5">
          <cell r="A5">
            <v>40</v>
          </cell>
          <cell r="B5">
            <v>50</v>
          </cell>
          <cell r="C5">
            <v>50</v>
          </cell>
        </row>
        <row r="6">
          <cell r="A6">
            <v>45</v>
          </cell>
          <cell r="B6">
            <v>92.414181997875644</v>
          </cell>
          <cell r="C6">
            <v>4.7425873177566782</v>
          </cell>
        </row>
        <row r="7">
          <cell r="A7">
            <v>50</v>
          </cell>
          <cell r="B7">
            <v>99.330714907571519</v>
          </cell>
          <cell r="C7">
            <v>0.24726231566347745</v>
          </cell>
        </row>
        <row r="8">
          <cell r="A8">
            <v>55</v>
          </cell>
          <cell r="B8">
            <v>99.944722136307647</v>
          </cell>
          <cell r="C8">
            <v>1.2339457598623173E-2</v>
          </cell>
        </row>
        <row r="9">
          <cell r="A9">
            <v>60</v>
          </cell>
          <cell r="B9">
            <v>99.995460213129761</v>
          </cell>
          <cell r="C9">
            <v>6.1441746022147185E-4</v>
          </cell>
        </row>
        <row r="10">
          <cell r="A10">
            <v>65</v>
          </cell>
          <cell r="B10">
            <v>99.999627336071583</v>
          </cell>
          <cell r="C10">
            <v>3.0590222692562473E-5</v>
          </cell>
        </row>
        <row r="11">
          <cell r="A11">
            <v>70</v>
          </cell>
          <cell r="B11">
            <v>99.999969409777293</v>
          </cell>
          <cell r="C11">
            <v>1.5229979512760349E-6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ColWidth="8.5703125" defaultRowHeight="15" x14ac:dyDescent="0.25"/>
  <cols>
    <col min="1" max="1" width="19.140625" style="3" customWidth="1"/>
    <col min="2" max="2" width="24.85546875" style="3" customWidth="1"/>
    <col min="3" max="3" width="24.28515625" style="3" customWidth="1"/>
    <col min="4" max="4" width="8.5703125" style="3" customWidth="1"/>
    <col min="5" max="16384" width="8.5703125" style="3"/>
  </cols>
  <sheetData>
    <row r="1" spans="1:3" x14ac:dyDescent="0.25">
      <c r="A1" s="3" t="s">
        <v>19</v>
      </c>
      <c r="B1" s="3" t="s">
        <v>20</v>
      </c>
      <c r="C1" s="3" t="s">
        <v>21</v>
      </c>
    </row>
    <row r="2" spans="1:3" x14ac:dyDescent="0.25">
      <c r="A2" s="3">
        <v>0</v>
      </c>
      <c r="B2" s="3">
        <f>3.5*EXP(-3*A2)</f>
        <v>3.5</v>
      </c>
      <c r="C2" s="3">
        <f>0.5*EXP(2*A2)</f>
        <v>0.5</v>
      </c>
    </row>
    <row r="3" spans="1:3" x14ac:dyDescent="0.25">
      <c r="A3" s="3">
        <v>0.1</v>
      </c>
      <c r="B3" s="3">
        <f t="shared" ref="B3:B12" si="0">3.5*EXP(-3*A3)</f>
        <v>2.5928637723860124</v>
      </c>
      <c r="C3" s="3">
        <f t="shared" ref="C3:C12" si="1">0.5*EXP(2*A3)</f>
        <v>0.61070137908008493</v>
      </c>
    </row>
    <row r="4" spans="1:3" x14ac:dyDescent="0.25">
      <c r="A4" s="3">
        <v>0.2</v>
      </c>
      <c r="B4" s="3">
        <f t="shared" si="0"/>
        <v>1.9208407263290923</v>
      </c>
      <c r="C4" s="3">
        <f t="shared" si="1"/>
        <v>0.74591234882063517</v>
      </c>
    </row>
    <row r="5" spans="1:3" x14ac:dyDescent="0.25">
      <c r="A5" s="3">
        <v>0.30000000000000004</v>
      </c>
      <c r="B5" s="3">
        <f t="shared" si="0"/>
        <v>1.4229938090920966</v>
      </c>
      <c r="C5" s="3">
        <f t="shared" si="1"/>
        <v>0.91105940019525455</v>
      </c>
    </row>
    <row r="6" spans="1:3" x14ac:dyDescent="0.25">
      <c r="A6" s="3">
        <v>0.4</v>
      </c>
      <c r="B6" s="3">
        <f t="shared" si="0"/>
        <v>1.054179741692707</v>
      </c>
      <c r="C6" s="3">
        <f t="shared" si="1"/>
        <v>1.1127704642462339</v>
      </c>
    </row>
    <row r="7" spans="1:3" x14ac:dyDescent="0.25">
      <c r="A7" s="3">
        <v>0.5</v>
      </c>
      <c r="B7" s="3">
        <f t="shared" si="0"/>
        <v>0.78095556051950432</v>
      </c>
      <c r="C7" s="3">
        <f t="shared" si="1"/>
        <v>1.3591409142295225</v>
      </c>
    </row>
    <row r="8" spans="1:3" x14ac:dyDescent="0.25">
      <c r="A8" s="3">
        <v>0.60000000000000009</v>
      </c>
      <c r="B8" s="3">
        <f t="shared" si="0"/>
        <v>0.57854610877555279</v>
      </c>
      <c r="C8" s="3">
        <f t="shared" si="1"/>
        <v>1.6600584613682741</v>
      </c>
    </row>
    <row r="9" spans="1:3" x14ac:dyDescent="0.25">
      <c r="A9" s="3">
        <v>0.7</v>
      </c>
      <c r="B9" s="3">
        <f t="shared" si="0"/>
        <v>0.4285974988854368</v>
      </c>
      <c r="C9" s="3">
        <f t="shared" si="1"/>
        <v>2.0275999834223373</v>
      </c>
    </row>
    <row r="10" spans="1:3" x14ac:dyDescent="0.25">
      <c r="A10" s="3">
        <v>0.8</v>
      </c>
      <c r="B10" s="3">
        <f t="shared" si="0"/>
        <v>0.31751283651294365</v>
      </c>
      <c r="C10" s="3">
        <f t="shared" si="1"/>
        <v>2.4765162121975575</v>
      </c>
    </row>
    <row r="11" spans="1:3" x14ac:dyDescent="0.25">
      <c r="A11" s="3">
        <v>0.9</v>
      </c>
      <c r="B11" s="3">
        <f t="shared" si="0"/>
        <v>0.23521929458912416</v>
      </c>
      <c r="C11" s="3">
        <f t="shared" si="1"/>
        <v>3.0248237322064733</v>
      </c>
    </row>
    <row r="12" spans="1:3" x14ac:dyDescent="0.25">
      <c r="A12" s="3">
        <v>1</v>
      </c>
      <c r="B12" s="3">
        <f t="shared" si="0"/>
        <v>0.1742547392875238</v>
      </c>
      <c r="C12" s="3">
        <f t="shared" si="1"/>
        <v>3.6945280494653252</v>
      </c>
    </row>
    <row r="14" spans="1:3" x14ac:dyDescent="0.25">
      <c r="A14" s="3" t="s">
        <v>22</v>
      </c>
      <c r="B14" s="3">
        <v>1</v>
      </c>
    </row>
    <row r="15" spans="1:3" x14ac:dyDescent="0.25">
      <c r="A15" s="3" t="s">
        <v>23</v>
      </c>
      <c r="B15" s="3">
        <v>0.4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C9" sqref="C9"/>
    </sheetView>
  </sheetViews>
  <sheetFormatPr defaultColWidth="8.5703125" defaultRowHeight="15" x14ac:dyDescent="0.25"/>
  <cols>
    <col min="1" max="1" width="8.5703125" style="3"/>
    <col min="2" max="2" width="17.5703125" style="3" customWidth="1"/>
    <col min="3" max="16384" width="8.5703125" style="3"/>
  </cols>
  <sheetData>
    <row r="3" spans="2:3" x14ac:dyDescent="0.25">
      <c r="B3" s="4" t="s">
        <v>24</v>
      </c>
      <c r="C3" s="3">
        <v>0.38918205419021351</v>
      </c>
    </row>
    <row r="5" spans="2:3" x14ac:dyDescent="0.25">
      <c r="B5" s="4" t="s">
        <v>25</v>
      </c>
      <c r="C5" s="3">
        <f>3.5*EXP(-3*C3)</f>
        <v>1.088953132598129</v>
      </c>
    </row>
    <row r="6" spans="2:3" x14ac:dyDescent="0.25">
      <c r="B6" s="4"/>
    </row>
    <row r="7" spans="2:3" x14ac:dyDescent="0.25">
      <c r="B7" s="4" t="s">
        <v>26</v>
      </c>
      <c r="C7" s="3">
        <f>0.5*EXP(2*C3)</f>
        <v>1.0889532653369005</v>
      </c>
    </row>
    <row r="8" spans="2:3" x14ac:dyDescent="0.25">
      <c r="B8" s="4"/>
    </row>
    <row r="9" spans="2:3" x14ac:dyDescent="0.25">
      <c r="B9" s="4" t="s">
        <v>27</v>
      </c>
      <c r="C9" s="3">
        <f>C5-C7</f>
        <v>-1.3273877152997215E-7</v>
      </c>
    </row>
    <row r="12" spans="2:3" x14ac:dyDescent="0.25">
      <c r="B12" s="3" t="s">
        <v>28</v>
      </c>
      <c r="C12" s="3">
        <f>(LN(3.5)-LN(0.5))/5</f>
        <v>0.3891820298110627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ColWidth="8.5703125" defaultRowHeight="15" x14ac:dyDescent="0.25"/>
  <cols>
    <col min="1" max="1" width="12.7109375" style="3" customWidth="1"/>
    <col min="2" max="2" width="17.28515625" style="3" customWidth="1"/>
    <col min="3" max="3" width="18.7109375" style="3" customWidth="1"/>
    <col min="4" max="16384" width="8.5703125" style="3"/>
  </cols>
  <sheetData>
    <row r="1" spans="1:3" x14ac:dyDescent="0.25">
      <c r="A1" s="3" t="s">
        <v>29</v>
      </c>
      <c r="B1" s="3" t="s">
        <v>30</v>
      </c>
      <c r="C1" s="3" t="s">
        <v>31</v>
      </c>
    </row>
    <row r="2" spans="1:3" x14ac:dyDescent="0.25">
      <c r="A2" s="3">
        <v>25</v>
      </c>
      <c r="B2" s="3">
        <f>100/(1+EXP(-(-20+0.5*A2)))</f>
        <v>5.5277863692359951E-2</v>
      </c>
      <c r="C2" s="3">
        <f>100/(1+EXP(-(24-0.6*A2)))</f>
        <v>99.987660542401372</v>
      </c>
    </row>
    <row r="3" spans="1:3" x14ac:dyDescent="0.25">
      <c r="A3" s="3">
        <v>30</v>
      </c>
      <c r="B3" s="3">
        <f t="shared" ref="B3:B11" si="0">100/(1+EXP(-(-20+0.5*A3)))</f>
        <v>0.66928509242848555</v>
      </c>
      <c r="C3" s="3">
        <f t="shared" ref="C3:C11" si="1">100/(1+EXP(-(24-0.6*A3)))</f>
        <v>99.752737684336537</v>
      </c>
    </row>
    <row r="4" spans="1:3" x14ac:dyDescent="0.25">
      <c r="A4" s="3">
        <v>35</v>
      </c>
      <c r="B4" s="3">
        <f t="shared" si="0"/>
        <v>7.5858180021243555</v>
      </c>
      <c r="C4" s="3">
        <f t="shared" si="1"/>
        <v>95.257412682243327</v>
      </c>
    </row>
    <row r="5" spans="1:3" x14ac:dyDescent="0.25">
      <c r="A5" s="3">
        <v>40</v>
      </c>
      <c r="B5" s="3">
        <f t="shared" si="0"/>
        <v>50</v>
      </c>
      <c r="C5" s="3">
        <f t="shared" si="1"/>
        <v>50</v>
      </c>
    </row>
    <row r="6" spans="1:3" x14ac:dyDescent="0.25">
      <c r="A6" s="3">
        <v>45</v>
      </c>
      <c r="B6" s="3">
        <f t="shared" si="0"/>
        <v>92.414181997875644</v>
      </c>
      <c r="C6" s="3">
        <f t="shared" si="1"/>
        <v>4.7425873177566782</v>
      </c>
    </row>
    <row r="7" spans="1:3" x14ac:dyDescent="0.25">
      <c r="A7" s="3">
        <v>50</v>
      </c>
      <c r="B7" s="3">
        <f t="shared" si="0"/>
        <v>99.330714907571519</v>
      </c>
      <c r="C7" s="3">
        <f t="shared" si="1"/>
        <v>0.24726231566347745</v>
      </c>
    </row>
    <row r="8" spans="1:3" x14ac:dyDescent="0.25">
      <c r="A8" s="3">
        <v>55</v>
      </c>
      <c r="B8" s="3">
        <f t="shared" si="0"/>
        <v>99.944722136307647</v>
      </c>
      <c r="C8" s="3">
        <f t="shared" si="1"/>
        <v>1.2339457598623173E-2</v>
      </c>
    </row>
    <row r="9" spans="1:3" x14ac:dyDescent="0.25">
      <c r="A9" s="3">
        <v>60</v>
      </c>
      <c r="B9" s="3">
        <f t="shared" si="0"/>
        <v>99.995460213129761</v>
      </c>
      <c r="C9" s="3">
        <f t="shared" si="1"/>
        <v>6.1441746022147185E-4</v>
      </c>
    </row>
    <row r="10" spans="1:3" x14ac:dyDescent="0.25">
      <c r="A10" s="3">
        <v>65</v>
      </c>
      <c r="B10" s="3">
        <f t="shared" si="0"/>
        <v>99.999627336071583</v>
      </c>
      <c r="C10" s="3">
        <f t="shared" si="1"/>
        <v>3.0590222692562473E-5</v>
      </c>
    </row>
    <row r="11" spans="1:3" x14ac:dyDescent="0.25">
      <c r="A11" s="3">
        <v>70</v>
      </c>
      <c r="B11" s="3">
        <f t="shared" si="0"/>
        <v>99.999969409777293</v>
      </c>
      <c r="C11" s="3">
        <f t="shared" si="1"/>
        <v>1.5229979512760349E-6</v>
      </c>
    </row>
    <row r="13" spans="1:3" ht="30" x14ac:dyDescent="0.25">
      <c r="A13" s="5" t="s">
        <v>32</v>
      </c>
      <c r="B13" s="3">
        <v>1</v>
      </c>
    </row>
    <row r="14" spans="1:3" ht="30" x14ac:dyDescent="0.25">
      <c r="A14" s="6" t="s">
        <v>33</v>
      </c>
      <c r="B14" s="3">
        <v>40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C9" sqref="C9"/>
    </sheetView>
  </sheetViews>
  <sheetFormatPr defaultColWidth="8.5703125" defaultRowHeight="15" x14ac:dyDescent="0.25"/>
  <cols>
    <col min="1" max="1" width="8.5703125" style="3"/>
    <col min="2" max="2" width="17.85546875" style="3" customWidth="1"/>
    <col min="3" max="3" width="12" style="3" bestFit="1" customWidth="1"/>
    <col min="4" max="16384" width="8.5703125" style="3"/>
  </cols>
  <sheetData>
    <row r="3" spans="2:3" x14ac:dyDescent="0.25">
      <c r="B3" s="4" t="s">
        <v>34</v>
      </c>
      <c r="C3" s="3">
        <v>47.658654572221486</v>
      </c>
    </row>
    <row r="5" spans="2:3" x14ac:dyDescent="0.25">
      <c r="B5" s="4" t="s">
        <v>35</v>
      </c>
      <c r="C5" s="3">
        <f>100/(1+EXP(-(-20+0.5*C3)))</f>
        <v>97.873768246490272</v>
      </c>
    </row>
    <row r="6" spans="2:3" x14ac:dyDescent="0.25">
      <c r="B6" s="4"/>
    </row>
    <row r="7" spans="2:3" x14ac:dyDescent="0.25">
      <c r="B7" s="4" t="s">
        <v>36</v>
      </c>
      <c r="C7" s="3">
        <f>100/(1+EXP(-(24-0.6*C3)))</f>
        <v>0.99992783831116094</v>
      </c>
    </row>
    <row r="8" spans="2:3" x14ac:dyDescent="0.25">
      <c r="B8" s="4"/>
    </row>
    <row r="9" spans="2:3" x14ac:dyDescent="0.25">
      <c r="B9" s="4" t="s">
        <v>37</v>
      </c>
      <c r="C9" s="3">
        <f>(C5-C7)^2</f>
        <v>9384.5409554293547</v>
      </c>
    </row>
    <row r="12" spans="2:3" x14ac:dyDescent="0.25">
      <c r="B12" s="4" t="s">
        <v>38</v>
      </c>
      <c r="C12" s="3">
        <v>40</v>
      </c>
    </row>
    <row r="14" spans="2:3" x14ac:dyDescent="0.25">
      <c r="B14" s="4" t="s">
        <v>39</v>
      </c>
      <c r="C14" s="3">
        <v>30.809707951675701</v>
      </c>
    </row>
    <row r="15" spans="2:3" x14ac:dyDescent="0.25">
      <c r="B15" s="4"/>
    </row>
    <row r="16" spans="2:3" x14ac:dyDescent="0.25">
      <c r="B16" s="4" t="s">
        <v>40</v>
      </c>
      <c r="C16" s="3">
        <v>47.658654597745702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3" sqref="G13"/>
    </sheetView>
  </sheetViews>
  <sheetFormatPr defaultRowHeight="15" x14ac:dyDescent="0.25"/>
  <cols>
    <col min="1" max="1" width="16.7109375" bestFit="1" customWidth="1"/>
    <col min="3" max="3" width="10.140625" bestFit="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3</v>
      </c>
      <c r="B2">
        <v>1</v>
      </c>
      <c r="C2" s="1">
        <v>100000</v>
      </c>
      <c r="D2">
        <v>0</v>
      </c>
      <c r="E2">
        <f>C2/C$2</f>
        <v>1</v>
      </c>
      <c r="F2">
        <f>E2*D2</f>
        <v>0</v>
      </c>
      <c r="G2">
        <f>F2*EXP(-G$13*B2)</f>
        <v>0</v>
      </c>
    </row>
    <row r="3" spans="1:7" x14ac:dyDescent="0.25">
      <c r="A3" t="s">
        <v>4</v>
      </c>
      <c r="B3">
        <v>2</v>
      </c>
      <c r="C3">
        <v>4800</v>
      </c>
      <c r="D3">
        <v>0</v>
      </c>
      <c r="E3">
        <f>C3/C$2</f>
        <v>4.8000000000000001E-2</v>
      </c>
      <c r="F3">
        <f t="shared" ref="F3:F11" si="0">E3*D3</f>
        <v>0</v>
      </c>
      <c r="G3">
        <f>F3*EXP(-G$13*B3)</f>
        <v>0</v>
      </c>
    </row>
    <row r="4" spans="1:7" x14ac:dyDescent="0.25">
      <c r="A4" t="s">
        <v>5</v>
      </c>
      <c r="B4">
        <v>3</v>
      </c>
      <c r="C4">
        <v>336</v>
      </c>
      <c r="D4">
        <v>26.4</v>
      </c>
      <c r="E4">
        <f t="shared" ref="E4:E11" si="1">C4/C$2</f>
        <v>3.3600000000000001E-3</v>
      </c>
      <c r="F4">
        <f t="shared" si="0"/>
        <v>8.8704000000000005E-2</v>
      </c>
      <c r="G4">
        <f t="shared" ref="G4:G11" si="2">F4*EXP(-G$13*B4)</f>
        <v>0.11864662252896545</v>
      </c>
    </row>
    <row r="5" spans="1:7" x14ac:dyDescent="0.25">
      <c r="A5" t="s">
        <v>6</v>
      </c>
      <c r="B5">
        <v>4</v>
      </c>
      <c r="C5" s="2">
        <v>306</v>
      </c>
      <c r="D5">
        <v>29.4</v>
      </c>
      <c r="E5">
        <f t="shared" si="1"/>
        <v>3.0599999999999998E-3</v>
      </c>
      <c r="F5">
        <f t="shared" si="0"/>
        <v>8.9963999999999988E-2</v>
      </c>
      <c r="G5">
        <f t="shared" si="2"/>
        <v>0.13258212971830735</v>
      </c>
    </row>
    <row r="6" spans="1:7" x14ac:dyDescent="0.25">
      <c r="A6" t="s">
        <v>7</v>
      </c>
      <c r="B6">
        <v>5</v>
      </c>
      <c r="C6" s="2">
        <v>269</v>
      </c>
      <c r="D6">
        <v>37.200000000000003</v>
      </c>
      <c r="E6">
        <f t="shared" si="1"/>
        <v>2.6900000000000001E-3</v>
      </c>
      <c r="F6">
        <f t="shared" si="0"/>
        <v>0.10006800000000002</v>
      </c>
      <c r="G6">
        <f t="shared" si="2"/>
        <v>0.16248583722297658</v>
      </c>
    </row>
    <row r="7" spans="1:7" x14ac:dyDescent="0.25">
      <c r="A7" t="s">
        <v>8</v>
      </c>
      <c r="B7">
        <v>6</v>
      </c>
      <c r="C7" s="2">
        <v>224</v>
      </c>
      <c r="D7">
        <v>43</v>
      </c>
      <c r="E7">
        <f t="shared" si="1"/>
        <v>2.2399999999999998E-3</v>
      </c>
      <c r="F7">
        <f t="shared" si="0"/>
        <v>9.6319999999999989E-2</v>
      </c>
      <c r="G7">
        <f t="shared" si="2"/>
        <v>0.17232203910663291</v>
      </c>
    </row>
    <row r="8" spans="1:7" x14ac:dyDescent="0.25">
      <c r="A8" t="s">
        <v>9</v>
      </c>
      <c r="B8">
        <v>7</v>
      </c>
      <c r="C8" s="2">
        <v>173</v>
      </c>
      <c r="D8">
        <v>45.2</v>
      </c>
      <c r="E8">
        <f t="shared" si="1"/>
        <v>1.73E-3</v>
      </c>
      <c r="F8">
        <f t="shared" si="0"/>
        <v>7.8196000000000002E-2</v>
      </c>
      <c r="G8">
        <f t="shared" si="2"/>
        <v>0.15413914568710463</v>
      </c>
    </row>
    <row r="9" spans="1:7" x14ac:dyDescent="0.25">
      <c r="A9" t="s">
        <v>10</v>
      </c>
      <c r="B9">
        <v>8</v>
      </c>
      <c r="C9" s="2">
        <v>137</v>
      </c>
      <c r="D9">
        <v>32.5</v>
      </c>
      <c r="E9">
        <f t="shared" si="1"/>
        <v>1.3699999999999999E-3</v>
      </c>
      <c r="F9">
        <f t="shared" si="0"/>
        <v>4.4524999999999995E-2</v>
      </c>
      <c r="G9">
        <f t="shared" si="2"/>
        <v>9.6702209307016632E-2</v>
      </c>
    </row>
    <row r="10" spans="1:7" x14ac:dyDescent="0.25">
      <c r="A10" t="s">
        <v>11</v>
      </c>
      <c r="B10">
        <v>9</v>
      </c>
      <c r="C10" s="2">
        <v>103</v>
      </c>
      <c r="D10">
        <v>38.5</v>
      </c>
      <c r="E10">
        <f t="shared" si="1"/>
        <v>1.0300000000000001E-3</v>
      </c>
      <c r="F10">
        <f t="shared" si="0"/>
        <v>3.9655000000000003E-2</v>
      </c>
      <c r="G10">
        <f t="shared" si="2"/>
        <v>9.489306642934596E-2</v>
      </c>
    </row>
    <row r="11" spans="1:7" x14ac:dyDescent="0.25">
      <c r="A11" t="s">
        <v>12</v>
      </c>
      <c r="B11">
        <v>10</v>
      </c>
      <c r="C11" s="2">
        <v>57</v>
      </c>
      <c r="D11">
        <v>45.4</v>
      </c>
      <c r="E11">
        <f t="shared" si="1"/>
        <v>5.6999999999999998E-4</v>
      </c>
      <c r="F11">
        <f t="shared" si="0"/>
        <v>2.5877999999999998E-2</v>
      </c>
      <c r="G11">
        <f t="shared" si="2"/>
        <v>6.8229359399858414E-2</v>
      </c>
    </row>
    <row r="13" spans="1:7" x14ac:dyDescent="0.25">
      <c r="F13" t="s">
        <v>17</v>
      </c>
      <c r="G13">
        <v>-9.694817750555286E-2</v>
      </c>
    </row>
    <row r="15" spans="1:7" x14ac:dyDescent="0.25">
      <c r="F15" t="s">
        <v>18</v>
      </c>
      <c r="G15">
        <f>SUM(G2:G11)</f>
        <v>1.000000409400208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 jacks graphs</vt:lpstr>
      <vt:lpstr>Prop jacks equil</vt:lpstr>
      <vt:lpstr>Behaviors graphs</vt:lpstr>
      <vt:lpstr>Behavior switch</vt:lpstr>
      <vt:lpstr>Life_table</vt:lpstr>
    </vt:vector>
  </TitlesOfParts>
  <Company>CSU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wkristan</dc:creator>
  <cp:lastModifiedBy>William Kristan</cp:lastModifiedBy>
  <dcterms:created xsi:type="dcterms:W3CDTF">2016-03-11T15:38:02Z</dcterms:created>
  <dcterms:modified xsi:type="dcterms:W3CDTF">2017-10-30T19:41:29Z</dcterms:modified>
</cp:coreProperties>
</file>