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csusm-my.sharepoint.com/personal/wkristan_csusm_edu/Documents/Documents/classes/scientific_computing/exercises/6.array_formulas/"/>
    </mc:Choice>
  </mc:AlternateContent>
  <xr:revisionPtr revIDLastSave="71" documentId="11_4A16DB2DEF7D2B792BD76D0E99D9184182271B35" xr6:coauthVersionLast="47" xr6:coauthVersionMax="47" xr10:uidLastSave="{A820BA59-D350-4F7B-B218-011ACABE6488}"/>
  <bookViews>
    <workbookView xWindow="-120" yWindow="-120" windowWidth="19440" windowHeight="11640" tabRatio="562" activeTab="1" xr2:uid="{00000000-000D-0000-FFFF-FFFF00000000}"/>
  </bookViews>
  <sheets>
    <sheet name="Grouped data" sheetId="2" r:id="rId1"/>
    <sheet name="Matrix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4" l="1" a="1"/>
  <c r="J4" i="4"/>
  <c r="B16" i="2" a="1"/>
  <c r="B16" i="2"/>
  <c r="B15" i="2"/>
  <c r="L8" i="4"/>
  <c r="L7" i="4"/>
  <c r="L6" i="4"/>
  <c r="L5" i="4"/>
  <c r="L4" i="4"/>
  <c r="M4" i="4"/>
  <c r="B14" i="2" a="1"/>
  <c r="B14" i="2" s="1"/>
  <c r="C2" i="2" l="1"/>
  <c r="D2" i="2" s="1"/>
  <c r="C12" i="2"/>
  <c r="D12" i="2" s="1"/>
  <c r="C3" i="2"/>
  <c r="D3" i="2" s="1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M5" i="4"/>
  <c r="M8" i="4"/>
  <c r="M7" i="4"/>
  <c r="M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<sst xmlns="http://schemas.openxmlformats.org/spreadsheetml/2006/main" count="32" uniqueCount="27">
  <si>
    <t>Number of aphids</t>
  </si>
  <si>
    <t>Frequency</t>
  </si>
  <si>
    <t>Adult age</t>
  </si>
  <si>
    <t>fork length</t>
  </si>
  <si>
    <t>adult weight</t>
  </si>
  <si>
    <t>spawn date</t>
  </si>
  <si>
    <t>growth rate</t>
  </si>
  <si>
    <t>Adult age (yr^3)</t>
  </si>
  <si>
    <t>fork length (mm)</t>
  </si>
  <si>
    <t>adult weight (sqrt(g))</t>
  </si>
  <si>
    <t>spawn date (ln(jdate))</t>
  </si>
  <si>
    <t>growth rate (mm/ln(d))</t>
  </si>
  <si>
    <t>G matrix for Chinook salmon</t>
  </si>
  <si>
    <t>Mean</t>
  </si>
  <si>
    <t>Squared differences</t>
  </si>
  <si>
    <t>diffs x freqs</t>
  </si>
  <si>
    <t>SD</t>
  </si>
  <si>
    <t>SD one cell</t>
  </si>
  <si>
    <t>Gradients</t>
  </si>
  <si>
    <t>Responses</t>
  </si>
  <si>
    <t>Means (untransformed)</t>
  </si>
  <si>
    <t>Means (transformed)</t>
  </si>
  <si>
    <t>Percent change</t>
  </si>
  <si>
    <t>Trait</t>
  </si>
  <si>
    <t>Length -</t>
  </si>
  <si>
    <t>Length -, growth +</t>
  </si>
  <si>
    <t>Length -, growth +, age-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</si>
</sst>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10" fontId="0" fillId="0" borderId="0" xfId="1" applyNumberFormat="1" applyFon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Responses to selection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Matrix!$A$12</c:f>
              <c:strCache>
                <c:ptCount val="1"/>
                <c:pt idx="0">
                  <c:v>Adult age (yr^3)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Matrix!$B$11:$D$11</c:f>
              <c:strCache>
                <c:ptCount val="3"/>
                <c:pt idx="0">
                  <c:v>Length -</c:v>
                </c:pt>
                <c:pt idx="1">
                  <c:v>Length -, growth +</c:v>
                </c:pt>
                <c:pt idx="2">
                  <c:v>Length -, growth +, age-</c:v>
                </c:pt>
              </c:strCache>
            </c:strRef>
          </c:cat>
          <c:val>
            <c:numRef>
              <c:f>Matrix!$B$12:$D$12</c:f>
              <c:numCache>
                <c:formatCode>0.00%</c:formatCode>
                <c:ptCount val="3"/>
                <c:pt idx="0">
                  <c:v>-0.63174074074074082</c:v>
                </c:pt>
                <c:pt idx="1">
                  <c:v>-0.41877777777777786</c:v>
                </c:pt>
                <c:pt idx="2">
                  <c:v>-0.51188888888888895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E3-4EFB-972E-84E060E9ADD3}"/>
            </c:ext>
          </c:extLst>
        </c:ser>
        <c:ser>
          <c:idx val="1"/>
          <c:order val="1"/>
          <c:tx>
            <c:strRef>
              <c:f>Matrix!$A$13</c:f>
              <c:strCache>
                <c:ptCount val="1"/>
                <c:pt idx="0">
                  <c:v>fork length (mm)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Matrix!$B$11:$D$11</c:f>
              <c:strCache>
                <c:ptCount val="3"/>
                <c:pt idx="0">
                  <c:v>Length -</c:v>
                </c:pt>
                <c:pt idx="1">
                  <c:v>Length -, growth +</c:v>
                </c:pt>
                <c:pt idx="2">
                  <c:v>Length -, growth +, age-</c:v>
                </c:pt>
              </c:strCache>
            </c:strRef>
          </c:cat>
          <c:val>
            <c:numRef>
              <c:f>Matrix!$B$13:$D$13</c:f>
              <c:numCache>
                <c:formatCode>0.00%</c:formatCode>
                <c:ptCount val="3"/>
                <c:pt idx="0">
                  <c:v>-5.7310439560439567E-2</c:v>
                </c:pt>
                <c:pt idx="1">
                  <c:v>-4.9299450549450556E-2</c:v>
                </c:pt>
                <c:pt idx="2">
                  <c:v>-6.4919413919413929E-2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E3-4EFB-972E-84E060E9ADD3}"/>
            </c:ext>
          </c:extLst>
        </c:ser>
        <c:ser>
          <c:idx val="2"/>
          <c:order val="2"/>
          <c:tx>
            <c:strRef>
              <c:f>Matrix!$A$14</c:f>
              <c:strCache>
                <c:ptCount val="1"/>
                <c:pt idx="0">
                  <c:v>adult weight (sqrt(g))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Matrix!$B$11:$D$11</c:f>
              <c:strCache>
                <c:ptCount val="3"/>
                <c:pt idx="0">
                  <c:v>Length -</c:v>
                </c:pt>
                <c:pt idx="1">
                  <c:v>Length -, growth +</c:v>
                </c:pt>
                <c:pt idx="2">
                  <c:v>Length -, growth +, age-</c:v>
                </c:pt>
              </c:strCache>
            </c:strRef>
          </c:cat>
          <c:val>
            <c:numRef>
              <c:f>Matrix!$B$14:$D$14</c:f>
              <c:numCache>
                <c:formatCode>0.00%</c:formatCode>
                <c:ptCount val="3"/>
                <c:pt idx="0">
                  <c:v>-5.8995513289023041E-2</c:v>
                </c:pt>
                <c:pt idx="1">
                  <c:v>-5.1415275825724145E-2</c:v>
                </c:pt>
                <c:pt idx="2">
                  <c:v>-6.3685999592670656E-2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E3-4EFB-972E-84E060E9ADD3}"/>
            </c:ext>
          </c:extLst>
        </c:ser>
        <c:ser>
          <c:idx val="3"/>
          <c:order val="3"/>
          <c:tx>
            <c:strRef>
              <c:f>Matrix!$A$15</c:f>
              <c:strCache>
                <c:ptCount val="1"/>
                <c:pt idx="0">
                  <c:v>spawn date (ln(jdate))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Matrix!$B$11:$D$11</c:f>
              <c:strCache>
                <c:ptCount val="3"/>
                <c:pt idx="0">
                  <c:v>Length -</c:v>
                </c:pt>
                <c:pt idx="1">
                  <c:v>Length -, growth +</c:v>
                </c:pt>
                <c:pt idx="2">
                  <c:v>Length -, growth +, age-</c:v>
                </c:pt>
              </c:strCache>
            </c:strRef>
          </c:cat>
          <c:val>
            <c:numRef>
              <c:f>Matrix!$B$15:$D$15</c:f>
              <c:numCache>
                <c:formatCode>0.00%</c:formatCode>
                <c:ptCount val="3"/>
                <c:pt idx="0">
                  <c:v>-9.093983465089672E-4</c:v>
                </c:pt>
                <c:pt idx="1">
                  <c:v>-8.9377890925976743E-4</c:v>
                </c:pt>
                <c:pt idx="2">
                  <c:v>-9.7361158853345535E-4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E3-4EFB-972E-84E060E9ADD3}"/>
            </c:ext>
          </c:extLst>
        </c:ser>
        <c:ser>
          <c:idx val="4"/>
          <c:order val="4"/>
          <c:tx>
            <c:strRef>
              <c:f>Matrix!$A$16</c:f>
              <c:strCache>
                <c:ptCount val="1"/>
                <c:pt idx="0">
                  <c:v>growth rate (mm/ln(d))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Matrix!$B$11:$D$11</c:f>
              <c:strCache>
                <c:ptCount val="3"/>
                <c:pt idx="0">
                  <c:v>Length -</c:v>
                </c:pt>
                <c:pt idx="1">
                  <c:v>Length -, growth +</c:v>
                </c:pt>
                <c:pt idx="2">
                  <c:v>Length -, growth +, age-</c:v>
                </c:pt>
              </c:strCache>
            </c:strRef>
          </c:cat>
          <c:val>
            <c:numRef>
              <c:f>Matrix!$B$16:$D$16</c:f>
              <c:numCache>
                <c:formatCode>0.00%</c:formatCode>
                <c:ptCount val="3"/>
                <c:pt idx="0">
                  <c:v>-0.14109677419354838</c:v>
                </c:pt>
                <c:pt idx="1">
                  <c:v>-0.12453225806451612</c:v>
                </c:pt>
                <c:pt idx="2">
                  <c:v>-0.21727419354838709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3E3-4EFB-972E-84E060E9A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516928"/>
        <c:axId val="527513976"/>
      </c:lineChart>
      <c:catAx>
        <c:axId val="52751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513976"/>
        <c:crossesAt val="-15"/>
        <c:auto val="1"/>
        <c:lblAlgn val="ctr"/>
        <c:lblOffset val="100"/>
        <c:noMultiLvlLbl val="0"/>
      </c:catAx>
      <c:valAx>
        <c:axId val="52751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51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8</xdr:row>
      <xdr:rowOff>123825</xdr:rowOff>
    </xdr:from>
    <xdr:to>
      <xdr:col>14</xdr:col>
      <xdr:colOff>428625</xdr:colOff>
      <xdr:row>25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240B39-0D75-97F3-16B2-E162FE38E3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B15" sqref="B15"/>
    </sheetView>
  </sheetViews>
  <sheetFormatPr defaultColWidth="11.5703125" defaultRowHeight="12.75" x14ac:dyDescent="0.2"/>
  <cols>
    <col min="1" max="1" width="16.140625" customWidth="1"/>
  </cols>
  <sheetData>
    <row r="1" spans="1:4" x14ac:dyDescent="0.2">
      <c r="A1" t="s">
        <v>0</v>
      </c>
      <c r="B1" t="s">
        <v>1</v>
      </c>
      <c r="C1" t="s">
        <v>14</v>
      </c>
      <c r="D1" t="s">
        <v>15</v>
      </c>
    </row>
    <row r="2" spans="1:4" x14ac:dyDescent="0.2">
      <c r="A2">
        <v>0</v>
      </c>
      <c r="B2">
        <v>10</v>
      </c>
      <c r="C2">
        <f>(A2 - B$14)^2</f>
        <v>5.6643999999999997</v>
      </c>
      <c r="D2">
        <f>C2*B2</f>
        <v>56.643999999999998</v>
      </c>
    </row>
    <row r="3" spans="1:4" x14ac:dyDescent="0.2">
      <c r="A3">
        <v>1</v>
      </c>
      <c r="B3">
        <v>23</v>
      </c>
      <c r="C3">
        <f t="shared" ref="C3:C11" si="0">(A3 - B$14)^2</f>
        <v>1.9043999999999996</v>
      </c>
      <c r="D3">
        <f t="shared" ref="D3:D12" si="1">C3*B3</f>
        <v>43.801199999999994</v>
      </c>
    </row>
    <row r="4" spans="1:4" x14ac:dyDescent="0.2">
      <c r="A4">
        <v>2</v>
      </c>
      <c r="B4">
        <v>27</v>
      </c>
      <c r="C4">
        <f t="shared" si="0"/>
        <v>0.14439999999999992</v>
      </c>
      <c r="D4">
        <f t="shared" si="1"/>
        <v>3.8987999999999978</v>
      </c>
    </row>
    <row r="5" spans="1:4" x14ac:dyDescent="0.2">
      <c r="A5">
        <v>3</v>
      </c>
      <c r="B5">
        <v>20</v>
      </c>
      <c r="C5">
        <f t="shared" si="0"/>
        <v>0.38440000000000013</v>
      </c>
      <c r="D5">
        <f t="shared" si="1"/>
        <v>7.6880000000000024</v>
      </c>
    </row>
    <row r="6" spans="1:4" x14ac:dyDescent="0.2">
      <c r="A6">
        <v>4</v>
      </c>
      <c r="B6">
        <v>11</v>
      </c>
      <c r="C6">
        <f t="shared" si="0"/>
        <v>2.6244000000000005</v>
      </c>
      <c r="D6">
        <f t="shared" si="1"/>
        <v>28.868400000000005</v>
      </c>
    </row>
    <row r="7" spans="1:4" x14ac:dyDescent="0.2">
      <c r="A7">
        <v>5</v>
      </c>
      <c r="B7">
        <v>5</v>
      </c>
      <c r="C7">
        <f t="shared" si="0"/>
        <v>6.8644000000000007</v>
      </c>
      <c r="D7">
        <f t="shared" si="1"/>
        <v>34.322000000000003</v>
      </c>
    </row>
    <row r="8" spans="1:4" x14ac:dyDescent="0.2">
      <c r="A8">
        <v>6</v>
      </c>
      <c r="B8">
        <v>1</v>
      </c>
      <c r="C8">
        <f t="shared" si="0"/>
        <v>13.1044</v>
      </c>
      <c r="D8">
        <f t="shared" si="1"/>
        <v>13.1044</v>
      </c>
    </row>
    <row r="9" spans="1:4" x14ac:dyDescent="0.2">
      <c r="A9">
        <v>7</v>
      </c>
      <c r="B9">
        <v>1</v>
      </c>
      <c r="C9">
        <f t="shared" si="0"/>
        <v>21.3444</v>
      </c>
      <c r="D9">
        <f t="shared" si="1"/>
        <v>21.3444</v>
      </c>
    </row>
    <row r="10" spans="1:4" x14ac:dyDescent="0.2">
      <c r="A10">
        <v>8</v>
      </c>
      <c r="B10">
        <v>0</v>
      </c>
      <c r="C10">
        <f t="shared" si="0"/>
        <v>31.584400000000002</v>
      </c>
      <c r="D10">
        <f t="shared" si="1"/>
        <v>0</v>
      </c>
    </row>
    <row r="11" spans="1:4" x14ac:dyDescent="0.2">
      <c r="A11">
        <v>9</v>
      </c>
      <c r="B11">
        <v>1</v>
      </c>
      <c r="C11">
        <f t="shared" si="0"/>
        <v>43.824400000000004</v>
      </c>
      <c r="D11">
        <f t="shared" si="1"/>
        <v>43.824400000000004</v>
      </c>
    </row>
    <row r="12" spans="1:4" x14ac:dyDescent="0.2">
      <c r="A12">
        <v>10</v>
      </c>
      <c r="B12">
        <v>1</v>
      </c>
      <c r="C12">
        <f>(A12 - B$14)^2</f>
        <v>58.064399999999999</v>
      </c>
      <c r="D12">
        <f t="shared" si="1"/>
        <v>58.064399999999999</v>
      </c>
    </row>
    <row r="14" spans="1:4" x14ac:dyDescent="0.2">
      <c r="A14" t="s">
        <v>13</v>
      </c>
      <c r="B14">
        <f t="array" ref="B14">SUM(A2:A12*B2:B12)/SUM(B2:B12)</f>
        <v>2.38</v>
      </c>
    </row>
    <row r="15" spans="1:4" x14ac:dyDescent="0.2">
      <c r="A15" t="s">
        <v>16</v>
      </c>
      <c r="B15">
        <f>SQRT(SUM(D2:D12)/(SUM(B2:B12)-1))</f>
        <v>1.7739985081929204</v>
      </c>
    </row>
    <row r="16" spans="1:4" x14ac:dyDescent="0.2">
      <c r="A16" t="s">
        <v>17</v>
      </c>
      <c r="B16" cm="1">
        <f t="array" ref="B16">SQRT(SUM(B2:B12*(A2:A12 - B14)^2)/(SUM(B2:B12)-1))</f>
        <v>1.7739985081929204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6"/>
  <sheetViews>
    <sheetView tabSelected="1" workbookViewId="0">
      <selection activeCell="H5" sqref="H5"/>
    </sheetView>
  </sheetViews>
  <sheetFormatPr defaultRowHeight="12.75" x14ac:dyDescent="0.2"/>
  <cols>
    <col min="1" max="1" width="19.42578125" bestFit="1" customWidth="1"/>
    <col min="10" max="10" width="11.7109375" customWidth="1"/>
  </cols>
  <sheetData>
    <row r="2" spans="1:13" x14ac:dyDescent="0.2">
      <c r="B2" t="s">
        <v>12</v>
      </c>
    </row>
    <row r="3" spans="1:13" x14ac:dyDescent="0.2"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">
      <c r="A4" t="s">
        <v>7</v>
      </c>
      <c r="B4">
        <v>251.4</v>
      </c>
      <c r="C4">
        <v>1705.7</v>
      </c>
      <c r="D4">
        <v>143.1</v>
      </c>
      <c r="E4">
        <v>4.5999999999999999E-2</v>
      </c>
      <c r="F4">
        <v>575</v>
      </c>
      <c r="H4">
        <v>-0.01</v>
      </c>
      <c r="J4" cm="1">
        <f t="array" ref="J4:J8">MMULT(B4:F8,H4:H8)</f>
        <v>-13.821000000000002</v>
      </c>
      <c r="K4">
        <v>3</v>
      </c>
      <c r="L4">
        <f>K4^3</f>
        <v>27</v>
      </c>
      <c r="M4" s="1">
        <f>J4/L4</f>
        <v>-0.51188888888888895</v>
      </c>
    </row>
    <row r="5" spans="1:13" x14ac:dyDescent="0.2">
      <c r="A5" t="s">
        <v>8</v>
      </c>
      <c r="B5">
        <v>1705.7</v>
      </c>
      <c r="C5">
        <v>6258.3</v>
      </c>
      <c r="D5">
        <v>688</v>
      </c>
      <c r="E5">
        <v>0.52400000000000002</v>
      </c>
      <c r="F5">
        <v>874.8</v>
      </c>
      <c r="H5">
        <v>-0.01</v>
      </c>
      <c r="J5">
        <v>-70.89200000000001</v>
      </c>
      <c r="K5">
        <v>1092</v>
      </c>
      <c r="L5">
        <f>K5</f>
        <v>1092</v>
      </c>
      <c r="M5" s="1">
        <f>J5/L5</f>
        <v>-6.4919413919413929E-2</v>
      </c>
    </row>
    <row r="6" spans="1:13" x14ac:dyDescent="0.2">
      <c r="A6" t="s">
        <v>9</v>
      </c>
      <c r="B6">
        <v>143.1</v>
      </c>
      <c r="C6">
        <v>688</v>
      </c>
      <c r="D6">
        <v>1082.7</v>
      </c>
      <c r="E6">
        <v>4.1000000000000002E-2</v>
      </c>
      <c r="F6">
        <v>88.4</v>
      </c>
      <c r="H6">
        <v>0</v>
      </c>
      <c r="J6">
        <v>-7.4269999999999996</v>
      </c>
      <c r="K6">
        <v>13600</v>
      </c>
      <c r="L6">
        <f>SQRT(K6)</f>
        <v>116.61903789690601</v>
      </c>
      <c r="M6" s="1">
        <f>J6/L6</f>
        <v>-6.3685999592670656E-2</v>
      </c>
    </row>
    <row r="7" spans="1:13" x14ac:dyDescent="0.2">
      <c r="A7" t="s">
        <v>10</v>
      </c>
      <c r="B7">
        <v>4.5999999999999999E-2</v>
      </c>
      <c r="C7">
        <v>0.52400000000000002</v>
      </c>
      <c r="D7">
        <v>4.1000000000000002E-2</v>
      </c>
      <c r="E7">
        <v>2E-3</v>
      </c>
      <c r="F7">
        <v>8.9999999999999993E-3</v>
      </c>
      <c r="H7">
        <v>0</v>
      </c>
      <c r="J7">
        <v>-5.6100000000000013E-3</v>
      </c>
      <c r="K7">
        <v>318</v>
      </c>
      <c r="L7">
        <f>LN(K7)</f>
        <v>5.7620513827801769</v>
      </c>
      <c r="M7" s="1">
        <f>J7/L7</f>
        <v>-9.7361158853345535E-4</v>
      </c>
    </row>
    <row r="8" spans="1:13" x14ac:dyDescent="0.2">
      <c r="A8" t="s">
        <v>11</v>
      </c>
      <c r="B8">
        <v>575</v>
      </c>
      <c r="C8">
        <v>874.8</v>
      </c>
      <c r="D8">
        <v>88.4</v>
      </c>
      <c r="E8">
        <v>8.9999999999999993E-3</v>
      </c>
      <c r="F8">
        <v>102.7</v>
      </c>
      <c r="H8">
        <v>0.01</v>
      </c>
      <c r="J8">
        <v>-13.471</v>
      </c>
      <c r="K8">
        <v>62</v>
      </c>
      <c r="L8">
        <f>K8</f>
        <v>62</v>
      </c>
      <c r="M8" s="1">
        <f>J8/L8</f>
        <v>-0.21727419354838709</v>
      </c>
    </row>
    <row r="11" spans="1:13" ht="38.25" x14ac:dyDescent="0.2">
      <c r="A11" t="s">
        <v>23</v>
      </c>
      <c r="B11" s="3" t="s">
        <v>24</v>
      </c>
      <c r="C11" s="3" t="s">
        <v>25</v>
      </c>
      <c r="D11" s="3" t="s">
        <v>26</v>
      </c>
    </row>
    <row r="12" spans="1:13" x14ac:dyDescent="0.2">
      <c r="A12" t="s">
        <v>7</v>
      </c>
      <c r="B12" s="2">
        <v>-0.63174074074074082</v>
      </c>
      <c r="C12" s="2">
        <v>-0.41877777777777786</v>
      </c>
      <c r="D12" s="2">
        <v>-0.51188888888888895</v>
      </c>
    </row>
    <row r="13" spans="1:13" x14ac:dyDescent="0.2">
      <c r="A13" t="s">
        <v>8</v>
      </c>
      <c r="B13" s="2">
        <v>-5.7310439560439567E-2</v>
      </c>
      <c r="C13" s="2">
        <v>-4.9299450549450556E-2</v>
      </c>
      <c r="D13" s="2">
        <v>-6.4919413919413929E-2</v>
      </c>
    </row>
    <row r="14" spans="1:13" x14ac:dyDescent="0.2">
      <c r="A14" t="s">
        <v>9</v>
      </c>
      <c r="B14" s="2">
        <v>-5.8995513289023041E-2</v>
      </c>
      <c r="C14" s="2">
        <v>-5.1415275825724145E-2</v>
      </c>
      <c r="D14" s="2">
        <v>-6.3685999592670656E-2</v>
      </c>
    </row>
    <row r="15" spans="1:13" x14ac:dyDescent="0.2">
      <c r="A15" t="s">
        <v>10</v>
      </c>
      <c r="B15" s="2">
        <v>-9.093983465089672E-4</v>
      </c>
      <c r="C15" s="2">
        <v>-8.9377890925976743E-4</v>
      </c>
      <c r="D15" s="2">
        <v>-9.7361158853345535E-4</v>
      </c>
    </row>
    <row r="16" spans="1:13" x14ac:dyDescent="0.2">
      <c r="A16" t="s">
        <v>11</v>
      </c>
      <c r="B16" s="2">
        <v>-0.14109677419354838</v>
      </c>
      <c r="C16" s="2">
        <v>-0.12453225806451612</v>
      </c>
      <c r="D16" s="2">
        <v>-0.21727419354838709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Grouped data</vt:lpstr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Kristan</dc:creator>
  <cp:lastModifiedBy>Bill Kristan</cp:lastModifiedBy>
  <dcterms:created xsi:type="dcterms:W3CDTF">2017-09-08T15:42:46Z</dcterms:created>
  <dcterms:modified xsi:type="dcterms:W3CDTF">2023-03-06T19:48:56Z</dcterms:modified>
</cp:coreProperties>
</file>