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M$\Dropbox\work\classes\ecological_monitoring\labs\lab10_bbs_trend\"/>
    </mc:Choice>
  </mc:AlternateContent>
  <bookViews>
    <workbookView xWindow="0" yWindow="0" windowWidth="16380" windowHeight="8190" tabRatio="500" activeTab="1"/>
  </bookViews>
  <sheets>
    <sheet name="BBS" sheetId="1" r:id="rId1"/>
    <sheet name="Osprey" sheetId="2" r:id="rId2"/>
    <sheet name="BaldEagle" sheetId="3" r:id="rId3"/>
    <sheet name="NorthernHarrier" sheetId="4" r:id="rId4"/>
    <sheet name="Red-shoulderedHawk" sheetId="5" r:id="rId5"/>
    <sheet name="Merlin" sheetId="6" r:id="rId6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0" i="6" l="1" a="1"/>
  <c r="F10" i="6" s="1"/>
  <c r="F14" i="6" s="1"/>
  <c r="M6" i="6"/>
  <c r="I6" i="6"/>
  <c r="G6" i="6"/>
  <c r="J6" i="6" s="1"/>
  <c r="M5" i="6"/>
  <c r="J5" i="6"/>
  <c r="I5" i="6"/>
  <c r="G5" i="6"/>
  <c r="M4" i="6"/>
  <c r="I4" i="6"/>
  <c r="G4" i="6"/>
  <c r="J4" i="6" s="1"/>
  <c r="L5" i="6" s="1"/>
  <c r="N5" i="6" s="1"/>
  <c r="O5" i="6" s="1"/>
  <c r="M3" i="6"/>
  <c r="J3" i="6"/>
  <c r="I3" i="6"/>
  <c r="G3" i="6"/>
  <c r="J2" i="6"/>
  <c r="I2" i="6"/>
  <c r="G2" i="6" a="1"/>
  <c r="G2" i="6" s="1"/>
  <c r="H10" i="5"/>
  <c r="H14" i="5" s="1"/>
  <c r="F10" i="5" a="1"/>
  <c r="M6" i="5"/>
  <c r="I6" i="5"/>
  <c r="M5" i="5"/>
  <c r="I5" i="5"/>
  <c r="M4" i="5"/>
  <c r="I4" i="5"/>
  <c r="M3" i="5"/>
  <c r="I3" i="5"/>
  <c r="I2" i="5"/>
  <c r="G2" i="5" a="1"/>
  <c r="G2" i="5" s="1"/>
  <c r="F14" i="4"/>
  <c r="G10" i="4"/>
  <c r="G14" i="4" s="1"/>
  <c r="F10" i="4" a="1"/>
  <c r="H10" i="4" s="1"/>
  <c r="F10" i="4"/>
  <c r="M6" i="4"/>
  <c r="I6" i="4"/>
  <c r="M5" i="4"/>
  <c r="I5" i="4"/>
  <c r="M4" i="4"/>
  <c r="I4" i="4"/>
  <c r="M3" i="4"/>
  <c r="I3" i="4"/>
  <c r="I2" i="4"/>
  <c r="G2" i="4" a="1"/>
  <c r="G2" i="4"/>
  <c r="G14" i="3"/>
  <c r="J10" i="3"/>
  <c r="F10" i="3" a="1"/>
  <c r="G10" i="3" s="1"/>
  <c r="F10" i="3"/>
  <c r="F14" i="3" s="1"/>
  <c r="M6" i="3"/>
  <c r="I6" i="3"/>
  <c r="M5" i="3"/>
  <c r="I5" i="3"/>
  <c r="M4" i="3"/>
  <c r="I4" i="3"/>
  <c r="M3" i="3"/>
  <c r="I3" i="3"/>
  <c r="J2" i="3"/>
  <c r="I2" i="3"/>
  <c r="G2" i="3" a="1"/>
  <c r="G2" i="3"/>
  <c r="G6" i="3" s="1"/>
  <c r="J6" i="3" s="1"/>
  <c r="D71" i="2"/>
  <c r="D55" i="2"/>
  <c r="D40" i="2"/>
  <c r="D32" i="2"/>
  <c r="D24" i="2"/>
  <c r="D16" i="2"/>
  <c r="H10" i="2"/>
  <c r="G10" i="2"/>
  <c r="G14" i="2" s="1"/>
  <c r="F10" i="2" a="1"/>
  <c r="F10" i="2"/>
  <c r="F14" i="2" s="1"/>
  <c r="D9" i="2" s="1"/>
  <c r="D10" i="2"/>
  <c r="M6" i="2"/>
  <c r="I6" i="2"/>
  <c r="M5" i="2"/>
  <c r="I5" i="2"/>
  <c r="M4" i="2"/>
  <c r="I4" i="2"/>
  <c r="M3" i="2"/>
  <c r="I3" i="2"/>
  <c r="J2" i="2"/>
  <c r="I2" i="2"/>
  <c r="G2" i="2" a="1"/>
  <c r="G2" i="2"/>
  <c r="G6" i="2" s="1"/>
  <c r="J6" i="2" s="1"/>
  <c r="D13" i="2" l="1"/>
  <c r="D19" i="2"/>
  <c r="D27" i="2"/>
  <c r="D35" i="2"/>
  <c r="D43" i="2"/>
  <c r="D59" i="2"/>
  <c r="D75" i="2"/>
  <c r="G4" i="4"/>
  <c r="J4" i="4" s="1"/>
  <c r="J2" i="4"/>
  <c r="L3" i="4" s="1"/>
  <c r="N3" i="4" s="1"/>
  <c r="O3" i="4" s="1"/>
  <c r="G6" i="4"/>
  <c r="J6" i="4" s="1"/>
  <c r="G5" i="4"/>
  <c r="J5" i="4" s="1"/>
  <c r="L6" i="4" s="1"/>
  <c r="N6" i="4" s="1"/>
  <c r="O6" i="4" s="1"/>
  <c r="G3" i="4"/>
  <c r="J3" i="4" s="1"/>
  <c r="L4" i="4" s="1"/>
  <c r="N4" i="4" s="1"/>
  <c r="O4" i="4" s="1"/>
  <c r="D2" i="2"/>
  <c r="D14" i="2"/>
  <c r="D20" i="2"/>
  <c r="D28" i="2"/>
  <c r="D36" i="2"/>
  <c r="D47" i="2"/>
  <c r="D63" i="2"/>
  <c r="G6" i="5"/>
  <c r="J6" i="5" s="1"/>
  <c r="G4" i="5"/>
  <c r="J4" i="5" s="1"/>
  <c r="G5" i="5"/>
  <c r="J5" i="5" s="1"/>
  <c r="G3" i="5"/>
  <c r="J3" i="5" s="1"/>
  <c r="J2" i="5"/>
  <c r="L3" i="5" s="1"/>
  <c r="N3" i="5" s="1"/>
  <c r="O3" i="5" s="1"/>
  <c r="D74" i="2"/>
  <c r="D70" i="2"/>
  <c r="D66" i="2"/>
  <c r="D62" i="2"/>
  <c r="D58" i="2"/>
  <c r="D54" i="2"/>
  <c r="D50" i="2"/>
  <c r="D46" i="2"/>
  <c r="D42" i="2"/>
  <c r="D38" i="2"/>
  <c r="D34" i="2"/>
  <c r="D30" i="2"/>
  <c r="D26" i="2"/>
  <c r="D22" i="2"/>
  <c r="D18" i="2"/>
  <c r="D12" i="2"/>
  <c r="D8" i="2"/>
  <c r="D73" i="2"/>
  <c r="D69" i="2"/>
  <c r="D65" i="2"/>
  <c r="D61" i="2"/>
  <c r="D57" i="2"/>
  <c r="D53" i="2"/>
  <c r="D49" i="2"/>
  <c r="D45" i="2"/>
  <c r="D41" i="2"/>
  <c r="D37" i="2"/>
  <c r="D33" i="2"/>
  <c r="D29" i="2"/>
  <c r="D25" i="2"/>
  <c r="D21" i="2"/>
  <c r="D17" i="2"/>
  <c r="D11" i="2"/>
  <c r="D7" i="2"/>
  <c r="D6" i="2"/>
  <c r="D5" i="2"/>
  <c r="D4" i="2"/>
  <c r="D3" i="2"/>
  <c r="D72" i="2"/>
  <c r="D68" i="2"/>
  <c r="D64" i="2"/>
  <c r="D60" i="2"/>
  <c r="D56" i="2"/>
  <c r="D52" i="2"/>
  <c r="D48" i="2"/>
  <c r="D44" i="2"/>
  <c r="D15" i="2"/>
  <c r="D23" i="2"/>
  <c r="D31" i="2"/>
  <c r="D39" i="2"/>
  <c r="D51" i="2"/>
  <c r="D67" i="2"/>
  <c r="L4" i="6"/>
  <c r="N4" i="6" s="1"/>
  <c r="O4" i="6" s="1"/>
  <c r="L6" i="6"/>
  <c r="N6" i="6" s="1"/>
  <c r="O6" i="6" s="1"/>
  <c r="I10" i="5"/>
  <c r="I14" i="5" s="1"/>
  <c r="F10" i="5"/>
  <c r="F14" i="5" s="1"/>
  <c r="G10" i="6"/>
  <c r="G14" i="6" s="1"/>
  <c r="H10" i="3"/>
  <c r="H14" i="3" s="1"/>
  <c r="G3" i="2"/>
  <c r="J3" i="2" s="1"/>
  <c r="L4" i="2" s="1"/>
  <c r="N4" i="2" s="1"/>
  <c r="O4" i="2" s="1"/>
  <c r="G4" i="2"/>
  <c r="J4" i="2" s="1"/>
  <c r="G5" i="2"/>
  <c r="J5" i="2" s="1"/>
  <c r="L6" i="2" s="1"/>
  <c r="N6" i="2" s="1"/>
  <c r="O6" i="2" s="1"/>
  <c r="G3" i="3"/>
  <c r="J3" i="3" s="1"/>
  <c r="G4" i="3"/>
  <c r="J4" i="3" s="1"/>
  <c r="L5" i="3" s="1"/>
  <c r="N5" i="3" s="1"/>
  <c r="O5" i="3" s="1"/>
  <c r="G5" i="3"/>
  <c r="J5" i="3" s="1"/>
  <c r="L6" i="3" s="1"/>
  <c r="N6" i="3" s="1"/>
  <c r="O6" i="3" s="1"/>
  <c r="I10" i="3"/>
  <c r="I14" i="3" s="1"/>
  <c r="D33" i="3" s="1"/>
  <c r="G10" i="5"/>
  <c r="G14" i="5" s="1"/>
  <c r="H10" i="6"/>
  <c r="J10" i="5"/>
  <c r="L3" i="6"/>
  <c r="N3" i="6" s="1"/>
  <c r="O3" i="6" s="1"/>
  <c r="D44" i="3" l="1"/>
  <c r="L6" i="5"/>
  <c r="N6" i="5" s="1"/>
  <c r="O6" i="5" s="1"/>
  <c r="D38" i="3"/>
  <c r="D3" i="3"/>
  <c r="D8" i="3"/>
  <c r="D30" i="3"/>
  <c r="D52" i="3"/>
  <c r="D73" i="3"/>
  <c r="D21" i="3"/>
  <c r="D42" i="3"/>
  <c r="D64" i="3"/>
  <c r="D18" i="3"/>
  <c r="D40" i="3"/>
  <c r="D61" i="3"/>
  <c r="D11" i="3"/>
  <c r="D27" i="3"/>
  <c r="D43" i="3"/>
  <c r="D59" i="3"/>
  <c r="D75" i="3"/>
  <c r="L4" i="3"/>
  <c r="N4" i="3" s="1"/>
  <c r="O4" i="3" s="1"/>
  <c r="D70" i="3"/>
  <c r="D28" i="3"/>
  <c r="D49" i="3"/>
  <c r="D22" i="3"/>
  <c r="L5" i="5"/>
  <c r="N5" i="5" s="1"/>
  <c r="O5" i="5" s="1"/>
  <c r="D17" i="3"/>
  <c r="D4" i="3"/>
  <c r="D13" i="3"/>
  <c r="D36" i="3"/>
  <c r="D57" i="3"/>
  <c r="D10" i="3"/>
  <c r="D26" i="3"/>
  <c r="D48" i="3"/>
  <c r="D69" i="3"/>
  <c r="D24" i="3"/>
  <c r="D45" i="3"/>
  <c r="D66" i="3"/>
  <c r="D15" i="3"/>
  <c r="D31" i="3"/>
  <c r="D47" i="3"/>
  <c r="D63" i="3"/>
  <c r="L5" i="4"/>
  <c r="N5" i="4" s="1"/>
  <c r="O5" i="4" s="1"/>
  <c r="D73" i="6"/>
  <c r="D69" i="6"/>
  <c r="D65" i="6"/>
  <c r="D61" i="6"/>
  <c r="D57" i="6"/>
  <c r="D53" i="6"/>
  <c r="D49" i="6"/>
  <c r="D45" i="6"/>
  <c r="D41" i="6"/>
  <c r="D37" i="6"/>
  <c r="D33" i="6"/>
  <c r="D29" i="6"/>
  <c r="D25" i="6"/>
  <c r="D21" i="6"/>
  <c r="D17" i="6"/>
  <c r="D11" i="6"/>
  <c r="D7" i="6"/>
  <c r="D6" i="6"/>
  <c r="D5" i="6"/>
  <c r="D4" i="6"/>
  <c r="D3" i="6"/>
  <c r="D72" i="6"/>
  <c r="D67" i="6"/>
  <c r="D62" i="6"/>
  <c r="D56" i="6"/>
  <c r="D51" i="6"/>
  <c r="D46" i="6"/>
  <c r="D40" i="6"/>
  <c r="D35" i="6"/>
  <c r="D30" i="6"/>
  <c r="D24" i="6"/>
  <c r="D19" i="6"/>
  <c r="D9" i="6"/>
  <c r="D75" i="6"/>
  <c r="D70" i="6"/>
  <c r="D64" i="6"/>
  <c r="D59" i="6"/>
  <c r="D54" i="6"/>
  <c r="D48" i="6"/>
  <c r="D43" i="6"/>
  <c r="D38" i="6"/>
  <c r="D32" i="6"/>
  <c r="D27" i="6"/>
  <c r="D22" i="6"/>
  <c r="D16" i="6"/>
  <c r="D13" i="6"/>
  <c r="D71" i="6"/>
  <c r="D66" i="6"/>
  <c r="D60" i="6"/>
  <c r="D55" i="6"/>
  <c r="D50" i="6"/>
  <c r="D44" i="6"/>
  <c r="D39" i="6"/>
  <c r="D34" i="6"/>
  <c r="D28" i="6"/>
  <c r="D23" i="6"/>
  <c r="D18" i="6"/>
  <c r="D14" i="6"/>
  <c r="D8" i="6"/>
  <c r="D2" i="6"/>
  <c r="D74" i="6"/>
  <c r="D52" i="6"/>
  <c r="D31" i="6"/>
  <c r="D12" i="6"/>
  <c r="D68" i="6"/>
  <c r="D47" i="6"/>
  <c r="D26" i="6"/>
  <c r="D58" i="6"/>
  <c r="D36" i="6"/>
  <c r="D15" i="6"/>
  <c r="D63" i="6"/>
  <c r="D42" i="6"/>
  <c r="D20" i="6"/>
  <c r="D10" i="6"/>
  <c r="D2" i="3"/>
  <c r="D5" i="3"/>
  <c r="D20" i="3"/>
  <c r="D41" i="3"/>
  <c r="D62" i="3"/>
  <c r="D14" i="3"/>
  <c r="D32" i="3"/>
  <c r="D53" i="3"/>
  <c r="D74" i="3"/>
  <c r="D29" i="3"/>
  <c r="D50" i="3"/>
  <c r="D72" i="3"/>
  <c r="D19" i="3"/>
  <c r="D35" i="3"/>
  <c r="D51" i="3"/>
  <c r="D67" i="3"/>
  <c r="L5" i="2"/>
  <c r="N5" i="2" s="1"/>
  <c r="O5" i="2" s="1"/>
  <c r="D73" i="5"/>
  <c r="D69" i="5"/>
  <c r="D65" i="5"/>
  <c r="D61" i="5"/>
  <c r="D57" i="5"/>
  <c r="D53" i="5"/>
  <c r="D49" i="5"/>
  <c r="D45" i="5"/>
  <c r="D41" i="5"/>
  <c r="D37" i="5"/>
  <c r="D33" i="5"/>
  <c r="D29" i="5"/>
  <c r="D25" i="5"/>
  <c r="D21" i="5"/>
  <c r="D17" i="5"/>
  <c r="D13" i="5"/>
  <c r="D7" i="5"/>
  <c r="D6" i="5"/>
  <c r="D5" i="5"/>
  <c r="D4" i="5"/>
  <c r="D3" i="5"/>
  <c r="D75" i="5"/>
  <c r="D70" i="5"/>
  <c r="D64" i="5"/>
  <c r="D59" i="5"/>
  <c r="D54" i="5"/>
  <c r="D48" i="5"/>
  <c r="D43" i="5"/>
  <c r="D38" i="5"/>
  <c r="D32" i="5"/>
  <c r="D27" i="5"/>
  <c r="D22" i="5"/>
  <c r="D16" i="5"/>
  <c r="D10" i="5"/>
  <c r="D72" i="5"/>
  <c r="D67" i="5"/>
  <c r="D62" i="5"/>
  <c r="D56" i="5"/>
  <c r="D51" i="5"/>
  <c r="D46" i="5"/>
  <c r="D40" i="5"/>
  <c r="D35" i="5"/>
  <c r="D30" i="5"/>
  <c r="D24" i="5"/>
  <c r="D19" i="5"/>
  <c r="D12" i="5"/>
  <c r="D8" i="5"/>
  <c r="D2" i="5"/>
  <c r="D71" i="5"/>
  <c r="D66" i="5"/>
  <c r="D60" i="5"/>
  <c r="D55" i="5"/>
  <c r="D50" i="5"/>
  <c r="D44" i="5"/>
  <c r="D39" i="5"/>
  <c r="D34" i="5"/>
  <c r="D28" i="5"/>
  <c r="D23" i="5"/>
  <c r="D18" i="5"/>
  <c r="D11" i="5"/>
  <c r="D63" i="5"/>
  <c r="D42" i="5"/>
  <c r="D20" i="5"/>
  <c r="D58" i="5"/>
  <c r="D36" i="5"/>
  <c r="D15" i="5"/>
  <c r="D9" i="5"/>
  <c r="D74" i="5"/>
  <c r="D52" i="5"/>
  <c r="D31" i="5"/>
  <c r="D14" i="5"/>
  <c r="D68" i="5"/>
  <c r="D47" i="5"/>
  <c r="D26" i="5"/>
  <c r="D65" i="3"/>
  <c r="L4" i="5"/>
  <c r="N4" i="5" s="1"/>
  <c r="O4" i="5" s="1"/>
  <c r="D60" i="3"/>
  <c r="D7" i="3"/>
  <c r="D6" i="3"/>
  <c r="D25" i="3"/>
  <c r="D46" i="3"/>
  <c r="D68" i="3"/>
  <c r="D16" i="3"/>
  <c r="D37" i="3"/>
  <c r="D58" i="3"/>
  <c r="D12" i="3"/>
  <c r="D34" i="3"/>
  <c r="D56" i="3"/>
  <c r="D9" i="3"/>
  <c r="D23" i="3"/>
  <c r="D39" i="3"/>
  <c r="D55" i="3"/>
  <c r="D71" i="3"/>
  <c r="L3" i="2"/>
  <c r="N3" i="2" s="1"/>
  <c r="O3" i="2" s="1"/>
  <c r="L3" i="3"/>
  <c r="N3" i="3" s="1"/>
  <c r="O3" i="3" s="1"/>
  <c r="D54" i="3"/>
</calcChain>
</file>

<file path=xl/sharedStrings.xml><?xml version="1.0" encoding="utf-8"?>
<sst xmlns="http://schemas.openxmlformats.org/spreadsheetml/2006/main" count="163" uniqueCount="48">
  <si>
    <t>BBS trends</t>
  </si>
  <si>
    <t>1966-2015 Estimate</t>
  </si>
  <si>
    <t>LL</t>
  </si>
  <si>
    <t>UL</t>
  </si>
  <si>
    <t>Incr, decr, or stable?</t>
  </si>
  <si>
    <t>1993-2015 Estimate</t>
  </si>
  <si>
    <t>Accelerating, decelerating, or no change?</t>
  </si>
  <si>
    <t>Osprey</t>
  </si>
  <si>
    <t>Increase</t>
  </si>
  <si>
    <t>No change</t>
  </si>
  <si>
    <t>Bald Eagles</t>
  </si>
  <si>
    <t>Red-shouldered Hawks</t>
  </si>
  <si>
    <t>Northern Harriers</t>
  </si>
  <si>
    <t>Decrease</t>
  </si>
  <si>
    <t>Stable</t>
  </si>
  <si>
    <t>Accelerating</t>
  </si>
  <si>
    <t>Merlin</t>
  </si>
  <si>
    <t>Decelerating</t>
  </si>
  <si>
    <t>Year</t>
  </si>
  <si>
    <t>Yr.number</t>
  </si>
  <si>
    <t>OSPR</t>
  </si>
  <si>
    <t>Rate of change</t>
  </si>
  <si>
    <t>Trend</t>
  </si>
  <si>
    <t>Total SS</t>
  </si>
  <si>
    <t>R2</t>
  </si>
  <si>
    <t>Residual df</t>
  </si>
  <si>
    <t>Residual SS</t>
  </si>
  <si>
    <t>Model df</t>
  </si>
  <si>
    <t>Residual diff.</t>
  </si>
  <si>
    <t>df. Diff</t>
  </si>
  <si>
    <t>F</t>
  </si>
  <si>
    <t>p</t>
  </si>
  <si>
    <t>Linear</t>
  </si>
  <si>
    <t>Quad</t>
  </si>
  <si>
    <t>Cubic</t>
  </si>
  <si>
    <t>Fourth</t>
  </si>
  <si>
    <t>Fifth</t>
  </si>
  <si>
    <t>Coefficients</t>
  </si>
  <si>
    <t>m2</t>
  </si>
  <si>
    <t>m1</t>
  </si>
  <si>
    <t>b</t>
  </si>
  <si>
    <t>Derivative</t>
  </si>
  <si>
    <t>BAEA</t>
  </si>
  <si>
    <t>m4</t>
  </si>
  <si>
    <t>m3</t>
  </si>
  <si>
    <t>NOHA</t>
  </si>
  <si>
    <t>RSHA</t>
  </si>
  <si>
    <t>MERL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</si>
</sst>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Rate of change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Osprey!$D$1:$D$1</c:f>
              <c:strCache>
                <c:ptCount val="1"/>
                <c:pt idx="0">
                  <c:v>Rate of change</c:v>
                </c:pt>
              </c:strCache>
            </c:strRef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Osprey!$B$2:$B$75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Osprey!$D$2:$D$75</c:f>
              <c:numCache>
                <c:formatCode>General</c:formatCode>
                <c:ptCount val="74"/>
                <c:pt idx="0">
                  <c:v>1.6036969335480714E-2</c:v>
                </c:pt>
                <c:pt idx="1">
                  <c:v>1.5750651510583063E-2</c:v>
                </c:pt>
                <c:pt idx="2">
                  <c:v>1.546433368568541E-2</c:v>
                </c:pt>
                <c:pt idx="3">
                  <c:v>1.5178015860787758E-2</c:v>
                </c:pt>
                <c:pt idx="4">
                  <c:v>1.4891698035890105E-2</c:v>
                </c:pt>
                <c:pt idx="5">
                  <c:v>1.4605380210992454E-2</c:v>
                </c:pt>
                <c:pt idx="6">
                  <c:v>1.4319062386094801E-2</c:v>
                </c:pt>
                <c:pt idx="7">
                  <c:v>1.4032744561197149E-2</c:v>
                </c:pt>
                <c:pt idx="8">
                  <c:v>1.288747326160654E-2</c:v>
                </c:pt>
                <c:pt idx="9">
                  <c:v>1.2601155436708889E-2</c:v>
                </c:pt>
                <c:pt idx="10">
                  <c:v>1.2314837611811236E-2</c:v>
                </c:pt>
                <c:pt idx="11">
                  <c:v>1.2028519786913584E-2</c:v>
                </c:pt>
                <c:pt idx="12">
                  <c:v>1.1742201962015933E-2</c:v>
                </c:pt>
                <c:pt idx="13">
                  <c:v>1.145588413711828E-2</c:v>
                </c:pt>
                <c:pt idx="14">
                  <c:v>1.1169566312220627E-2</c:v>
                </c:pt>
                <c:pt idx="15">
                  <c:v>1.0883248487322975E-2</c:v>
                </c:pt>
                <c:pt idx="16">
                  <c:v>1.0596930662425324E-2</c:v>
                </c:pt>
                <c:pt idx="17">
                  <c:v>1.0310612837527671E-2</c:v>
                </c:pt>
                <c:pt idx="18">
                  <c:v>1.0024295012630019E-2</c:v>
                </c:pt>
                <c:pt idx="19">
                  <c:v>9.7379771877323662E-3</c:v>
                </c:pt>
                <c:pt idx="20">
                  <c:v>9.4516593628347148E-3</c:v>
                </c:pt>
                <c:pt idx="21">
                  <c:v>9.1653415379370634E-3</c:v>
                </c:pt>
                <c:pt idx="22">
                  <c:v>8.8790237130394103E-3</c:v>
                </c:pt>
                <c:pt idx="23">
                  <c:v>8.5927058881417571E-3</c:v>
                </c:pt>
                <c:pt idx="24">
                  <c:v>8.3063880632441058E-3</c:v>
                </c:pt>
                <c:pt idx="25">
                  <c:v>8.0200702383464544E-3</c:v>
                </c:pt>
                <c:pt idx="26">
                  <c:v>7.7337524134488012E-3</c:v>
                </c:pt>
                <c:pt idx="27">
                  <c:v>7.4474345885511498E-3</c:v>
                </c:pt>
                <c:pt idx="28">
                  <c:v>7.1611167636534967E-3</c:v>
                </c:pt>
                <c:pt idx="29">
                  <c:v>6.8747989387558453E-3</c:v>
                </c:pt>
                <c:pt idx="30">
                  <c:v>6.5884811138581939E-3</c:v>
                </c:pt>
                <c:pt idx="31">
                  <c:v>6.3021632889605408E-3</c:v>
                </c:pt>
                <c:pt idx="32">
                  <c:v>6.0158454640628894E-3</c:v>
                </c:pt>
                <c:pt idx="33">
                  <c:v>5.7295276391652362E-3</c:v>
                </c:pt>
                <c:pt idx="34">
                  <c:v>5.4432098142675849E-3</c:v>
                </c:pt>
                <c:pt idx="35">
                  <c:v>5.1568919893699317E-3</c:v>
                </c:pt>
                <c:pt idx="36">
                  <c:v>4.8705741644722803E-3</c:v>
                </c:pt>
                <c:pt idx="37">
                  <c:v>4.5842563395746272E-3</c:v>
                </c:pt>
                <c:pt idx="38">
                  <c:v>4.2979385146769758E-3</c:v>
                </c:pt>
                <c:pt idx="39">
                  <c:v>4.0116206897793244E-3</c:v>
                </c:pt>
                <c:pt idx="40">
                  <c:v>3.7253028648816713E-3</c:v>
                </c:pt>
                <c:pt idx="41">
                  <c:v>3.4389850399840199E-3</c:v>
                </c:pt>
                <c:pt idx="42">
                  <c:v>3.1526672150863667E-3</c:v>
                </c:pt>
                <c:pt idx="43">
                  <c:v>2.8663493901887153E-3</c:v>
                </c:pt>
                <c:pt idx="44">
                  <c:v>2.5800315652910622E-3</c:v>
                </c:pt>
                <c:pt idx="45">
                  <c:v>2.2937137403934108E-3</c:v>
                </c:pt>
                <c:pt idx="46">
                  <c:v>2.0073959154957594E-3</c:v>
                </c:pt>
                <c:pt idx="47">
                  <c:v>1.7210780905981063E-3</c:v>
                </c:pt>
                <c:pt idx="48">
                  <c:v>1.4347602657004549E-3</c:v>
                </c:pt>
                <c:pt idx="49">
                  <c:v>1.1484424408028018E-3</c:v>
                </c:pt>
                <c:pt idx="50">
                  <c:v>8.6212461590515037E-4</c:v>
                </c:pt>
                <c:pt idx="51">
                  <c:v>5.7580679100749724E-4</c:v>
                </c:pt>
                <c:pt idx="52">
                  <c:v>2.8948896610984584E-4</c:v>
                </c:pt>
                <c:pt idx="53">
                  <c:v>3.1711412121944449E-6</c:v>
                </c:pt>
                <c:pt idx="54">
                  <c:v>-2.8314668368545695E-4</c:v>
                </c:pt>
                <c:pt idx="55">
                  <c:v>-5.6946450858311182E-4</c:v>
                </c:pt>
                <c:pt idx="56">
                  <c:v>-8.5578233348076321E-4</c:v>
                </c:pt>
                <c:pt idx="57">
                  <c:v>-1.1421001583784146E-3</c:v>
                </c:pt>
                <c:pt idx="58">
                  <c:v>-1.428417983276066E-3</c:v>
                </c:pt>
                <c:pt idx="59">
                  <c:v>-1.7147358081737209E-3</c:v>
                </c:pt>
                <c:pt idx="60">
                  <c:v>-2.0010536330713723E-3</c:v>
                </c:pt>
                <c:pt idx="61">
                  <c:v>-2.2873714579690237E-3</c:v>
                </c:pt>
                <c:pt idx="62">
                  <c:v>-2.5736892828666751E-3</c:v>
                </c:pt>
                <c:pt idx="63">
                  <c:v>-2.8600071077643265E-3</c:v>
                </c:pt>
                <c:pt idx="64">
                  <c:v>-3.1463249326619813E-3</c:v>
                </c:pt>
                <c:pt idx="65">
                  <c:v>-3.4326427575596327E-3</c:v>
                </c:pt>
                <c:pt idx="66">
                  <c:v>-3.7189605824572841E-3</c:v>
                </c:pt>
                <c:pt idx="67">
                  <c:v>-4.0052784073549355E-3</c:v>
                </c:pt>
                <c:pt idx="68">
                  <c:v>-4.2915962322525904E-3</c:v>
                </c:pt>
                <c:pt idx="69">
                  <c:v>-4.5779140571502418E-3</c:v>
                </c:pt>
                <c:pt idx="70">
                  <c:v>-4.8642318820478932E-3</c:v>
                </c:pt>
                <c:pt idx="71">
                  <c:v>-5.1505497069455446E-3</c:v>
                </c:pt>
                <c:pt idx="72">
                  <c:v>-5.436867531843196E-3</c:v>
                </c:pt>
                <c:pt idx="73">
                  <c:v>-5.7231853567408508E-3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41-4081-807C-31312720D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7899"/>
        <c:axId val="73387503"/>
      </c:scatterChart>
      <c:valAx>
        <c:axId val="1598789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3387503"/>
        <c:crosses val="autoZero"/>
        <c:crossBetween val="midCat"/>
      </c:valAx>
      <c:valAx>
        <c:axId val="733875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598789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OSPR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Osprey!$C$1</c:f>
              <c:strCache>
                <c:ptCount val="1"/>
                <c:pt idx="0">
                  <c:v>OSPR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5560" cap="rnd">
                <a:solidFill>
                  <a:srgbClr val="FF0000"/>
                </a:solidFill>
                <a:round/>
              </a:ln>
            </c:spPr>
            <c:trendlineType val="linear"/>
            <c:dispRSqr val="1"/>
            <c:dispEq val="1"/>
            <c:trendlineLbl>
              <c:layout>
                <c:manualLayout>
                  <c:x val="-0.48900780891134588"/>
                  <c:y val="-0.19875873996460272"/>
                </c:manualLayout>
              </c:layout>
              <c:numFmt formatCode="General" sourceLinked="0"/>
            </c:trendlineLbl>
          </c:trendline>
          <c:trendline>
            <c:spPr>
              <a:ln w="19080" cap="rnd">
                <a:solidFill>
                  <a:srgbClr val="ED7D31"/>
                </a:solidFill>
                <a:round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6.580637399654396E-2"/>
                  <c:y val="-0.32718961769594679"/>
                </c:manualLayout>
              </c:layout>
              <c:numFmt formatCode="General" sourceLinked="0"/>
            </c:trendlineLbl>
          </c:trendline>
          <c:xVal>
            <c:numRef>
              <c:f>Osprey!$B$2:$B$75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Osprey!$C$2:$C$75</c:f>
              <c:numCache>
                <c:formatCode>General</c:formatCode>
                <c:ptCount val="74"/>
                <c:pt idx="0">
                  <c:v>7.7777777777777807E-2</c:v>
                </c:pt>
                <c:pt idx="1">
                  <c:v>0.26339965209828198</c:v>
                </c:pt>
                <c:pt idx="2">
                  <c:v>0.32949561403508798</c:v>
                </c:pt>
                <c:pt idx="3">
                  <c:v>0.32364612511671298</c:v>
                </c:pt>
                <c:pt idx="4">
                  <c:v>0.25116747181964599</c:v>
                </c:pt>
                <c:pt idx="5">
                  <c:v>0.299259259259259</c:v>
                </c:pt>
                <c:pt idx="6">
                  <c:v>0.13021469271469299</c:v>
                </c:pt>
                <c:pt idx="7">
                  <c:v>0.27694109772422998</c:v>
                </c:pt>
                <c:pt idx="8">
                  <c:v>0.32177177177177202</c:v>
                </c:pt>
                <c:pt idx="9">
                  <c:v>0.28454415954416001</c:v>
                </c:pt>
                <c:pt idx="10">
                  <c:v>0.41674893534649599</c:v>
                </c:pt>
                <c:pt idx="11">
                  <c:v>0.27003251099636599</c:v>
                </c:pt>
                <c:pt idx="12">
                  <c:v>0.34094065656565697</c:v>
                </c:pt>
                <c:pt idx="13">
                  <c:v>0.50457317073170704</c:v>
                </c:pt>
                <c:pt idx="14">
                  <c:v>0.40071321321321302</c:v>
                </c:pt>
                <c:pt idx="15">
                  <c:v>0.48255420054200499</c:v>
                </c:pt>
                <c:pt idx="16">
                  <c:v>0.41606919921526703</c:v>
                </c:pt>
                <c:pt idx="17">
                  <c:v>0.44267762660619803</c:v>
                </c:pt>
                <c:pt idx="18">
                  <c:v>0.52005108556832702</c:v>
                </c:pt>
                <c:pt idx="19">
                  <c:v>0.45868783068783098</c:v>
                </c:pt>
                <c:pt idx="20">
                  <c:v>0.52442405785429003</c:v>
                </c:pt>
                <c:pt idx="21">
                  <c:v>0.49631860776439102</c:v>
                </c:pt>
                <c:pt idx="22">
                  <c:v>0.45272321428571399</c:v>
                </c:pt>
                <c:pt idx="23">
                  <c:v>0.37091503267973902</c:v>
                </c:pt>
                <c:pt idx="24">
                  <c:v>0.40291327913279101</c:v>
                </c:pt>
                <c:pt idx="25">
                  <c:v>0.45868660472319001</c:v>
                </c:pt>
                <c:pt idx="26">
                  <c:v>0.246811868686869</c:v>
                </c:pt>
                <c:pt idx="27">
                  <c:v>0.425725647277371</c:v>
                </c:pt>
                <c:pt idx="28">
                  <c:v>0.61767068273092396</c:v>
                </c:pt>
                <c:pt idx="29">
                  <c:v>0.77931034482758599</c:v>
                </c:pt>
                <c:pt idx="30">
                  <c:v>0.69597069597069605</c:v>
                </c:pt>
                <c:pt idx="31">
                  <c:v>0.40900195694716202</c:v>
                </c:pt>
                <c:pt idx="32">
                  <c:v>0.44827586206896602</c:v>
                </c:pt>
                <c:pt idx="33">
                  <c:v>0.78202247191011198</c:v>
                </c:pt>
                <c:pt idx="34">
                  <c:v>0.835443037974684</c:v>
                </c:pt>
                <c:pt idx="35">
                  <c:v>0.64916467780429599</c:v>
                </c:pt>
                <c:pt idx="36">
                  <c:v>0.68110236220472398</c:v>
                </c:pt>
                <c:pt idx="37">
                  <c:v>0.34463276836158202</c:v>
                </c:pt>
                <c:pt idx="38">
                  <c:v>0.4</c:v>
                </c:pt>
                <c:pt idx="39">
                  <c:v>0.563734290843806</c:v>
                </c:pt>
                <c:pt idx="40">
                  <c:v>0.62385321100917401</c:v>
                </c:pt>
                <c:pt idx="41">
                  <c:v>0.57890163364615899</c:v>
                </c:pt>
                <c:pt idx="42">
                  <c:v>0.58216560509554105</c:v>
                </c:pt>
                <c:pt idx="43">
                  <c:v>0.41360089186176102</c:v>
                </c:pt>
                <c:pt idx="44">
                  <c:v>0.65357001972386597</c:v>
                </c:pt>
                <c:pt idx="45">
                  <c:v>0.51783697953422703</c:v>
                </c:pt>
                <c:pt idx="46">
                  <c:v>0.51622998544395904</c:v>
                </c:pt>
                <c:pt idx="47">
                  <c:v>0.63785047770629599</c:v>
                </c:pt>
                <c:pt idx="48">
                  <c:v>0.52740934961949204</c:v>
                </c:pt>
                <c:pt idx="49">
                  <c:v>1.0244104308390001</c:v>
                </c:pt>
                <c:pt idx="50">
                  <c:v>0.73016383402235496</c:v>
                </c:pt>
                <c:pt idx="51">
                  <c:v>0.64741784037558703</c:v>
                </c:pt>
                <c:pt idx="52">
                  <c:v>0.84197225549923504</c:v>
                </c:pt>
                <c:pt idx="53">
                  <c:v>0.91320009295840099</c:v>
                </c:pt>
                <c:pt idx="54">
                  <c:v>0.63124289196294703</c:v>
                </c:pt>
                <c:pt idx="55">
                  <c:v>0.564868861767581</c:v>
                </c:pt>
                <c:pt idx="56">
                  <c:v>0.73608339964649006</c:v>
                </c:pt>
                <c:pt idx="57">
                  <c:v>0.44081486212633803</c:v>
                </c:pt>
                <c:pt idx="58">
                  <c:v>0.48487967728474102</c:v>
                </c:pt>
                <c:pt idx="59">
                  <c:v>0.58128885901529204</c:v>
                </c:pt>
                <c:pt idx="60">
                  <c:v>0.65085216647967103</c:v>
                </c:pt>
                <c:pt idx="61">
                  <c:v>0.55883293277181201</c:v>
                </c:pt>
                <c:pt idx="62">
                  <c:v>0.63501767682430099</c:v>
                </c:pt>
                <c:pt idx="63">
                  <c:v>0.50638171564262402</c:v>
                </c:pt>
                <c:pt idx="64">
                  <c:v>0.59470445539524497</c:v>
                </c:pt>
                <c:pt idx="65">
                  <c:v>0.68750501356091098</c:v>
                </c:pt>
                <c:pt idx="66">
                  <c:v>0.74793952641379802</c:v>
                </c:pt>
                <c:pt idx="67">
                  <c:v>0.66548574826897799</c:v>
                </c:pt>
                <c:pt idx="68">
                  <c:v>0.43981481481481499</c:v>
                </c:pt>
                <c:pt idx="69">
                  <c:v>0.61125503218322796</c:v>
                </c:pt>
                <c:pt idx="70">
                  <c:v>0.68600531443755497</c:v>
                </c:pt>
                <c:pt idx="71">
                  <c:v>0.47685512367491201</c:v>
                </c:pt>
                <c:pt idx="72">
                  <c:v>0.445539686536916</c:v>
                </c:pt>
                <c:pt idx="73">
                  <c:v>0.591695702671312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E-46AE-B59C-31E377710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47281"/>
        <c:axId val="26640900"/>
      </c:scatterChart>
      <c:valAx>
        <c:axId val="3644728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Year number</a:t>
                </a: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640900"/>
        <c:crosses val="autoZero"/>
        <c:crossBetween val="midCat"/>
      </c:valAx>
      <c:valAx>
        <c:axId val="266409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Calibri"/>
                  </a:rPr>
                  <a:t>Sightings per hour</a:t>
                </a: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644728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BAEA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BaldEagle!$C$1:$C$1</c:f>
              <c:strCache>
                <c:ptCount val="1"/>
                <c:pt idx="0">
                  <c:v>BAEA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layout>
                <c:manualLayout>
                  <c:x val="-6.2435519082563978E-2"/>
                  <c:y val="-3.9443818044028758E-2"/>
                </c:manualLayout>
              </c:layout>
              <c:numFmt formatCode="General" sourceLinked="0"/>
            </c:trendlineLbl>
          </c:trendline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poly"/>
            <c:order val="5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BaldEagle!$B$2:$B$75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BaldEagle!$C$2:$C$75</c:f>
              <c:numCache>
                <c:formatCode>General</c:formatCode>
                <c:ptCount val="74"/>
                <c:pt idx="0">
                  <c:v>1.8209876543209901E-2</c:v>
                </c:pt>
                <c:pt idx="1">
                  <c:v>7.0966514459665106E-2</c:v>
                </c:pt>
                <c:pt idx="2">
                  <c:v>4.4407894736842098E-2</c:v>
                </c:pt>
                <c:pt idx="3">
                  <c:v>2.1078431372549E-2</c:v>
                </c:pt>
                <c:pt idx="4">
                  <c:v>3.6030595813204502E-2</c:v>
                </c:pt>
                <c:pt idx="5">
                  <c:v>5.25925925925926E-2</c:v>
                </c:pt>
                <c:pt idx="6">
                  <c:v>4.6667684167684201E-2</c:v>
                </c:pt>
                <c:pt idx="7">
                  <c:v>4.8560910307898303E-2</c:v>
                </c:pt>
                <c:pt idx="8">
                  <c:v>5.0075075075075103E-2</c:v>
                </c:pt>
                <c:pt idx="9">
                  <c:v>8.1695156695156701E-2</c:v>
                </c:pt>
                <c:pt idx="10">
                  <c:v>0.116952187379017</c:v>
                </c:pt>
                <c:pt idx="11">
                  <c:v>8.5293555173073202E-2</c:v>
                </c:pt>
                <c:pt idx="12">
                  <c:v>0.11145833333333301</c:v>
                </c:pt>
                <c:pt idx="13">
                  <c:v>0.14800135501355</c:v>
                </c:pt>
                <c:pt idx="14">
                  <c:v>0.13757507507507499</c:v>
                </c:pt>
                <c:pt idx="15">
                  <c:v>0.11314363143631399</c:v>
                </c:pt>
                <c:pt idx="16">
                  <c:v>8.8808632067058996E-2</c:v>
                </c:pt>
                <c:pt idx="17">
                  <c:v>0.119520030234316</c:v>
                </c:pt>
                <c:pt idx="18">
                  <c:v>0.13470169677066199</c:v>
                </c:pt>
                <c:pt idx="19">
                  <c:v>7.24391534391534E-2</c:v>
                </c:pt>
                <c:pt idx="20">
                  <c:v>7.4589331856773702E-2</c:v>
                </c:pt>
                <c:pt idx="21">
                  <c:v>5.2710843373494E-2</c:v>
                </c:pt>
                <c:pt idx="22">
                  <c:v>5.6180555555555602E-2</c:v>
                </c:pt>
                <c:pt idx="23">
                  <c:v>3.6928104575163399E-2</c:v>
                </c:pt>
                <c:pt idx="24">
                  <c:v>4.1056910569105702E-2</c:v>
                </c:pt>
                <c:pt idx="25">
                  <c:v>4.5886566008517198E-2</c:v>
                </c:pt>
                <c:pt idx="26">
                  <c:v>1.72032828282828E-2</c:v>
                </c:pt>
                <c:pt idx="27">
                  <c:v>2.6210379658655501E-2</c:v>
                </c:pt>
                <c:pt idx="28">
                  <c:v>3.9825970548862097E-2</c:v>
                </c:pt>
                <c:pt idx="29">
                  <c:v>3.4482758620689703E-2</c:v>
                </c:pt>
                <c:pt idx="30">
                  <c:v>4.3956043956044001E-2</c:v>
                </c:pt>
                <c:pt idx="31">
                  <c:v>6.0665362035224997E-2</c:v>
                </c:pt>
                <c:pt idx="32">
                  <c:v>3.7400530503978797E-2</c:v>
                </c:pt>
                <c:pt idx="33">
                  <c:v>4.49438202247191E-2</c:v>
                </c:pt>
                <c:pt idx="34">
                  <c:v>3.7974683544303799E-2</c:v>
                </c:pt>
                <c:pt idx="35">
                  <c:v>2.14797136038186E-2</c:v>
                </c:pt>
                <c:pt idx="36">
                  <c:v>1.7716535433070901E-2</c:v>
                </c:pt>
                <c:pt idx="37">
                  <c:v>1.88323917137476E-2</c:v>
                </c:pt>
                <c:pt idx="38">
                  <c:v>3.06122448979592E-2</c:v>
                </c:pt>
                <c:pt idx="39">
                  <c:v>2.3339317773788101E-2</c:v>
                </c:pt>
                <c:pt idx="40">
                  <c:v>2.2018348623853198E-2</c:v>
                </c:pt>
                <c:pt idx="41">
                  <c:v>3.0656934306569301E-2</c:v>
                </c:pt>
                <c:pt idx="42">
                  <c:v>1.01910828025478E-2</c:v>
                </c:pt>
                <c:pt idx="43">
                  <c:v>1.1148272017837199E-2</c:v>
                </c:pt>
                <c:pt idx="44">
                  <c:v>1.6804733727810699E-2</c:v>
                </c:pt>
                <c:pt idx="45">
                  <c:v>1.2614678899082601E-2</c:v>
                </c:pt>
                <c:pt idx="46">
                  <c:v>1.4971927635683099E-2</c:v>
                </c:pt>
                <c:pt idx="47">
                  <c:v>1.9567456230689999E-2</c:v>
                </c:pt>
                <c:pt idx="48">
                  <c:v>2.55164034021871E-2</c:v>
                </c:pt>
                <c:pt idx="49">
                  <c:v>2.8968253968254001E-2</c:v>
                </c:pt>
                <c:pt idx="50">
                  <c:v>2.6080743122543801E-2</c:v>
                </c:pt>
                <c:pt idx="51">
                  <c:v>2.2334004024144899E-2</c:v>
                </c:pt>
                <c:pt idx="52">
                  <c:v>3.0849947534102799E-2</c:v>
                </c:pt>
                <c:pt idx="53">
                  <c:v>2.6183282980866099E-2</c:v>
                </c:pt>
                <c:pt idx="54">
                  <c:v>3.6709275647328697E-2</c:v>
                </c:pt>
                <c:pt idx="55">
                  <c:v>3.5282258064516098E-2</c:v>
                </c:pt>
                <c:pt idx="56">
                  <c:v>4.2245692051139497E-2</c:v>
                </c:pt>
                <c:pt idx="57">
                  <c:v>3.9344262295081998E-2</c:v>
                </c:pt>
                <c:pt idx="58">
                  <c:v>5.2255761116520603E-2</c:v>
                </c:pt>
                <c:pt idx="59">
                  <c:v>3.9279112754158997E-2</c:v>
                </c:pt>
                <c:pt idx="60">
                  <c:v>5.3630898317546798E-2</c:v>
                </c:pt>
                <c:pt idx="61">
                  <c:v>5.77249575551783E-2</c:v>
                </c:pt>
                <c:pt idx="62">
                  <c:v>7.0758122743682303E-2</c:v>
                </c:pt>
                <c:pt idx="63">
                  <c:v>4.8382309290590703E-2</c:v>
                </c:pt>
                <c:pt idx="64">
                  <c:v>5.8148326898326899E-2</c:v>
                </c:pt>
                <c:pt idx="65">
                  <c:v>0.15111212039378399</c:v>
                </c:pt>
                <c:pt idx="66">
                  <c:v>0.13831775700934601</c:v>
                </c:pt>
                <c:pt idx="67">
                  <c:v>8.0506350622318507E-2</c:v>
                </c:pt>
                <c:pt idx="68">
                  <c:v>7.6388888888888895E-2</c:v>
                </c:pt>
                <c:pt idx="69">
                  <c:v>7.2679509632224207E-2</c:v>
                </c:pt>
                <c:pt idx="70">
                  <c:v>9.32979037496309E-2</c:v>
                </c:pt>
                <c:pt idx="71">
                  <c:v>0.11105502271580001</c:v>
                </c:pt>
                <c:pt idx="72">
                  <c:v>9.8228026205865501E-2</c:v>
                </c:pt>
                <c:pt idx="73">
                  <c:v>0.19101995565410201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45-4F44-ACC7-2E70896BD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3696"/>
        <c:axId val="41373325"/>
      </c:scatterChart>
      <c:valAx>
        <c:axId val="1995369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1373325"/>
        <c:crosses val="autoZero"/>
        <c:crossBetween val="midCat"/>
      </c:valAx>
      <c:valAx>
        <c:axId val="413733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95369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Rate of change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BaldEagle!$D$1:$D$1</c:f>
              <c:strCache>
                <c:ptCount val="1"/>
                <c:pt idx="0">
                  <c:v>Rate of change</c:v>
                </c:pt>
              </c:strCache>
            </c:strRef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BaldEagle!$B$2:$B$75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BaldEagle!$D$2:$D$75</c:f>
              <c:numCache>
                <c:formatCode>General</c:formatCode>
                <c:ptCount val="74"/>
                <c:pt idx="0">
                  <c:v>1.3746020982242722E-2</c:v>
                </c:pt>
                <c:pt idx="1">
                  <c:v>1.2362905192802066E-2</c:v>
                </c:pt>
                <c:pt idx="2">
                  <c:v>1.1048071237392612E-2</c:v>
                </c:pt>
                <c:pt idx="3">
                  <c:v>9.8001324081271064E-3</c:v>
                </c:pt>
                <c:pt idx="4">
                  <c:v>8.617701997118303E-3</c:v>
                </c:pt>
                <c:pt idx="5">
                  <c:v>7.4993932964789508E-3</c:v>
                </c:pt>
                <c:pt idx="6">
                  <c:v>6.4438195983217992E-3</c:v>
                </c:pt>
                <c:pt idx="7">
                  <c:v>5.4495941947596011E-3</c:v>
                </c:pt>
                <c:pt idx="8">
                  <c:v>2.0584413687153337E-3</c:v>
                </c:pt>
                <c:pt idx="9">
                  <c:v>1.35015681981915E-3</c:v>
                </c:pt>
                <c:pt idx="10">
                  <c:v>6.949003181944205E-4</c:v>
                </c:pt>
                <c:pt idx="11">
                  <c:v>9.1285155953899078E-5</c:v>
                </c:pt>
                <c:pt idx="12">
                  <c:v>-4.6207537478967081E-4</c:v>
                </c:pt>
                <c:pt idx="13">
                  <c:v>-9.6656798192353531E-4</c:v>
                </c:pt>
                <c:pt idx="14">
                  <c:v>-1.423579373334944E-3</c:v>
                </c:pt>
                <c:pt idx="15">
                  <c:v>-1.8344962569111466E-3</c:v>
                </c:pt>
                <c:pt idx="16">
                  <c:v>-2.2007053405393891E-3</c:v>
                </c:pt>
                <c:pt idx="17">
                  <c:v>-2.5235933321069298E-3</c:v>
                </c:pt>
                <c:pt idx="18">
                  <c:v>-2.8045469395010098E-3</c:v>
                </c:pt>
                <c:pt idx="19">
                  <c:v>-3.0449528706088871E-3</c:v>
                </c:pt>
                <c:pt idx="20">
                  <c:v>-3.246197833317796E-3</c:v>
                </c:pt>
                <c:pt idx="21">
                  <c:v>-3.4096685355150119E-3</c:v>
                </c:pt>
                <c:pt idx="22">
                  <c:v>-3.5367516850877551E-3</c:v>
                </c:pt>
                <c:pt idx="23">
                  <c:v>-3.628833989923301E-3</c:v>
                </c:pt>
                <c:pt idx="24">
                  <c:v>-3.6873021579088804E-3</c:v>
                </c:pt>
                <c:pt idx="25">
                  <c:v>-3.7135428969317444E-3</c:v>
                </c:pt>
                <c:pt idx="26">
                  <c:v>-3.7089429148791618E-3</c:v>
                </c:pt>
                <c:pt idx="27">
                  <c:v>-3.6748889196383597E-3</c:v>
                </c:pt>
                <c:pt idx="28">
                  <c:v>-3.6127676190965997E-3</c:v>
                </c:pt>
                <c:pt idx="29">
                  <c:v>-3.5239657211411264E-3</c:v>
                </c:pt>
                <c:pt idx="30">
                  <c:v>-3.4098699336591945E-3</c:v>
                </c:pt>
                <c:pt idx="31">
                  <c:v>-3.2718669645380449E-3</c:v>
                </c:pt>
                <c:pt idx="32">
                  <c:v>-3.1113435216649429E-3</c:v>
                </c:pt>
                <c:pt idx="33">
                  <c:v>-2.9296863129271156E-3</c:v>
                </c:pt>
                <c:pt idx="34">
                  <c:v>-2.7282820462118385E-3</c:v>
                </c:pt>
                <c:pt idx="35">
                  <c:v>-2.5085174294063317E-3</c:v>
                </c:pt>
                <c:pt idx="36">
                  <c:v>-2.271779170397871E-3</c:v>
                </c:pt>
                <c:pt idx="37">
                  <c:v>-2.0194539770736972E-3</c:v>
                </c:pt>
                <c:pt idx="38">
                  <c:v>-1.7529285573210651E-3</c:v>
                </c:pt>
                <c:pt idx="39">
                  <c:v>-1.4735896190272019E-3</c:v>
                </c:pt>
                <c:pt idx="40">
                  <c:v>-1.1828238700793761E-3</c:v>
                </c:pt>
                <c:pt idx="41">
                  <c:v>-8.8201801836484267E-4</c:v>
                </c:pt>
                <c:pt idx="42">
                  <c:v>-5.7255877177083553E-4</c:v>
                </c:pt>
                <c:pt idx="43">
                  <c:v>-2.558328381846095E-4</c:v>
                </c:pt>
                <c:pt idx="44">
                  <c:v>6.6773074506559782E-5</c:v>
                </c:pt>
                <c:pt idx="45">
                  <c:v>3.9387225841546608E-4</c:v>
                </c:pt>
                <c:pt idx="46">
                  <c:v>7.2407800565484071E-4</c:v>
                </c:pt>
                <c:pt idx="47">
                  <c:v>1.0560036083374288E-3</c:v>
                </c:pt>
                <c:pt idx="48">
                  <c:v>1.3882623585759896E-3</c:v>
                </c:pt>
                <c:pt idx="49">
                  <c:v>1.7194675484832542E-3</c:v>
                </c:pt>
                <c:pt idx="50">
                  <c:v>2.0482324701719887E-3</c:v>
                </c:pt>
                <c:pt idx="51">
                  <c:v>2.373170415754973E-3</c:v>
                </c:pt>
                <c:pt idx="52">
                  <c:v>2.6928946773448967E-3</c:v>
                </c:pt>
                <c:pt idx="53">
                  <c:v>3.0060185470545744E-3</c:v>
                </c:pt>
                <c:pt idx="54">
                  <c:v>3.3111553169966682E-3</c:v>
                </c:pt>
                <c:pt idx="55">
                  <c:v>3.6069182792840201E-3</c:v>
                </c:pt>
                <c:pt idx="56">
                  <c:v>3.891920726029334E-3</c:v>
                </c:pt>
                <c:pt idx="57">
                  <c:v>4.1647759493453826E-3</c:v>
                </c:pt>
                <c:pt idx="58">
                  <c:v>4.4240972413448834E-3</c:v>
                </c:pt>
                <c:pt idx="59">
                  <c:v>4.6684978941406233E-3</c:v>
                </c:pt>
                <c:pt idx="60">
                  <c:v>4.8965911998453335E-3</c:v>
                </c:pt>
                <c:pt idx="61">
                  <c:v>5.1069904505717592E-3</c:v>
                </c:pt>
                <c:pt idx="62">
                  <c:v>5.2983089384326595E-3</c:v>
                </c:pt>
                <c:pt idx="63">
                  <c:v>5.4691599555407797E-3</c:v>
                </c:pt>
                <c:pt idx="64">
                  <c:v>5.6181567940088925E-3</c:v>
                </c:pt>
                <c:pt idx="65">
                  <c:v>5.7439127459497155E-3</c:v>
                </c:pt>
                <c:pt idx="66">
                  <c:v>5.8450411034760077E-3</c:v>
                </c:pt>
                <c:pt idx="67">
                  <c:v>5.9201551587005283E-3</c:v>
                </c:pt>
                <c:pt idx="68">
                  <c:v>5.9678682037360639E-3</c:v>
                </c:pt>
                <c:pt idx="69">
                  <c:v>5.9867935306952627E-3</c:v>
                </c:pt>
                <c:pt idx="70">
                  <c:v>5.975544431690967E-3</c:v>
                </c:pt>
                <c:pt idx="71">
                  <c:v>5.9327341988358942E-3</c:v>
                </c:pt>
                <c:pt idx="72">
                  <c:v>5.8569761242428173E-3</c:v>
                </c:pt>
                <c:pt idx="73">
                  <c:v>5.7468835000244536E-3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93-4AB8-8ADE-3C18B83F3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52428"/>
        <c:axId val="34904685"/>
      </c:scatterChart>
      <c:valAx>
        <c:axId val="6075242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904685"/>
        <c:crosses val="autoZero"/>
        <c:crossBetween val="midCat"/>
      </c:valAx>
      <c:valAx>
        <c:axId val="349046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075242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NOHA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NorthernHarrier!$C$1:$C$1</c:f>
              <c:strCache>
                <c:ptCount val="1"/>
                <c:pt idx="0">
                  <c:v>NOHA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dispRSqr val="1"/>
            <c:dispEq val="1"/>
            <c:trendlineLbl>
              <c:layout>
                <c:manualLayout>
                  <c:x val="8.7368263323510317E-3"/>
                  <c:y val="-0.26165074508047864"/>
                </c:manualLayout>
              </c:layout>
              <c:numFmt formatCode="General" sourceLinked="0"/>
            </c:trendlineLbl>
          </c:trendline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poly"/>
            <c:order val="5"/>
            <c:dispRSqr val="1"/>
            <c:dispEq val="1"/>
            <c:trendlineLbl>
              <c:layout>
                <c:manualLayout>
                  <c:x val="6.3909561626958364E-2"/>
                  <c:y val="9.5574607557777941E-2"/>
                </c:manualLayout>
              </c:layout>
              <c:numFmt formatCode="General" sourceLinked="0"/>
            </c:trendlineLbl>
          </c:trendline>
          <c:xVal>
            <c:numRef>
              <c:f>NorthernHarrier!$B$2:$B$75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NorthernHarrier!$C$2:$C$75</c:f>
              <c:numCache>
                <c:formatCode>General</c:formatCode>
                <c:ptCount val="74"/>
                <c:pt idx="0">
                  <c:v>0.291402116402116</c:v>
                </c:pt>
                <c:pt idx="1">
                  <c:v>0.22600021743857401</c:v>
                </c:pt>
                <c:pt idx="2">
                  <c:v>0.24456975772765199</c:v>
                </c:pt>
                <c:pt idx="3">
                  <c:v>0.20828197945845001</c:v>
                </c:pt>
                <c:pt idx="4">
                  <c:v>0.42629974695192102</c:v>
                </c:pt>
                <c:pt idx="5">
                  <c:v>0.43611111111111101</c:v>
                </c:pt>
                <c:pt idx="6">
                  <c:v>0.239565527065527</c:v>
                </c:pt>
                <c:pt idx="7">
                  <c:v>0.35240963855421698</c:v>
                </c:pt>
                <c:pt idx="8">
                  <c:v>0.175611325611326</c:v>
                </c:pt>
                <c:pt idx="9">
                  <c:v>0.27693833943833901</c:v>
                </c:pt>
                <c:pt idx="10">
                  <c:v>0.29314266356949298</c:v>
                </c:pt>
                <c:pt idx="11">
                  <c:v>0.32201185695161599</c:v>
                </c:pt>
                <c:pt idx="12">
                  <c:v>0.30854978354978402</c:v>
                </c:pt>
                <c:pt idx="13">
                  <c:v>0.33333333333333298</c:v>
                </c:pt>
                <c:pt idx="14">
                  <c:v>0.36126126126126101</c:v>
                </c:pt>
                <c:pt idx="15">
                  <c:v>0.489532520325203</c:v>
                </c:pt>
                <c:pt idx="16">
                  <c:v>0.34979489923310098</c:v>
                </c:pt>
                <c:pt idx="17">
                  <c:v>0.23839285714285699</c:v>
                </c:pt>
                <c:pt idx="18">
                  <c:v>0.31677613574165298</c:v>
                </c:pt>
                <c:pt idx="19">
                  <c:v>0.222031746031746</c:v>
                </c:pt>
                <c:pt idx="20">
                  <c:v>0.31552778616732102</c:v>
                </c:pt>
                <c:pt idx="21">
                  <c:v>0.31576305220883499</c:v>
                </c:pt>
                <c:pt idx="22">
                  <c:v>0.39621527777777799</c:v>
                </c:pt>
                <c:pt idx="23">
                  <c:v>0.33986928104575198</c:v>
                </c:pt>
                <c:pt idx="24">
                  <c:v>0.37391598915989199</c:v>
                </c:pt>
                <c:pt idx="25">
                  <c:v>0.27690669763840497</c:v>
                </c:pt>
                <c:pt idx="26">
                  <c:v>0.23115530303030299</c:v>
                </c:pt>
                <c:pt idx="27">
                  <c:v>0.24190467897364501</c:v>
                </c:pt>
                <c:pt idx="28">
                  <c:v>0.24588353413654601</c:v>
                </c:pt>
                <c:pt idx="29">
                  <c:v>0.277586206896552</c:v>
                </c:pt>
                <c:pt idx="30">
                  <c:v>0.269230769230769</c:v>
                </c:pt>
                <c:pt idx="31">
                  <c:v>0.46966731898238701</c:v>
                </c:pt>
                <c:pt idx="32">
                  <c:v>0.289124668435013</c:v>
                </c:pt>
                <c:pt idx="33">
                  <c:v>0.55955056179775298</c:v>
                </c:pt>
                <c:pt idx="34">
                  <c:v>0.430379746835443</c:v>
                </c:pt>
                <c:pt idx="35">
                  <c:v>0.36754176610978501</c:v>
                </c:pt>
                <c:pt idx="36">
                  <c:v>0.35236220472440899</c:v>
                </c:pt>
                <c:pt idx="37">
                  <c:v>0.306967984934087</c:v>
                </c:pt>
                <c:pt idx="38">
                  <c:v>0.54489795918367301</c:v>
                </c:pt>
                <c:pt idx="39">
                  <c:v>0.44524236983842003</c:v>
                </c:pt>
                <c:pt idx="40">
                  <c:v>0.53639143730886896</c:v>
                </c:pt>
                <c:pt idx="41">
                  <c:v>0.28321167883211701</c:v>
                </c:pt>
                <c:pt idx="42">
                  <c:v>0.30331210191082802</c:v>
                </c:pt>
                <c:pt idx="43">
                  <c:v>0.54516502547675605</c:v>
                </c:pt>
                <c:pt idx="44">
                  <c:v>0.343510848126233</c:v>
                </c:pt>
                <c:pt idx="45">
                  <c:v>0.34101636629558402</c:v>
                </c:pt>
                <c:pt idx="46">
                  <c:v>0.35571324599708898</c:v>
                </c:pt>
                <c:pt idx="47">
                  <c:v>0.33482418714138601</c:v>
                </c:pt>
                <c:pt idx="48">
                  <c:v>0.46180639935196399</c:v>
                </c:pt>
                <c:pt idx="49">
                  <c:v>0.38665532879818598</c:v>
                </c:pt>
                <c:pt idx="50">
                  <c:v>0.39295202832180298</c:v>
                </c:pt>
                <c:pt idx="51">
                  <c:v>0.30962441314554001</c:v>
                </c:pt>
                <c:pt idx="52">
                  <c:v>0.430420226852546</c:v>
                </c:pt>
                <c:pt idx="53">
                  <c:v>0.33583036634396202</c:v>
                </c:pt>
                <c:pt idx="54">
                  <c:v>0.196352909627246</c:v>
                </c:pt>
                <c:pt idx="55">
                  <c:v>0.16546830975792101</c:v>
                </c:pt>
                <c:pt idx="56">
                  <c:v>0.35866957678012801</c:v>
                </c:pt>
                <c:pt idx="57">
                  <c:v>0.28543307266344398</c:v>
                </c:pt>
                <c:pt idx="58">
                  <c:v>0.27370098256174202</c:v>
                </c:pt>
                <c:pt idx="59">
                  <c:v>0.119606548719303</c:v>
                </c:pt>
                <c:pt idx="60">
                  <c:v>0.19885894412260799</c:v>
                </c:pt>
                <c:pt idx="61">
                  <c:v>0.270446644470414</c:v>
                </c:pt>
                <c:pt idx="62">
                  <c:v>0.34328301061152999</c:v>
                </c:pt>
                <c:pt idx="63">
                  <c:v>0.124589746851546</c:v>
                </c:pt>
                <c:pt idx="64">
                  <c:v>0.27285097597597602</c:v>
                </c:pt>
                <c:pt idx="65">
                  <c:v>0.169831586183193</c:v>
                </c:pt>
                <c:pt idx="66">
                  <c:v>0.40311195068602101</c:v>
                </c:pt>
                <c:pt idx="67">
                  <c:v>0.17160273565269099</c:v>
                </c:pt>
                <c:pt idx="68">
                  <c:v>0.18032069203944201</c:v>
                </c:pt>
                <c:pt idx="69">
                  <c:v>0.245596697523142</c:v>
                </c:pt>
                <c:pt idx="70">
                  <c:v>0.27930321818718601</c:v>
                </c:pt>
                <c:pt idx="71">
                  <c:v>0.13427561837455801</c:v>
                </c:pt>
                <c:pt idx="72">
                  <c:v>0.137119113573407</c:v>
                </c:pt>
                <c:pt idx="73">
                  <c:v>0.16413714044376099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AB-459D-8524-CA9E7EBA6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6347"/>
        <c:axId val="67668513"/>
      </c:scatterChart>
      <c:valAx>
        <c:axId val="4846634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7668513"/>
        <c:crosses val="autoZero"/>
        <c:crossBetween val="midCat"/>
      </c:valAx>
      <c:valAx>
        <c:axId val="676685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46634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RSHA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'Red-shoulderedHawk'!$C$1:$C$1</c:f>
              <c:strCache>
                <c:ptCount val="1"/>
                <c:pt idx="0">
                  <c:v>RSHA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dispRSqr val="1"/>
            <c:dispEq val="0"/>
            <c:trendlineLbl>
              <c:layout>
                <c:manualLayout>
                  <c:x val="-0.67735002510040165"/>
                  <c:y val="-0.27127770865444734"/>
                </c:manualLayout>
              </c:layout>
              <c:numFmt formatCode="General" sourceLinked="0"/>
            </c:trendlineLbl>
          </c:trendline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poly"/>
            <c:order val="5"/>
            <c:dispRSqr val="1"/>
            <c:dispEq val="1"/>
            <c:trendlineLbl>
              <c:layout>
                <c:manualLayout>
                  <c:x val="-7.2102367804551537E-2"/>
                  <c:y val="3.3850520282023192E-2"/>
                </c:manualLayout>
              </c:layout>
              <c:numFmt formatCode="General" sourceLinked="0"/>
            </c:trendlineLbl>
          </c:trendline>
          <c:xVal>
            <c:numRef>
              <c:f>'Red-shoulderedHawk'!$B$2:$B$75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'Red-shoulderedHawk'!$C$2:$C$75</c:f>
              <c:numCache>
                <c:formatCode>General</c:formatCode>
                <c:ptCount val="74"/>
                <c:pt idx="0">
                  <c:v>0.19335097001763701</c:v>
                </c:pt>
                <c:pt idx="1">
                  <c:v>0.35183735594694499</c:v>
                </c:pt>
                <c:pt idx="2">
                  <c:v>0.33800647451963201</c:v>
                </c:pt>
                <c:pt idx="3">
                  <c:v>0.21774509803921599</c:v>
                </c:pt>
                <c:pt idx="4">
                  <c:v>0.25120772946859898</c:v>
                </c:pt>
                <c:pt idx="5">
                  <c:v>0.46611111111111098</c:v>
                </c:pt>
                <c:pt idx="6">
                  <c:v>0.218340455840456</c:v>
                </c:pt>
                <c:pt idx="7">
                  <c:v>0.26867469879518102</c:v>
                </c:pt>
                <c:pt idx="8">
                  <c:v>0.19248712998713</c:v>
                </c:pt>
                <c:pt idx="9">
                  <c:v>0.35954415954416002</c:v>
                </c:pt>
                <c:pt idx="10">
                  <c:v>0.39351045296167197</c:v>
                </c:pt>
                <c:pt idx="11">
                  <c:v>0.42787817938420297</c:v>
                </c:pt>
                <c:pt idx="12">
                  <c:v>0.42662788600288598</c:v>
                </c:pt>
                <c:pt idx="13">
                  <c:v>0.495189701897019</c:v>
                </c:pt>
                <c:pt idx="14">
                  <c:v>0.65499249249249203</c:v>
                </c:pt>
                <c:pt idx="15">
                  <c:v>0.59871273712737105</c:v>
                </c:pt>
                <c:pt idx="16">
                  <c:v>0.25252808988763997</c:v>
                </c:pt>
                <c:pt idx="17">
                  <c:v>0.42929894179894201</c:v>
                </c:pt>
                <c:pt idx="18">
                  <c:v>0.57837985769020295</c:v>
                </c:pt>
                <c:pt idx="19">
                  <c:v>0.43648148148148103</c:v>
                </c:pt>
                <c:pt idx="20">
                  <c:v>0.31766334440753002</c:v>
                </c:pt>
                <c:pt idx="21">
                  <c:v>0.66802925989673001</c:v>
                </c:pt>
                <c:pt idx="22">
                  <c:v>0.53462797619047597</c:v>
                </c:pt>
                <c:pt idx="23">
                  <c:v>0.45055555555555599</c:v>
                </c:pt>
                <c:pt idx="24">
                  <c:v>0.44207317073170699</c:v>
                </c:pt>
                <c:pt idx="25">
                  <c:v>0.38288811459543198</c:v>
                </c:pt>
                <c:pt idx="26">
                  <c:v>0.27105880230880203</c:v>
                </c:pt>
                <c:pt idx="27">
                  <c:v>0.30826947637292501</c:v>
                </c:pt>
                <c:pt idx="28">
                  <c:v>0.430689424364123</c:v>
                </c:pt>
                <c:pt idx="29">
                  <c:v>0.33965517241379301</c:v>
                </c:pt>
                <c:pt idx="30">
                  <c:v>0.256410256410256</c:v>
                </c:pt>
                <c:pt idx="31">
                  <c:v>0.534246575342466</c:v>
                </c:pt>
                <c:pt idx="32">
                  <c:v>0.24668435013262599</c:v>
                </c:pt>
                <c:pt idx="33">
                  <c:v>0.29213483146067398</c:v>
                </c:pt>
                <c:pt idx="34">
                  <c:v>0.275316455696203</c:v>
                </c:pt>
                <c:pt idx="35">
                  <c:v>0.29355608591885402</c:v>
                </c:pt>
                <c:pt idx="36">
                  <c:v>0.22834645669291301</c:v>
                </c:pt>
                <c:pt idx="37">
                  <c:v>0.34274952919020701</c:v>
                </c:pt>
                <c:pt idx="38">
                  <c:v>0.41836734693877597</c:v>
                </c:pt>
                <c:pt idx="39">
                  <c:v>0.29982046678635499</c:v>
                </c:pt>
                <c:pt idx="40">
                  <c:v>0.48807339449541298</c:v>
                </c:pt>
                <c:pt idx="41">
                  <c:v>0.240875912408759</c:v>
                </c:pt>
                <c:pt idx="42">
                  <c:v>0.29961783439490403</c:v>
                </c:pt>
                <c:pt idx="43">
                  <c:v>0.39098386924473899</c:v>
                </c:pt>
                <c:pt idx="44">
                  <c:v>0.297751479289941</c:v>
                </c:pt>
                <c:pt idx="45">
                  <c:v>0.36697247706421998</c:v>
                </c:pt>
                <c:pt idx="46">
                  <c:v>0.49235807860261999</c:v>
                </c:pt>
                <c:pt idx="47">
                  <c:v>0.21580599283997801</c:v>
                </c:pt>
                <c:pt idx="48">
                  <c:v>0.24665856622114199</c:v>
                </c:pt>
                <c:pt idx="49">
                  <c:v>0.21071428571428599</c:v>
                </c:pt>
                <c:pt idx="50">
                  <c:v>0.37675793302803001</c:v>
                </c:pt>
                <c:pt idx="51">
                  <c:v>0.367203219315895</c:v>
                </c:pt>
                <c:pt idx="52">
                  <c:v>0.27430670064458101</c:v>
                </c:pt>
                <c:pt idx="53">
                  <c:v>0.33145873931372399</c:v>
                </c:pt>
                <c:pt idx="54">
                  <c:v>0.16256964929531301</c:v>
                </c:pt>
                <c:pt idx="55">
                  <c:v>0.24495967741935501</c:v>
                </c:pt>
                <c:pt idx="56">
                  <c:v>0.24173151750972799</c:v>
                </c:pt>
                <c:pt idx="57">
                  <c:v>0.23709775349119599</c:v>
                </c:pt>
                <c:pt idx="58">
                  <c:v>0.39084712755598799</c:v>
                </c:pt>
                <c:pt idx="59">
                  <c:v>0.28743068391866899</c:v>
                </c:pt>
                <c:pt idx="60">
                  <c:v>0.27619519445132501</c:v>
                </c:pt>
                <c:pt idx="61">
                  <c:v>0.31239388794567102</c:v>
                </c:pt>
                <c:pt idx="62">
                  <c:v>0.30234657039711199</c:v>
                </c:pt>
                <c:pt idx="63">
                  <c:v>0.17364203027604599</c:v>
                </c:pt>
                <c:pt idx="64">
                  <c:v>0.23226351351351401</c:v>
                </c:pt>
                <c:pt idx="65">
                  <c:v>0.226843100189036</c:v>
                </c:pt>
                <c:pt idx="66">
                  <c:v>0.21829808165273001</c:v>
                </c:pt>
                <c:pt idx="67">
                  <c:v>0.18881950639310099</c:v>
                </c:pt>
                <c:pt idx="68">
                  <c:v>0.29861111111111099</c:v>
                </c:pt>
                <c:pt idx="69">
                  <c:v>0.229090736971648</c:v>
                </c:pt>
                <c:pt idx="70">
                  <c:v>0.19751992914083299</c:v>
                </c:pt>
                <c:pt idx="71">
                  <c:v>0.121908127208481</c:v>
                </c:pt>
                <c:pt idx="72">
                  <c:v>0.13419513696522001</c:v>
                </c:pt>
                <c:pt idx="73">
                  <c:v>0.14808362369337999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9F-45DB-B0CB-FC865D93B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92519"/>
        <c:axId val="48241812"/>
      </c:scatterChart>
      <c:valAx>
        <c:axId val="3619251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241812"/>
        <c:crosses val="autoZero"/>
        <c:crossBetween val="midCat"/>
      </c:valAx>
      <c:valAx>
        <c:axId val="482418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619251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Rate of change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'Red-shoulderedHawk'!$D$1:$D$1</c:f>
              <c:strCache>
                <c:ptCount val="1"/>
                <c:pt idx="0">
                  <c:v>Rate of change</c:v>
                </c:pt>
              </c:strCache>
            </c:strRef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'Red-shoulderedHawk'!$B$2:$B$75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'Red-shoulderedHawk'!$D$2:$D$75</c:f>
              <c:numCache>
                <c:formatCode>General</c:formatCode>
                <c:ptCount val="74"/>
                <c:pt idx="0">
                  <c:v>3.3183502946155553E-2</c:v>
                </c:pt>
                <c:pt idx="1">
                  <c:v>3.0224320815244867E-2</c:v>
                </c:pt>
                <c:pt idx="2">
                  <c:v>2.7413248074202177E-2</c:v>
                </c:pt>
                <c:pt idx="3">
                  <c:v>2.4746750668088548E-2</c:v>
                </c:pt>
                <c:pt idx="4">
                  <c:v>2.2221294541965034E-2</c:v>
                </c:pt>
                <c:pt idx="5">
                  <c:v>1.9833345640892699E-2</c:v>
                </c:pt>
                <c:pt idx="6">
                  <c:v>1.7579369909932592E-2</c:v>
                </c:pt>
                <c:pt idx="7">
                  <c:v>1.5455833294145786E-2</c:v>
                </c:pt>
                <c:pt idx="8">
                  <c:v>8.1953968839526686E-3</c:v>
                </c:pt>
                <c:pt idx="9">
                  <c:v>6.6710450199482033E-3</c:v>
                </c:pt>
                <c:pt idx="10">
                  <c:v>5.2559279414833952E-3</c:v>
                </c:pt>
                <c:pt idx="11">
                  <c:v>3.9465115936192924E-3</c:v>
                </c:pt>
                <c:pt idx="12">
                  <c:v>2.7392619214169495E-3</c:v>
                </c:pt>
                <c:pt idx="13">
                  <c:v>1.6306448699374351E-3</c:v>
                </c:pt>
                <c:pt idx="14">
                  <c:v>6.171263842418076E-4</c:v>
                </c:pt>
                <c:pt idx="15">
                  <c:v>-3.0482759060888182E-4</c:v>
                </c:pt>
                <c:pt idx="16">
                  <c:v>-1.1387511095535749E-3</c:v>
                </c:pt>
                <c:pt idx="17">
                  <c:v>-1.8881782275312134E-3</c:v>
                </c:pt>
                <c:pt idx="18">
                  <c:v>-2.5566429994807321E-3</c:v>
                </c:pt>
                <c:pt idx="19">
                  <c:v>-3.147679480341059E-3</c:v>
                </c:pt>
                <c:pt idx="20">
                  <c:v>-3.6648217250511775E-3</c:v>
                </c:pt>
                <c:pt idx="21">
                  <c:v>-4.1116037885499876E-3</c:v>
                </c:pt>
                <c:pt idx="22">
                  <c:v>-4.4915597257764381E-3</c:v>
                </c:pt>
                <c:pt idx="23">
                  <c:v>-4.8082235916694777E-3</c:v>
                </c:pt>
                <c:pt idx="24">
                  <c:v>-5.0651294411680411E-3</c:v>
                </c:pt>
                <c:pt idx="25">
                  <c:v>-5.2658113292110842E-3</c:v>
                </c:pt>
                <c:pt idx="26">
                  <c:v>-5.4138033107375347E-3</c:v>
                </c:pt>
                <c:pt idx="27">
                  <c:v>-5.5126394406863413E-3</c:v>
                </c:pt>
                <c:pt idx="28">
                  <c:v>-5.5658537739964251E-3</c:v>
                </c:pt>
                <c:pt idx="29">
                  <c:v>-5.5769803656067624E-3</c:v>
                </c:pt>
                <c:pt idx="30">
                  <c:v>-5.5495532704562742E-3</c:v>
                </c:pt>
                <c:pt idx="31">
                  <c:v>-5.4871065434838814E-3</c:v>
                </c:pt>
                <c:pt idx="32">
                  <c:v>-5.3931742396285745E-3</c:v>
                </c:pt>
                <c:pt idx="33">
                  <c:v>-5.2712904138292396E-3</c:v>
                </c:pt>
                <c:pt idx="34">
                  <c:v>-5.1249891210248741E-3</c:v>
                </c:pt>
                <c:pt idx="35">
                  <c:v>-4.9578044161543502E-3</c:v>
                </c:pt>
                <c:pt idx="36">
                  <c:v>-4.7732703541566793E-3</c:v>
                </c:pt>
                <c:pt idx="37">
                  <c:v>-4.5749209899707613E-3</c:v>
                </c:pt>
                <c:pt idx="38">
                  <c:v>-4.366290378535552E-3</c:v>
                </c:pt>
                <c:pt idx="39">
                  <c:v>-4.150912574789993E-3</c:v>
                </c:pt>
                <c:pt idx="40">
                  <c:v>-3.9323216336730124E-3</c:v>
                </c:pt>
                <c:pt idx="41">
                  <c:v>-3.714051610123538E-3</c:v>
                </c:pt>
                <c:pt idx="42">
                  <c:v>-3.4996365590805809E-3</c:v>
                </c:pt>
                <c:pt idx="43">
                  <c:v>-3.2926105354830135E-3</c:v>
                </c:pt>
                <c:pt idx="44">
                  <c:v>-3.0965075942697914E-3</c:v>
                </c:pt>
                <c:pt idx="45">
                  <c:v>-2.9148617903798565E-3</c:v>
                </c:pt>
                <c:pt idx="46">
                  <c:v>-2.7512071787521505E-3</c:v>
                </c:pt>
                <c:pt idx="47">
                  <c:v>-2.609077814325643E-3</c:v>
                </c:pt>
                <c:pt idx="48">
                  <c:v>-2.4920077520392339E-3</c:v>
                </c:pt>
                <c:pt idx="49">
                  <c:v>-2.4035310468318652E-3</c:v>
                </c:pt>
                <c:pt idx="50">
                  <c:v>-2.3471817536425063E-3</c:v>
                </c:pt>
                <c:pt idx="51">
                  <c:v>-2.326493927410099E-3</c:v>
                </c:pt>
                <c:pt idx="52">
                  <c:v>-2.3450016230735712E-3</c:v>
                </c:pt>
                <c:pt idx="53">
                  <c:v>-2.4062388955718647E-3</c:v>
                </c:pt>
                <c:pt idx="54">
                  <c:v>-2.5137397998438935E-3</c:v>
                </c:pt>
                <c:pt idx="55">
                  <c:v>-2.6710383908286547E-3</c:v>
                </c:pt>
                <c:pt idx="56">
                  <c:v>-2.8816687234650071E-3</c:v>
                </c:pt>
                <c:pt idx="57">
                  <c:v>-3.149164852692031E-3</c:v>
                </c:pt>
                <c:pt idx="58">
                  <c:v>-3.4770608334485295E-3</c:v>
                </c:pt>
                <c:pt idx="59">
                  <c:v>-3.8688907206734721E-3</c:v>
                </c:pt>
                <c:pt idx="60">
                  <c:v>-4.3281885693059116E-3</c:v>
                </c:pt>
                <c:pt idx="61">
                  <c:v>-4.8584884342846232E-3</c:v>
                </c:pt>
                <c:pt idx="62">
                  <c:v>-5.4633243705486875E-3</c:v>
                </c:pt>
                <c:pt idx="63">
                  <c:v>-6.1462304330369075E-3</c:v>
                </c:pt>
                <c:pt idx="64">
                  <c:v>-6.9107406766883081E-3</c:v>
                </c:pt>
                <c:pt idx="65">
                  <c:v>-7.7603891564418589E-3</c:v>
                </c:pt>
                <c:pt idx="66">
                  <c:v>-8.698709927236474E-3</c:v>
                </c:pt>
                <c:pt idx="67">
                  <c:v>-9.7292370440111228E-3</c:v>
                </c:pt>
                <c:pt idx="68">
                  <c:v>-1.0855504561704608E-2</c:v>
                </c:pt>
                <c:pt idx="69">
                  <c:v>-1.2081046535255983E-2</c:v>
                </c:pt>
                <c:pt idx="70">
                  <c:v>-1.3409397019604245E-2</c:v>
                </c:pt>
                <c:pt idx="71">
                  <c:v>-1.4844090069688252E-2</c:v>
                </c:pt>
                <c:pt idx="72">
                  <c:v>-1.6388659740446947E-2</c:v>
                </c:pt>
                <c:pt idx="73">
                  <c:v>-1.804664008681927E-2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1E-4470-B0DD-54792184C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89119"/>
        <c:axId val="7363956"/>
      </c:scatterChart>
      <c:valAx>
        <c:axId val="3098911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363956"/>
        <c:crosses val="autoZero"/>
        <c:crossBetween val="midCat"/>
      </c:valAx>
      <c:valAx>
        <c:axId val="73639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98911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MERL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Merlin!$C$1:$C$1</c:f>
              <c:strCache>
                <c:ptCount val="1"/>
                <c:pt idx="0">
                  <c:v>MERL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en-US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dispRSqr val="1"/>
            <c:dispEq val="0"/>
            <c:trendlineLbl>
              <c:layout>
                <c:manualLayout>
                  <c:x val="5.442352196859964E-2"/>
                  <c:y val="0.18525258313155024"/>
                </c:manualLayout>
              </c:layout>
              <c:numFmt formatCode="General" sourceLinked="0"/>
            </c:trendlineLbl>
          </c:trendline>
          <c:trendline>
            <c:spPr>
              <a:ln w="19080" cap="rnd">
                <a:solidFill>
                  <a:srgbClr val="5B9BD5"/>
                </a:solidFill>
                <a:prstDash val="sysDot"/>
                <a:round/>
              </a:ln>
            </c:spPr>
            <c:trendlineType val="poly"/>
            <c:order val="5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Merlin!$B$2:$B$75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Merlin!$C$2:$C$75</c:f>
              <c:numCache>
                <c:formatCode>General</c:formatCode>
                <c:ptCount val="74"/>
                <c:pt idx="0">
                  <c:v>2.2222222222222199E-2</c:v>
                </c:pt>
                <c:pt idx="1">
                  <c:v>3.02511415525114E-2</c:v>
                </c:pt>
                <c:pt idx="2">
                  <c:v>6.6154970760233897E-2</c:v>
                </c:pt>
                <c:pt idx="3">
                  <c:v>1.30718954248366E-2</c:v>
                </c:pt>
                <c:pt idx="4">
                  <c:v>3.2407407407407399E-2</c:v>
                </c:pt>
                <c:pt idx="5">
                  <c:v>8.7777777777777802E-2</c:v>
                </c:pt>
                <c:pt idx="6">
                  <c:v>1.6025641025641E-2</c:v>
                </c:pt>
                <c:pt idx="7">
                  <c:v>5.1305220883534099E-2</c:v>
                </c:pt>
                <c:pt idx="8">
                  <c:v>2.5713213213213199E-2</c:v>
                </c:pt>
                <c:pt idx="9">
                  <c:v>2.9380341880341901E-2</c:v>
                </c:pt>
                <c:pt idx="10">
                  <c:v>1.3550135501355001E-2</c:v>
                </c:pt>
                <c:pt idx="11">
                  <c:v>2.5435073627844699E-2</c:v>
                </c:pt>
                <c:pt idx="12">
                  <c:v>3.03030303030303E-2</c:v>
                </c:pt>
                <c:pt idx="13">
                  <c:v>5.9789972899729003E-2</c:v>
                </c:pt>
                <c:pt idx="14">
                  <c:v>2.2522522522522501E-2</c:v>
                </c:pt>
                <c:pt idx="15">
                  <c:v>6.6192411924119204E-2</c:v>
                </c:pt>
                <c:pt idx="16">
                  <c:v>1.4245585874799399E-2</c:v>
                </c:pt>
                <c:pt idx="17">
                  <c:v>2.9100529100529099E-2</c:v>
                </c:pt>
                <c:pt idx="18">
                  <c:v>3.0332056194125202E-2</c:v>
                </c:pt>
                <c:pt idx="19">
                  <c:v>1.7777777777777799E-2</c:v>
                </c:pt>
                <c:pt idx="20">
                  <c:v>2.9069767441860499E-2</c:v>
                </c:pt>
                <c:pt idx="21">
                  <c:v>2.5435073627844699E-2</c:v>
                </c:pt>
                <c:pt idx="22">
                  <c:v>2.3710317460317501E-2</c:v>
                </c:pt>
                <c:pt idx="23">
                  <c:v>3.4313725490196102E-2</c:v>
                </c:pt>
                <c:pt idx="24">
                  <c:v>2.0325203252032499E-2</c:v>
                </c:pt>
                <c:pt idx="25">
                  <c:v>2.8116531165311699E-2</c:v>
                </c:pt>
                <c:pt idx="26">
                  <c:v>3.2891414141414103E-2</c:v>
                </c:pt>
                <c:pt idx="27">
                  <c:v>1.27713920817369E-2</c:v>
                </c:pt>
                <c:pt idx="28">
                  <c:v>2.7108433734939801E-2</c:v>
                </c:pt>
                <c:pt idx="29">
                  <c:v>3.6206896551724099E-2</c:v>
                </c:pt>
                <c:pt idx="30">
                  <c:v>2.9304029304029301E-2</c:v>
                </c:pt>
                <c:pt idx="31">
                  <c:v>2.5440313111546001E-2</c:v>
                </c:pt>
                <c:pt idx="32">
                  <c:v>3.5809018567639302E-2</c:v>
                </c:pt>
                <c:pt idx="33">
                  <c:v>3.3707865168539297E-2</c:v>
                </c:pt>
                <c:pt idx="34">
                  <c:v>3.7974683544303799E-2</c:v>
                </c:pt>
                <c:pt idx="35">
                  <c:v>1.67064439140811E-2</c:v>
                </c:pt>
                <c:pt idx="36">
                  <c:v>2.55905511811024E-2</c:v>
                </c:pt>
                <c:pt idx="37">
                  <c:v>1.88323917137476E-2</c:v>
                </c:pt>
                <c:pt idx="38">
                  <c:v>3.8775510204081598E-2</c:v>
                </c:pt>
                <c:pt idx="39">
                  <c:v>3.59066427289048E-2</c:v>
                </c:pt>
                <c:pt idx="40">
                  <c:v>4.95412844036697E-2</c:v>
                </c:pt>
                <c:pt idx="41">
                  <c:v>2.3357664233576599E-2</c:v>
                </c:pt>
                <c:pt idx="42">
                  <c:v>6.7940552016985095E-2</c:v>
                </c:pt>
                <c:pt idx="43">
                  <c:v>3.3073206986250499E-2</c:v>
                </c:pt>
                <c:pt idx="44">
                  <c:v>5.9408284023668601E-2</c:v>
                </c:pt>
                <c:pt idx="45">
                  <c:v>2.1788990825688099E-2</c:v>
                </c:pt>
                <c:pt idx="46">
                  <c:v>2.4017467248908301E-2</c:v>
                </c:pt>
                <c:pt idx="47">
                  <c:v>2.1627188465499499E-2</c:v>
                </c:pt>
                <c:pt idx="48">
                  <c:v>4.3742405832320801E-2</c:v>
                </c:pt>
                <c:pt idx="49">
                  <c:v>0.100918367346939</c:v>
                </c:pt>
                <c:pt idx="50">
                  <c:v>5.9715204409738203E-2</c:v>
                </c:pt>
                <c:pt idx="51">
                  <c:v>4.8582403511981002E-2</c:v>
                </c:pt>
                <c:pt idx="52">
                  <c:v>0.17575118726019601</c:v>
                </c:pt>
                <c:pt idx="53">
                  <c:v>0.15998657267539401</c:v>
                </c:pt>
                <c:pt idx="54">
                  <c:v>8.92919656617642E-2</c:v>
                </c:pt>
                <c:pt idx="55">
                  <c:v>7.4932795698924706E-2</c:v>
                </c:pt>
                <c:pt idx="56">
                  <c:v>7.8339818417639401E-2</c:v>
                </c:pt>
                <c:pt idx="57">
                  <c:v>4.9666059502125097E-2</c:v>
                </c:pt>
                <c:pt idx="58">
                  <c:v>0.16810868456438099</c:v>
                </c:pt>
                <c:pt idx="59">
                  <c:v>0.11701874834961699</c:v>
                </c:pt>
                <c:pt idx="60">
                  <c:v>0.14233813416374699</c:v>
                </c:pt>
                <c:pt idx="61">
                  <c:v>0.12943649446196101</c:v>
                </c:pt>
                <c:pt idx="62">
                  <c:v>0.119713022550097</c:v>
                </c:pt>
                <c:pt idx="63">
                  <c:v>0.21142246858139399</c:v>
                </c:pt>
                <c:pt idx="64">
                  <c:v>0.20850663975663999</c:v>
                </c:pt>
                <c:pt idx="65">
                  <c:v>0.11436672967863901</c:v>
                </c:pt>
                <c:pt idx="66">
                  <c:v>0.14598130841121501</c:v>
                </c:pt>
                <c:pt idx="67">
                  <c:v>9.9494498959262601E-2</c:v>
                </c:pt>
                <c:pt idx="68">
                  <c:v>0.17980775012024999</c:v>
                </c:pt>
                <c:pt idx="69">
                  <c:v>0.19744654928542801</c:v>
                </c:pt>
                <c:pt idx="70">
                  <c:v>0.22291113079421301</c:v>
                </c:pt>
                <c:pt idx="71">
                  <c:v>0.14502355712603099</c:v>
                </c:pt>
                <c:pt idx="72">
                  <c:v>0.16158818097876301</c:v>
                </c:pt>
                <c:pt idx="73">
                  <c:v>0.25931464106400998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20-44ED-A818-6B6EDAE95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75830"/>
        <c:axId val="42028262"/>
      </c:scatterChart>
      <c:valAx>
        <c:axId val="5017583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2028262"/>
        <c:crosses val="autoZero"/>
        <c:crossBetween val="midCat"/>
      </c:valAx>
      <c:valAx>
        <c:axId val="420282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en-US"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017583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Rate of change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Merlin!$D$1:$D$1</c:f>
              <c:strCache>
                <c:ptCount val="1"/>
                <c:pt idx="0">
                  <c:v>Rate of change</c:v>
                </c:pt>
              </c:strCache>
            </c:strRef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Merlin!$B$2:$B$75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Merlin!$D$2:$D$75</c:f>
              <c:numCache>
                <c:formatCode>General</c:formatCode>
                <c:ptCount val="74"/>
                <c:pt idx="0">
                  <c:v>-3.0974317493055979E-3</c:v>
                </c:pt>
                <c:pt idx="1">
                  <c:v>-2.9642145269187922E-3</c:v>
                </c:pt>
                <c:pt idx="2">
                  <c:v>-2.8309973045319865E-3</c:v>
                </c:pt>
                <c:pt idx="3">
                  <c:v>-2.6977800821451812E-3</c:v>
                </c:pt>
                <c:pt idx="4">
                  <c:v>-2.5645628597583754E-3</c:v>
                </c:pt>
                <c:pt idx="5">
                  <c:v>-2.4313456373715697E-3</c:v>
                </c:pt>
                <c:pt idx="6">
                  <c:v>-2.2981284149847644E-3</c:v>
                </c:pt>
                <c:pt idx="7">
                  <c:v>-2.1649111925979587E-3</c:v>
                </c:pt>
                <c:pt idx="8">
                  <c:v>-1.6320423030507362E-3</c:v>
                </c:pt>
                <c:pt idx="9">
                  <c:v>-1.4988250806639305E-3</c:v>
                </c:pt>
                <c:pt idx="10">
                  <c:v>-1.3656078582771247E-3</c:v>
                </c:pt>
                <c:pt idx="11">
                  <c:v>-1.2323906358903192E-3</c:v>
                </c:pt>
                <c:pt idx="12">
                  <c:v>-1.0991734135035137E-3</c:v>
                </c:pt>
                <c:pt idx="13">
                  <c:v>-9.6595619111670798E-4</c:v>
                </c:pt>
                <c:pt idx="14">
                  <c:v>-8.3273896872990225E-4</c:v>
                </c:pt>
                <c:pt idx="15">
                  <c:v>-6.9952174634309652E-4</c:v>
                </c:pt>
                <c:pt idx="16">
                  <c:v>-5.6630452395629123E-4</c:v>
                </c:pt>
                <c:pt idx="17">
                  <c:v>-4.330873015694855E-4</c:v>
                </c:pt>
                <c:pt idx="18">
                  <c:v>-2.9987007918267977E-4</c:v>
                </c:pt>
                <c:pt idx="19">
                  <c:v>-1.6665285679587447E-4</c:v>
                </c:pt>
                <c:pt idx="20">
                  <c:v>-3.3435634409068743E-5</c:v>
                </c:pt>
                <c:pt idx="21">
                  <c:v>9.9781587977736987E-5</c:v>
                </c:pt>
                <c:pt idx="22">
                  <c:v>2.3299881036454272E-4</c:v>
                </c:pt>
                <c:pt idx="23">
                  <c:v>3.6621603275134845E-4</c:v>
                </c:pt>
                <c:pt idx="24">
                  <c:v>4.9943325513815374E-4</c:v>
                </c:pt>
                <c:pt idx="25">
                  <c:v>6.3265047752495947E-4</c:v>
                </c:pt>
                <c:pt idx="26">
                  <c:v>7.658676999117652E-4</c:v>
                </c:pt>
                <c:pt idx="27">
                  <c:v>8.990849222985705E-4</c:v>
                </c:pt>
                <c:pt idx="28">
                  <c:v>1.0323021446853762E-3</c:v>
                </c:pt>
                <c:pt idx="29">
                  <c:v>1.165519367072182E-3</c:v>
                </c:pt>
                <c:pt idx="30">
                  <c:v>1.2987365894589877E-3</c:v>
                </c:pt>
                <c:pt idx="31">
                  <c:v>1.4319538118457934E-3</c:v>
                </c:pt>
                <c:pt idx="32">
                  <c:v>1.5651710342325991E-3</c:v>
                </c:pt>
                <c:pt idx="33">
                  <c:v>1.6983882566194049E-3</c:v>
                </c:pt>
                <c:pt idx="34">
                  <c:v>1.8316054790062097E-3</c:v>
                </c:pt>
                <c:pt idx="35">
                  <c:v>1.9648227013930155E-3</c:v>
                </c:pt>
                <c:pt idx="36">
                  <c:v>2.0980399237798212E-3</c:v>
                </c:pt>
                <c:pt idx="37">
                  <c:v>2.2312571461666269E-3</c:v>
                </c:pt>
                <c:pt idx="38">
                  <c:v>2.3644743685534327E-3</c:v>
                </c:pt>
                <c:pt idx="39">
                  <c:v>2.4976915909402384E-3</c:v>
                </c:pt>
                <c:pt idx="40">
                  <c:v>2.6309088133270441E-3</c:v>
                </c:pt>
                <c:pt idx="41">
                  <c:v>2.764126035713849E-3</c:v>
                </c:pt>
                <c:pt idx="42">
                  <c:v>2.8973432581006547E-3</c:v>
                </c:pt>
                <c:pt idx="43">
                  <c:v>3.0305604804874604E-3</c:v>
                </c:pt>
                <c:pt idx="44">
                  <c:v>3.1637777028742662E-3</c:v>
                </c:pt>
                <c:pt idx="45">
                  <c:v>3.2969949252610719E-3</c:v>
                </c:pt>
                <c:pt idx="46">
                  <c:v>3.4302121476478776E-3</c:v>
                </c:pt>
                <c:pt idx="47">
                  <c:v>3.5634293700346834E-3</c:v>
                </c:pt>
                <c:pt idx="48">
                  <c:v>3.6966465924214891E-3</c:v>
                </c:pt>
                <c:pt idx="49">
                  <c:v>3.8298638148082948E-3</c:v>
                </c:pt>
                <c:pt idx="50">
                  <c:v>3.9630810371950997E-3</c:v>
                </c:pt>
                <c:pt idx="51">
                  <c:v>4.0962982595819054E-3</c:v>
                </c:pt>
                <c:pt idx="52">
                  <c:v>4.2295154819687111E-3</c:v>
                </c:pt>
                <c:pt idx="53">
                  <c:v>4.3627327043555169E-3</c:v>
                </c:pt>
                <c:pt idx="54">
                  <c:v>4.4959499267423226E-3</c:v>
                </c:pt>
                <c:pt idx="55">
                  <c:v>4.6291671491291283E-3</c:v>
                </c:pt>
                <c:pt idx="56">
                  <c:v>4.7623843715159341E-3</c:v>
                </c:pt>
                <c:pt idx="57">
                  <c:v>4.8956015939027389E-3</c:v>
                </c:pt>
                <c:pt idx="58">
                  <c:v>5.0288188162895455E-3</c:v>
                </c:pt>
                <c:pt idx="59">
                  <c:v>5.1620360386763504E-3</c:v>
                </c:pt>
                <c:pt idx="60">
                  <c:v>5.295253261063157E-3</c:v>
                </c:pt>
                <c:pt idx="61">
                  <c:v>5.4284704834499618E-3</c:v>
                </c:pt>
                <c:pt idx="62">
                  <c:v>5.5616877058367667E-3</c:v>
                </c:pt>
                <c:pt idx="63">
                  <c:v>5.6949049282235733E-3</c:v>
                </c:pt>
                <c:pt idx="64">
                  <c:v>5.8281221506103782E-3</c:v>
                </c:pt>
                <c:pt idx="65">
                  <c:v>5.9613393729971847E-3</c:v>
                </c:pt>
                <c:pt idx="66">
                  <c:v>6.0945565953839896E-3</c:v>
                </c:pt>
                <c:pt idx="67">
                  <c:v>6.2277738177707962E-3</c:v>
                </c:pt>
                <c:pt idx="68">
                  <c:v>6.3609910401576011E-3</c:v>
                </c:pt>
                <c:pt idx="69">
                  <c:v>6.4942082625444077E-3</c:v>
                </c:pt>
                <c:pt idx="70">
                  <c:v>6.6274254849312125E-3</c:v>
                </c:pt>
                <c:pt idx="71">
                  <c:v>6.7606427073180174E-3</c:v>
                </c:pt>
                <c:pt idx="72">
                  <c:v>6.893859929704824E-3</c:v>
                </c:pt>
                <c:pt idx="73">
                  <c:v>7.0270771520916289E-3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FB-4EA1-BB4F-79EB3C135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55207"/>
        <c:axId val="21618962"/>
      </c:scatterChart>
      <c:valAx>
        <c:axId val="8245520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1618962"/>
        <c:crosses val="autoZero"/>
        <c:crossBetween val="midCat"/>
      </c:valAx>
      <c:valAx>
        <c:axId val="216189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245520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43560</xdr:colOff>
      <xdr:row>28</xdr:row>
      <xdr:rowOff>0</xdr:rowOff>
    </xdr:from>
    <xdr:to>
      <xdr:col>14</xdr:col>
      <xdr:colOff>195480</xdr:colOff>
      <xdr:row>44</xdr:row>
      <xdr:rowOff>167760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399960</xdr:colOff>
      <xdr:row>10</xdr:row>
      <xdr:rowOff>13320</xdr:rowOff>
    </xdr:from>
    <xdr:to>
      <xdr:col>15</xdr:col>
      <xdr:colOff>209160</xdr:colOff>
      <xdr:row>25</xdr:row>
      <xdr:rowOff>127800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38160</xdr:colOff>
      <xdr:row>16</xdr:row>
      <xdr:rowOff>85680</xdr:rowOff>
    </xdr:from>
    <xdr:to>
      <xdr:col>14</xdr:col>
      <xdr:colOff>342360</xdr:colOff>
      <xdr:row>33</xdr:row>
      <xdr:rowOff>93240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299880</xdr:colOff>
      <xdr:row>31</xdr:row>
      <xdr:rowOff>115200</xdr:rowOff>
    </xdr:from>
    <xdr:to>
      <xdr:col>14</xdr:col>
      <xdr:colOff>70560</xdr:colOff>
      <xdr:row>48</xdr:row>
      <xdr:rowOff>121320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262440</xdr:colOff>
      <xdr:row>10</xdr:row>
      <xdr:rowOff>0</xdr:rowOff>
    </xdr:from>
    <xdr:to>
      <xdr:col>14</xdr:col>
      <xdr:colOff>566640</xdr:colOff>
      <xdr:row>26</xdr:row>
      <xdr:rowOff>167760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462240</xdr:colOff>
      <xdr:row>11</xdr:row>
      <xdr:rowOff>28440</xdr:rowOff>
    </xdr:from>
    <xdr:to>
      <xdr:col>17</xdr:col>
      <xdr:colOff>442440</xdr:colOff>
      <xdr:row>28</xdr:row>
      <xdr:rowOff>20880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481320</xdr:colOff>
      <xdr:row>26</xdr:row>
      <xdr:rowOff>57960</xdr:rowOff>
    </xdr:from>
    <xdr:to>
      <xdr:col>17</xdr:col>
      <xdr:colOff>461520</xdr:colOff>
      <xdr:row>43</xdr:row>
      <xdr:rowOff>49320</xdr:rowOff>
    </xdr:to>
    <xdr:graphicFrame macro="">
      <xdr:nvGraphicFramePr>
        <xdr:cNvPr id="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5040</xdr:colOff>
      <xdr:row>17</xdr:row>
      <xdr:rowOff>114480</xdr:rowOff>
    </xdr:from>
    <xdr:to>
      <xdr:col>13</xdr:col>
      <xdr:colOff>309240</xdr:colOff>
      <xdr:row>34</xdr:row>
      <xdr:rowOff>122040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538200</xdr:colOff>
      <xdr:row>32</xdr:row>
      <xdr:rowOff>133920</xdr:rowOff>
    </xdr:from>
    <xdr:to>
      <xdr:col>13</xdr:col>
      <xdr:colOff>309240</xdr:colOff>
      <xdr:row>49</xdr:row>
      <xdr:rowOff>140760</xdr:rowOff>
    </xdr:to>
    <xdr:graphicFrame macro="">
      <xdr:nvGraphicFramePr>
        <xdr:cNvPr id="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"/>
  <sheetViews>
    <sheetView zoomScaleNormal="100" workbookViewId="0">
      <selection activeCell="F3" sqref="F3"/>
    </sheetView>
  </sheetViews>
  <sheetFormatPr defaultColWidth="9" defaultRowHeight="15"/>
  <cols>
    <col min="1" max="1" width="9" style="1"/>
    <col min="2" max="2" width="11.140625" style="1" customWidth="1"/>
    <col min="3" max="4" width="9" style="1"/>
    <col min="5" max="5" width="10" style="1" customWidth="1"/>
    <col min="6" max="6" width="11.28515625" style="1" customWidth="1"/>
    <col min="7" max="8" width="9" style="1"/>
    <col min="9" max="9" width="10.42578125" style="1" customWidth="1"/>
    <col min="10" max="10" width="13.140625" style="1" customWidth="1"/>
    <col min="11" max="1024" width="9" style="1"/>
  </cols>
  <sheetData>
    <row r="1" spans="1:11">
      <c r="A1" s="1" t="s">
        <v>0</v>
      </c>
    </row>
    <row r="3" spans="1:11" ht="60">
      <c r="B3" s="2" t="s">
        <v>1</v>
      </c>
      <c r="C3" s="3" t="s">
        <v>2</v>
      </c>
      <c r="D3" s="3" t="s">
        <v>3</v>
      </c>
      <c r="E3" s="2" t="s">
        <v>4</v>
      </c>
      <c r="F3" s="2" t="s">
        <v>5</v>
      </c>
      <c r="G3" s="3" t="s">
        <v>2</v>
      </c>
      <c r="H3" s="3" t="s">
        <v>3</v>
      </c>
      <c r="I3" s="2" t="s">
        <v>4</v>
      </c>
      <c r="J3" s="2" t="s">
        <v>6</v>
      </c>
      <c r="K3" s="3"/>
    </row>
    <row r="4" spans="1:11">
      <c r="A4" s="1" t="s">
        <v>7</v>
      </c>
      <c r="B4" s="1">
        <v>3.69</v>
      </c>
      <c r="C4" s="1">
        <v>1.95</v>
      </c>
      <c r="D4" s="1">
        <v>4.6500000000000004</v>
      </c>
      <c r="E4" s="1" t="s">
        <v>8</v>
      </c>
      <c r="F4" s="1">
        <v>6.29</v>
      </c>
      <c r="G4" s="1">
        <v>2.09</v>
      </c>
      <c r="H4" s="1">
        <v>8.89</v>
      </c>
      <c r="I4" s="1" t="s">
        <v>8</v>
      </c>
      <c r="J4" s="1" t="s">
        <v>9</v>
      </c>
    </row>
    <row r="5" spans="1:11">
      <c r="A5" s="1" t="s">
        <v>10</v>
      </c>
      <c r="B5" s="1">
        <v>8.6999999999999993</v>
      </c>
      <c r="C5" s="1">
        <v>6.61</v>
      </c>
      <c r="D5" s="1">
        <v>10.81</v>
      </c>
      <c r="E5" s="1" t="s">
        <v>8</v>
      </c>
      <c r="F5" s="1">
        <v>13.85</v>
      </c>
      <c r="G5" s="1">
        <v>9.3000000000000007</v>
      </c>
      <c r="H5" s="1">
        <v>22.19</v>
      </c>
      <c r="I5" s="1" t="s">
        <v>8</v>
      </c>
      <c r="J5" s="1" t="s">
        <v>9</v>
      </c>
    </row>
    <row r="6" spans="1:11">
      <c r="A6" s="1" t="s">
        <v>11</v>
      </c>
      <c r="B6" s="1">
        <v>2.74</v>
      </c>
      <c r="C6" s="1">
        <v>2.37</v>
      </c>
      <c r="D6" s="1">
        <v>3.1</v>
      </c>
      <c r="E6" s="1" t="s">
        <v>8</v>
      </c>
      <c r="F6" s="1">
        <v>3.54</v>
      </c>
      <c r="G6" s="1">
        <v>2.67</v>
      </c>
      <c r="H6" s="1">
        <v>4.43</v>
      </c>
      <c r="I6" s="1" t="s">
        <v>8</v>
      </c>
      <c r="J6" s="1" t="s">
        <v>9</v>
      </c>
    </row>
    <row r="7" spans="1:11">
      <c r="A7" s="1" t="s">
        <v>12</v>
      </c>
      <c r="B7" s="1">
        <v>-2.0099999999999998</v>
      </c>
      <c r="C7" s="1">
        <v>-3.3</v>
      </c>
      <c r="D7" s="1">
        <v>-0.95</v>
      </c>
      <c r="E7" s="1" t="s">
        <v>13</v>
      </c>
      <c r="F7" s="1">
        <v>-0.97</v>
      </c>
      <c r="G7" s="1">
        <v>-3.6</v>
      </c>
      <c r="H7" s="1">
        <v>1.56</v>
      </c>
      <c r="I7" s="1" t="s">
        <v>14</v>
      </c>
      <c r="J7" s="1" t="s">
        <v>15</v>
      </c>
    </row>
    <row r="8" spans="1:11">
      <c r="A8" s="1" t="s">
        <v>16</v>
      </c>
      <c r="B8" s="1">
        <v>2.34</v>
      </c>
      <c r="C8" s="1">
        <v>0.54</v>
      </c>
      <c r="D8" s="1">
        <v>3.93</v>
      </c>
      <c r="E8" s="1" t="s">
        <v>8</v>
      </c>
      <c r="F8" s="1">
        <v>3.62</v>
      </c>
      <c r="G8" s="1">
        <v>-2.59</v>
      </c>
      <c r="H8" s="1">
        <v>6.97</v>
      </c>
      <c r="I8" s="1" t="s">
        <v>14</v>
      </c>
      <c r="J8" s="1" t="s">
        <v>17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zoomScaleNormal="100" workbookViewId="0">
      <selection activeCell="F22" sqref="F22"/>
    </sheetView>
  </sheetViews>
  <sheetFormatPr defaultColWidth="9" defaultRowHeight="15"/>
  <cols>
    <col min="1" max="1" width="9" style="4"/>
    <col min="2" max="2" width="10.28515625" style="4" customWidth="1"/>
    <col min="7" max="7" width="12" customWidth="1"/>
    <col min="8" max="8" width="8.7109375" customWidth="1"/>
    <col min="10" max="10" width="12.5703125" customWidth="1"/>
    <col min="12" max="12" width="12.5703125" customWidth="1"/>
    <col min="14" max="14" width="6.7109375" customWidth="1"/>
    <col min="15" max="15" width="12.5703125" customWidth="1"/>
  </cols>
  <sheetData>
    <row r="1" spans="1:15">
      <c r="A1" s="4" t="s">
        <v>18</v>
      </c>
      <c r="B1" s="4" t="s">
        <v>19</v>
      </c>
      <c r="C1" t="s">
        <v>20</v>
      </c>
      <c r="D1" t="s">
        <v>21</v>
      </c>
      <c r="F1" s="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>
      <c r="A2" s="4">
        <v>1934</v>
      </c>
      <c r="B2" s="4">
        <v>0</v>
      </c>
      <c r="C2">
        <v>7.7777777777777807E-2</v>
      </c>
      <c r="D2">
        <f t="shared" ref="D2:D33" si="0">G$14+F$14*B2</f>
        <v>1.6036969335480714E-2</v>
      </c>
      <c r="F2" t="s">
        <v>32</v>
      </c>
      <c r="G2">
        <f t="array" ref="G2">SUM((C2:C75-AVERAGE(C2:C75))^2)</f>
        <v>2.316104424438167</v>
      </c>
      <c r="H2">
        <v>0.38669999999999999</v>
      </c>
      <c r="I2">
        <f>73-K2</f>
        <v>72</v>
      </c>
      <c r="J2">
        <f>G2*(1-H2)</f>
        <v>1.4204668435079277</v>
      </c>
      <c r="K2">
        <v>1</v>
      </c>
    </row>
    <row r="3" spans="1:15">
      <c r="A3" s="4">
        <v>1935</v>
      </c>
      <c r="B3" s="4">
        <v>1</v>
      </c>
      <c r="C3">
        <v>0.26339965209828198</v>
      </c>
      <c r="D3">
        <f t="shared" si="0"/>
        <v>1.5750651510583063E-2</v>
      </c>
      <c r="F3" s="5" t="s">
        <v>33</v>
      </c>
      <c r="G3" s="5">
        <f>G$2</f>
        <v>2.316104424438167</v>
      </c>
      <c r="H3" s="5">
        <v>0.51600000000000001</v>
      </c>
      <c r="I3" s="5">
        <f>73-K3</f>
        <v>71</v>
      </c>
      <c r="J3" s="5">
        <f>G3*(1-H3)</f>
        <v>1.1209945414280729</v>
      </c>
      <c r="K3" s="5">
        <v>2</v>
      </c>
      <c r="L3" s="5">
        <f>J2-J3</f>
        <v>0.29947230207985487</v>
      </c>
      <c r="M3" s="5">
        <f>K3-K2</f>
        <v>1</v>
      </c>
      <c r="N3" s="5">
        <f>(L3/M3)/(J3/I3)</f>
        <v>18.967561983471064</v>
      </c>
      <c r="O3" s="5">
        <f>FDIST(N3,M3,I3)</f>
        <v>4.3896773969559091E-5</v>
      </c>
    </row>
    <row r="4" spans="1:15">
      <c r="A4" s="4">
        <v>1936</v>
      </c>
      <c r="B4" s="4">
        <v>2</v>
      </c>
      <c r="C4">
        <v>0.32949561403508798</v>
      </c>
      <c r="D4">
        <f t="shared" si="0"/>
        <v>1.546433368568541E-2</v>
      </c>
      <c r="F4" t="s">
        <v>34</v>
      </c>
      <c r="G4">
        <f>G$2</f>
        <v>2.316104424438167</v>
      </c>
      <c r="H4">
        <v>0.52180000000000004</v>
      </c>
      <c r="I4">
        <f>73-K4</f>
        <v>70</v>
      </c>
      <c r="J4">
        <f>G4*(1-H4)</f>
        <v>1.1075611357663313</v>
      </c>
      <c r="K4">
        <v>3</v>
      </c>
      <c r="L4">
        <f>J3-J4</f>
        <v>1.343340566174156E-2</v>
      </c>
      <c r="M4">
        <f>K4-K3</f>
        <v>1</v>
      </c>
      <c r="N4">
        <f>(L4/M4)/(J4/I4)</f>
        <v>0.84901714763698422</v>
      </c>
      <c r="O4">
        <f>FDIST(N4,M4,I4)</f>
        <v>0.35999536053554693</v>
      </c>
    </row>
    <row r="5" spans="1:15">
      <c r="A5" s="4">
        <v>1937</v>
      </c>
      <c r="B5" s="4">
        <v>3</v>
      </c>
      <c r="C5">
        <v>0.32364612511671298</v>
      </c>
      <c r="D5">
        <f t="shared" si="0"/>
        <v>1.5178015860787758E-2</v>
      </c>
      <c r="F5" t="s">
        <v>35</v>
      </c>
      <c r="G5">
        <f>G$2</f>
        <v>2.316104424438167</v>
      </c>
      <c r="H5">
        <v>0.52239999999999998</v>
      </c>
      <c r="I5">
        <f>73-K5</f>
        <v>69</v>
      </c>
      <c r="J5">
        <f>G5*(1-H5)</f>
        <v>1.1061714731116685</v>
      </c>
      <c r="K5">
        <v>4</v>
      </c>
      <c r="L5">
        <f>J4-J5</f>
        <v>1.3896626546627822E-3</v>
      </c>
      <c r="M5">
        <f>K5-K4</f>
        <v>1</v>
      </c>
      <c r="N5">
        <f>(L5/M5)/(J5/I5)</f>
        <v>8.6683417085419781E-2</v>
      </c>
      <c r="O5">
        <f>FDIST(N5,M5,I5)</f>
        <v>0.76932056441806418</v>
      </c>
    </row>
    <row r="6" spans="1:15">
      <c r="A6" s="4">
        <v>1938</v>
      </c>
      <c r="B6" s="4">
        <v>4</v>
      </c>
      <c r="C6">
        <v>0.25116747181964599</v>
      </c>
      <c r="D6">
        <f t="shared" si="0"/>
        <v>1.4891698035890105E-2</v>
      </c>
      <c r="F6" t="s">
        <v>36</v>
      </c>
      <c r="G6">
        <f>G$2</f>
        <v>2.316104424438167</v>
      </c>
      <c r="H6">
        <v>0.52249999999999996</v>
      </c>
      <c r="I6">
        <f>73-K6</f>
        <v>68</v>
      </c>
      <c r="J6">
        <f>G6*(1-H6)</f>
        <v>1.1059398626692247</v>
      </c>
      <c r="K6">
        <v>5</v>
      </c>
      <c r="L6">
        <f>J5-J6</f>
        <v>2.3161044244379703E-4</v>
      </c>
      <c r="M6">
        <f>K6-K5</f>
        <v>1</v>
      </c>
      <c r="N6">
        <f>(L6/M6)/(J6/I6)</f>
        <v>1.4240837696333868E-2</v>
      </c>
      <c r="O6">
        <f>FDIST(N6,M6,I6)</f>
        <v>0.90536182770284346</v>
      </c>
    </row>
    <row r="7" spans="1:15">
      <c r="A7" s="4">
        <v>1939</v>
      </c>
      <c r="B7" s="4">
        <v>5</v>
      </c>
      <c r="C7">
        <v>0.299259259259259</v>
      </c>
      <c r="D7">
        <f t="shared" si="0"/>
        <v>1.4605380210992454E-2</v>
      </c>
    </row>
    <row r="8" spans="1:15">
      <c r="A8" s="4">
        <v>1940</v>
      </c>
      <c r="B8" s="4">
        <v>6</v>
      </c>
      <c r="C8">
        <v>0.13021469271469299</v>
      </c>
      <c r="D8">
        <f t="shared" si="0"/>
        <v>1.4319062386094801E-2</v>
      </c>
      <c r="F8" t="s">
        <v>37</v>
      </c>
    </row>
    <row r="9" spans="1:15">
      <c r="A9" s="4">
        <v>1941</v>
      </c>
      <c r="B9" s="4">
        <v>7</v>
      </c>
      <c r="C9">
        <v>0.27694109772422998</v>
      </c>
      <c r="D9">
        <f t="shared" si="0"/>
        <v>1.4032744561197149E-2</v>
      </c>
      <c r="F9" t="s">
        <v>38</v>
      </c>
      <c r="G9" t="s">
        <v>39</v>
      </c>
      <c r="H9" t="s">
        <v>40</v>
      </c>
    </row>
    <row r="10" spans="1:15">
      <c r="A10" s="4">
        <v>1945</v>
      </c>
      <c r="B10" s="4">
        <v>11</v>
      </c>
      <c r="C10">
        <v>0.32177177177177202</v>
      </c>
      <c r="D10">
        <f t="shared" si="0"/>
        <v>1.288747326160654E-2</v>
      </c>
      <c r="F10">
        <f t="array" ref="F10:H10">LINEST(C2:C75, B2:B75^{1,2},TRUE(),FALSE())</f>
        <v>-1.4315891244882608E-4</v>
      </c>
      <c r="G10">
        <v>1.6036969335480714E-2</v>
      </c>
      <c r="H10">
        <v>0.17808842454294671</v>
      </c>
    </row>
    <row r="11" spans="1:15">
      <c r="A11" s="4">
        <v>1946</v>
      </c>
      <c r="B11" s="4">
        <v>12</v>
      </c>
      <c r="C11">
        <v>0.28454415954416001</v>
      </c>
      <c r="D11">
        <f t="shared" si="0"/>
        <v>1.2601155436708889E-2</v>
      </c>
    </row>
    <row r="12" spans="1:15">
      <c r="A12" s="4">
        <v>1947</v>
      </c>
      <c r="B12" s="4">
        <v>13</v>
      </c>
      <c r="C12">
        <v>0.41674893534649599</v>
      </c>
      <c r="D12">
        <f t="shared" si="0"/>
        <v>1.2314837611811236E-2</v>
      </c>
      <c r="F12" t="s">
        <v>41</v>
      </c>
    </row>
    <row r="13" spans="1:15">
      <c r="A13" s="4">
        <v>1948</v>
      </c>
      <c r="B13" s="4">
        <v>14</v>
      </c>
      <c r="C13">
        <v>0.27003251099636599</v>
      </c>
      <c r="D13">
        <f t="shared" si="0"/>
        <v>1.2028519786913584E-2</v>
      </c>
      <c r="F13" t="s">
        <v>39</v>
      </c>
      <c r="G13" t="s">
        <v>40</v>
      </c>
    </row>
    <row r="14" spans="1:15">
      <c r="A14" s="4">
        <v>1949</v>
      </c>
      <c r="B14" s="4">
        <v>15</v>
      </c>
      <c r="C14">
        <v>0.34094065656565697</v>
      </c>
      <c r="D14">
        <f t="shared" si="0"/>
        <v>1.1742201962015933E-2</v>
      </c>
      <c r="F14">
        <f>2*F10</f>
        <v>-2.8631782489765216E-4</v>
      </c>
      <c r="G14">
        <f>G10</f>
        <v>1.6036969335480714E-2</v>
      </c>
    </row>
    <row r="15" spans="1:15">
      <c r="A15" s="4">
        <v>1950</v>
      </c>
      <c r="B15" s="4">
        <v>16</v>
      </c>
      <c r="C15">
        <v>0.50457317073170704</v>
      </c>
      <c r="D15">
        <f t="shared" si="0"/>
        <v>1.145588413711828E-2</v>
      </c>
    </row>
    <row r="16" spans="1:15">
      <c r="A16" s="4">
        <v>1951</v>
      </c>
      <c r="B16" s="4">
        <v>17</v>
      </c>
      <c r="C16">
        <v>0.40071321321321302</v>
      </c>
      <c r="D16">
        <f t="shared" si="0"/>
        <v>1.1169566312220627E-2</v>
      </c>
    </row>
    <row r="17" spans="1:4">
      <c r="A17" s="4">
        <v>1952</v>
      </c>
      <c r="B17" s="4">
        <v>18</v>
      </c>
      <c r="C17">
        <v>0.48255420054200499</v>
      </c>
      <c r="D17">
        <f t="shared" si="0"/>
        <v>1.0883248487322975E-2</v>
      </c>
    </row>
    <row r="18" spans="1:4">
      <c r="A18" s="4">
        <v>1953</v>
      </c>
      <c r="B18" s="4">
        <v>19</v>
      </c>
      <c r="C18">
        <v>0.41606919921526703</v>
      </c>
      <c r="D18">
        <f t="shared" si="0"/>
        <v>1.0596930662425324E-2</v>
      </c>
    </row>
    <row r="19" spans="1:4">
      <c r="A19" s="4">
        <v>1954</v>
      </c>
      <c r="B19" s="4">
        <v>20</v>
      </c>
      <c r="C19">
        <v>0.44267762660619803</v>
      </c>
      <c r="D19">
        <f t="shared" si="0"/>
        <v>1.0310612837527671E-2</v>
      </c>
    </row>
    <row r="20" spans="1:4">
      <c r="A20" s="4">
        <v>1955</v>
      </c>
      <c r="B20" s="4">
        <v>21</v>
      </c>
      <c r="C20">
        <v>0.52005108556832702</v>
      </c>
      <c r="D20">
        <f t="shared" si="0"/>
        <v>1.0024295012630019E-2</v>
      </c>
    </row>
    <row r="21" spans="1:4">
      <c r="A21" s="4">
        <v>1956</v>
      </c>
      <c r="B21" s="4">
        <v>22</v>
      </c>
      <c r="C21">
        <v>0.45868783068783098</v>
      </c>
      <c r="D21">
        <f t="shared" si="0"/>
        <v>9.7379771877323662E-3</v>
      </c>
    </row>
    <row r="22" spans="1:4">
      <c r="A22" s="4">
        <v>1957</v>
      </c>
      <c r="B22" s="4">
        <v>23</v>
      </c>
      <c r="C22">
        <v>0.52442405785429003</v>
      </c>
      <c r="D22">
        <f t="shared" si="0"/>
        <v>9.4516593628347148E-3</v>
      </c>
    </row>
    <row r="23" spans="1:4">
      <c r="A23" s="4">
        <v>1958</v>
      </c>
      <c r="B23" s="4">
        <v>24</v>
      </c>
      <c r="C23">
        <v>0.49631860776439102</v>
      </c>
      <c r="D23">
        <f t="shared" si="0"/>
        <v>9.1653415379370634E-3</v>
      </c>
    </row>
    <row r="24" spans="1:4">
      <c r="A24" s="4">
        <v>1959</v>
      </c>
      <c r="B24" s="4">
        <v>25</v>
      </c>
      <c r="C24">
        <v>0.45272321428571399</v>
      </c>
      <c r="D24">
        <f t="shared" si="0"/>
        <v>8.8790237130394103E-3</v>
      </c>
    </row>
    <row r="25" spans="1:4">
      <c r="A25" s="4">
        <v>1960</v>
      </c>
      <c r="B25" s="4">
        <v>26</v>
      </c>
      <c r="C25">
        <v>0.37091503267973902</v>
      </c>
      <c r="D25">
        <f t="shared" si="0"/>
        <v>8.5927058881417571E-3</v>
      </c>
    </row>
    <row r="26" spans="1:4">
      <c r="A26" s="4">
        <v>1961</v>
      </c>
      <c r="B26" s="4">
        <v>27</v>
      </c>
      <c r="C26">
        <v>0.40291327913279101</v>
      </c>
      <c r="D26">
        <f t="shared" si="0"/>
        <v>8.3063880632441058E-3</v>
      </c>
    </row>
    <row r="27" spans="1:4">
      <c r="A27" s="4">
        <v>1962</v>
      </c>
      <c r="B27" s="4">
        <v>28</v>
      </c>
      <c r="C27">
        <v>0.45868660472319001</v>
      </c>
      <c r="D27">
        <f t="shared" si="0"/>
        <v>8.0200702383464544E-3</v>
      </c>
    </row>
    <row r="28" spans="1:4">
      <c r="A28" s="4">
        <v>1963</v>
      </c>
      <c r="B28" s="4">
        <v>29</v>
      </c>
      <c r="C28">
        <v>0.246811868686869</v>
      </c>
      <c r="D28">
        <f t="shared" si="0"/>
        <v>7.7337524134488012E-3</v>
      </c>
    </row>
    <row r="29" spans="1:4">
      <c r="A29" s="4">
        <v>1964</v>
      </c>
      <c r="B29" s="4">
        <v>30</v>
      </c>
      <c r="C29">
        <v>0.425725647277371</v>
      </c>
      <c r="D29">
        <f t="shared" si="0"/>
        <v>7.4474345885511498E-3</v>
      </c>
    </row>
    <row r="30" spans="1:4">
      <c r="A30" s="4">
        <v>1965</v>
      </c>
      <c r="B30" s="4">
        <v>31</v>
      </c>
      <c r="C30">
        <v>0.61767068273092396</v>
      </c>
      <c r="D30">
        <f t="shared" si="0"/>
        <v>7.1611167636534967E-3</v>
      </c>
    </row>
    <row r="31" spans="1:4">
      <c r="A31" s="4">
        <v>1966</v>
      </c>
      <c r="B31" s="4">
        <v>32</v>
      </c>
      <c r="C31">
        <v>0.77931034482758599</v>
      </c>
      <c r="D31">
        <f t="shared" si="0"/>
        <v>6.8747989387558453E-3</v>
      </c>
    </row>
    <row r="32" spans="1:4">
      <c r="A32" s="4">
        <v>1967</v>
      </c>
      <c r="B32" s="4">
        <v>33</v>
      </c>
      <c r="C32">
        <v>0.69597069597069605</v>
      </c>
      <c r="D32">
        <f t="shared" si="0"/>
        <v>6.5884811138581939E-3</v>
      </c>
    </row>
    <row r="33" spans="1:4">
      <c r="A33" s="4">
        <v>1968</v>
      </c>
      <c r="B33" s="4">
        <v>34</v>
      </c>
      <c r="C33">
        <v>0.40900195694716202</v>
      </c>
      <c r="D33">
        <f t="shared" si="0"/>
        <v>6.3021632889605408E-3</v>
      </c>
    </row>
    <row r="34" spans="1:4">
      <c r="A34" s="4">
        <v>1969</v>
      </c>
      <c r="B34" s="4">
        <v>35</v>
      </c>
      <c r="C34">
        <v>0.44827586206896602</v>
      </c>
      <c r="D34">
        <f t="shared" ref="D34:D65" si="1">G$14+F$14*B34</f>
        <v>6.0158454640628894E-3</v>
      </c>
    </row>
    <row r="35" spans="1:4">
      <c r="A35" s="4">
        <v>1970</v>
      </c>
      <c r="B35" s="4">
        <v>36</v>
      </c>
      <c r="C35">
        <v>0.78202247191011198</v>
      </c>
      <c r="D35">
        <f t="shared" si="1"/>
        <v>5.7295276391652362E-3</v>
      </c>
    </row>
    <row r="36" spans="1:4">
      <c r="A36" s="4">
        <v>1971</v>
      </c>
      <c r="B36" s="4">
        <v>37</v>
      </c>
      <c r="C36">
        <v>0.835443037974684</v>
      </c>
      <c r="D36">
        <f t="shared" si="1"/>
        <v>5.4432098142675849E-3</v>
      </c>
    </row>
    <row r="37" spans="1:4">
      <c r="A37" s="4">
        <v>1972</v>
      </c>
      <c r="B37" s="4">
        <v>38</v>
      </c>
      <c r="C37">
        <v>0.64916467780429599</v>
      </c>
      <c r="D37">
        <f t="shared" si="1"/>
        <v>5.1568919893699317E-3</v>
      </c>
    </row>
    <row r="38" spans="1:4">
      <c r="A38" s="4">
        <v>1973</v>
      </c>
      <c r="B38" s="4">
        <v>39</v>
      </c>
      <c r="C38">
        <v>0.68110236220472398</v>
      </c>
      <c r="D38">
        <f t="shared" si="1"/>
        <v>4.8705741644722803E-3</v>
      </c>
    </row>
    <row r="39" spans="1:4">
      <c r="A39" s="4">
        <v>1974</v>
      </c>
      <c r="B39" s="4">
        <v>40</v>
      </c>
      <c r="C39">
        <v>0.34463276836158202</v>
      </c>
      <c r="D39">
        <f t="shared" si="1"/>
        <v>4.5842563395746272E-3</v>
      </c>
    </row>
    <row r="40" spans="1:4">
      <c r="A40" s="4">
        <v>1975</v>
      </c>
      <c r="B40" s="4">
        <v>41</v>
      </c>
      <c r="C40">
        <v>0.4</v>
      </c>
      <c r="D40">
        <f t="shared" si="1"/>
        <v>4.2979385146769758E-3</v>
      </c>
    </row>
    <row r="41" spans="1:4">
      <c r="A41" s="4">
        <v>1976</v>
      </c>
      <c r="B41" s="4">
        <v>42</v>
      </c>
      <c r="C41">
        <v>0.563734290843806</v>
      </c>
      <c r="D41">
        <f t="shared" si="1"/>
        <v>4.0116206897793244E-3</v>
      </c>
    </row>
    <row r="42" spans="1:4">
      <c r="A42" s="4">
        <v>1977</v>
      </c>
      <c r="B42" s="4">
        <v>43</v>
      </c>
      <c r="C42">
        <v>0.62385321100917401</v>
      </c>
      <c r="D42">
        <f t="shared" si="1"/>
        <v>3.7253028648816713E-3</v>
      </c>
    </row>
    <row r="43" spans="1:4">
      <c r="A43" s="4">
        <v>1978</v>
      </c>
      <c r="B43" s="4">
        <v>44</v>
      </c>
      <c r="C43">
        <v>0.57890163364615899</v>
      </c>
      <c r="D43">
        <f t="shared" si="1"/>
        <v>3.4389850399840199E-3</v>
      </c>
    </row>
    <row r="44" spans="1:4">
      <c r="A44" s="4">
        <v>1979</v>
      </c>
      <c r="B44" s="4">
        <v>45</v>
      </c>
      <c r="C44">
        <v>0.58216560509554105</v>
      </c>
      <c r="D44">
        <f t="shared" si="1"/>
        <v>3.1526672150863667E-3</v>
      </c>
    </row>
    <row r="45" spans="1:4">
      <c r="A45" s="4">
        <v>1980</v>
      </c>
      <c r="B45" s="4">
        <v>46</v>
      </c>
      <c r="C45">
        <v>0.41360089186176102</v>
      </c>
      <c r="D45">
        <f t="shared" si="1"/>
        <v>2.8663493901887153E-3</v>
      </c>
    </row>
    <row r="46" spans="1:4">
      <c r="A46" s="4">
        <v>1981</v>
      </c>
      <c r="B46" s="4">
        <v>47</v>
      </c>
      <c r="C46">
        <v>0.65357001972386597</v>
      </c>
      <c r="D46">
        <f t="shared" si="1"/>
        <v>2.5800315652910622E-3</v>
      </c>
    </row>
    <row r="47" spans="1:4">
      <c r="A47" s="4">
        <v>1982</v>
      </c>
      <c r="B47" s="4">
        <v>48</v>
      </c>
      <c r="C47">
        <v>0.51783697953422703</v>
      </c>
      <c r="D47">
        <f t="shared" si="1"/>
        <v>2.2937137403934108E-3</v>
      </c>
    </row>
    <row r="48" spans="1:4">
      <c r="A48" s="4">
        <v>1983</v>
      </c>
      <c r="B48" s="4">
        <v>49</v>
      </c>
      <c r="C48">
        <v>0.51622998544395904</v>
      </c>
      <c r="D48">
        <f t="shared" si="1"/>
        <v>2.0073959154957594E-3</v>
      </c>
    </row>
    <row r="49" spans="1:4">
      <c r="A49" s="4">
        <v>1984</v>
      </c>
      <c r="B49" s="4">
        <v>50</v>
      </c>
      <c r="C49">
        <v>0.63785047770629599</v>
      </c>
      <c r="D49">
        <f t="shared" si="1"/>
        <v>1.7210780905981063E-3</v>
      </c>
    </row>
    <row r="50" spans="1:4">
      <c r="A50" s="4">
        <v>1985</v>
      </c>
      <c r="B50" s="4">
        <v>51</v>
      </c>
      <c r="C50">
        <v>0.52740934961949204</v>
      </c>
      <c r="D50">
        <f t="shared" si="1"/>
        <v>1.4347602657004549E-3</v>
      </c>
    </row>
    <row r="51" spans="1:4">
      <c r="A51" s="4">
        <v>1986</v>
      </c>
      <c r="B51" s="4">
        <v>52</v>
      </c>
      <c r="C51">
        <v>1.0244104308390001</v>
      </c>
      <c r="D51">
        <f t="shared" si="1"/>
        <v>1.1484424408028018E-3</v>
      </c>
    </row>
    <row r="52" spans="1:4">
      <c r="A52" s="4">
        <v>1987</v>
      </c>
      <c r="B52" s="4">
        <v>53</v>
      </c>
      <c r="C52">
        <v>0.73016383402235496</v>
      </c>
      <c r="D52">
        <f t="shared" si="1"/>
        <v>8.6212461590515037E-4</v>
      </c>
    </row>
    <row r="53" spans="1:4">
      <c r="A53" s="4">
        <v>1988</v>
      </c>
      <c r="B53" s="4">
        <v>54</v>
      </c>
      <c r="C53">
        <v>0.64741784037558703</v>
      </c>
      <c r="D53">
        <f t="shared" si="1"/>
        <v>5.7580679100749724E-4</v>
      </c>
    </row>
    <row r="54" spans="1:4">
      <c r="A54" s="4">
        <v>1989</v>
      </c>
      <c r="B54" s="4">
        <v>55</v>
      </c>
      <c r="C54">
        <v>0.84197225549923504</v>
      </c>
      <c r="D54">
        <f t="shared" si="1"/>
        <v>2.8948896610984584E-4</v>
      </c>
    </row>
    <row r="55" spans="1:4">
      <c r="A55" s="4">
        <v>1990</v>
      </c>
      <c r="B55" s="4">
        <v>56</v>
      </c>
      <c r="C55">
        <v>0.91320009295840099</v>
      </c>
      <c r="D55">
        <f t="shared" si="1"/>
        <v>3.1711412121944449E-6</v>
      </c>
    </row>
    <row r="56" spans="1:4">
      <c r="A56" s="4">
        <v>1991</v>
      </c>
      <c r="B56" s="4">
        <v>57</v>
      </c>
      <c r="C56">
        <v>0.63124289196294703</v>
      </c>
      <c r="D56">
        <f t="shared" si="1"/>
        <v>-2.8314668368545695E-4</v>
      </c>
    </row>
    <row r="57" spans="1:4">
      <c r="A57" s="4">
        <v>1992</v>
      </c>
      <c r="B57" s="4">
        <v>58</v>
      </c>
      <c r="C57">
        <v>0.564868861767581</v>
      </c>
      <c r="D57">
        <f t="shared" si="1"/>
        <v>-5.6946450858311182E-4</v>
      </c>
    </row>
    <row r="58" spans="1:4">
      <c r="A58" s="4">
        <v>1993</v>
      </c>
      <c r="B58" s="4">
        <v>59</v>
      </c>
      <c r="C58">
        <v>0.73608339964649006</v>
      </c>
      <c r="D58">
        <f t="shared" si="1"/>
        <v>-8.5578233348076321E-4</v>
      </c>
    </row>
    <row r="59" spans="1:4">
      <c r="A59" s="4">
        <v>1994</v>
      </c>
      <c r="B59" s="4">
        <v>60</v>
      </c>
      <c r="C59">
        <v>0.44081486212633803</v>
      </c>
      <c r="D59">
        <f t="shared" si="1"/>
        <v>-1.1421001583784146E-3</v>
      </c>
    </row>
    <row r="60" spans="1:4">
      <c r="A60" s="4">
        <v>1995</v>
      </c>
      <c r="B60" s="4">
        <v>61</v>
      </c>
      <c r="C60">
        <v>0.48487967728474102</v>
      </c>
      <c r="D60">
        <f t="shared" si="1"/>
        <v>-1.428417983276066E-3</v>
      </c>
    </row>
    <row r="61" spans="1:4">
      <c r="A61" s="4">
        <v>1996</v>
      </c>
      <c r="B61" s="4">
        <v>62</v>
      </c>
      <c r="C61">
        <v>0.58128885901529204</v>
      </c>
      <c r="D61">
        <f t="shared" si="1"/>
        <v>-1.7147358081737209E-3</v>
      </c>
    </row>
    <row r="62" spans="1:4">
      <c r="A62" s="4">
        <v>1997</v>
      </c>
      <c r="B62" s="4">
        <v>63</v>
      </c>
      <c r="C62">
        <v>0.65085216647967103</v>
      </c>
      <c r="D62">
        <f t="shared" si="1"/>
        <v>-2.0010536330713723E-3</v>
      </c>
    </row>
    <row r="63" spans="1:4">
      <c r="A63" s="4">
        <v>1998</v>
      </c>
      <c r="B63" s="4">
        <v>64</v>
      </c>
      <c r="C63">
        <v>0.55883293277181201</v>
      </c>
      <c r="D63">
        <f t="shared" si="1"/>
        <v>-2.2873714579690237E-3</v>
      </c>
    </row>
    <row r="64" spans="1:4">
      <c r="A64" s="4">
        <v>1999</v>
      </c>
      <c r="B64" s="4">
        <v>65</v>
      </c>
      <c r="C64">
        <v>0.63501767682430099</v>
      </c>
      <c r="D64">
        <f t="shared" si="1"/>
        <v>-2.5736892828666751E-3</v>
      </c>
    </row>
    <row r="65" spans="1:4">
      <c r="A65" s="4">
        <v>2000</v>
      </c>
      <c r="B65" s="4">
        <v>66</v>
      </c>
      <c r="C65">
        <v>0.50638171564262402</v>
      </c>
      <c r="D65">
        <f t="shared" si="1"/>
        <v>-2.8600071077643265E-3</v>
      </c>
    </row>
    <row r="66" spans="1:4">
      <c r="A66" s="4">
        <v>2001</v>
      </c>
      <c r="B66" s="4">
        <v>67</v>
      </c>
      <c r="C66">
        <v>0.59470445539524497</v>
      </c>
      <c r="D66">
        <f t="shared" ref="D66:D75" si="2">G$14+F$14*B66</f>
        <v>-3.1463249326619813E-3</v>
      </c>
    </row>
    <row r="67" spans="1:4">
      <c r="A67" s="4">
        <v>2002</v>
      </c>
      <c r="B67" s="4">
        <v>68</v>
      </c>
      <c r="C67">
        <v>0.68750501356091098</v>
      </c>
      <c r="D67">
        <f t="shared" si="2"/>
        <v>-3.4326427575596327E-3</v>
      </c>
    </row>
    <row r="68" spans="1:4">
      <c r="A68" s="4">
        <v>2003</v>
      </c>
      <c r="B68" s="4">
        <v>69</v>
      </c>
      <c r="C68">
        <v>0.74793952641379802</v>
      </c>
      <c r="D68">
        <f t="shared" si="2"/>
        <v>-3.7189605824572841E-3</v>
      </c>
    </row>
    <row r="69" spans="1:4">
      <c r="A69" s="4">
        <v>2004</v>
      </c>
      <c r="B69" s="4">
        <v>70</v>
      </c>
      <c r="C69">
        <v>0.66548574826897799</v>
      </c>
      <c r="D69">
        <f t="shared" si="2"/>
        <v>-4.0052784073549355E-3</v>
      </c>
    </row>
    <row r="70" spans="1:4">
      <c r="A70" s="4">
        <v>2005</v>
      </c>
      <c r="B70" s="4">
        <v>71</v>
      </c>
      <c r="C70">
        <v>0.43981481481481499</v>
      </c>
      <c r="D70">
        <f t="shared" si="2"/>
        <v>-4.2915962322525904E-3</v>
      </c>
    </row>
    <row r="71" spans="1:4">
      <c r="A71" s="4">
        <v>2006</v>
      </c>
      <c r="B71" s="4">
        <v>72</v>
      </c>
      <c r="C71">
        <v>0.61125503218322796</v>
      </c>
      <c r="D71">
        <f t="shared" si="2"/>
        <v>-4.5779140571502418E-3</v>
      </c>
    </row>
    <row r="72" spans="1:4">
      <c r="A72" s="4">
        <v>2007</v>
      </c>
      <c r="B72" s="4">
        <v>73</v>
      </c>
      <c r="C72">
        <v>0.68600531443755497</v>
      </c>
      <c r="D72">
        <f t="shared" si="2"/>
        <v>-4.8642318820478932E-3</v>
      </c>
    </row>
    <row r="73" spans="1:4">
      <c r="A73" s="4">
        <v>2008</v>
      </c>
      <c r="B73" s="4">
        <v>74</v>
      </c>
      <c r="C73">
        <v>0.47685512367491201</v>
      </c>
      <c r="D73">
        <f t="shared" si="2"/>
        <v>-5.1505497069455446E-3</v>
      </c>
    </row>
    <row r="74" spans="1:4">
      <c r="A74" s="4">
        <v>2009</v>
      </c>
      <c r="B74" s="4">
        <v>75</v>
      </c>
      <c r="C74">
        <v>0.445539686536916</v>
      </c>
      <c r="D74">
        <f t="shared" si="2"/>
        <v>-5.436867531843196E-3</v>
      </c>
    </row>
    <row r="75" spans="1:4">
      <c r="A75">
        <v>2010</v>
      </c>
      <c r="B75" s="4">
        <v>76</v>
      </c>
      <c r="C75">
        <v>0.591695702671312</v>
      </c>
      <c r="D75">
        <f t="shared" si="2"/>
        <v>-5.7231853567408508E-3</v>
      </c>
    </row>
  </sheetData>
  <pageMargins left="0.69930555555555596" right="0.69930555555555596" top="0.75" bottom="0.75" header="0.511811023622047" footer="0.511811023622047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zoomScaleNormal="100" workbookViewId="0">
      <selection activeCell="H7" sqref="H7"/>
    </sheetView>
  </sheetViews>
  <sheetFormatPr defaultColWidth="9" defaultRowHeight="15"/>
  <cols>
    <col min="1" max="1" width="9" style="4"/>
    <col min="2" max="2" width="10.28515625" style="4" customWidth="1"/>
    <col min="6" max="6" width="12.7109375" customWidth="1"/>
    <col min="7" max="7" width="9.140625" customWidth="1"/>
    <col min="8" max="8" width="8" customWidth="1"/>
    <col min="9" max="9" width="12.28515625" customWidth="1"/>
    <col min="10" max="11" width="9.7109375" customWidth="1"/>
  </cols>
  <sheetData>
    <row r="1" spans="1:15">
      <c r="A1" s="4" t="s">
        <v>18</v>
      </c>
      <c r="B1" s="4" t="s">
        <v>19</v>
      </c>
      <c r="C1" t="s">
        <v>42</v>
      </c>
      <c r="D1" t="s">
        <v>21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>
      <c r="A2" s="4">
        <v>1934</v>
      </c>
      <c r="B2" s="4">
        <v>0</v>
      </c>
      <c r="C2">
        <v>1.8209876543209901E-2</v>
      </c>
      <c r="D2">
        <f t="shared" ref="D2:D33" si="0">F$14*B2^3+G$14*B2^2+H$14*B2+I$14</f>
        <v>1.3746020982242722E-2</v>
      </c>
      <c r="F2" t="s">
        <v>32</v>
      </c>
      <c r="G2">
        <f t="array" ref="G2">SUM((C2:C75-AVERAGE(C2:C75))^2)</f>
        <v>0.11363583954789538</v>
      </c>
      <c r="H2">
        <v>1.9E-3</v>
      </c>
      <c r="I2">
        <f>73-K2</f>
        <v>72</v>
      </c>
      <c r="J2">
        <f>G2*(1-H2)</f>
        <v>0.11341993145275438</v>
      </c>
      <c r="K2">
        <v>1</v>
      </c>
    </row>
    <row r="3" spans="1:15">
      <c r="A3" s="4">
        <v>1935</v>
      </c>
      <c r="B3" s="4">
        <v>1</v>
      </c>
      <c r="C3">
        <v>7.0966514459665106E-2</v>
      </c>
      <c r="D3">
        <f t="shared" si="0"/>
        <v>1.2362905192802066E-2</v>
      </c>
      <c r="F3" t="s">
        <v>33</v>
      </c>
      <c r="G3">
        <f>G$2</f>
        <v>0.11363583954789538</v>
      </c>
      <c r="H3">
        <v>0.20610000000000001</v>
      </c>
      <c r="I3">
        <f>73-K3</f>
        <v>71</v>
      </c>
      <c r="J3">
        <f>G3*(1-H3)</f>
        <v>9.0215493017074155E-2</v>
      </c>
      <c r="K3">
        <v>2</v>
      </c>
      <c r="L3">
        <f>J2-J3</f>
        <v>2.3204438435680222E-2</v>
      </c>
      <c r="M3">
        <f>K3-K2</f>
        <v>1</v>
      </c>
      <c r="N3">
        <f>(L3/M3)/(J3/I3)</f>
        <v>18.261997732711915</v>
      </c>
      <c r="O3">
        <f>FDIST(N3,M3,I3)</f>
        <v>5.8836028776063161E-5</v>
      </c>
    </row>
    <row r="4" spans="1:15">
      <c r="A4" s="4">
        <v>1936</v>
      </c>
      <c r="B4" s="4">
        <v>2</v>
      </c>
      <c r="C4">
        <v>4.4407894736842098E-2</v>
      </c>
      <c r="D4">
        <f t="shared" si="0"/>
        <v>1.1048071237392612E-2</v>
      </c>
      <c r="F4" t="s">
        <v>34</v>
      </c>
      <c r="G4">
        <f>G$2</f>
        <v>0.11363583954789538</v>
      </c>
      <c r="H4">
        <v>0.60550000000000004</v>
      </c>
      <c r="I4">
        <f>73-K4</f>
        <v>70</v>
      </c>
      <c r="J4">
        <f>G4*(1-H4)</f>
        <v>4.4829338701644725E-2</v>
      </c>
      <c r="K4">
        <v>3</v>
      </c>
      <c r="L4">
        <f>J3-J4</f>
        <v>4.5386154315429431E-2</v>
      </c>
      <c r="M4">
        <f>K4-K3</f>
        <v>1</v>
      </c>
      <c r="N4">
        <f>(L4/M4)/(J4/I4)</f>
        <v>70.869455006337162</v>
      </c>
      <c r="O4">
        <f>FDIST(N4,M4,I4)</f>
        <v>3.0980567378335985E-12</v>
      </c>
    </row>
    <row r="5" spans="1:15">
      <c r="A5" s="4">
        <v>1937</v>
      </c>
      <c r="B5" s="4">
        <v>3</v>
      </c>
      <c r="C5">
        <v>2.1078431372549E-2</v>
      </c>
      <c r="D5">
        <f t="shared" si="0"/>
        <v>9.8001324081271064E-3</v>
      </c>
      <c r="F5" s="5" t="s">
        <v>35</v>
      </c>
      <c r="G5" s="5">
        <f>G$2</f>
        <v>0.11363583954789538</v>
      </c>
      <c r="H5" s="5">
        <v>0.66559999999999997</v>
      </c>
      <c r="I5" s="5">
        <f>73-K5</f>
        <v>69</v>
      </c>
      <c r="J5" s="5">
        <f>G5*(1-H5)</f>
        <v>3.7999824744816217E-2</v>
      </c>
      <c r="K5" s="5">
        <v>4</v>
      </c>
      <c r="L5" s="5">
        <f>J4-J5</f>
        <v>6.8295139568285076E-3</v>
      </c>
      <c r="M5" s="5">
        <f>K5-K4</f>
        <v>1</v>
      </c>
      <c r="N5" s="5">
        <f>(L5/M5)/(J5/I5)</f>
        <v>12.401016746411473</v>
      </c>
      <c r="O5" s="5">
        <f>FDIST(N5,M5,I5)</f>
        <v>7.6544461237720005E-4</v>
      </c>
    </row>
    <row r="6" spans="1:15">
      <c r="A6" s="4">
        <v>1938</v>
      </c>
      <c r="B6" s="4">
        <v>4</v>
      </c>
      <c r="C6">
        <v>3.6030595813204502E-2</v>
      </c>
      <c r="D6">
        <f t="shared" si="0"/>
        <v>8.617701997118303E-3</v>
      </c>
      <c r="F6" t="s">
        <v>36</v>
      </c>
      <c r="G6">
        <f>G$2</f>
        <v>0.11363583954789538</v>
      </c>
      <c r="H6">
        <v>0.66590000000000005</v>
      </c>
      <c r="I6">
        <f>73-K6</f>
        <v>68</v>
      </c>
      <c r="J6">
        <f>G6*(1-H6)</f>
        <v>3.796573399295184E-2</v>
      </c>
      <c r="K6">
        <v>5</v>
      </c>
      <c r="L6">
        <f>J5-J6</f>
        <v>3.4090751864376823E-5</v>
      </c>
      <c r="M6">
        <f>K6-K5</f>
        <v>1</v>
      </c>
      <c r="N6">
        <f>(L6/M6)/(J6/I6)</f>
        <v>6.1059563005103006E-2</v>
      </c>
      <c r="O6">
        <f>FDIST(N6,M6,I6)</f>
        <v>0.80557355230243233</v>
      </c>
    </row>
    <row r="7" spans="1:15">
      <c r="A7" s="4">
        <v>1939</v>
      </c>
      <c r="B7" s="4">
        <v>5</v>
      </c>
      <c r="C7">
        <v>5.25925925925926E-2</v>
      </c>
      <c r="D7">
        <f t="shared" si="0"/>
        <v>7.4993932964789508E-3</v>
      </c>
    </row>
    <row r="8" spans="1:15">
      <c r="A8" s="4">
        <v>1940</v>
      </c>
      <c r="B8" s="4">
        <v>6</v>
      </c>
      <c r="C8">
        <v>4.6667684167684201E-2</v>
      </c>
      <c r="D8">
        <f t="shared" si="0"/>
        <v>6.4438195983217992E-3</v>
      </c>
      <c r="F8" t="s">
        <v>37</v>
      </c>
    </row>
    <row r="9" spans="1:15">
      <c r="A9" s="4">
        <v>1941</v>
      </c>
      <c r="B9" s="4">
        <v>7</v>
      </c>
      <c r="C9">
        <v>4.8560910307898303E-2</v>
      </c>
      <c r="D9">
        <f t="shared" si="0"/>
        <v>5.4495941947596011E-3</v>
      </c>
      <c r="F9" t="s">
        <v>43</v>
      </c>
      <c r="G9" t="s">
        <v>44</v>
      </c>
      <c r="H9" t="s">
        <v>38</v>
      </c>
      <c r="I9" t="s">
        <v>39</v>
      </c>
      <c r="J9" t="s">
        <v>40</v>
      </c>
    </row>
    <row r="10" spans="1:15">
      <c r="A10" s="4">
        <v>1945</v>
      </c>
      <c r="B10" s="4">
        <v>11</v>
      </c>
      <c r="C10">
        <v>5.0075075075075103E-2</v>
      </c>
      <c r="D10">
        <f t="shared" si="0"/>
        <v>2.0584413687153337E-3</v>
      </c>
      <c r="F10">
        <f t="array" ref="F10:J10">LINEST(C2:C75,B2:B75^{1,2,3,4},1,0)</f>
        <v>-5.777949530206791E-8</v>
      </c>
      <c r="G10">
        <v>1.1611423653074967E-5</v>
      </c>
      <c r="H10">
        <v>-7.0885947120933603E-4</v>
      </c>
      <c r="I10">
        <v>1.3746020982242722E-2</v>
      </c>
      <c r="J10">
        <v>1.1456509374892121E-2</v>
      </c>
    </row>
    <row r="11" spans="1:15">
      <c r="A11" s="4">
        <v>1946</v>
      </c>
      <c r="B11" s="4">
        <v>12</v>
      </c>
      <c r="C11">
        <v>8.1695156695156701E-2</v>
      </c>
      <c r="D11">
        <f t="shared" si="0"/>
        <v>1.35015681981915E-3</v>
      </c>
    </row>
    <row r="12" spans="1:15">
      <c r="A12" s="4">
        <v>1947</v>
      </c>
      <c r="B12" s="4">
        <v>13</v>
      </c>
      <c r="C12">
        <v>0.116952187379017</v>
      </c>
      <c r="D12">
        <f t="shared" si="0"/>
        <v>6.949003181944205E-4</v>
      </c>
      <c r="F12" t="s">
        <v>41</v>
      </c>
    </row>
    <row r="13" spans="1:15">
      <c r="A13" s="4">
        <v>1948</v>
      </c>
      <c r="B13" s="4">
        <v>14</v>
      </c>
      <c r="C13">
        <v>8.5293555173073202E-2</v>
      </c>
      <c r="D13">
        <f t="shared" si="0"/>
        <v>9.1285155953899078E-5</v>
      </c>
      <c r="F13" t="s">
        <v>44</v>
      </c>
      <c r="G13" t="s">
        <v>38</v>
      </c>
      <c r="H13" t="s">
        <v>39</v>
      </c>
      <c r="I13" t="s">
        <v>40</v>
      </c>
    </row>
    <row r="14" spans="1:15">
      <c r="A14" s="4">
        <v>1949</v>
      </c>
      <c r="B14" s="4">
        <v>15</v>
      </c>
      <c r="C14">
        <v>0.11145833333333301</v>
      </c>
      <c r="D14">
        <f t="shared" si="0"/>
        <v>-4.6207537478967081E-4</v>
      </c>
      <c r="F14">
        <f>4*F10</f>
        <v>-2.3111798120827164E-7</v>
      </c>
      <c r="G14">
        <f>3*G10</f>
        <v>3.4834270959224905E-5</v>
      </c>
      <c r="H14">
        <f>2*H10</f>
        <v>-1.4177189424186721E-3</v>
      </c>
      <c r="I14">
        <f>I10</f>
        <v>1.3746020982242722E-2</v>
      </c>
    </row>
    <row r="15" spans="1:15">
      <c r="A15" s="4">
        <v>1950</v>
      </c>
      <c r="B15" s="4">
        <v>16</v>
      </c>
      <c r="C15">
        <v>0.14800135501355</v>
      </c>
      <c r="D15">
        <f t="shared" si="0"/>
        <v>-9.6656798192353531E-4</v>
      </c>
    </row>
    <row r="16" spans="1:15">
      <c r="A16" s="4">
        <v>1951</v>
      </c>
      <c r="B16" s="4">
        <v>17</v>
      </c>
      <c r="C16">
        <v>0.13757507507507499</v>
      </c>
      <c r="D16">
        <f t="shared" si="0"/>
        <v>-1.423579373334944E-3</v>
      </c>
    </row>
    <row r="17" spans="1:4">
      <c r="A17" s="4">
        <v>1952</v>
      </c>
      <c r="B17" s="4">
        <v>18</v>
      </c>
      <c r="C17">
        <v>0.11314363143631399</v>
      </c>
      <c r="D17">
        <f t="shared" si="0"/>
        <v>-1.8344962569111466E-3</v>
      </c>
    </row>
    <row r="18" spans="1:4">
      <c r="A18" s="4">
        <v>1953</v>
      </c>
      <c r="B18" s="4">
        <v>19</v>
      </c>
      <c r="C18">
        <v>8.8808632067058996E-2</v>
      </c>
      <c r="D18">
        <f t="shared" si="0"/>
        <v>-2.2007053405393891E-3</v>
      </c>
    </row>
    <row r="19" spans="1:4">
      <c r="A19" s="4">
        <v>1954</v>
      </c>
      <c r="B19" s="4">
        <v>20</v>
      </c>
      <c r="C19">
        <v>0.119520030234316</v>
      </c>
      <c r="D19">
        <f t="shared" si="0"/>
        <v>-2.5235933321069298E-3</v>
      </c>
    </row>
    <row r="20" spans="1:4">
      <c r="A20" s="4">
        <v>1955</v>
      </c>
      <c r="B20" s="4">
        <v>21</v>
      </c>
      <c r="C20">
        <v>0.13470169677066199</v>
      </c>
      <c r="D20">
        <f t="shared" si="0"/>
        <v>-2.8045469395010098E-3</v>
      </c>
    </row>
    <row r="21" spans="1:4">
      <c r="A21" s="4">
        <v>1956</v>
      </c>
      <c r="B21" s="4">
        <v>22</v>
      </c>
      <c r="C21">
        <v>7.24391534391534E-2</v>
      </c>
      <c r="D21">
        <f t="shared" si="0"/>
        <v>-3.0449528706088871E-3</v>
      </c>
    </row>
    <row r="22" spans="1:4">
      <c r="A22" s="4">
        <v>1957</v>
      </c>
      <c r="B22" s="4">
        <v>23</v>
      </c>
      <c r="C22">
        <v>7.4589331856773702E-2</v>
      </c>
      <c r="D22">
        <f t="shared" si="0"/>
        <v>-3.246197833317796E-3</v>
      </c>
    </row>
    <row r="23" spans="1:4">
      <c r="A23" s="4">
        <v>1958</v>
      </c>
      <c r="B23" s="4">
        <v>24</v>
      </c>
      <c r="C23">
        <v>5.2710843373494E-2</v>
      </c>
      <c r="D23">
        <f t="shared" si="0"/>
        <v>-3.4096685355150119E-3</v>
      </c>
    </row>
    <row r="24" spans="1:4">
      <c r="A24" s="4">
        <v>1959</v>
      </c>
      <c r="B24" s="4">
        <v>25</v>
      </c>
      <c r="C24">
        <v>5.6180555555555602E-2</v>
      </c>
      <c r="D24">
        <f t="shared" si="0"/>
        <v>-3.5367516850877551E-3</v>
      </c>
    </row>
    <row r="25" spans="1:4">
      <c r="A25" s="4">
        <v>1960</v>
      </c>
      <c r="B25" s="4">
        <v>26</v>
      </c>
      <c r="C25">
        <v>3.6928104575163399E-2</v>
      </c>
      <c r="D25">
        <f t="shared" si="0"/>
        <v>-3.628833989923301E-3</v>
      </c>
    </row>
    <row r="26" spans="1:4">
      <c r="A26" s="4">
        <v>1961</v>
      </c>
      <c r="B26" s="4">
        <v>27</v>
      </c>
      <c r="C26">
        <v>4.1056910569105702E-2</v>
      </c>
      <c r="D26">
        <f t="shared" si="0"/>
        <v>-3.6873021579088804E-3</v>
      </c>
    </row>
    <row r="27" spans="1:4">
      <c r="A27" s="4">
        <v>1962</v>
      </c>
      <c r="B27" s="4">
        <v>28</v>
      </c>
      <c r="C27">
        <v>4.5886566008517198E-2</v>
      </c>
      <c r="D27">
        <f t="shared" si="0"/>
        <v>-3.7135428969317444E-3</v>
      </c>
    </row>
    <row r="28" spans="1:4">
      <c r="A28" s="4">
        <v>1963</v>
      </c>
      <c r="B28" s="4">
        <v>29</v>
      </c>
      <c r="C28">
        <v>1.72032828282828E-2</v>
      </c>
      <c r="D28">
        <f t="shared" si="0"/>
        <v>-3.7089429148791618E-3</v>
      </c>
    </row>
    <row r="29" spans="1:4">
      <c r="A29" s="4">
        <v>1964</v>
      </c>
      <c r="B29" s="4">
        <v>30</v>
      </c>
      <c r="C29">
        <v>2.6210379658655501E-2</v>
      </c>
      <c r="D29">
        <f t="shared" si="0"/>
        <v>-3.6748889196383597E-3</v>
      </c>
    </row>
    <row r="30" spans="1:4">
      <c r="A30" s="4">
        <v>1965</v>
      </c>
      <c r="B30" s="4">
        <v>31</v>
      </c>
      <c r="C30">
        <v>3.9825970548862097E-2</v>
      </c>
      <c r="D30">
        <f t="shared" si="0"/>
        <v>-3.6127676190965997E-3</v>
      </c>
    </row>
    <row r="31" spans="1:4">
      <c r="A31" s="4">
        <v>1966</v>
      </c>
      <c r="B31" s="4">
        <v>32</v>
      </c>
      <c r="C31">
        <v>3.4482758620689703E-2</v>
      </c>
      <c r="D31">
        <f t="shared" si="0"/>
        <v>-3.5239657211411264E-3</v>
      </c>
    </row>
    <row r="32" spans="1:4">
      <c r="A32" s="4">
        <v>1967</v>
      </c>
      <c r="B32" s="4">
        <v>33</v>
      </c>
      <c r="C32">
        <v>4.3956043956044001E-2</v>
      </c>
      <c r="D32">
        <f t="shared" si="0"/>
        <v>-3.4098699336591945E-3</v>
      </c>
    </row>
    <row r="33" spans="1:4">
      <c r="A33" s="4">
        <v>1968</v>
      </c>
      <c r="B33" s="4">
        <v>34</v>
      </c>
      <c r="C33">
        <v>6.0665362035224997E-2</v>
      </c>
      <c r="D33">
        <f t="shared" si="0"/>
        <v>-3.2718669645380449E-3</v>
      </c>
    </row>
    <row r="34" spans="1:4">
      <c r="A34" s="4">
        <v>1969</v>
      </c>
      <c r="B34" s="4">
        <v>35</v>
      </c>
      <c r="C34">
        <v>3.7400530503978797E-2</v>
      </c>
      <c r="D34">
        <f t="shared" ref="D34:D65" si="1">F$14*B34^3+G$14*B34^2+H$14*B34+I$14</f>
        <v>-3.1113435216649429E-3</v>
      </c>
    </row>
    <row r="35" spans="1:4">
      <c r="A35" s="4">
        <v>1970</v>
      </c>
      <c r="B35" s="4">
        <v>36</v>
      </c>
      <c r="C35">
        <v>4.49438202247191E-2</v>
      </c>
      <c r="D35">
        <f t="shared" si="1"/>
        <v>-2.9296863129271156E-3</v>
      </c>
    </row>
    <row r="36" spans="1:4">
      <c r="A36" s="4">
        <v>1971</v>
      </c>
      <c r="B36" s="4">
        <v>37</v>
      </c>
      <c r="C36">
        <v>3.7974683544303799E-2</v>
      </c>
      <c r="D36">
        <f t="shared" si="1"/>
        <v>-2.7282820462118385E-3</v>
      </c>
    </row>
    <row r="37" spans="1:4">
      <c r="A37" s="4">
        <v>1972</v>
      </c>
      <c r="B37" s="4">
        <v>38</v>
      </c>
      <c r="C37">
        <v>2.14797136038186E-2</v>
      </c>
      <c r="D37">
        <f t="shared" si="1"/>
        <v>-2.5085174294063317E-3</v>
      </c>
    </row>
    <row r="38" spans="1:4">
      <c r="A38" s="4">
        <v>1973</v>
      </c>
      <c r="B38" s="4">
        <v>39</v>
      </c>
      <c r="C38">
        <v>1.7716535433070901E-2</v>
      </c>
      <c r="D38">
        <f t="shared" si="1"/>
        <v>-2.271779170397871E-3</v>
      </c>
    </row>
    <row r="39" spans="1:4">
      <c r="A39" s="4">
        <v>1974</v>
      </c>
      <c r="B39" s="4">
        <v>40</v>
      </c>
      <c r="C39">
        <v>1.88323917137476E-2</v>
      </c>
      <c r="D39">
        <f t="shared" si="1"/>
        <v>-2.0194539770736972E-3</v>
      </c>
    </row>
    <row r="40" spans="1:4">
      <c r="A40" s="4">
        <v>1975</v>
      </c>
      <c r="B40" s="4">
        <v>41</v>
      </c>
      <c r="C40">
        <v>3.06122448979592E-2</v>
      </c>
      <c r="D40">
        <f t="shared" si="1"/>
        <v>-1.7529285573210651E-3</v>
      </c>
    </row>
    <row r="41" spans="1:4">
      <c r="A41" s="4">
        <v>1976</v>
      </c>
      <c r="B41" s="4">
        <v>42</v>
      </c>
      <c r="C41">
        <v>2.3339317773788101E-2</v>
      </c>
      <c r="D41">
        <f t="shared" si="1"/>
        <v>-1.4735896190272019E-3</v>
      </c>
    </row>
    <row r="42" spans="1:4">
      <c r="A42" s="4">
        <v>1977</v>
      </c>
      <c r="B42" s="4">
        <v>43</v>
      </c>
      <c r="C42">
        <v>2.2018348623853198E-2</v>
      </c>
      <c r="D42">
        <f t="shared" si="1"/>
        <v>-1.1828238700793761E-3</v>
      </c>
    </row>
    <row r="43" spans="1:4">
      <c r="A43" s="4">
        <v>1978</v>
      </c>
      <c r="B43" s="4">
        <v>44</v>
      </c>
      <c r="C43">
        <v>3.0656934306569301E-2</v>
      </c>
      <c r="D43">
        <f t="shared" si="1"/>
        <v>-8.8201801836484267E-4</v>
      </c>
    </row>
    <row r="44" spans="1:4">
      <c r="A44" s="4">
        <v>1979</v>
      </c>
      <c r="B44" s="4">
        <v>45</v>
      </c>
      <c r="C44">
        <v>1.01910828025478E-2</v>
      </c>
      <c r="D44">
        <f t="shared" si="1"/>
        <v>-5.7255877177083553E-4</v>
      </c>
    </row>
    <row r="45" spans="1:4">
      <c r="A45" s="4">
        <v>1980</v>
      </c>
      <c r="B45" s="4">
        <v>46</v>
      </c>
      <c r="C45">
        <v>1.1148272017837199E-2</v>
      </c>
      <c r="D45">
        <f t="shared" si="1"/>
        <v>-2.558328381846095E-4</v>
      </c>
    </row>
    <row r="46" spans="1:4">
      <c r="A46" s="4">
        <v>1981</v>
      </c>
      <c r="B46" s="4">
        <v>47</v>
      </c>
      <c r="C46">
        <v>1.6804733727810699E-2</v>
      </c>
      <c r="D46">
        <f t="shared" si="1"/>
        <v>6.6773074506559782E-5</v>
      </c>
    </row>
    <row r="47" spans="1:4">
      <c r="A47" s="4">
        <v>1982</v>
      </c>
      <c r="B47" s="4">
        <v>48</v>
      </c>
      <c r="C47">
        <v>1.2614678899082601E-2</v>
      </c>
      <c r="D47">
        <f t="shared" si="1"/>
        <v>3.9387225841546608E-4</v>
      </c>
    </row>
    <row r="48" spans="1:4">
      <c r="A48" s="4">
        <v>1983</v>
      </c>
      <c r="B48" s="4">
        <v>49</v>
      </c>
      <c r="C48">
        <v>1.4971927635683099E-2</v>
      </c>
      <c r="D48">
        <f t="shared" si="1"/>
        <v>7.2407800565484071E-4</v>
      </c>
    </row>
    <row r="49" spans="1:4">
      <c r="A49" s="4">
        <v>1984</v>
      </c>
      <c r="B49" s="4">
        <v>50</v>
      </c>
      <c r="C49">
        <v>1.9567456230689999E-2</v>
      </c>
      <c r="D49">
        <f t="shared" si="1"/>
        <v>1.0560036083374288E-3</v>
      </c>
    </row>
    <row r="50" spans="1:4">
      <c r="A50" s="4">
        <v>1985</v>
      </c>
      <c r="B50" s="4">
        <v>51</v>
      </c>
      <c r="C50">
        <v>2.55164034021871E-2</v>
      </c>
      <c r="D50">
        <f t="shared" si="1"/>
        <v>1.3882623585759896E-3</v>
      </c>
    </row>
    <row r="51" spans="1:4">
      <c r="A51" s="4">
        <v>1986</v>
      </c>
      <c r="B51" s="4">
        <v>52</v>
      </c>
      <c r="C51">
        <v>2.8968253968254001E-2</v>
      </c>
      <c r="D51">
        <f t="shared" si="1"/>
        <v>1.7194675484832542E-3</v>
      </c>
    </row>
    <row r="52" spans="1:4">
      <c r="A52" s="4">
        <v>1987</v>
      </c>
      <c r="B52" s="4">
        <v>53</v>
      </c>
      <c r="C52">
        <v>2.6080743122543801E-2</v>
      </c>
      <c r="D52">
        <f t="shared" si="1"/>
        <v>2.0482324701719887E-3</v>
      </c>
    </row>
    <row r="53" spans="1:4">
      <c r="A53" s="4">
        <v>1988</v>
      </c>
      <c r="B53" s="4">
        <v>54</v>
      </c>
      <c r="C53">
        <v>2.2334004024144899E-2</v>
      </c>
      <c r="D53">
        <f t="shared" si="1"/>
        <v>2.373170415754973E-3</v>
      </c>
    </row>
    <row r="54" spans="1:4">
      <c r="A54" s="4">
        <v>1989</v>
      </c>
      <c r="B54" s="4">
        <v>55</v>
      </c>
      <c r="C54">
        <v>3.0849947534102799E-2</v>
      </c>
      <c r="D54">
        <f t="shared" si="1"/>
        <v>2.6928946773448967E-3</v>
      </c>
    </row>
    <row r="55" spans="1:4">
      <c r="A55" s="4">
        <v>1990</v>
      </c>
      <c r="B55" s="4">
        <v>56</v>
      </c>
      <c r="C55">
        <v>2.6183282980866099E-2</v>
      </c>
      <c r="D55">
        <f t="shared" si="1"/>
        <v>3.0060185470545744E-3</v>
      </c>
    </row>
    <row r="56" spans="1:4">
      <c r="A56" s="4">
        <v>1991</v>
      </c>
      <c r="B56" s="4">
        <v>57</v>
      </c>
      <c r="C56">
        <v>3.6709275647328697E-2</v>
      </c>
      <c r="D56">
        <f t="shared" si="1"/>
        <v>3.3111553169966682E-3</v>
      </c>
    </row>
    <row r="57" spans="1:4">
      <c r="A57" s="4">
        <v>1992</v>
      </c>
      <c r="B57" s="4">
        <v>58</v>
      </c>
      <c r="C57">
        <v>3.5282258064516098E-2</v>
      </c>
      <c r="D57">
        <f t="shared" si="1"/>
        <v>3.6069182792840201E-3</v>
      </c>
    </row>
    <row r="58" spans="1:4">
      <c r="A58" s="4">
        <v>1993</v>
      </c>
      <c r="B58" s="4">
        <v>59</v>
      </c>
      <c r="C58">
        <v>4.2245692051139497E-2</v>
      </c>
      <c r="D58">
        <f t="shared" si="1"/>
        <v>3.891920726029334E-3</v>
      </c>
    </row>
    <row r="59" spans="1:4">
      <c r="A59" s="4">
        <v>1994</v>
      </c>
      <c r="B59" s="4">
        <v>60</v>
      </c>
      <c r="C59">
        <v>3.9344262295081998E-2</v>
      </c>
      <c r="D59">
        <f t="shared" si="1"/>
        <v>4.1647759493453826E-3</v>
      </c>
    </row>
    <row r="60" spans="1:4">
      <c r="A60" s="4">
        <v>1995</v>
      </c>
      <c r="B60" s="4">
        <v>61</v>
      </c>
      <c r="C60">
        <v>5.2255761116520603E-2</v>
      </c>
      <c r="D60">
        <f t="shared" si="1"/>
        <v>4.4240972413448834E-3</v>
      </c>
    </row>
    <row r="61" spans="1:4">
      <c r="A61" s="4">
        <v>1996</v>
      </c>
      <c r="B61" s="4">
        <v>62</v>
      </c>
      <c r="C61">
        <v>3.9279112754158997E-2</v>
      </c>
      <c r="D61">
        <f t="shared" si="1"/>
        <v>4.6684978941406233E-3</v>
      </c>
    </row>
    <row r="62" spans="1:4">
      <c r="A62" s="4">
        <v>1997</v>
      </c>
      <c r="B62" s="4">
        <v>63</v>
      </c>
      <c r="C62">
        <v>5.3630898317546798E-2</v>
      </c>
      <c r="D62">
        <f t="shared" si="1"/>
        <v>4.8965911998453335E-3</v>
      </c>
    </row>
    <row r="63" spans="1:4">
      <c r="A63" s="4">
        <v>1998</v>
      </c>
      <c r="B63" s="4">
        <v>64</v>
      </c>
      <c r="C63">
        <v>5.77249575551783E-2</v>
      </c>
      <c r="D63">
        <f t="shared" si="1"/>
        <v>5.1069904505717592E-3</v>
      </c>
    </row>
    <row r="64" spans="1:4">
      <c r="A64" s="4">
        <v>1999</v>
      </c>
      <c r="B64" s="4">
        <v>65</v>
      </c>
      <c r="C64">
        <v>7.0758122743682303E-2</v>
      </c>
      <c r="D64">
        <f t="shared" si="1"/>
        <v>5.2983089384326595E-3</v>
      </c>
    </row>
    <row r="65" spans="1:4">
      <c r="A65" s="4">
        <v>2000</v>
      </c>
      <c r="B65" s="4">
        <v>66</v>
      </c>
      <c r="C65">
        <v>4.8382309290590703E-2</v>
      </c>
      <c r="D65">
        <f t="shared" si="1"/>
        <v>5.4691599555407797E-3</v>
      </c>
    </row>
    <row r="66" spans="1:4">
      <c r="A66" s="4">
        <v>2001</v>
      </c>
      <c r="B66" s="4">
        <v>67</v>
      </c>
      <c r="C66">
        <v>5.8148326898326899E-2</v>
      </c>
      <c r="D66">
        <f t="shared" ref="D66:D75" si="2">F$14*B66^3+G$14*B66^2+H$14*B66+I$14</f>
        <v>5.6181567940088925E-3</v>
      </c>
    </row>
    <row r="67" spans="1:4">
      <c r="A67" s="4">
        <v>2002</v>
      </c>
      <c r="B67" s="4">
        <v>68</v>
      </c>
      <c r="C67">
        <v>0.15111212039378399</v>
      </c>
      <c r="D67">
        <f t="shared" si="2"/>
        <v>5.7439127459497155E-3</v>
      </c>
    </row>
    <row r="68" spans="1:4">
      <c r="A68" s="4">
        <v>2003</v>
      </c>
      <c r="B68" s="4">
        <v>69</v>
      </c>
      <c r="C68">
        <v>0.13831775700934601</v>
      </c>
      <c r="D68">
        <f t="shared" si="2"/>
        <v>5.8450411034760077E-3</v>
      </c>
    </row>
    <row r="69" spans="1:4">
      <c r="A69" s="4">
        <v>2004</v>
      </c>
      <c r="B69" s="4">
        <v>70</v>
      </c>
      <c r="C69">
        <v>8.0506350622318507E-2</v>
      </c>
      <c r="D69">
        <f t="shared" si="2"/>
        <v>5.9201551587005283E-3</v>
      </c>
    </row>
    <row r="70" spans="1:4">
      <c r="A70" s="4">
        <v>2005</v>
      </c>
      <c r="B70" s="4">
        <v>71</v>
      </c>
      <c r="C70">
        <v>7.6388888888888895E-2</v>
      </c>
      <c r="D70">
        <f t="shared" si="2"/>
        <v>5.9678682037360639E-3</v>
      </c>
    </row>
    <row r="71" spans="1:4">
      <c r="A71" s="4">
        <v>2006</v>
      </c>
      <c r="B71" s="4">
        <v>72</v>
      </c>
      <c r="C71">
        <v>7.2679509632224207E-2</v>
      </c>
      <c r="D71">
        <f t="shared" si="2"/>
        <v>5.9867935306952627E-3</v>
      </c>
    </row>
    <row r="72" spans="1:4">
      <c r="A72" s="4">
        <v>2007</v>
      </c>
      <c r="B72" s="4">
        <v>73</v>
      </c>
      <c r="C72">
        <v>9.32979037496309E-2</v>
      </c>
      <c r="D72">
        <f t="shared" si="2"/>
        <v>5.975544431690967E-3</v>
      </c>
    </row>
    <row r="73" spans="1:4">
      <c r="A73" s="4">
        <v>2008</v>
      </c>
      <c r="B73" s="4">
        <v>74</v>
      </c>
      <c r="C73">
        <v>0.11105502271580001</v>
      </c>
      <c r="D73">
        <f t="shared" si="2"/>
        <v>5.9327341988358942E-3</v>
      </c>
    </row>
    <row r="74" spans="1:4">
      <c r="A74" s="4">
        <v>2009</v>
      </c>
      <c r="B74" s="4">
        <v>75</v>
      </c>
      <c r="C74">
        <v>9.8228026205865501E-2</v>
      </c>
      <c r="D74">
        <f t="shared" si="2"/>
        <v>5.8569761242428173E-3</v>
      </c>
    </row>
    <row r="75" spans="1:4">
      <c r="A75">
        <v>2010</v>
      </c>
      <c r="B75" s="4">
        <v>76</v>
      </c>
      <c r="C75">
        <v>0.19101995565410201</v>
      </c>
      <c r="D75">
        <f t="shared" si="2"/>
        <v>5.7468835000244536E-3</v>
      </c>
    </row>
  </sheetData>
  <pageMargins left="0.69930555555555596" right="0.69930555555555596" top="0.75" bottom="0.75" header="0.511811023622047" footer="0.511811023622047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zoomScaleNormal="100" workbookViewId="0">
      <selection activeCell="H6" sqref="H6"/>
    </sheetView>
  </sheetViews>
  <sheetFormatPr defaultColWidth="9" defaultRowHeight="15"/>
  <cols>
    <col min="1" max="1" width="9" style="4"/>
    <col min="2" max="2" width="10.28515625" style="4" customWidth="1"/>
  </cols>
  <sheetData>
    <row r="1" spans="1:15">
      <c r="A1" s="4" t="s">
        <v>18</v>
      </c>
      <c r="B1" s="4" t="s">
        <v>19</v>
      </c>
      <c r="C1" t="s">
        <v>45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>
      <c r="A2" s="4">
        <v>1934</v>
      </c>
      <c r="B2" s="4">
        <v>0</v>
      </c>
      <c r="C2">
        <v>0.291402116402116</v>
      </c>
      <c r="F2" t="s">
        <v>32</v>
      </c>
      <c r="G2">
        <f t="array" ref="G2">SUM((C2:C75-AVERAGE(C2:C75))^2)</f>
        <v>0.77977421813720049</v>
      </c>
      <c r="H2">
        <v>4.6300000000000001E-2</v>
      </c>
      <c r="I2">
        <f>73-K2</f>
        <v>72</v>
      </c>
      <c r="J2">
        <f>G2*(1-H2)</f>
        <v>0.74367067183744806</v>
      </c>
      <c r="K2">
        <v>1</v>
      </c>
    </row>
    <row r="3" spans="1:15">
      <c r="A3" s="4">
        <v>1935</v>
      </c>
      <c r="B3" s="4">
        <v>1</v>
      </c>
      <c r="C3">
        <v>0.22600021743857401</v>
      </c>
      <c r="F3" s="5" t="s">
        <v>33</v>
      </c>
      <c r="G3" s="5">
        <f>G$2</f>
        <v>0.77977421813720049</v>
      </c>
      <c r="H3" s="5">
        <v>0.26629999999999998</v>
      </c>
      <c r="I3" s="5">
        <f>73-K3</f>
        <v>71</v>
      </c>
      <c r="J3" s="5">
        <f>G3*(1-H3)</f>
        <v>0.57212034384726407</v>
      </c>
      <c r="K3" s="5">
        <v>2</v>
      </c>
      <c r="L3" s="5">
        <f>J2-J3</f>
        <v>0.17155032799018399</v>
      </c>
      <c r="M3" s="5">
        <f>K3-K2</f>
        <v>1</v>
      </c>
      <c r="N3" s="5">
        <f>(L3/M3)/(J3/I3)</f>
        <v>21.289355322338814</v>
      </c>
      <c r="O3" s="5">
        <f>FDIST(N3,M3,I3)</f>
        <v>1.7062992417420314E-5</v>
      </c>
    </row>
    <row r="4" spans="1:15">
      <c r="A4" s="4">
        <v>1936</v>
      </c>
      <c r="B4" s="4">
        <v>2</v>
      </c>
      <c r="C4">
        <v>0.24456975772765199</v>
      </c>
      <c r="F4" t="s">
        <v>34</v>
      </c>
      <c r="G4">
        <f>G$2</f>
        <v>0.77977421813720049</v>
      </c>
      <c r="H4">
        <v>0.29330000000000001</v>
      </c>
      <c r="I4">
        <f>73-K4</f>
        <v>70</v>
      </c>
      <c r="J4">
        <f>G4*(1-H4)</f>
        <v>0.55106643995755955</v>
      </c>
      <c r="K4">
        <v>3</v>
      </c>
      <c r="L4">
        <f>J3-J4</f>
        <v>2.1053903889704517E-2</v>
      </c>
      <c r="M4">
        <f>K4-K3</f>
        <v>1</v>
      </c>
      <c r="N4">
        <f>(L4/M4)/(J4/I4)</f>
        <v>2.6744021508419547</v>
      </c>
      <c r="O4">
        <f>FDIST(N4,M4,I4)</f>
        <v>0.1064628417117542</v>
      </c>
    </row>
    <row r="5" spans="1:15">
      <c r="A5" s="4">
        <v>1937</v>
      </c>
      <c r="B5" s="4">
        <v>3</v>
      </c>
      <c r="C5">
        <v>0.20828197945845001</v>
      </c>
      <c r="F5" t="s">
        <v>35</v>
      </c>
      <c r="G5">
        <f>G$2</f>
        <v>0.77977421813720049</v>
      </c>
      <c r="H5">
        <v>0.30570000000000003</v>
      </c>
      <c r="I5">
        <f>73-K5</f>
        <v>69</v>
      </c>
      <c r="J5">
        <f>G5*(1-H5)</f>
        <v>0.54139723965265829</v>
      </c>
      <c r="K5">
        <v>4</v>
      </c>
      <c r="L5">
        <f>J4-J5</f>
        <v>9.6692003049012598E-3</v>
      </c>
      <c r="M5">
        <f>K5-K4</f>
        <v>1</v>
      </c>
      <c r="N5">
        <f>(L5/M5)/(J5/I5)</f>
        <v>1.2323203226271031</v>
      </c>
      <c r="O5">
        <f>FDIST(N5,M5,I5)</f>
        <v>0.27081001007039812</v>
      </c>
    </row>
    <row r="6" spans="1:15">
      <c r="A6" s="4">
        <v>1938</v>
      </c>
      <c r="B6" s="4">
        <v>4</v>
      </c>
      <c r="C6">
        <v>0.42629974695192102</v>
      </c>
      <c r="F6" t="s">
        <v>36</v>
      </c>
      <c r="G6">
        <f>G$2</f>
        <v>0.77977421813720049</v>
      </c>
      <c r="H6">
        <v>0.33450000000000002</v>
      </c>
      <c r="I6">
        <f>73-K6</f>
        <v>68</v>
      </c>
      <c r="J6">
        <f>G6*(1-H6)</f>
        <v>0.51893974217030692</v>
      </c>
      <c r="K6">
        <v>5</v>
      </c>
      <c r="L6">
        <f>J5-J6</f>
        <v>2.2457497482351374E-2</v>
      </c>
      <c r="M6">
        <f>K6-K5</f>
        <v>1</v>
      </c>
      <c r="N6">
        <f>(L6/M6)/(J6/I6)</f>
        <v>2.9427498121712996</v>
      </c>
      <c r="O6">
        <f>FDIST(N6,M6,I6)</f>
        <v>9.0817385736613118E-2</v>
      </c>
    </row>
    <row r="7" spans="1:15">
      <c r="A7" s="4">
        <v>1939</v>
      </c>
      <c r="B7" s="4">
        <v>5</v>
      </c>
      <c r="C7">
        <v>0.43611111111111101</v>
      </c>
    </row>
    <row r="8" spans="1:15">
      <c r="A8" s="4">
        <v>1940</v>
      </c>
      <c r="B8" s="4">
        <v>6</v>
      </c>
      <c r="C8">
        <v>0.239565527065527</v>
      </c>
      <c r="F8" t="s">
        <v>37</v>
      </c>
    </row>
    <row r="9" spans="1:15">
      <c r="A9" s="4">
        <v>1941</v>
      </c>
      <c r="B9" s="4">
        <v>7</v>
      </c>
      <c r="C9">
        <v>0.35240963855421698</v>
      </c>
      <c r="F9" t="s">
        <v>38</v>
      </c>
      <c r="G9" t="s">
        <v>39</v>
      </c>
      <c r="H9" t="s">
        <v>40</v>
      </c>
    </row>
    <row r="10" spans="1:15">
      <c r="A10" s="4">
        <v>1945</v>
      </c>
      <c r="B10" s="4">
        <v>11</v>
      </c>
      <c r="C10">
        <v>0.175611325611326</v>
      </c>
      <c r="F10">
        <f t="array" ref="F10:H10">LINEST(C2:C75,B2:B75^{1,2},1,0)</f>
        <v>-1.0835558207974495E-4</v>
      </c>
      <c r="G10">
        <v>7.321962615984513E-3</v>
      </c>
      <c r="H10">
        <v>0.24234130341618301</v>
      </c>
    </row>
    <row r="11" spans="1:15">
      <c r="A11" s="4">
        <v>1946</v>
      </c>
      <c r="B11" s="4">
        <v>12</v>
      </c>
      <c r="C11">
        <v>0.27693833943833901</v>
      </c>
    </row>
    <row r="12" spans="1:15">
      <c r="A12" s="4">
        <v>1947</v>
      </c>
      <c r="B12" s="4">
        <v>13</v>
      </c>
      <c r="C12">
        <v>0.29314266356949298</v>
      </c>
      <c r="F12" t="s">
        <v>41</v>
      </c>
    </row>
    <row r="13" spans="1:15">
      <c r="A13" s="4">
        <v>1948</v>
      </c>
      <c r="B13" s="4">
        <v>14</v>
      </c>
      <c r="C13">
        <v>0.32201185695161599</v>
      </c>
      <c r="F13" t="s">
        <v>39</v>
      </c>
      <c r="G13" t="s">
        <v>40</v>
      </c>
    </row>
    <row r="14" spans="1:15">
      <c r="A14" s="4">
        <v>1949</v>
      </c>
      <c r="B14" s="4">
        <v>15</v>
      </c>
      <c r="C14">
        <v>0.30854978354978402</v>
      </c>
      <c r="F14">
        <f>2*F10</f>
        <v>-2.1671116415948989E-4</v>
      </c>
      <c r="G14">
        <f>G10</f>
        <v>7.321962615984513E-3</v>
      </c>
    </row>
    <row r="15" spans="1:15">
      <c r="A15" s="4">
        <v>1950</v>
      </c>
      <c r="B15" s="4">
        <v>16</v>
      </c>
      <c r="C15">
        <v>0.33333333333333298</v>
      </c>
    </row>
    <row r="16" spans="1:15">
      <c r="A16" s="4">
        <v>1951</v>
      </c>
      <c r="B16" s="4">
        <v>17</v>
      </c>
      <c r="C16">
        <v>0.36126126126126101</v>
      </c>
    </row>
    <row r="17" spans="1:3">
      <c r="A17" s="4">
        <v>1952</v>
      </c>
      <c r="B17" s="4">
        <v>18</v>
      </c>
      <c r="C17">
        <v>0.489532520325203</v>
      </c>
    </row>
    <row r="18" spans="1:3">
      <c r="A18" s="4">
        <v>1953</v>
      </c>
      <c r="B18" s="4">
        <v>19</v>
      </c>
      <c r="C18">
        <v>0.34979489923310098</v>
      </c>
    </row>
    <row r="19" spans="1:3">
      <c r="A19" s="4">
        <v>1954</v>
      </c>
      <c r="B19" s="4">
        <v>20</v>
      </c>
      <c r="C19">
        <v>0.23839285714285699</v>
      </c>
    </row>
    <row r="20" spans="1:3">
      <c r="A20" s="4">
        <v>1955</v>
      </c>
      <c r="B20" s="4">
        <v>21</v>
      </c>
      <c r="C20">
        <v>0.31677613574165298</v>
      </c>
    </row>
    <row r="21" spans="1:3">
      <c r="A21" s="4">
        <v>1956</v>
      </c>
      <c r="B21" s="4">
        <v>22</v>
      </c>
      <c r="C21">
        <v>0.222031746031746</v>
      </c>
    </row>
    <row r="22" spans="1:3">
      <c r="A22" s="4">
        <v>1957</v>
      </c>
      <c r="B22" s="4">
        <v>23</v>
      </c>
      <c r="C22">
        <v>0.31552778616732102</v>
      </c>
    </row>
    <row r="23" spans="1:3">
      <c r="A23" s="4">
        <v>1958</v>
      </c>
      <c r="B23" s="4">
        <v>24</v>
      </c>
      <c r="C23">
        <v>0.31576305220883499</v>
      </c>
    </row>
    <row r="24" spans="1:3">
      <c r="A24" s="4">
        <v>1959</v>
      </c>
      <c r="B24" s="4">
        <v>25</v>
      </c>
      <c r="C24">
        <v>0.39621527777777799</v>
      </c>
    </row>
    <row r="25" spans="1:3">
      <c r="A25" s="4">
        <v>1960</v>
      </c>
      <c r="B25" s="4">
        <v>26</v>
      </c>
      <c r="C25">
        <v>0.33986928104575198</v>
      </c>
    </row>
    <row r="26" spans="1:3">
      <c r="A26" s="4">
        <v>1961</v>
      </c>
      <c r="B26" s="4">
        <v>27</v>
      </c>
      <c r="C26">
        <v>0.37391598915989199</v>
      </c>
    </row>
    <row r="27" spans="1:3">
      <c r="A27" s="4">
        <v>1962</v>
      </c>
      <c r="B27" s="4">
        <v>28</v>
      </c>
      <c r="C27">
        <v>0.27690669763840497</v>
      </c>
    </row>
    <row r="28" spans="1:3">
      <c r="A28" s="4">
        <v>1963</v>
      </c>
      <c r="B28" s="4">
        <v>29</v>
      </c>
      <c r="C28">
        <v>0.23115530303030299</v>
      </c>
    </row>
    <row r="29" spans="1:3">
      <c r="A29" s="4">
        <v>1964</v>
      </c>
      <c r="B29" s="4">
        <v>30</v>
      </c>
      <c r="C29">
        <v>0.24190467897364501</v>
      </c>
    </row>
    <row r="30" spans="1:3">
      <c r="A30" s="4">
        <v>1965</v>
      </c>
      <c r="B30" s="4">
        <v>31</v>
      </c>
      <c r="C30">
        <v>0.24588353413654601</v>
      </c>
    </row>
    <row r="31" spans="1:3">
      <c r="A31" s="4">
        <v>1966</v>
      </c>
      <c r="B31" s="4">
        <v>32</v>
      </c>
      <c r="C31">
        <v>0.277586206896552</v>
      </c>
    </row>
    <row r="32" spans="1:3">
      <c r="A32" s="4">
        <v>1967</v>
      </c>
      <c r="B32" s="4">
        <v>33</v>
      </c>
      <c r="C32">
        <v>0.269230769230769</v>
      </c>
    </row>
    <row r="33" spans="1:3">
      <c r="A33" s="4">
        <v>1968</v>
      </c>
      <c r="B33" s="4">
        <v>34</v>
      </c>
      <c r="C33">
        <v>0.46966731898238701</v>
      </c>
    </row>
    <row r="34" spans="1:3">
      <c r="A34" s="4">
        <v>1969</v>
      </c>
      <c r="B34" s="4">
        <v>35</v>
      </c>
      <c r="C34">
        <v>0.289124668435013</v>
      </c>
    </row>
    <row r="35" spans="1:3">
      <c r="A35" s="4">
        <v>1970</v>
      </c>
      <c r="B35" s="4">
        <v>36</v>
      </c>
      <c r="C35">
        <v>0.55955056179775298</v>
      </c>
    </row>
    <row r="36" spans="1:3">
      <c r="A36" s="4">
        <v>1971</v>
      </c>
      <c r="B36" s="4">
        <v>37</v>
      </c>
      <c r="C36">
        <v>0.430379746835443</v>
      </c>
    </row>
    <row r="37" spans="1:3">
      <c r="A37" s="4">
        <v>1972</v>
      </c>
      <c r="B37" s="4">
        <v>38</v>
      </c>
      <c r="C37">
        <v>0.36754176610978501</v>
      </c>
    </row>
    <row r="38" spans="1:3">
      <c r="A38" s="4">
        <v>1973</v>
      </c>
      <c r="B38" s="4">
        <v>39</v>
      </c>
      <c r="C38">
        <v>0.35236220472440899</v>
      </c>
    </row>
    <row r="39" spans="1:3">
      <c r="A39" s="4">
        <v>1974</v>
      </c>
      <c r="B39" s="4">
        <v>40</v>
      </c>
      <c r="C39">
        <v>0.306967984934087</v>
      </c>
    </row>
    <row r="40" spans="1:3">
      <c r="A40" s="4">
        <v>1975</v>
      </c>
      <c r="B40" s="4">
        <v>41</v>
      </c>
      <c r="C40">
        <v>0.54489795918367301</v>
      </c>
    </row>
    <row r="41" spans="1:3">
      <c r="A41" s="4">
        <v>1976</v>
      </c>
      <c r="B41" s="4">
        <v>42</v>
      </c>
      <c r="C41">
        <v>0.44524236983842003</v>
      </c>
    </row>
    <row r="42" spans="1:3">
      <c r="A42" s="4">
        <v>1977</v>
      </c>
      <c r="B42" s="4">
        <v>43</v>
      </c>
      <c r="C42">
        <v>0.53639143730886896</v>
      </c>
    </row>
    <row r="43" spans="1:3">
      <c r="A43" s="4">
        <v>1978</v>
      </c>
      <c r="B43" s="4">
        <v>44</v>
      </c>
      <c r="C43">
        <v>0.28321167883211701</v>
      </c>
    </row>
    <row r="44" spans="1:3">
      <c r="A44" s="4">
        <v>1979</v>
      </c>
      <c r="B44" s="4">
        <v>45</v>
      </c>
      <c r="C44">
        <v>0.30331210191082802</v>
      </c>
    </row>
    <row r="45" spans="1:3">
      <c r="A45" s="4">
        <v>1980</v>
      </c>
      <c r="B45" s="4">
        <v>46</v>
      </c>
      <c r="C45">
        <v>0.54516502547675605</v>
      </c>
    </row>
    <row r="46" spans="1:3">
      <c r="A46" s="4">
        <v>1981</v>
      </c>
      <c r="B46" s="4">
        <v>47</v>
      </c>
      <c r="C46">
        <v>0.343510848126233</v>
      </c>
    </row>
    <row r="47" spans="1:3">
      <c r="A47" s="4">
        <v>1982</v>
      </c>
      <c r="B47" s="4">
        <v>48</v>
      </c>
      <c r="C47">
        <v>0.34101636629558402</v>
      </c>
    </row>
    <row r="48" spans="1:3">
      <c r="A48" s="4">
        <v>1983</v>
      </c>
      <c r="B48" s="4">
        <v>49</v>
      </c>
      <c r="C48">
        <v>0.35571324599708898</v>
      </c>
    </row>
    <row r="49" spans="1:3">
      <c r="A49" s="4">
        <v>1984</v>
      </c>
      <c r="B49" s="4">
        <v>50</v>
      </c>
      <c r="C49">
        <v>0.33482418714138601</v>
      </c>
    </row>
    <row r="50" spans="1:3">
      <c r="A50" s="4">
        <v>1985</v>
      </c>
      <c r="B50" s="4">
        <v>51</v>
      </c>
      <c r="C50">
        <v>0.46180639935196399</v>
      </c>
    </row>
    <row r="51" spans="1:3">
      <c r="A51" s="4">
        <v>1986</v>
      </c>
      <c r="B51" s="4">
        <v>52</v>
      </c>
      <c r="C51">
        <v>0.38665532879818598</v>
      </c>
    </row>
    <row r="52" spans="1:3">
      <c r="A52" s="4">
        <v>1987</v>
      </c>
      <c r="B52" s="4">
        <v>53</v>
      </c>
      <c r="C52">
        <v>0.39295202832180298</v>
      </c>
    </row>
    <row r="53" spans="1:3">
      <c r="A53" s="4">
        <v>1988</v>
      </c>
      <c r="B53" s="4">
        <v>54</v>
      </c>
      <c r="C53">
        <v>0.30962441314554001</v>
      </c>
    </row>
    <row r="54" spans="1:3">
      <c r="A54" s="4">
        <v>1989</v>
      </c>
      <c r="B54" s="4">
        <v>55</v>
      </c>
      <c r="C54">
        <v>0.430420226852546</v>
      </c>
    </row>
    <row r="55" spans="1:3">
      <c r="A55" s="4">
        <v>1990</v>
      </c>
      <c r="B55" s="4">
        <v>56</v>
      </c>
      <c r="C55">
        <v>0.33583036634396202</v>
      </c>
    </row>
    <row r="56" spans="1:3">
      <c r="A56" s="4">
        <v>1991</v>
      </c>
      <c r="B56" s="4">
        <v>57</v>
      </c>
      <c r="C56">
        <v>0.196352909627246</v>
      </c>
    </row>
    <row r="57" spans="1:3">
      <c r="A57" s="4">
        <v>1992</v>
      </c>
      <c r="B57" s="4">
        <v>58</v>
      </c>
      <c r="C57">
        <v>0.16546830975792101</v>
      </c>
    </row>
    <row r="58" spans="1:3">
      <c r="A58" s="4">
        <v>1993</v>
      </c>
      <c r="B58" s="4">
        <v>59</v>
      </c>
      <c r="C58">
        <v>0.35866957678012801</v>
      </c>
    </row>
    <row r="59" spans="1:3">
      <c r="A59" s="4">
        <v>1994</v>
      </c>
      <c r="B59" s="4">
        <v>60</v>
      </c>
      <c r="C59">
        <v>0.28543307266344398</v>
      </c>
    </row>
    <row r="60" spans="1:3">
      <c r="A60" s="4">
        <v>1995</v>
      </c>
      <c r="B60" s="4">
        <v>61</v>
      </c>
      <c r="C60">
        <v>0.27370098256174202</v>
      </c>
    </row>
    <row r="61" spans="1:3">
      <c r="A61" s="4">
        <v>1996</v>
      </c>
      <c r="B61" s="4">
        <v>62</v>
      </c>
      <c r="C61">
        <v>0.119606548719303</v>
      </c>
    </row>
    <row r="62" spans="1:3">
      <c r="A62" s="4">
        <v>1997</v>
      </c>
      <c r="B62" s="4">
        <v>63</v>
      </c>
      <c r="C62">
        <v>0.19885894412260799</v>
      </c>
    </row>
    <row r="63" spans="1:3">
      <c r="A63" s="4">
        <v>1998</v>
      </c>
      <c r="B63" s="4">
        <v>64</v>
      </c>
      <c r="C63">
        <v>0.270446644470414</v>
      </c>
    </row>
    <row r="64" spans="1:3">
      <c r="A64" s="4">
        <v>1999</v>
      </c>
      <c r="B64" s="4">
        <v>65</v>
      </c>
      <c r="C64">
        <v>0.34328301061152999</v>
      </c>
    </row>
    <row r="65" spans="1:3">
      <c r="A65" s="4">
        <v>2000</v>
      </c>
      <c r="B65" s="4">
        <v>66</v>
      </c>
      <c r="C65">
        <v>0.124589746851546</v>
      </c>
    </row>
    <row r="66" spans="1:3">
      <c r="A66" s="4">
        <v>2001</v>
      </c>
      <c r="B66" s="4">
        <v>67</v>
      </c>
      <c r="C66">
        <v>0.27285097597597602</v>
      </c>
    </row>
    <row r="67" spans="1:3">
      <c r="A67" s="4">
        <v>2002</v>
      </c>
      <c r="B67" s="4">
        <v>68</v>
      </c>
      <c r="C67">
        <v>0.169831586183193</v>
      </c>
    </row>
    <row r="68" spans="1:3">
      <c r="A68" s="4">
        <v>2003</v>
      </c>
      <c r="B68" s="4">
        <v>69</v>
      </c>
      <c r="C68">
        <v>0.40311195068602101</v>
      </c>
    </row>
    <row r="69" spans="1:3">
      <c r="A69" s="4">
        <v>2004</v>
      </c>
      <c r="B69" s="4">
        <v>70</v>
      </c>
      <c r="C69">
        <v>0.17160273565269099</v>
      </c>
    </row>
    <row r="70" spans="1:3">
      <c r="A70" s="4">
        <v>2005</v>
      </c>
      <c r="B70" s="4">
        <v>71</v>
      </c>
      <c r="C70">
        <v>0.18032069203944201</v>
      </c>
    </row>
    <row r="71" spans="1:3">
      <c r="A71" s="4">
        <v>2006</v>
      </c>
      <c r="B71" s="4">
        <v>72</v>
      </c>
      <c r="C71">
        <v>0.245596697523142</v>
      </c>
    </row>
    <row r="72" spans="1:3">
      <c r="A72" s="4">
        <v>2007</v>
      </c>
      <c r="B72" s="4">
        <v>73</v>
      </c>
      <c r="C72">
        <v>0.27930321818718601</v>
      </c>
    </row>
    <row r="73" spans="1:3">
      <c r="A73" s="4">
        <v>2008</v>
      </c>
      <c r="B73" s="4">
        <v>74</v>
      </c>
      <c r="C73">
        <v>0.13427561837455801</v>
      </c>
    </row>
    <row r="74" spans="1:3">
      <c r="A74" s="4">
        <v>2009</v>
      </c>
      <c r="B74" s="4">
        <v>75</v>
      </c>
      <c r="C74">
        <v>0.137119113573407</v>
      </c>
    </row>
    <row r="75" spans="1:3">
      <c r="A75">
        <v>2010</v>
      </c>
      <c r="B75" s="4">
        <v>76</v>
      </c>
      <c r="C75">
        <v>0.16413714044376099</v>
      </c>
    </row>
  </sheetData>
  <pageMargins left="0.69930555555555596" right="0.69930555555555596" top="0.75" bottom="0.75" header="0.511811023622047" footer="0.511811023622047"/>
  <pageSetup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zoomScaleNormal="100" workbookViewId="0">
      <selection activeCell="H7" sqref="H7"/>
    </sheetView>
  </sheetViews>
  <sheetFormatPr defaultColWidth="9" defaultRowHeight="15"/>
  <cols>
    <col min="1" max="1" width="9" style="4"/>
    <col min="2" max="2" width="10.28515625" style="4" customWidth="1"/>
    <col min="6" max="6" width="12.7109375" customWidth="1"/>
  </cols>
  <sheetData>
    <row r="1" spans="1:15">
      <c r="A1" s="4" t="s">
        <v>18</v>
      </c>
      <c r="B1" s="4" t="s">
        <v>19</v>
      </c>
      <c r="C1" t="s">
        <v>46</v>
      </c>
      <c r="D1" t="s">
        <v>21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>
      <c r="A2" s="4">
        <v>1934</v>
      </c>
      <c r="B2" s="4">
        <v>0</v>
      </c>
      <c r="C2">
        <v>0.19335097001763701</v>
      </c>
      <c r="D2">
        <f t="shared" ref="D2:D33" si="0">F$14*B2^3+G$14*B2^2+H$14*B2+I$14</f>
        <v>3.3183502946155553E-2</v>
      </c>
      <c r="F2" t="s">
        <v>32</v>
      </c>
      <c r="G2">
        <f t="array" ref="G2">SUM((C2:C75-AVERAGE(C2:C75))^2)</f>
        <v>1.0765111462008217</v>
      </c>
      <c r="H2">
        <v>0.1898</v>
      </c>
      <c r="I2">
        <f>73-K2</f>
        <v>72</v>
      </c>
      <c r="J2">
        <f>G2*(1-H2)</f>
        <v>0.87218933065190574</v>
      </c>
      <c r="K2">
        <v>1</v>
      </c>
    </row>
    <row r="3" spans="1:15">
      <c r="A3" s="4">
        <v>1935</v>
      </c>
      <c r="B3" s="4">
        <v>1</v>
      </c>
      <c r="C3">
        <v>0.35183735594694499</v>
      </c>
      <c r="D3">
        <f t="shared" si="0"/>
        <v>3.0224320815244867E-2</v>
      </c>
      <c r="F3" t="s">
        <v>33</v>
      </c>
      <c r="G3">
        <f>G$2</f>
        <v>1.0765111462008217</v>
      </c>
      <c r="H3">
        <v>0.3281</v>
      </c>
      <c r="I3">
        <f>73-K3</f>
        <v>71</v>
      </c>
      <c r="J3">
        <f>G3*(1-H3)</f>
        <v>0.72330783913233199</v>
      </c>
      <c r="K3">
        <v>2</v>
      </c>
      <c r="L3">
        <f>J2-J3</f>
        <v>0.14888149151957375</v>
      </c>
      <c r="M3">
        <f>K3-K2</f>
        <v>1</v>
      </c>
      <c r="N3">
        <f>(L3/M3)/(J3/I3)</f>
        <v>14.614228307783909</v>
      </c>
      <c r="O3">
        <f>FDIST(N3,M3,I3)</f>
        <v>2.8033936227900486E-4</v>
      </c>
    </row>
    <row r="4" spans="1:15">
      <c r="A4" s="4">
        <v>1936</v>
      </c>
      <c r="B4" s="4">
        <v>2</v>
      </c>
      <c r="C4">
        <v>0.33800647451963201</v>
      </c>
      <c r="D4">
        <f t="shared" si="0"/>
        <v>2.7413248074202177E-2</v>
      </c>
      <c r="F4" t="s">
        <v>34</v>
      </c>
      <c r="G4">
        <f>G$2</f>
        <v>1.0765111462008217</v>
      </c>
      <c r="H4">
        <v>0.37180000000000002</v>
      </c>
      <c r="I4">
        <f>73-K4</f>
        <v>70</v>
      </c>
      <c r="J4">
        <f>G4*(1-H4)</f>
        <v>0.67626430204335619</v>
      </c>
      <c r="K4">
        <v>3</v>
      </c>
      <c r="L4">
        <f>J3-J4</f>
        <v>4.7043537088975795E-2</v>
      </c>
      <c r="M4">
        <f>K4-K3</f>
        <v>1</v>
      </c>
      <c r="N4">
        <f>(L4/M4)/(J4/I4)</f>
        <v>4.8694683221903734</v>
      </c>
      <c r="O4">
        <f>FDIST(N4,M4,I4)</f>
        <v>3.0618083809344679E-2</v>
      </c>
    </row>
    <row r="5" spans="1:15">
      <c r="A5" s="4">
        <v>1937</v>
      </c>
      <c r="B5" s="4">
        <v>3</v>
      </c>
      <c r="C5">
        <v>0.21774509803921599</v>
      </c>
      <c r="D5">
        <f t="shared" si="0"/>
        <v>2.4746750668088548E-2</v>
      </c>
      <c r="F5" s="5" t="s">
        <v>35</v>
      </c>
      <c r="G5" s="5">
        <f>G$2</f>
        <v>1.0765111462008217</v>
      </c>
      <c r="H5" s="5">
        <v>0.41299999999999998</v>
      </c>
      <c r="I5" s="5">
        <f>73-K5</f>
        <v>69</v>
      </c>
      <c r="J5" s="5">
        <f>G5*(1-H5)</f>
        <v>0.63191204281988234</v>
      </c>
      <c r="K5" s="5">
        <v>4</v>
      </c>
      <c r="L5" s="5">
        <f>J4-J5</f>
        <v>4.4352259223473856E-2</v>
      </c>
      <c r="M5" s="5">
        <f>K5-K4</f>
        <v>1</v>
      </c>
      <c r="N5" s="5">
        <f>(L5/M5)/(J5/I5)</f>
        <v>4.8429301533219755</v>
      </c>
      <c r="O5" s="5">
        <f>FDIST(N5,M5,I5)</f>
        <v>3.1109163777941311E-2</v>
      </c>
    </row>
    <row r="6" spans="1:15">
      <c r="A6" s="4">
        <v>1938</v>
      </c>
      <c r="B6" s="4">
        <v>4</v>
      </c>
      <c r="C6">
        <v>0.25120772946859898</v>
      </c>
      <c r="D6">
        <f t="shared" si="0"/>
        <v>2.2221294541965034E-2</v>
      </c>
      <c r="F6" t="s">
        <v>36</v>
      </c>
      <c r="G6">
        <f>G$2</f>
        <v>1.0765111462008217</v>
      </c>
      <c r="H6">
        <v>0.42070000000000002</v>
      </c>
      <c r="I6">
        <f>73-K6</f>
        <v>68</v>
      </c>
      <c r="J6">
        <f>G6*(1-H6)</f>
        <v>0.62362290699413592</v>
      </c>
      <c r="K6">
        <v>5</v>
      </c>
      <c r="L6">
        <f>J5-J6</f>
        <v>8.2891358257464187E-3</v>
      </c>
      <c r="M6">
        <f>K6-K5</f>
        <v>1</v>
      </c>
      <c r="N6">
        <f>(L6/M6)/(J6/I6)</f>
        <v>0.90384947350251321</v>
      </c>
      <c r="O6">
        <f>FDIST(N6,M6,I6)</f>
        <v>0.34511855748066922</v>
      </c>
    </row>
    <row r="7" spans="1:15">
      <c r="A7" s="4">
        <v>1939</v>
      </c>
      <c r="B7" s="4">
        <v>5</v>
      </c>
      <c r="C7">
        <v>0.46611111111111098</v>
      </c>
      <c r="D7">
        <f t="shared" si="0"/>
        <v>1.9833345640892699E-2</v>
      </c>
    </row>
    <row r="8" spans="1:15">
      <c r="A8" s="4">
        <v>1940</v>
      </c>
      <c r="B8" s="4">
        <v>6</v>
      </c>
      <c r="C8">
        <v>0.218340455840456</v>
      </c>
      <c r="D8">
        <f t="shared" si="0"/>
        <v>1.7579369909932592E-2</v>
      </c>
      <c r="F8" t="s">
        <v>37</v>
      </c>
    </row>
    <row r="9" spans="1:15">
      <c r="A9" s="4">
        <v>1941</v>
      </c>
      <c r="B9" s="4">
        <v>7</v>
      </c>
      <c r="C9">
        <v>0.26867469879518102</v>
      </c>
      <c r="D9">
        <f t="shared" si="0"/>
        <v>1.5455833294145786E-2</v>
      </c>
      <c r="F9" t="s">
        <v>43</v>
      </c>
      <c r="G9" t="s">
        <v>44</v>
      </c>
      <c r="H9" t="s">
        <v>38</v>
      </c>
      <c r="I9" t="s">
        <v>39</v>
      </c>
      <c r="J9" t="s">
        <v>40</v>
      </c>
    </row>
    <row r="10" spans="1:15">
      <c r="A10" s="4">
        <v>1945</v>
      </c>
      <c r="B10" s="4">
        <v>11</v>
      </c>
      <c r="C10">
        <v>0.19248712998713</v>
      </c>
      <c r="D10">
        <f t="shared" si="0"/>
        <v>8.1953968839526686E-3</v>
      </c>
      <c r="F10">
        <f t="array" ref="F10:J10">LINEST(C2:C75,B2:B75^{1,2,3,4},1,0)</f>
        <v>-1.4725228912254644E-7</v>
      </c>
      <c r="G10">
        <v>2.5273907467823386E-5</v>
      </c>
      <c r="H10">
        <v>-1.5172074220788337E-3</v>
      </c>
      <c r="I10">
        <v>3.3183502946155553E-2</v>
      </c>
      <c r="J10">
        <v>0.19954648294830624</v>
      </c>
    </row>
    <row r="11" spans="1:15">
      <c r="A11" s="4">
        <v>1946</v>
      </c>
      <c r="B11" s="4">
        <v>12</v>
      </c>
      <c r="C11">
        <v>0.35954415954416002</v>
      </c>
      <c r="D11">
        <f t="shared" si="0"/>
        <v>6.6710450199482033E-3</v>
      </c>
    </row>
    <row r="12" spans="1:15">
      <c r="A12" s="4">
        <v>1947</v>
      </c>
      <c r="B12" s="4">
        <v>13</v>
      </c>
      <c r="C12">
        <v>0.39351045296167197</v>
      </c>
      <c r="D12">
        <f t="shared" si="0"/>
        <v>5.2559279414833952E-3</v>
      </c>
      <c r="F12" t="s">
        <v>41</v>
      </c>
    </row>
    <row r="13" spans="1:15">
      <c r="A13" s="4">
        <v>1948</v>
      </c>
      <c r="B13" s="4">
        <v>14</v>
      </c>
      <c r="C13">
        <v>0.42787817938420297</v>
      </c>
      <c r="D13">
        <f t="shared" si="0"/>
        <v>3.9465115936192924E-3</v>
      </c>
      <c r="F13" t="s">
        <v>44</v>
      </c>
      <c r="G13" t="s">
        <v>38</v>
      </c>
      <c r="H13" t="s">
        <v>39</v>
      </c>
      <c r="I13" t="s">
        <v>40</v>
      </c>
    </row>
    <row r="14" spans="1:15">
      <c r="A14" s="4">
        <v>1949</v>
      </c>
      <c r="B14" s="4">
        <v>15</v>
      </c>
      <c r="C14">
        <v>0.42662788600288598</v>
      </c>
      <c r="D14">
        <f t="shared" si="0"/>
        <v>2.7392619214169495E-3</v>
      </c>
      <c r="F14">
        <f>4*F10</f>
        <v>-5.8900915649018576E-7</v>
      </c>
      <c r="G14">
        <f>3*G10</f>
        <v>7.5821722403470165E-5</v>
      </c>
      <c r="H14">
        <f>2*H10</f>
        <v>-3.0344148441576674E-3</v>
      </c>
      <c r="I14">
        <f>I10</f>
        <v>3.3183502946155553E-2</v>
      </c>
    </row>
    <row r="15" spans="1:15">
      <c r="A15" s="4">
        <v>1950</v>
      </c>
      <c r="B15" s="4">
        <v>16</v>
      </c>
      <c r="C15">
        <v>0.495189701897019</v>
      </c>
      <c r="D15">
        <f t="shared" si="0"/>
        <v>1.6306448699374351E-3</v>
      </c>
    </row>
    <row r="16" spans="1:15">
      <c r="A16" s="4">
        <v>1951</v>
      </c>
      <c r="B16" s="4">
        <v>17</v>
      </c>
      <c r="C16">
        <v>0.65499249249249203</v>
      </c>
      <c r="D16">
        <f t="shared" si="0"/>
        <v>6.171263842418076E-4</v>
      </c>
    </row>
    <row r="17" spans="1:4">
      <c r="A17" s="4">
        <v>1952</v>
      </c>
      <c r="B17" s="4">
        <v>18</v>
      </c>
      <c r="C17">
        <v>0.59871273712737105</v>
      </c>
      <c r="D17">
        <f t="shared" si="0"/>
        <v>-3.0482759060888182E-4</v>
      </c>
    </row>
    <row r="18" spans="1:4">
      <c r="A18" s="4">
        <v>1953</v>
      </c>
      <c r="B18" s="4">
        <v>19</v>
      </c>
      <c r="C18">
        <v>0.25252808988763997</v>
      </c>
      <c r="D18">
        <f t="shared" si="0"/>
        <v>-1.1387511095535749E-3</v>
      </c>
    </row>
    <row r="19" spans="1:4">
      <c r="A19" s="4">
        <v>1954</v>
      </c>
      <c r="B19" s="4">
        <v>20</v>
      </c>
      <c r="C19">
        <v>0.42929894179894201</v>
      </c>
      <c r="D19">
        <f t="shared" si="0"/>
        <v>-1.8881782275312134E-3</v>
      </c>
    </row>
    <row r="20" spans="1:4">
      <c r="A20" s="4">
        <v>1955</v>
      </c>
      <c r="B20" s="4">
        <v>21</v>
      </c>
      <c r="C20">
        <v>0.57837985769020295</v>
      </c>
      <c r="D20">
        <f t="shared" si="0"/>
        <v>-2.5566429994807321E-3</v>
      </c>
    </row>
    <row r="21" spans="1:4">
      <c r="A21" s="4">
        <v>1956</v>
      </c>
      <c r="B21" s="4">
        <v>22</v>
      </c>
      <c r="C21">
        <v>0.43648148148148103</v>
      </c>
      <c r="D21">
        <f t="shared" si="0"/>
        <v>-3.147679480341059E-3</v>
      </c>
    </row>
    <row r="22" spans="1:4">
      <c r="A22" s="4">
        <v>1957</v>
      </c>
      <c r="B22" s="4">
        <v>23</v>
      </c>
      <c r="C22">
        <v>0.31766334440753002</v>
      </c>
      <c r="D22">
        <f t="shared" si="0"/>
        <v>-3.6648217250511775E-3</v>
      </c>
    </row>
    <row r="23" spans="1:4">
      <c r="A23" s="4">
        <v>1958</v>
      </c>
      <c r="B23" s="4">
        <v>24</v>
      </c>
      <c r="C23">
        <v>0.66802925989673001</v>
      </c>
      <c r="D23">
        <f t="shared" si="0"/>
        <v>-4.1116037885499876E-3</v>
      </c>
    </row>
    <row r="24" spans="1:4">
      <c r="A24" s="4">
        <v>1959</v>
      </c>
      <c r="B24" s="4">
        <v>25</v>
      </c>
      <c r="C24">
        <v>0.53462797619047597</v>
      </c>
      <c r="D24">
        <f t="shared" si="0"/>
        <v>-4.4915597257764381E-3</v>
      </c>
    </row>
    <row r="25" spans="1:4">
      <c r="A25" s="4">
        <v>1960</v>
      </c>
      <c r="B25" s="4">
        <v>26</v>
      </c>
      <c r="C25">
        <v>0.45055555555555599</v>
      </c>
      <c r="D25">
        <f t="shared" si="0"/>
        <v>-4.8082235916694777E-3</v>
      </c>
    </row>
    <row r="26" spans="1:4">
      <c r="A26" s="4">
        <v>1961</v>
      </c>
      <c r="B26" s="4">
        <v>27</v>
      </c>
      <c r="C26">
        <v>0.44207317073170699</v>
      </c>
      <c r="D26">
        <f t="shared" si="0"/>
        <v>-5.0651294411680411E-3</v>
      </c>
    </row>
    <row r="27" spans="1:4">
      <c r="A27" s="4">
        <v>1962</v>
      </c>
      <c r="B27" s="4">
        <v>28</v>
      </c>
      <c r="C27">
        <v>0.38288811459543198</v>
      </c>
      <c r="D27">
        <f t="shared" si="0"/>
        <v>-5.2658113292110842E-3</v>
      </c>
    </row>
    <row r="28" spans="1:4">
      <c r="A28" s="4">
        <v>1963</v>
      </c>
      <c r="B28" s="4">
        <v>29</v>
      </c>
      <c r="C28">
        <v>0.27105880230880203</v>
      </c>
      <c r="D28">
        <f t="shared" si="0"/>
        <v>-5.4138033107375347E-3</v>
      </c>
    </row>
    <row r="29" spans="1:4">
      <c r="A29" s="4">
        <v>1964</v>
      </c>
      <c r="B29" s="4">
        <v>30</v>
      </c>
      <c r="C29">
        <v>0.30826947637292501</v>
      </c>
      <c r="D29">
        <f t="shared" si="0"/>
        <v>-5.5126394406863413E-3</v>
      </c>
    </row>
    <row r="30" spans="1:4">
      <c r="A30" s="4">
        <v>1965</v>
      </c>
      <c r="B30" s="4">
        <v>31</v>
      </c>
      <c r="C30">
        <v>0.430689424364123</v>
      </c>
      <c r="D30">
        <f t="shared" si="0"/>
        <v>-5.5658537739964251E-3</v>
      </c>
    </row>
    <row r="31" spans="1:4">
      <c r="A31" s="4">
        <v>1966</v>
      </c>
      <c r="B31" s="4">
        <v>32</v>
      </c>
      <c r="C31">
        <v>0.33965517241379301</v>
      </c>
      <c r="D31">
        <f t="shared" si="0"/>
        <v>-5.5769803656067624E-3</v>
      </c>
    </row>
    <row r="32" spans="1:4">
      <c r="A32" s="4">
        <v>1967</v>
      </c>
      <c r="B32" s="4">
        <v>33</v>
      </c>
      <c r="C32">
        <v>0.256410256410256</v>
      </c>
      <c r="D32">
        <f t="shared" si="0"/>
        <v>-5.5495532704562742E-3</v>
      </c>
    </row>
    <row r="33" spans="1:4">
      <c r="A33" s="4">
        <v>1968</v>
      </c>
      <c r="B33" s="4">
        <v>34</v>
      </c>
      <c r="C33">
        <v>0.534246575342466</v>
      </c>
      <c r="D33">
        <f t="shared" si="0"/>
        <v>-5.4871065434838814E-3</v>
      </c>
    </row>
    <row r="34" spans="1:4">
      <c r="A34" s="4">
        <v>1969</v>
      </c>
      <c r="B34" s="4">
        <v>35</v>
      </c>
      <c r="C34">
        <v>0.24668435013262599</v>
      </c>
      <c r="D34">
        <f t="shared" ref="D34:D65" si="1">F$14*B34^3+G$14*B34^2+H$14*B34+I$14</f>
        <v>-5.3931742396285745E-3</v>
      </c>
    </row>
    <row r="35" spans="1:4">
      <c r="A35" s="4">
        <v>1970</v>
      </c>
      <c r="B35" s="4">
        <v>36</v>
      </c>
      <c r="C35">
        <v>0.29213483146067398</v>
      </c>
      <c r="D35">
        <f t="shared" si="1"/>
        <v>-5.2712904138292396E-3</v>
      </c>
    </row>
    <row r="36" spans="1:4">
      <c r="A36" s="4">
        <v>1971</v>
      </c>
      <c r="B36" s="4">
        <v>37</v>
      </c>
      <c r="C36">
        <v>0.275316455696203</v>
      </c>
      <c r="D36">
        <f t="shared" si="1"/>
        <v>-5.1249891210248741E-3</v>
      </c>
    </row>
    <row r="37" spans="1:4">
      <c r="A37" s="4">
        <v>1972</v>
      </c>
      <c r="B37" s="4">
        <v>38</v>
      </c>
      <c r="C37">
        <v>0.29355608591885402</v>
      </c>
      <c r="D37">
        <f t="shared" si="1"/>
        <v>-4.9578044161543502E-3</v>
      </c>
    </row>
    <row r="38" spans="1:4">
      <c r="A38" s="4">
        <v>1973</v>
      </c>
      <c r="B38" s="4">
        <v>39</v>
      </c>
      <c r="C38">
        <v>0.22834645669291301</v>
      </c>
      <c r="D38">
        <f t="shared" si="1"/>
        <v>-4.7732703541566793E-3</v>
      </c>
    </row>
    <row r="39" spans="1:4">
      <c r="A39" s="4">
        <v>1974</v>
      </c>
      <c r="B39" s="4">
        <v>40</v>
      </c>
      <c r="C39">
        <v>0.34274952919020701</v>
      </c>
      <c r="D39">
        <f t="shared" si="1"/>
        <v>-4.5749209899707613E-3</v>
      </c>
    </row>
    <row r="40" spans="1:4">
      <c r="A40" s="4">
        <v>1975</v>
      </c>
      <c r="B40" s="4">
        <v>41</v>
      </c>
      <c r="C40">
        <v>0.41836734693877597</v>
      </c>
      <c r="D40">
        <f t="shared" si="1"/>
        <v>-4.366290378535552E-3</v>
      </c>
    </row>
    <row r="41" spans="1:4">
      <c r="A41" s="4">
        <v>1976</v>
      </c>
      <c r="B41" s="4">
        <v>42</v>
      </c>
      <c r="C41">
        <v>0.29982046678635499</v>
      </c>
      <c r="D41">
        <f t="shared" si="1"/>
        <v>-4.150912574789993E-3</v>
      </c>
    </row>
    <row r="42" spans="1:4">
      <c r="A42" s="4">
        <v>1977</v>
      </c>
      <c r="B42" s="4">
        <v>43</v>
      </c>
      <c r="C42">
        <v>0.48807339449541298</v>
      </c>
      <c r="D42">
        <f t="shared" si="1"/>
        <v>-3.9323216336730124E-3</v>
      </c>
    </row>
    <row r="43" spans="1:4">
      <c r="A43" s="4">
        <v>1978</v>
      </c>
      <c r="B43" s="4">
        <v>44</v>
      </c>
      <c r="C43">
        <v>0.240875912408759</v>
      </c>
      <c r="D43">
        <f t="shared" si="1"/>
        <v>-3.714051610123538E-3</v>
      </c>
    </row>
    <row r="44" spans="1:4">
      <c r="A44" s="4">
        <v>1979</v>
      </c>
      <c r="B44" s="4">
        <v>45</v>
      </c>
      <c r="C44">
        <v>0.29961783439490403</v>
      </c>
      <c r="D44">
        <f t="shared" si="1"/>
        <v>-3.4996365590805809E-3</v>
      </c>
    </row>
    <row r="45" spans="1:4">
      <c r="A45" s="4">
        <v>1980</v>
      </c>
      <c r="B45" s="4">
        <v>46</v>
      </c>
      <c r="C45">
        <v>0.39098386924473899</v>
      </c>
      <c r="D45">
        <f t="shared" si="1"/>
        <v>-3.2926105354830135E-3</v>
      </c>
    </row>
    <row r="46" spans="1:4">
      <c r="A46" s="4">
        <v>1981</v>
      </c>
      <c r="B46" s="4">
        <v>47</v>
      </c>
      <c r="C46">
        <v>0.297751479289941</v>
      </c>
      <c r="D46">
        <f t="shared" si="1"/>
        <v>-3.0965075942697914E-3</v>
      </c>
    </row>
    <row r="47" spans="1:4">
      <c r="A47" s="4">
        <v>1982</v>
      </c>
      <c r="B47" s="4">
        <v>48</v>
      </c>
      <c r="C47">
        <v>0.36697247706421998</v>
      </c>
      <c r="D47">
        <f t="shared" si="1"/>
        <v>-2.9148617903798565E-3</v>
      </c>
    </row>
    <row r="48" spans="1:4">
      <c r="A48" s="4">
        <v>1983</v>
      </c>
      <c r="B48" s="4">
        <v>49</v>
      </c>
      <c r="C48">
        <v>0.49235807860261999</v>
      </c>
      <c r="D48">
        <f t="shared" si="1"/>
        <v>-2.7512071787521505E-3</v>
      </c>
    </row>
    <row r="49" spans="1:4">
      <c r="A49" s="4">
        <v>1984</v>
      </c>
      <c r="B49" s="4">
        <v>50</v>
      </c>
      <c r="C49">
        <v>0.21580599283997801</v>
      </c>
      <c r="D49">
        <f t="shared" si="1"/>
        <v>-2.609077814325643E-3</v>
      </c>
    </row>
    <row r="50" spans="1:4">
      <c r="A50" s="4">
        <v>1985</v>
      </c>
      <c r="B50" s="4">
        <v>51</v>
      </c>
      <c r="C50">
        <v>0.24665856622114199</v>
      </c>
      <c r="D50">
        <f t="shared" si="1"/>
        <v>-2.4920077520392339E-3</v>
      </c>
    </row>
    <row r="51" spans="1:4">
      <c r="A51" s="4">
        <v>1986</v>
      </c>
      <c r="B51" s="4">
        <v>52</v>
      </c>
      <c r="C51">
        <v>0.21071428571428599</v>
      </c>
      <c r="D51">
        <f t="shared" si="1"/>
        <v>-2.4035310468318652E-3</v>
      </c>
    </row>
    <row r="52" spans="1:4">
      <c r="A52" s="4">
        <v>1987</v>
      </c>
      <c r="B52" s="4">
        <v>53</v>
      </c>
      <c r="C52">
        <v>0.37675793302803001</v>
      </c>
      <c r="D52">
        <f t="shared" si="1"/>
        <v>-2.3471817536425063E-3</v>
      </c>
    </row>
    <row r="53" spans="1:4">
      <c r="A53" s="4">
        <v>1988</v>
      </c>
      <c r="B53" s="4">
        <v>54</v>
      </c>
      <c r="C53">
        <v>0.367203219315895</v>
      </c>
      <c r="D53">
        <f t="shared" si="1"/>
        <v>-2.326493927410099E-3</v>
      </c>
    </row>
    <row r="54" spans="1:4">
      <c r="A54" s="4">
        <v>1989</v>
      </c>
      <c r="B54" s="4">
        <v>55</v>
      </c>
      <c r="C54">
        <v>0.27430670064458101</v>
      </c>
      <c r="D54">
        <f t="shared" si="1"/>
        <v>-2.3450016230735712E-3</v>
      </c>
    </row>
    <row r="55" spans="1:4">
      <c r="A55" s="4">
        <v>1990</v>
      </c>
      <c r="B55" s="4">
        <v>56</v>
      </c>
      <c r="C55">
        <v>0.33145873931372399</v>
      </c>
      <c r="D55">
        <f t="shared" si="1"/>
        <v>-2.4062388955718647E-3</v>
      </c>
    </row>
    <row r="56" spans="1:4">
      <c r="A56" s="4">
        <v>1991</v>
      </c>
      <c r="B56" s="4">
        <v>57</v>
      </c>
      <c r="C56">
        <v>0.16256964929531301</v>
      </c>
      <c r="D56">
        <f t="shared" si="1"/>
        <v>-2.5137397998438935E-3</v>
      </c>
    </row>
    <row r="57" spans="1:4">
      <c r="A57" s="4">
        <v>1992</v>
      </c>
      <c r="B57" s="4">
        <v>58</v>
      </c>
      <c r="C57">
        <v>0.24495967741935501</v>
      </c>
      <c r="D57">
        <f t="shared" si="1"/>
        <v>-2.6710383908286547E-3</v>
      </c>
    </row>
    <row r="58" spans="1:4">
      <c r="A58" s="4">
        <v>1993</v>
      </c>
      <c r="B58" s="4">
        <v>59</v>
      </c>
      <c r="C58">
        <v>0.24173151750972799</v>
      </c>
      <c r="D58">
        <f t="shared" si="1"/>
        <v>-2.8816687234650071E-3</v>
      </c>
    </row>
    <row r="59" spans="1:4">
      <c r="A59" s="4">
        <v>1994</v>
      </c>
      <c r="B59" s="4">
        <v>60</v>
      </c>
      <c r="C59">
        <v>0.23709775349119599</v>
      </c>
      <c r="D59">
        <f t="shared" si="1"/>
        <v>-3.149164852692031E-3</v>
      </c>
    </row>
    <row r="60" spans="1:4">
      <c r="A60" s="4">
        <v>1995</v>
      </c>
      <c r="B60" s="4">
        <v>61</v>
      </c>
      <c r="C60">
        <v>0.39084712755598799</v>
      </c>
      <c r="D60">
        <f t="shared" si="1"/>
        <v>-3.4770608334485295E-3</v>
      </c>
    </row>
    <row r="61" spans="1:4">
      <c r="A61" s="4">
        <v>1996</v>
      </c>
      <c r="B61" s="4">
        <v>62</v>
      </c>
      <c r="C61">
        <v>0.28743068391866899</v>
      </c>
      <c r="D61">
        <f t="shared" si="1"/>
        <v>-3.8688907206734721E-3</v>
      </c>
    </row>
    <row r="62" spans="1:4">
      <c r="A62" s="4">
        <v>1997</v>
      </c>
      <c r="B62" s="4">
        <v>63</v>
      </c>
      <c r="C62">
        <v>0.27619519445132501</v>
      </c>
      <c r="D62">
        <f t="shared" si="1"/>
        <v>-4.3281885693059116E-3</v>
      </c>
    </row>
    <row r="63" spans="1:4">
      <c r="A63" s="4">
        <v>1998</v>
      </c>
      <c r="B63" s="4">
        <v>64</v>
      </c>
      <c r="C63">
        <v>0.31239388794567102</v>
      </c>
      <c r="D63">
        <f t="shared" si="1"/>
        <v>-4.8584884342846232E-3</v>
      </c>
    </row>
    <row r="64" spans="1:4">
      <c r="A64" s="4">
        <v>1999</v>
      </c>
      <c r="B64" s="4">
        <v>65</v>
      </c>
      <c r="C64">
        <v>0.30234657039711199</v>
      </c>
      <c r="D64">
        <f t="shared" si="1"/>
        <v>-5.4633243705486875E-3</v>
      </c>
    </row>
    <row r="65" spans="1:4">
      <c r="A65" s="4">
        <v>2000</v>
      </c>
      <c r="B65" s="4">
        <v>66</v>
      </c>
      <c r="C65">
        <v>0.17364203027604599</v>
      </c>
      <c r="D65">
        <f t="shared" si="1"/>
        <v>-6.1462304330369075E-3</v>
      </c>
    </row>
    <row r="66" spans="1:4">
      <c r="A66" s="4">
        <v>2001</v>
      </c>
      <c r="B66" s="4">
        <v>67</v>
      </c>
      <c r="C66">
        <v>0.23226351351351401</v>
      </c>
      <c r="D66">
        <f t="shared" ref="D66:D75" si="2">F$14*B66^3+G$14*B66^2+H$14*B66+I$14</f>
        <v>-6.9107406766883081E-3</v>
      </c>
    </row>
    <row r="67" spans="1:4">
      <c r="A67" s="4">
        <v>2002</v>
      </c>
      <c r="B67" s="4">
        <v>68</v>
      </c>
      <c r="C67">
        <v>0.226843100189036</v>
      </c>
      <c r="D67">
        <f t="shared" si="2"/>
        <v>-7.7603891564418589E-3</v>
      </c>
    </row>
    <row r="68" spans="1:4">
      <c r="A68" s="4">
        <v>2003</v>
      </c>
      <c r="B68" s="4">
        <v>69</v>
      </c>
      <c r="C68">
        <v>0.21829808165273001</v>
      </c>
      <c r="D68">
        <f t="shared" si="2"/>
        <v>-8.698709927236474E-3</v>
      </c>
    </row>
    <row r="69" spans="1:4">
      <c r="A69" s="4">
        <v>2004</v>
      </c>
      <c r="B69" s="4">
        <v>70</v>
      </c>
      <c r="C69">
        <v>0.18881950639310099</v>
      </c>
      <c r="D69">
        <f t="shared" si="2"/>
        <v>-9.7292370440111228E-3</v>
      </c>
    </row>
    <row r="70" spans="1:4">
      <c r="A70" s="4">
        <v>2005</v>
      </c>
      <c r="B70" s="4">
        <v>71</v>
      </c>
      <c r="C70">
        <v>0.29861111111111099</v>
      </c>
      <c r="D70">
        <f t="shared" si="2"/>
        <v>-1.0855504561704608E-2</v>
      </c>
    </row>
    <row r="71" spans="1:4">
      <c r="A71" s="4">
        <v>2006</v>
      </c>
      <c r="B71" s="4">
        <v>72</v>
      </c>
      <c r="C71">
        <v>0.229090736971648</v>
      </c>
      <c r="D71">
        <f t="shared" si="2"/>
        <v>-1.2081046535255983E-2</v>
      </c>
    </row>
    <row r="72" spans="1:4">
      <c r="A72" s="4">
        <v>2007</v>
      </c>
      <c r="B72" s="4">
        <v>73</v>
      </c>
      <c r="C72">
        <v>0.19751992914083299</v>
      </c>
      <c r="D72">
        <f t="shared" si="2"/>
        <v>-1.3409397019604245E-2</v>
      </c>
    </row>
    <row r="73" spans="1:4">
      <c r="A73" s="4">
        <v>2008</v>
      </c>
      <c r="B73" s="4">
        <v>74</v>
      </c>
      <c r="C73">
        <v>0.121908127208481</v>
      </c>
      <c r="D73">
        <f t="shared" si="2"/>
        <v>-1.4844090069688252E-2</v>
      </c>
    </row>
    <row r="74" spans="1:4">
      <c r="A74" s="4">
        <v>2009</v>
      </c>
      <c r="B74" s="4">
        <v>75</v>
      </c>
      <c r="C74">
        <v>0.13419513696522001</v>
      </c>
      <c r="D74">
        <f t="shared" si="2"/>
        <v>-1.6388659740446947E-2</v>
      </c>
    </row>
    <row r="75" spans="1:4">
      <c r="A75">
        <v>2010</v>
      </c>
      <c r="B75" s="4">
        <v>76</v>
      </c>
      <c r="C75">
        <v>0.14808362369337999</v>
      </c>
      <c r="D75">
        <f t="shared" si="2"/>
        <v>-1.804664008681927E-2</v>
      </c>
    </row>
  </sheetData>
  <pageMargins left="0.69930555555555596" right="0.69930555555555596" top="0.75" bottom="0.75" header="0.511811023622047" footer="0.511811023622047"/>
  <pageSetup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zoomScaleNormal="100" workbookViewId="0">
      <selection activeCell="F1" sqref="F1"/>
    </sheetView>
  </sheetViews>
  <sheetFormatPr defaultColWidth="9" defaultRowHeight="15"/>
  <cols>
    <col min="1" max="1" width="9" style="4"/>
    <col min="2" max="2" width="10.28515625" style="4" customWidth="1"/>
    <col min="3" max="3" width="12.5703125" style="6" customWidth="1"/>
  </cols>
  <sheetData>
    <row r="1" spans="1:15">
      <c r="A1" s="4" t="s">
        <v>18</v>
      </c>
      <c r="B1" s="4" t="s">
        <v>19</v>
      </c>
      <c r="C1" s="6" t="s">
        <v>47</v>
      </c>
      <c r="D1" t="s">
        <v>21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>
      <c r="A2" s="4">
        <v>1934</v>
      </c>
      <c r="B2" s="4">
        <v>0</v>
      </c>
      <c r="C2" s="6">
        <v>2.2222222222222199E-2</v>
      </c>
      <c r="D2">
        <f t="shared" ref="D2:D33" si="0">G$14+F$14*B2</f>
        <v>-3.0974317493055979E-3</v>
      </c>
      <c r="F2" t="s">
        <v>32</v>
      </c>
      <c r="G2">
        <f t="array" ref="G2">SUM((C2:C75-AVERAGE(C2:C75))^2)</f>
        <v>0.27500171464420725</v>
      </c>
      <c r="H2">
        <v>0.52759999999999996</v>
      </c>
      <c r="I2">
        <f>73-K2</f>
        <v>72</v>
      </c>
      <c r="J2">
        <f>G2*(1-H2)</f>
        <v>0.12991080999792351</v>
      </c>
      <c r="K2">
        <v>1</v>
      </c>
    </row>
    <row r="3" spans="1:15">
      <c r="A3" s="4">
        <v>1935</v>
      </c>
      <c r="B3" s="4">
        <v>1</v>
      </c>
      <c r="C3" s="6">
        <v>3.02511415525114E-2</v>
      </c>
      <c r="D3">
        <f t="shared" si="0"/>
        <v>-2.9642145269187922E-3</v>
      </c>
      <c r="F3" s="5" t="s">
        <v>33</v>
      </c>
      <c r="G3" s="5">
        <f>G$2</f>
        <v>0.27500171464420725</v>
      </c>
      <c r="H3" s="5">
        <v>0.76339999999999997</v>
      </c>
      <c r="I3" s="5">
        <f>73-K3</f>
        <v>71</v>
      </c>
      <c r="J3" s="5">
        <f>G3*(1-H3)</f>
        <v>6.5065405684819444E-2</v>
      </c>
      <c r="K3" s="5">
        <v>2</v>
      </c>
      <c r="L3" s="5">
        <f>J2-J3</f>
        <v>6.4845404313104066E-2</v>
      </c>
      <c r="M3" s="5">
        <f>K3-K2</f>
        <v>1</v>
      </c>
      <c r="N3" s="5">
        <f>(L3/M3)/(J3/I3)</f>
        <v>70.759932375316978</v>
      </c>
      <c r="O3" s="5">
        <f>FDIST(N3,M3,I3)</f>
        <v>2.8800795061249575E-12</v>
      </c>
    </row>
    <row r="4" spans="1:15">
      <c r="A4" s="4">
        <v>1936</v>
      </c>
      <c r="B4" s="4">
        <v>2</v>
      </c>
      <c r="C4" s="6">
        <v>6.6154970760233897E-2</v>
      </c>
      <c r="D4">
        <f t="shared" si="0"/>
        <v>-2.8309973045319865E-3</v>
      </c>
      <c r="F4" t="s">
        <v>34</v>
      </c>
      <c r="G4">
        <f>G$2</f>
        <v>0.27500171464420725</v>
      </c>
      <c r="H4">
        <v>0.76970000000000005</v>
      </c>
      <c r="I4">
        <f>73-K4</f>
        <v>70</v>
      </c>
      <c r="J4">
        <f>G4*(1-H4)</f>
        <v>6.3332894882560914E-2</v>
      </c>
      <c r="K4">
        <v>3</v>
      </c>
      <c r="L4">
        <f>J3-J4</f>
        <v>1.73251080225853E-3</v>
      </c>
      <c r="M4">
        <f>K4-K3</f>
        <v>1</v>
      </c>
      <c r="N4">
        <f>(L4/M4)/(J4/I4)</f>
        <v>1.914893617021304</v>
      </c>
      <c r="O4">
        <f>FDIST(N4,M4,I4)</f>
        <v>0.170817412278643</v>
      </c>
    </row>
    <row r="5" spans="1:15">
      <c r="A5" s="4">
        <v>1937</v>
      </c>
      <c r="B5" s="4">
        <v>3</v>
      </c>
      <c r="C5" s="6">
        <v>1.30718954248366E-2</v>
      </c>
      <c r="D5">
        <f t="shared" si="0"/>
        <v>-2.6977800821451812E-3</v>
      </c>
      <c r="F5" t="s">
        <v>35</v>
      </c>
      <c r="G5">
        <f>G$2</f>
        <v>0.27500171464420725</v>
      </c>
      <c r="H5">
        <v>0.77610000000000001</v>
      </c>
      <c r="I5">
        <f>73-K5</f>
        <v>69</v>
      </c>
      <c r="J5">
        <f>G5*(1-H5)</f>
        <v>6.1572883908838E-2</v>
      </c>
      <c r="K5">
        <v>4</v>
      </c>
      <c r="L5">
        <f>J4-J5</f>
        <v>1.7600109737229142E-3</v>
      </c>
      <c r="M5">
        <f>K5-K4</f>
        <v>1</v>
      </c>
      <c r="N5">
        <f>(L5/M5)/(J5/I5)</f>
        <v>1.9723090665475522</v>
      </c>
      <c r="O5">
        <f>FDIST(N5,M5,I5)</f>
        <v>0.16468850660199438</v>
      </c>
    </row>
    <row r="6" spans="1:15">
      <c r="A6" s="4">
        <v>1938</v>
      </c>
      <c r="B6" s="4">
        <v>4</v>
      </c>
      <c r="C6" s="6">
        <v>3.2407407407407399E-2</v>
      </c>
      <c r="D6">
        <f t="shared" si="0"/>
        <v>-2.5645628597583754E-3</v>
      </c>
      <c r="F6" t="s">
        <v>36</v>
      </c>
      <c r="G6">
        <f>G$2</f>
        <v>0.27500171464420725</v>
      </c>
      <c r="H6">
        <v>0.7762</v>
      </c>
      <c r="I6">
        <f>73-K6</f>
        <v>68</v>
      </c>
      <c r="J6">
        <f>G6*(1-H6)</f>
        <v>6.1545383737373581E-2</v>
      </c>
      <c r="K6">
        <v>5</v>
      </c>
      <c r="L6">
        <f>J5-J6</f>
        <v>2.7500171464418799E-5</v>
      </c>
      <c r="M6">
        <f>K6-K5</f>
        <v>1</v>
      </c>
      <c r="N6">
        <f>(L6/M6)/(J6/I6)</f>
        <v>3.0384271671132817E-2</v>
      </c>
      <c r="O6">
        <f>FDIST(N6,M6,I6)</f>
        <v>0.86213909861244609</v>
      </c>
    </row>
    <row r="7" spans="1:15">
      <c r="A7" s="4">
        <v>1939</v>
      </c>
      <c r="B7" s="4">
        <v>5</v>
      </c>
      <c r="C7" s="6">
        <v>8.7777777777777802E-2</v>
      </c>
      <c r="D7">
        <f t="shared" si="0"/>
        <v>-2.4313456373715697E-3</v>
      </c>
    </row>
    <row r="8" spans="1:15">
      <c r="A8" s="4">
        <v>1940</v>
      </c>
      <c r="B8" s="4">
        <v>6</v>
      </c>
      <c r="C8" s="6">
        <v>1.6025641025641E-2</v>
      </c>
      <c r="D8">
        <f t="shared" si="0"/>
        <v>-2.2981284149847644E-3</v>
      </c>
      <c r="F8" t="s">
        <v>37</v>
      </c>
    </row>
    <row r="9" spans="1:15">
      <c r="A9" s="4">
        <v>1941</v>
      </c>
      <c r="B9" s="4">
        <v>7</v>
      </c>
      <c r="C9" s="6">
        <v>5.1305220883534099E-2</v>
      </c>
      <c r="D9">
        <f t="shared" si="0"/>
        <v>-2.1649111925979587E-3</v>
      </c>
      <c r="F9" t="s">
        <v>38</v>
      </c>
      <c r="G9" t="s">
        <v>39</v>
      </c>
      <c r="H9" t="s">
        <v>40</v>
      </c>
    </row>
    <row r="10" spans="1:15">
      <c r="A10" s="4">
        <v>1945</v>
      </c>
      <c r="B10" s="4">
        <v>11</v>
      </c>
      <c r="C10" s="6">
        <v>2.5713213213213199E-2</v>
      </c>
      <c r="D10">
        <f t="shared" si="0"/>
        <v>-1.6320423030507362E-3</v>
      </c>
      <c r="F10">
        <f t="array" ref="F10:H10">LINEST(C2:C75,B2:B75^{1,2},1,0)</f>
        <v>6.6608611193402811E-5</v>
      </c>
      <c r="G10">
        <v>-3.0974317493055979E-3</v>
      </c>
      <c r="H10">
        <v>5.5564219279167659E-2</v>
      </c>
    </row>
    <row r="11" spans="1:15">
      <c r="A11" s="4">
        <v>1946</v>
      </c>
      <c r="B11" s="4">
        <v>12</v>
      </c>
      <c r="C11" s="6">
        <v>2.9380341880341901E-2</v>
      </c>
      <c r="D11">
        <f t="shared" si="0"/>
        <v>-1.4988250806639305E-3</v>
      </c>
    </row>
    <row r="12" spans="1:15">
      <c r="A12" s="4">
        <v>1947</v>
      </c>
      <c r="B12" s="4">
        <v>13</v>
      </c>
      <c r="C12" s="6">
        <v>1.3550135501355001E-2</v>
      </c>
      <c r="D12">
        <f t="shared" si="0"/>
        <v>-1.3656078582771247E-3</v>
      </c>
      <c r="F12" t="s">
        <v>41</v>
      </c>
    </row>
    <row r="13" spans="1:15">
      <c r="A13" s="4">
        <v>1948</v>
      </c>
      <c r="B13" s="4">
        <v>14</v>
      </c>
      <c r="C13" s="6">
        <v>2.5435073627844699E-2</v>
      </c>
      <c r="D13">
        <f t="shared" si="0"/>
        <v>-1.2323906358903192E-3</v>
      </c>
      <c r="F13" t="s">
        <v>39</v>
      </c>
      <c r="G13" t="s">
        <v>40</v>
      </c>
    </row>
    <row r="14" spans="1:15">
      <c r="A14" s="4">
        <v>1949</v>
      </c>
      <c r="B14" s="4">
        <v>15</v>
      </c>
      <c r="C14" s="6">
        <v>3.03030303030303E-2</v>
      </c>
      <c r="D14">
        <f t="shared" si="0"/>
        <v>-1.0991734135035137E-3</v>
      </c>
      <c r="F14">
        <f>2*F10</f>
        <v>1.3321722238680562E-4</v>
      </c>
      <c r="G14">
        <f>G10</f>
        <v>-3.0974317493055979E-3</v>
      </c>
    </row>
    <row r="15" spans="1:15">
      <c r="A15" s="4">
        <v>1950</v>
      </c>
      <c r="B15" s="4">
        <v>16</v>
      </c>
      <c r="C15" s="6">
        <v>5.9789972899729003E-2</v>
      </c>
      <c r="D15">
        <f t="shared" si="0"/>
        <v>-9.6595619111670798E-4</v>
      </c>
    </row>
    <row r="16" spans="1:15">
      <c r="A16" s="4">
        <v>1951</v>
      </c>
      <c r="B16" s="4">
        <v>17</v>
      </c>
      <c r="C16" s="6">
        <v>2.2522522522522501E-2</v>
      </c>
      <c r="D16">
        <f t="shared" si="0"/>
        <v>-8.3273896872990225E-4</v>
      </c>
    </row>
    <row r="17" spans="1:4">
      <c r="A17" s="4">
        <v>1952</v>
      </c>
      <c r="B17" s="4">
        <v>18</v>
      </c>
      <c r="C17" s="6">
        <v>6.6192411924119204E-2</v>
      </c>
      <c r="D17">
        <f t="shared" si="0"/>
        <v>-6.9952174634309652E-4</v>
      </c>
    </row>
    <row r="18" spans="1:4">
      <c r="A18" s="4">
        <v>1953</v>
      </c>
      <c r="B18" s="4">
        <v>19</v>
      </c>
      <c r="C18" s="6">
        <v>1.4245585874799399E-2</v>
      </c>
      <c r="D18">
        <f t="shared" si="0"/>
        <v>-5.6630452395629123E-4</v>
      </c>
    </row>
    <row r="19" spans="1:4">
      <c r="A19" s="4">
        <v>1954</v>
      </c>
      <c r="B19" s="4">
        <v>20</v>
      </c>
      <c r="C19" s="6">
        <v>2.9100529100529099E-2</v>
      </c>
      <c r="D19">
        <f t="shared" si="0"/>
        <v>-4.330873015694855E-4</v>
      </c>
    </row>
    <row r="20" spans="1:4">
      <c r="A20" s="4">
        <v>1955</v>
      </c>
      <c r="B20" s="4">
        <v>21</v>
      </c>
      <c r="C20" s="6">
        <v>3.0332056194125202E-2</v>
      </c>
      <c r="D20">
        <f t="shared" si="0"/>
        <v>-2.9987007918267977E-4</v>
      </c>
    </row>
    <row r="21" spans="1:4">
      <c r="A21" s="4">
        <v>1956</v>
      </c>
      <c r="B21" s="4">
        <v>22</v>
      </c>
      <c r="C21" s="6">
        <v>1.7777777777777799E-2</v>
      </c>
      <c r="D21">
        <f t="shared" si="0"/>
        <v>-1.6665285679587447E-4</v>
      </c>
    </row>
    <row r="22" spans="1:4">
      <c r="A22" s="4">
        <v>1957</v>
      </c>
      <c r="B22" s="4">
        <v>23</v>
      </c>
      <c r="C22" s="6">
        <v>2.9069767441860499E-2</v>
      </c>
      <c r="D22">
        <f t="shared" si="0"/>
        <v>-3.3435634409068743E-5</v>
      </c>
    </row>
    <row r="23" spans="1:4">
      <c r="A23" s="4">
        <v>1958</v>
      </c>
      <c r="B23" s="4">
        <v>24</v>
      </c>
      <c r="C23" s="6">
        <v>2.5435073627844699E-2</v>
      </c>
      <c r="D23">
        <f t="shared" si="0"/>
        <v>9.9781587977736987E-5</v>
      </c>
    </row>
    <row r="24" spans="1:4">
      <c r="A24" s="4">
        <v>1959</v>
      </c>
      <c r="B24" s="4">
        <v>25</v>
      </c>
      <c r="C24" s="6">
        <v>2.3710317460317501E-2</v>
      </c>
      <c r="D24">
        <f t="shared" si="0"/>
        <v>2.3299881036454272E-4</v>
      </c>
    </row>
    <row r="25" spans="1:4">
      <c r="A25" s="4">
        <v>1960</v>
      </c>
      <c r="B25" s="4">
        <v>26</v>
      </c>
      <c r="C25" s="6">
        <v>3.4313725490196102E-2</v>
      </c>
      <c r="D25">
        <f t="shared" si="0"/>
        <v>3.6621603275134845E-4</v>
      </c>
    </row>
    <row r="26" spans="1:4">
      <c r="A26" s="4">
        <v>1961</v>
      </c>
      <c r="B26" s="4">
        <v>27</v>
      </c>
      <c r="C26" s="6">
        <v>2.0325203252032499E-2</v>
      </c>
      <c r="D26">
        <f t="shared" si="0"/>
        <v>4.9943325513815374E-4</v>
      </c>
    </row>
    <row r="27" spans="1:4">
      <c r="A27" s="4">
        <v>1962</v>
      </c>
      <c r="B27" s="4">
        <v>28</v>
      </c>
      <c r="C27" s="6">
        <v>2.8116531165311699E-2</v>
      </c>
      <c r="D27">
        <f t="shared" si="0"/>
        <v>6.3265047752495947E-4</v>
      </c>
    </row>
    <row r="28" spans="1:4">
      <c r="A28" s="4">
        <v>1963</v>
      </c>
      <c r="B28" s="4">
        <v>29</v>
      </c>
      <c r="C28" s="6">
        <v>3.2891414141414103E-2</v>
      </c>
      <c r="D28">
        <f t="shared" si="0"/>
        <v>7.658676999117652E-4</v>
      </c>
    </row>
    <row r="29" spans="1:4">
      <c r="A29" s="4">
        <v>1964</v>
      </c>
      <c r="B29" s="4">
        <v>30</v>
      </c>
      <c r="C29" s="6">
        <v>1.27713920817369E-2</v>
      </c>
      <c r="D29">
        <f t="shared" si="0"/>
        <v>8.990849222985705E-4</v>
      </c>
    </row>
    <row r="30" spans="1:4">
      <c r="A30" s="4">
        <v>1965</v>
      </c>
      <c r="B30" s="4">
        <v>31</v>
      </c>
      <c r="C30" s="6">
        <v>2.7108433734939801E-2</v>
      </c>
      <c r="D30">
        <f t="shared" si="0"/>
        <v>1.0323021446853762E-3</v>
      </c>
    </row>
    <row r="31" spans="1:4">
      <c r="A31" s="4">
        <v>1966</v>
      </c>
      <c r="B31" s="4">
        <v>32</v>
      </c>
      <c r="C31" s="6">
        <v>3.6206896551724099E-2</v>
      </c>
      <c r="D31">
        <f t="shared" si="0"/>
        <v>1.165519367072182E-3</v>
      </c>
    </row>
    <row r="32" spans="1:4">
      <c r="A32" s="4">
        <v>1967</v>
      </c>
      <c r="B32" s="4">
        <v>33</v>
      </c>
      <c r="C32" s="6">
        <v>2.9304029304029301E-2</v>
      </c>
      <c r="D32">
        <f t="shared" si="0"/>
        <v>1.2987365894589877E-3</v>
      </c>
    </row>
    <row r="33" spans="1:4">
      <c r="A33" s="4">
        <v>1968</v>
      </c>
      <c r="B33" s="4">
        <v>34</v>
      </c>
      <c r="C33" s="6">
        <v>2.5440313111546001E-2</v>
      </c>
      <c r="D33">
        <f t="shared" si="0"/>
        <v>1.4319538118457934E-3</v>
      </c>
    </row>
    <row r="34" spans="1:4">
      <c r="A34" s="4">
        <v>1969</v>
      </c>
      <c r="B34" s="4">
        <v>35</v>
      </c>
      <c r="C34" s="6">
        <v>3.5809018567639302E-2</v>
      </c>
      <c r="D34">
        <f t="shared" ref="D34:D65" si="1">G$14+F$14*B34</f>
        <v>1.5651710342325991E-3</v>
      </c>
    </row>
    <row r="35" spans="1:4">
      <c r="A35" s="4">
        <v>1970</v>
      </c>
      <c r="B35" s="4">
        <v>36</v>
      </c>
      <c r="C35" s="6">
        <v>3.3707865168539297E-2</v>
      </c>
      <c r="D35">
        <f t="shared" si="1"/>
        <v>1.6983882566194049E-3</v>
      </c>
    </row>
    <row r="36" spans="1:4">
      <c r="A36" s="4">
        <v>1971</v>
      </c>
      <c r="B36" s="4">
        <v>37</v>
      </c>
      <c r="C36" s="6">
        <v>3.7974683544303799E-2</v>
      </c>
      <c r="D36">
        <f t="shared" si="1"/>
        <v>1.8316054790062097E-3</v>
      </c>
    </row>
    <row r="37" spans="1:4">
      <c r="A37" s="4">
        <v>1972</v>
      </c>
      <c r="B37" s="4">
        <v>38</v>
      </c>
      <c r="C37" s="6">
        <v>1.67064439140811E-2</v>
      </c>
      <c r="D37">
        <f t="shared" si="1"/>
        <v>1.9648227013930155E-3</v>
      </c>
    </row>
    <row r="38" spans="1:4">
      <c r="A38" s="4">
        <v>1973</v>
      </c>
      <c r="B38" s="4">
        <v>39</v>
      </c>
      <c r="C38" s="6">
        <v>2.55905511811024E-2</v>
      </c>
      <c r="D38">
        <f t="shared" si="1"/>
        <v>2.0980399237798212E-3</v>
      </c>
    </row>
    <row r="39" spans="1:4">
      <c r="A39" s="4">
        <v>1974</v>
      </c>
      <c r="B39" s="4">
        <v>40</v>
      </c>
      <c r="C39" s="6">
        <v>1.88323917137476E-2</v>
      </c>
      <c r="D39">
        <f t="shared" si="1"/>
        <v>2.2312571461666269E-3</v>
      </c>
    </row>
    <row r="40" spans="1:4">
      <c r="A40" s="4">
        <v>1975</v>
      </c>
      <c r="B40" s="4">
        <v>41</v>
      </c>
      <c r="C40" s="6">
        <v>3.8775510204081598E-2</v>
      </c>
      <c r="D40">
        <f t="shared" si="1"/>
        <v>2.3644743685534327E-3</v>
      </c>
    </row>
    <row r="41" spans="1:4">
      <c r="A41" s="4">
        <v>1976</v>
      </c>
      <c r="B41" s="4">
        <v>42</v>
      </c>
      <c r="C41" s="6">
        <v>3.59066427289048E-2</v>
      </c>
      <c r="D41">
        <f t="shared" si="1"/>
        <v>2.4976915909402384E-3</v>
      </c>
    </row>
    <row r="42" spans="1:4">
      <c r="A42" s="4">
        <v>1977</v>
      </c>
      <c r="B42" s="4">
        <v>43</v>
      </c>
      <c r="C42" s="6">
        <v>4.95412844036697E-2</v>
      </c>
      <c r="D42">
        <f t="shared" si="1"/>
        <v>2.6309088133270441E-3</v>
      </c>
    </row>
    <row r="43" spans="1:4">
      <c r="A43" s="4">
        <v>1978</v>
      </c>
      <c r="B43" s="4">
        <v>44</v>
      </c>
      <c r="C43" s="6">
        <v>2.3357664233576599E-2</v>
      </c>
      <c r="D43">
        <f t="shared" si="1"/>
        <v>2.764126035713849E-3</v>
      </c>
    </row>
    <row r="44" spans="1:4">
      <c r="A44" s="4">
        <v>1979</v>
      </c>
      <c r="B44" s="4">
        <v>45</v>
      </c>
      <c r="C44" s="6">
        <v>6.7940552016985095E-2</v>
      </c>
      <c r="D44">
        <f t="shared" si="1"/>
        <v>2.8973432581006547E-3</v>
      </c>
    </row>
    <row r="45" spans="1:4">
      <c r="A45" s="4">
        <v>1980</v>
      </c>
      <c r="B45" s="4">
        <v>46</v>
      </c>
      <c r="C45" s="6">
        <v>3.3073206986250499E-2</v>
      </c>
      <c r="D45">
        <f t="shared" si="1"/>
        <v>3.0305604804874604E-3</v>
      </c>
    </row>
    <row r="46" spans="1:4">
      <c r="A46" s="4">
        <v>1981</v>
      </c>
      <c r="B46" s="4">
        <v>47</v>
      </c>
      <c r="C46" s="6">
        <v>5.9408284023668601E-2</v>
      </c>
      <c r="D46">
        <f t="shared" si="1"/>
        <v>3.1637777028742662E-3</v>
      </c>
    </row>
    <row r="47" spans="1:4">
      <c r="A47" s="4">
        <v>1982</v>
      </c>
      <c r="B47" s="4">
        <v>48</v>
      </c>
      <c r="C47" s="6">
        <v>2.1788990825688099E-2</v>
      </c>
      <c r="D47">
        <f t="shared" si="1"/>
        <v>3.2969949252610719E-3</v>
      </c>
    </row>
    <row r="48" spans="1:4">
      <c r="A48" s="4">
        <v>1983</v>
      </c>
      <c r="B48" s="4">
        <v>49</v>
      </c>
      <c r="C48" s="6">
        <v>2.4017467248908301E-2</v>
      </c>
      <c r="D48">
        <f t="shared" si="1"/>
        <v>3.4302121476478776E-3</v>
      </c>
    </row>
    <row r="49" spans="1:4">
      <c r="A49" s="4">
        <v>1984</v>
      </c>
      <c r="B49" s="4">
        <v>50</v>
      </c>
      <c r="C49" s="6">
        <v>2.1627188465499499E-2</v>
      </c>
      <c r="D49">
        <f t="shared" si="1"/>
        <v>3.5634293700346834E-3</v>
      </c>
    </row>
    <row r="50" spans="1:4">
      <c r="A50" s="4">
        <v>1985</v>
      </c>
      <c r="B50" s="4">
        <v>51</v>
      </c>
      <c r="C50" s="6">
        <v>4.3742405832320801E-2</v>
      </c>
      <c r="D50">
        <f t="shared" si="1"/>
        <v>3.6966465924214891E-3</v>
      </c>
    </row>
    <row r="51" spans="1:4">
      <c r="A51" s="4">
        <v>1986</v>
      </c>
      <c r="B51" s="4">
        <v>52</v>
      </c>
      <c r="C51" s="6">
        <v>0.100918367346939</v>
      </c>
      <c r="D51">
        <f t="shared" si="1"/>
        <v>3.8298638148082948E-3</v>
      </c>
    </row>
    <row r="52" spans="1:4">
      <c r="A52" s="4">
        <v>1987</v>
      </c>
      <c r="B52" s="4">
        <v>53</v>
      </c>
      <c r="C52" s="6">
        <v>5.9715204409738203E-2</v>
      </c>
      <c r="D52">
        <f t="shared" si="1"/>
        <v>3.9630810371950997E-3</v>
      </c>
    </row>
    <row r="53" spans="1:4">
      <c r="A53" s="4">
        <v>1988</v>
      </c>
      <c r="B53" s="4">
        <v>54</v>
      </c>
      <c r="C53" s="6">
        <v>4.8582403511981002E-2</v>
      </c>
      <c r="D53">
        <f t="shared" si="1"/>
        <v>4.0962982595819054E-3</v>
      </c>
    </row>
    <row r="54" spans="1:4">
      <c r="A54" s="4">
        <v>1989</v>
      </c>
      <c r="B54" s="4">
        <v>55</v>
      </c>
      <c r="C54" s="6">
        <v>0.17575118726019601</v>
      </c>
      <c r="D54">
        <f t="shared" si="1"/>
        <v>4.2295154819687111E-3</v>
      </c>
    </row>
    <row r="55" spans="1:4">
      <c r="A55" s="4">
        <v>1990</v>
      </c>
      <c r="B55" s="4">
        <v>56</v>
      </c>
      <c r="C55" s="6">
        <v>0.15998657267539401</v>
      </c>
      <c r="D55">
        <f t="shared" si="1"/>
        <v>4.3627327043555169E-3</v>
      </c>
    </row>
    <row r="56" spans="1:4">
      <c r="A56" s="4">
        <v>1991</v>
      </c>
      <c r="B56" s="4">
        <v>57</v>
      </c>
      <c r="C56" s="6">
        <v>8.92919656617642E-2</v>
      </c>
      <c r="D56">
        <f t="shared" si="1"/>
        <v>4.4959499267423226E-3</v>
      </c>
    </row>
    <row r="57" spans="1:4">
      <c r="A57" s="4">
        <v>1992</v>
      </c>
      <c r="B57" s="4">
        <v>58</v>
      </c>
      <c r="C57" s="6">
        <v>7.4932795698924706E-2</v>
      </c>
      <c r="D57">
        <f t="shared" si="1"/>
        <v>4.6291671491291283E-3</v>
      </c>
    </row>
    <row r="58" spans="1:4">
      <c r="A58" s="4">
        <v>1993</v>
      </c>
      <c r="B58" s="4">
        <v>59</v>
      </c>
      <c r="C58" s="6">
        <v>7.8339818417639401E-2</v>
      </c>
      <c r="D58">
        <f t="shared" si="1"/>
        <v>4.7623843715159341E-3</v>
      </c>
    </row>
    <row r="59" spans="1:4">
      <c r="A59" s="4">
        <v>1994</v>
      </c>
      <c r="B59" s="4">
        <v>60</v>
      </c>
      <c r="C59" s="6">
        <v>4.9666059502125097E-2</v>
      </c>
      <c r="D59">
        <f t="shared" si="1"/>
        <v>4.8956015939027389E-3</v>
      </c>
    </row>
    <row r="60" spans="1:4">
      <c r="A60" s="4">
        <v>1995</v>
      </c>
      <c r="B60" s="4">
        <v>61</v>
      </c>
      <c r="C60" s="6">
        <v>0.16810868456438099</v>
      </c>
      <c r="D60">
        <f t="shared" si="1"/>
        <v>5.0288188162895455E-3</v>
      </c>
    </row>
    <row r="61" spans="1:4">
      <c r="A61" s="4">
        <v>1996</v>
      </c>
      <c r="B61" s="4">
        <v>62</v>
      </c>
      <c r="C61" s="6">
        <v>0.11701874834961699</v>
      </c>
      <c r="D61">
        <f t="shared" si="1"/>
        <v>5.1620360386763504E-3</v>
      </c>
    </row>
    <row r="62" spans="1:4">
      <c r="A62" s="4">
        <v>1997</v>
      </c>
      <c r="B62" s="4">
        <v>63</v>
      </c>
      <c r="C62" s="6">
        <v>0.14233813416374699</v>
      </c>
      <c r="D62">
        <f t="shared" si="1"/>
        <v>5.295253261063157E-3</v>
      </c>
    </row>
    <row r="63" spans="1:4">
      <c r="A63" s="4">
        <v>1998</v>
      </c>
      <c r="B63" s="4">
        <v>64</v>
      </c>
      <c r="C63" s="6">
        <v>0.12943649446196101</v>
      </c>
      <c r="D63">
        <f t="shared" si="1"/>
        <v>5.4284704834499618E-3</v>
      </c>
    </row>
    <row r="64" spans="1:4">
      <c r="A64" s="4">
        <v>1999</v>
      </c>
      <c r="B64" s="4">
        <v>65</v>
      </c>
      <c r="C64" s="6">
        <v>0.119713022550097</v>
      </c>
      <c r="D64">
        <f t="shared" si="1"/>
        <v>5.5616877058367667E-3</v>
      </c>
    </row>
    <row r="65" spans="1:4">
      <c r="A65" s="4">
        <v>2000</v>
      </c>
      <c r="B65" s="4">
        <v>66</v>
      </c>
      <c r="C65" s="6">
        <v>0.21142246858139399</v>
      </c>
      <c r="D65">
        <f t="shared" si="1"/>
        <v>5.6949049282235733E-3</v>
      </c>
    </row>
    <row r="66" spans="1:4">
      <c r="A66" s="4">
        <v>2001</v>
      </c>
      <c r="B66" s="4">
        <v>67</v>
      </c>
      <c r="C66" s="6">
        <v>0.20850663975663999</v>
      </c>
      <c r="D66">
        <f t="shared" ref="D66:D75" si="2">G$14+F$14*B66</f>
        <v>5.8281221506103782E-3</v>
      </c>
    </row>
    <row r="67" spans="1:4">
      <c r="A67" s="4">
        <v>2002</v>
      </c>
      <c r="B67" s="4">
        <v>68</v>
      </c>
      <c r="C67" s="6">
        <v>0.11436672967863901</v>
      </c>
      <c r="D67">
        <f t="shared" si="2"/>
        <v>5.9613393729971847E-3</v>
      </c>
    </row>
    <row r="68" spans="1:4">
      <c r="A68" s="4">
        <v>2003</v>
      </c>
      <c r="B68" s="4">
        <v>69</v>
      </c>
      <c r="C68" s="6">
        <v>0.14598130841121501</v>
      </c>
      <c r="D68">
        <f t="shared" si="2"/>
        <v>6.0945565953839896E-3</v>
      </c>
    </row>
    <row r="69" spans="1:4">
      <c r="A69" s="4">
        <v>2004</v>
      </c>
      <c r="B69" s="4">
        <v>70</v>
      </c>
      <c r="C69" s="6">
        <v>9.9494498959262601E-2</v>
      </c>
      <c r="D69">
        <f t="shared" si="2"/>
        <v>6.2277738177707962E-3</v>
      </c>
    </row>
    <row r="70" spans="1:4">
      <c r="A70" s="4">
        <v>2005</v>
      </c>
      <c r="B70" s="4">
        <v>71</v>
      </c>
      <c r="C70" s="6">
        <v>0.17980775012024999</v>
      </c>
      <c r="D70">
        <f t="shared" si="2"/>
        <v>6.3609910401576011E-3</v>
      </c>
    </row>
    <row r="71" spans="1:4">
      <c r="A71" s="4">
        <v>2006</v>
      </c>
      <c r="B71" s="4">
        <v>72</v>
      </c>
      <c r="C71" s="6">
        <v>0.19744654928542801</v>
      </c>
      <c r="D71">
        <f t="shared" si="2"/>
        <v>6.4942082625444077E-3</v>
      </c>
    </row>
    <row r="72" spans="1:4">
      <c r="A72" s="4">
        <v>2007</v>
      </c>
      <c r="B72" s="4">
        <v>73</v>
      </c>
      <c r="C72" s="6">
        <v>0.22291113079421301</v>
      </c>
      <c r="D72">
        <f t="shared" si="2"/>
        <v>6.6274254849312125E-3</v>
      </c>
    </row>
    <row r="73" spans="1:4">
      <c r="A73" s="4">
        <v>2008</v>
      </c>
      <c r="B73" s="4">
        <v>74</v>
      </c>
      <c r="C73" s="6">
        <v>0.14502355712603099</v>
      </c>
      <c r="D73">
        <f t="shared" si="2"/>
        <v>6.7606427073180174E-3</v>
      </c>
    </row>
    <row r="74" spans="1:4">
      <c r="A74" s="4">
        <v>2009</v>
      </c>
      <c r="B74" s="4">
        <v>75</v>
      </c>
      <c r="C74" s="6">
        <v>0.16158818097876301</v>
      </c>
      <c r="D74">
        <f t="shared" si="2"/>
        <v>6.893859929704824E-3</v>
      </c>
    </row>
    <row r="75" spans="1:4">
      <c r="A75">
        <v>2010</v>
      </c>
      <c r="B75" s="4">
        <v>76</v>
      </c>
      <c r="C75" s="6">
        <v>0.25931464106400998</v>
      </c>
      <c r="D75">
        <f t="shared" si="2"/>
        <v>7.0270771520916289E-3</v>
      </c>
    </row>
  </sheetData>
  <pageMargins left="0.69930555555555596" right="0.69930555555555596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BBS</vt:lpstr>
      <vt:lpstr>Osprey</vt:lpstr>
      <vt:lpstr>BaldEagle</vt:lpstr>
      <vt:lpstr>NorthernHarrier</vt:lpstr>
      <vt:lpstr>Red-shoulderedHawk</vt:lpstr>
      <vt:lpstr>Merlin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Kristan</dc:creator>
  <dc:description/>
  <cp:lastModifiedBy>William Kristan</cp:lastModifiedBy>
  <cp:revision>4</cp:revision>
  <dcterms:created xsi:type="dcterms:W3CDTF">2016-09-19T12:38:00Z</dcterms:created>
  <dcterms:modified xsi:type="dcterms:W3CDTF">2021-10-12T01:24:53Z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1033-10.1.0.5672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