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3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4" sheetId="1" state="visible" r:id="rId2"/>
    <sheet name="Captures" sheetId="2" state="visible" r:id="rId3"/>
    <sheet name="Binomial" sheetId="3" state="visible" r:id="rId4"/>
    <sheet name="ML estimates" sheetId="4" state="visible" r:id="rId5"/>
    <sheet name="Mo" sheetId="5" state="visible" r:id="rId6"/>
    <sheet name="Mt" sheetId="6" state="visible" r:id="rId7"/>
    <sheet name="Mb" sheetId="7" state="visible" r:id="rId8"/>
    <sheet name="AIC" sheetId="8" state="visible" r:id="rId9"/>
    <sheet name="Mtb" sheetId="9" state="visible" r:id="rId10"/>
  </sheets>
  <definedNames>
    <definedName function="false" hidden="false" name="c_" vbProcedure="false">Sheet4!$J$12</definedName>
    <definedName function="false" hidden="false" name="c_2" vbProcedure="false">#REF!</definedName>
    <definedName function="false" hidden="false" name="M" vbProcedure="false">Sheet4!$J$11</definedName>
    <definedName function="false" hidden="false" name="p" vbProcedure="false">'ML estimates'!$E$2</definedName>
    <definedName function="false" hidden="false" name="p_1" vbProcedure="false">#REF!</definedName>
    <definedName function="false" hidden="false" name="p_2" vbProcedure="false">#REF!</definedName>
    <definedName function="false" hidden="false" name="p_3" vbProcedure="false">#REF!</definedName>
    <definedName function="false" hidden="false" name="r_" vbProcedure="false">Sheet4!$J$13</definedName>
    <definedName function="false" hidden="false" localSheetId="1" name="_xlnm._FilterDatabase" vbProcedure="false">Captures!$A$1:$D$289</definedName>
    <definedName function="false" hidden="false" localSheetId="2" name="solver_adj" vbProcedure="false">Binomial!$R$1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Binomial!$R$1</definedName>
    <definedName function="false" hidden="false" localSheetId="2" name="solver_lhs2" vbProcedure="false">Binomial!$R$1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2</definedName>
    <definedName function="false" hidden="false" localSheetId="2" name="solver_nwt" vbProcedure="false">1</definedName>
    <definedName function="false" hidden="false" localSheetId="2" name="solver_opt" vbProcedure="false">Binomial!$O$6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1</definedName>
    <definedName function="false" hidden="false" localSheetId="2" name="solver_rel2" vbProcedure="false">3</definedName>
    <definedName function="false" hidden="false" localSheetId="2" name="solver_rhs1" vbProcedure="false">1</definedName>
    <definedName function="false" hidden="false" localSheetId="2" name="solver_rhs2" vbProcedure="false">0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3</definedName>
    <definedName function="false" hidden="false" localSheetId="2" name="solver_val" vbProcedure="false">0.975</definedName>
    <definedName function="false" hidden="false" localSheetId="2" name="solver_ver" vbProcedure="false">3</definedName>
    <definedName function="false" hidden="false" localSheetId="3" name="solver_adj" vbProcedure="false">'ML estimates'!$F$2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lhs1" vbProcedure="false">'ML estimates'!$F$2</definedName>
    <definedName function="false" hidden="false" localSheetId="3" name="solver_lhs2" vbProcedure="false">'ML estimates'!$F$2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2</definedName>
    <definedName function="false" hidden="false" localSheetId="3" name="solver_nod" vbProcedure="false">2147483647</definedName>
    <definedName function="false" hidden="false" localSheetId="3" name="solver_num" vbProcedure="false">0</definedName>
    <definedName function="false" hidden="false" localSheetId="3" name="solver_nwt" vbProcedure="false">1</definedName>
    <definedName function="false" hidden="false" localSheetId="3" name="solver_opt" vbProcedure="false">'ML estimates'!$G$10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el1" vbProcedure="false">3</definedName>
    <definedName function="false" hidden="false" localSheetId="3" name="solver_rel2" vbProcedure="false">3</definedName>
    <definedName function="false" hidden="false" localSheetId="3" name="solver_rhs1" vbProcedure="false">-1.66</definedName>
    <definedName function="false" hidden="false" localSheetId="3" name="solver_rhs2" vbProcedure="false">-1.66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3</definedName>
    <definedName function="false" hidden="false" localSheetId="3" name="solver_val" vbProcedure="false">1.92</definedName>
    <definedName function="false" hidden="false" localSheetId="3" name="solver_ver" vbProcedure="false">3</definedName>
    <definedName function="false" hidden="false" localSheetId="4" name="solver_adj" vbProcedure="false">Mo!$F$2,Mo!$F$7</definedName>
    <definedName function="false" hidden="false" localSheetId="4" name="solver_cvg" vbProcedure="false">0.0001</definedName>
    <definedName function="false" hidden="false" localSheetId="4" name="solver_drv" vbProcedure="false">1</definedName>
    <definedName function="false" hidden="false" localSheetId="4" name="solver_eng" vbProcedure="false">1</definedName>
    <definedName function="false" hidden="false" localSheetId="4" name="solver_est" vbProcedure="false">1</definedName>
    <definedName function="false" hidden="false" localSheetId="4" name="solver_itr" vbProcedure="false">2147483647</definedName>
    <definedName function="false" hidden="false" localSheetId="4" name="solver_mip" vbProcedure="false">2147483647</definedName>
    <definedName function="false" hidden="false" localSheetId="4" name="solver_mni" vbProcedure="false">30</definedName>
    <definedName function="false" hidden="false" localSheetId="4" name="solver_mrt" vbProcedure="false">0.075</definedName>
    <definedName function="false" hidden="false" localSheetId="4" name="solver_msl" vbProcedure="false">2</definedName>
    <definedName function="false" hidden="false" localSheetId="4" name="solver_neg" vbProcedure="false">2</definedName>
    <definedName function="false" hidden="false" localSheetId="4" name="solver_nod" vbProcedure="false">2147483647</definedName>
    <definedName function="false" hidden="false" localSheetId="4" name="solver_num" vbProcedure="false">0</definedName>
    <definedName function="false" hidden="false" localSheetId="4" name="solver_nwt" vbProcedure="false">1</definedName>
    <definedName function="false" hidden="false" localSheetId="4" name="solver_opt" vbProcedure="false">Mo!$D$12</definedName>
    <definedName function="false" hidden="false" localSheetId="4" name="solver_pre" vbProcedure="false">0.000001</definedName>
    <definedName function="false" hidden="false" localSheetId="4" name="solver_rbv" vbProcedure="false">1</definedName>
    <definedName function="false" hidden="false" localSheetId="4" name="solver_rlx" vbProcedure="false">2</definedName>
    <definedName function="false" hidden="false" localSheetId="4" name="solver_rsd" vbProcedure="false">0</definedName>
    <definedName function="false" hidden="false" localSheetId="4" name="solver_scl" vbProcedure="false">1</definedName>
    <definedName function="false" hidden="false" localSheetId="4" name="solver_sho" vbProcedure="false">2</definedName>
    <definedName function="false" hidden="false" localSheetId="4" name="solver_ssz" vbProcedure="false">100</definedName>
    <definedName function="false" hidden="false" localSheetId="4" name="solver_tim" vbProcedure="false">2147483647</definedName>
    <definedName function="false" hidden="false" localSheetId="4" name="solver_tol" vbProcedure="false">0.01</definedName>
    <definedName function="false" hidden="false" localSheetId="4" name="solver_typ" vbProcedure="false">1</definedName>
    <definedName function="false" hidden="false" localSheetId="4" name="solver_val" vbProcedure="false">0</definedName>
    <definedName function="false" hidden="false" localSheetId="4" name="solver_ver" vbProcedure="false">3</definedName>
    <definedName function="false" hidden="false" localSheetId="5" name="solver_adj" vbProcedure="false">Mt!$F$2:$F$4,Mt!$F$7</definedName>
    <definedName function="false" hidden="false" localSheetId="5" name="solver_cvg" vbProcedure="false">0.0001</definedName>
    <definedName function="false" hidden="false" localSheetId="5" name="solver_drv" vbProcedure="false">1</definedName>
    <definedName function="false" hidden="false" localSheetId="5" name="solver_eng" vbProcedure="false">1</definedName>
    <definedName function="false" hidden="false" localSheetId="5" name="solver_est" vbProcedure="false">1</definedName>
    <definedName function="false" hidden="false" localSheetId="5" name="solver_itr" vbProcedure="false">2147483647</definedName>
    <definedName function="false" hidden="false" localSheetId="5" name="solver_mip" vbProcedure="false">2147483647</definedName>
    <definedName function="false" hidden="false" localSheetId="5" name="solver_mni" vbProcedure="false">30</definedName>
    <definedName function="false" hidden="false" localSheetId="5" name="solver_mrt" vbProcedure="false">0.075</definedName>
    <definedName function="false" hidden="false" localSheetId="5" name="solver_msl" vbProcedure="false">2</definedName>
    <definedName function="false" hidden="false" localSheetId="5" name="solver_neg" vbProcedure="false">2</definedName>
    <definedName function="false" hidden="false" localSheetId="5" name="solver_nod" vbProcedure="false">2147483647</definedName>
    <definedName function="false" hidden="false" localSheetId="5" name="solver_num" vbProcedure="false">0</definedName>
    <definedName function="false" hidden="false" localSheetId="5" name="solver_nwt" vbProcedure="false">1</definedName>
    <definedName function="false" hidden="false" localSheetId="5" name="solver_opt" vbProcedure="false">Mt!$D$12</definedName>
    <definedName function="false" hidden="false" localSheetId="5" name="solver_pre" vbProcedure="false">0.000001</definedName>
    <definedName function="false" hidden="false" localSheetId="5" name="solver_rbv" vbProcedure="false">1</definedName>
    <definedName function="false" hidden="false" localSheetId="5" name="solver_rlx" vbProcedure="false">2</definedName>
    <definedName function="false" hidden="false" localSheetId="5" name="solver_rsd" vbProcedure="false">0</definedName>
    <definedName function="false" hidden="false" localSheetId="5" name="solver_scl" vbProcedure="false">1</definedName>
    <definedName function="false" hidden="false" localSheetId="5" name="solver_sho" vbProcedure="false">2</definedName>
    <definedName function="false" hidden="false" localSheetId="5" name="solver_ssz" vbProcedure="false">100</definedName>
    <definedName function="false" hidden="false" localSheetId="5" name="solver_tim" vbProcedure="false">2147483647</definedName>
    <definedName function="false" hidden="false" localSheetId="5" name="solver_tol" vbProcedure="false">0.01</definedName>
    <definedName function="false" hidden="false" localSheetId="5" name="solver_typ" vbProcedure="false">1</definedName>
    <definedName function="false" hidden="false" localSheetId="5" name="solver_val" vbProcedure="false">0</definedName>
    <definedName function="false" hidden="false" localSheetId="5" name="solver_ver" vbProcedure="false">3</definedName>
    <definedName function="false" hidden="false" localSheetId="6" name="solver_adj" vbProcedure="false">Mb!$F$2:$F$3,Mb!$F$7</definedName>
    <definedName function="false" hidden="false" localSheetId="6" name="solver_cvg" vbProcedure="false">0.0001</definedName>
    <definedName function="false" hidden="false" localSheetId="6" name="solver_drv" vbProcedure="false">1</definedName>
    <definedName function="false" hidden="false" localSheetId="6" name="solver_eng" vbProcedure="false">1</definedName>
    <definedName function="false" hidden="false" localSheetId="6" name="solver_est" vbProcedure="false">1</definedName>
    <definedName function="false" hidden="false" localSheetId="6" name="solver_itr" vbProcedure="false">2147483647</definedName>
    <definedName function="false" hidden="false" localSheetId="6" name="solver_mip" vbProcedure="false">2147483647</definedName>
    <definedName function="false" hidden="false" localSheetId="6" name="solver_mni" vbProcedure="false">30</definedName>
    <definedName function="false" hidden="false" localSheetId="6" name="solver_mrt" vbProcedure="false">0.075</definedName>
    <definedName function="false" hidden="false" localSheetId="6" name="solver_msl" vbProcedure="false">2</definedName>
    <definedName function="false" hidden="false" localSheetId="6" name="solver_neg" vbProcedure="false">2</definedName>
    <definedName function="false" hidden="false" localSheetId="6" name="solver_nod" vbProcedure="false">2147483647</definedName>
    <definedName function="false" hidden="false" localSheetId="6" name="solver_num" vbProcedure="false">0</definedName>
    <definedName function="false" hidden="false" localSheetId="6" name="solver_nwt" vbProcedure="false">1</definedName>
    <definedName function="false" hidden="false" localSheetId="6" name="solver_opt" vbProcedure="false">Mb!$D$12</definedName>
    <definedName function="false" hidden="false" localSheetId="6" name="solver_pre" vbProcedure="false">0.000001</definedName>
    <definedName function="false" hidden="false" localSheetId="6" name="solver_rbv" vbProcedure="false">1</definedName>
    <definedName function="false" hidden="false" localSheetId="6" name="solver_rlx" vbProcedure="false">2</definedName>
    <definedName function="false" hidden="false" localSheetId="6" name="solver_rsd" vbProcedure="false">0</definedName>
    <definedName function="false" hidden="false" localSheetId="6" name="solver_scl" vbProcedure="false">1</definedName>
    <definedName function="false" hidden="false" localSheetId="6" name="solver_sho" vbProcedure="false">2</definedName>
    <definedName function="false" hidden="false" localSheetId="6" name="solver_ssz" vbProcedure="false">100</definedName>
    <definedName function="false" hidden="false" localSheetId="6" name="solver_tim" vbProcedure="false">2147483647</definedName>
    <definedName function="false" hidden="false" localSheetId="6" name="solver_tol" vbProcedure="false">0.01</definedName>
    <definedName function="false" hidden="false" localSheetId="6" name="solver_typ" vbProcedure="false">1</definedName>
    <definedName function="false" hidden="false" localSheetId="6" name="solver_val" vbProcedure="false">0</definedName>
    <definedName function="false" hidden="false" localSheetId="6" name="solver_ver" vbProcedure="false">3</definedName>
    <definedName function="false" hidden="false" localSheetId="8" name="c_2" vbProcedure="false">#REF!</definedName>
    <definedName function="false" hidden="false" localSheetId="8" name="p_1" vbProcedure="false">#REF!</definedName>
    <definedName function="false" hidden="false" localSheetId="8" name="p_2" vbProcedure="false">#REF!</definedName>
    <definedName function="false" hidden="false" localSheetId="8" name="p_3" vbProcedure="false">#REF!</definedName>
    <definedName function="false" hidden="false" localSheetId="8" name="solver_adj" vbProcedure="false">Mtb!$F$2:$F$7</definedName>
    <definedName function="false" hidden="false" localSheetId="8" name="solver_cvg" vbProcedure="false">0.0001</definedName>
    <definedName function="false" hidden="false" localSheetId="8" name="solver_drv" vbProcedure="false">1</definedName>
    <definedName function="false" hidden="false" localSheetId="8" name="solver_eng" vbProcedure="false">1</definedName>
    <definedName function="false" hidden="false" localSheetId="8" name="solver_est" vbProcedure="false">1</definedName>
    <definedName function="false" hidden="false" localSheetId="8" name="solver_itr" vbProcedure="false">2147483647</definedName>
    <definedName function="false" hidden="false" localSheetId="8" name="solver_mip" vbProcedure="false">2147483647</definedName>
    <definedName function="false" hidden="false" localSheetId="8" name="solver_mni" vbProcedure="false">30</definedName>
    <definedName function="false" hidden="false" localSheetId="8" name="solver_mrt" vbProcedure="false">0.075</definedName>
    <definedName function="false" hidden="false" localSheetId="8" name="solver_msl" vbProcedure="false">2</definedName>
    <definedName function="false" hidden="false" localSheetId="8" name="solver_neg" vbProcedure="false">2</definedName>
    <definedName function="false" hidden="false" localSheetId="8" name="solver_nod" vbProcedure="false">2147483647</definedName>
    <definedName function="false" hidden="false" localSheetId="8" name="solver_num" vbProcedure="false">0</definedName>
    <definedName function="false" hidden="false" localSheetId="8" name="solver_nwt" vbProcedure="false">1</definedName>
    <definedName function="false" hidden="false" localSheetId="8" name="solver_opt" vbProcedure="false">Mtb!$D$12</definedName>
    <definedName function="false" hidden="false" localSheetId="8" name="solver_pre" vbProcedure="false">0.000001</definedName>
    <definedName function="false" hidden="false" localSheetId="8" name="solver_rbv" vbProcedure="false">1</definedName>
    <definedName function="false" hidden="false" localSheetId="8" name="solver_rlx" vbProcedure="false">2</definedName>
    <definedName function="false" hidden="false" localSheetId="8" name="solver_rsd" vbProcedure="false">0</definedName>
    <definedName function="false" hidden="false" localSheetId="8" name="solver_scl" vbProcedure="false">1</definedName>
    <definedName function="false" hidden="false" localSheetId="8" name="solver_sho" vbProcedure="false">2</definedName>
    <definedName function="false" hidden="false" localSheetId="8" name="solver_ssz" vbProcedure="false">100</definedName>
    <definedName function="false" hidden="false" localSheetId="8" name="solver_tim" vbProcedure="false">2147483647</definedName>
    <definedName function="false" hidden="false" localSheetId="8" name="solver_tol" vbProcedure="false">0.01</definedName>
    <definedName function="false" hidden="false" localSheetId="8" name="solver_typ" vbProcedure="false">1</definedName>
    <definedName function="false" hidden="false" localSheetId="8" name="solver_val" vbProcedure="false">0</definedName>
    <definedName function="false" hidden="false" localSheetId="8" name="solver_ver" vbProcedure="false">3</definedName>
  </definedNames>
  <calcPr iterateCount="100" refMode="A1" iterate="false" iterateDelta="0.0001"/>
  <pivotCaches>
    <pivotCache cacheId="1" r:id="rId12"/>
    <pivotCache cacheId="2" r:id="rId13"/>
    <pivotCache cacheId="3" r:id="rId1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<sst xmlns="http://schemas.openxmlformats.org/spreadsheetml/2006/main" count="751" uniqueCount="251">
  <si>
    <t xml:space="preserve">Lincoln Petersen</t>
  </si>
  <si>
    <t xml:space="preserve">Max of Ones</t>
  </si>
  <si>
    <t xml:space="preserve">Month</t>
  </si>
  <si>
    <t xml:space="preserve">Tag ID</t>
  </si>
  <si>
    <t xml:space="preserve">Histories</t>
  </si>
  <si>
    <t xml:space="preserve">Total Result</t>
  </si>
  <si>
    <t xml:space="preserve">Count - Histories*</t>
  </si>
  <si>
    <t xml:space="preserve">A1</t>
  </si>
  <si>
    <t xml:space="preserve">01</t>
  </si>
  <si>
    <t xml:space="preserve">A10</t>
  </si>
  <si>
    <t xml:space="preserve">10</t>
  </si>
  <si>
    <t xml:space="preserve">A100</t>
  </si>
  <si>
    <t xml:space="preserve">11</t>
  </si>
  <si>
    <t xml:space="preserve">A101</t>
  </si>
  <si>
    <t xml:space="preserve">A102</t>
  </si>
  <si>
    <t xml:space="preserve">A103</t>
  </si>
  <si>
    <t xml:space="preserve">A104</t>
  </si>
  <si>
    <t xml:space="preserve">M</t>
  </si>
  <si>
    <t xml:space="preserve">A105</t>
  </si>
  <si>
    <t xml:space="preserve">c</t>
  </si>
  <si>
    <t xml:space="preserve">A106</t>
  </si>
  <si>
    <t xml:space="preserve">r</t>
  </si>
  <si>
    <t xml:space="preserve">A107</t>
  </si>
  <si>
    <t xml:space="preserve">A108</t>
  </si>
  <si>
    <t xml:space="preserve">N-hat</t>
  </si>
  <si>
    <t xml:space="preserve">A109</t>
  </si>
  <si>
    <t xml:space="preserve">Var(N-hat)</t>
  </si>
  <si>
    <t xml:space="preserve">A11</t>
  </si>
  <si>
    <t xml:space="preserve">se</t>
  </si>
  <si>
    <t xml:space="preserve">A110</t>
  </si>
  <si>
    <t xml:space="preserve">Lower</t>
  </si>
  <si>
    <t xml:space="preserve">A111</t>
  </si>
  <si>
    <t xml:space="preserve">Upper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</si>
  <si>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</si>
  <si>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</si>
  <si>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</si>
  <si>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</si>
  <si>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</si>
  <si>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</si>
  <si>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</si>
  <si>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</si>
  <si>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</si>
  <si>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</si>
  <si>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</si>
  <si>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</si>
  <si>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</si>
  <si>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</si>
  <si>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</si>
  <si>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</si>
  <si>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</si>
  <si>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</si>
  <si>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</si>
  <si>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</si>
  <si>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</si>
  <si>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</si>
  <si>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</si>
  <si>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</si>
  <si>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</si>
  <si>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</si>
  <si>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</si>
  <si>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</si>
  <si>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</si>
  <si>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A139</t>
  </si>
  <si>
    <t xml:space="preserve">A14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</si>
  <si>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</si>
  <si>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</si>
  <si>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</si>
  <si>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</si>
  <si>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</si>
  <si>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</si>
  <si>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</si>
  <si>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</si>
  <si>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</si>
  <si>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</si>
  <si>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</si>
  <si>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</si>
  <si>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</si>
  <si>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</si>
  <si>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</si>
  <si>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</si>
  <si>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</si>
  <si>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</si>
  <si>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</si>
  <si>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</si>
  <si>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</si>
  <si>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</si>
  <si>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</si>
  <si>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</si>
  <si>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</si>
  <si>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</si>
  <si>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</si>
  <si>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</si>
  <si>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</si>
  <si>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</si>
  <si>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</si>
  <si>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</si>
  <si>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</si>
  <si>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</si>
  <si>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</si>
  <si>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</si>
  <si>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</si>
  <si>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</si>
  <si>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</si>
  <si>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</si>
  <si>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</si>
  <si>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</si>
  <si>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</si>
  <si>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</si>
  <si>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</si>
  <si>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</si>
  <si>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</si>
  <si>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</si>
  <si>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</si>
  <si>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</si>
  <si>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</si>
  <si>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</si>
  <si>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</si>
  <si>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</si>
  <si>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</si>
  <si>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</si>
  <si>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</si>
  <si>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</si>
  <si>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</si>
  <si>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</si>
  <si>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</si>
  <si>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</si>
  <si>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</si>
  <si>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</si>
  <si>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</si>
  <si>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</si>
  <si>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</si>
  <si>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</si>
  <si>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</si>
  <si>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</si>
  <si>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</si>
  <si>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</si>
  <si>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</si>
  <si>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</si>
  <si>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</si>
  <si>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</si>
  <si>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</si>
  <si>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A78</t>
  </si>
  <si>
    <t xml:space="preserve">A79</t>
  </si>
  <si>
    <t xml:space="preserve">A8</t>
  </si>
  <si>
    <t xml:space="preserve">A80</t>
  </si>
  <si>
    <t xml:space="preserve">A81</t>
  </si>
  <si>
    <t xml:space="preserve">A82</t>
  </si>
  <si>
    <t xml:space="preserve">A83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</si>
  <si>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</si>
  <si>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</si>
  <si>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</si>
  <si>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</si>
  <si>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</si>
  <si>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</si>
  <si>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</t>
  </si>
  <si>
    <t xml:space="preserve">A90</t>
  </si>
  <si>
    <t xml:space="preserve">A91</t>
  </si>
  <si>
    <t xml:space="preserve">A92</t>
  </si>
  <si>
    <t xml:space="preserve">A93</t>
  </si>
  <si>
    <t xml:space="preserve">A94</t>
  </si>
  <si>
    <t xml:space="preserve">A95</t>
  </si>
  <si>
    <t xml:space="preserve">A96</t>
  </si>
  <si>
    <t xml:space="preserve">A97</t>
  </si>
  <si>
    <t xml:space="preserve">A98</t>
  </si>
  <si>
    <t xml:space="preserve">A99</t>
  </si>
  <si>
    <t xml:space="preserve">Date</t>
  </si>
  <si>
    <t xml:space="preserve">Ones</t>
  </si>
  <si>
    <t xml:space="preserve">A148</t>
  </si>
  <si>
    <t xml:space="preserve">A149</t>
  </si>
  <si>
    <t xml:space="preserve">A150</t>
  </si>
  <si>
    <t xml:space="preserve">A151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</si>
  <si>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</si>
  <si>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</si>
  <si>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</si>
  <si>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</si>
  <si>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</si>
  <si>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</si>
  <si>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</si>
  <si>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</si>
  <si>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</si>
  <si>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</si>
  <si>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</si>
  <si>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</si>
  <si>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</si>
  <si>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</si>
  <si>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</si>
  <si>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</si>
  <si>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</si>
  <si>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</si>
  <si>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A170</t>
  </si>
  <si>
    <t xml:space="preserve">A171</t>
  </si>
  <si>
    <t xml:space="preserve">A172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</si>
  <si>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</si>
  <si>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</si>
  <si>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</si>
  <si>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</si>
  <si>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</si>
  <si>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</si>
  <si>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</si>
  <si>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</si>
  <si>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</si>
  <si>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A182</t>
  </si>
  <si>
    <t xml:space="preserve">A183</t>
  </si>
  <si>
    <t xml:space="preserve">A184</t>
  </si>
  <si>
    <t xml:space="preserve">A185</t>
  </si>
  <si>
    <t xml:space="preserve">p</t>
  </si>
  <si>
    <t xml:space="preserve">Binomial</t>
  </si>
  <si>
    <t xml:space="preserve">NoCount</t>
  </si>
  <si>
    <t xml:space="preserve">LnLikelihood</t>
  </si>
  <si>
    <t xml:space="preserve">Difference from max.</t>
  </si>
  <si>
    <t xml:space="preserve">Mated</t>
  </si>
  <si>
    <t xml:space="preserve">Virgin</t>
  </si>
  <si>
    <t xml:space="preserve">History</t>
  </si>
  <si>
    <t xml:space="preserve">Freq</t>
  </si>
  <si>
    <t xml:space="preserve">Parameter</t>
  </si>
  <si>
    <t xml:space="preserve">MLE</t>
  </si>
  <si>
    <t xml:space="preserve">Betas</t>
  </si>
  <si>
    <t xml:space="preserve">Multinomial probability of history</t>
  </si>
  <si>
    <t xml:space="preserve">f(00)</t>
  </si>
  <si>
    <t xml:space="preserve">00</t>
  </si>
  <si>
    <t xml:space="preserve">Mt+1</t>
  </si>
  <si>
    <t xml:space="preserve">Mult coeff.</t>
  </si>
  <si>
    <t xml:space="preserve">Prob. Portion</t>
  </si>
  <si>
    <t xml:space="preserve">ML</t>
  </si>
  <si>
    <t xml:space="preserve">Diff.</t>
  </si>
  <si>
    <t xml:space="preserve">Est.</t>
  </si>
  <si>
    <t xml:space="preserve">Betas ML</t>
  </si>
  <si>
    <t xml:space="preserve">Expected</t>
  </si>
  <si>
    <t xml:space="preserve">001</t>
  </si>
  <si>
    <t xml:space="preserve">010</t>
  </si>
  <si>
    <t xml:space="preserve">011</t>
  </si>
  <si>
    <t xml:space="preserve">100</t>
  </si>
  <si>
    <t xml:space="preserve">101</t>
  </si>
  <si>
    <t xml:space="preserve">110</t>
  </si>
  <si>
    <t xml:space="preserve">f(000)</t>
  </si>
  <si>
    <t xml:space="preserve">111</t>
  </si>
  <si>
    <t xml:space="preserve">000</t>
  </si>
  <si>
    <t xml:space="preserve">p1</t>
  </si>
  <si>
    <t xml:space="preserve">p2</t>
  </si>
  <si>
    <t xml:space="preserve">p3</t>
  </si>
  <si>
    <t xml:space="preserve">Model</t>
  </si>
  <si>
    <t xml:space="preserve">K</t>
  </si>
  <si>
    <t xml:space="preserve">AIC</t>
  </si>
  <si>
    <t xml:space="preserve">AICc</t>
  </si>
  <si>
    <t xml:space="preserve">dAICc</t>
  </si>
  <si>
    <t xml:space="preserve">Weights</t>
  </si>
  <si>
    <t xml:space="preserve">Mo</t>
  </si>
  <si>
    <t xml:space="preserve">Mt</t>
  </si>
  <si>
    <t xml:space="preserve">Mb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</si>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</sst>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General"/>
    <numFmt numFmtId="167" formatCode="0.000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7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2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Difference from max.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Binomial!$E$1:$E$1</c:f>
              <c:strCache>
                <c:ptCount val="1"/>
                <c:pt idx="0">
                  <c:v>Difference from max.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Binomial!$A$2:$A$51</c:f>
              <c:numCache>
                <c:formatCode>General</c:formatCode>
                <c:ptCount val="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</c:v>
                </c:pt>
                <c:pt idx="6">
                  <c:v>0.56</c:v>
                </c:pt>
                <c:pt idx="7">
                  <c:v>0.57</c:v>
                </c:pt>
                <c:pt idx="8">
                  <c:v>0.58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</c:numCache>
            </c:numRef>
          </c:xVal>
          <c:yVal>
            <c:numRef>
              <c:f>Binomial!$E$2:$E$51</c:f>
              <c:numCache>
                <c:formatCode>General</c:formatCode>
                <c:ptCount val="50"/>
                <c:pt idx="0">
                  <c:v>3.16842515524543</c:v>
                </c:pt>
                <c:pt idx="1">
                  <c:v>2.89478909329098</c:v>
                </c:pt>
                <c:pt idx="2">
                  <c:v>2.63374670340226</c:v>
                </c:pt>
                <c:pt idx="3">
                  <c:v>2.38511890185678</c:v>
                </c:pt>
                <c:pt idx="4">
                  <c:v>2.14875568956594</c:v>
                </c:pt>
                <c:pt idx="5">
                  <c:v>1.9245356606664</c:v>
                </c:pt>
                <c:pt idx="6">
                  <c:v>1.71236573677332</c:v>
                </c:pt>
                <c:pt idx="7">
                  <c:v>1.51218112750939</c:v>
                </c:pt>
                <c:pt idx="8">
                  <c:v>1.32394552182815</c:v>
                </c:pt>
                <c:pt idx="9">
                  <c:v>1.14765151877579</c:v>
                </c:pt>
                <c:pt idx="10">
                  <c:v>0.983321310812364</c:v>
                </c:pt>
                <c:pt idx="11">
                  <c:v>0.831007637793132</c:v>
                </c:pt>
                <c:pt idx="12">
                  <c:v>0.690795035371529</c:v>
                </c:pt>
                <c:pt idx="13">
                  <c:v>0.562801408142835</c:v>
                </c:pt>
                <c:pt idx="14">
                  <c:v>0.447179965568665</c:v>
                </c:pt>
                <c:pt idx="15">
                  <c:v>0.344121567941734</c:v>
                </c:pt>
                <c:pt idx="16">
                  <c:v>0.253857540792865</c:v>
                </c:pt>
                <c:pt idx="17">
                  <c:v>0.176663029755566</c:v>
                </c:pt>
                <c:pt idx="18">
                  <c:v>0.112860984698116</c:v>
                </c:pt>
                <c:pt idx="19">
                  <c:v>0.0628268828428276</c:v>
                </c:pt>
                <c:pt idx="20">
                  <c:v>0.026994326851451</c:v>
                </c:pt>
                <c:pt idx="21">
                  <c:v>0.00586168711758717</c:v>
                </c:pt>
                <c:pt idx="22">
                  <c:v>0</c:v>
                </c:pt>
                <c:pt idx="23">
                  <c:v>0.0100623884941484</c:v>
                </c:pt>
                <c:pt idx="24">
                  <c:v>0.0367953430568662</c:v>
                </c:pt>
                <c:pt idx="25">
                  <c:v>0.0810522937971605</c:v>
                </c:pt>
                <c:pt idx="26">
                  <c:v>0.143810029228984</c:v>
                </c:pt>
                <c:pt idx="27">
                  <c:v>0.226188682949033</c:v>
                </c:pt>
                <c:pt idx="28">
                  <c:v>0.329476234860657</c:v>
                </c:pt>
                <c:pt idx="29">
                  <c:v>0.455158782693808</c:v>
                </c:pt>
                <c:pt idx="30">
                  <c:v>0.604958269460912</c:v>
                </c:pt>
                <c:pt idx="31">
                  <c:v>0.780879958982052</c:v>
                </c:pt>
                <c:pt idx="32">
                  <c:v>0.985272820802805</c:v>
                </c:pt>
                <c:pt idx="33">
                  <c:v>1.22090725311841</c:v>
                </c:pt>
                <c:pt idx="34">
                  <c:v>1.49107645539186</c:v>
                </c:pt>
                <c:pt idx="35">
                  <c:v>1.79973061974894</c:v>
                </c:pt>
                <c:pt idx="36">
                  <c:v>2.1516575485781</c:v>
                </c:pt>
                <c:pt idx="37">
                  <c:v>2.55273038273685</c:v>
                </c:pt>
                <c:pt idx="38">
                  <c:v>3.01025474785536</c:v>
                </c:pt>
                <c:pt idx="39">
                  <c:v>3.53346736992156</c:v>
                </c:pt>
                <c:pt idx="40">
                  <c:v>4.1342730744036</c:v>
                </c:pt>
                <c:pt idx="41">
                  <c:v>4.82837148303258</c:v>
                </c:pt>
                <c:pt idx="42">
                  <c:v>5.63705018169966</c:v>
                </c:pt>
                <c:pt idx="43">
                  <c:v>6.59018164492341</c:v>
                </c:pt>
                <c:pt idx="44">
                  <c:v>7.73154611368353</c:v>
                </c:pt>
                <c:pt idx="45">
                  <c:v>9.12905161022677</c:v>
                </c:pt>
                <c:pt idx="46">
                  <c:v>10.8965036751069</c:v>
                </c:pt>
                <c:pt idx="47">
                  <c:v>13.2472982253553</c:v>
                </c:pt>
                <c:pt idx="48">
                  <c:v>16.6605846944834</c:v>
                </c:pt>
                <c:pt idx="49">
                  <c:v>22.6654047758505</c:v>
                </c:pt>
              </c:numCache>
            </c:numRef>
          </c:yVal>
          <c:smooth val="0"/>
        </c:ser>
        <c:axId val="75864745"/>
        <c:axId val="58850195"/>
      </c:scatterChart>
      <c:valAx>
        <c:axId val="7586474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Estimate of 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850195"/>
        <c:crosses val="autoZero"/>
        <c:crossBetween val="midCat"/>
      </c:valAx>
      <c:valAx>
        <c:axId val="58850195"/>
        <c:scaling>
          <c:orientation val="minMax"/>
          <c:max val="25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Log likelihood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6474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224640</xdr:colOff>
      <xdr:row>12</xdr:row>
      <xdr:rowOff>157320</xdr:rowOff>
    </xdr:from>
    <xdr:to>
      <xdr:col>12</xdr:col>
      <xdr:colOff>355680</xdr:colOff>
      <xdr:row>28</xdr:row>
      <xdr:rowOff>94320</xdr:rowOff>
    </xdr:to>
    <xdr:graphicFrame>
      <xdr:nvGraphicFramePr>
        <xdr:cNvPr id="0" name="Chart 2"/>
        <xdr:cNvGraphicFramePr/>
      </xdr:nvGraphicFramePr>
      <xdr:xfrm>
        <a:off x="4487040" y="2443320"/>
        <a:ext cx="4832280" cy="298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7" createdVersion="3">
  <cacheSource type="worksheet">
    <worksheetSource ref="G4:G151" sheet="Sheet4"/>
  </cacheSource>
  <cacheFields count="1">
    <cacheField name="Histories" numFmtId="0">
      <sharedItems count="2">
        <s v="1"/>
        <s v="1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88" createdVersion="3">
  <cacheSource type="worksheet">
    <worksheetSource ref="A1:D289" sheet="Captures"/>
  </cacheSource>
  <cacheFields count="4">
    <cacheField name="Date" numFmtId="0">
      <sharedItems containsSemiMixedTypes="0" containsNonDate="0" containsDate="1" containsString="0" minDate="2013-04-21T00:00:00" maxDate="2013-06-25T00:00:00" count="8">
        <d v="2013-04-21T00:00:00"/>
        <d v="2013-04-22T00:00:00"/>
        <d v="2013-04-23T00:00:00"/>
        <d v="2013-05-20T00:00:00"/>
        <d v="2013-05-21T00:00:00"/>
        <d v="2013-05-22T00:00:00"/>
        <d v="2013-06-24T00:00:00"/>
        <d v="2013-06-25T00:00:00"/>
      </sharedItems>
    </cacheField>
    <cacheField name="Tag ID" numFmtId="0">
      <sharedItems count="185">
        <s v="A1"/>
        <s v="A10"/>
        <s v="A100"/>
        <s v="A101"/>
        <s v="A102"/>
        <s v="A103"/>
        <s v="A104"/>
        <s v="A105"/>
        <s v="A106"/>
        <s v="A107"/>
        <s v="A108"/>
        <s v="A109"/>
        <s v="A11"/>
        <s v="A110"/>
        <s v="A111"/>
        <s v="A112"/>
        <s v="A113"/>
        <s v="A114"/>
        <s v="A115"/>
        <s v="A116"/>
        <s v="A117"/>
        <s v="A118"/>
        <s v="A119"/>
        <s v="A12"/>
        <s v="A120"/>
        <s v="A121"/>
        <s v="A122"/>
        <s v="A123"/>
        <s v="A124"/>
        <s v="A125"/>
        <s v="A126"/>
        <s v="A127"/>
        <s v="A128"/>
        <s v="A129"/>
        <s v="A13"/>
        <s v="A130"/>
        <s v="A131"/>
        <s v="A132"/>
        <s v="A133"/>
        <s v="A134"/>
        <s v="A135"/>
        <s v="A136"/>
        <s v="A137"/>
        <s v="A138"/>
        <s v="A139"/>
        <s v="A14"/>
        <s v="A140"/>
        <s v="A141"/>
        <s v="A142"/>
        <s v="A143"/>
        <s v="A144"/>
        <s v="A145"/>
        <s v="A146"/>
        <s v="A147"/>
        <s v="A148"/>
        <s v="A149"/>
        <s v="A15"/>
        <s v="A150"/>
        <s v="A151"/>
        <s v="A152"/>
        <s v="A153"/>
        <s v="A154"/>
        <s v="A155"/>
        <s v="A156"/>
        <s v="A157"/>
        <s v="A158"/>
        <s v="A159"/>
        <s v="A16"/>
        <s v="A160"/>
        <s v="A161"/>
        <s v="A162"/>
        <s v="A163"/>
        <s v="A164"/>
        <s v="A165"/>
        <s v="A166"/>
        <s v="A167"/>
        <s v="A168"/>
        <s v="A169"/>
        <s v="A17"/>
        <s v="A170"/>
        <s v="A171"/>
        <s v="A172"/>
        <s v="A173"/>
        <s v="A174"/>
        <s v="A175"/>
        <s v="A176"/>
        <s v="A177"/>
        <s v="A178"/>
        <s v="A179"/>
        <s v="A18"/>
        <s v="A180"/>
        <s v="A181"/>
        <s v="A182"/>
        <s v="A183"/>
        <s v="A184"/>
        <s v="A185"/>
        <s v="A19"/>
        <s v="A2"/>
        <s v="A20"/>
        <s v="A21"/>
        <s v="A22"/>
        <s v="A23"/>
        <s v="A24"/>
        <s v="A25"/>
        <s v="A26"/>
        <s v="A27"/>
        <s v="A28"/>
        <s v="A29"/>
        <s v="A3"/>
        <s v="A30"/>
        <s v="A31"/>
        <s v="A32"/>
        <s v="A33"/>
        <s v="A34"/>
        <s v="A35"/>
        <s v="A36"/>
        <s v="A37"/>
        <s v="A38"/>
        <s v="A39"/>
        <s v="A4"/>
        <s v="A40"/>
        <s v="A41"/>
        <s v="A42"/>
        <s v="A43"/>
        <s v="A44"/>
        <s v="A45"/>
        <s v="A46"/>
        <s v="A47"/>
        <s v="A48"/>
        <s v="A49"/>
        <s v="A5"/>
        <s v="A50"/>
        <s v="A51"/>
        <s v="A52"/>
        <s v="A53"/>
        <s v="A54"/>
        <s v="A55"/>
        <s v="A56"/>
        <s v="A57"/>
        <s v="A58"/>
        <s v="A59"/>
        <s v="A6"/>
        <s v="A60"/>
        <s v="A61"/>
        <s v="A62"/>
        <s v="A63"/>
        <s v="A64"/>
        <s v="A65"/>
        <s v="A66"/>
        <s v="A67"/>
        <s v="A68"/>
        <s v="A69"/>
        <s v="A7"/>
        <s v="A70"/>
        <s v="A71"/>
        <s v="A72"/>
        <s v="A73"/>
        <s v="A74"/>
        <s v="A75"/>
        <s v="A76"/>
        <s v="A77"/>
        <s v="A78"/>
        <s v="A79"/>
        <s v="A8"/>
        <s v="A80"/>
        <s v="A81"/>
        <s v="A82"/>
        <s v="A83"/>
        <s v="A84"/>
        <s v="A85"/>
        <s v="A86"/>
        <s v="A87"/>
        <s v="A88"/>
        <s v="A89"/>
        <s v="A9"/>
        <s v="A90"/>
        <s v="A91"/>
        <s v="A92"/>
        <s v="A93"/>
        <s v="A94"/>
        <s v="A95"/>
        <s v="A96"/>
        <s v="A97"/>
        <s v="A98"/>
        <s v="A99"/>
      </sharedItems>
    </cacheField>
    <cacheField name="Month" numFmtId="0">
      <sharedItems containsSemiMixedTypes="0" containsString="0" containsNumber="1" containsInteger="1" minValue="4" maxValue="6" count="3">
        <n v="4"/>
        <n v="5"/>
        <n v="6"/>
      </sharedItems>
    </cacheField>
    <cacheField name="Ones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147" createdVersion="3">
  <cacheSource type="worksheet">
    <worksheetSource ref="P3:P150" sheet="Sheet4"/>
  </cacheSource>
  <cacheFields count="1">
    <cacheField name="Histories" numFmtId="0">
      <sharedItems count="3">
        <s v="01"/>
        <s v="10"/>
        <s v="1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"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8">
  <r>
    <x v="0"/>
    <x v="0"/>
    <x v="0"/>
    <x v="0"/>
  </r>
  <r>
    <x v="0"/>
    <x v="97"/>
    <x v="0"/>
    <x v="0"/>
  </r>
  <r>
    <x v="0"/>
    <x v="108"/>
    <x v="0"/>
    <x v="0"/>
  </r>
  <r>
    <x v="0"/>
    <x v="119"/>
    <x v="0"/>
    <x v="0"/>
  </r>
  <r>
    <x v="0"/>
    <x v="130"/>
    <x v="0"/>
    <x v="0"/>
  </r>
  <r>
    <x v="0"/>
    <x v="141"/>
    <x v="0"/>
    <x v="0"/>
  </r>
  <r>
    <x v="0"/>
    <x v="152"/>
    <x v="0"/>
    <x v="0"/>
  </r>
  <r>
    <x v="0"/>
    <x v="163"/>
    <x v="0"/>
    <x v="0"/>
  </r>
  <r>
    <x v="0"/>
    <x v="174"/>
    <x v="0"/>
    <x v="0"/>
  </r>
  <r>
    <x v="0"/>
    <x v="1"/>
    <x v="0"/>
    <x v="0"/>
  </r>
  <r>
    <x v="0"/>
    <x v="12"/>
    <x v="0"/>
    <x v="0"/>
  </r>
  <r>
    <x v="0"/>
    <x v="23"/>
    <x v="0"/>
    <x v="0"/>
  </r>
  <r>
    <x v="0"/>
    <x v="34"/>
    <x v="0"/>
    <x v="0"/>
  </r>
  <r>
    <x v="0"/>
    <x v="45"/>
    <x v="0"/>
    <x v="0"/>
  </r>
  <r>
    <x v="0"/>
    <x v="56"/>
    <x v="0"/>
    <x v="0"/>
  </r>
  <r>
    <x v="0"/>
    <x v="67"/>
    <x v="0"/>
    <x v="0"/>
  </r>
  <r>
    <x v="0"/>
    <x v="78"/>
    <x v="0"/>
    <x v="0"/>
  </r>
  <r>
    <x v="0"/>
    <x v="89"/>
    <x v="0"/>
    <x v="0"/>
  </r>
  <r>
    <x v="0"/>
    <x v="96"/>
    <x v="0"/>
    <x v="0"/>
  </r>
  <r>
    <x v="0"/>
    <x v="98"/>
    <x v="0"/>
    <x v="0"/>
  </r>
  <r>
    <x v="0"/>
    <x v="99"/>
    <x v="0"/>
    <x v="0"/>
  </r>
  <r>
    <x v="0"/>
    <x v="100"/>
    <x v="0"/>
    <x v="0"/>
  </r>
  <r>
    <x v="0"/>
    <x v="101"/>
    <x v="0"/>
    <x v="0"/>
  </r>
  <r>
    <x v="0"/>
    <x v="102"/>
    <x v="0"/>
    <x v="0"/>
  </r>
  <r>
    <x v="1"/>
    <x v="141"/>
    <x v="0"/>
    <x v="0"/>
  </r>
  <r>
    <x v="1"/>
    <x v="152"/>
    <x v="0"/>
    <x v="0"/>
  </r>
  <r>
    <x v="1"/>
    <x v="174"/>
    <x v="0"/>
    <x v="0"/>
  </r>
  <r>
    <x v="1"/>
    <x v="78"/>
    <x v="0"/>
    <x v="0"/>
  </r>
  <r>
    <x v="1"/>
    <x v="103"/>
    <x v="0"/>
    <x v="0"/>
  </r>
  <r>
    <x v="1"/>
    <x v="104"/>
    <x v="0"/>
    <x v="0"/>
  </r>
  <r>
    <x v="1"/>
    <x v="105"/>
    <x v="0"/>
    <x v="0"/>
  </r>
  <r>
    <x v="1"/>
    <x v="106"/>
    <x v="0"/>
    <x v="0"/>
  </r>
  <r>
    <x v="1"/>
    <x v="107"/>
    <x v="0"/>
    <x v="0"/>
  </r>
  <r>
    <x v="1"/>
    <x v="109"/>
    <x v="0"/>
    <x v="0"/>
  </r>
  <r>
    <x v="1"/>
    <x v="110"/>
    <x v="0"/>
    <x v="0"/>
  </r>
  <r>
    <x v="1"/>
    <x v="111"/>
    <x v="0"/>
    <x v="0"/>
  </r>
  <r>
    <x v="1"/>
    <x v="112"/>
    <x v="0"/>
    <x v="0"/>
  </r>
  <r>
    <x v="1"/>
    <x v="113"/>
    <x v="0"/>
    <x v="0"/>
  </r>
  <r>
    <x v="1"/>
    <x v="114"/>
    <x v="0"/>
    <x v="0"/>
  </r>
  <r>
    <x v="1"/>
    <x v="115"/>
    <x v="0"/>
    <x v="0"/>
  </r>
  <r>
    <x v="1"/>
    <x v="116"/>
    <x v="0"/>
    <x v="0"/>
  </r>
  <r>
    <x v="1"/>
    <x v="117"/>
    <x v="0"/>
    <x v="0"/>
  </r>
  <r>
    <x v="1"/>
    <x v="118"/>
    <x v="0"/>
    <x v="0"/>
  </r>
  <r>
    <x v="1"/>
    <x v="120"/>
    <x v="0"/>
    <x v="0"/>
  </r>
  <r>
    <x v="1"/>
    <x v="121"/>
    <x v="0"/>
    <x v="0"/>
  </r>
  <r>
    <x v="1"/>
    <x v="122"/>
    <x v="0"/>
    <x v="0"/>
  </r>
  <r>
    <x v="1"/>
    <x v="123"/>
    <x v="0"/>
    <x v="0"/>
  </r>
  <r>
    <x v="1"/>
    <x v="124"/>
    <x v="0"/>
    <x v="0"/>
  </r>
  <r>
    <x v="1"/>
    <x v="125"/>
    <x v="0"/>
    <x v="0"/>
  </r>
  <r>
    <x v="1"/>
    <x v="126"/>
    <x v="0"/>
    <x v="0"/>
  </r>
  <r>
    <x v="2"/>
    <x v="97"/>
    <x v="0"/>
    <x v="0"/>
  </r>
  <r>
    <x v="2"/>
    <x v="34"/>
    <x v="0"/>
    <x v="0"/>
  </r>
  <r>
    <x v="2"/>
    <x v="89"/>
    <x v="0"/>
    <x v="0"/>
  </r>
  <r>
    <x v="2"/>
    <x v="101"/>
    <x v="0"/>
    <x v="0"/>
  </r>
  <r>
    <x v="2"/>
    <x v="102"/>
    <x v="0"/>
    <x v="0"/>
  </r>
  <r>
    <x v="2"/>
    <x v="103"/>
    <x v="0"/>
    <x v="0"/>
  </r>
  <r>
    <x v="2"/>
    <x v="106"/>
    <x v="0"/>
    <x v="0"/>
  </r>
  <r>
    <x v="2"/>
    <x v="109"/>
    <x v="0"/>
    <x v="0"/>
  </r>
  <r>
    <x v="2"/>
    <x v="111"/>
    <x v="0"/>
    <x v="0"/>
  </r>
  <r>
    <x v="2"/>
    <x v="113"/>
    <x v="0"/>
    <x v="0"/>
  </r>
  <r>
    <x v="2"/>
    <x v="116"/>
    <x v="0"/>
    <x v="0"/>
  </r>
  <r>
    <x v="2"/>
    <x v="120"/>
    <x v="0"/>
    <x v="0"/>
  </r>
  <r>
    <x v="2"/>
    <x v="125"/>
    <x v="0"/>
    <x v="0"/>
  </r>
  <r>
    <x v="2"/>
    <x v="127"/>
    <x v="0"/>
    <x v="0"/>
  </r>
  <r>
    <x v="2"/>
    <x v="128"/>
    <x v="0"/>
    <x v="0"/>
  </r>
  <r>
    <x v="2"/>
    <x v="129"/>
    <x v="0"/>
    <x v="0"/>
  </r>
  <r>
    <x v="2"/>
    <x v="131"/>
    <x v="0"/>
    <x v="0"/>
  </r>
  <r>
    <x v="2"/>
    <x v="132"/>
    <x v="0"/>
    <x v="0"/>
  </r>
  <r>
    <x v="2"/>
    <x v="133"/>
    <x v="0"/>
    <x v="0"/>
  </r>
  <r>
    <x v="2"/>
    <x v="134"/>
    <x v="0"/>
    <x v="0"/>
  </r>
  <r>
    <x v="2"/>
    <x v="135"/>
    <x v="0"/>
    <x v="0"/>
  </r>
  <r>
    <x v="2"/>
    <x v="136"/>
    <x v="0"/>
    <x v="0"/>
  </r>
  <r>
    <x v="2"/>
    <x v="137"/>
    <x v="0"/>
    <x v="0"/>
  </r>
  <r>
    <x v="2"/>
    <x v="138"/>
    <x v="0"/>
    <x v="0"/>
  </r>
  <r>
    <x v="2"/>
    <x v="139"/>
    <x v="0"/>
    <x v="0"/>
  </r>
  <r>
    <x v="2"/>
    <x v="140"/>
    <x v="0"/>
    <x v="0"/>
  </r>
  <r>
    <x v="2"/>
    <x v="142"/>
    <x v="0"/>
    <x v="0"/>
  </r>
  <r>
    <x v="2"/>
    <x v="143"/>
    <x v="0"/>
    <x v="0"/>
  </r>
  <r>
    <x v="2"/>
    <x v="144"/>
    <x v="0"/>
    <x v="0"/>
  </r>
  <r>
    <x v="2"/>
    <x v="145"/>
    <x v="0"/>
    <x v="0"/>
  </r>
  <r>
    <x v="2"/>
    <x v="146"/>
    <x v="0"/>
    <x v="0"/>
  </r>
  <r>
    <x v="2"/>
    <x v="147"/>
    <x v="0"/>
    <x v="0"/>
  </r>
  <r>
    <x v="2"/>
    <x v="148"/>
    <x v="0"/>
    <x v="0"/>
  </r>
  <r>
    <x v="2"/>
    <x v="149"/>
    <x v="0"/>
    <x v="0"/>
  </r>
  <r>
    <x v="2"/>
    <x v="150"/>
    <x v="0"/>
    <x v="0"/>
  </r>
  <r>
    <x v="2"/>
    <x v="151"/>
    <x v="0"/>
    <x v="0"/>
  </r>
  <r>
    <x v="2"/>
    <x v="153"/>
    <x v="0"/>
    <x v="0"/>
  </r>
  <r>
    <x v="2"/>
    <x v="154"/>
    <x v="0"/>
    <x v="0"/>
  </r>
  <r>
    <x v="3"/>
    <x v="174"/>
    <x v="1"/>
    <x v="0"/>
  </r>
  <r>
    <x v="3"/>
    <x v="1"/>
    <x v="1"/>
    <x v="0"/>
  </r>
  <r>
    <x v="3"/>
    <x v="104"/>
    <x v="1"/>
    <x v="0"/>
  </r>
  <r>
    <x v="3"/>
    <x v="122"/>
    <x v="1"/>
    <x v="0"/>
  </r>
  <r>
    <x v="3"/>
    <x v="128"/>
    <x v="1"/>
    <x v="0"/>
  </r>
  <r>
    <x v="3"/>
    <x v="146"/>
    <x v="1"/>
    <x v="0"/>
  </r>
  <r>
    <x v="3"/>
    <x v="149"/>
    <x v="1"/>
    <x v="0"/>
  </r>
  <r>
    <x v="3"/>
    <x v="155"/>
    <x v="1"/>
    <x v="0"/>
  </r>
  <r>
    <x v="3"/>
    <x v="156"/>
    <x v="1"/>
    <x v="0"/>
  </r>
  <r>
    <x v="3"/>
    <x v="157"/>
    <x v="1"/>
    <x v="0"/>
  </r>
  <r>
    <x v="3"/>
    <x v="158"/>
    <x v="1"/>
    <x v="0"/>
  </r>
  <r>
    <x v="3"/>
    <x v="159"/>
    <x v="1"/>
    <x v="0"/>
  </r>
  <r>
    <x v="3"/>
    <x v="160"/>
    <x v="1"/>
    <x v="0"/>
  </r>
  <r>
    <x v="3"/>
    <x v="161"/>
    <x v="1"/>
    <x v="0"/>
  </r>
  <r>
    <x v="3"/>
    <x v="162"/>
    <x v="1"/>
    <x v="0"/>
  </r>
  <r>
    <x v="3"/>
    <x v="164"/>
    <x v="1"/>
    <x v="0"/>
  </r>
  <r>
    <x v="3"/>
    <x v="165"/>
    <x v="1"/>
    <x v="0"/>
  </r>
  <r>
    <x v="3"/>
    <x v="166"/>
    <x v="1"/>
    <x v="0"/>
  </r>
  <r>
    <x v="3"/>
    <x v="167"/>
    <x v="1"/>
    <x v="0"/>
  </r>
  <r>
    <x v="3"/>
    <x v="168"/>
    <x v="1"/>
    <x v="0"/>
  </r>
  <r>
    <x v="3"/>
    <x v="169"/>
    <x v="1"/>
    <x v="0"/>
  </r>
  <r>
    <x v="3"/>
    <x v="170"/>
    <x v="1"/>
    <x v="0"/>
  </r>
  <r>
    <x v="3"/>
    <x v="171"/>
    <x v="1"/>
    <x v="0"/>
  </r>
  <r>
    <x v="3"/>
    <x v="172"/>
    <x v="1"/>
    <x v="0"/>
  </r>
  <r>
    <x v="3"/>
    <x v="173"/>
    <x v="1"/>
    <x v="0"/>
  </r>
  <r>
    <x v="4"/>
    <x v="23"/>
    <x v="1"/>
    <x v="0"/>
  </r>
  <r>
    <x v="4"/>
    <x v="89"/>
    <x v="1"/>
    <x v="0"/>
  </r>
  <r>
    <x v="4"/>
    <x v="122"/>
    <x v="1"/>
    <x v="0"/>
  </r>
  <r>
    <x v="4"/>
    <x v="123"/>
    <x v="1"/>
    <x v="0"/>
  </r>
  <r>
    <x v="4"/>
    <x v="127"/>
    <x v="1"/>
    <x v="0"/>
  </r>
  <r>
    <x v="4"/>
    <x v="135"/>
    <x v="1"/>
    <x v="0"/>
  </r>
  <r>
    <x v="4"/>
    <x v="137"/>
    <x v="1"/>
    <x v="0"/>
  </r>
  <r>
    <x v="4"/>
    <x v="146"/>
    <x v="1"/>
    <x v="0"/>
  </r>
  <r>
    <x v="4"/>
    <x v="150"/>
    <x v="1"/>
    <x v="0"/>
  </r>
  <r>
    <x v="4"/>
    <x v="168"/>
    <x v="1"/>
    <x v="0"/>
  </r>
  <r>
    <x v="4"/>
    <x v="175"/>
    <x v="1"/>
    <x v="0"/>
  </r>
  <r>
    <x v="4"/>
    <x v="176"/>
    <x v="1"/>
    <x v="0"/>
  </r>
  <r>
    <x v="4"/>
    <x v="177"/>
    <x v="1"/>
    <x v="0"/>
  </r>
  <r>
    <x v="4"/>
    <x v="178"/>
    <x v="1"/>
    <x v="0"/>
  </r>
  <r>
    <x v="4"/>
    <x v="179"/>
    <x v="1"/>
    <x v="0"/>
  </r>
  <r>
    <x v="4"/>
    <x v="180"/>
    <x v="1"/>
    <x v="0"/>
  </r>
  <r>
    <x v="4"/>
    <x v="181"/>
    <x v="1"/>
    <x v="0"/>
  </r>
  <r>
    <x v="4"/>
    <x v="182"/>
    <x v="1"/>
    <x v="0"/>
  </r>
  <r>
    <x v="4"/>
    <x v="183"/>
    <x v="1"/>
    <x v="0"/>
  </r>
  <r>
    <x v="4"/>
    <x v="184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9"/>
    <x v="1"/>
    <x v="0"/>
  </r>
  <r>
    <x v="4"/>
    <x v="10"/>
    <x v="1"/>
    <x v="0"/>
  </r>
  <r>
    <x v="4"/>
    <x v="11"/>
    <x v="1"/>
    <x v="0"/>
  </r>
  <r>
    <x v="4"/>
    <x v="13"/>
    <x v="1"/>
    <x v="0"/>
  </r>
  <r>
    <x v="4"/>
    <x v="14"/>
    <x v="1"/>
    <x v="0"/>
  </r>
  <r>
    <x v="4"/>
    <x v="15"/>
    <x v="1"/>
    <x v="0"/>
  </r>
  <r>
    <x v="4"/>
    <x v="16"/>
    <x v="1"/>
    <x v="0"/>
  </r>
  <r>
    <x v="4"/>
    <x v="17"/>
    <x v="1"/>
    <x v="0"/>
  </r>
  <r>
    <x v="4"/>
    <x v="18"/>
    <x v="1"/>
    <x v="0"/>
  </r>
  <r>
    <x v="4"/>
    <x v="19"/>
    <x v="1"/>
    <x v="0"/>
  </r>
  <r>
    <x v="4"/>
    <x v="20"/>
    <x v="1"/>
    <x v="0"/>
  </r>
  <r>
    <x v="4"/>
    <x v="21"/>
    <x v="1"/>
    <x v="0"/>
  </r>
  <r>
    <x v="5"/>
    <x v="12"/>
    <x v="1"/>
    <x v="0"/>
  </r>
  <r>
    <x v="5"/>
    <x v="23"/>
    <x v="1"/>
    <x v="0"/>
  </r>
  <r>
    <x v="5"/>
    <x v="99"/>
    <x v="1"/>
    <x v="0"/>
  </r>
  <r>
    <x v="5"/>
    <x v="106"/>
    <x v="1"/>
    <x v="0"/>
  </r>
  <r>
    <x v="5"/>
    <x v="109"/>
    <x v="1"/>
    <x v="0"/>
  </r>
  <r>
    <x v="5"/>
    <x v="112"/>
    <x v="1"/>
    <x v="0"/>
  </r>
  <r>
    <x v="5"/>
    <x v="118"/>
    <x v="1"/>
    <x v="0"/>
  </r>
  <r>
    <x v="5"/>
    <x v="120"/>
    <x v="1"/>
    <x v="0"/>
  </r>
  <r>
    <x v="5"/>
    <x v="132"/>
    <x v="1"/>
    <x v="0"/>
  </r>
  <r>
    <x v="5"/>
    <x v="135"/>
    <x v="1"/>
    <x v="0"/>
  </r>
  <r>
    <x v="5"/>
    <x v="145"/>
    <x v="1"/>
    <x v="0"/>
  </r>
  <r>
    <x v="5"/>
    <x v="158"/>
    <x v="1"/>
    <x v="0"/>
  </r>
  <r>
    <x v="5"/>
    <x v="161"/>
    <x v="1"/>
    <x v="0"/>
  </r>
  <r>
    <x v="5"/>
    <x v="162"/>
    <x v="1"/>
    <x v="0"/>
  </r>
  <r>
    <x v="5"/>
    <x v="172"/>
    <x v="1"/>
    <x v="0"/>
  </r>
  <r>
    <x v="5"/>
    <x v="173"/>
    <x v="1"/>
    <x v="0"/>
  </r>
  <r>
    <x v="5"/>
    <x v="177"/>
    <x v="1"/>
    <x v="0"/>
  </r>
  <r>
    <x v="5"/>
    <x v="183"/>
    <x v="1"/>
    <x v="0"/>
  </r>
  <r>
    <x v="5"/>
    <x v="9"/>
    <x v="1"/>
    <x v="0"/>
  </r>
  <r>
    <x v="5"/>
    <x v="13"/>
    <x v="1"/>
    <x v="0"/>
  </r>
  <r>
    <x v="5"/>
    <x v="22"/>
    <x v="1"/>
    <x v="0"/>
  </r>
  <r>
    <x v="5"/>
    <x v="24"/>
    <x v="1"/>
    <x v="0"/>
  </r>
  <r>
    <x v="5"/>
    <x v="25"/>
    <x v="1"/>
    <x v="0"/>
  </r>
  <r>
    <x v="5"/>
    <x v="26"/>
    <x v="1"/>
    <x v="0"/>
  </r>
  <r>
    <x v="5"/>
    <x v="27"/>
    <x v="1"/>
    <x v="0"/>
  </r>
  <r>
    <x v="5"/>
    <x v="28"/>
    <x v="1"/>
    <x v="0"/>
  </r>
  <r>
    <x v="5"/>
    <x v="29"/>
    <x v="1"/>
    <x v="0"/>
  </r>
  <r>
    <x v="5"/>
    <x v="30"/>
    <x v="1"/>
    <x v="0"/>
  </r>
  <r>
    <x v="5"/>
    <x v="31"/>
    <x v="1"/>
    <x v="0"/>
  </r>
  <r>
    <x v="5"/>
    <x v="32"/>
    <x v="1"/>
    <x v="0"/>
  </r>
  <r>
    <x v="5"/>
    <x v="33"/>
    <x v="1"/>
    <x v="0"/>
  </r>
  <r>
    <x v="5"/>
    <x v="35"/>
    <x v="1"/>
    <x v="0"/>
  </r>
  <r>
    <x v="5"/>
    <x v="36"/>
    <x v="1"/>
    <x v="0"/>
  </r>
  <r>
    <x v="5"/>
    <x v="37"/>
    <x v="1"/>
    <x v="0"/>
  </r>
  <r>
    <x v="5"/>
    <x v="38"/>
    <x v="1"/>
    <x v="0"/>
  </r>
  <r>
    <x v="5"/>
    <x v="39"/>
    <x v="1"/>
    <x v="0"/>
  </r>
  <r>
    <x v="5"/>
    <x v="40"/>
    <x v="1"/>
    <x v="0"/>
  </r>
  <r>
    <x v="5"/>
    <x v="41"/>
    <x v="1"/>
    <x v="0"/>
  </r>
  <r>
    <x v="5"/>
    <x v="42"/>
    <x v="1"/>
    <x v="0"/>
  </r>
  <r>
    <x v="5"/>
    <x v="43"/>
    <x v="1"/>
    <x v="0"/>
  </r>
  <r>
    <x v="5"/>
    <x v="44"/>
    <x v="1"/>
    <x v="0"/>
  </r>
  <r>
    <x v="5"/>
    <x v="46"/>
    <x v="1"/>
    <x v="0"/>
  </r>
  <r>
    <x v="5"/>
    <x v="47"/>
    <x v="1"/>
    <x v="0"/>
  </r>
  <r>
    <x v="5"/>
    <x v="48"/>
    <x v="1"/>
    <x v="0"/>
  </r>
  <r>
    <x v="5"/>
    <x v="49"/>
    <x v="1"/>
    <x v="0"/>
  </r>
  <r>
    <x v="5"/>
    <x v="50"/>
    <x v="1"/>
    <x v="0"/>
  </r>
  <r>
    <x v="5"/>
    <x v="51"/>
    <x v="1"/>
    <x v="0"/>
  </r>
  <r>
    <x v="5"/>
    <x v="52"/>
    <x v="1"/>
    <x v="0"/>
  </r>
  <r>
    <x v="5"/>
    <x v="53"/>
    <x v="1"/>
    <x v="0"/>
  </r>
  <r>
    <x v="6"/>
    <x v="119"/>
    <x v="2"/>
    <x v="0"/>
  </r>
  <r>
    <x v="6"/>
    <x v="163"/>
    <x v="2"/>
    <x v="0"/>
  </r>
  <r>
    <x v="6"/>
    <x v="67"/>
    <x v="2"/>
    <x v="0"/>
  </r>
  <r>
    <x v="6"/>
    <x v="113"/>
    <x v="2"/>
    <x v="0"/>
  </r>
  <r>
    <x v="6"/>
    <x v="132"/>
    <x v="2"/>
    <x v="0"/>
  </r>
  <r>
    <x v="6"/>
    <x v="135"/>
    <x v="2"/>
    <x v="0"/>
  </r>
  <r>
    <x v="6"/>
    <x v="146"/>
    <x v="2"/>
    <x v="0"/>
  </r>
  <r>
    <x v="6"/>
    <x v="147"/>
    <x v="2"/>
    <x v="0"/>
  </r>
  <r>
    <x v="6"/>
    <x v="160"/>
    <x v="2"/>
    <x v="0"/>
  </r>
  <r>
    <x v="6"/>
    <x v="172"/>
    <x v="2"/>
    <x v="0"/>
  </r>
  <r>
    <x v="6"/>
    <x v="177"/>
    <x v="2"/>
    <x v="0"/>
  </r>
  <r>
    <x v="6"/>
    <x v="4"/>
    <x v="2"/>
    <x v="0"/>
  </r>
  <r>
    <x v="6"/>
    <x v="6"/>
    <x v="2"/>
    <x v="0"/>
  </r>
  <r>
    <x v="6"/>
    <x v="16"/>
    <x v="2"/>
    <x v="0"/>
  </r>
  <r>
    <x v="6"/>
    <x v="18"/>
    <x v="2"/>
    <x v="0"/>
  </r>
  <r>
    <x v="6"/>
    <x v="22"/>
    <x v="2"/>
    <x v="0"/>
  </r>
  <r>
    <x v="6"/>
    <x v="30"/>
    <x v="2"/>
    <x v="0"/>
  </r>
  <r>
    <x v="6"/>
    <x v="39"/>
    <x v="2"/>
    <x v="0"/>
  </r>
  <r>
    <x v="6"/>
    <x v="42"/>
    <x v="2"/>
    <x v="0"/>
  </r>
  <r>
    <x v="6"/>
    <x v="43"/>
    <x v="2"/>
    <x v="0"/>
  </r>
  <r>
    <x v="6"/>
    <x v="46"/>
    <x v="2"/>
    <x v="0"/>
  </r>
  <r>
    <x v="6"/>
    <x v="47"/>
    <x v="2"/>
    <x v="0"/>
  </r>
  <r>
    <x v="6"/>
    <x v="54"/>
    <x v="2"/>
    <x v="0"/>
  </r>
  <r>
    <x v="6"/>
    <x v="55"/>
    <x v="2"/>
    <x v="0"/>
  </r>
  <r>
    <x v="6"/>
    <x v="57"/>
    <x v="2"/>
    <x v="0"/>
  </r>
  <r>
    <x v="6"/>
    <x v="58"/>
    <x v="2"/>
    <x v="0"/>
  </r>
  <r>
    <x v="6"/>
    <x v="59"/>
    <x v="2"/>
    <x v="0"/>
  </r>
  <r>
    <x v="6"/>
    <x v="60"/>
    <x v="2"/>
    <x v="0"/>
  </r>
  <r>
    <x v="6"/>
    <x v="61"/>
    <x v="2"/>
    <x v="0"/>
  </r>
  <r>
    <x v="6"/>
    <x v="62"/>
    <x v="2"/>
    <x v="0"/>
  </r>
  <r>
    <x v="6"/>
    <x v="63"/>
    <x v="2"/>
    <x v="0"/>
  </r>
  <r>
    <x v="6"/>
    <x v="64"/>
    <x v="2"/>
    <x v="0"/>
  </r>
  <r>
    <x v="6"/>
    <x v="65"/>
    <x v="2"/>
    <x v="0"/>
  </r>
  <r>
    <x v="6"/>
    <x v="66"/>
    <x v="2"/>
    <x v="0"/>
  </r>
  <r>
    <x v="6"/>
    <x v="68"/>
    <x v="2"/>
    <x v="0"/>
  </r>
  <r>
    <x v="6"/>
    <x v="69"/>
    <x v="2"/>
    <x v="0"/>
  </r>
  <r>
    <x v="6"/>
    <x v="70"/>
    <x v="2"/>
    <x v="0"/>
  </r>
  <r>
    <x v="6"/>
    <x v="71"/>
    <x v="2"/>
    <x v="0"/>
  </r>
  <r>
    <x v="6"/>
    <x v="72"/>
    <x v="2"/>
    <x v="0"/>
  </r>
  <r>
    <x v="6"/>
    <x v="73"/>
    <x v="2"/>
    <x v="0"/>
  </r>
  <r>
    <x v="6"/>
    <x v="74"/>
    <x v="2"/>
    <x v="0"/>
  </r>
  <r>
    <x v="6"/>
    <x v="75"/>
    <x v="2"/>
    <x v="0"/>
  </r>
  <r>
    <x v="6"/>
    <x v="76"/>
    <x v="2"/>
    <x v="0"/>
  </r>
  <r>
    <x v="7"/>
    <x v="108"/>
    <x v="2"/>
    <x v="0"/>
  </r>
  <r>
    <x v="7"/>
    <x v="130"/>
    <x v="2"/>
    <x v="0"/>
  </r>
  <r>
    <x v="7"/>
    <x v="45"/>
    <x v="2"/>
    <x v="0"/>
  </r>
  <r>
    <x v="7"/>
    <x v="110"/>
    <x v="2"/>
    <x v="0"/>
  </r>
  <r>
    <x v="7"/>
    <x v="116"/>
    <x v="2"/>
    <x v="0"/>
  </r>
  <r>
    <x v="7"/>
    <x v="117"/>
    <x v="2"/>
    <x v="0"/>
  </r>
  <r>
    <x v="7"/>
    <x v="120"/>
    <x v="2"/>
    <x v="0"/>
  </r>
  <r>
    <x v="7"/>
    <x v="121"/>
    <x v="2"/>
    <x v="0"/>
  </r>
  <r>
    <x v="7"/>
    <x v="133"/>
    <x v="2"/>
    <x v="0"/>
  </r>
  <r>
    <x v="7"/>
    <x v="139"/>
    <x v="2"/>
    <x v="0"/>
  </r>
  <r>
    <x v="7"/>
    <x v="181"/>
    <x v="2"/>
    <x v="0"/>
  </r>
  <r>
    <x v="7"/>
    <x v="4"/>
    <x v="2"/>
    <x v="0"/>
  </r>
  <r>
    <x v="7"/>
    <x v="6"/>
    <x v="2"/>
    <x v="0"/>
  </r>
  <r>
    <x v="7"/>
    <x v="7"/>
    <x v="2"/>
    <x v="0"/>
  </r>
  <r>
    <x v="7"/>
    <x v="11"/>
    <x v="2"/>
    <x v="0"/>
  </r>
  <r>
    <x v="7"/>
    <x v="15"/>
    <x v="2"/>
    <x v="0"/>
  </r>
  <r>
    <x v="7"/>
    <x v="18"/>
    <x v="2"/>
    <x v="0"/>
  </r>
  <r>
    <x v="7"/>
    <x v="27"/>
    <x v="2"/>
    <x v="0"/>
  </r>
  <r>
    <x v="7"/>
    <x v="29"/>
    <x v="2"/>
    <x v="0"/>
  </r>
  <r>
    <x v="7"/>
    <x v="50"/>
    <x v="2"/>
    <x v="0"/>
  </r>
  <r>
    <x v="7"/>
    <x v="58"/>
    <x v="2"/>
    <x v="0"/>
  </r>
  <r>
    <x v="7"/>
    <x v="59"/>
    <x v="2"/>
    <x v="0"/>
  </r>
  <r>
    <x v="7"/>
    <x v="63"/>
    <x v="2"/>
    <x v="0"/>
  </r>
  <r>
    <x v="7"/>
    <x v="66"/>
    <x v="2"/>
    <x v="0"/>
  </r>
  <r>
    <x v="7"/>
    <x v="68"/>
    <x v="2"/>
    <x v="0"/>
  </r>
  <r>
    <x v="7"/>
    <x v="70"/>
    <x v="2"/>
    <x v="0"/>
  </r>
  <r>
    <x v="7"/>
    <x v="71"/>
    <x v="2"/>
    <x v="0"/>
  </r>
  <r>
    <x v="7"/>
    <x v="77"/>
    <x v="2"/>
    <x v="0"/>
  </r>
  <r>
    <x v="7"/>
    <x v="79"/>
    <x v="2"/>
    <x v="0"/>
  </r>
  <r>
    <x v="7"/>
    <x v="80"/>
    <x v="2"/>
    <x v="0"/>
  </r>
  <r>
    <x v="7"/>
    <x v="81"/>
    <x v="2"/>
    <x v="0"/>
  </r>
  <r>
    <x v="7"/>
    <x v="82"/>
    <x v="2"/>
    <x v="0"/>
  </r>
  <r>
    <x v="7"/>
    <x v="83"/>
    <x v="2"/>
    <x v="0"/>
  </r>
  <r>
    <x v="7"/>
    <x v="84"/>
    <x v="2"/>
    <x v="0"/>
  </r>
  <r>
    <x v="7"/>
    <x v="85"/>
    <x v="2"/>
    <x v="0"/>
  </r>
  <r>
    <x v="7"/>
    <x v="86"/>
    <x v="2"/>
    <x v="0"/>
  </r>
  <r>
    <x v="7"/>
    <x v="87"/>
    <x v="2"/>
    <x v="0"/>
  </r>
  <r>
    <x v="7"/>
    <x v="88"/>
    <x v="2"/>
    <x v="0"/>
  </r>
  <r>
    <x v="7"/>
    <x v="90"/>
    <x v="2"/>
    <x v="0"/>
  </r>
  <r>
    <x v="7"/>
    <x v="91"/>
    <x v="2"/>
    <x v="0"/>
  </r>
  <r>
    <x v="7"/>
    <x v="92"/>
    <x v="2"/>
    <x v="0"/>
  </r>
  <r>
    <x v="7"/>
    <x v="93"/>
    <x v="2"/>
    <x v="0"/>
  </r>
  <r>
    <x v="7"/>
    <x v="94"/>
    <x v="2"/>
    <x v="0"/>
  </r>
  <r>
    <x v="7"/>
    <x v="95"/>
    <x v="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7"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pivotTable1.xml><?xml version="1.0" encoding="utf-8"?>
<pivotTableDefinition xmlns="http://schemas.openxmlformats.org/spreadsheetml/2006/main" name="Data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I4:J7" firstHeaderRow="1" firstDataRow="1" firstDataCol="1"/>
  <pivotFields count="1">
    <pivotField axis="axisRow" dataField="1" compact="0" showAll="0">
      <items count="3">
        <item x="1"/>
        <item x="0"/>
        <item t="default"/>
      </items>
    </pivotField>
  </pivotFields>
  <rowFields count="1">
    <field x="0"/>
  </rowFields>
  <dataFields count="1">
    <dataField name="Count of Histories" fld="0" subtotal="count" numFmtId="164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" cacheId="2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D152" firstHeaderRow="1" firstDataRow="2" firstDataCol="1"/>
  <pivotFields count="4">
    <pivotField compact="0" showAll="0"/>
    <pivotField axis="axisRow" compact="0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axis="axisCol" compact="0" showAll="0">
      <items count="4">
        <item x="0"/>
        <item x="1"/>
        <item h="1" x="2"/>
        <item t="default"/>
      </items>
    </pivotField>
    <pivotField dataField="1" compact="0" showAll="0"/>
  </pivotFields>
  <rowFields count="1">
    <field x="1"/>
  </rowFields>
  <colFields count="1">
    <field x="2"/>
  </colFields>
  <dataFields count="1">
    <dataField name="Max of Ones" fld="3" subtotal="max" numFmtId="164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1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R4:S8" firstHeaderRow="1" firstDataRow="1" firstDataCol="1"/>
  <pivotFields count="1">
    <pivotField axis="axisRow" dataField="1" compact="0" showAll="0" defaultSubtotal="0" outline="0">
      <items count="3">
        <item x="0"/>
        <item x="1"/>
        <item x="2"/>
      </items>
    </pivotField>
  </pivotFields>
  <rowFields count="1">
    <field x="0"/>
  </rowFields>
  <dataFields count="1">
    <dataField name="Count - Histories*" fld="0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6.29"/>
    <col collapsed="false" customWidth="true" hidden="false" outlineLevel="0" max="3" min="3" style="0" width="2"/>
    <col collapsed="false" customWidth="true" hidden="false" outlineLevel="0" max="4" min="4" style="0" width="11.3"/>
    <col collapsed="false" customWidth="true" hidden="false" outlineLevel="0" max="6" min="5" style="0" width="2.57"/>
    <col collapsed="false" customWidth="true" hidden="false" outlineLevel="0" max="8" min="8" style="0" width="3.98"/>
    <col collapsed="false" customWidth="true" hidden="false" outlineLevel="0" max="9" min="9" style="0" width="13.14"/>
    <col collapsed="false" customWidth="true" hidden="false" outlineLevel="0" max="10" min="10" style="0" width="17"/>
  </cols>
  <sheetData>
    <row r="1" customFormat="false" ht="15" hidden="false" customHeight="false" outlineLevel="0" collapsed="false">
      <c r="I1" s="1" t="s">
        <v>0</v>
      </c>
    </row>
    <row r="3" customFormat="false" ht="13.8" hidden="false" customHeight="false" outlineLevel="0" collapsed="false">
      <c r="A3" s="2" t="s">
        <v>1</v>
      </c>
      <c r="B3" s="3" t="s">
        <v>2</v>
      </c>
      <c r="C3" s="4"/>
      <c r="D3" s="5"/>
      <c r="L3" s="0" t="s">
        <v>3</v>
      </c>
      <c r="M3" s="0" t="n">
        <v>4</v>
      </c>
      <c r="N3" s="0" t="n">
        <v>5</v>
      </c>
      <c r="P3" s="0" t="s">
        <v>4</v>
      </c>
    </row>
    <row r="4" customFormat="false" ht="13.8" hidden="false" customHeight="false" outlineLevel="0" collapsed="false">
      <c r="A4" s="6" t="s">
        <v>3</v>
      </c>
      <c r="B4" s="7" t="n">
        <v>4</v>
      </c>
      <c r="C4" s="8" t="n">
        <v>5</v>
      </c>
      <c r="D4" s="9" t="s">
        <v>5</v>
      </c>
      <c r="G4" s="0" t="s">
        <v>4</v>
      </c>
      <c r="I4" s="10" t="s">
        <v>4</v>
      </c>
      <c r="J4" s="11" t="s">
        <v>6</v>
      </c>
      <c r="L4" s="0" t="s">
        <v>7</v>
      </c>
      <c r="M4" s="0" t="n">
        <v>1</v>
      </c>
      <c r="N4" s="0" t="n">
        <v>0</v>
      </c>
      <c r="P4" s="0" t="str">
        <f aca="false">M4&amp;N4</f>
        <v>10</v>
      </c>
      <c r="R4" s="10" t="s">
        <v>4</v>
      </c>
      <c r="S4" s="11" t="s">
        <v>6</v>
      </c>
    </row>
    <row r="5" customFormat="false" ht="13.8" hidden="false" customHeight="false" outlineLevel="0" collapsed="false">
      <c r="A5" s="12" t="s">
        <v>7</v>
      </c>
      <c r="B5" s="13" t="n">
        <v>1</v>
      </c>
      <c r="C5" s="14"/>
      <c r="D5" s="15" t="n">
        <v>1</v>
      </c>
      <c r="G5" s="0" t="str">
        <f aca="false">B5&amp;C5</f>
        <v>1</v>
      </c>
      <c r="I5" s="12" t="s">
        <v>8</v>
      </c>
      <c r="J5" s="16" t="n">
        <v>76</v>
      </c>
      <c r="L5" s="0" t="s">
        <v>9</v>
      </c>
      <c r="M5" s="0" t="n">
        <v>1</v>
      </c>
      <c r="N5" s="0" t="n">
        <v>1</v>
      </c>
      <c r="P5" s="0" t="str">
        <f aca="false">M5&amp;N5</f>
        <v>11</v>
      </c>
      <c r="R5" s="12" t="s">
        <v>8</v>
      </c>
      <c r="S5" s="16" t="n">
        <v>76</v>
      </c>
    </row>
    <row r="6" customFormat="false" ht="13.8" hidden="false" customHeight="false" outlineLevel="0" collapsed="false">
      <c r="A6" s="17" t="s">
        <v>9</v>
      </c>
      <c r="B6" s="18" t="n">
        <v>1</v>
      </c>
      <c r="C6" s="19" t="n">
        <v>1</v>
      </c>
      <c r="D6" s="20" t="n">
        <v>1</v>
      </c>
      <c r="G6" s="0" t="str">
        <f aca="false">B6&amp;C6</f>
        <v>11</v>
      </c>
      <c r="I6" s="17" t="s">
        <v>10</v>
      </c>
      <c r="J6" s="21" t="n">
        <v>48</v>
      </c>
      <c r="L6" s="0" t="s">
        <v>11</v>
      </c>
      <c r="M6" s="0" t="n">
        <v>0</v>
      </c>
      <c r="N6" s="0" t="n">
        <v>1</v>
      </c>
      <c r="P6" s="0" t="str">
        <f aca="false">M6&amp;N6</f>
        <v>01</v>
      </c>
      <c r="R6" s="17" t="s">
        <v>10</v>
      </c>
      <c r="S6" s="22" t="n">
        <v>48</v>
      </c>
    </row>
    <row r="7" customFormat="false" ht="13.8" hidden="false" customHeight="false" outlineLevel="0" collapsed="false">
      <c r="A7" s="17" t="s">
        <v>11</v>
      </c>
      <c r="B7" s="18"/>
      <c r="C7" s="19" t="n">
        <v>1</v>
      </c>
      <c r="D7" s="20" t="n">
        <v>1</v>
      </c>
      <c r="G7" s="0" t="str">
        <f aca="false">B7&amp;C7</f>
        <v>1</v>
      </c>
      <c r="I7" s="23" t="s">
        <v>12</v>
      </c>
      <c r="J7" s="24" t="n">
        <v>23</v>
      </c>
      <c r="L7" s="0" t="s">
        <v>13</v>
      </c>
      <c r="M7" s="0" t="n">
        <v>0</v>
      </c>
      <c r="N7" s="0" t="n">
        <v>1</v>
      </c>
      <c r="P7" s="0" t="str">
        <f aca="false">M7&amp;N7</f>
        <v>01</v>
      </c>
      <c r="R7" s="17" t="s">
        <v>12</v>
      </c>
      <c r="S7" s="21" t="n">
        <v>23</v>
      </c>
    </row>
    <row r="8" customFormat="false" ht="13.8" hidden="false" customHeight="false" outlineLevel="0" collapsed="false">
      <c r="A8" s="17" t="s">
        <v>13</v>
      </c>
      <c r="B8" s="18"/>
      <c r="C8" s="19" t="n">
        <v>1</v>
      </c>
      <c r="D8" s="20" t="n">
        <v>1</v>
      </c>
      <c r="G8" s="0" t="str">
        <f aca="false">B8&amp;C8</f>
        <v>1</v>
      </c>
      <c r="I8" s="0" t="s">
        <v>5</v>
      </c>
      <c r="J8" s="0" t="n">
        <v>147</v>
      </c>
      <c r="L8" s="0" t="s">
        <v>14</v>
      </c>
      <c r="M8" s="0" t="n">
        <v>0</v>
      </c>
      <c r="N8" s="0" t="n">
        <v>1</v>
      </c>
      <c r="P8" s="0" t="str">
        <f aca="false">M8&amp;N8</f>
        <v>01</v>
      </c>
      <c r="R8" s="23" t="s">
        <v>5</v>
      </c>
      <c r="S8" s="24" t="n">
        <v>147</v>
      </c>
    </row>
    <row r="9" customFormat="false" ht="13.8" hidden="false" customHeight="false" outlineLevel="0" collapsed="false">
      <c r="A9" s="17" t="s">
        <v>14</v>
      </c>
      <c r="B9" s="18"/>
      <c r="C9" s="19" t="n">
        <v>1</v>
      </c>
      <c r="D9" s="20" t="n">
        <v>1</v>
      </c>
      <c r="G9" s="0" t="str">
        <f aca="false">B9&amp;C9</f>
        <v>1</v>
      </c>
      <c r="L9" s="0" t="s">
        <v>15</v>
      </c>
      <c r="M9" s="0" t="n">
        <v>0</v>
      </c>
      <c r="N9" s="0" t="n">
        <v>1</v>
      </c>
      <c r="P9" s="0" t="str">
        <f aca="false">M9&amp;N9</f>
        <v>01</v>
      </c>
    </row>
    <row r="10" customFormat="false" ht="13.8" hidden="false" customHeight="false" outlineLevel="0" collapsed="false">
      <c r="A10" s="17" t="s">
        <v>15</v>
      </c>
      <c r="B10" s="18"/>
      <c r="C10" s="19" t="n">
        <v>1</v>
      </c>
      <c r="D10" s="20" t="n">
        <v>1</v>
      </c>
      <c r="G10" s="0" t="str">
        <f aca="false">B10&amp;C10</f>
        <v>1</v>
      </c>
      <c r="L10" s="0" t="s">
        <v>16</v>
      </c>
      <c r="M10" s="0" t="n">
        <v>0</v>
      </c>
      <c r="N10" s="0" t="n">
        <v>1</v>
      </c>
      <c r="P10" s="0" t="str">
        <f aca="false">M10&amp;N10</f>
        <v>01</v>
      </c>
    </row>
    <row r="11" customFormat="false" ht="13.8" hidden="false" customHeight="false" outlineLevel="0" collapsed="false">
      <c r="A11" s="17" t="s">
        <v>16</v>
      </c>
      <c r="B11" s="18"/>
      <c r="C11" s="19" t="n">
        <v>1</v>
      </c>
      <c r="D11" s="20" t="n">
        <v>1</v>
      </c>
      <c r="G11" s="0" t="str">
        <f aca="false">B11&amp;C11</f>
        <v>1</v>
      </c>
      <c r="I11" s="25" t="s">
        <v>17</v>
      </c>
      <c r="J11" s="0" t="n">
        <f aca="false">J6+J7</f>
        <v>71</v>
      </c>
      <c r="L11" s="0" t="s">
        <v>18</v>
      </c>
      <c r="M11" s="0" t="n">
        <v>0</v>
      </c>
      <c r="N11" s="0" t="n">
        <v>1</v>
      </c>
      <c r="P11" s="0" t="str">
        <f aca="false">M11&amp;N11</f>
        <v>01</v>
      </c>
    </row>
    <row r="12" customFormat="false" ht="13.8" hidden="false" customHeight="false" outlineLevel="0" collapsed="false">
      <c r="A12" s="17" t="s">
        <v>18</v>
      </c>
      <c r="B12" s="18"/>
      <c r="C12" s="19" t="n">
        <v>1</v>
      </c>
      <c r="D12" s="20" t="n">
        <v>1</v>
      </c>
      <c r="G12" s="0" t="str">
        <f aca="false">B12&amp;C12</f>
        <v>1</v>
      </c>
      <c r="I12" s="25" t="s">
        <v>19</v>
      </c>
      <c r="J12" s="0" t="n">
        <f aca="false">J5+J7</f>
        <v>99</v>
      </c>
      <c r="L12" s="0" t="s">
        <v>20</v>
      </c>
      <c r="M12" s="0" t="n">
        <v>0</v>
      </c>
      <c r="N12" s="0" t="n">
        <v>1</v>
      </c>
      <c r="P12" s="0" t="str">
        <f aca="false">M12&amp;N12</f>
        <v>01</v>
      </c>
    </row>
    <row r="13" customFormat="false" ht="13.8" hidden="false" customHeight="false" outlineLevel="0" collapsed="false">
      <c r="A13" s="17" t="s">
        <v>20</v>
      </c>
      <c r="B13" s="18"/>
      <c r="C13" s="19" t="n">
        <v>1</v>
      </c>
      <c r="D13" s="20" t="n">
        <v>1</v>
      </c>
      <c r="G13" s="0" t="str">
        <f aca="false">B13&amp;C13</f>
        <v>1</v>
      </c>
      <c r="I13" s="25" t="s">
        <v>21</v>
      </c>
      <c r="J13" s="0" t="n">
        <f aca="false">J7</f>
        <v>23</v>
      </c>
      <c r="L13" s="0" t="s">
        <v>22</v>
      </c>
      <c r="M13" s="0" t="n">
        <v>0</v>
      </c>
      <c r="N13" s="0" t="n">
        <v>1</v>
      </c>
      <c r="P13" s="0" t="str">
        <f aca="false">M13&amp;N13</f>
        <v>01</v>
      </c>
    </row>
    <row r="14" customFormat="false" ht="13.8" hidden="false" customHeight="false" outlineLevel="0" collapsed="false">
      <c r="A14" s="17" t="s">
        <v>22</v>
      </c>
      <c r="B14" s="18"/>
      <c r="C14" s="19" t="n">
        <v>1</v>
      </c>
      <c r="D14" s="20" t="n">
        <v>1</v>
      </c>
      <c r="G14" s="0" t="str">
        <f aca="false">B14&amp;C14</f>
        <v>1</v>
      </c>
      <c r="L14" s="0" t="s">
        <v>23</v>
      </c>
      <c r="M14" s="0" t="n">
        <v>0</v>
      </c>
      <c r="N14" s="0" t="n">
        <v>1</v>
      </c>
      <c r="P14" s="0" t="str">
        <f aca="false">M14&amp;N14</f>
        <v>01</v>
      </c>
    </row>
    <row r="15" customFormat="false" ht="13.8" hidden="false" customHeight="false" outlineLevel="0" collapsed="false">
      <c r="A15" s="17" t="s">
        <v>23</v>
      </c>
      <c r="B15" s="18"/>
      <c r="C15" s="19" t="n">
        <v>1</v>
      </c>
      <c r="D15" s="20" t="n">
        <v>1</v>
      </c>
      <c r="G15" s="0" t="str">
        <f aca="false">B15&amp;C15</f>
        <v>1</v>
      </c>
      <c r="I15" s="25" t="s">
        <v>24</v>
      </c>
      <c r="J15" s="0" t="n">
        <f aca="false">J11*J12/J13</f>
        <v>305.608695652174</v>
      </c>
      <c r="L15" s="0" t="s">
        <v>25</v>
      </c>
      <c r="M15" s="0" t="n">
        <v>0</v>
      </c>
      <c r="N15" s="0" t="n">
        <v>1</v>
      </c>
      <c r="P15" s="0" t="str">
        <f aca="false">M15&amp;N15</f>
        <v>01</v>
      </c>
    </row>
    <row r="16" customFormat="false" ht="13.8" hidden="false" customHeight="false" outlineLevel="0" collapsed="false">
      <c r="A16" s="17" t="s">
        <v>25</v>
      </c>
      <c r="B16" s="18"/>
      <c r="C16" s="19" t="n">
        <v>1</v>
      </c>
      <c r="D16" s="20" t="n">
        <v>1</v>
      </c>
      <c r="G16" s="0" t="str">
        <f aca="false">B16&amp;C16</f>
        <v>1</v>
      </c>
      <c r="I16" s="25" t="s">
        <v>26</v>
      </c>
      <c r="J16" s="0" t="n">
        <f aca="false">((M+1)*(c_+1)*(M-r_)*(c_-r_))/(((r_+1)^2)*(r_+2))</f>
        <v>1824</v>
      </c>
      <c r="L16" s="0" t="s">
        <v>27</v>
      </c>
      <c r="M16" s="0" t="n">
        <v>1</v>
      </c>
      <c r="N16" s="0" t="n">
        <v>1</v>
      </c>
      <c r="P16" s="0" t="str">
        <f aca="false">M16&amp;N16</f>
        <v>11</v>
      </c>
    </row>
    <row r="17" customFormat="false" ht="13.8" hidden="false" customHeight="false" outlineLevel="0" collapsed="false">
      <c r="A17" s="17" t="s">
        <v>27</v>
      </c>
      <c r="B17" s="18" t="n">
        <v>1</v>
      </c>
      <c r="C17" s="19" t="n">
        <v>1</v>
      </c>
      <c r="D17" s="20" t="n">
        <v>1</v>
      </c>
      <c r="G17" s="0" t="str">
        <f aca="false">B17&amp;C17</f>
        <v>11</v>
      </c>
      <c r="I17" s="25" t="s">
        <v>28</v>
      </c>
      <c r="J17" s="0" t="n">
        <f aca="false">SQRT(J16)</f>
        <v>42.7083130081252</v>
      </c>
      <c r="L17" s="0" t="s">
        <v>29</v>
      </c>
      <c r="M17" s="0" t="n">
        <v>0</v>
      </c>
      <c r="N17" s="0" t="n">
        <v>1</v>
      </c>
      <c r="P17" s="0" t="str">
        <f aca="false">M17&amp;N17</f>
        <v>01</v>
      </c>
    </row>
    <row r="18" customFormat="false" ht="13.8" hidden="false" customHeight="false" outlineLevel="0" collapsed="false">
      <c r="A18" s="17" t="s">
        <v>29</v>
      </c>
      <c r="B18" s="18"/>
      <c r="C18" s="19" t="n">
        <v>1</v>
      </c>
      <c r="D18" s="20" t="n">
        <v>1</v>
      </c>
      <c r="G18" s="0" t="str">
        <f aca="false">B18&amp;C18</f>
        <v>1</v>
      </c>
      <c r="I18" s="25" t="s">
        <v>30</v>
      </c>
      <c r="J18" s="0" t="n">
        <f aca="false">J15-1.96*J17</f>
        <v>221.900402156248</v>
      </c>
      <c r="L18" s="0" t="s">
        <v>31</v>
      </c>
      <c r="M18" s="0" t="n">
        <v>0</v>
      </c>
      <c r="N18" s="0" t="n">
        <v>1</v>
      </c>
      <c r="P18" s="0" t="str">
        <f aca="false">M18&amp;N18</f>
        <v>01</v>
      </c>
    </row>
    <row r="19" customFormat="false" ht="13.8" hidden="false" customHeight="false" outlineLevel="0" collapsed="false">
      <c r="A19" s="17" t="s">
        <v>31</v>
      </c>
      <c r="B19" s="18"/>
      <c r="C19" s="19" t="n">
        <v>1</v>
      </c>
      <c r="D19" s="20" t="n">
        <v>1</v>
      </c>
      <c r="G19" s="0" t="str">
        <f aca="false">B19&amp;C19</f>
        <v>1</v>
      </c>
      <c r="I19" s="25" t="s">
        <v>32</v>
      </c>
      <c r="J19" s="0" t="n">
        <f aca="false">J15+1.96*J17</f>
        <v>389.316989148099</v>
      </c>
      <c r="L19" s="0" t="s">
        <v>33</v>
      </c>
      <c r="M19" s="0" t="n">
        <v>0</v>
      </c>
      <c r="N19" s="0" t="n">
        <v>1</v>
      </c>
      <c r="P19" s="0" t="str">
        <f aca="false">M19&amp;N19</f>
        <v>01</v>
      </c>
    </row>
    <row r="20" customFormat="false" ht="13.8" hidden="false" customHeight="false" outlineLevel="0" collapsed="false">
      <c r="A20" s="17" t="s">
        <v>33</v>
      </c>
      <c r="B20" s="18"/>
      <c r="C20" s="19" t="n">
        <v>1</v>
      </c>
      <c r="D20" s="20" t="n">
        <v>1</v>
      </c>
      <c r="G20" s="0" t="str">
        <f aca="false">B20&amp;C20</f>
        <v>1</v>
      </c>
      <c r="L20" s="0" t="s">
        <v>34</v>
      </c>
      <c r="M20" s="0" t="n">
        <v>0</v>
      </c>
      <c r="N20" s="0" t="n">
        <v>1</v>
      </c>
      <c r="P20" s="0" t="str">
        <f aca="false">M20&amp;N20</f>
        <v>01</v>
      </c>
    </row>
    <row r="21" customFormat="false" ht="13.8" hidden="false" customHeight="false" outlineLevel="0" collapsed="false">
      <c r="A21" s="17" t="s">
        <v>34</v>
      </c>
      <c r="B21" s="18"/>
      <c r="C21" s="19" t="n">
        <v>1</v>
      </c>
      <c r="D21" s="20" t="n">
        <v>1</v>
      </c>
      <c r="G21" s="0" t="str">
        <f aca="false">B21&amp;C21</f>
        <v>1</v>
      </c>
      <c r="L21" s="0" t="s">
        <v>35</v>
      </c>
      <c r="M21" s="0" t="n">
        <v>0</v>
      </c>
      <c r="N21" s="0" t="n">
        <v>1</v>
      </c>
      <c r="P21" s="0" t="str">
        <f aca="false">M21&amp;N21</f>
        <v>01</v>
      </c>
    </row>
    <row r="22" customFormat="false" ht="13.8" hidden="false" customHeight="false" outlineLevel="0" collapsed="false">
      <c r="A22" s="17" t="s">
        <v>35</v>
      </c>
      <c r="B22" s="18"/>
      <c r="C22" s="19" t="n">
        <v>1</v>
      </c>
      <c r="D22" s="20" t="n">
        <v>1</v>
      </c>
      <c r="G22" s="0" t="str">
        <f aca="false">B22&amp;C22</f>
        <v>1</v>
      </c>
      <c r="L22" s="0" t="s">
        <v>36</v>
      </c>
      <c r="M22" s="0" t="n">
        <v>0</v>
      </c>
      <c r="N22" s="0" t="n">
        <v>1</v>
      </c>
      <c r="P22" s="0" t="str">
        <f aca="false">M22&amp;N22</f>
        <v>01</v>
      </c>
    </row>
    <row r="23" customFormat="false" ht="13.8" hidden="false" customHeight="false" outlineLevel="0" collapsed="false">
      <c r="A23" s="17" t="s">
        <v>36</v>
      </c>
      <c r="B23" s="18"/>
      <c r="C23" s="19" t="n">
        <v>1</v>
      </c>
      <c r="D23" s="20" t="n">
        <v>1</v>
      </c>
      <c r="G23" s="0" t="str">
        <f aca="false">B23&amp;C23</f>
        <v>1</v>
      </c>
      <c r="L23" s="0" t="s">
        <v>37</v>
      </c>
      <c r="M23" s="0" t="n">
        <v>0</v>
      </c>
      <c r="N23" s="0" t="n">
        <v>1</v>
      </c>
      <c r="P23" s="0" t="str">
        <f aca="false">M23&amp;N23</f>
        <v>01</v>
      </c>
    </row>
    <row r="24" customFormat="false" ht="13.8" hidden="false" customHeight="false" outlineLevel="0" collapsed="false">
      <c r="A24" s="17" t="s">
        <v>37</v>
      </c>
      <c r="B24" s="18"/>
      <c r="C24" s="19" t="n">
        <v>1</v>
      </c>
      <c r="D24" s="20" t="n">
        <v>1</v>
      </c>
      <c r="G24" s="0" t="str">
        <f aca="false">B24&amp;C24</f>
        <v>1</v>
      </c>
      <c r="L24" s="0" t="s">
        <v>38</v>
      </c>
      <c r="M24" s="0" t="n">
        <v>0</v>
      </c>
      <c r="N24" s="0" t="n">
        <v>1</v>
      </c>
      <c r="P24" s="0" t="str">
        <f aca="false">M24&amp;N24</f>
        <v>01</v>
      </c>
    </row>
    <row r="25" customFormat="false" ht="13.8" hidden="false" customHeight="false" outlineLevel="0" collapsed="false">
      <c r="A25" s="17" t="s">
        <v>38</v>
      </c>
      <c r="B25" s="18"/>
      <c r="C25" s="19" t="n">
        <v>1</v>
      </c>
      <c r="D25" s="20" t="n">
        <v>1</v>
      </c>
      <c r="G25" s="0" t="str">
        <f aca="false">B25&amp;C25</f>
        <v>1</v>
      </c>
      <c r="L25" s="0" t="s">
        <v>39</v>
      </c>
      <c r="M25" s="0" t="n">
        <v>0</v>
      </c>
      <c r="N25" s="0" t="n">
        <v>1</v>
      </c>
      <c r="P25" s="0" t="str">
        <f aca="false">M25&amp;N25</f>
        <v>01</v>
      </c>
    </row>
    <row r="26" customFormat="false" ht="13.8" hidden="false" customHeight="false" outlineLevel="0" collapsed="false">
      <c r="A26" s="17" t="s">
        <v>39</v>
      </c>
      <c r="B26" s="18"/>
      <c r="C26" s="19" t="n">
        <v>1</v>
      </c>
      <c r="D26" s="20" t="n">
        <v>1</v>
      </c>
      <c r="G26" s="0" t="str">
        <f aca="false">B26&amp;C26</f>
        <v>1</v>
      </c>
      <c r="L26" s="0" t="s">
        <v>40</v>
      </c>
      <c r="M26" s="0" t="n">
        <v>0</v>
      </c>
      <c r="N26" s="0" t="n">
        <v>1</v>
      </c>
      <c r="P26" s="0" t="str">
        <f aca="false">M26&amp;N26</f>
        <v>01</v>
      </c>
    </row>
    <row r="27" customFormat="false" ht="13.8" hidden="false" customHeight="false" outlineLevel="0" collapsed="false">
      <c r="A27" s="17" t="s">
        <v>40</v>
      </c>
      <c r="B27" s="18"/>
      <c r="C27" s="19" t="n">
        <v>1</v>
      </c>
      <c r="D27" s="20" t="n">
        <v>1</v>
      </c>
      <c r="G27" s="0" t="str">
        <f aca="false">B27&amp;C27</f>
        <v>1</v>
      </c>
      <c r="L27" s="0" t="s">
        <v>41</v>
      </c>
      <c r="M27" s="0" t="n">
        <v>1</v>
      </c>
      <c r="N27" s="0" t="n">
        <v>1</v>
      </c>
      <c r="P27" s="0" t="str">
        <f aca="false">M27&amp;N27</f>
        <v>11</v>
      </c>
    </row>
    <row r="28" customFormat="false" ht="13.8" hidden="false" customHeight="false" outlineLevel="0" collapsed="false">
      <c r="A28" s="17" t="s">
        <v>41</v>
      </c>
      <c r="B28" s="18" t="n">
        <v>1</v>
      </c>
      <c r="C28" s="19" t="n">
        <v>1</v>
      </c>
      <c r="D28" s="20" t="n">
        <v>1</v>
      </c>
      <c r="G28" s="0" t="str">
        <f aca="false">B28&amp;C28</f>
        <v>11</v>
      </c>
      <c r="L28" s="0" t="s">
        <v>42</v>
      </c>
      <c r="M28" s="0" t="n">
        <v>0</v>
      </c>
      <c r="N28" s="0" t="n">
        <v>1</v>
      </c>
      <c r="P28" s="0" t="str">
        <f aca="false">M28&amp;N28</f>
        <v>01</v>
      </c>
    </row>
    <row r="29" customFormat="false" ht="13.8" hidden="false" customHeight="false" outlineLevel="0" collapsed="false">
      <c r="A29" s="17" t="s">
        <v>42</v>
      </c>
      <c r="B29" s="18"/>
      <c r="C29" s="19" t="n">
        <v>1</v>
      </c>
      <c r="D29" s="20" t="n">
        <v>1</v>
      </c>
      <c r="G29" s="0" t="str">
        <f aca="false">B29&amp;C29</f>
        <v>1</v>
      </c>
      <c r="L29" s="0" t="s">
        <v>43</v>
      </c>
      <c r="M29" s="0" t="n">
        <v>0</v>
      </c>
      <c r="N29" s="0" t="n">
        <v>1</v>
      </c>
      <c r="P29" s="0" t="str">
        <f aca="false">M29&amp;N29</f>
        <v>01</v>
      </c>
    </row>
    <row r="30" customFormat="false" ht="13.8" hidden="false" customHeight="false" outlineLevel="0" collapsed="false">
      <c r="A30" s="17" t="s">
        <v>43</v>
      </c>
      <c r="B30" s="18"/>
      <c r="C30" s="19" t="n">
        <v>1</v>
      </c>
      <c r="D30" s="20" t="n">
        <v>1</v>
      </c>
      <c r="G30" s="0" t="str">
        <f aca="false">B30&amp;C30</f>
        <v>1</v>
      </c>
      <c r="L30" s="0" t="s">
        <v>44</v>
      </c>
      <c r="M30" s="0" t="n">
        <v>0</v>
      </c>
      <c r="N30" s="0" t="n">
        <v>1</v>
      </c>
      <c r="P30" s="0" t="str">
        <f aca="false">M30&amp;N30</f>
        <v>01</v>
      </c>
    </row>
    <row r="31" customFormat="false" ht="13.8" hidden="false" customHeight="false" outlineLevel="0" collapsed="false">
      <c r="A31" s="17" t="s">
        <v>44</v>
      </c>
      <c r="B31" s="18"/>
      <c r="C31" s="19" t="n">
        <v>1</v>
      </c>
      <c r="D31" s="20" t="n">
        <v>1</v>
      </c>
      <c r="G31" s="0" t="str">
        <f aca="false">B31&amp;C31</f>
        <v>1</v>
      </c>
      <c r="L31" s="0" t="s">
        <v>45</v>
      </c>
      <c r="M31" s="0" t="n">
        <v>0</v>
      </c>
      <c r="N31" s="0" t="n">
        <v>1</v>
      </c>
      <c r="P31" s="0" t="str">
        <f aca="false">M31&amp;N31</f>
        <v>01</v>
      </c>
    </row>
    <row r="32" customFormat="false" ht="13.8" hidden="false" customHeight="false" outlineLevel="0" collapsed="false">
      <c r="A32" s="17" t="s">
        <v>45</v>
      </c>
      <c r="B32" s="18"/>
      <c r="C32" s="19" t="n">
        <v>1</v>
      </c>
      <c r="D32" s="20" t="n">
        <v>1</v>
      </c>
      <c r="G32" s="0" t="str">
        <f aca="false">B32&amp;C32</f>
        <v>1</v>
      </c>
      <c r="L32" s="0" t="s">
        <v>46</v>
      </c>
      <c r="M32" s="0" t="n">
        <v>0</v>
      </c>
      <c r="N32" s="0" t="n">
        <v>1</v>
      </c>
      <c r="P32" s="0" t="str">
        <f aca="false">M32&amp;N32</f>
        <v>01</v>
      </c>
    </row>
    <row r="33" customFormat="false" ht="13.8" hidden="false" customHeight="false" outlineLevel="0" collapsed="false">
      <c r="A33" s="17" t="s">
        <v>46</v>
      </c>
      <c r="B33" s="18"/>
      <c r="C33" s="19" t="n">
        <v>1</v>
      </c>
      <c r="D33" s="20" t="n">
        <v>1</v>
      </c>
      <c r="G33" s="0" t="str">
        <f aca="false">B33&amp;C33</f>
        <v>1</v>
      </c>
      <c r="L33" s="0" t="s">
        <v>47</v>
      </c>
      <c r="M33" s="0" t="n">
        <v>0</v>
      </c>
      <c r="N33" s="0" t="n">
        <v>1</v>
      </c>
      <c r="P33" s="0" t="str">
        <f aca="false">M33&amp;N33</f>
        <v>01</v>
      </c>
    </row>
    <row r="34" customFormat="false" ht="13.8" hidden="false" customHeight="false" outlineLevel="0" collapsed="false">
      <c r="A34" s="17" t="s">
        <v>47</v>
      </c>
      <c r="B34" s="18"/>
      <c r="C34" s="19" t="n">
        <v>1</v>
      </c>
      <c r="D34" s="20" t="n">
        <v>1</v>
      </c>
      <c r="G34" s="0" t="str">
        <f aca="false">B34&amp;C34</f>
        <v>1</v>
      </c>
      <c r="L34" s="0" t="s">
        <v>48</v>
      </c>
      <c r="M34" s="0" t="n">
        <v>0</v>
      </c>
      <c r="N34" s="0" t="n">
        <v>1</v>
      </c>
      <c r="P34" s="0" t="str">
        <f aca="false">M34&amp;N34</f>
        <v>01</v>
      </c>
    </row>
    <row r="35" customFormat="false" ht="13.8" hidden="false" customHeight="false" outlineLevel="0" collapsed="false">
      <c r="A35" s="17" t="s">
        <v>48</v>
      </c>
      <c r="B35" s="18"/>
      <c r="C35" s="19" t="n">
        <v>1</v>
      </c>
      <c r="D35" s="20" t="n">
        <v>1</v>
      </c>
      <c r="G35" s="0" t="str">
        <f aca="false">B35&amp;C35</f>
        <v>1</v>
      </c>
      <c r="L35" s="0" t="s">
        <v>49</v>
      </c>
      <c r="M35" s="0" t="n">
        <v>0</v>
      </c>
      <c r="N35" s="0" t="n">
        <v>1</v>
      </c>
      <c r="P35" s="0" t="str">
        <f aca="false">M35&amp;N35</f>
        <v>01</v>
      </c>
    </row>
    <row r="36" customFormat="false" ht="13.8" hidden="false" customHeight="false" outlineLevel="0" collapsed="false">
      <c r="A36" s="17" t="s">
        <v>49</v>
      </c>
      <c r="B36" s="18"/>
      <c r="C36" s="19" t="n">
        <v>1</v>
      </c>
      <c r="D36" s="20" t="n">
        <v>1</v>
      </c>
      <c r="G36" s="0" t="str">
        <f aca="false">B36&amp;C36</f>
        <v>1</v>
      </c>
      <c r="L36" s="0" t="s">
        <v>50</v>
      </c>
      <c r="M36" s="0" t="n">
        <v>0</v>
      </c>
      <c r="N36" s="0" t="n">
        <v>1</v>
      </c>
      <c r="P36" s="0" t="str">
        <f aca="false">M36&amp;N36</f>
        <v>01</v>
      </c>
    </row>
    <row r="37" customFormat="false" ht="13.8" hidden="false" customHeight="false" outlineLevel="0" collapsed="false">
      <c r="A37" s="17" t="s">
        <v>50</v>
      </c>
      <c r="B37" s="18"/>
      <c r="C37" s="19" t="n">
        <v>1</v>
      </c>
      <c r="D37" s="20" t="n">
        <v>1</v>
      </c>
      <c r="G37" s="0" t="str">
        <f aca="false">B37&amp;C37</f>
        <v>1</v>
      </c>
      <c r="L37" s="0" t="s">
        <v>51</v>
      </c>
      <c r="M37" s="0" t="n">
        <v>0</v>
      </c>
      <c r="N37" s="0" t="n">
        <v>1</v>
      </c>
      <c r="P37" s="0" t="str">
        <f aca="false">M37&amp;N37</f>
        <v>01</v>
      </c>
    </row>
    <row r="38" customFormat="false" ht="13.8" hidden="false" customHeight="false" outlineLevel="0" collapsed="false">
      <c r="A38" s="17" t="s">
        <v>51</v>
      </c>
      <c r="B38" s="18"/>
      <c r="C38" s="19" t="n">
        <v>1</v>
      </c>
      <c r="D38" s="20" t="n">
        <v>1</v>
      </c>
      <c r="G38" s="0" t="str">
        <f aca="false">B38&amp;C38</f>
        <v>1</v>
      </c>
      <c r="L38" s="0" t="s">
        <v>52</v>
      </c>
      <c r="M38" s="0" t="n">
        <v>1</v>
      </c>
      <c r="N38" s="0" t="n">
        <v>0</v>
      </c>
      <c r="P38" s="0" t="str">
        <f aca="false">M38&amp;N38</f>
        <v>10</v>
      </c>
    </row>
    <row r="39" customFormat="false" ht="13.8" hidden="false" customHeight="false" outlineLevel="0" collapsed="false">
      <c r="A39" s="17" t="s">
        <v>52</v>
      </c>
      <c r="B39" s="18" t="n">
        <v>1</v>
      </c>
      <c r="C39" s="19"/>
      <c r="D39" s="20" t="n">
        <v>1</v>
      </c>
      <c r="G39" s="0" t="str">
        <f aca="false">B39&amp;C39</f>
        <v>1</v>
      </c>
      <c r="L39" s="0" t="s">
        <v>53</v>
      </c>
      <c r="M39" s="0" t="n">
        <v>0</v>
      </c>
      <c r="N39" s="0" t="n">
        <v>1</v>
      </c>
      <c r="P39" s="0" t="str">
        <f aca="false">M39&amp;N39</f>
        <v>01</v>
      </c>
    </row>
    <row r="40" customFormat="false" ht="13.8" hidden="false" customHeight="false" outlineLevel="0" collapsed="false">
      <c r="A40" s="17" t="s">
        <v>53</v>
      </c>
      <c r="B40" s="18"/>
      <c r="C40" s="19" t="n">
        <v>1</v>
      </c>
      <c r="D40" s="20" t="n">
        <v>1</v>
      </c>
      <c r="G40" s="0" t="str">
        <f aca="false">B40&amp;C40</f>
        <v>1</v>
      </c>
      <c r="L40" s="0" t="s">
        <v>54</v>
      </c>
      <c r="M40" s="0" t="n">
        <v>0</v>
      </c>
      <c r="N40" s="0" t="n">
        <v>1</v>
      </c>
      <c r="P40" s="0" t="str">
        <f aca="false">M40&amp;N40</f>
        <v>01</v>
      </c>
    </row>
    <row r="41" customFormat="false" ht="13.8" hidden="false" customHeight="false" outlineLevel="0" collapsed="false">
      <c r="A41" s="17" t="s">
        <v>54</v>
      </c>
      <c r="B41" s="18"/>
      <c r="C41" s="19" t="n">
        <v>1</v>
      </c>
      <c r="D41" s="20" t="n">
        <v>1</v>
      </c>
      <c r="G41" s="0" t="str">
        <f aca="false">B41&amp;C41</f>
        <v>1</v>
      </c>
      <c r="L41" s="0" t="s">
        <v>55</v>
      </c>
      <c r="M41" s="0" t="n">
        <v>0</v>
      </c>
      <c r="N41" s="0" t="n">
        <v>1</v>
      </c>
      <c r="P41" s="0" t="str">
        <f aca="false">M41&amp;N41</f>
        <v>01</v>
      </c>
    </row>
    <row r="42" customFormat="false" ht="13.8" hidden="false" customHeight="false" outlineLevel="0" collapsed="false">
      <c r="A42" s="17" t="s">
        <v>55</v>
      </c>
      <c r="B42" s="18"/>
      <c r="C42" s="19" t="n">
        <v>1</v>
      </c>
      <c r="D42" s="20" t="n">
        <v>1</v>
      </c>
      <c r="G42" s="0" t="str">
        <f aca="false">B42&amp;C42</f>
        <v>1</v>
      </c>
      <c r="L42" s="0" t="s">
        <v>56</v>
      </c>
      <c r="M42" s="0" t="n">
        <v>0</v>
      </c>
      <c r="N42" s="0" t="n">
        <v>1</v>
      </c>
      <c r="P42" s="0" t="str">
        <f aca="false">M42&amp;N42</f>
        <v>01</v>
      </c>
    </row>
    <row r="43" customFormat="false" ht="13.8" hidden="false" customHeight="false" outlineLevel="0" collapsed="false">
      <c r="A43" s="17" t="s">
        <v>56</v>
      </c>
      <c r="B43" s="18"/>
      <c r="C43" s="19" t="n">
        <v>1</v>
      </c>
      <c r="D43" s="20" t="n">
        <v>1</v>
      </c>
      <c r="G43" s="0" t="str">
        <f aca="false">B43&amp;C43</f>
        <v>1</v>
      </c>
      <c r="L43" s="0" t="s">
        <v>57</v>
      </c>
      <c r="M43" s="0" t="n">
        <v>0</v>
      </c>
      <c r="N43" s="0" t="n">
        <v>1</v>
      </c>
      <c r="P43" s="0" t="str">
        <f aca="false">M43&amp;N43</f>
        <v>01</v>
      </c>
    </row>
    <row r="44" customFormat="false" ht="13.8" hidden="false" customHeight="false" outlineLevel="0" collapsed="false">
      <c r="A44" s="17" t="s">
        <v>57</v>
      </c>
      <c r="B44" s="18"/>
      <c r="C44" s="19" t="n">
        <v>1</v>
      </c>
      <c r="D44" s="20" t="n">
        <v>1</v>
      </c>
      <c r="G44" s="0" t="str">
        <f aca="false">B44&amp;C44</f>
        <v>1</v>
      </c>
      <c r="L44" s="0" t="s">
        <v>58</v>
      </c>
      <c r="M44" s="0" t="n">
        <v>0</v>
      </c>
      <c r="N44" s="0" t="n">
        <v>1</v>
      </c>
      <c r="P44" s="0" t="str">
        <f aca="false">M44&amp;N44</f>
        <v>01</v>
      </c>
    </row>
    <row r="45" customFormat="false" ht="13.8" hidden="false" customHeight="false" outlineLevel="0" collapsed="false">
      <c r="A45" s="17" t="s">
        <v>58</v>
      </c>
      <c r="B45" s="18"/>
      <c r="C45" s="19" t="n">
        <v>1</v>
      </c>
      <c r="D45" s="20" t="n">
        <v>1</v>
      </c>
      <c r="G45" s="0" t="str">
        <f aca="false">B45&amp;C45</f>
        <v>1</v>
      </c>
      <c r="L45" s="0" t="s">
        <v>59</v>
      </c>
      <c r="M45" s="0" t="n">
        <v>0</v>
      </c>
      <c r="N45" s="0" t="n">
        <v>1</v>
      </c>
      <c r="P45" s="0" t="str">
        <f aca="false">M45&amp;N45</f>
        <v>01</v>
      </c>
    </row>
    <row r="46" customFormat="false" ht="13.8" hidden="false" customHeight="false" outlineLevel="0" collapsed="false">
      <c r="A46" s="17" t="s">
        <v>59</v>
      </c>
      <c r="B46" s="18"/>
      <c r="C46" s="19" t="n">
        <v>1</v>
      </c>
      <c r="D46" s="20" t="n">
        <v>1</v>
      </c>
      <c r="G46" s="0" t="str">
        <f aca="false">B46&amp;C46</f>
        <v>1</v>
      </c>
      <c r="L46" s="0" t="s">
        <v>60</v>
      </c>
      <c r="M46" s="0" t="n">
        <v>0</v>
      </c>
      <c r="N46" s="0" t="n">
        <v>1</v>
      </c>
      <c r="P46" s="0" t="str">
        <f aca="false">M46&amp;N46</f>
        <v>01</v>
      </c>
    </row>
    <row r="47" customFormat="false" ht="13.8" hidden="false" customHeight="false" outlineLevel="0" collapsed="false">
      <c r="A47" s="17" t="s">
        <v>60</v>
      </c>
      <c r="B47" s="18"/>
      <c r="C47" s="19" t="n">
        <v>1</v>
      </c>
      <c r="D47" s="20" t="n">
        <v>1</v>
      </c>
      <c r="G47" s="0" t="str">
        <f aca="false">B47&amp;C47</f>
        <v>1</v>
      </c>
      <c r="L47" s="0" t="s">
        <v>61</v>
      </c>
      <c r="M47" s="0" t="n">
        <v>0</v>
      </c>
      <c r="N47" s="0" t="n">
        <v>1</v>
      </c>
      <c r="P47" s="0" t="str">
        <f aca="false">M47&amp;N47</f>
        <v>01</v>
      </c>
    </row>
    <row r="48" customFormat="false" ht="13.8" hidden="false" customHeight="false" outlineLevel="0" collapsed="false">
      <c r="A48" s="17" t="s">
        <v>61</v>
      </c>
      <c r="B48" s="18"/>
      <c r="C48" s="19" t="n">
        <v>1</v>
      </c>
      <c r="D48" s="20" t="n">
        <v>1</v>
      </c>
      <c r="G48" s="0" t="str">
        <f aca="false">B48&amp;C48</f>
        <v>1</v>
      </c>
      <c r="L48" s="0" t="s">
        <v>62</v>
      </c>
      <c r="M48" s="0" t="n">
        <v>0</v>
      </c>
      <c r="N48" s="0" t="n">
        <v>1</v>
      </c>
      <c r="P48" s="0" t="str">
        <f aca="false">M48&amp;N48</f>
        <v>01</v>
      </c>
    </row>
    <row r="49" customFormat="false" ht="13.8" hidden="false" customHeight="false" outlineLevel="0" collapsed="false">
      <c r="A49" s="17" t="s">
        <v>62</v>
      </c>
      <c r="B49" s="18"/>
      <c r="C49" s="19" t="n">
        <v>1</v>
      </c>
      <c r="D49" s="20" t="n">
        <v>1</v>
      </c>
      <c r="G49" s="0" t="str">
        <f aca="false">B49&amp;C49</f>
        <v>1</v>
      </c>
      <c r="L49" s="0" t="s">
        <v>63</v>
      </c>
      <c r="M49" s="0" t="n">
        <v>1</v>
      </c>
      <c r="N49" s="0" t="n">
        <v>0</v>
      </c>
      <c r="P49" s="0" t="str">
        <f aca="false">M49&amp;N49</f>
        <v>10</v>
      </c>
    </row>
    <row r="50" customFormat="false" ht="13.8" hidden="false" customHeight="false" outlineLevel="0" collapsed="false">
      <c r="A50" s="17" t="s">
        <v>63</v>
      </c>
      <c r="B50" s="18" t="n">
        <v>1</v>
      </c>
      <c r="C50" s="19"/>
      <c r="D50" s="20" t="n">
        <v>1</v>
      </c>
      <c r="G50" s="0" t="str">
        <f aca="false">B50&amp;C50</f>
        <v>1</v>
      </c>
      <c r="L50" s="0" t="s">
        <v>64</v>
      </c>
      <c r="M50" s="0" t="n">
        <v>0</v>
      </c>
      <c r="N50" s="0" t="n">
        <v>1</v>
      </c>
      <c r="P50" s="0" t="str">
        <f aca="false">M50&amp;N50</f>
        <v>01</v>
      </c>
    </row>
    <row r="51" customFormat="false" ht="13.8" hidden="false" customHeight="false" outlineLevel="0" collapsed="false">
      <c r="A51" s="17" t="s">
        <v>64</v>
      </c>
      <c r="B51" s="18"/>
      <c r="C51" s="19" t="n">
        <v>1</v>
      </c>
      <c r="D51" s="20" t="n">
        <v>1</v>
      </c>
      <c r="G51" s="0" t="str">
        <f aca="false">B51&amp;C51</f>
        <v>1</v>
      </c>
      <c r="L51" s="0" t="s">
        <v>65</v>
      </c>
      <c r="M51" s="0" t="n">
        <v>0</v>
      </c>
      <c r="N51" s="0" t="n">
        <v>1</v>
      </c>
      <c r="P51" s="0" t="str">
        <f aca="false">M51&amp;N51</f>
        <v>01</v>
      </c>
    </row>
    <row r="52" customFormat="false" ht="13.8" hidden="false" customHeight="false" outlineLevel="0" collapsed="false">
      <c r="A52" s="17" t="s">
        <v>65</v>
      </c>
      <c r="B52" s="18"/>
      <c r="C52" s="19" t="n">
        <v>1</v>
      </c>
      <c r="D52" s="20" t="n">
        <v>1</v>
      </c>
      <c r="G52" s="0" t="str">
        <f aca="false">B52&amp;C52</f>
        <v>1</v>
      </c>
      <c r="L52" s="0" t="s">
        <v>66</v>
      </c>
      <c r="M52" s="0" t="n">
        <v>0</v>
      </c>
      <c r="N52" s="0" t="n">
        <v>1</v>
      </c>
      <c r="P52" s="0" t="str">
        <f aca="false">M52&amp;N52</f>
        <v>01</v>
      </c>
    </row>
    <row r="53" customFormat="false" ht="13.8" hidden="false" customHeight="false" outlineLevel="0" collapsed="false">
      <c r="A53" s="17" t="s">
        <v>66</v>
      </c>
      <c r="B53" s="18"/>
      <c r="C53" s="19" t="n">
        <v>1</v>
      </c>
      <c r="D53" s="20" t="n">
        <v>1</v>
      </c>
      <c r="G53" s="0" t="str">
        <f aca="false">B53&amp;C53</f>
        <v>1</v>
      </c>
      <c r="L53" s="0" t="s">
        <v>67</v>
      </c>
      <c r="M53" s="0" t="n">
        <v>0</v>
      </c>
      <c r="N53" s="0" t="n">
        <v>1</v>
      </c>
      <c r="P53" s="0" t="str">
        <f aca="false">M53&amp;N53</f>
        <v>01</v>
      </c>
    </row>
    <row r="54" customFormat="false" ht="13.8" hidden="false" customHeight="false" outlineLevel="0" collapsed="false">
      <c r="A54" s="17" t="s">
        <v>67</v>
      </c>
      <c r="B54" s="18"/>
      <c r="C54" s="19" t="n">
        <v>1</v>
      </c>
      <c r="D54" s="20" t="n">
        <v>1</v>
      </c>
      <c r="G54" s="0" t="str">
        <f aca="false">B54&amp;C54</f>
        <v>1</v>
      </c>
      <c r="L54" s="0" t="s">
        <v>68</v>
      </c>
      <c r="M54" s="0" t="n">
        <v>0</v>
      </c>
      <c r="N54" s="0" t="n">
        <v>1</v>
      </c>
      <c r="P54" s="0" t="str">
        <f aca="false">M54&amp;N54</f>
        <v>01</v>
      </c>
    </row>
    <row r="55" customFormat="false" ht="13.8" hidden="false" customHeight="false" outlineLevel="0" collapsed="false">
      <c r="A55" s="17" t="s">
        <v>68</v>
      </c>
      <c r="B55" s="18"/>
      <c r="C55" s="19" t="n">
        <v>1</v>
      </c>
      <c r="D55" s="20" t="n">
        <v>1</v>
      </c>
      <c r="G55" s="0" t="str">
        <f aca="false">B55&amp;C55</f>
        <v>1</v>
      </c>
      <c r="L55" s="0" t="s">
        <v>69</v>
      </c>
      <c r="M55" s="0" t="n">
        <v>0</v>
      </c>
      <c r="N55" s="0" t="n">
        <v>1</v>
      </c>
      <c r="P55" s="0" t="str">
        <f aca="false">M55&amp;N55</f>
        <v>01</v>
      </c>
    </row>
    <row r="56" customFormat="false" ht="13.8" hidden="false" customHeight="false" outlineLevel="0" collapsed="false">
      <c r="A56" s="17" t="s">
        <v>69</v>
      </c>
      <c r="B56" s="18"/>
      <c r="C56" s="19" t="n">
        <v>1</v>
      </c>
      <c r="D56" s="20" t="n">
        <v>1</v>
      </c>
      <c r="G56" s="0" t="str">
        <f aca="false">B56&amp;C56</f>
        <v>1</v>
      </c>
      <c r="L56" s="0" t="s">
        <v>70</v>
      </c>
      <c r="M56" s="0" t="n">
        <v>0</v>
      </c>
      <c r="N56" s="0" t="n">
        <v>1</v>
      </c>
      <c r="P56" s="0" t="str">
        <f aca="false">M56&amp;N56</f>
        <v>01</v>
      </c>
    </row>
    <row r="57" customFormat="false" ht="13.8" hidden="false" customHeight="false" outlineLevel="0" collapsed="false">
      <c r="A57" s="17" t="s">
        <v>70</v>
      </c>
      <c r="B57" s="18"/>
      <c r="C57" s="19" t="n">
        <v>1</v>
      </c>
      <c r="D57" s="20" t="n">
        <v>1</v>
      </c>
      <c r="G57" s="0" t="str">
        <f aca="false">B57&amp;C57</f>
        <v>1</v>
      </c>
      <c r="L57" s="0" t="s">
        <v>71</v>
      </c>
      <c r="M57" s="0" t="n">
        <v>0</v>
      </c>
      <c r="N57" s="0" t="n">
        <v>1</v>
      </c>
      <c r="P57" s="0" t="str">
        <f aca="false">M57&amp;N57</f>
        <v>01</v>
      </c>
    </row>
    <row r="58" customFormat="false" ht="13.8" hidden="false" customHeight="false" outlineLevel="0" collapsed="false">
      <c r="A58" s="17" t="s">
        <v>71</v>
      </c>
      <c r="B58" s="18"/>
      <c r="C58" s="19" t="n">
        <v>1</v>
      </c>
      <c r="D58" s="20" t="n">
        <v>1</v>
      </c>
      <c r="G58" s="0" t="str">
        <f aca="false">B58&amp;C58</f>
        <v>1</v>
      </c>
      <c r="L58" s="0" t="s">
        <v>72</v>
      </c>
      <c r="M58" s="0" t="n">
        <v>1</v>
      </c>
      <c r="N58" s="0" t="n">
        <v>0</v>
      </c>
      <c r="P58" s="0" t="str">
        <f aca="false">M58&amp;N58</f>
        <v>10</v>
      </c>
    </row>
    <row r="59" customFormat="false" ht="13.8" hidden="false" customHeight="false" outlineLevel="0" collapsed="false">
      <c r="A59" s="17" t="s">
        <v>72</v>
      </c>
      <c r="B59" s="18" t="n">
        <v>1</v>
      </c>
      <c r="C59" s="19"/>
      <c r="D59" s="20" t="n">
        <v>1</v>
      </c>
      <c r="G59" s="0" t="str">
        <f aca="false">B59&amp;C59</f>
        <v>1</v>
      </c>
      <c r="L59" s="0" t="s">
        <v>73</v>
      </c>
      <c r="M59" s="0" t="n">
        <v>1</v>
      </c>
      <c r="N59" s="0" t="n">
        <v>0</v>
      </c>
      <c r="P59" s="0" t="str">
        <f aca="false">M59&amp;N59</f>
        <v>10</v>
      </c>
    </row>
    <row r="60" customFormat="false" ht="13.8" hidden="false" customHeight="false" outlineLevel="0" collapsed="false">
      <c r="A60" s="17" t="s">
        <v>73</v>
      </c>
      <c r="B60" s="18" t="n">
        <v>1</v>
      </c>
      <c r="C60" s="19"/>
      <c r="D60" s="20" t="n">
        <v>1</v>
      </c>
      <c r="G60" s="0" t="str">
        <f aca="false">B60&amp;C60</f>
        <v>1</v>
      </c>
      <c r="L60" s="0" t="s">
        <v>74</v>
      </c>
      <c r="M60" s="0" t="n">
        <v>1</v>
      </c>
      <c r="N60" s="0" t="n">
        <v>0</v>
      </c>
      <c r="P60" s="0" t="str">
        <f aca="false">M60&amp;N60</f>
        <v>10</v>
      </c>
    </row>
    <row r="61" customFormat="false" ht="13.8" hidden="false" customHeight="false" outlineLevel="0" collapsed="false">
      <c r="A61" s="17" t="s">
        <v>74</v>
      </c>
      <c r="B61" s="18" t="n">
        <v>1</v>
      </c>
      <c r="C61" s="19"/>
      <c r="D61" s="20" t="n">
        <v>1</v>
      </c>
      <c r="G61" s="0" t="str">
        <f aca="false">B61&amp;C61</f>
        <v>1</v>
      </c>
      <c r="L61" s="0" t="s">
        <v>75</v>
      </c>
      <c r="M61" s="0" t="n">
        <v>1</v>
      </c>
      <c r="N61" s="0" t="n">
        <v>1</v>
      </c>
      <c r="P61" s="0" t="str">
        <f aca="false">M61&amp;N61</f>
        <v>11</v>
      </c>
    </row>
    <row r="62" customFormat="false" ht="13.8" hidden="false" customHeight="false" outlineLevel="0" collapsed="false">
      <c r="A62" s="17" t="s">
        <v>75</v>
      </c>
      <c r="B62" s="18" t="n">
        <v>1</v>
      </c>
      <c r="C62" s="19" t="n">
        <v>1</v>
      </c>
      <c r="D62" s="20" t="n">
        <v>1</v>
      </c>
      <c r="G62" s="0" t="str">
        <f aca="false">B62&amp;C62</f>
        <v>11</v>
      </c>
      <c r="L62" s="0" t="s">
        <v>76</v>
      </c>
      <c r="M62" s="0" t="n">
        <v>1</v>
      </c>
      <c r="N62" s="0" t="n">
        <v>0</v>
      </c>
      <c r="P62" s="0" t="str">
        <f aca="false">M62&amp;N62</f>
        <v>10</v>
      </c>
    </row>
    <row r="63" customFormat="false" ht="13.8" hidden="false" customHeight="false" outlineLevel="0" collapsed="false">
      <c r="A63" s="17" t="s">
        <v>76</v>
      </c>
      <c r="B63" s="18" t="n">
        <v>1</v>
      </c>
      <c r="C63" s="19"/>
      <c r="D63" s="20" t="n">
        <v>1</v>
      </c>
      <c r="G63" s="0" t="str">
        <f aca="false">B63&amp;C63</f>
        <v>1</v>
      </c>
      <c r="L63" s="0" t="s">
        <v>77</v>
      </c>
      <c r="M63" s="0" t="n">
        <v>1</v>
      </c>
      <c r="N63" s="0" t="n">
        <v>0</v>
      </c>
      <c r="P63" s="0" t="str">
        <f aca="false">M63&amp;N63</f>
        <v>10</v>
      </c>
    </row>
    <row r="64" customFormat="false" ht="13.8" hidden="false" customHeight="false" outlineLevel="0" collapsed="false">
      <c r="A64" s="17" t="s">
        <v>77</v>
      </c>
      <c r="B64" s="18" t="n">
        <v>1</v>
      </c>
      <c r="C64" s="19"/>
      <c r="D64" s="20" t="n">
        <v>1</v>
      </c>
      <c r="G64" s="0" t="str">
        <f aca="false">B64&amp;C64</f>
        <v>1</v>
      </c>
      <c r="L64" s="0" t="s">
        <v>78</v>
      </c>
      <c r="M64" s="0" t="n">
        <v>1</v>
      </c>
      <c r="N64" s="0" t="n">
        <v>0</v>
      </c>
      <c r="P64" s="0" t="str">
        <f aca="false">M64&amp;N64</f>
        <v>10</v>
      </c>
    </row>
    <row r="65" customFormat="false" ht="13.8" hidden="false" customHeight="false" outlineLevel="0" collapsed="false">
      <c r="A65" s="17" t="s">
        <v>78</v>
      </c>
      <c r="B65" s="18" t="n">
        <v>1</v>
      </c>
      <c r="C65" s="19"/>
      <c r="D65" s="20" t="n">
        <v>1</v>
      </c>
      <c r="G65" s="0" t="str">
        <f aca="false">B65&amp;C65</f>
        <v>1</v>
      </c>
      <c r="L65" s="0" t="s">
        <v>79</v>
      </c>
      <c r="M65" s="0" t="n">
        <v>1</v>
      </c>
      <c r="N65" s="0" t="n">
        <v>1</v>
      </c>
      <c r="P65" s="0" t="str">
        <f aca="false">M65&amp;N65</f>
        <v>11</v>
      </c>
    </row>
    <row r="66" customFormat="false" ht="13.8" hidden="false" customHeight="false" outlineLevel="0" collapsed="false">
      <c r="A66" s="17" t="s">
        <v>79</v>
      </c>
      <c r="B66" s="18" t="n">
        <v>1</v>
      </c>
      <c r="C66" s="19" t="n">
        <v>1</v>
      </c>
      <c r="D66" s="20" t="n">
        <v>1</v>
      </c>
      <c r="G66" s="0" t="str">
        <f aca="false">B66&amp;C66</f>
        <v>11</v>
      </c>
      <c r="L66" s="0" t="s">
        <v>80</v>
      </c>
      <c r="M66" s="0" t="n">
        <v>1</v>
      </c>
      <c r="N66" s="0" t="n">
        <v>0</v>
      </c>
      <c r="P66" s="0" t="str">
        <f aca="false">M66&amp;N66</f>
        <v>10</v>
      </c>
    </row>
    <row r="67" customFormat="false" ht="13.8" hidden="false" customHeight="false" outlineLevel="0" collapsed="false">
      <c r="A67" s="17" t="s">
        <v>80</v>
      </c>
      <c r="B67" s="18" t="n">
        <v>1</v>
      </c>
      <c r="C67" s="19"/>
      <c r="D67" s="20" t="n">
        <v>1</v>
      </c>
      <c r="G67" s="0" t="str">
        <f aca="false">B67&amp;C67</f>
        <v>1</v>
      </c>
      <c r="L67" s="0" t="s">
        <v>81</v>
      </c>
      <c r="M67" s="0" t="n">
        <v>1</v>
      </c>
      <c r="N67" s="0" t="n">
        <v>0</v>
      </c>
      <c r="P67" s="0" t="str">
        <f aca="false">M67&amp;N67</f>
        <v>10</v>
      </c>
    </row>
    <row r="68" customFormat="false" ht="13.8" hidden="false" customHeight="false" outlineLevel="0" collapsed="false">
      <c r="A68" s="17" t="s">
        <v>81</v>
      </c>
      <c r="B68" s="18" t="n">
        <v>1</v>
      </c>
      <c r="C68" s="19"/>
      <c r="D68" s="20" t="n">
        <v>1</v>
      </c>
      <c r="G68" s="0" t="str">
        <f aca="false">B68&amp;C68</f>
        <v>1</v>
      </c>
      <c r="L68" s="0" t="s">
        <v>82</v>
      </c>
      <c r="M68" s="0" t="n">
        <v>1</v>
      </c>
      <c r="N68" s="0" t="n">
        <v>0</v>
      </c>
      <c r="P68" s="0" t="str">
        <f aca="false">M68&amp;N68</f>
        <v>10</v>
      </c>
    </row>
    <row r="69" customFormat="false" ht="13.8" hidden="false" customHeight="false" outlineLevel="0" collapsed="false">
      <c r="A69" s="17" t="s">
        <v>82</v>
      </c>
      <c r="B69" s="18" t="n">
        <v>1</v>
      </c>
      <c r="C69" s="19"/>
      <c r="D69" s="20" t="n">
        <v>1</v>
      </c>
      <c r="G69" s="0" t="str">
        <f aca="false">B69&amp;C69</f>
        <v>1</v>
      </c>
      <c r="L69" s="0" t="s">
        <v>83</v>
      </c>
      <c r="M69" s="0" t="n">
        <v>1</v>
      </c>
      <c r="N69" s="0" t="n">
        <v>0</v>
      </c>
      <c r="P69" s="0" t="str">
        <f aca="false">M69&amp;N69</f>
        <v>10</v>
      </c>
    </row>
    <row r="70" customFormat="false" ht="13.8" hidden="false" customHeight="false" outlineLevel="0" collapsed="false">
      <c r="A70" s="17" t="s">
        <v>83</v>
      </c>
      <c r="B70" s="18" t="n">
        <v>1</v>
      </c>
      <c r="C70" s="19"/>
      <c r="D70" s="20" t="n">
        <v>1</v>
      </c>
      <c r="G70" s="0" t="str">
        <f aca="false">B70&amp;C70</f>
        <v>1</v>
      </c>
      <c r="L70" s="0" t="s">
        <v>84</v>
      </c>
      <c r="M70" s="0" t="n">
        <v>1</v>
      </c>
      <c r="N70" s="0" t="n">
        <v>1</v>
      </c>
      <c r="P70" s="0" t="str">
        <f aca="false">M70&amp;N70</f>
        <v>11</v>
      </c>
    </row>
    <row r="71" customFormat="false" ht="13.8" hidden="false" customHeight="false" outlineLevel="0" collapsed="false">
      <c r="A71" s="17" t="s">
        <v>84</v>
      </c>
      <c r="B71" s="18" t="n">
        <v>1</v>
      </c>
      <c r="C71" s="19" t="n">
        <v>1</v>
      </c>
      <c r="D71" s="20" t="n">
        <v>1</v>
      </c>
      <c r="G71" s="0" t="str">
        <f aca="false">B71&amp;C71</f>
        <v>11</v>
      </c>
      <c r="L71" s="0" t="s">
        <v>85</v>
      </c>
      <c r="M71" s="0" t="n">
        <v>1</v>
      </c>
      <c r="N71" s="0" t="n">
        <v>0</v>
      </c>
      <c r="P71" s="0" t="str">
        <f aca="false">M71&amp;N71</f>
        <v>10</v>
      </c>
    </row>
    <row r="72" customFormat="false" ht="13.8" hidden="false" customHeight="false" outlineLevel="0" collapsed="false">
      <c r="A72" s="17" t="s">
        <v>85</v>
      </c>
      <c r="B72" s="18" t="n">
        <v>1</v>
      </c>
      <c r="C72" s="19"/>
      <c r="D72" s="20" t="n">
        <v>1</v>
      </c>
      <c r="G72" s="0" t="str">
        <f aca="false">B72&amp;C72</f>
        <v>1</v>
      </c>
      <c r="L72" s="0" t="s">
        <v>86</v>
      </c>
      <c r="M72" s="0" t="n">
        <v>1</v>
      </c>
      <c r="N72" s="0" t="n">
        <v>1</v>
      </c>
      <c r="P72" s="0" t="str">
        <f aca="false">M72&amp;N72</f>
        <v>11</v>
      </c>
    </row>
    <row r="73" customFormat="false" ht="13.8" hidden="false" customHeight="false" outlineLevel="0" collapsed="false">
      <c r="A73" s="17" t="s">
        <v>86</v>
      </c>
      <c r="B73" s="18" t="n">
        <v>1</v>
      </c>
      <c r="C73" s="19" t="n">
        <v>1</v>
      </c>
      <c r="D73" s="20" t="n">
        <v>1</v>
      </c>
      <c r="G73" s="0" t="str">
        <f aca="false">B73&amp;C73</f>
        <v>11</v>
      </c>
      <c r="L73" s="0" t="s">
        <v>87</v>
      </c>
      <c r="M73" s="0" t="n">
        <v>1</v>
      </c>
      <c r="N73" s="0" t="n">
        <v>0</v>
      </c>
      <c r="P73" s="0" t="str">
        <f aca="false">M73&amp;N73</f>
        <v>10</v>
      </c>
    </row>
    <row r="74" customFormat="false" ht="13.8" hidden="false" customHeight="false" outlineLevel="0" collapsed="false">
      <c r="A74" s="17" t="s">
        <v>87</v>
      </c>
      <c r="B74" s="18" t="n">
        <v>1</v>
      </c>
      <c r="C74" s="19"/>
      <c r="D74" s="20" t="n">
        <v>1</v>
      </c>
      <c r="G74" s="0" t="str">
        <f aca="false">B74&amp;C74</f>
        <v>1</v>
      </c>
      <c r="L74" s="0" t="s">
        <v>88</v>
      </c>
      <c r="M74" s="0" t="n">
        <v>1</v>
      </c>
      <c r="N74" s="0" t="n">
        <v>0</v>
      </c>
      <c r="P74" s="0" t="str">
        <f aca="false">M74&amp;N74</f>
        <v>10</v>
      </c>
    </row>
    <row r="75" customFormat="false" ht="13.8" hidden="false" customHeight="false" outlineLevel="0" collapsed="false">
      <c r="A75" s="17" t="s">
        <v>88</v>
      </c>
      <c r="B75" s="18" t="n">
        <v>1</v>
      </c>
      <c r="C75" s="19"/>
      <c r="D75" s="20" t="n">
        <v>1</v>
      </c>
      <c r="G75" s="0" t="str">
        <f aca="false">B75&amp;C75</f>
        <v>1</v>
      </c>
      <c r="L75" s="0" t="s">
        <v>89</v>
      </c>
      <c r="M75" s="0" t="n">
        <v>1</v>
      </c>
      <c r="N75" s="0" t="n">
        <v>1</v>
      </c>
      <c r="P75" s="0" t="str">
        <f aca="false">M75&amp;N75</f>
        <v>11</v>
      </c>
    </row>
    <row r="76" customFormat="false" ht="13.8" hidden="false" customHeight="false" outlineLevel="0" collapsed="false">
      <c r="A76" s="17" t="s">
        <v>89</v>
      </c>
      <c r="B76" s="18" t="n">
        <v>1</v>
      </c>
      <c r="C76" s="19" t="n">
        <v>1</v>
      </c>
      <c r="D76" s="20" t="n">
        <v>1</v>
      </c>
      <c r="G76" s="0" t="str">
        <f aca="false">B76&amp;C76</f>
        <v>11</v>
      </c>
      <c r="L76" s="0" t="s">
        <v>90</v>
      </c>
      <c r="M76" s="0" t="n">
        <v>1</v>
      </c>
      <c r="N76" s="0" t="n">
        <v>0</v>
      </c>
      <c r="P76" s="0" t="str">
        <f aca="false">M76&amp;N76</f>
        <v>10</v>
      </c>
    </row>
    <row r="77" customFormat="false" ht="13.8" hidden="false" customHeight="false" outlineLevel="0" collapsed="false">
      <c r="A77" s="17" t="s">
        <v>90</v>
      </c>
      <c r="B77" s="18" t="n">
        <v>1</v>
      </c>
      <c r="C77" s="19"/>
      <c r="D77" s="20" t="n">
        <v>1</v>
      </c>
      <c r="G77" s="0" t="str">
        <f aca="false">B77&amp;C77</f>
        <v>1</v>
      </c>
      <c r="L77" s="0" t="s">
        <v>91</v>
      </c>
      <c r="M77" s="0" t="n">
        <v>1</v>
      </c>
      <c r="N77" s="0" t="n">
        <v>0</v>
      </c>
      <c r="P77" s="0" t="str">
        <f aca="false">M77&amp;N77</f>
        <v>10</v>
      </c>
    </row>
    <row r="78" customFormat="false" ht="13.8" hidden="false" customHeight="false" outlineLevel="0" collapsed="false">
      <c r="A78" s="17" t="s">
        <v>91</v>
      </c>
      <c r="B78" s="18" t="n">
        <v>1</v>
      </c>
      <c r="C78" s="19"/>
      <c r="D78" s="20" t="n">
        <v>1</v>
      </c>
      <c r="G78" s="0" t="str">
        <f aca="false">B78&amp;C78</f>
        <v>1</v>
      </c>
      <c r="L78" s="0" t="s">
        <v>92</v>
      </c>
      <c r="M78" s="0" t="n">
        <v>1</v>
      </c>
      <c r="N78" s="0" t="n">
        <v>1</v>
      </c>
      <c r="P78" s="0" t="str">
        <f aca="false">M78&amp;N78</f>
        <v>11</v>
      </c>
    </row>
    <row r="79" customFormat="false" ht="13.8" hidden="false" customHeight="false" outlineLevel="0" collapsed="false">
      <c r="A79" s="17" t="s">
        <v>92</v>
      </c>
      <c r="B79" s="18" t="n">
        <v>1</v>
      </c>
      <c r="C79" s="19" t="n">
        <v>1</v>
      </c>
      <c r="D79" s="20" t="n">
        <v>1</v>
      </c>
      <c r="G79" s="0" t="str">
        <f aca="false">B79&amp;C79</f>
        <v>11</v>
      </c>
      <c r="L79" s="0" t="s">
        <v>93</v>
      </c>
      <c r="M79" s="0" t="n">
        <v>1</v>
      </c>
      <c r="N79" s="0" t="n">
        <v>0</v>
      </c>
      <c r="P79" s="0" t="str">
        <f aca="false">M79&amp;N79</f>
        <v>10</v>
      </c>
    </row>
    <row r="80" customFormat="false" ht="13.8" hidden="false" customHeight="false" outlineLevel="0" collapsed="false">
      <c r="A80" s="17" t="s">
        <v>93</v>
      </c>
      <c r="B80" s="18" t="n">
        <v>1</v>
      </c>
      <c r="C80" s="19"/>
      <c r="D80" s="20" t="n">
        <v>1</v>
      </c>
      <c r="G80" s="0" t="str">
        <f aca="false">B80&amp;C80</f>
        <v>1</v>
      </c>
      <c r="L80" s="0" t="s">
        <v>94</v>
      </c>
      <c r="M80" s="0" t="n">
        <v>1</v>
      </c>
      <c r="N80" s="0" t="n">
        <v>0</v>
      </c>
      <c r="P80" s="0" t="str">
        <f aca="false">M80&amp;N80</f>
        <v>10</v>
      </c>
    </row>
    <row r="81" customFormat="false" ht="13.8" hidden="false" customHeight="false" outlineLevel="0" collapsed="false">
      <c r="A81" s="17" t="s">
        <v>94</v>
      </c>
      <c r="B81" s="18" t="n">
        <v>1</v>
      </c>
      <c r="C81" s="19"/>
      <c r="D81" s="20" t="n">
        <v>1</v>
      </c>
      <c r="G81" s="0" t="str">
        <f aca="false">B81&amp;C81</f>
        <v>1</v>
      </c>
      <c r="L81" s="0" t="s">
        <v>95</v>
      </c>
      <c r="M81" s="0" t="n">
        <v>1</v>
      </c>
      <c r="N81" s="0" t="n">
        <v>0</v>
      </c>
      <c r="P81" s="0" t="str">
        <f aca="false">M81&amp;N81</f>
        <v>10</v>
      </c>
    </row>
    <row r="82" customFormat="false" ht="13.8" hidden="false" customHeight="false" outlineLevel="0" collapsed="false">
      <c r="A82" s="17" t="s">
        <v>95</v>
      </c>
      <c r="B82" s="18" t="n">
        <v>1</v>
      </c>
      <c r="C82" s="19"/>
      <c r="D82" s="20" t="n">
        <v>1</v>
      </c>
      <c r="G82" s="0" t="str">
        <f aca="false">B82&amp;C82</f>
        <v>1</v>
      </c>
      <c r="L82" s="0" t="s">
        <v>96</v>
      </c>
      <c r="M82" s="0" t="n">
        <v>1</v>
      </c>
      <c r="N82" s="0" t="n">
        <v>0</v>
      </c>
      <c r="P82" s="0" t="str">
        <f aca="false">M82&amp;N82</f>
        <v>10</v>
      </c>
    </row>
    <row r="83" customFormat="false" ht="13.8" hidden="false" customHeight="false" outlineLevel="0" collapsed="false">
      <c r="A83" s="17" t="s">
        <v>96</v>
      </c>
      <c r="B83" s="18" t="n">
        <v>1</v>
      </c>
      <c r="C83" s="19"/>
      <c r="D83" s="20" t="n">
        <v>1</v>
      </c>
      <c r="G83" s="0" t="str">
        <f aca="false">B83&amp;C83</f>
        <v>1</v>
      </c>
      <c r="L83" s="0" t="s">
        <v>97</v>
      </c>
      <c r="M83" s="0" t="n">
        <v>1</v>
      </c>
      <c r="N83" s="0" t="n">
        <v>0</v>
      </c>
      <c r="P83" s="0" t="str">
        <f aca="false">M83&amp;N83</f>
        <v>10</v>
      </c>
    </row>
    <row r="84" customFormat="false" ht="13.8" hidden="false" customHeight="false" outlineLevel="0" collapsed="false">
      <c r="A84" s="17" t="s">
        <v>97</v>
      </c>
      <c r="B84" s="18" t="n">
        <v>1</v>
      </c>
      <c r="C84" s="19"/>
      <c r="D84" s="20" t="n">
        <v>1</v>
      </c>
      <c r="G84" s="0" t="str">
        <f aca="false">B84&amp;C84</f>
        <v>1</v>
      </c>
      <c r="L84" s="0" t="s">
        <v>98</v>
      </c>
      <c r="M84" s="0" t="n">
        <v>1</v>
      </c>
      <c r="N84" s="0" t="n">
        <v>1</v>
      </c>
      <c r="P84" s="0" t="str">
        <f aca="false">M84&amp;N84</f>
        <v>11</v>
      </c>
    </row>
    <row r="85" customFormat="false" ht="13.8" hidden="false" customHeight="false" outlineLevel="0" collapsed="false">
      <c r="A85" s="17" t="s">
        <v>98</v>
      </c>
      <c r="B85" s="18" t="n">
        <v>1</v>
      </c>
      <c r="C85" s="19" t="n">
        <v>1</v>
      </c>
      <c r="D85" s="20" t="n">
        <v>1</v>
      </c>
      <c r="G85" s="0" t="str">
        <f aca="false">B85&amp;C85</f>
        <v>11</v>
      </c>
      <c r="L85" s="0" t="s">
        <v>99</v>
      </c>
      <c r="M85" s="0" t="n">
        <v>1</v>
      </c>
      <c r="N85" s="0" t="n">
        <v>0</v>
      </c>
      <c r="P85" s="0" t="str">
        <f aca="false">M85&amp;N85</f>
        <v>10</v>
      </c>
    </row>
    <row r="86" customFormat="false" ht="13.8" hidden="false" customHeight="false" outlineLevel="0" collapsed="false">
      <c r="A86" s="17" t="s">
        <v>99</v>
      </c>
      <c r="B86" s="18" t="n">
        <v>1</v>
      </c>
      <c r="C86" s="19"/>
      <c r="D86" s="20" t="n">
        <v>1</v>
      </c>
      <c r="G86" s="0" t="str">
        <f aca="false">B86&amp;C86</f>
        <v>1</v>
      </c>
      <c r="L86" s="0" t="s">
        <v>100</v>
      </c>
      <c r="M86" s="0" t="n">
        <v>1</v>
      </c>
      <c r="N86" s="0" t="n">
        <v>1</v>
      </c>
      <c r="P86" s="0" t="str">
        <f aca="false">M86&amp;N86</f>
        <v>11</v>
      </c>
    </row>
    <row r="87" customFormat="false" ht="13.8" hidden="false" customHeight="false" outlineLevel="0" collapsed="false">
      <c r="A87" s="17" t="s">
        <v>100</v>
      </c>
      <c r="B87" s="18" t="n">
        <v>1</v>
      </c>
      <c r="C87" s="19" t="n">
        <v>1</v>
      </c>
      <c r="D87" s="20" t="n">
        <v>1</v>
      </c>
      <c r="G87" s="0" t="str">
        <f aca="false">B87&amp;C87</f>
        <v>11</v>
      </c>
      <c r="L87" s="0" t="s">
        <v>101</v>
      </c>
      <c r="M87" s="0" t="n">
        <v>1</v>
      </c>
      <c r="N87" s="0" t="n">
        <v>0</v>
      </c>
      <c r="P87" s="0" t="str">
        <f aca="false">M87&amp;N87</f>
        <v>10</v>
      </c>
    </row>
    <row r="88" customFormat="false" ht="13.8" hidden="false" customHeight="false" outlineLevel="0" collapsed="false">
      <c r="A88" s="17" t="s">
        <v>101</v>
      </c>
      <c r="B88" s="18" t="n">
        <v>1</v>
      </c>
      <c r="C88" s="19"/>
      <c r="D88" s="20" t="n">
        <v>1</v>
      </c>
      <c r="G88" s="0" t="str">
        <f aca="false">B88&amp;C88</f>
        <v>1</v>
      </c>
      <c r="L88" s="0" t="s">
        <v>102</v>
      </c>
      <c r="M88" s="0" t="n">
        <v>1</v>
      </c>
      <c r="N88" s="0" t="n">
        <v>1</v>
      </c>
      <c r="P88" s="0" t="str">
        <f aca="false">M88&amp;N88</f>
        <v>11</v>
      </c>
    </row>
    <row r="89" customFormat="false" ht="13.8" hidden="false" customHeight="false" outlineLevel="0" collapsed="false">
      <c r="A89" s="17" t="s">
        <v>102</v>
      </c>
      <c r="B89" s="18" t="n">
        <v>1</v>
      </c>
      <c r="C89" s="19" t="n">
        <v>1</v>
      </c>
      <c r="D89" s="20" t="n">
        <v>1</v>
      </c>
      <c r="G89" s="0" t="str">
        <f aca="false">B89&amp;C89</f>
        <v>11</v>
      </c>
      <c r="L89" s="0" t="s">
        <v>103</v>
      </c>
      <c r="M89" s="0" t="n">
        <v>1</v>
      </c>
      <c r="N89" s="0" t="n">
        <v>1</v>
      </c>
      <c r="P89" s="0" t="str">
        <f aca="false">M89&amp;N89</f>
        <v>11</v>
      </c>
    </row>
    <row r="90" customFormat="false" ht="13.8" hidden="false" customHeight="false" outlineLevel="0" collapsed="false">
      <c r="A90" s="17" t="s">
        <v>103</v>
      </c>
      <c r="B90" s="18" t="n">
        <v>1</v>
      </c>
      <c r="C90" s="19" t="n">
        <v>1</v>
      </c>
      <c r="D90" s="20" t="n">
        <v>1</v>
      </c>
      <c r="G90" s="0" t="str">
        <f aca="false">B90&amp;C90</f>
        <v>11</v>
      </c>
      <c r="L90" s="0" t="s">
        <v>104</v>
      </c>
      <c r="M90" s="0" t="n">
        <v>1</v>
      </c>
      <c r="N90" s="0" t="n">
        <v>0</v>
      </c>
      <c r="P90" s="0" t="str">
        <f aca="false">M90&amp;N90</f>
        <v>10</v>
      </c>
    </row>
    <row r="91" customFormat="false" ht="13.8" hidden="false" customHeight="false" outlineLevel="0" collapsed="false">
      <c r="A91" s="17" t="s">
        <v>104</v>
      </c>
      <c r="B91" s="18" t="n">
        <v>1</v>
      </c>
      <c r="C91" s="19"/>
      <c r="D91" s="20" t="n">
        <v>1</v>
      </c>
      <c r="G91" s="0" t="str">
        <f aca="false">B91&amp;C91</f>
        <v>1</v>
      </c>
      <c r="L91" s="0" t="s">
        <v>105</v>
      </c>
      <c r="M91" s="0" t="n">
        <v>1</v>
      </c>
      <c r="N91" s="0" t="n">
        <v>0</v>
      </c>
      <c r="P91" s="0" t="str">
        <f aca="false">M91&amp;N91</f>
        <v>10</v>
      </c>
    </row>
    <row r="92" customFormat="false" ht="13.8" hidden="false" customHeight="false" outlineLevel="0" collapsed="false">
      <c r="A92" s="17" t="s">
        <v>105</v>
      </c>
      <c r="B92" s="18" t="n">
        <v>1</v>
      </c>
      <c r="C92" s="19"/>
      <c r="D92" s="20" t="n">
        <v>1</v>
      </c>
      <c r="G92" s="0" t="str">
        <f aca="false">B92&amp;C92</f>
        <v>1</v>
      </c>
      <c r="L92" s="0" t="s">
        <v>106</v>
      </c>
      <c r="M92" s="0" t="n">
        <v>1</v>
      </c>
      <c r="N92" s="0" t="n">
        <v>0</v>
      </c>
      <c r="P92" s="0" t="str">
        <f aca="false">M92&amp;N92</f>
        <v>10</v>
      </c>
    </row>
    <row r="93" customFormat="false" ht="13.8" hidden="false" customHeight="false" outlineLevel="0" collapsed="false">
      <c r="A93" s="17" t="s">
        <v>106</v>
      </c>
      <c r="B93" s="18" t="n">
        <v>1</v>
      </c>
      <c r="C93" s="19"/>
      <c r="D93" s="20" t="n">
        <v>1</v>
      </c>
      <c r="G93" s="0" t="str">
        <f aca="false">B93&amp;C93</f>
        <v>1</v>
      </c>
      <c r="L93" s="0" t="s">
        <v>107</v>
      </c>
      <c r="M93" s="0" t="n">
        <v>1</v>
      </c>
      <c r="N93" s="0" t="n">
        <v>1</v>
      </c>
      <c r="P93" s="0" t="str">
        <f aca="false">M93&amp;N93</f>
        <v>11</v>
      </c>
    </row>
    <row r="94" customFormat="false" ht="13.8" hidden="false" customHeight="false" outlineLevel="0" collapsed="false">
      <c r="A94" s="17" t="s">
        <v>107</v>
      </c>
      <c r="B94" s="18" t="n">
        <v>1</v>
      </c>
      <c r="C94" s="19" t="n">
        <v>1</v>
      </c>
      <c r="D94" s="20" t="n">
        <v>1</v>
      </c>
      <c r="G94" s="0" t="str">
        <f aca="false">B94&amp;C94</f>
        <v>11</v>
      </c>
      <c r="L94" s="0" t="s">
        <v>108</v>
      </c>
      <c r="M94" s="0" t="n">
        <v>1</v>
      </c>
      <c r="N94" s="0" t="n">
        <v>1</v>
      </c>
      <c r="P94" s="0" t="str">
        <f aca="false">M94&amp;N94</f>
        <v>11</v>
      </c>
    </row>
    <row r="95" customFormat="false" ht="13.8" hidden="false" customHeight="false" outlineLevel="0" collapsed="false">
      <c r="A95" s="17" t="s">
        <v>108</v>
      </c>
      <c r="B95" s="18" t="n">
        <v>1</v>
      </c>
      <c r="C95" s="19" t="n">
        <v>1</v>
      </c>
      <c r="D95" s="20" t="n">
        <v>1</v>
      </c>
      <c r="G95" s="0" t="str">
        <f aca="false">B95&amp;C95</f>
        <v>11</v>
      </c>
      <c r="L95" s="0" t="s">
        <v>109</v>
      </c>
      <c r="M95" s="0" t="n">
        <v>1</v>
      </c>
      <c r="N95" s="0" t="n">
        <v>0</v>
      </c>
      <c r="P95" s="0" t="str">
        <f aca="false">M95&amp;N95</f>
        <v>10</v>
      </c>
    </row>
    <row r="96" customFormat="false" ht="13.8" hidden="false" customHeight="false" outlineLevel="0" collapsed="false">
      <c r="A96" s="17" t="s">
        <v>109</v>
      </c>
      <c r="B96" s="18" t="n">
        <v>1</v>
      </c>
      <c r="C96" s="19"/>
      <c r="D96" s="20" t="n">
        <v>1</v>
      </c>
      <c r="G96" s="0" t="str">
        <f aca="false">B96&amp;C96</f>
        <v>1</v>
      </c>
      <c r="L96" s="0" t="s">
        <v>110</v>
      </c>
      <c r="M96" s="0" t="n">
        <v>1</v>
      </c>
      <c r="N96" s="0" t="n">
        <v>0</v>
      </c>
      <c r="P96" s="0" t="str">
        <f aca="false">M96&amp;N96</f>
        <v>10</v>
      </c>
    </row>
    <row r="97" customFormat="false" ht="13.8" hidden="false" customHeight="false" outlineLevel="0" collapsed="false">
      <c r="A97" s="17" t="s">
        <v>110</v>
      </c>
      <c r="B97" s="18" t="n">
        <v>1</v>
      </c>
      <c r="C97" s="19"/>
      <c r="D97" s="20" t="n">
        <v>1</v>
      </c>
      <c r="G97" s="0" t="str">
        <f aca="false">B97&amp;C97</f>
        <v>1</v>
      </c>
      <c r="L97" s="0" t="s">
        <v>111</v>
      </c>
      <c r="M97" s="0" t="n">
        <v>1</v>
      </c>
      <c r="N97" s="0" t="n">
        <v>0</v>
      </c>
      <c r="P97" s="0" t="str">
        <f aca="false">M97&amp;N97</f>
        <v>10</v>
      </c>
    </row>
    <row r="98" customFormat="false" ht="13.8" hidden="false" customHeight="false" outlineLevel="0" collapsed="false">
      <c r="A98" s="17" t="s">
        <v>111</v>
      </c>
      <c r="B98" s="18" t="n">
        <v>1</v>
      </c>
      <c r="C98" s="19"/>
      <c r="D98" s="20" t="n">
        <v>1</v>
      </c>
      <c r="G98" s="0" t="str">
        <f aca="false">B98&amp;C98</f>
        <v>1</v>
      </c>
      <c r="L98" s="0" t="s">
        <v>112</v>
      </c>
      <c r="M98" s="0" t="n">
        <v>1</v>
      </c>
      <c r="N98" s="0" t="n">
        <v>1</v>
      </c>
      <c r="P98" s="0" t="str">
        <f aca="false">M98&amp;N98</f>
        <v>11</v>
      </c>
    </row>
    <row r="99" customFormat="false" ht="13.8" hidden="false" customHeight="false" outlineLevel="0" collapsed="false">
      <c r="A99" s="17" t="s">
        <v>112</v>
      </c>
      <c r="B99" s="18" t="n">
        <v>1</v>
      </c>
      <c r="C99" s="19" t="n">
        <v>1</v>
      </c>
      <c r="D99" s="20" t="n">
        <v>1</v>
      </c>
      <c r="G99" s="0" t="str">
        <f aca="false">B99&amp;C99</f>
        <v>11</v>
      </c>
      <c r="L99" s="0" t="s">
        <v>113</v>
      </c>
      <c r="M99" s="0" t="n">
        <v>1</v>
      </c>
      <c r="N99" s="0" t="n">
        <v>0</v>
      </c>
      <c r="P99" s="0" t="str">
        <f aca="false">M99&amp;N99</f>
        <v>10</v>
      </c>
    </row>
    <row r="100" customFormat="false" ht="13.8" hidden="false" customHeight="false" outlineLevel="0" collapsed="false">
      <c r="A100" s="17" t="s">
        <v>113</v>
      </c>
      <c r="B100" s="18" t="n">
        <v>1</v>
      </c>
      <c r="C100" s="19"/>
      <c r="D100" s="20" t="n">
        <v>1</v>
      </c>
      <c r="G100" s="0" t="str">
        <f aca="false">B100&amp;C100</f>
        <v>1</v>
      </c>
      <c r="L100" s="0" t="s">
        <v>114</v>
      </c>
      <c r="M100" s="0" t="n">
        <v>1</v>
      </c>
      <c r="N100" s="0" t="n">
        <v>0</v>
      </c>
      <c r="P100" s="0" t="str">
        <f aca="false">M100&amp;N100</f>
        <v>10</v>
      </c>
    </row>
    <row r="101" customFormat="false" ht="13.8" hidden="false" customHeight="false" outlineLevel="0" collapsed="false">
      <c r="A101" s="17" t="s">
        <v>114</v>
      </c>
      <c r="B101" s="18" t="n">
        <v>1</v>
      </c>
      <c r="C101" s="19"/>
      <c r="D101" s="20" t="n">
        <v>1</v>
      </c>
      <c r="G101" s="0" t="str">
        <f aca="false">B101&amp;C101</f>
        <v>1</v>
      </c>
      <c r="L101" s="0" t="s">
        <v>115</v>
      </c>
      <c r="M101" s="0" t="n">
        <v>1</v>
      </c>
      <c r="N101" s="0" t="n">
        <v>1</v>
      </c>
      <c r="P101" s="0" t="str">
        <f aca="false">M101&amp;N101</f>
        <v>11</v>
      </c>
    </row>
    <row r="102" customFormat="false" ht="13.8" hidden="false" customHeight="false" outlineLevel="0" collapsed="false">
      <c r="A102" s="17" t="s">
        <v>115</v>
      </c>
      <c r="B102" s="18" t="n">
        <v>1</v>
      </c>
      <c r="C102" s="19" t="n">
        <v>1</v>
      </c>
      <c r="D102" s="20" t="n">
        <v>1</v>
      </c>
      <c r="G102" s="0" t="str">
        <f aca="false">B102&amp;C102</f>
        <v>11</v>
      </c>
      <c r="L102" s="0" t="s">
        <v>116</v>
      </c>
      <c r="M102" s="0" t="n">
        <v>1</v>
      </c>
      <c r="N102" s="0" t="n">
        <v>0</v>
      </c>
      <c r="P102" s="0" t="str">
        <f aca="false">M102&amp;N102</f>
        <v>10</v>
      </c>
    </row>
    <row r="103" customFormat="false" ht="13.8" hidden="false" customHeight="false" outlineLevel="0" collapsed="false">
      <c r="A103" s="17" t="s">
        <v>116</v>
      </c>
      <c r="B103" s="18" t="n">
        <v>1</v>
      </c>
      <c r="C103" s="19"/>
      <c r="D103" s="20" t="n">
        <v>1</v>
      </c>
      <c r="G103" s="0" t="str">
        <f aca="false">B103&amp;C103</f>
        <v>1</v>
      </c>
      <c r="L103" s="0" t="s">
        <v>117</v>
      </c>
      <c r="M103" s="0" t="n">
        <v>1</v>
      </c>
      <c r="N103" s="0" t="n">
        <v>1</v>
      </c>
      <c r="P103" s="0" t="str">
        <f aca="false">M103&amp;N103</f>
        <v>11</v>
      </c>
    </row>
    <row r="104" customFormat="false" ht="13.8" hidden="false" customHeight="false" outlineLevel="0" collapsed="false">
      <c r="A104" s="17" t="s">
        <v>117</v>
      </c>
      <c r="B104" s="18" t="n">
        <v>1</v>
      </c>
      <c r="C104" s="19" t="n">
        <v>1</v>
      </c>
      <c r="D104" s="20" t="n">
        <v>1</v>
      </c>
      <c r="G104" s="0" t="str">
        <f aca="false">B104&amp;C104</f>
        <v>11</v>
      </c>
      <c r="L104" s="0" t="s">
        <v>118</v>
      </c>
      <c r="M104" s="0" t="n">
        <v>1</v>
      </c>
      <c r="N104" s="0" t="n">
        <v>0</v>
      </c>
      <c r="P104" s="0" t="str">
        <f aca="false">M104&amp;N104</f>
        <v>10</v>
      </c>
    </row>
    <row r="105" customFormat="false" ht="13.8" hidden="false" customHeight="false" outlineLevel="0" collapsed="false">
      <c r="A105" s="17" t="s">
        <v>118</v>
      </c>
      <c r="B105" s="18" t="n">
        <v>1</v>
      </c>
      <c r="C105" s="19"/>
      <c r="D105" s="20" t="n">
        <v>1</v>
      </c>
      <c r="G105" s="0" t="str">
        <f aca="false">B105&amp;C105</f>
        <v>1</v>
      </c>
      <c r="L105" s="0" t="s">
        <v>119</v>
      </c>
      <c r="M105" s="0" t="n">
        <v>1</v>
      </c>
      <c r="N105" s="0" t="n">
        <v>0</v>
      </c>
      <c r="P105" s="0" t="str">
        <f aca="false">M105&amp;N105</f>
        <v>10</v>
      </c>
    </row>
    <row r="106" customFormat="false" ht="13.8" hidden="false" customHeight="false" outlineLevel="0" collapsed="false">
      <c r="A106" s="17" t="s">
        <v>119</v>
      </c>
      <c r="B106" s="18" t="n">
        <v>1</v>
      </c>
      <c r="C106" s="19"/>
      <c r="D106" s="20" t="n">
        <v>1</v>
      </c>
      <c r="G106" s="0" t="str">
        <f aca="false">B106&amp;C106</f>
        <v>1</v>
      </c>
      <c r="L106" s="0" t="s">
        <v>120</v>
      </c>
      <c r="M106" s="0" t="n">
        <v>1</v>
      </c>
      <c r="N106" s="0" t="n">
        <v>0</v>
      </c>
      <c r="P106" s="0" t="str">
        <f aca="false">M106&amp;N106</f>
        <v>10</v>
      </c>
    </row>
    <row r="107" customFormat="false" ht="13.8" hidden="false" customHeight="false" outlineLevel="0" collapsed="false">
      <c r="A107" s="17" t="s">
        <v>120</v>
      </c>
      <c r="B107" s="18" t="n">
        <v>1</v>
      </c>
      <c r="C107" s="19"/>
      <c r="D107" s="20" t="n">
        <v>1</v>
      </c>
      <c r="G107" s="0" t="str">
        <f aca="false">B107&amp;C107</f>
        <v>1</v>
      </c>
      <c r="L107" s="0" t="s">
        <v>121</v>
      </c>
      <c r="M107" s="0" t="n">
        <v>1</v>
      </c>
      <c r="N107" s="0" t="n">
        <v>0</v>
      </c>
      <c r="P107" s="0" t="str">
        <f aca="false">M107&amp;N107</f>
        <v>10</v>
      </c>
    </row>
    <row r="108" customFormat="false" ht="13.8" hidden="false" customHeight="false" outlineLevel="0" collapsed="false">
      <c r="A108" s="17" t="s">
        <v>121</v>
      </c>
      <c r="B108" s="18" t="n">
        <v>1</v>
      </c>
      <c r="C108" s="19"/>
      <c r="D108" s="20" t="n">
        <v>1</v>
      </c>
      <c r="G108" s="0" t="str">
        <f aca="false">B108&amp;C108</f>
        <v>1</v>
      </c>
      <c r="L108" s="0" t="s">
        <v>122</v>
      </c>
      <c r="M108" s="0" t="n">
        <v>1</v>
      </c>
      <c r="N108" s="0" t="n">
        <v>0</v>
      </c>
      <c r="P108" s="0" t="str">
        <f aca="false">M108&amp;N108</f>
        <v>10</v>
      </c>
    </row>
    <row r="109" customFormat="false" ht="13.8" hidden="false" customHeight="false" outlineLevel="0" collapsed="false">
      <c r="A109" s="17" t="s">
        <v>122</v>
      </c>
      <c r="B109" s="18" t="n">
        <v>1</v>
      </c>
      <c r="C109" s="19"/>
      <c r="D109" s="20" t="n">
        <v>1</v>
      </c>
      <c r="G109" s="0" t="str">
        <f aca="false">B109&amp;C109</f>
        <v>1</v>
      </c>
      <c r="L109" s="0" t="s">
        <v>123</v>
      </c>
      <c r="M109" s="0" t="n">
        <v>1</v>
      </c>
      <c r="N109" s="0" t="n">
        <v>0</v>
      </c>
      <c r="P109" s="0" t="str">
        <f aca="false">M109&amp;N109</f>
        <v>10</v>
      </c>
    </row>
    <row r="110" customFormat="false" ht="13.8" hidden="false" customHeight="false" outlineLevel="0" collapsed="false">
      <c r="A110" s="17" t="s">
        <v>123</v>
      </c>
      <c r="B110" s="18" t="n">
        <v>1</v>
      </c>
      <c r="C110" s="19"/>
      <c r="D110" s="20" t="n">
        <v>1</v>
      </c>
      <c r="G110" s="0" t="str">
        <f aca="false">B110&amp;C110</f>
        <v>1</v>
      </c>
      <c r="L110" s="0" t="s">
        <v>124</v>
      </c>
      <c r="M110" s="0" t="n">
        <v>1</v>
      </c>
      <c r="N110" s="0" t="n">
        <v>0</v>
      </c>
      <c r="P110" s="0" t="str">
        <f aca="false">M110&amp;N110</f>
        <v>10</v>
      </c>
    </row>
    <row r="111" customFormat="false" ht="13.8" hidden="false" customHeight="false" outlineLevel="0" collapsed="false">
      <c r="A111" s="17" t="s">
        <v>124</v>
      </c>
      <c r="B111" s="18" t="n">
        <v>1</v>
      </c>
      <c r="C111" s="19"/>
      <c r="D111" s="20" t="n">
        <v>1</v>
      </c>
      <c r="G111" s="0" t="str">
        <f aca="false">B111&amp;C111</f>
        <v>1</v>
      </c>
      <c r="L111" s="0" t="s">
        <v>125</v>
      </c>
      <c r="M111" s="0" t="n">
        <v>1</v>
      </c>
      <c r="N111" s="0" t="n">
        <v>1</v>
      </c>
      <c r="P111" s="0" t="str">
        <f aca="false">M111&amp;N111</f>
        <v>11</v>
      </c>
    </row>
    <row r="112" customFormat="false" ht="13.8" hidden="false" customHeight="false" outlineLevel="0" collapsed="false">
      <c r="A112" s="17" t="s">
        <v>125</v>
      </c>
      <c r="B112" s="18" t="n">
        <v>1</v>
      </c>
      <c r="C112" s="19" t="n">
        <v>1</v>
      </c>
      <c r="D112" s="20" t="n">
        <v>1</v>
      </c>
      <c r="G112" s="0" t="str">
        <f aca="false">B112&amp;C112</f>
        <v>11</v>
      </c>
      <c r="L112" s="0" t="s">
        <v>126</v>
      </c>
      <c r="M112" s="0" t="n">
        <v>1</v>
      </c>
      <c r="N112" s="0" t="n">
        <v>1</v>
      </c>
      <c r="P112" s="0" t="str">
        <f aca="false">M112&amp;N112</f>
        <v>11</v>
      </c>
    </row>
    <row r="113" customFormat="false" ht="13.8" hidden="false" customHeight="false" outlineLevel="0" collapsed="false">
      <c r="A113" s="17" t="s">
        <v>126</v>
      </c>
      <c r="B113" s="18" t="n">
        <v>1</v>
      </c>
      <c r="C113" s="19" t="n">
        <v>1</v>
      </c>
      <c r="D113" s="20" t="n">
        <v>1</v>
      </c>
      <c r="G113" s="0" t="str">
        <f aca="false">B113&amp;C113</f>
        <v>11</v>
      </c>
      <c r="L113" s="0" t="s">
        <v>127</v>
      </c>
      <c r="M113" s="0" t="n">
        <v>1</v>
      </c>
      <c r="N113" s="0" t="n">
        <v>0</v>
      </c>
      <c r="P113" s="0" t="str">
        <f aca="false">M113&amp;N113</f>
        <v>10</v>
      </c>
    </row>
    <row r="114" customFormat="false" ht="13.8" hidden="false" customHeight="false" outlineLevel="0" collapsed="false">
      <c r="A114" s="17" t="s">
        <v>127</v>
      </c>
      <c r="B114" s="18" t="n">
        <v>1</v>
      </c>
      <c r="C114" s="19"/>
      <c r="D114" s="20" t="n">
        <v>1</v>
      </c>
      <c r="G114" s="0" t="str">
        <f aca="false">B114&amp;C114</f>
        <v>1</v>
      </c>
      <c r="L114" s="0" t="s">
        <v>128</v>
      </c>
      <c r="M114" s="0" t="n">
        <v>1</v>
      </c>
      <c r="N114" s="0" t="n">
        <v>0</v>
      </c>
      <c r="P114" s="0" t="str">
        <f aca="false">M114&amp;N114</f>
        <v>10</v>
      </c>
    </row>
    <row r="115" customFormat="false" ht="13.8" hidden="false" customHeight="false" outlineLevel="0" collapsed="false">
      <c r="A115" s="17" t="s">
        <v>128</v>
      </c>
      <c r="B115" s="18" t="n">
        <v>1</v>
      </c>
      <c r="C115" s="19"/>
      <c r="D115" s="20" t="n">
        <v>1</v>
      </c>
      <c r="G115" s="0" t="str">
        <f aca="false">B115&amp;C115</f>
        <v>1</v>
      </c>
      <c r="L115" s="0" t="s">
        <v>129</v>
      </c>
      <c r="M115" s="0" t="n">
        <v>1</v>
      </c>
      <c r="N115" s="0" t="n">
        <v>1</v>
      </c>
      <c r="P115" s="0" t="str">
        <f aca="false">M115&amp;N115</f>
        <v>11</v>
      </c>
    </row>
    <row r="116" customFormat="false" ht="13.8" hidden="false" customHeight="false" outlineLevel="0" collapsed="false">
      <c r="A116" s="17" t="s">
        <v>129</v>
      </c>
      <c r="B116" s="18" t="n">
        <v>1</v>
      </c>
      <c r="C116" s="19" t="n">
        <v>1</v>
      </c>
      <c r="D116" s="20" t="n">
        <v>1</v>
      </c>
      <c r="G116" s="0" t="str">
        <f aca="false">B116&amp;C116</f>
        <v>11</v>
      </c>
      <c r="L116" s="0" t="s">
        <v>130</v>
      </c>
      <c r="M116" s="0" t="n">
        <v>1</v>
      </c>
      <c r="N116" s="0" t="n">
        <v>1</v>
      </c>
      <c r="P116" s="0" t="str">
        <f aca="false">M116&amp;N116</f>
        <v>11</v>
      </c>
    </row>
    <row r="117" customFormat="false" ht="13.8" hidden="false" customHeight="false" outlineLevel="0" collapsed="false">
      <c r="A117" s="17" t="s">
        <v>130</v>
      </c>
      <c r="B117" s="18" t="n">
        <v>1</v>
      </c>
      <c r="C117" s="19" t="n">
        <v>1</v>
      </c>
      <c r="D117" s="20" t="n">
        <v>1</v>
      </c>
      <c r="G117" s="0" t="str">
        <f aca="false">B117&amp;C117</f>
        <v>11</v>
      </c>
      <c r="L117" s="0" t="s">
        <v>131</v>
      </c>
      <c r="M117" s="0" t="n">
        <v>1</v>
      </c>
      <c r="N117" s="0" t="n">
        <v>0</v>
      </c>
      <c r="P117" s="0" t="str">
        <f aca="false">M117&amp;N117</f>
        <v>10</v>
      </c>
    </row>
    <row r="118" customFormat="false" ht="13.8" hidden="false" customHeight="false" outlineLevel="0" collapsed="false">
      <c r="A118" s="17" t="s">
        <v>131</v>
      </c>
      <c r="B118" s="18" t="n">
        <v>1</v>
      </c>
      <c r="C118" s="19"/>
      <c r="D118" s="20" t="n">
        <v>1</v>
      </c>
      <c r="G118" s="0" t="str">
        <f aca="false">B118&amp;C118</f>
        <v>1</v>
      </c>
      <c r="L118" s="0" t="s">
        <v>132</v>
      </c>
      <c r="M118" s="0" t="n">
        <v>1</v>
      </c>
      <c r="N118" s="0" t="n">
        <v>0</v>
      </c>
      <c r="P118" s="0" t="str">
        <f aca="false">M118&amp;N118</f>
        <v>10</v>
      </c>
    </row>
    <row r="119" customFormat="false" ht="13.8" hidden="false" customHeight="false" outlineLevel="0" collapsed="false">
      <c r="A119" s="17" t="s">
        <v>132</v>
      </c>
      <c r="B119" s="18" t="n">
        <v>1</v>
      </c>
      <c r="C119" s="19"/>
      <c r="D119" s="20" t="n">
        <v>1</v>
      </c>
      <c r="G119" s="0" t="str">
        <f aca="false">B119&amp;C119</f>
        <v>1</v>
      </c>
      <c r="L119" s="0" t="s">
        <v>133</v>
      </c>
      <c r="M119" s="0" t="n">
        <v>1</v>
      </c>
      <c r="N119" s="0" t="n">
        <v>0</v>
      </c>
      <c r="P119" s="0" t="str">
        <f aca="false">M119&amp;N119</f>
        <v>10</v>
      </c>
    </row>
    <row r="120" customFormat="false" ht="13.8" hidden="false" customHeight="false" outlineLevel="0" collapsed="false">
      <c r="A120" s="17" t="s">
        <v>133</v>
      </c>
      <c r="B120" s="18" t="n">
        <v>1</v>
      </c>
      <c r="C120" s="19"/>
      <c r="D120" s="20" t="n">
        <v>1</v>
      </c>
      <c r="G120" s="0" t="str">
        <f aca="false">B120&amp;C120</f>
        <v>1</v>
      </c>
      <c r="L120" s="0" t="s">
        <v>134</v>
      </c>
      <c r="M120" s="0" t="n">
        <v>1</v>
      </c>
      <c r="N120" s="0" t="n">
        <v>0</v>
      </c>
      <c r="P120" s="0" t="str">
        <f aca="false">M120&amp;N120</f>
        <v>10</v>
      </c>
    </row>
    <row r="121" customFormat="false" ht="13.8" hidden="false" customHeight="false" outlineLevel="0" collapsed="false">
      <c r="A121" s="17" t="s">
        <v>134</v>
      </c>
      <c r="B121" s="18" t="n">
        <v>1</v>
      </c>
      <c r="C121" s="19"/>
      <c r="D121" s="20" t="n">
        <v>1</v>
      </c>
      <c r="G121" s="0" t="str">
        <f aca="false">B121&amp;C121</f>
        <v>1</v>
      </c>
      <c r="L121" s="0" t="s">
        <v>135</v>
      </c>
      <c r="M121" s="0" t="n">
        <v>0</v>
      </c>
      <c r="N121" s="0" t="n">
        <v>1</v>
      </c>
      <c r="P121" s="0" t="str">
        <f aca="false">M121&amp;N121</f>
        <v>01</v>
      </c>
    </row>
    <row r="122" customFormat="false" ht="13.8" hidden="false" customHeight="false" outlineLevel="0" collapsed="false">
      <c r="A122" s="17" t="s">
        <v>135</v>
      </c>
      <c r="B122" s="18"/>
      <c r="C122" s="19" t="n">
        <v>1</v>
      </c>
      <c r="D122" s="20" t="n">
        <v>1</v>
      </c>
      <c r="G122" s="0" t="str">
        <f aca="false">B122&amp;C122</f>
        <v>1</v>
      </c>
      <c r="L122" s="0" t="s">
        <v>136</v>
      </c>
      <c r="M122" s="0" t="n">
        <v>0</v>
      </c>
      <c r="N122" s="0" t="n">
        <v>1</v>
      </c>
      <c r="P122" s="0" t="str">
        <f aca="false">M122&amp;N122</f>
        <v>01</v>
      </c>
    </row>
    <row r="123" customFormat="false" ht="13.8" hidden="false" customHeight="false" outlineLevel="0" collapsed="false">
      <c r="A123" s="17" t="s">
        <v>136</v>
      </c>
      <c r="B123" s="18"/>
      <c r="C123" s="19" t="n">
        <v>1</v>
      </c>
      <c r="D123" s="20" t="n">
        <v>1</v>
      </c>
      <c r="G123" s="0" t="str">
        <f aca="false">B123&amp;C123</f>
        <v>1</v>
      </c>
      <c r="L123" s="0" t="s">
        <v>137</v>
      </c>
      <c r="M123" s="0" t="n">
        <v>0</v>
      </c>
      <c r="N123" s="0" t="n">
        <v>1</v>
      </c>
      <c r="P123" s="0" t="str">
        <f aca="false">M123&amp;N123</f>
        <v>01</v>
      </c>
    </row>
    <row r="124" customFormat="false" ht="13.8" hidden="false" customHeight="false" outlineLevel="0" collapsed="false">
      <c r="A124" s="17" t="s">
        <v>137</v>
      </c>
      <c r="B124" s="18"/>
      <c r="C124" s="19" t="n">
        <v>1</v>
      </c>
      <c r="D124" s="20" t="n">
        <v>1</v>
      </c>
      <c r="G124" s="0" t="str">
        <f aca="false">B124&amp;C124</f>
        <v>1</v>
      </c>
      <c r="L124" s="0" t="s">
        <v>138</v>
      </c>
      <c r="M124" s="0" t="n">
        <v>0</v>
      </c>
      <c r="N124" s="0" t="n">
        <v>1</v>
      </c>
      <c r="P124" s="0" t="str">
        <f aca="false">M124&amp;N124</f>
        <v>01</v>
      </c>
    </row>
    <row r="125" customFormat="false" ht="13.8" hidden="false" customHeight="false" outlineLevel="0" collapsed="false">
      <c r="A125" s="17" t="s">
        <v>138</v>
      </c>
      <c r="B125" s="18"/>
      <c r="C125" s="19" t="n">
        <v>1</v>
      </c>
      <c r="D125" s="20" t="n">
        <v>1</v>
      </c>
      <c r="G125" s="0" t="str">
        <f aca="false">B125&amp;C125</f>
        <v>1</v>
      </c>
      <c r="L125" s="0" t="s">
        <v>139</v>
      </c>
      <c r="M125" s="0" t="n">
        <v>0</v>
      </c>
      <c r="N125" s="0" t="n">
        <v>1</v>
      </c>
      <c r="P125" s="0" t="str">
        <f aca="false">M125&amp;N125</f>
        <v>01</v>
      </c>
    </row>
    <row r="126" customFormat="false" ht="13.8" hidden="false" customHeight="false" outlineLevel="0" collapsed="false">
      <c r="A126" s="17" t="s">
        <v>139</v>
      </c>
      <c r="B126" s="18"/>
      <c r="C126" s="19" t="n">
        <v>1</v>
      </c>
      <c r="D126" s="20" t="n">
        <v>1</v>
      </c>
      <c r="G126" s="0" t="str">
        <f aca="false">B126&amp;C126</f>
        <v>1</v>
      </c>
      <c r="L126" s="0" t="s">
        <v>140</v>
      </c>
      <c r="M126" s="0" t="n">
        <v>0</v>
      </c>
      <c r="N126" s="0" t="n">
        <v>1</v>
      </c>
      <c r="P126" s="0" t="str">
        <f aca="false">M126&amp;N126</f>
        <v>01</v>
      </c>
    </row>
    <row r="127" customFormat="false" ht="13.8" hidden="false" customHeight="false" outlineLevel="0" collapsed="false">
      <c r="A127" s="17" t="s">
        <v>140</v>
      </c>
      <c r="B127" s="18"/>
      <c r="C127" s="19" t="n">
        <v>1</v>
      </c>
      <c r="D127" s="20" t="n">
        <v>1</v>
      </c>
      <c r="G127" s="0" t="str">
        <f aca="false">B127&amp;C127</f>
        <v>1</v>
      </c>
      <c r="L127" s="0" t="s">
        <v>141</v>
      </c>
      <c r="M127" s="0" t="n">
        <v>0</v>
      </c>
      <c r="N127" s="0" t="n">
        <v>1</v>
      </c>
      <c r="P127" s="0" t="str">
        <f aca="false">M127&amp;N127</f>
        <v>01</v>
      </c>
    </row>
    <row r="128" customFormat="false" ht="13.8" hidden="false" customHeight="false" outlineLevel="0" collapsed="false">
      <c r="A128" s="17" t="s">
        <v>141</v>
      </c>
      <c r="B128" s="18"/>
      <c r="C128" s="19" t="n">
        <v>1</v>
      </c>
      <c r="D128" s="20" t="n">
        <v>1</v>
      </c>
      <c r="G128" s="0" t="str">
        <f aca="false">B128&amp;C128</f>
        <v>1</v>
      </c>
      <c r="L128" s="0" t="s">
        <v>142</v>
      </c>
      <c r="M128" s="0" t="n">
        <v>0</v>
      </c>
      <c r="N128" s="0" t="n">
        <v>1</v>
      </c>
      <c r="P128" s="0" t="str">
        <f aca="false">M128&amp;N128</f>
        <v>01</v>
      </c>
    </row>
    <row r="129" customFormat="false" ht="13.8" hidden="false" customHeight="false" outlineLevel="0" collapsed="false">
      <c r="A129" s="17" t="s">
        <v>142</v>
      </c>
      <c r="B129" s="18"/>
      <c r="C129" s="19" t="n">
        <v>1</v>
      </c>
      <c r="D129" s="20" t="n">
        <v>1</v>
      </c>
      <c r="G129" s="0" t="str">
        <f aca="false">B129&amp;C129</f>
        <v>1</v>
      </c>
      <c r="L129" s="0" t="s">
        <v>143</v>
      </c>
      <c r="M129" s="0" t="n">
        <v>1</v>
      </c>
      <c r="N129" s="0" t="n">
        <v>0</v>
      </c>
      <c r="P129" s="0" t="str">
        <f aca="false">M129&amp;N129</f>
        <v>10</v>
      </c>
    </row>
    <row r="130" customFormat="false" ht="13.8" hidden="false" customHeight="false" outlineLevel="0" collapsed="false">
      <c r="A130" s="17" t="s">
        <v>143</v>
      </c>
      <c r="B130" s="18" t="n">
        <v>1</v>
      </c>
      <c r="C130" s="19"/>
      <c r="D130" s="20" t="n">
        <v>1</v>
      </c>
      <c r="G130" s="0" t="str">
        <f aca="false">B130&amp;C130</f>
        <v>1</v>
      </c>
      <c r="L130" s="0" t="s">
        <v>144</v>
      </c>
      <c r="M130" s="0" t="n">
        <v>0</v>
      </c>
      <c r="N130" s="0" t="n">
        <v>1</v>
      </c>
      <c r="P130" s="0" t="str">
        <f aca="false">M130&amp;N130</f>
        <v>01</v>
      </c>
    </row>
    <row r="131" customFormat="false" ht="13.8" hidden="false" customHeight="false" outlineLevel="0" collapsed="false">
      <c r="A131" s="17" t="s">
        <v>144</v>
      </c>
      <c r="B131" s="18"/>
      <c r="C131" s="19" t="n">
        <v>1</v>
      </c>
      <c r="D131" s="20" t="n">
        <v>1</v>
      </c>
      <c r="G131" s="0" t="str">
        <f aca="false">B131&amp;C131</f>
        <v>1</v>
      </c>
      <c r="L131" s="0" t="s">
        <v>145</v>
      </c>
      <c r="M131" s="0" t="n">
        <v>0</v>
      </c>
      <c r="N131" s="0" t="n">
        <v>1</v>
      </c>
      <c r="P131" s="0" t="str">
        <f aca="false">M131&amp;N131</f>
        <v>01</v>
      </c>
    </row>
    <row r="132" customFormat="false" ht="13.8" hidden="false" customHeight="false" outlineLevel="0" collapsed="false">
      <c r="A132" s="17" t="s">
        <v>145</v>
      </c>
      <c r="B132" s="18"/>
      <c r="C132" s="19" t="n">
        <v>1</v>
      </c>
      <c r="D132" s="20" t="n">
        <v>1</v>
      </c>
      <c r="G132" s="0" t="str">
        <f aca="false">B132&amp;C132</f>
        <v>1</v>
      </c>
      <c r="L132" s="0" t="s">
        <v>146</v>
      </c>
      <c r="M132" s="0" t="n">
        <v>0</v>
      </c>
      <c r="N132" s="0" t="n">
        <v>1</v>
      </c>
      <c r="P132" s="0" t="str">
        <f aca="false">M132&amp;N132</f>
        <v>01</v>
      </c>
    </row>
    <row r="133" customFormat="false" ht="13.8" hidden="false" customHeight="false" outlineLevel="0" collapsed="false">
      <c r="A133" s="17" t="s">
        <v>146</v>
      </c>
      <c r="B133" s="18"/>
      <c r="C133" s="19" t="n">
        <v>1</v>
      </c>
      <c r="D133" s="20" t="n">
        <v>1</v>
      </c>
      <c r="G133" s="0" t="str">
        <f aca="false">B133&amp;C133</f>
        <v>1</v>
      </c>
      <c r="L133" s="0" t="s">
        <v>147</v>
      </c>
      <c r="M133" s="0" t="n">
        <v>0</v>
      </c>
      <c r="N133" s="0" t="n">
        <v>1</v>
      </c>
      <c r="P133" s="0" t="str">
        <f aca="false">M133&amp;N133</f>
        <v>01</v>
      </c>
    </row>
    <row r="134" customFormat="false" ht="13.8" hidden="false" customHeight="false" outlineLevel="0" collapsed="false">
      <c r="A134" s="17" t="s">
        <v>147</v>
      </c>
      <c r="B134" s="18"/>
      <c r="C134" s="19" t="n">
        <v>1</v>
      </c>
      <c r="D134" s="20" t="n">
        <v>1</v>
      </c>
      <c r="G134" s="0" t="str">
        <f aca="false">B134&amp;C134</f>
        <v>1</v>
      </c>
      <c r="L134" s="0" t="s">
        <v>148</v>
      </c>
      <c r="M134" s="0" t="n">
        <v>0</v>
      </c>
      <c r="N134" s="0" t="n">
        <v>1</v>
      </c>
      <c r="P134" s="0" t="str">
        <f aca="false">M134&amp;N134</f>
        <v>01</v>
      </c>
    </row>
    <row r="135" customFormat="false" ht="13.8" hidden="false" customHeight="false" outlineLevel="0" collapsed="false">
      <c r="A135" s="17" t="s">
        <v>148</v>
      </c>
      <c r="B135" s="18"/>
      <c r="C135" s="19" t="n">
        <v>1</v>
      </c>
      <c r="D135" s="20" t="n">
        <v>1</v>
      </c>
      <c r="G135" s="0" t="str">
        <f aca="false">B135&amp;C135</f>
        <v>1</v>
      </c>
      <c r="L135" s="0" t="s">
        <v>149</v>
      </c>
      <c r="M135" s="0" t="n">
        <v>0</v>
      </c>
      <c r="N135" s="0" t="n">
        <v>1</v>
      </c>
      <c r="P135" s="0" t="str">
        <f aca="false">M135&amp;N135</f>
        <v>01</v>
      </c>
    </row>
    <row r="136" customFormat="false" ht="13.8" hidden="false" customHeight="false" outlineLevel="0" collapsed="false">
      <c r="A136" s="17" t="s">
        <v>149</v>
      </c>
      <c r="B136" s="18"/>
      <c r="C136" s="19" t="n">
        <v>1</v>
      </c>
      <c r="D136" s="20" t="n">
        <v>1</v>
      </c>
      <c r="G136" s="0" t="str">
        <f aca="false">B136&amp;C136</f>
        <v>1</v>
      </c>
      <c r="L136" s="0" t="s">
        <v>150</v>
      </c>
      <c r="M136" s="0" t="n">
        <v>0</v>
      </c>
      <c r="N136" s="0" t="n">
        <v>1</v>
      </c>
      <c r="P136" s="0" t="str">
        <f aca="false">M136&amp;N136</f>
        <v>01</v>
      </c>
    </row>
    <row r="137" customFormat="false" ht="13.8" hidden="false" customHeight="false" outlineLevel="0" collapsed="false">
      <c r="A137" s="17" t="s">
        <v>150</v>
      </c>
      <c r="B137" s="18"/>
      <c r="C137" s="19" t="n">
        <v>1</v>
      </c>
      <c r="D137" s="20" t="n">
        <v>1</v>
      </c>
      <c r="G137" s="0" t="str">
        <f aca="false">B137&amp;C137</f>
        <v>1</v>
      </c>
      <c r="L137" s="0" t="s">
        <v>151</v>
      </c>
      <c r="M137" s="0" t="n">
        <v>0</v>
      </c>
      <c r="N137" s="0" t="n">
        <v>1</v>
      </c>
      <c r="P137" s="0" t="str">
        <f aca="false">M137&amp;N137</f>
        <v>01</v>
      </c>
    </row>
    <row r="138" customFormat="false" ht="13.8" hidden="false" customHeight="false" outlineLevel="0" collapsed="false">
      <c r="A138" s="17" t="s">
        <v>151</v>
      </c>
      <c r="B138" s="18"/>
      <c r="C138" s="19" t="n">
        <v>1</v>
      </c>
      <c r="D138" s="20" t="n">
        <v>1</v>
      </c>
      <c r="G138" s="0" t="str">
        <f aca="false">B138&amp;C138</f>
        <v>1</v>
      </c>
      <c r="L138" s="0" t="s">
        <v>152</v>
      </c>
      <c r="M138" s="0" t="n">
        <v>0</v>
      </c>
      <c r="N138" s="0" t="n">
        <v>1</v>
      </c>
      <c r="P138" s="0" t="str">
        <f aca="false">M138&amp;N138</f>
        <v>01</v>
      </c>
    </row>
    <row r="139" customFormat="false" ht="13.8" hidden="false" customHeight="false" outlineLevel="0" collapsed="false">
      <c r="A139" s="17" t="s">
        <v>152</v>
      </c>
      <c r="B139" s="18"/>
      <c r="C139" s="19" t="n">
        <v>1</v>
      </c>
      <c r="D139" s="20" t="n">
        <v>1</v>
      </c>
      <c r="G139" s="0" t="str">
        <f aca="false">B139&amp;C139</f>
        <v>1</v>
      </c>
      <c r="L139" s="0" t="s">
        <v>153</v>
      </c>
      <c r="M139" s="0" t="n">
        <v>0</v>
      </c>
      <c r="N139" s="0" t="n">
        <v>1</v>
      </c>
      <c r="P139" s="0" t="str">
        <f aca="false">M139&amp;N139</f>
        <v>01</v>
      </c>
    </row>
    <row r="140" customFormat="false" ht="13.8" hidden="false" customHeight="false" outlineLevel="0" collapsed="false">
      <c r="A140" s="17" t="s">
        <v>153</v>
      </c>
      <c r="B140" s="18"/>
      <c r="C140" s="19" t="n">
        <v>1</v>
      </c>
      <c r="D140" s="20" t="n">
        <v>1</v>
      </c>
      <c r="G140" s="0" t="str">
        <f aca="false">B140&amp;C140</f>
        <v>1</v>
      </c>
      <c r="L140" s="0" t="s">
        <v>154</v>
      </c>
      <c r="M140" s="0" t="n">
        <v>1</v>
      </c>
      <c r="N140" s="0" t="n">
        <v>1</v>
      </c>
      <c r="P140" s="0" t="str">
        <f aca="false">M140&amp;N140</f>
        <v>11</v>
      </c>
    </row>
    <row r="141" customFormat="false" ht="13.8" hidden="false" customHeight="false" outlineLevel="0" collapsed="false">
      <c r="A141" s="17" t="s">
        <v>154</v>
      </c>
      <c r="B141" s="18" t="n">
        <v>1</v>
      </c>
      <c r="C141" s="19" t="n">
        <v>1</v>
      </c>
      <c r="D141" s="20" t="n">
        <v>1</v>
      </c>
      <c r="G141" s="0" t="str">
        <f aca="false">B141&amp;C141</f>
        <v>11</v>
      </c>
      <c r="L141" s="0" t="s">
        <v>155</v>
      </c>
      <c r="M141" s="0" t="n">
        <v>0</v>
      </c>
      <c r="N141" s="0" t="n">
        <v>1</v>
      </c>
      <c r="P141" s="0" t="str">
        <f aca="false">M141&amp;N141</f>
        <v>01</v>
      </c>
    </row>
    <row r="142" customFormat="false" ht="13.8" hidden="false" customHeight="false" outlineLevel="0" collapsed="false">
      <c r="A142" s="17" t="s">
        <v>155</v>
      </c>
      <c r="B142" s="18"/>
      <c r="C142" s="19" t="n">
        <v>1</v>
      </c>
      <c r="D142" s="20" t="n">
        <v>1</v>
      </c>
      <c r="G142" s="0" t="str">
        <f aca="false">B142&amp;C142</f>
        <v>1</v>
      </c>
      <c r="L142" s="0" t="s">
        <v>156</v>
      </c>
      <c r="M142" s="0" t="n">
        <v>0</v>
      </c>
      <c r="N142" s="0" t="n">
        <v>1</v>
      </c>
      <c r="P142" s="0" t="str">
        <f aca="false">M142&amp;N142</f>
        <v>01</v>
      </c>
    </row>
    <row r="143" customFormat="false" ht="13.8" hidden="false" customHeight="false" outlineLevel="0" collapsed="false">
      <c r="A143" s="17" t="s">
        <v>156</v>
      </c>
      <c r="B143" s="18"/>
      <c r="C143" s="19" t="n">
        <v>1</v>
      </c>
      <c r="D143" s="20" t="n">
        <v>1</v>
      </c>
      <c r="G143" s="0" t="str">
        <f aca="false">B143&amp;C143</f>
        <v>1</v>
      </c>
      <c r="L143" s="0" t="s">
        <v>157</v>
      </c>
      <c r="M143" s="0" t="n">
        <v>0</v>
      </c>
      <c r="N143" s="0" t="n">
        <v>1</v>
      </c>
      <c r="P143" s="0" t="str">
        <f aca="false">M143&amp;N143</f>
        <v>01</v>
      </c>
    </row>
    <row r="144" customFormat="false" ht="13.8" hidden="false" customHeight="false" outlineLevel="0" collapsed="false">
      <c r="A144" s="17" t="s">
        <v>157</v>
      </c>
      <c r="B144" s="18"/>
      <c r="C144" s="19" t="n">
        <v>1</v>
      </c>
      <c r="D144" s="20" t="n">
        <v>1</v>
      </c>
      <c r="G144" s="0" t="str">
        <f aca="false">B144&amp;C144</f>
        <v>1</v>
      </c>
      <c r="L144" s="0" t="s">
        <v>158</v>
      </c>
      <c r="M144" s="0" t="n">
        <v>0</v>
      </c>
      <c r="N144" s="0" t="n">
        <v>1</v>
      </c>
      <c r="P144" s="0" t="str">
        <f aca="false">M144&amp;N144</f>
        <v>01</v>
      </c>
    </row>
    <row r="145" customFormat="false" ht="13.8" hidden="false" customHeight="false" outlineLevel="0" collapsed="false">
      <c r="A145" s="17" t="s">
        <v>158</v>
      </c>
      <c r="B145" s="18"/>
      <c r="C145" s="19" t="n">
        <v>1</v>
      </c>
      <c r="D145" s="20" t="n">
        <v>1</v>
      </c>
      <c r="G145" s="0" t="str">
        <f aca="false">B145&amp;C145</f>
        <v>1</v>
      </c>
      <c r="L145" s="0" t="s">
        <v>159</v>
      </c>
      <c r="M145" s="0" t="n">
        <v>0</v>
      </c>
      <c r="N145" s="0" t="n">
        <v>1</v>
      </c>
      <c r="P145" s="0" t="str">
        <f aca="false">M145&amp;N145</f>
        <v>01</v>
      </c>
    </row>
    <row r="146" customFormat="false" ht="13.8" hidden="false" customHeight="false" outlineLevel="0" collapsed="false">
      <c r="A146" s="17" t="s">
        <v>159</v>
      </c>
      <c r="B146" s="18"/>
      <c r="C146" s="19" t="n">
        <v>1</v>
      </c>
      <c r="D146" s="20" t="n">
        <v>1</v>
      </c>
      <c r="G146" s="0" t="str">
        <f aca="false">B146&amp;C146</f>
        <v>1</v>
      </c>
      <c r="L146" s="0" t="s">
        <v>160</v>
      </c>
      <c r="M146" s="0" t="n">
        <v>0</v>
      </c>
      <c r="N146" s="0" t="n">
        <v>1</v>
      </c>
      <c r="P146" s="0" t="str">
        <f aca="false">M146&amp;N146</f>
        <v>01</v>
      </c>
    </row>
    <row r="147" customFormat="false" ht="13.8" hidden="false" customHeight="false" outlineLevel="0" collapsed="false">
      <c r="A147" s="17" t="s">
        <v>160</v>
      </c>
      <c r="B147" s="18"/>
      <c r="C147" s="19" t="n">
        <v>1</v>
      </c>
      <c r="D147" s="20" t="n">
        <v>1</v>
      </c>
      <c r="G147" s="0" t="str">
        <f aca="false">B147&amp;C147</f>
        <v>1</v>
      </c>
      <c r="L147" s="0" t="s">
        <v>161</v>
      </c>
      <c r="M147" s="0" t="n">
        <v>0</v>
      </c>
      <c r="N147" s="0" t="n">
        <v>1</v>
      </c>
      <c r="P147" s="0" t="str">
        <f aca="false">M147&amp;N147</f>
        <v>01</v>
      </c>
    </row>
    <row r="148" customFormat="false" ht="13.8" hidden="false" customHeight="false" outlineLevel="0" collapsed="false">
      <c r="A148" s="17" t="s">
        <v>161</v>
      </c>
      <c r="B148" s="18"/>
      <c r="C148" s="19" t="n">
        <v>1</v>
      </c>
      <c r="D148" s="20" t="n">
        <v>1</v>
      </c>
      <c r="G148" s="0" t="str">
        <f aca="false">B148&amp;C148</f>
        <v>1</v>
      </c>
      <c r="L148" s="0" t="s">
        <v>162</v>
      </c>
      <c r="M148" s="0" t="n">
        <v>0</v>
      </c>
      <c r="N148" s="0" t="n">
        <v>1</v>
      </c>
      <c r="P148" s="0" t="str">
        <f aca="false">M148&amp;N148</f>
        <v>01</v>
      </c>
    </row>
    <row r="149" customFormat="false" ht="13.8" hidden="false" customHeight="false" outlineLevel="0" collapsed="false">
      <c r="A149" s="17" t="s">
        <v>162</v>
      </c>
      <c r="B149" s="18"/>
      <c r="C149" s="19" t="n">
        <v>1</v>
      </c>
      <c r="D149" s="20" t="n">
        <v>1</v>
      </c>
      <c r="G149" s="0" t="str">
        <f aca="false">B149&amp;C149</f>
        <v>1</v>
      </c>
      <c r="L149" s="0" t="s">
        <v>163</v>
      </c>
      <c r="M149" s="0" t="n">
        <v>0</v>
      </c>
      <c r="N149" s="0" t="n">
        <v>1</v>
      </c>
      <c r="P149" s="0" t="str">
        <f aca="false">M149&amp;N149</f>
        <v>01</v>
      </c>
    </row>
    <row r="150" customFormat="false" ht="13.8" hidden="false" customHeight="false" outlineLevel="0" collapsed="false">
      <c r="A150" s="17" t="s">
        <v>163</v>
      </c>
      <c r="B150" s="18"/>
      <c r="C150" s="19" t="n">
        <v>1</v>
      </c>
      <c r="D150" s="20" t="n">
        <v>1</v>
      </c>
      <c r="G150" s="0" t="str">
        <f aca="false">B150&amp;C150</f>
        <v>1</v>
      </c>
      <c r="L150" s="0" t="s">
        <v>164</v>
      </c>
      <c r="M150" s="0" t="n">
        <v>0</v>
      </c>
      <c r="N150" s="0" t="n">
        <v>1</v>
      </c>
      <c r="P150" s="0" t="str">
        <f aca="false">M150&amp;N150</f>
        <v>01</v>
      </c>
    </row>
    <row r="151" customFormat="false" ht="15" hidden="false" customHeight="false" outlineLevel="0" collapsed="false">
      <c r="A151" s="17" t="s">
        <v>164</v>
      </c>
      <c r="B151" s="26"/>
      <c r="C151" s="27" t="n">
        <v>1</v>
      </c>
      <c r="D151" s="28" t="n">
        <v>1</v>
      </c>
      <c r="G151" s="0" t="str">
        <f aca="false">B151&amp;C151</f>
        <v>1</v>
      </c>
    </row>
    <row r="152" customFormat="false" ht="13.8" hidden="false" customHeight="false" outlineLevel="0" collapsed="false">
      <c r="A152" s="23" t="s">
        <v>5</v>
      </c>
      <c r="B152" s="29" t="n">
        <v>1</v>
      </c>
      <c r="C152" s="30" t="n">
        <v>1</v>
      </c>
      <c r="D152" s="24" t="n">
        <v>1</v>
      </c>
    </row>
    <row r="153" customFormat="false" ht="15" hidden="false" customHeight="false" outlineLevel="0" collapsed="false">
      <c r="G153" s="0" t="str">
        <f aca="false">B153&amp;C153&amp;D153</f>
        <v/>
      </c>
    </row>
    <row r="154" customFormat="false" ht="15" hidden="false" customHeight="false" outlineLevel="0" collapsed="false">
      <c r="G154" s="0" t="str">
        <f aca="false">B154&amp;C154&amp;D154</f>
        <v/>
      </c>
    </row>
    <row r="155" customFormat="false" ht="15" hidden="false" customHeight="false" outlineLevel="0" collapsed="false">
      <c r="G155" s="0" t="str">
        <f aca="false">B155&amp;C155&amp;D155</f>
        <v/>
      </c>
    </row>
    <row r="156" customFormat="false" ht="15" hidden="false" customHeight="false" outlineLevel="0" collapsed="false">
      <c r="G156" s="0" t="str">
        <f aca="false">B156&amp;C156&amp;D156</f>
        <v/>
      </c>
    </row>
    <row r="157" customFormat="false" ht="15" hidden="false" customHeight="false" outlineLevel="0" collapsed="false">
      <c r="G157" s="0" t="str">
        <f aca="false">B157&amp;C157&amp;D157</f>
        <v/>
      </c>
    </row>
    <row r="158" customFormat="false" ht="15" hidden="false" customHeight="false" outlineLevel="0" collapsed="false">
      <c r="G158" s="0" t="str">
        <f aca="false">B158&amp;C158&amp;D158</f>
        <v/>
      </c>
    </row>
    <row r="159" customFormat="false" ht="15" hidden="false" customHeight="false" outlineLevel="0" collapsed="false">
      <c r="G159" s="0" t="str">
        <f aca="false">B159&amp;C159&amp;D159</f>
        <v/>
      </c>
    </row>
    <row r="160" customFormat="false" ht="15" hidden="false" customHeight="false" outlineLevel="0" collapsed="false">
      <c r="G160" s="0" t="str">
        <f aca="false">B160&amp;C160&amp;D160</f>
        <v/>
      </c>
    </row>
    <row r="161" customFormat="false" ht="15" hidden="false" customHeight="false" outlineLevel="0" collapsed="false">
      <c r="G161" s="0" t="str">
        <f aca="false">B161&amp;C161&amp;D161</f>
        <v/>
      </c>
    </row>
    <row r="162" customFormat="false" ht="15" hidden="false" customHeight="false" outlineLevel="0" collapsed="false">
      <c r="G162" s="0" t="str">
        <f aca="false">B162&amp;C162&amp;D162</f>
        <v/>
      </c>
    </row>
    <row r="163" customFormat="false" ht="15" hidden="false" customHeight="false" outlineLevel="0" collapsed="false">
      <c r="G163" s="0" t="str">
        <f aca="false">B163&amp;C163&amp;D163</f>
        <v/>
      </c>
    </row>
    <row r="164" customFormat="false" ht="15" hidden="false" customHeight="false" outlineLevel="0" collapsed="false">
      <c r="G164" s="0" t="str">
        <f aca="false">B164&amp;C164&amp;D164</f>
        <v/>
      </c>
    </row>
    <row r="165" customFormat="false" ht="15" hidden="false" customHeight="false" outlineLevel="0" collapsed="false">
      <c r="G165" s="0" t="str">
        <f aca="false">B165&amp;C165&amp;D165</f>
        <v/>
      </c>
    </row>
    <row r="166" customFormat="false" ht="15" hidden="false" customHeight="false" outlineLevel="0" collapsed="false">
      <c r="G166" s="0" t="str">
        <f aca="false">B166&amp;C166&amp;D166</f>
        <v/>
      </c>
    </row>
    <row r="167" customFormat="false" ht="15" hidden="false" customHeight="false" outlineLevel="0" collapsed="false">
      <c r="G167" s="0" t="str">
        <f aca="false">B167&amp;C167&amp;D167</f>
        <v/>
      </c>
    </row>
    <row r="168" customFormat="false" ht="15" hidden="false" customHeight="false" outlineLevel="0" collapsed="false">
      <c r="G168" s="0" t="str">
        <f aca="false">B168&amp;C168&amp;D168</f>
        <v/>
      </c>
    </row>
    <row r="169" customFormat="false" ht="15" hidden="false" customHeight="false" outlineLevel="0" collapsed="false">
      <c r="G169" s="0" t="str">
        <f aca="false">B169&amp;C169&amp;D169</f>
        <v/>
      </c>
    </row>
    <row r="170" customFormat="false" ht="15" hidden="false" customHeight="false" outlineLevel="0" collapsed="false">
      <c r="G170" s="0" t="str">
        <f aca="false">B170&amp;C170&amp;D170</f>
        <v/>
      </c>
    </row>
    <row r="171" customFormat="false" ht="15" hidden="false" customHeight="false" outlineLevel="0" collapsed="false">
      <c r="G171" s="0" t="str">
        <f aca="false">B171&amp;C171&amp;D171</f>
        <v/>
      </c>
    </row>
    <row r="172" customFormat="false" ht="15" hidden="false" customHeight="false" outlineLevel="0" collapsed="false">
      <c r="G172" s="0" t="str">
        <f aca="false">B172&amp;C172&amp;D172</f>
        <v/>
      </c>
    </row>
    <row r="173" customFormat="false" ht="15" hidden="false" customHeight="false" outlineLevel="0" collapsed="false">
      <c r="G173" s="0" t="str">
        <f aca="false">B173&amp;C173&amp;D173</f>
        <v/>
      </c>
    </row>
    <row r="174" customFormat="false" ht="15" hidden="false" customHeight="false" outlineLevel="0" collapsed="false">
      <c r="G174" s="0" t="str">
        <f aca="false">B174&amp;C174&amp;D174</f>
        <v/>
      </c>
    </row>
    <row r="175" customFormat="false" ht="15" hidden="false" customHeight="false" outlineLevel="0" collapsed="false">
      <c r="G175" s="0" t="str">
        <f aca="false">B175&amp;C175&amp;D175</f>
        <v/>
      </c>
    </row>
    <row r="176" customFormat="false" ht="15" hidden="false" customHeight="false" outlineLevel="0" collapsed="false">
      <c r="G176" s="0" t="str">
        <f aca="false">B176&amp;C176&amp;D176</f>
        <v/>
      </c>
    </row>
    <row r="177" customFormat="false" ht="15" hidden="false" customHeight="false" outlineLevel="0" collapsed="false">
      <c r="G177" s="0" t="str">
        <f aca="false">B177&amp;C177&amp;D177</f>
        <v/>
      </c>
    </row>
    <row r="178" customFormat="false" ht="15" hidden="false" customHeight="false" outlineLevel="0" collapsed="false">
      <c r="G178" s="0" t="str">
        <f aca="false">B178&amp;C178&amp;D178</f>
        <v/>
      </c>
    </row>
    <row r="179" customFormat="false" ht="15" hidden="false" customHeight="false" outlineLevel="0" collapsed="false">
      <c r="G179" s="0" t="str">
        <f aca="false">B179&amp;C179&amp;D179</f>
        <v/>
      </c>
    </row>
    <row r="180" customFormat="false" ht="15" hidden="false" customHeight="false" outlineLevel="0" collapsed="false">
      <c r="G180" s="0" t="str">
        <f aca="false">B180&amp;C180&amp;D180</f>
        <v/>
      </c>
    </row>
    <row r="181" customFormat="false" ht="15" hidden="false" customHeight="false" outlineLevel="0" collapsed="false">
      <c r="G181" s="0" t="str">
        <f aca="false">B181&amp;C181&amp;D181</f>
        <v/>
      </c>
    </row>
    <row r="182" customFormat="false" ht="15" hidden="false" customHeight="false" outlineLevel="0" collapsed="false">
      <c r="G182" s="0" t="str">
        <f aca="false">B182&amp;C182&amp;D182</f>
        <v/>
      </c>
    </row>
    <row r="183" customFormat="false" ht="15" hidden="false" customHeight="false" outlineLevel="0" collapsed="false">
      <c r="G183" s="0" t="str">
        <f aca="false">B183&amp;C183&amp;D183</f>
        <v/>
      </c>
    </row>
    <row r="184" customFormat="false" ht="15" hidden="false" customHeight="false" outlineLevel="0" collapsed="false">
      <c r="G184" s="0" t="str">
        <f aca="false">B184&amp;C184&amp;D184</f>
        <v/>
      </c>
    </row>
    <row r="185" customFormat="false" ht="15" hidden="false" customHeight="false" outlineLevel="0" collapsed="false">
      <c r="G185" s="0" t="str">
        <f aca="false">B185&amp;C185&amp;D185</f>
        <v/>
      </c>
    </row>
    <row r="186" customFormat="false" ht="15" hidden="false" customHeight="false" outlineLevel="0" collapsed="false">
      <c r="G186" s="0" t="str">
        <f aca="false">B186&amp;C186&amp;D186</f>
        <v/>
      </c>
    </row>
    <row r="187" customFormat="false" ht="15" hidden="false" customHeight="false" outlineLevel="0" collapsed="false">
      <c r="G187" s="0" t="str">
        <f aca="false">B187&amp;C187&amp;D187</f>
        <v/>
      </c>
    </row>
    <row r="188" customFormat="false" ht="15" hidden="false" customHeight="false" outlineLevel="0" collapsed="false">
      <c r="G188" s="0" t="str">
        <f aca="false">B188&amp;C188&amp;D188</f>
        <v/>
      </c>
    </row>
    <row r="189" customFormat="false" ht="15" hidden="false" customHeight="false" outlineLevel="0" collapsed="false">
      <c r="G189" s="0" t="str">
        <f aca="false">B189&amp;C189&amp;D189</f>
        <v/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9.71"/>
  </cols>
  <sheetData>
    <row r="1" customFormat="false" ht="15" hidden="false" customHeight="false" outlineLevel="0" collapsed="false">
      <c r="A1" s="0" t="s">
        <v>165</v>
      </c>
      <c r="B1" s="0" t="s">
        <v>3</v>
      </c>
      <c r="C1" s="0" t="s">
        <v>2</v>
      </c>
      <c r="D1" s="0" t="s">
        <v>166</v>
      </c>
    </row>
    <row r="2" customFormat="false" ht="15" hidden="false" customHeight="false" outlineLevel="0" collapsed="false">
      <c r="A2" s="31" t="n">
        <v>41385</v>
      </c>
      <c r="B2" s="0" t="s">
        <v>7</v>
      </c>
      <c r="C2" s="0" t="n">
        <v>4</v>
      </c>
      <c r="D2" s="0" t="n">
        <v>1</v>
      </c>
    </row>
    <row r="3" customFormat="false" ht="15" hidden="false" customHeight="false" outlineLevel="0" collapsed="false">
      <c r="A3" s="31" t="n">
        <v>41385</v>
      </c>
      <c r="B3" s="0" t="s">
        <v>77</v>
      </c>
      <c r="C3" s="0" t="n">
        <v>4</v>
      </c>
      <c r="D3" s="0" t="n">
        <v>1</v>
      </c>
    </row>
    <row r="4" customFormat="false" ht="15" hidden="false" customHeight="false" outlineLevel="0" collapsed="false">
      <c r="A4" s="31" t="n">
        <v>41385</v>
      </c>
      <c r="B4" s="0" t="s">
        <v>88</v>
      </c>
      <c r="C4" s="0" t="n">
        <v>4</v>
      </c>
      <c r="D4" s="0" t="n">
        <v>1</v>
      </c>
    </row>
    <row r="5" customFormat="false" ht="15" hidden="false" customHeight="false" outlineLevel="0" collapsed="false">
      <c r="A5" s="31" t="n">
        <v>41385</v>
      </c>
      <c r="B5" s="0" t="s">
        <v>99</v>
      </c>
      <c r="C5" s="0" t="n">
        <v>4</v>
      </c>
      <c r="D5" s="0" t="n">
        <v>1</v>
      </c>
    </row>
    <row r="6" customFormat="false" ht="15" hidden="false" customHeight="false" outlineLevel="0" collapsed="false">
      <c r="A6" s="31" t="n">
        <v>41385</v>
      </c>
      <c r="B6" s="0" t="s">
        <v>110</v>
      </c>
      <c r="C6" s="0" t="n">
        <v>4</v>
      </c>
      <c r="D6" s="0" t="n">
        <v>1</v>
      </c>
    </row>
    <row r="7" customFormat="false" ht="15" hidden="false" customHeight="false" outlineLevel="0" collapsed="false">
      <c r="A7" s="31" t="n">
        <v>41385</v>
      </c>
      <c r="B7" s="0" t="s">
        <v>121</v>
      </c>
      <c r="C7" s="0" t="n">
        <v>4</v>
      </c>
      <c r="D7" s="0" t="n">
        <v>1</v>
      </c>
    </row>
    <row r="8" customFormat="false" ht="15" hidden="false" customHeight="false" outlineLevel="0" collapsed="false">
      <c r="A8" s="31" t="n">
        <v>41385</v>
      </c>
      <c r="B8" s="0" t="s">
        <v>132</v>
      </c>
      <c r="C8" s="0" t="n">
        <v>4</v>
      </c>
      <c r="D8" s="0" t="n">
        <v>1</v>
      </c>
    </row>
    <row r="9" customFormat="false" ht="15" hidden="false" customHeight="false" outlineLevel="0" collapsed="false">
      <c r="A9" s="31" t="n">
        <v>41385</v>
      </c>
      <c r="B9" s="0" t="s">
        <v>143</v>
      </c>
      <c r="C9" s="0" t="n">
        <v>4</v>
      </c>
      <c r="D9" s="0" t="n">
        <v>1</v>
      </c>
    </row>
    <row r="10" customFormat="false" ht="15" hidden="false" customHeight="false" outlineLevel="0" collapsed="false">
      <c r="A10" s="31" t="n">
        <v>41385</v>
      </c>
      <c r="B10" s="0" t="s">
        <v>154</v>
      </c>
      <c r="C10" s="0" t="n">
        <v>4</v>
      </c>
      <c r="D10" s="0" t="n">
        <v>1</v>
      </c>
    </row>
    <row r="11" customFormat="false" ht="15" hidden="false" customHeight="false" outlineLevel="0" collapsed="false">
      <c r="A11" s="31" t="n">
        <v>41385</v>
      </c>
      <c r="B11" s="0" t="s">
        <v>9</v>
      </c>
      <c r="C11" s="0" t="n">
        <v>4</v>
      </c>
      <c r="D11" s="0" t="n">
        <v>1</v>
      </c>
    </row>
    <row r="12" customFormat="false" ht="15" hidden="false" customHeight="false" outlineLevel="0" collapsed="false">
      <c r="A12" s="31" t="n">
        <v>41385</v>
      </c>
      <c r="B12" s="0" t="s">
        <v>27</v>
      </c>
      <c r="C12" s="0" t="n">
        <v>4</v>
      </c>
      <c r="D12" s="0" t="n">
        <v>1</v>
      </c>
    </row>
    <row r="13" customFormat="false" ht="15" hidden="false" customHeight="false" outlineLevel="0" collapsed="false">
      <c r="A13" s="31" t="n">
        <v>41385</v>
      </c>
      <c r="B13" s="0" t="s">
        <v>41</v>
      </c>
      <c r="C13" s="0" t="n">
        <v>4</v>
      </c>
      <c r="D13" s="0" t="n">
        <v>1</v>
      </c>
    </row>
    <row r="14" customFormat="false" ht="15" hidden="false" customHeight="false" outlineLevel="0" collapsed="false">
      <c r="A14" s="31" t="n">
        <v>41385</v>
      </c>
      <c r="B14" s="0" t="s">
        <v>52</v>
      </c>
      <c r="C14" s="0" t="n">
        <v>4</v>
      </c>
      <c r="D14" s="0" t="n">
        <v>1</v>
      </c>
    </row>
    <row r="15" customFormat="false" ht="15" hidden="false" customHeight="false" outlineLevel="0" collapsed="false">
      <c r="A15" s="31" t="n">
        <v>41385</v>
      </c>
      <c r="B15" s="0" t="s">
        <v>63</v>
      </c>
      <c r="C15" s="0" t="n">
        <v>4</v>
      </c>
      <c r="D15" s="0" t="n">
        <v>1</v>
      </c>
    </row>
    <row r="16" customFormat="false" ht="15" hidden="false" customHeight="false" outlineLevel="0" collapsed="false">
      <c r="A16" s="31" t="n">
        <v>41385</v>
      </c>
      <c r="B16" s="0" t="s">
        <v>72</v>
      </c>
      <c r="C16" s="0" t="n">
        <v>4</v>
      </c>
      <c r="D16" s="0" t="n">
        <v>1</v>
      </c>
    </row>
    <row r="17" customFormat="false" ht="15" hidden="false" customHeight="false" outlineLevel="0" collapsed="false">
      <c r="A17" s="31" t="n">
        <v>41385</v>
      </c>
      <c r="B17" s="0" t="s">
        <v>73</v>
      </c>
      <c r="C17" s="0" t="n">
        <v>4</v>
      </c>
      <c r="D17" s="0" t="n">
        <v>1</v>
      </c>
    </row>
    <row r="18" customFormat="false" ht="15" hidden="false" customHeight="false" outlineLevel="0" collapsed="false">
      <c r="A18" s="31" t="n">
        <v>41385</v>
      </c>
      <c r="B18" s="0" t="s">
        <v>74</v>
      </c>
      <c r="C18" s="0" t="n">
        <v>4</v>
      </c>
      <c r="D18" s="0" t="n">
        <v>1</v>
      </c>
    </row>
    <row r="19" customFormat="false" ht="15" hidden="false" customHeight="false" outlineLevel="0" collapsed="false">
      <c r="A19" s="31" t="n">
        <v>41385</v>
      </c>
      <c r="B19" s="0" t="s">
        <v>75</v>
      </c>
      <c r="C19" s="0" t="n">
        <v>4</v>
      </c>
      <c r="D19" s="0" t="n">
        <v>1</v>
      </c>
    </row>
    <row r="20" customFormat="false" ht="15" hidden="false" customHeight="false" outlineLevel="0" collapsed="false">
      <c r="A20" s="31" t="n">
        <v>41385</v>
      </c>
      <c r="B20" s="0" t="s">
        <v>76</v>
      </c>
      <c r="C20" s="0" t="n">
        <v>4</v>
      </c>
      <c r="D20" s="0" t="n">
        <v>1</v>
      </c>
    </row>
    <row r="21" customFormat="false" ht="15" hidden="false" customHeight="false" outlineLevel="0" collapsed="false">
      <c r="A21" s="31" t="n">
        <v>41385</v>
      </c>
      <c r="B21" s="0" t="s">
        <v>78</v>
      </c>
      <c r="C21" s="0" t="n">
        <v>4</v>
      </c>
      <c r="D21" s="0" t="n">
        <v>1</v>
      </c>
    </row>
    <row r="22" customFormat="false" ht="15" hidden="false" customHeight="false" outlineLevel="0" collapsed="false">
      <c r="A22" s="31" t="n">
        <v>41385</v>
      </c>
      <c r="B22" s="0" t="s">
        <v>79</v>
      </c>
      <c r="C22" s="0" t="n">
        <v>4</v>
      </c>
      <c r="D22" s="0" t="n">
        <v>1</v>
      </c>
    </row>
    <row r="23" customFormat="false" ht="15" hidden="false" customHeight="false" outlineLevel="0" collapsed="false">
      <c r="A23" s="31" t="n">
        <v>41385</v>
      </c>
      <c r="B23" s="0" t="s">
        <v>80</v>
      </c>
      <c r="C23" s="0" t="n">
        <v>4</v>
      </c>
      <c r="D23" s="0" t="n">
        <v>1</v>
      </c>
    </row>
    <row r="24" customFormat="false" ht="15" hidden="false" customHeight="false" outlineLevel="0" collapsed="false">
      <c r="A24" s="31" t="n">
        <v>41385</v>
      </c>
      <c r="B24" s="0" t="s">
        <v>81</v>
      </c>
      <c r="C24" s="0" t="n">
        <v>4</v>
      </c>
      <c r="D24" s="0" t="n">
        <v>1</v>
      </c>
    </row>
    <row r="25" customFormat="false" ht="15" hidden="false" customHeight="false" outlineLevel="0" collapsed="false">
      <c r="A25" s="31" t="n">
        <v>41385</v>
      </c>
      <c r="B25" s="0" t="s">
        <v>82</v>
      </c>
      <c r="C25" s="0" t="n">
        <v>4</v>
      </c>
      <c r="D25" s="0" t="n">
        <v>1</v>
      </c>
    </row>
    <row r="26" customFormat="false" ht="15" hidden="false" customHeight="false" outlineLevel="0" collapsed="false">
      <c r="A26" s="31" t="n">
        <v>41386</v>
      </c>
      <c r="B26" s="0" t="s">
        <v>121</v>
      </c>
      <c r="C26" s="0" t="n">
        <v>4</v>
      </c>
      <c r="D26" s="0" t="n">
        <v>1</v>
      </c>
    </row>
    <row r="27" customFormat="false" ht="15" hidden="false" customHeight="false" outlineLevel="0" collapsed="false">
      <c r="A27" s="31" t="n">
        <v>41386</v>
      </c>
      <c r="B27" s="0" t="s">
        <v>132</v>
      </c>
      <c r="C27" s="0" t="n">
        <v>4</v>
      </c>
      <c r="D27" s="0" t="n">
        <v>1</v>
      </c>
    </row>
    <row r="28" customFormat="false" ht="15" hidden="false" customHeight="false" outlineLevel="0" collapsed="false">
      <c r="A28" s="31" t="n">
        <v>41386</v>
      </c>
      <c r="B28" s="0" t="s">
        <v>154</v>
      </c>
      <c r="C28" s="0" t="n">
        <v>4</v>
      </c>
      <c r="D28" s="0" t="n">
        <v>1</v>
      </c>
    </row>
    <row r="29" customFormat="false" ht="15" hidden="false" customHeight="false" outlineLevel="0" collapsed="false">
      <c r="A29" s="31" t="n">
        <v>41386</v>
      </c>
      <c r="B29" s="0" t="s">
        <v>74</v>
      </c>
      <c r="C29" s="0" t="n">
        <v>4</v>
      </c>
      <c r="D29" s="0" t="n">
        <v>1</v>
      </c>
    </row>
    <row r="30" customFormat="false" ht="15" hidden="false" customHeight="false" outlineLevel="0" collapsed="false">
      <c r="A30" s="31" t="n">
        <v>41386</v>
      </c>
      <c r="B30" s="0" t="s">
        <v>83</v>
      </c>
      <c r="C30" s="0" t="n">
        <v>4</v>
      </c>
      <c r="D30" s="0" t="n">
        <v>1</v>
      </c>
    </row>
    <row r="31" customFormat="false" ht="15" hidden="false" customHeight="false" outlineLevel="0" collapsed="false">
      <c r="A31" s="31" t="n">
        <v>41386</v>
      </c>
      <c r="B31" s="0" t="s">
        <v>84</v>
      </c>
      <c r="C31" s="0" t="n">
        <v>4</v>
      </c>
      <c r="D31" s="0" t="n">
        <v>1</v>
      </c>
    </row>
    <row r="32" customFormat="false" ht="15" hidden="false" customHeight="false" outlineLevel="0" collapsed="false">
      <c r="A32" s="31" t="n">
        <v>41386</v>
      </c>
      <c r="B32" s="0" t="s">
        <v>85</v>
      </c>
      <c r="C32" s="0" t="n">
        <v>4</v>
      </c>
      <c r="D32" s="0" t="n">
        <v>1</v>
      </c>
    </row>
    <row r="33" customFormat="false" ht="15" hidden="false" customHeight="false" outlineLevel="0" collapsed="false">
      <c r="A33" s="31" t="n">
        <v>41386</v>
      </c>
      <c r="B33" s="0" t="s">
        <v>86</v>
      </c>
      <c r="C33" s="0" t="n">
        <v>4</v>
      </c>
      <c r="D33" s="0" t="n">
        <v>1</v>
      </c>
    </row>
    <row r="34" customFormat="false" ht="15" hidden="false" customHeight="false" outlineLevel="0" collapsed="false">
      <c r="A34" s="31" t="n">
        <v>41386</v>
      </c>
      <c r="B34" s="0" t="s">
        <v>87</v>
      </c>
      <c r="C34" s="0" t="n">
        <v>4</v>
      </c>
      <c r="D34" s="0" t="n">
        <v>1</v>
      </c>
    </row>
    <row r="35" customFormat="false" ht="15" hidden="false" customHeight="false" outlineLevel="0" collapsed="false">
      <c r="A35" s="31" t="n">
        <v>41386</v>
      </c>
      <c r="B35" s="0" t="s">
        <v>89</v>
      </c>
      <c r="C35" s="0" t="n">
        <v>4</v>
      </c>
      <c r="D35" s="0" t="n">
        <v>1</v>
      </c>
    </row>
    <row r="36" customFormat="false" ht="15" hidden="false" customHeight="false" outlineLevel="0" collapsed="false">
      <c r="A36" s="31" t="n">
        <v>41386</v>
      </c>
      <c r="B36" s="0" t="s">
        <v>90</v>
      </c>
      <c r="C36" s="0" t="n">
        <v>4</v>
      </c>
      <c r="D36" s="0" t="n">
        <v>1</v>
      </c>
    </row>
    <row r="37" customFormat="false" ht="15" hidden="false" customHeight="false" outlineLevel="0" collapsed="false">
      <c r="A37" s="31" t="n">
        <v>41386</v>
      </c>
      <c r="B37" s="0" t="s">
        <v>91</v>
      </c>
      <c r="C37" s="0" t="n">
        <v>4</v>
      </c>
      <c r="D37" s="0" t="n">
        <v>1</v>
      </c>
    </row>
    <row r="38" customFormat="false" ht="15" hidden="false" customHeight="false" outlineLevel="0" collapsed="false">
      <c r="A38" s="31" t="n">
        <v>41386</v>
      </c>
      <c r="B38" s="0" t="s">
        <v>92</v>
      </c>
      <c r="C38" s="0" t="n">
        <v>4</v>
      </c>
      <c r="D38" s="0" t="n">
        <v>1</v>
      </c>
    </row>
    <row r="39" customFormat="false" ht="15" hidden="false" customHeight="false" outlineLevel="0" collapsed="false">
      <c r="A39" s="31" t="n">
        <v>41386</v>
      </c>
      <c r="B39" s="0" t="s">
        <v>93</v>
      </c>
      <c r="C39" s="0" t="n">
        <v>4</v>
      </c>
      <c r="D39" s="0" t="n">
        <v>1</v>
      </c>
    </row>
    <row r="40" customFormat="false" ht="15" hidden="false" customHeight="false" outlineLevel="0" collapsed="false">
      <c r="A40" s="31" t="n">
        <v>41386</v>
      </c>
      <c r="B40" s="0" t="s">
        <v>94</v>
      </c>
      <c r="C40" s="0" t="n">
        <v>4</v>
      </c>
      <c r="D40" s="0" t="n">
        <v>1</v>
      </c>
    </row>
    <row r="41" customFormat="false" ht="15" hidden="false" customHeight="false" outlineLevel="0" collapsed="false">
      <c r="A41" s="31" t="n">
        <v>41386</v>
      </c>
      <c r="B41" s="0" t="s">
        <v>95</v>
      </c>
      <c r="C41" s="0" t="n">
        <v>4</v>
      </c>
      <c r="D41" s="0" t="n">
        <v>1</v>
      </c>
    </row>
    <row r="42" customFormat="false" ht="15" hidden="false" customHeight="false" outlineLevel="0" collapsed="false">
      <c r="A42" s="31" t="n">
        <v>41386</v>
      </c>
      <c r="B42" s="0" t="s">
        <v>96</v>
      </c>
      <c r="C42" s="0" t="n">
        <v>4</v>
      </c>
      <c r="D42" s="0" t="n">
        <v>1</v>
      </c>
    </row>
    <row r="43" customFormat="false" ht="15" hidden="false" customHeight="false" outlineLevel="0" collapsed="false">
      <c r="A43" s="31" t="n">
        <v>41386</v>
      </c>
      <c r="B43" s="0" t="s">
        <v>97</v>
      </c>
      <c r="C43" s="0" t="n">
        <v>4</v>
      </c>
      <c r="D43" s="0" t="n">
        <v>1</v>
      </c>
    </row>
    <row r="44" customFormat="false" ht="15" hidden="false" customHeight="false" outlineLevel="0" collapsed="false">
      <c r="A44" s="31" t="n">
        <v>41386</v>
      </c>
      <c r="B44" s="0" t="s">
        <v>98</v>
      </c>
      <c r="C44" s="0" t="n">
        <v>4</v>
      </c>
      <c r="D44" s="0" t="n">
        <v>1</v>
      </c>
    </row>
    <row r="45" customFormat="false" ht="15" hidden="false" customHeight="false" outlineLevel="0" collapsed="false">
      <c r="A45" s="31" t="n">
        <v>41386</v>
      </c>
      <c r="B45" s="0" t="s">
        <v>100</v>
      </c>
      <c r="C45" s="0" t="n">
        <v>4</v>
      </c>
      <c r="D45" s="0" t="n">
        <v>1</v>
      </c>
    </row>
    <row r="46" customFormat="false" ht="15" hidden="false" customHeight="false" outlineLevel="0" collapsed="false">
      <c r="A46" s="31" t="n">
        <v>41386</v>
      </c>
      <c r="B46" s="0" t="s">
        <v>101</v>
      </c>
      <c r="C46" s="0" t="n">
        <v>4</v>
      </c>
      <c r="D46" s="0" t="n">
        <v>1</v>
      </c>
    </row>
    <row r="47" customFormat="false" ht="15" hidden="false" customHeight="false" outlineLevel="0" collapsed="false">
      <c r="A47" s="31" t="n">
        <v>41386</v>
      </c>
      <c r="B47" s="0" t="s">
        <v>102</v>
      </c>
      <c r="C47" s="0" t="n">
        <v>4</v>
      </c>
      <c r="D47" s="0" t="n">
        <v>1</v>
      </c>
    </row>
    <row r="48" customFormat="false" ht="15" hidden="false" customHeight="false" outlineLevel="0" collapsed="false">
      <c r="A48" s="31" t="n">
        <v>41386</v>
      </c>
      <c r="B48" s="0" t="s">
        <v>103</v>
      </c>
      <c r="C48" s="0" t="n">
        <v>4</v>
      </c>
      <c r="D48" s="0" t="n">
        <v>1</v>
      </c>
    </row>
    <row r="49" customFormat="false" ht="15" hidden="false" customHeight="false" outlineLevel="0" collapsed="false">
      <c r="A49" s="31" t="n">
        <v>41386</v>
      </c>
      <c r="B49" s="0" t="s">
        <v>104</v>
      </c>
      <c r="C49" s="0" t="n">
        <v>4</v>
      </c>
      <c r="D49" s="0" t="n">
        <v>1</v>
      </c>
    </row>
    <row r="50" customFormat="false" ht="15" hidden="false" customHeight="false" outlineLevel="0" collapsed="false">
      <c r="A50" s="31" t="n">
        <v>41386</v>
      </c>
      <c r="B50" s="0" t="s">
        <v>105</v>
      </c>
      <c r="C50" s="0" t="n">
        <v>4</v>
      </c>
      <c r="D50" s="0" t="n">
        <v>1</v>
      </c>
    </row>
    <row r="51" customFormat="false" ht="15" hidden="false" customHeight="false" outlineLevel="0" collapsed="false">
      <c r="A51" s="31" t="n">
        <v>41386</v>
      </c>
      <c r="B51" s="0" t="s">
        <v>106</v>
      </c>
      <c r="C51" s="0" t="n">
        <v>4</v>
      </c>
      <c r="D51" s="0" t="n">
        <v>1</v>
      </c>
    </row>
    <row r="52" customFormat="false" ht="15" hidden="false" customHeight="false" outlineLevel="0" collapsed="false">
      <c r="A52" s="31" t="n">
        <v>41387</v>
      </c>
      <c r="B52" s="0" t="s">
        <v>77</v>
      </c>
      <c r="C52" s="0" t="n">
        <v>4</v>
      </c>
      <c r="D52" s="0" t="n">
        <v>1</v>
      </c>
    </row>
    <row r="53" customFormat="false" ht="15" hidden="false" customHeight="false" outlineLevel="0" collapsed="false">
      <c r="A53" s="31" t="n">
        <v>41387</v>
      </c>
      <c r="B53" s="0" t="s">
        <v>52</v>
      </c>
      <c r="C53" s="0" t="n">
        <v>4</v>
      </c>
      <c r="D53" s="0" t="n">
        <v>1</v>
      </c>
    </row>
    <row r="54" customFormat="false" ht="15" hidden="false" customHeight="false" outlineLevel="0" collapsed="false">
      <c r="A54" s="31" t="n">
        <v>41387</v>
      </c>
      <c r="B54" s="0" t="s">
        <v>75</v>
      </c>
      <c r="C54" s="0" t="n">
        <v>4</v>
      </c>
      <c r="D54" s="0" t="n">
        <v>1</v>
      </c>
    </row>
    <row r="55" customFormat="false" ht="15" hidden="false" customHeight="false" outlineLevel="0" collapsed="false">
      <c r="A55" s="31" t="n">
        <v>41387</v>
      </c>
      <c r="B55" s="0" t="s">
        <v>81</v>
      </c>
      <c r="C55" s="0" t="n">
        <v>4</v>
      </c>
      <c r="D55" s="0" t="n">
        <v>1</v>
      </c>
    </row>
    <row r="56" customFormat="false" ht="15" hidden="false" customHeight="false" outlineLevel="0" collapsed="false">
      <c r="A56" s="31" t="n">
        <v>41387</v>
      </c>
      <c r="B56" s="0" t="s">
        <v>82</v>
      </c>
      <c r="C56" s="0" t="n">
        <v>4</v>
      </c>
      <c r="D56" s="0" t="n">
        <v>1</v>
      </c>
    </row>
    <row r="57" customFormat="false" ht="15" hidden="false" customHeight="false" outlineLevel="0" collapsed="false">
      <c r="A57" s="31" t="n">
        <v>41387</v>
      </c>
      <c r="B57" s="0" t="s">
        <v>83</v>
      </c>
      <c r="C57" s="0" t="n">
        <v>4</v>
      </c>
      <c r="D57" s="0" t="n">
        <v>1</v>
      </c>
    </row>
    <row r="58" customFormat="false" ht="15" hidden="false" customHeight="false" outlineLevel="0" collapsed="false">
      <c r="A58" s="31" t="n">
        <v>41387</v>
      </c>
      <c r="B58" s="0" t="s">
        <v>86</v>
      </c>
      <c r="C58" s="0" t="n">
        <v>4</v>
      </c>
      <c r="D58" s="0" t="n">
        <v>1</v>
      </c>
    </row>
    <row r="59" customFormat="false" ht="15" hidden="false" customHeight="false" outlineLevel="0" collapsed="false">
      <c r="A59" s="31" t="n">
        <v>41387</v>
      </c>
      <c r="B59" s="0" t="s">
        <v>89</v>
      </c>
      <c r="C59" s="0" t="n">
        <v>4</v>
      </c>
      <c r="D59" s="0" t="n">
        <v>1</v>
      </c>
    </row>
    <row r="60" customFormat="false" ht="15" hidden="false" customHeight="false" outlineLevel="0" collapsed="false">
      <c r="A60" s="31" t="n">
        <v>41387</v>
      </c>
      <c r="B60" s="0" t="s">
        <v>91</v>
      </c>
      <c r="C60" s="0" t="n">
        <v>4</v>
      </c>
      <c r="D60" s="0" t="n">
        <v>1</v>
      </c>
    </row>
    <row r="61" customFormat="false" ht="15" hidden="false" customHeight="false" outlineLevel="0" collapsed="false">
      <c r="A61" s="31" t="n">
        <v>41387</v>
      </c>
      <c r="B61" s="0" t="s">
        <v>93</v>
      </c>
      <c r="C61" s="0" t="n">
        <v>4</v>
      </c>
      <c r="D61" s="0" t="n">
        <v>1</v>
      </c>
    </row>
    <row r="62" customFormat="false" ht="15" hidden="false" customHeight="false" outlineLevel="0" collapsed="false">
      <c r="A62" s="31" t="n">
        <v>41387</v>
      </c>
      <c r="B62" s="0" t="s">
        <v>96</v>
      </c>
      <c r="C62" s="0" t="n">
        <v>4</v>
      </c>
      <c r="D62" s="0" t="n">
        <v>1</v>
      </c>
    </row>
    <row r="63" customFormat="false" ht="15" hidden="false" customHeight="false" outlineLevel="0" collapsed="false">
      <c r="A63" s="31" t="n">
        <v>41387</v>
      </c>
      <c r="B63" s="0" t="s">
        <v>100</v>
      </c>
      <c r="C63" s="0" t="n">
        <v>4</v>
      </c>
      <c r="D63" s="0" t="n">
        <v>1</v>
      </c>
    </row>
    <row r="64" customFormat="false" ht="15" hidden="false" customHeight="false" outlineLevel="0" collapsed="false">
      <c r="A64" s="31" t="n">
        <v>41387</v>
      </c>
      <c r="B64" s="0" t="s">
        <v>105</v>
      </c>
      <c r="C64" s="0" t="n">
        <v>4</v>
      </c>
      <c r="D64" s="0" t="n">
        <v>1</v>
      </c>
    </row>
    <row r="65" customFormat="false" ht="15" hidden="false" customHeight="false" outlineLevel="0" collapsed="false">
      <c r="A65" s="31" t="n">
        <v>41387</v>
      </c>
      <c r="B65" s="0" t="s">
        <v>107</v>
      </c>
      <c r="C65" s="0" t="n">
        <v>4</v>
      </c>
      <c r="D65" s="0" t="n">
        <v>1</v>
      </c>
    </row>
    <row r="66" customFormat="false" ht="15" hidden="false" customHeight="false" outlineLevel="0" collapsed="false">
      <c r="A66" s="31" t="n">
        <v>41387</v>
      </c>
      <c r="B66" s="0" t="s">
        <v>108</v>
      </c>
      <c r="C66" s="0" t="n">
        <v>4</v>
      </c>
      <c r="D66" s="0" t="n">
        <v>1</v>
      </c>
    </row>
    <row r="67" customFormat="false" ht="15" hidden="false" customHeight="false" outlineLevel="0" collapsed="false">
      <c r="A67" s="31" t="n">
        <v>41387</v>
      </c>
      <c r="B67" s="0" t="s">
        <v>109</v>
      </c>
      <c r="C67" s="0" t="n">
        <v>4</v>
      </c>
      <c r="D67" s="0" t="n">
        <v>1</v>
      </c>
    </row>
    <row r="68" customFormat="false" ht="15" hidden="false" customHeight="false" outlineLevel="0" collapsed="false">
      <c r="A68" s="31" t="n">
        <v>41387</v>
      </c>
      <c r="B68" s="0" t="s">
        <v>111</v>
      </c>
      <c r="C68" s="0" t="n">
        <v>4</v>
      </c>
      <c r="D68" s="0" t="n">
        <v>1</v>
      </c>
    </row>
    <row r="69" customFormat="false" ht="15" hidden="false" customHeight="false" outlineLevel="0" collapsed="false">
      <c r="A69" s="31" t="n">
        <v>41387</v>
      </c>
      <c r="B69" s="0" t="s">
        <v>112</v>
      </c>
      <c r="C69" s="0" t="n">
        <v>4</v>
      </c>
      <c r="D69" s="0" t="n">
        <v>1</v>
      </c>
    </row>
    <row r="70" customFormat="false" ht="15" hidden="false" customHeight="false" outlineLevel="0" collapsed="false">
      <c r="A70" s="31" t="n">
        <v>41387</v>
      </c>
      <c r="B70" s="0" t="s">
        <v>113</v>
      </c>
      <c r="C70" s="0" t="n">
        <v>4</v>
      </c>
      <c r="D70" s="0" t="n">
        <v>1</v>
      </c>
    </row>
    <row r="71" customFormat="false" ht="15" hidden="false" customHeight="false" outlineLevel="0" collapsed="false">
      <c r="A71" s="31" t="n">
        <v>41387</v>
      </c>
      <c r="B71" s="0" t="s">
        <v>114</v>
      </c>
      <c r="C71" s="0" t="n">
        <v>4</v>
      </c>
      <c r="D71" s="0" t="n">
        <v>1</v>
      </c>
    </row>
    <row r="72" customFormat="false" ht="15" hidden="false" customHeight="false" outlineLevel="0" collapsed="false">
      <c r="A72" s="31" t="n">
        <v>41387</v>
      </c>
      <c r="B72" s="0" t="s">
        <v>115</v>
      </c>
      <c r="C72" s="0" t="n">
        <v>4</v>
      </c>
      <c r="D72" s="0" t="n">
        <v>1</v>
      </c>
    </row>
    <row r="73" customFormat="false" ht="15" hidden="false" customHeight="false" outlineLevel="0" collapsed="false">
      <c r="A73" s="31" t="n">
        <v>41387</v>
      </c>
      <c r="B73" s="0" t="s">
        <v>116</v>
      </c>
      <c r="C73" s="0" t="n">
        <v>4</v>
      </c>
      <c r="D73" s="0" t="n">
        <v>1</v>
      </c>
    </row>
    <row r="74" customFormat="false" ht="15" hidden="false" customHeight="false" outlineLevel="0" collapsed="false">
      <c r="A74" s="31" t="n">
        <v>41387</v>
      </c>
      <c r="B74" s="0" t="s">
        <v>117</v>
      </c>
      <c r="C74" s="0" t="n">
        <v>4</v>
      </c>
      <c r="D74" s="0" t="n">
        <v>1</v>
      </c>
    </row>
    <row r="75" customFormat="false" ht="15" hidden="false" customHeight="false" outlineLevel="0" collapsed="false">
      <c r="A75" s="31" t="n">
        <v>41387</v>
      </c>
      <c r="B75" s="0" t="s">
        <v>118</v>
      </c>
      <c r="C75" s="0" t="n">
        <v>4</v>
      </c>
      <c r="D75" s="0" t="n">
        <v>1</v>
      </c>
    </row>
    <row r="76" customFormat="false" ht="15" hidden="false" customHeight="false" outlineLevel="0" collapsed="false">
      <c r="A76" s="31" t="n">
        <v>41387</v>
      </c>
      <c r="B76" s="0" t="s">
        <v>119</v>
      </c>
      <c r="C76" s="0" t="n">
        <v>4</v>
      </c>
      <c r="D76" s="0" t="n">
        <v>1</v>
      </c>
    </row>
    <row r="77" customFormat="false" ht="15" hidden="false" customHeight="false" outlineLevel="0" collapsed="false">
      <c r="A77" s="31" t="n">
        <v>41387</v>
      </c>
      <c r="B77" s="0" t="s">
        <v>120</v>
      </c>
      <c r="C77" s="0" t="n">
        <v>4</v>
      </c>
      <c r="D77" s="0" t="n">
        <v>1</v>
      </c>
    </row>
    <row r="78" customFormat="false" ht="15" hidden="false" customHeight="false" outlineLevel="0" collapsed="false">
      <c r="A78" s="31" t="n">
        <v>41387</v>
      </c>
      <c r="B78" s="0" t="s">
        <v>122</v>
      </c>
      <c r="C78" s="0" t="n">
        <v>4</v>
      </c>
      <c r="D78" s="0" t="n">
        <v>1</v>
      </c>
    </row>
    <row r="79" customFormat="false" ht="15" hidden="false" customHeight="false" outlineLevel="0" collapsed="false">
      <c r="A79" s="31" t="n">
        <v>41387</v>
      </c>
      <c r="B79" s="0" t="s">
        <v>123</v>
      </c>
      <c r="C79" s="0" t="n">
        <v>4</v>
      </c>
      <c r="D79" s="0" t="n">
        <v>1</v>
      </c>
    </row>
    <row r="80" customFormat="false" ht="15" hidden="false" customHeight="false" outlineLevel="0" collapsed="false">
      <c r="A80" s="31" t="n">
        <v>41387</v>
      </c>
      <c r="B80" s="0" t="s">
        <v>124</v>
      </c>
      <c r="C80" s="0" t="n">
        <v>4</v>
      </c>
      <c r="D80" s="0" t="n">
        <v>1</v>
      </c>
    </row>
    <row r="81" customFormat="false" ht="15" hidden="false" customHeight="false" outlineLevel="0" collapsed="false">
      <c r="A81" s="31" t="n">
        <v>41387</v>
      </c>
      <c r="B81" s="0" t="s">
        <v>125</v>
      </c>
      <c r="C81" s="0" t="n">
        <v>4</v>
      </c>
      <c r="D81" s="0" t="n">
        <v>1</v>
      </c>
    </row>
    <row r="82" customFormat="false" ht="15" hidden="false" customHeight="false" outlineLevel="0" collapsed="false">
      <c r="A82" s="31" t="n">
        <v>41387</v>
      </c>
      <c r="B82" s="0" t="s">
        <v>126</v>
      </c>
      <c r="C82" s="0" t="n">
        <v>4</v>
      </c>
      <c r="D82" s="0" t="n">
        <v>1</v>
      </c>
    </row>
    <row r="83" customFormat="false" ht="15" hidden="false" customHeight="false" outlineLevel="0" collapsed="false">
      <c r="A83" s="31" t="n">
        <v>41387</v>
      </c>
      <c r="B83" s="0" t="s">
        <v>127</v>
      </c>
      <c r="C83" s="0" t="n">
        <v>4</v>
      </c>
      <c r="D83" s="0" t="n">
        <v>1</v>
      </c>
    </row>
    <row r="84" customFormat="false" ht="15" hidden="false" customHeight="false" outlineLevel="0" collapsed="false">
      <c r="A84" s="31" t="n">
        <v>41387</v>
      </c>
      <c r="B84" s="0" t="s">
        <v>128</v>
      </c>
      <c r="C84" s="0" t="n">
        <v>4</v>
      </c>
      <c r="D84" s="0" t="n">
        <v>1</v>
      </c>
    </row>
    <row r="85" customFormat="false" ht="15" hidden="false" customHeight="false" outlineLevel="0" collapsed="false">
      <c r="A85" s="31" t="n">
        <v>41387</v>
      </c>
      <c r="B85" s="0" t="s">
        <v>129</v>
      </c>
      <c r="C85" s="0" t="n">
        <v>4</v>
      </c>
      <c r="D85" s="0" t="n">
        <v>1</v>
      </c>
    </row>
    <row r="86" customFormat="false" ht="15" hidden="false" customHeight="false" outlineLevel="0" collapsed="false">
      <c r="A86" s="31" t="n">
        <v>41387</v>
      </c>
      <c r="B86" s="0" t="s">
        <v>130</v>
      </c>
      <c r="C86" s="0" t="n">
        <v>4</v>
      </c>
      <c r="D86" s="0" t="n">
        <v>1</v>
      </c>
    </row>
    <row r="87" customFormat="false" ht="15" hidden="false" customHeight="false" outlineLevel="0" collapsed="false">
      <c r="A87" s="31" t="n">
        <v>41387</v>
      </c>
      <c r="B87" s="0" t="s">
        <v>131</v>
      </c>
      <c r="C87" s="0" t="n">
        <v>4</v>
      </c>
      <c r="D87" s="0" t="n">
        <v>1</v>
      </c>
    </row>
    <row r="88" customFormat="false" ht="15" hidden="false" customHeight="false" outlineLevel="0" collapsed="false">
      <c r="A88" s="31" t="n">
        <v>41387</v>
      </c>
      <c r="B88" s="0" t="s">
        <v>133</v>
      </c>
      <c r="C88" s="0" t="n">
        <v>4</v>
      </c>
      <c r="D88" s="0" t="n">
        <v>1</v>
      </c>
    </row>
    <row r="89" customFormat="false" ht="15" hidden="false" customHeight="false" outlineLevel="0" collapsed="false">
      <c r="A89" s="31" t="n">
        <v>41387</v>
      </c>
      <c r="B89" s="0" t="s">
        <v>134</v>
      </c>
      <c r="C89" s="0" t="n">
        <v>4</v>
      </c>
      <c r="D89" s="0" t="n">
        <v>1</v>
      </c>
    </row>
    <row r="90" customFormat="false" ht="15" hidden="false" customHeight="false" outlineLevel="0" collapsed="false">
      <c r="A90" s="31" t="n">
        <v>41414</v>
      </c>
      <c r="B90" s="0" t="s">
        <v>154</v>
      </c>
      <c r="C90" s="0" t="n">
        <v>5</v>
      </c>
      <c r="D90" s="0" t="n">
        <v>1</v>
      </c>
    </row>
    <row r="91" customFormat="false" ht="15" hidden="false" customHeight="false" outlineLevel="0" collapsed="false">
      <c r="A91" s="31" t="n">
        <v>41414</v>
      </c>
      <c r="B91" s="0" t="s">
        <v>9</v>
      </c>
      <c r="C91" s="0" t="n">
        <v>5</v>
      </c>
      <c r="D91" s="0" t="n">
        <v>1</v>
      </c>
    </row>
    <row r="92" customFormat="false" ht="15" hidden="false" customHeight="false" outlineLevel="0" collapsed="false">
      <c r="A92" s="31" t="n">
        <v>41414</v>
      </c>
      <c r="B92" s="0" t="s">
        <v>84</v>
      </c>
      <c r="C92" s="0" t="n">
        <v>5</v>
      </c>
      <c r="D92" s="0" t="n">
        <v>1</v>
      </c>
    </row>
    <row r="93" customFormat="false" ht="15" hidden="false" customHeight="false" outlineLevel="0" collapsed="false">
      <c r="A93" s="31" t="n">
        <v>41414</v>
      </c>
      <c r="B93" s="0" t="s">
        <v>102</v>
      </c>
      <c r="C93" s="0" t="n">
        <v>5</v>
      </c>
      <c r="D93" s="0" t="n">
        <v>1</v>
      </c>
    </row>
    <row r="94" customFormat="false" ht="15" hidden="false" customHeight="false" outlineLevel="0" collapsed="false">
      <c r="A94" s="31" t="n">
        <v>41414</v>
      </c>
      <c r="B94" s="0" t="s">
        <v>108</v>
      </c>
      <c r="C94" s="0" t="n">
        <v>5</v>
      </c>
      <c r="D94" s="0" t="n">
        <v>1</v>
      </c>
    </row>
    <row r="95" customFormat="false" ht="15" hidden="false" customHeight="false" outlineLevel="0" collapsed="false">
      <c r="A95" s="31" t="n">
        <v>41414</v>
      </c>
      <c r="B95" s="0" t="s">
        <v>126</v>
      </c>
      <c r="C95" s="0" t="n">
        <v>5</v>
      </c>
      <c r="D95" s="0" t="n">
        <v>1</v>
      </c>
    </row>
    <row r="96" customFormat="false" ht="15" hidden="false" customHeight="false" outlineLevel="0" collapsed="false">
      <c r="A96" s="31" t="n">
        <v>41414</v>
      </c>
      <c r="B96" s="0" t="s">
        <v>129</v>
      </c>
      <c r="C96" s="0" t="n">
        <v>5</v>
      </c>
      <c r="D96" s="0" t="n">
        <v>1</v>
      </c>
    </row>
    <row r="97" customFormat="false" ht="15" hidden="false" customHeight="false" outlineLevel="0" collapsed="false">
      <c r="A97" s="31" t="n">
        <v>41414</v>
      </c>
      <c r="B97" s="0" t="s">
        <v>135</v>
      </c>
      <c r="C97" s="0" t="n">
        <v>5</v>
      </c>
      <c r="D97" s="0" t="n">
        <v>1</v>
      </c>
    </row>
    <row r="98" customFormat="false" ht="15" hidden="false" customHeight="false" outlineLevel="0" collapsed="false">
      <c r="A98" s="31" t="n">
        <v>41414</v>
      </c>
      <c r="B98" s="0" t="s">
        <v>136</v>
      </c>
      <c r="C98" s="0" t="n">
        <v>5</v>
      </c>
      <c r="D98" s="0" t="n">
        <v>1</v>
      </c>
    </row>
    <row r="99" customFormat="false" ht="15" hidden="false" customHeight="false" outlineLevel="0" collapsed="false">
      <c r="A99" s="31" t="n">
        <v>41414</v>
      </c>
      <c r="B99" s="0" t="s">
        <v>137</v>
      </c>
      <c r="C99" s="0" t="n">
        <v>5</v>
      </c>
      <c r="D99" s="0" t="n">
        <v>1</v>
      </c>
    </row>
    <row r="100" customFormat="false" ht="15" hidden="false" customHeight="false" outlineLevel="0" collapsed="false">
      <c r="A100" s="31" t="n">
        <v>41414</v>
      </c>
      <c r="B100" s="0" t="s">
        <v>138</v>
      </c>
      <c r="C100" s="0" t="n">
        <v>5</v>
      </c>
      <c r="D100" s="0" t="n">
        <v>1</v>
      </c>
    </row>
    <row r="101" customFormat="false" ht="15" hidden="false" customHeight="false" outlineLevel="0" collapsed="false">
      <c r="A101" s="31" t="n">
        <v>41414</v>
      </c>
      <c r="B101" s="0" t="s">
        <v>139</v>
      </c>
      <c r="C101" s="0" t="n">
        <v>5</v>
      </c>
      <c r="D101" s="0" t="n">
        <v>1</v>
      </c>
    </row>
    <row r="102" customFormat="false" ht="15" hidden="false" customHeight="false" outlineLevel="0" collapsed="false">
      <c r="A102" s="31" t="n">
        <v>41414</v>
      </c>
      <c r="B102" s="0" t="s">
        <v>140</v>
      </c>
      <c r="C102" s="0" t="n">
        <v>5</v>
      </c>
      <c r="D102" s="0" t="n">
        <v>1</v>
      </c>
    </row>
    <row r="103" customFormat="false" ht="15" hidden="false" customHeight="false" outlineLevel="0" collapsed="false">
      <c r="A103" s="31" t="n">
        <v>41414</v>
      </c>
      <c r="B103" s="0" t="s">
        <v>141</v>
      </c>
      <c r="C103" s="0" t="n">
        <v>5</v>
      </c>
      <c r="D103" s="0" t="n">
        <v>1</v>
      </c>
    </row>
    <row r="104" customFormat="false" ht="15" hidden="false" customHeight="false" outlineLevel="0" collapsed="false">
      <c r="A104" s="31" t="n">
        <v>41414</v>
      </c>
      <c r="B104" s="0" t="s">
        <v>142</v>
      </c>
      <c r="C104" s="0" t="n">
        <v>5</v>
      </c>
      <c r="D104" s="0" t="n">
        <v>1</v>
      </c>
    </row>
    <row r="105" customFormat="false" ht="15" hidden="false" customHeight="false" outlineLevel="0" collapsed="false">
      <c r="A105" s="31" t="n">
        <v>41414</v>
      </c>
      <c r="B105" s="0" t="s">
        <v>144</v>
      </c>
      <c r="C105" s="0" t="n">
        <v>5</v>
      </c>
      <c r="D105" s="0" t="n">
        <v>1</v>
      </c>
    </row>
    <row r="106" customFormat="false" ht="15" hidden="false" customHeight="false" outlineLevel="0" collapsed="false">
      <c r="A106" s="31" t="n">
        <v>41414</v>
      </c>
      <c r="B106" s="0" t="s">
        <v>145</v>
      </c>
      <c r="C106" s="0" t="n">
        <v>5</v>
      </c>
      <c r="D106" s="0" t="n">
        <v>1</v>
      </c>
    </row>
    <row r="107" customFormat="false" ht="15" hidden="false" customHeight="false" outlineLevel="0" collapsed="false">
      <c r="A107" s="31" t="n">
        <v>41414</v>
      </c>
      <c r="B107" s="0" t="s">
        <v>146</v>
      </c>
      <c r="C107" s="0" t="n">
        <v>5</v>
      </c>
      <c r="D107" s="0" t="n">
        <v>1</v>
      </c>
    </row>
    <row r="108" customFormat="false" ht="15" hidden="false" customHeight="false" outlineLevel="0" collapsed="false">
      <c r="A108" s="31" t="n">
        <v>41414</v>
      </c>
      <c r="B108" s="0" t="s">
        <v>147</v>
      </c>
      <c r="C108" s="0" t="n">
        <v>5</v>
      </c>
      <c r="D108" s="0" t="n">
        <v>1</v>
      </c>
    </row>
    <row r="109" customFormat="false" ht="15" hidden="false" customHeight="false" outlineLevel="0" collapsed="false">
      <c r="A109" s="31" t="n">
        <v>41414</v>
      </c>
      <c r="B109" s="0" t="s">
        <v>148</v>
      </c>
      <c r="C109" s="0" t="n">
        <v>5</v>
      </c>
      <c r="D109" s="0" t="n">
        <v>1</v>
      </c>
    </row>
    <row r="110" customFormat="false" ht="15" hidden="false" customHeight="false" outlineLevel="0" collapsed="false">
      <c r="A110" s="31" t="n">
        <v>41414</v>
      </c>
      <c r="B110" s="0" t="s">
        <v>149</v>
      </c>
      <c r="C110" s="0" t="n">
        <v>5</v>
      </c>
      <c r="D110" s="0" t="n">
        <v>1</v>
      </c>
    </row>
    <row r="111" customFormat="false" ht="15" hidden="false" customHeight="false" outlineLevel="0" collapsed="false">
      <c r="A111" s="31" t="n">
        <v>41414</v>
      </c>
      <c r="B111" s="0" t="s">
        <v>150</v>
      </c>
      <c r="C111" s="0" t="n">
        <v>5</v>
      </c>
      <c r="D111" s="0" t="n">
        <v>1</v>
      </c>
    </row>
    <row r="112" customFormat="false" ht="15" hidden="false" customHeight="false" outlineLevel="0" collapsed="false">
      <c r="A112" s="31" t="n">
        <v>41414</v>
      </c>
      <c r="B112" s="0" t="s">
        <v>151</v>
      </c>
      <c r="C112" s="0" t="n">
        <v>5</v>
      </c>
      <c r="D112" s="0" t="n">
        <v>1</v>
      </c>
    </row>
    <row r="113" customFormat="false" ht="15" hidden="false" customHeight="false" outlineLevel="0" collapsed="false">
      <c r="A113" s="31" t="n">
        <v>41414</v>
      </c>
      <c r="B113" s="0" t="s">
        <v>152</v>
      </c>
      <c r="C113" s="0" t="n">
        <v>5</v>
      </c>
      <c r="D113" s="0" t="n">
        <v>1</v>
      </c>
    </row>
    <row r="114" customFormat="false" ht="15" hidden="false" customHeight="false" outlineLevel="0" collapsed="false">
      <c r="A114" s="31" t="n">
        <v>41414</v>
      </c>
      <c r="B114" s="0" t="s">
        <v>153</v>
      </c>
      <c r="C114" s="0" t="n">
        <v>5</v>
      </c>
      <c r="D114" s="0" t="n">
        <v>1</v>
      </c>
    </row>
    <row r="115" customFormat="false" ht="15" hidden="false" customHeight="false" outlineLevel="0" collapsed="false">
      <c r="A115" s="31" t="n">
        <v>41415</v>
      </c>
      <c r="B115" s="0" t="s">
        <v>41</v>
      </c>
      <c r="C115" s="0" t="n">
        <v>5</v>
      </c>
      <c r="D115" s="0" t="n">
        <v>1</v>
      </c>
    </row>
    <row r="116" customFormat="false" ht="15" hidden="false" customHeight="false" outlineLevel="0" collapsed="false">
      <c r="A116" s="31" t="n">
        <v>41415</v>
      </c>
      <c r="B116" s="0" t="s">
        <v>75</v>
      </c>
      <c r="C116" s="0" t="n">
        <v>5</v>
      </c>
      <c r="D116" s="0" t="n">
        <v>1</v>
      </c>
    </row>
    <row r="117" customFormat="false" ht="15" hidden="false" customHeight="false" outlineLevel="0" collapsed="false">
      <c r="A117" s="31" t="n">
        <v>41415</v>
      </c>
      <c r="B117" s="0" t="s">
        <v>102</v>
      </c>
      <c r="C117" s="0" t="n">
        <v>5</v>
      </c>
      <c r="D117" s="0" t="n">
        <v>1</v>
      </c>
    </row>
    <row r="118" customFormat="false" ht="15" hidden="false" customHeight="false" outlineLevel="0" collapsed="false">
      <c r="A118" s="31" t="n">
        <v>41415</v>
      </c>
      <c r="B118" s="0" t="s">
        <v>103</v>
      </c>
      <c r="C118" s="0" t="n">
        <v>5</v>
      </c>
      <c r="D118" s="0" t="n">
        <v>1</v>
      </c>
    </row>
    <row r="119" customFormat="false" ht="15" hidden="false" customHeight="false" outlineLevel="0" collapsed="false">
      <c r="A119" s="31" t="n">
        <v>41415</v>
      </c>
      <c r="B119" s="0" t="s">
        <v>107</v>
      </c>
      <c r="C119" s="0" t="n">
        <v>5</v>
      </c>
      <c r="D119" s="0" t="n">
        <v>1</v>
      </c>
    </row>
    <row r="120" customFormat="false" ht="15" hidden="false" customHeight="false" outlineLevel="0" collapsed="false">
      <c r="A120" s="31" t="n">
        <v>41415</v>
      </c>
      <c r="B120" s="0" t="s">
        <v>115</v>
      </c>
      <c r="C120" s="0" t="n">
        <v>5</v>
      </c>
      <c r="D120" s="0" t="n">
        <v>1</v>
      </c>
    </row>
    <row r="121" customFormat="false" ht="15" hidden="false" customHeight="false" outlineLevel="0" collapsed="false">
      <c r="A121" s="31" t="n">
        <v>41415</v>
      </c>
      <c r="B121" s="0" t="s">
        <v>117</v>
      </c>
      <c r="C121" s="0" t="n">
        <v>5</v>
      </c>
      <c r="D121" s="0" t="n">
        <v>1</v>
      </c>
    </row>
    <row r="122" customFormat="false" ht="15" hidden="false" customHeight="false" outlineLevel="0" collapsed="false">
      <c r="A122" s="31" t="n">
        <v>41415</v>
      </c>
      <c r="B122" s="0" t="s">
        <v>126</v>
      </c>
      <c r="C122" s="0" t="n">
        <v>5</v>
      </c>
      <c r="D122" s="0" t="n">
        <v>1</v>
      </c>
    </row>
    <row r="123" customFormat="false" ht="15" hidden="false" customHeight="false" outlineLevel="0" collapsed="false">
      <c r="A123" s="31" t="n">
        <v>41415</v>
      </c>
      <c r="B123" s="0" t="s">
        <v>130</v>
      </c>
      <c r="C123" s="0" t="n">
        <v>5</v>
      </c>
      <c r="D123" s="0" t="n">
        <v>1</v>
      </c>
    </row>
    <row r="124" customFormat="false" ht="15" hidden="false" customHeight="false" outlineLevel="0" collapsed="false">
      <c r="A124" s="31" t="n">
        <v>41415</v>
      </c>
      <c r="B124" s="0" t="s">
        <v>148</v>
      </c>
      <c r="C124" s="0" t="n">
        <v>5</v>
      </c>
      <c r="D124" s="0" t="n">
        <v>1</v>
      </c>
    </row>
    <row r="125" customFormat="false" ht="15" hidden="false" customHeight="false" outlineLevel="0" collapsed="false">
      <c r="A125" s="31" t="n">
        <v>41415</v>
      </c>
      <c r="B125" s="0" t="s">
        <v>155</v>
      </c>
      <c r="C125" s="0" t="n">
        <v>5</v>
      </c>
      <c r="D125" s="0" t="n">
        <v>1</v>
      </c>
    </row>
    <row r="126" customFormat="false" ht="15" hidden="false" customHeight="false" outlineLevel="0" collapsed="false">
      <c r="A126" s="31" t="n">
        <v>41415</v>
      </c>
      <c r="B126" s="0" t="s">
        <v>156</v>
      </c>
      <c r="C126" s="0" t="n">
        <v>5</v>
      </c>
      <c r="D126" s="0" t="n">
        <v>1</v>
      </c>
    </row>
    <row r="127" customFormat="false" ht="15" hidden="false" customHeight="false" outlineLevel="0" collapsed="false">
      <c r="A127" s="31" t="n">
        <v>41415</v>
      </c>
      <c r="B127" s="0" t="s">
        <v>157</v>
      </c>
      <c r="C127" s="0" t="n">
        <v>5</v>
      </c>
      <c r="D127" s="0" t="n">
        <v>1</v>
      </c>
    </row>
    <row r="128" customFormat="false" ht="15" hidden="false" customHeight="false" outlineLevel="0" collapsed="false">
      <c r="A128" s="31" t="n">
        <v>41415</v>
      </c>
      <c r="B128" s="0" t="s">
        <v>158</v>
      </c>
      <c r="C128" s="0" t="n">
        <v>5</v>
      </c>
      <c r="D128" s="0" t="n">
        <v>1</v>
      </c>
    </row>
    <row r="129" customFormat="false" ht="15" hidden="false" customHeight="false" outlineLevel="0" collapsed="false">
      <c r="A129" s="31" t="n">
        <v>41415</v>
      </c>
      <c r="B129" s="0" t="s">
        <v>159</v>
      </c>
      <c r="C129" s="0" t="n">
        <v>5</v>
      </c>
      <c r="D129" s="0" t="n">
        <v>1</v>
      </c>
    </row>
    <row r="130" customFormat="false" ht="15" hidden="false" customHeight="false" outlineLevel="0" collapsed="false">
      <c r="A130" s="31" t="n">
        <v>41415</v>
      </c>
      <c r="B130" s="0" t="s">
        <v>160</v>
      </c>
      <c r="C130" s="0" t="n">
        <v>5</v>
      </c>
      <c r="D130" s="0" t="n">
        <v>1</v>
      </c>
    </row>
    <row r="131" customFormat="false" ht="15" hidden="false" customHeight="false" outlineLevel="0" collapsed="false">
      <c r="A131" s="31" t="n">
        <v>41415</v>
      </c>
      <c r="B131" s="0" t="s">
        <v>161</v>
      </c>
      <c r="C131" s="0" t="n">
        <v>5</v>
      </c>
      <c r="D131" s="0" t="n">
        <v>1</v>
      </c>
    </row>
    <row r="132" customFormat="false" ht="15" hidden="false" customHeight="false" outlineLevel="0" collapsed="false">
      <c r="A132" s="31" t="n">
        <v>41415</v>
      </c>
      <c r="B132" s="0" t="s">
        <v>162</v>
      </c>
      <c r="C132" s="0" t="n">
        <v>5</v>
      </c>
      <c r="D132" s="0" t="n">
        <v>1</v>
      </c>
    </row>
    <row r="133" customFormat="false" ht="15" hidden="false" customHeight="false" outlineLevel="0" collapsed="false">
      <c r="A133" s="31" t="n">
        <v>41415</v>
      </c>
      <c r="B133" s="0" t="s">
        <v>163</v>
      </c>
      <c r="C133" s="0" t="n">
        <v>5</v>
      </c>
      <c r="D133" s="0" t="n">
        <v>1</v>
      </c>
    </row>
    <row r="134" customFormat="false" ht="15" hidden="false" customHeight="false" outlineLevel="0" collapsed="false">
      <c r="A134" s="31" t="n">
        <v>41415</v>
      </c>
      <c r="B134" s="0" t="s">
        <v>164</v>
      </c>
      <c r="C134" s="0" t="n">
        <v>5</v>
      </c>
      <c r="D134" s="0" t="n">
        <v>1</v>
      </c>
    </row>
    <row r="135" customFormat="false" ht="15" hidden="false" customHeight="false" outlineLevel="0" collapsed="false">
      <c r="A135" s="31" t="n">
        <v>41415</v>
      </c>
      <c r="B135" s="0" t="s">
        <v>11</v>
      </c>
      <c r="C135" s="0" t="n">
        <v>5</v>
      </c>
      <c r="D135" s="0" t="n">
        <v>1</v>
      </c>
    </row>
    <row r="136" customFormat="false" ht="15" hidden="false" customHeight="false" outlineLevel="0" collapsed="false">
      <c r="A136" s="31" t="n">
        <v>41415</v>
      </c>
      <c r="B136" s="0" t="s">
        <v>13</v>
      </c>
      <c r="C136" s="0" t="n">
        <v>5</v>
      </c>
      <c r="D136" s="0" t="n">
        <v>1</v>
      </c>
    </row>
    <row r="137" customFormat="false" ht="15" hidden="false" customHeight="false" outlineLevel="0" collapsed="false">
      <c r="A137" s="31" t="n">
        <v>41415</v>
      </c>
      <c r="B137" s="0" t="s">
        <v>14</v>
      </c>
      <c r="C137" s="0" t="n">
        <v>5</v>
      </c>
      <c r="D137" s="0" t="n">
        <v>1</v>
      </c>
    </row>
    <row r="138" customFormat="false" ht="15" hidden="false" customHeight="false" outlineLevel="0" collapsed="false">
      <c r="A138" s="31" t="n">
        <v>41415</v>
      </c>
      <c r="B138" s="0" t="s">
        <v>15</v>
      </c>
      <c r="C138" s="0" t="n">
        <v>5</v>
      </c>
      <c r="D138" s="0" t="n">
        <v>1</v>
      </c>
    </row>
    <row r="139" customFormat="false" ht="15" hidden="false" customHeight="false" outlineLevel="0" collapsed="false">
      <c r="A139" s="31" t="n">
        <v>41415</v>
      </c>
      <c r="B139" s="0" t="s">
        <v>16</v>
      </c>
      <c r="C139" s="0" t="n">
        <v>5</v>
      </c>
      <c r="D139" s="0" t="n">
        <v>1</v>
      </c>
    </row>
    <row r="140" customFormat="false" ht="15" hidden="false" customHeight="false" outlineLevel="0" collapsed="false">
      <c r="A140" s="31" t="n">
        <v>41415</v>
      </c>
      <c r="B140" s="0" t="s">
        <v>18</v>
      </c>
      <c r="C140" s="0" t="n">
        <v>5</v>
      </c>
      <c r="D140" s="0" t="n">
        <v>1</v>
      </c>
    </row>
    <row r="141" customFormat="false" ht="15" hidden="false" customHeight="false" outlineLevel="0" collapsed="false">
      <c r="A141" s="31" t="n">
        <v>41415</v>
      </c>
      <c r="B141" s="0" t="s">
        <v>20</v>
      </c>
      <c r="C141" s="0" t="n">
        <v>5</v>
      </c>
      <c r="D141" s="0" t="n">
        <v>1</v>
      </c>
    </row>
    <row r="142" customFormat="false" ht="15" hidden="false" customHeight="false" outlineLevel="0" collapsed="false">
      <c r="A142" s="31" t="n">
        <v>41415</v>
      </c>
      <c r="B142" s="0" t="s">
        <v>22</v>
      </c>
      <c r="C142" s="0" t="n">
        <v>5</v>
      </c>
      <c r="D142" s="0" t="n">
        <v>1</v>
      </c>
    </row>
    <row r="143" customFormat="false" ht="15" hidden="false" customHeight="false" outlineLevel="0" collapsed="false">
      <c r="A143" s="31" t="n">
        <v>41415</v>
      </c>
      <c r="B143" s="0" t="s">
        <v>23</v>
      </c>
      <c r="C143" s="0" t="n">
        <v>5</v>
      </c>
      <c r="D143" s="0" t="n">
        <v>1</v>
      </c>
    </row>
    <row r="144" customFormat="false" ht="15" hidden="false" customHeight="false" outlineLevel="0" collapsed="false">
      <c r="A144" s="31" t="n">
        <v>41415</v>
      </c>
      <c r="B144" s="0" t="s">
        <v>25</v>
      </c>
      <c r="C144" s="0" t="n">
        <v>5</v>
      </c>
      <c r="D144" s="0" t="n">
        <v>1</v>
      </c>
    </row>
    <row r="145" customFormat="false" ht="15" hidden="false" customHeight="false" outlineLevel="0" collapsed="false">
      <c r="A145" s="31" t="n">
        <v>41415</v>
      </c>
      <c r="B145" s="0" t="s">
        <v>29</v>
      </c>
      <c r="C145" s="0" t="n">
        <v>5</v>
      </c>
      <c r="D145" s="0" t="n">
        <v>1</v>
      </c>
    </row>
    <row r="146" customFormat="false" ht="15" hidden="false" customHeight="false" outlineLevel="0" collapsed="false">
      <c r="A146" s="31" t="n">
        <v>41415</v>
      </c>
      <c r="B146" s="0" t="s">
        <v>31</v>
      </c>
      <c r="C146" s="0" t="n">
        <v>5</v>
      </c>
      <c r="D146" s="0" t="n">
        <v>1</v>
      </c>
    </row>
    <row r="147" customFormat="false" ht="15" hidden="false" customHeight="false" outlineLevel="0" collapsed="false">
      <c r="A147" s="31" t="n">
        <v>41415</v>
      </c>
      <c r="B147" s="0" t="s">
        <v>33</v>
      </c>
      <c r="C147" s="0" t="n">
        <v>5</v>
      </c>
      <c r="D147" s="0" t="n">
        <v>1</v>
      </c>
    </row>
    <row r="148" customFormat="false" ht="15" hidden="false" customHeight="false" outlineLevel="0" collapsed="false">
      <c r="A148" s="31" t="n">
        <v>41415</v>
      </c>
      <c r="B148" s="0" t="s">
        <v>34</v>
      </c>
      <c r="C148" s="0" t="n">
        <v>5</v>
      </c>
      <c r="D148" s="0" t="n">
        <v>1</v>
      </c>
    </row>
    <row r="149" customFormat="false" ht="15" hidden="false" customHeight="false" outlineLevel="0" collapsed="false">
      <c r="A149" s="31" t="n">
        <v>41415</v>
      </c>
      <c r="B149" s="0" t="s">
        <v>35</v>
      </c>
      <c r="C149" s="0" t="n">
        <v>5</v>
      </c>
      <c r="D149" s="0" t="n">
        <v>1</v>
      </c>
    </row>
    <row r="150" customFormat="false" ht="15" hidden="false" customHeight="false" outlineLevel="0" collapsed="false">
      <c r="A150" s="31" t="n">
        <v>41415</v>
      </c>
      <c r="B150" s="0" t="s">
        <v>36</v>
      </c>
      <c r="C150" s="0" t="n">
        <v>5</v>
      </c>
      <c r="D150" s="0" t="n">
        <v>1</v>
      </c>
    </row>
    <row r="151" customFormat="false" ht="15" hidden="false" customHeight="false" outlineLevel="0" collapsed="false">
      <c r="A151" s="31" t="n">
        <v>41415</v>
      </c>
      <c r="B151" s="0" t="s">
        <v>37</v>
      </c>
      <c r="C151" s="0" t="n">
        <v>5</v>
      </c>
      <c r="D151" s="0" t="n">
        <v>1</v>
      </c>
    </row>
    <row r="152" customFormat="false" ht="15" hidden="false" customHeight="false" outlineLevel="0" collapsed="false">
      <c r="A152" s="31" t="n">
        <v>41415</v>
      </c>
      <c r="B152" s="0" t="s">
        <v>38</v>
      </c>
      <c r="C152" s="0" t="n">
        <v>5</v>
      </c>
      <c r="D152" s="0" t="n">
        <v>1</v>
      </c>
    </row>
    <row r="153" customFormat="false" ht="15" hidden="false" customHeight="false" outlineLevel="0" collapsed="false">
      <c r="A153" s="31" t="n">
        <v>41415</v>
      </c>
      <c r="B153" s="0" t="s">
        <v>39</v>
      </c>
      <c r="C153" s="0" t="n">
        <v>5</v>
      </c>
      <c r="D153" s="0" t="n">
        <v>1</v>
      </c>
    </row>
    <row r="154" customFormat="false" ht="15" hidden="false" customHeight="false" outlineLevel="0" collapsed="false">
      <c r="A154" s="31" t="n">
        <v>41416</v>
      </c>
      <c r="B154" s="0" t="s">
        <v>27</v>
      </c>
      <c r="C154" s="0" t="n">
        <v>5</v>
      </c>
      <c r="D154" s="0" t="n">
        <v>1</v>
      </c>
    </row>
    <row r="155" customFormat="false" ht="15" hidden="false" customHeight="false" outlineLevel="0" collapsed="false">
      <c r="A155" s="31" t="n">
        <v>41416</v>
      </c>
      <c r="B155" s="0" t="s">
        <v>41</v>
      </c>
      <c r="C155" s="0" t="n">
        <v>5</v>
      </c>
      <c r="D155" s="0" t="n">
        <v>1</v>
      </c>
    </row>
    <row r="156" customFormat="false" ht="15" hidden="false" customHeight="false" outlineLevel="0" collapsed="false">
      <c r="A156" s="31" t="n">
        <v>41416</v>
      </c>
      <c r="B156" s="0" t="s">
        <v>79</v>
      </c>
      <c r="C156" s="0" t="n">
        <v>5</v>
      </c>
      <c r="D156" s="0" t="n">
        <v>1</v>
      </c>
    </row>
    <row r="157" customFormat="false" ht="15" hidden="false" customHeight="false" outlineLevel="0" collapsed="false">
      <c r="A157" s="31" t="n">
        <v>41416</v>
      </c>
      <c r="B157" s="0" t="s">
        <v>86</v>
      </c>
      <c r="C157" s="0" t="n">
        <v>5</v>
      </c>
      <c r="D157" s="0" t="n">
        <v>1</v>
      </c>
    </row>
    <row r="158" customFormat="false" ht="15" hidden="false" customHeight="false" outlineLevel="0" collapsed="false">
      <c r="A158" s="31" t="n">
        <v>41416</v>
      </c>
      <c r="B158" s="0" t="s">
        <v>89</v>
      </c>
      <c r="C158" s="0" t="n">
        <v>5</v>
      </c>
      <c r="D158" s="0" t="n">
        <v>1</v>
      </c>
    </row>
    <row r="159" customFormat="false" ht="15" hidden="false" customHeight="false" outlineLevel="0" collapsed="false">
      <c r="A159" s="31" t="n">
        <v>41416</v>
      </c>
      <c r="B159" s="0" t="s">
        <v>92</v>
      </c>
      <c r="C159" s="0" t="n">
        <v>5</v>
      </c>
      <c r="D159" s="0" t="n">
        <v>1</v>
      </c>
    </row>
    <row r="160" customFormat="false" ht="15" hidden="false" customHeight="false" outlineLevel="0" collapsed="false">
      <c r="A160" s="31" t="n">
        <v>41416</v>
      </c>
      <c r="B160" s="0" t="s">
        <v>98</v>
      </c>
      <c r="C160" s="0" t="n">
        <v>5</v>
      </c>
      <c r="D160" s="0" t="n">
        <v>1</v>
      </c>
    </row>
    <row r="161" customFormat="false" ht="15" hidden="false" customHeight="false" outlineLevel="0" collapsed="false">
      <c r="A161" s="31" t="n">
        <v>41416</v>
      </c>
      <c r="B161" s="0" t="s">
        <v>100</v>
      </c>
      <c r="C161" s="0" t="n">
        <v>5</v>
      </c>
      <c r="D161" s="0" t="n">
        <v>1</v>
      </c>
    </row>
    <row r="162" customFormat="false" ht="15" hidden="false" customHeight="false" outlineLevel="0" collapsed="false">
      <c r="A162" s="31" t="n">
        <v>41416</v>
      </c>
      <c r="B162" s="0" t="s">
        <v>112</v>
      </c>
      <c r="C162" s="0" t="n">
        <v>5</v>
      </c>
      <c r="D162" s="0" t="n">
        <v>1</v>
      </c>
    </row>
    <row r="163" customFormat="false" ht="15" hidden="false" customHeight="false" outlineLevel="0" collapsed="false">
      <c r="A163" s="31" t="n">
        <v>41416</v>
      </c>
      <c r="B163" s="0" t="s">
        <v>115</v>
      </c>
      <c r="C163" s="0" t="n">
        <v>5</v>
      </c>
      <c r="D163" s="0" t="n">
        <v>1</v>
      </c>
    </row>
    <row r="164" customFormat="false" ht="15" hidden="false" customHeight="false" outlineLevel="0" collapsed="false">
      <c r="A164" s="31" t="n">
        <v>41416</v>
      </c>
      <c r="B164" s="0" t="s">
        <v>125</v>
      </c>
      <c r="C164" s="0" t="n">
        <v>5</v>
      </c>
      <c r="D164" s="0" t="n">
        <v>1</v>
      </c>
    </row>
    <row r="165" customFormat="false" ht="15" hidden="false" customHeight="false" outlineLevel="0" collapsed="false">
      <c r="A165" s="31" t="n">
        <v>41416</v>
      </c>
      <c r="B165" s="0" t="s">
        <v>138</v>
      </c>
      <c r="C165" s="0" t="n">
        <v>5</v>
      </c>
      <c r="D165" s="0" t="n">
        <v>1</v>
      </c>
    </row>
    <row r="166" customFormat="false" ht="15" hidden="false" customHeight="false" outlineLevel="0" collapsed="false">
      <c r="A166" s="31" t="n">
        <v>41416</v>
      </c>
      <c r="B166" s="0" t="s">
        <v>141</v>
      </c>
      <c r="C166" s="0" t="n">
        <v>5</v>
      </c>
      <c r="D166" s="0" t="n">
        <v>1</v>
      </c>
    </row>
    <row r="167" customFormat="false" ht="15" hidden="false" customHeight="false" outlineLevel="0" collapsed="false">
      <c r="A167" s="31" t="n">
        <v>41416</v>
      </c>
      <c r="B167" s="0" t="s">
        <v>142</v>
      </c>
      <c r="C167" s="0" t="n">
        <v>5</v>
      </c>
      <c r="D167" s="0" t="n">
        <v>1</v>
      </c>
    </row>
    <row r="168" customFormat="false" ht="15" hidden="false" customHeight="false" outlineLevel="0" collapsed="false">
      <c r="A168" s="31" t="n">
        <v>41416</v>
      </c>
      <c r="B168" s="0" t="s">
        <v>152</v>
      </c>
      <c r="C168" s="0" t="n">
        <v>5</v>
      </c>
      <c r="D168" s="0" t="n">
        <v>1</v>
      </c>
    </row>
    <row r="169" customFormat="false" ht="15" hidden="false" customHeight="false" outlineLevel="0" collapsed="false">
      <c r="A169" s="31" t="n">
        <v>41416</v>
      </c>
      <c r="B169" s="0" t="s">
        <v>153</v>
      </c>
      <c r="C169" s="0" t="n">
        <v>5</v>
      </c>
      <c r="D169" s="0" t="n">
        <v>1</v>
      </c>
    </row>
    <row r="170" customFormat="false" ht="15" hidden="false" customHeight="false" outlineLevel="0" collapsed="false">
      <c r="A170" s="31" t="n">
        <v>41416</v>
      </c>
      <c r="B170" s="0" t="s">
        <v>157</v>
      </c>
      <c r="C170" s="0" t="n">
        <v>5</v>
      </c>
      <c r="D170" s="0" t="n">
        <v>1</v>
      </c>
    </row>
    <row r="171" customFormat="false" ht="15" hidden="false" customHeight="false" outlineLevel="0" collapsed="false">
      <c r="A171" s="31" t="n">
        <v>41416</v>
      </c>
      <c r="B171" s="0" t="s">
        <v>163</v>
      </c>
      <c r="C171" s="0" t="n">
        <v>5</v>
      </c>
      <c r="D171" s="0" t="n">
        <v>1</v>
      </c>
    </row>
    <row r="172" customFormat="false" ht="15" hidden="false" customHeight="false" outlineLevel="0" collapsed="false">
      <c r="A172" s="31" t="n">
        <v>41416</v>
      </c>
      <c r="B172" s="0" t="s">
        <v>22</v>
      </c>
      <c r="C172" s="0" t="n">
        <v>5</v>
      </c>
      <c r="D172" s="0" t="n">
        <v>1</v>
      </c>
    </row>
    <row r="173" customFormat="false" ht="15" hidden="false" customHeight="false" outlineLevel="0" collapsed="false">
      <c r="A173" s="31" t="n">
        <v>41416</v>
      </c>
      <c r="B173" s="0" t="s">
        <v>29</v>
      </c>
      <c r="C173" s="0" t="n">
        <v>5</v>
      </c>
      <c r="D173" s="0" t="n">
        <v>1</v>
      </c>
    </row>
    <row r="174" customFormat="false" ht="15" hidden="false" customHeight="false" outlineLevel="0" collapsed="false">
      <c r="A174" s="31" t="n">
        <v>41416</v>
      </c>
      <c r="B174" s="0" t="s">
        <v>40</v>
      </c>
      <c r="C174" s="0" t="n">
        <v>5</v>
      </c>
      <c r="D174" s="0" t="n">
        <v>1</v>
      </c>
    </row>
    <row r="175" customFormat="false" ht="15" hidden="false" customHeight="false" outlineLevel="0" collapsed="false">
      <c r="A175" s="31" t="n">
        <v>41416</v>
      </c>
      <c r="B175" s="0" t="s">
        <v>42</v>
      </c>
      <c r="C175" s="0" t="n">
        <v>5</v>
      </c>
      <c r="D175" s="0" t="n">
        <v>1</v>
      </c>
    </row>
    <row r="176" customFormat="false" ht="15" hidden="false" customHeight="false" outlineLevel="0" collapsed="false">
      <c r="A176" s="31" t="n">
        <v>41416</v>
      </c>
      <c r="B176" s="0" t="s">
        <v>43</v>
      </c>
      <c r="C176" s="0" t="n">
        <v>5</v>
      </c>
      <c r="D176" s="0" t="n">
        <v>1</v>
      </c>
    </row>
    <row r="177" customFormat="false" ht="15" hidden="false" customHeight="false" outlineLevel="0" collapsed="false">
      <c r="A177" s="31" t="n">
        <v>41416</v>
      </c>
      <c r="B177" s="0" t="s">
        <v>44</v>
      </c>
      <c r="C177" s="0" t="n">
        <v>5</v>
      </c>
      <c r="D177" s="0" t="n">
        <v>1</v>
      </c>
    </row>
    <row r="178" customFormat="false" ht="15" hidden="false" customHeight="false" outlineLevel="0" collapsed="false">
      <c r="A178" s="31" t="n">
        <v>41416</v>
      </c>
      <c r="B178" s="0" t="s">
        <v>45</v>
      </c>
      <c r="C178" s="0" t="n">
        <v>5</v>
      </c>
      <c r="D178" s="0" t="n">
        <v>1</v>
      </c>
    </row>
    <row r="179" customFormat="false" ht="15" hidden="false" customHeight="false" outlineLevel="0" collapsed="false">
      <c r="A179" s="31" t="n">
        <v>41416</v>
      </c>
      <c r="B179" s="0" t="s">
        <v>46</v>
      </c>
      <c r="C179" s="0" t="n">
        <v>5</v>
      </c>
      <c r="D179" s="0" t="n">
        <v>1</v>
      </c>
    </row>
    <row r="180" customFormat="false" ht="15" hidden="false" customHeight="false" outlineLevel="0" collapsed="false">
      <c r="A180" s="31" t="n">
        <v>41416</v>
      </c>
      <c r="B180" s="0" t="s">
        <v>47</v>
      </c>
      <c r="C180" s="0" t="n">
        <v>5</v>
      </c>
      <c r="D180" s="0" t="n">
        <v>1</v>
      </c>
    </row>
    <row r="181" customFormat="false" ht="15" hidden="false" customHeight="false" outlineLevel="0" collapsed="false">
      <c r="A181" s="31" t="n">
        <v>41416</v>
      </c>
      <c r="B181" s="0" t="s">
        <v>48</v>
      </c>
      <c r="C181" s="0" t="n">
        <v>5</v>
      </c>
      <c r="D181" s="0" t="n">
        <v>1</v>
      </c>
    </row>
    <row r="182" customFormat="false" ht="15" hidden="false" customHeight="false" outlineLevel="0" collapsed="false">
      <c r="A182" s="31" t="n">
        <v>41416</v>
      </c>
      <c r="B182" s="0" t="s">
        <v>49</v>
      </c>
      <c r="C182" s="0" t="n">
        <v>5</v>
      </c>
      <c r="D182" s="0" t="n">
        <v>1</v>
      </c>
    </row>
    <row r="183" customFormat="false" ht="15" hidden="false" customHeight="false" outlineLevel="0" collapsed="false">
      <c r="A183" s="31" t="n">
        <v>41416</v>
      </c>
      <c r="B183" s="0" t="s">
        <v>50</v>
      </c>
      <c r="C183" s="0" t="n">
        <v>5</v>
      </c>
      <c r="D183" s="0" t="n">
        <v>1</v>
      </c>
    </row>
    <row r="184" customFormat="false" ht="15" hidden="false" customHeight="false" outlineLevel="0" collapsed="false">
      <c r="A184" s="31" t="n">
        <v>41416</v>
      </c>
      <c r="B184" s="0" t="s">
        <v>51</v>
      </c>
      <c r="C184" s="0" t="n">
        <v>5</v>
      </c>
      <c r="D184" s="0" t="n">
        <v>1</v>
      </c>
    </row>
    <row r="185" customFormat="false" ht="15" hidden="false" customHeight="false" outlineLevel="0" collapsed="false">
      <c r="A185" s="31" t="n">
        <v>41416</v>
      </c>
      <c r="B185" s="0" t="s">
        <v>53</v>
      </c>
      <c r="C185" s="0" t="n">
        <v>5</v>
      </c>
      <c r="D185" s="0" t="n">
        <v>1</v>
      </c>
    </row>
    <row r="186" customFormat="false" ht="15" hidden="false" customHeight="false" outlineLevel="0" collapsed="false">
      <c r="A186" s="31" t="n">
        <v>41416</v>
      </c>
      <c r="B186" s="0" t="s">
        <v>54</v>
      </c>
      <c r="C186" s="0" t="n">
        <v>5</v>
      </c>
      <c r="D186" s="0" t="n">
        <v>1</v>
      </c>
    </row>
    <row r="187" customFormat="false" ht="15" hidden="false" customHeight="false" outlineLevel="0" collapsed="false">
      <c r="A187" s="31" t="n">
        <v>41416</v>
      </c>
      <c r="B187" s="0" t="s">
        <v>55</v>
      </c>
      <c r="C187" s="0" t="n">
        <v>5</v>
      </c>
      <c r="D187" s="0" t="n">
        <v>1</v>
      </c>
    </row>
    <row r="188" customFormat="false" ht="15" hidden="false" customHeight="false" outlineLevel="0" collapsed="false">
      <c r="A188" s="31" t="n">
        <v>41416</v>
      </c>
      <c r="B188" s="0" t="s">
        <v>56</v>
      </c>
      <c r="C188" s="0" t="n">
        <v>5</v>
      </c>
      <c r="D188" s="0" t="n">
        <v>1</v>
      </c>
    </row>
    <row r="189" customFormat="false" ht="15" hidden="false" customHeight="false" outlineLevel="0" collapsed="false">
      <c r="A189" s="31" t="n">
        <v>41416</v>
      </c>
      <c r="B189" s="0" t="s">
        <v>57</v>
      </c>
      <c r="C189" s="0" t="n">
        <v>5</v>
      </c>
      <c r="D189" s="0" t="n">
        <v>1</v>
      </c>
    </row>
    <row r="190" customFormat="false" ht="15" hidden="false" customHeight="false" outlineLevel="0" collapsed="false">
      <c r="A190" s="31" t="n">
        <v>41416</v>
      </c>
      <c r="B190" s="0" t="s">
        <v>58</v>
      </c>
      <c r="C190" s="0" t="n">
        <v>5</v>
      </c>
      <c r="D190" s="0" t="n">
        <v>1</v>
      </c>
    </row>
    <row r="191" customFormat="false" ht="15" hidden="false" customHeight="false" outlineLevel="0" collapsed="false">
      <c r="A191" s="31" t="n">
        <v>41416</v>
      </c>
      <c r="B191" s="0" t="s">
        <v>59</v>
      </c>
      <c r="C191" s="0" t="n">
        <v>5</v>
      </c>
      <c r="D191" s="0" t="n">
        <v>1</v>
      </c>
    </row>
    <row r="192" customFormat="false" ht="15" hidden="false" customHeight="false" outlineLevel="0" collapsed="false">
      <c r="A192" s="31" t="n">
        <v>41416</v>
      </c>
      <c r="B192" s="0" t="s">
        <v>60</v>
      </c>
      <c r="C192" s="0" t="n">
        <v>5</v>
      </c>
      <c r="D192" s="0" t="n">
        <v>1</v>
      </c>
    </row>
    <row r="193" customFormat="false" ht="15" hidden="false" customHeight="false" outlineLevel="0" collapsed="false">
      <c r="A193" s="31" t="n">
        <v>41416</v>
      </c>
      <c r="B193" s="0" t="s">
        <v>61</v>
      </c>
      <c r="C193" s="0" t="n">
        <v>5</v>
      </c>
      <c r="D193" s="0" t="n">
        <v>1</v>
      </c>
    </row>
    <row r="194" customFormat="false" ht="15" hidden="false" customHeight="false" outlineLevel="0" collapsed="false">
      <c r="A194" s="31" t="n">
        <v>41416</v>
      </c>
      <c r="B194" s="0" t="s">
        <v>62</v>
      </c>
      <c r="C194" s="0" t="n">
        <v>5</v>
      </c>
      <c r="D194" s="0" t="n">
        <v>1</v>
      </c>
    </row>
    <row r="195" customFormat="false" ht="15" hidden="false" customHeight="false" outlineLevel="0" collapsed="false">
      <c r="A195" s="31" t="n">
        <v>41416</v>
      </c>
      <c r="B195" s="0" t="s">
        <v>64</v>
      </c>
      <c r="C195" s="0" t="n">
        <v>5</v>
      </c>
      <c r="D195" s="0" t="n">
        <v>1</v>
      </c>
    </row>
    <row r="196" customFormat="false" ht="15" hidden="false" customHeight="false" outlineLevel="0" collapsed="false">
      <c r="A196" s="31" t="n">
        <v>41416</v>
      </c>
      <c r="B196" s="0" t="s">
        <v>65</v>
      </c>
      <c r="C196" s="0" t="n">
        <v>5</v>
      </c>
      <c r="D196" s="0" t="n">
        <v>1</v>
      </c>
    </row>
    <row r="197" customFormat="false" ht="15" hidden="false" customHeight="false" outlineLevel="0" collapsed="false">
      <c r="A197" s="31" t="n">
        <v>41416</v>
      </c>
      <c r="B197" s="0" t="s">
        <v>66</v>
      </c>
      <c r="C197" s="0" t="n">
        <v>5</v>
      </c>
      <c r="D197" s="0" t="n">
        <v>1</v>
      </c>
    </row>
    <row r="198" customFormat="false" ht="15" hidden="false" customHeight="false" outlineLevel="0" collapsed="false">
      <c r="A198" s="31" t="n">
        <v>41416</v>
      </c>
      <c r="B198" s="0" t="s">
        <v>67</v>
      </c>
      <c r="C198" s="0" t="n">
        <v>5</v>
      </c>
      <c r="D198" s="0" t="n">
        <v>1</v>
      </c>
    </row>
    <row r="199" customFormat="false" ht="15" hidden="false" customHeight="false" outlineLevel="0" collapsed="false">
      <c r="A199" s="31" t="n">
        <v>41416</v>
      </c>
      <c r="B199" s="0" t="s">
        <v>68</v>
      </c>
      <c r="C199" s="0" t="n">
        <v>5</v>
      </c>
      <c r="D199" s="0" t="n">
        <v>1</v>
      </c>
    </row>
    <row r="200" customFormat="false" ht="15" hidden="false" customHeight="false" outlineLevel="0" collapsed="false">
      <c r="A200" s="31" t="n">
        <v>41416</v>
      </c>
      <c r="B200" s="0" t="s">
        <v>69</v>
      </c>
      <c r="C200" s="0" t="n">
        <v>5</v>
      </c>
      <c r="D200" s="0" t="n">
        <v>1</v>
      </c>
    </row>
    <row r="201" customFormat="false" ht="15" hidden="false" customHeight="false" outlineLevel="0" collapsed="false">
      <c r="A201" s="31" t="n">
        <v>41416</v>
      </c>
      <c r="B201" s="0" t="s">
        <v>70</v>
      </c>
      <c r="C201" s="0" t="n">
        <v>5</v>
      </c>
      <c r="D201" s="0" t="n">
        <v>1</v>
      </c>
    </row>
    <row r="202" customFormat="false" ht="15" hidden="false" customHeight="false" outlineLevel="0" collapsed="false">
      <c r="A202" s="31" t="n">
        <v>41416</v>
      </c>
      <c r="B202" s="0" t="s">
        <v>71</v>
      </c>
      <c r="C202" s="0" t="n">
        <v>5</v>
      </c>
      <c r="D202" s="0" t="n">
        <v>1</v>
      </c>
    </row>
    <row r="203" customFormat="false" ht="15" hidden="false" customHeight="false" outlineLevel="0" collapsed="false">
      <c r="A203" s="31" t="n">
        <v>41449</v>
      </c>
      <c r="B203" s="0" t="s">
        <v>99</v>
      </c>
      <c r="C203" s="0" t="n">
        <v>6</v>
      </c>
      <c r="D203" s="0" t="n">
        <v>1</v>
      </c>
    </row>
    <row r="204" customFormat="false" ht="15" hidden="false" customHeight="false" outlineLevel="0" collapsed="false">
      <c r="A204" s="31" t="n">
        <v>41449</v>
      </c>
      <c r="B204" s="0" t="s">
        <v>143</v>
      </c>
      <c r="C204" s="0" t="n">
        <v>6</v>
      </c>
      <c r="D204" s="0" t="n">
        <v>1</v>
      </c>
    </row>
    <row r="205" customFormat="false" ht="15" hidden="false" customHeight="false" outlineLevel="0" collapsed="false">
      <c r="A205" s="31" t="n">
        <v>41449</v>
      </c>
      <c r="B205" s="0" t="s">
        <v>73</v>
      </c>
      <c r="C205" s="0" t="n">
        <v>6</v>
      </c>
      <c r="D205" s="0" t="n">
        <v>1</v>
      </c>
    </row>
    <row r="206" customFormat="false" ht="15" hidden="false" customHeight="false" outlineLevel="0" collapsed="false">
      <c r="A206" s="31" t="n">
        <v>41449</v>
      </c>
      <c r="B206" s="0" t="s">
        <v>93</v>
      </c>
      <c r="C206" s="0" t="n">
        <v>6</v>
      </c>
      <c r="D206" s="0" t="n">
        <v>1</v>
      </c>
    </row>
    <row r="207" customFormat="false" ht="15" hidden="false" customHeight="false" outlineLevel="0" collapsed="false">
      <c r="A207" s="31" t="n">
        <v>41449</v>
      </c>
      <c r="B207" s="0" t="s">
        <v>112</v>
      </c>
      <c r="C207" s="0" t="n">
        <v>6</v>
      </c>
      <c r="D207" s="0" t="n">
        <v>1</v>
      </c>
    </row>
    <row r="208" customFormat="false" ht="15" hidden="false" customHeight="false" outlineLevel="0" collapsed="false">
      <c r="A208" s="31" t="n">
        <v>41449</v>
      </c>
      <c r="B208" s="0" t="s">
        <v>115</v>
      </c>
      <c r="C208" s="0" t="n">
        <v>6</v>
      </c>
      <c r="D208" s="0" t="n">
        <v>1</v>
      </c>
    </row>
    <row r="209" customFormat="false" ht="15" hidden="false" customHeight="false" outlineLevel="0" collapsed="false">
      <c r="A209" s="31" t="n">
        <v>41449</v>
      </c>
      <c r="B209" s="0" t="s">
        <v>126</v>
      </c>
      <c r="C209" s="0" t="n">
        <v>6</v>
      </c>
      <c r="D209" s="0" t="n">
        <v>1</v>
      </c>
    </row>
    <row r="210" customFormat="false" ht="15" hidden="false" customHeight="false" outlineLevel="0" collapsed="false">
      <c r="A210" s="31" t="n">
        <v>41449</v>
      </c>
      <c r="B210" s="0" t="s">
        <v>127</v>
      </c>
      <c r="C210" s="0" t="n">
        <v>6</v>
      </c>
      <c r="D210" s="0" t="n">
        <v>1</v>
      </c>
    </row>
    <row r="211" customFormat="false" ht="15" hidden="false" customHeight="false" outlineLevel="0" collapsed="false">
      <c r="A211" s="31" t="n">
        <v>41449</v>
      </c>
      <c r="B211" s="0" t="s">
        <v>140</v>
      </c>
      <c r="C211" s="0" t="n">
        <v>6</v>
      </c>
      <c r="D211" s="0" t="n">
        <v>1</v>
      </c>
    </row>
    <row r="212" customFormat="false" ht="15" hidden="false" customHeight="false" outlineLevel="0" collapsed="false">
      <c r="A212" s="31" t="n">
        <v>41449</v>
      </c>
      <c r="B212" s="0" t="s">
        <v>152</v>
      </c>
      <c r="C212" s="0" t="n">
        <v>6</v>
      </c>
      <c r="D212" s="0" t="n">
        <v>1</v>
      </c>
    </row>
    <row r="213" customFormat="false" ht="15" hidden="false" customHeight="false" outlineLevel="0" collapsed="false">
      <c r="A213" s="31" t="n">
        <v>41449</v>
      </c>
      <c r="B213" s="0" t="s">
        <v>157</v>
      </c>
      <c r="C213" s="0" t="n">
        <v>6</v>
      </c>
      <c r="D213" s="0" t="n">
        <v>1</v>
      </c>
    </row>
    <row r="214" customFormat="false" ht="15" hidden="false" customHeight="false" outlineLevel="0" collapsed="false">
      <c r="A214" s="31" t="n">
        <v>41449</v>
      </c>
      <c r="B214" s="0" t="s">
        <v>14</v>
      </c>
      <c r="C214" s="0" t="n">
        <v>6</v>
      </c>
      <c r="D214" s="0" t="n">
        <v>1</v>
      </c>
    </row>
    <row r="215" customFormat="false" ht="15" hidden="false" customHeight="false" outlineLevel="0" collapsed="false">
      <c r="A215" s="31" t="n">
        <v>41449</v>
      </c>
      <c r="B215" s="0" t="s">
        <v>16</v>
      </c>
      <c r="C215" s="0" t="n">
        <v>6</v>
      </c>
      <c r="D215" s="0" t="n">
        <v>1</v>
      </c>
    </row>
    <row r="216" customFormat="false" ht="15" hidden="false" customHeight="false" outlineLevel="0" collapsed="false">
      <c r="A216" s="31" t="n">
        <v>41449</v>
      </c>
      <c r="B216" s="0" t="s">
        <v>34</v>
      </c>
      <c r="C216" s="0" t="n">
        <v>6</v>
      </c>
      <c r="D216" s="0" t="n">
        <v>1</v>
      </c>
    </row>
    <row r="217" customFormat="false" ht="15" hidden="false" customHeight="false" outlineLevel="0" collapsed="false">
      <c r="A217" s="31" t="n">
        <v>41449</v>
      </c>
      <c r="B217" s="0" t="s">
        <v>36</v>
      </c>
      <c r="C217" s="0" t="n">
        <v>6</v>
      </c>
      <c r="D217" s="0" t="n">
        <v>1</v>
      </c>
    </row>
    <row r="218" customFormat="false" ht="15" hidden="false" customHeight="false" outlineLevel="0" collapsed="false">
      <c r="A218" s="31" t="n">
        <v>41449</v>
      </c>
      <c r="B218" s="0" t="s">
        <v>40</v>
      </c>
      <c r="C218" s="0" t="n">
        <v>6</v>
      </c>
      <c r="D218" s="0" t="n">
        <v>1</v>
      </c>
    </row>
    <row r="219" customFormat="false" ht="15" hidden="false" customHeight="false" outlineLevel="0" collapsed="false">
      <c r="A219" s="31" t="n">
        <v>41449</v>
      </c>
      <c r="B219" s="0" t="s">
        <v>48</v>
      </c>
      <c r="C219" s="0" t="n">
        <v>6</v>
      </c>
      <c r="D219" s="0" t="n">
        <v>1</v>
      </c>
    </row>
    <row r="220" customFormat="false" ht="15" hidden="false" customHeight="false" outlineLevel="0" collapsed="false">
      <c r="A220" s="31" t="n">
        <v>41449</v>
      </c>
      <c r="B220" s="0" t="s">
        <v>57</v>
      </c>
      <c r="C220" s="0" t="n">
        <v>6</v>
      </c>
      <c r="D220" s="0" t="n">
        <v>1</v>
      </c>
    </row>
    <row r="221" customFormat="false" ht="15" hidden="false" customHeight="false" outlineLevel="0" collapsed="false">
      <c r="A221" s="31" t="n">
        <v>41449</v>
      </c>
      <c r="B221" s="0" t="s">
        <v>60</v>
      </c>
      <c r="C221" s="0" t="n">
        <v>6</v>
      </c>
      <c r="D221" s="0" t="n">
        <v>1</v>
      </c>
    </row>
    <row r="222" customFormat="false" ht="15" hidden="false" customHeight="false" outlineLevel="0" collapsed="false">
      <c r="A222" s="31" t="n">
        <v>41449</v>
      </c>
      <c r="B222" s="0" t="s">
        <v>61</v>
      </c>
      <c r="C222" s="0" t="n">
        <v>6</v>
      </c>
      <c r="D222" s="0" t="n">
        <v>1</v>
      </c>
    </row>
    <row r="223" customFormat="false" ht="15" hidden="false" customHeight="false" outlineLevel="0" collapsed="false">
      <c r="A223" s="31" t="n">
        <v>41449</v>
      </c>
      <c r="B223" s="0" t="s">
        <v>64</v>
      </c>
      <c r="C223" s="0" t="n">
        <v>6</v>
      </c>
      <c r="D223" s="0" t="n">
        <v>1</v>
      </c>
    </row>
    <row r="224" customFormat="false" ht="15" hidden="false" customHeight="false" outlineLevel="0" collapsed="false">
      <c r="A224" s="31" t="n">
        <v>41449</v>
      </c>
      <c r="B224" s="0" t="s">
        <v>65</v>
      </c>
      <c r="C224" s="0" t="n">
        <v>6</v>
      </c>
      <c r="D224" s="0" t="n">
        <v>1</v>
      </c>
    </row>
    <row r="225" customFormat="false" ht="15" hidden="false" customHeight="false" outlineLevel="0" collapsed="false">
      <c r="A225" s="31" t="n">
        <v>41449</v>
      </c>
      <c r="B225" s="0" t="s">
        <v>167</v>
      </c>
      <c r="C225" s="0" t="n">
        <v>6</v>
      </c>
      <c r="D225" s="0" t="n">
        <v>1</v>
      </c>
    </row>
    <row r="226" customFormat="false" ht="15" hidden="false" customHeight="false" outlineLevel="0" collapsed="false">
      <c r="A226" s="31" t="n">
        <v>41449</v>
      </c>
      <c r="B226" s="0" t="s">
        <v>168</v>
      </c>
      <c r="C226" s="0" t="n">
        <v>6</v>
      </c>
      <c r="D226" s="0" t="n">
        <v>1</v>
      </c>
    </row>
    <row r="227" customFormat="false" ht="15" hidden="false" customHeight="false" outlineLevel="0" collapsed="false">
      <c r="A227" s="31" t="n">
        <v>41449</v>
      </c>
      <c r="B227" s="0" t="s">
        <v>169</v>
      </c>
      <c r="C227" s="0" t="n">
        <v>6</v>
      </c>
      <c r="D227" s="0" t="n">
        <v>1</v>
      </c>
    </row>
    <row r="228" customFormat="false" ht="15" hidden="false" customHeight="false" outlineLevel="0" collapsed="false">
      <c r="A228" s="31" t="n">
        <v>41449</v>
      </c>
      <c r="B228" s="0" t="s">
        <v>170</v>
      </c>
      <c r="C228" s="0" t="n">
        <v>6</v>
      </c>
      <c r="D228" s="0" t="n">
        <v>1</v>
      </c>
    </row>
    <row r="229" customFormat="false" ht="15" hidden="false" customHeight="false" outlineLevel="0" collapsed="false">
      <c r="A229" s="31" t="n">
        <v>41449</v>
      </c>
      <c r="B229" s="0" t="s">
        <v>171</v>
      </c>
      <c r="C229" s="0" t="n">
        <v>6</v>
      </c>
      <c r="D229" s="0" t="n">
        <v>1</v>
      </c>
    </row>
    <row r="230" customFormat="false" ht="15" hidden="false" customHeight="false" outlineLevel="0" collapsed="false">
      <c r="A230" s="31" t="n">
        <v>41449</v>
      </c>
      <c r="B230" s="0" t="s">
        <v>172</v>
      </c>
      <c r="C230" s="0" t="n">
        <v>6</v>
      </c>
      <c r="D230" s="0" t="n">
        <v>1</v>
      </c>
    </row>
    <row r="231" customFormat="false" ht="15" hidden="false" customHeight="false" outlineLevel="0" collapsed="false">
      <c r="A231" s="31" t="n">
        <v>41449</v>
      </c>
      <c r="B231" s="0" t="s">
        <v>173</v>
      </c>
      <c r="C231" s="0" t="n">
        <v>6</v>
      </c>
      <c r="D231" s="0" t="n">
        <v>1</v>
      </c>
    </row>
    <row r="232" customFormat="false" ht="15" hidden="false" customHeight="false" outlineLevel="0" collapsed="false">
      <c r="A232" s="31" t="n">
        <v>41449</v>
      </c>
      <c r="B232" s="0" t="s">
        <v>174</v>
      </c>
      <c r="C232" s="0" t="n">
        <v>6</v>
      </c>
      <c r="D232" s="0" t="n">
        <v>1</v>
      </c>
    </row>
    <row r="233" customFormat="false" ht="15" hidden="false" customHeight="false" outlineLevel="0" collapsed="false">
      <c r="A233" s="31" t="n">
        <v>41449</v>
      </c>
      <c r="B233" s="0" t="s">
        <v>175</v>
      </c>
      <c r="C233" s="0" t="n">
        <v>6</v>
      </c>
      <c r="D233" s="0" t="n">
        <v>1</v>
      </c>
    </row>
    <row r="234" customFormat="false" ht="15" hidden="false" customHeight="false" outlineLevel="0" collapsed="false">
      <c r="A234" s="31" t="n">
        <v>41449</v>
      </c>
      <c r="B234" s="0" t="s">
        <v>176</v>
      </c>
      <c r="C234" s="0" t="n">
        <v>6</v>
      </c>
      <c r="D234" s="0" t="n">
        <v>1</v>
      </c>
    </row>
    <row r="235" customFormat="false" ht="15" hidden="false" customHeight="false" outlineLevel="0" collapsed="false">
      <c r="A235" s="31" t="n">
        <v>41449</v>
      </c>
      <c r="B235" s="0" t="s">
        <v>177</v>
      </c>
      <c r="C235" s="0" t="n">
        <v>6</v>
      </c>
      <c r="D235" s="0" t="n">
        <v>1</v>
      </c>
    </row>
    <row r="236" customFormat="false" ht="15" hidden="false" customHeight="false" outlineLevel="0" collapsed="false">
      <c r="A236" s="31" t="n">
        <v>41449</v>
      </c>
      <c r="B236" s="0" t="s">
        <v>178</v>
      </c>
      <c r="C236" s="0" t="n">
        <v>6</v>
      </c>
      <c r="D236" s="0" t="n">
        <v>1</v>
      </c>
    </row>
    <row r="237" customFormat="false" ht="15" hidden="false" customHeight="false" outlineLevel="0" collapsed="false">
      <c r="A237" s="31" t="n">
        <v>41449</v>
      </c>
      <c r="B237" s="0" t="s">
        <v>179</v>
      </c>
      <c r="C237" s="0" t="n">
        <v>6</v>
      </c>
      <c r="D237" s="0" t="n">
        <v>1</v>
      </c>
    </row>
    <row r="238" customFormat="false" ht="15" hidden="false" customHeight="false" outlineLevel="0" collapsed="false">
      <c r="A238" s="31" t="n">
        <v>41449</v>
      </c>
      <c r="B238" s="0" t="s">
        <v>180</v>
      </c>
      <c r="C238" s="0" t="n">
        <v>6</v>
      </c>
      <c r="D238" s="0" t="n">
        <v>1</v>
      </c>
    </row>
    <row r="239" customFormat="false" ht="15" hidden="false" customHeight="false" outlineLevel="0" collapsed="false">
      <c r="A239" s="31" t="n">
        <v>41449</v>
      </c>
      <c r="B239" s="0" t="s">
        <v>181</v>
      </c>
      <c r="C239" s="0" t="n">
        <v>6</v>
      </c>
      <c r="D239" s="0" t="n">
        <v>1</v>
      </c>
    </row>
    <row r="240" customFormat="false" ht="15" hidden="false" customHeight="false" outlineLevel="0" collapsed="false">
      <c r="A240" s="31" t="n">
        <v>41449</v>
      </c>
      <c r="B240" s="0" t="s">
        <v>182</v>
      </c>
      <c r="C240" s="0" t="n">
        <v>6</v>
      </c>
      <c r="D240" s="0" t="n">
        <v>1</v>
      </c>
    </row>
    <row r="241" customFormat="false" ht="15" hidden="false" customHeight="false" outlineLevel="0" collapsed="false">
      <c r="A241" s="31" t="n">
        <v>41449</v>
      </c>
      <c r="B241" s="0" t="s">
        <v>183</v>
      </c>
      <c r="C241" s="0" t="n">
        <v>6</v>
      </c>
      <c r="D241" s="0" t="n">
        <v>1</v>
      </c>
    </row>
    <row r="242" customFormat="false" ht="15" hidden="false" customHeight="false" outlineLevel="0" collapsed="false">
      <c r="A242" s="31" t="n">
        <v>41449</v>
      </c>
      <c r="B242" s="0" t="s">
        <v>184</v>
      </c>
      <c r="C242" s="0" t="n">
        <v>6</v>
      </c>
      <c r="D242" s="0" t="n">
        <v>1</v>
      </c>
    </row>
    <row r="243" customFormat="false" ht="15" hidden="false" customHeight="false" outlineLevel="0" collapsed="false">
      <c r="A243" s="31" t="n">
        <v>41449</v>
      </c>
      <c r="B243" s="0" t="s">
        <v>185</v>
      </c>
      <c r="C243" s="0" t="n">
        <v>6</v>
      </c>
      <c r="D243" s="0" t="n">
        <v>1</v>
      </c>
    </row>
    <row r="244" customFormat="false" ht="15" hidden="false" customHeight="false" outlineLevel="0" collapsed="false">
      <c r="A244" s="31" t="n">
        <v>41449</v>
      </c>
      <c r="B244" s="0" t="s">
        <v>186</v>
      </c>
      <c r="C244" s="0" t="n">
        <v>6</v>
      </c>
      <c r="D244" s="0" t="n">
        <v>1</v>
      </c>
    </row>
    <row r="245" customFormat="false" ht="15" hidden="false" customHeight="false" outlineLevel="0" collapsed="false">
      <c r="A245" s="31" t="n">
        <v>41449</v>
      </c>
      <c r="B245" s="0" t="s">
        <v>187</v>
      </c>
      <c r="C245" s="0" t="n">
        <v>6</v>
      </c>
      <c r="D245" s="0" t="n">
        <v>1</v>
      </c>
    </row>
    <row r="246" customFormat="false" ht="15" hidden="false" customHeight="false" outlineLevel="0" collapsed="false">
      <c r="A246" s="31" t="n">
        <v>41450</v>
      </c>
      <c r="B246" s="0" t="s">
        <v>88</v>
      </c>
      <c r="C246" s="0" t="n">
        <v>6</v>
      </c>
      <c r="D246" s="0" t="n">
        <v>1</v>
      </c>
    </row>
    <row r="247" customFormat="false" ht="15" hidden="false" customHeight="false" outlineLevel="0" collapsed="false">
      <c r="A247" s="31" t="n">
        <v>41450</v>
      </c>
      <c r="B247" s="0" t="s">
        <v>110</v>
      </c>
      <c r="C247" s="0" t="n">
        <v>6</v>
      </c>
      <c r="D247" s="0" t="n">
        <v>1</v>
      </c>
    </row>
    <row r="248" customFormat="false" ht="15" hidden="false" customHeight="false" outlineLevel="0" collapsed="false">
      <c r="A248" s="31" t="n">
        <v>41450</v>
      </c>
      <c r="B248" s="0" t="s">
        <v>63</v>
      </c>
      <c r="C248" s="0" t="n">
        <v>6</v>
      </c>
      <c r="D248" s="0" t="n">
        <v>1</v>
      </c>
    </row>
    <row r="249" customFormat="false" ht="15" hidden="false" customHeight="false" outlineLevel="0" collapsed="false">
      <c r="A249" s="31" t="n">
        <v>41450</v>
      </c>
      <c r="B249" s="0" t="s">
        <v>90</v>
      </c>
      <c r="C249" s="0" t="n">
        <v>6</v>
      </c>
      <c r="D249" s="0" t="n">
        <v>1</v>
      </c>
    </row>
    <row r="250" customFormat="false" ht="15" hidden="false" customHeight="false" outlineLevel="0" collapsed="false">
      <c r="A250" s="31" t="n">
        <v>41450</v>
      </c>
      <c r="B250" s="0" t="s">
        <v>96</v>
      </c>
      <c r="C250" s="0" t="n">
        <v>6</v>
      </c>
      <c r="D250" s="0" t="n">
        <v>1</v>
      </c>
    </row>
    <row r="251" customFormat="false" ht="15" hidden="false" customHeight="false" outlineLevel="0" collapsed="false">
      <c r="A251" s="31" t="n">
        <v>41450</v>
      </c>
      <c r="B251" s="0" t="s">
        <v>97</v>
      </c>
      <c r="C251" s="0" t="n">
        <v>6</v>
      </c>
      <c r="D251" s="0" t="n">
        <v>1</v>
      </c>
    </row>
    <row r="252" customFormat="false" ht="15" hidden="false" customHeight="false" outlineLevel="0" collapsed="false">
      <c r="A252" s="31" t="n">
        <v>41450</v>
      </c>
      <c r="B252" s="0" t="s">
        <v>100</v>
      </c>
      <c r="C252" s="0" t="n">
        <v>6</v>
      </c>
      <c r="D252" s="0" t="n">
        <v>1</v>
      </c>
    </row>
    <row r="253" customFormat="false" ht="15" hidden="false" customHeight="false" outlineLevel="0" collapsed="false">
      <c r="A253" s="31" t="n">
        <v>41450</v>
      </c>
      <c r="B253" s="0" t="s">
        <v>101</v>
      </c>
      <c r="C253" s="0" t="n">
        <v>6</v>
      </c>
      <c r="D253" s="0" t="n">
        <v>1</v>
      </c>
    </row>
    <row r="254" customFormat="false" ht="15" hidden="false" customHeight="false" outlineLevel="0" collapsed="false">
      <c r="A254" s="31" t="n">
        <v>41450</v>
      </c>
      <c r="B254" s="0" t="s">
        <v>113</v>
      </c>
      <c r="C254" s="0" t="n">
        <v>6</v>
      </c>
      <c r="D254" s="0" t="n">
        <v>1</v>
      </c>
    </row>
    <row r="255" customFormat="false" ht="15" hidden="false" customHeight="false" outlineLevel="0" collapsed="false">
      <c r="A255" s="31" t="n">
        <v>41450</v>
      </c>
      <c r="B255" s="0" t="s">
        <v>119</v>
      </c>
      <c r="C255" s="0" t="n">
        <v>6</v>
      </c>
      <c r="D255" s="0" t="n">
        <v>1</v>
      </c>
    </row>
    <row r="256" customFormat="false" ht="15" hidden="false" customHeight="false" outlineLevel="0" collapsed="false">
      <c r="A256" s="31" t="n">
        <v>41450</v>
      </c>
      <c r="B256" s="0" t="s">
        <v>161</v>
      </c>
      <c r="C256" s="0" t="n">
        <v>6</v>
      </c>
      <c r="D256" s="0" t="n">
        <v>1</v>
      </c>
    </row>
    <row r="257" customFormat="false" ht="15" hidden="false" customHeight="false" outlineLevel="0" collapsed="false">
      <c r="A257" s="31" t="n">
        <v>41450</v>
      </c>
      <c r="B257" s="0" t="s">
        <v>14</v>
      </c>
      <c r="C257" s="0" t="n">
        <v>6</v>
      </c>
      <c r="D257" s="0" t="n">
        <v>1</v>
      </c>
    </row>
    <row r="258" customFormat="false" ht="15" hidden="false" customHeight="false" outlineLevel="0" collapsed="false">
      <c r="A258" s="31" t="n">
        <v>41450</v>
      </c>
      <c r="B258" s="0" t="s">
        <v>16</v>
      </c>
      <c r="C258" s="0" t="n">
        <v>6</v>
      </c>
      <c r="D258" s="0" t="n">
        <v>1</v>
      </c>
    </row>
    <row r="259" customFormat="false" ht="15" hidden="false" customHeight="false" outlineLevel="0" collapsed="false">
      <c r="A259" s="31" t="n">
        <v>41450</v>
      </c>
      <c r="B259" s="0" t="s">
        <v>18</v>
      </c>
      <c r="C259" s="0" t="n">
        <v>6</v>
      </c>
      <c r="D259" s="0" t="n">
        <v>1</v>
      </c>
    </row>
    <row r="260" customFormat="false" ht="15" hidden="false" customHeight="false" outlineLevel="0" collapsed="false">
      <c r="A260" s="31" t="n">
        <v>41450</v>
      </c>
      <c r="B260" s="0" t="s">
        <v>25</v>
      </c>
      <c r="C260" s="0" t="n">
        <v>6</v>
      </c>
      <c r="D260" s="0" t="n">
        <v>1</v>
      </c>
    </row>
    <row r="261" customFormat="false" ht="15" hidden="false" customHeight="false" outlineLevel="0" collapsed="false">
      <c r="A261" s="31" t="n">
        <v>41450</v>
      </c>
      <c r="B261" s="0" t="s">
        <v>33</v>
      </c>
      <c r="C261" s="0" t="n">
        <v>6</v>
      </c>
      <c r="D261" s="0" t="n">
        <v>1</v>
      </c>
    </row>
    <row r="262" customFormat="false" ht="15" hidden="false" customHeight="false" outlineLevel="0" collapsed="false">
      <c r="A262" s="31" t="n">
        <v>41450</v>
      </c>
      <c r="B262" s="0" t="s">
        <v>36</v>
      </c>
      <c r="C262" s="0" t="n">
        <v>6</v>
      </c>
      <c r="D262" s="0" t="n">
        <v>1</v>
      </c>
    </row>
    <row r="263" customFormat="false" ht="15" hidden="false" customHeight="false" outlineLevel="0" collapsed="false">
      <c r="A263" s="31" t="n">
        <v>41450</v>
      </c>
      <c r="B263" s="0" t="s">
        <v>45</v>
      </c>
      <c r="C263" s="0" t="n">
        <v>6</v>
      </c>
      <c r="D263" s="0" t="n">
        <v>1</v>
      </c>
    </row>
    <row r="264" customFormat="false" ht="15" hidden="false" customHeight="false" outlineLevel="0" collapsed="false">
      <c r="A264" s="31" t="n">
        <v>41450</v>
      </c>
      <c r="B264" s="0" t="s">
        <v>47</v>
      </c>
      <c r="C264" s="0" t="n">
        <v>6</v>
      </c>
      <c r="D264" s="0" t="n">
        <v>1</v>
      </c>
    </row>
    <row r="265" customFormat="false" ht="15" hidden="false" customHeight="false" outlineLevel="0" collapsed="false">
      <c r="A265" s="31" t="n">
        <v>41450</v>
      </c>
      <c r="B265" s="0" t="s">
        <v>68</v>
      </c>
      <c r="C265" s="0" t="n">
        <v>6</v>
      </c>
      <c r="D265" s="0" t="n">
        <v>1</v>
      </c>
    </row>
    <row r="266" customFormat="false" ht="15" hidden="false" customHeight="false" outlineLevel="0" collapsed="false">
      <c r="A266" s="31" t="n">
        <v>41450</v>
      </c>
      <c r="B266" s="0" t="s">
        <v>170</v>
      </c>
      <c r="C266" s="0" t="n">
        <v>6</v>
      </c>
      <c r="D266" s="0" t="n">
        <v>1</v>
      </c>
    </row>
    <row r="267" customFormat="false" ht="15" hidden="false" customHeight="false" outlineLevel="0" collapsed="false">
      <c r="A267" s="31" t="n">
        <v>41450</v>
      </c>
      <c r="B267" s="0" t="s">
        <v>171</v>
      </c>
      <c r="C267" s="0" t="n">
        <v>6</v>
      </c>
      <c r="D267" s="0" t="n">
        <v>1</v>
      </c>
    </row>
    <row r="268" customFormat="false" ht="15" hidden="false" customHeight="false" outlineLevel="0" collapsed="false">
      <c r="A268" s="31" t="n">
        <v>41450</v>
      </c>
      <c r="B268" s="0" t="s">
        <v>175</v>
      </c>
      <c r="C268" s="0" t="n">
        <v>6</v>
      </c>
      <c r="D268" s="0" t="n">
        <v>1</v>
      </c>
    </row>
    <row r="269" customFormat="false" ht="15" hidden="false" customHeight="false" outlineLevel="0" collapsed="false">
      <c r="A269" s="31" t="n">
        <v>41450</v>
      </c>
      <c r="B269" s="0" t="s">
        <v>178</v>
      </c>
      <c r="C269" s="0" t="n">
        <v>6</v>
      </c>
      <c r="D269" s="0" t="n">
        <v>1</v>
      </c>
    </row>
    <row r="270" customFormat="false" ht="15" hidden="false" customHeight="false" outlineLevel="0" collapsed="false">
      <c r="A270" s="31" t="n">
        <v>41450</v>
      </c>
      <c r="B270" s="0" t="s">
        <v>179</v>
      </c>
      <c r="C270" s="0" t="n">
        <v>6</v>
      </c>
      <c r="D270" s="0" t="n">
        <v>1</v>
      </c>
    </row>
    <row r="271" customFormat="false" ht="15" hidden="false" customHeight="false" outlineLevel="0" collapsed="false">
      <c r="A271" s="31" t="n">
        <v>41450</v>
      </c>
      <c r="B271" s="0" t="s">
        <v>181</v>
      </c>
      <c r="C271" s="0" t="n">
        <v>6</v>
      </c>
      <c r="D271" s="0" t="n">
        <v>1</v>
      </c>
    </row>
    <row r="272" customFormat="false" ht="15" hidden="false" customHeight="false" outlineLevel="0" collapsed="false">
      <c r="A272" s="31" t="n">
        <v>41450</v>
      </c>
      <c r="B272" s="0" t="s">
        <v>182</v>
      </c>
      <c r="C272" s="0" t="n">
        <v>6</v>
      </c>
      <c r="D272" s="0" t="n">
        <v>1</v>
      </c>
    </row>
    <row r="273" customFormat="false" ht="15" hidden="false" customHeight="false" outlineLevel="0" collapsed="false">
      <c r="A273" s="31" t="n">
        <v>41450</v>
      </c>
      <c r="B273" s="0" t="s">
        <v>188</v>
      </c>
      <c r="C273" s="0" t="n">
        <v>6</v>
      </c>
      <c r="D273" s="0" t="n">
        <v>1</v>
      </c>
    </row>
    <row r="274" customFormat="false" ht="15" hidden="false" customHeight="false" outlineLevel="0" collapsed="false">
      <c r="A274" s="31" t="n">
        <v>41450</v>
      </c>
      <c r="B274" s="0" t="s">
        <v>189</v>
      </c>
      <c r="C274" s="0" t="n">
        <v>6</v>
      </c>
      <c r="D274" s="0" t="n">
        <v>1</v>
      </c>
    </row>
    <row r="275" customFormat="false" ht="15" hidden="false" customHeight="false" outlineLevel="0" collapsed="false">
      <c r="A275" s="31" t="n">
        <v>41450</v>
      </c>
      <c r="B275" s="0" t="s">
        <v>190</v>
      </c>
      <c r="C275" s="0" t="n">
        <v>6</v>
      </c>
      <c r="D275" s="0" t="n">
        <v>1</v>
      </c>
    </row>
    <row r="276" customFormat="false" ht="15" hidden="false" customHeight="false" outlineLevel="0" collapsed="false">
      <c r="A276" s="31" t="n">
        <v>41450</v>
      </c>
      <c r="B276" s="0" t="s">
        <v>191</v>
      </c>
      <c r="C276" s="0" t="n">
        <v>6</v>
      </c>
      <c r="D276" s="0" t="n">
        <v>1</v>
      </c>
    </row>
    <row r="277" customFormat="false" ht="15" hidden="false" customHeight="false" outlineLevel="0" collapsed="false">
      <c r="A277" s="31" t="n">
        <v>41450</v>
      </c>
      <c r="B277" s="0" t="s">
        <v>192</v>
      </c>
      <c r="C277" s="0" t="n">
        <v>6</v>
      </c>
      <c r="D277" s="0" t="n">
        <v>1</v>
      </c>
    </row>
    <row r="278" customFormat="false" ht="15" hidden="false" customHeight="false" outlineLevel="0" collapsed="false">
      <c r="A278" s="31" t="n">
        <v>41450</v>
      </c>
      <c r="B278" s="0" t="s">
        <v>193</v>
      </c>
      <c r="C278" s="0" t="n">
        <v>6</v>
      </c>
      <c r="D278" s="0" t="n">
        <v>1</v>
      </c>
    </row>
    <row r="279" customFormat="false" ht="15" hidden="false" customHeight="false" outlineLevel="0" collapsed="false">
      <c r="A279" s="31" t="n">
        <v>41450</v>
      </c>
      <c r="B279" s="0" t="s">
        <v>194</v>
      </c>
      <c r="C279" s="0" t="n">
        <v>6</v>
      </c>
      <c r="D279" s="0" t="n">
        <v>1</v>
      </c>
    </row>
    <row r="280" customFormat="false" ht="15" hidden="false" customHeight="false" outlineLevel="0" collapsed="false">
      <c r="A280" s="31" t="n">
        <v>41450</v>
      </c>
      <c r="B280" s="0" t="s">
        <v>195</v>
      </c>
      <c r="C280" s="0" t="n">
        <v>6</v>
      </c>
      <c r="D280" s="0" t="n">
        <v>1</v>
      </c>
    </row>
    <row r="281" customFormat="false" ht="15" hidden="false" customHeight="false" outlineLevel="0" collapsed="false">
      <c r="A281" s="31" t="n">
        <v>41450</v>
      </c>
      <c r="B281" s="0" t="s">
        <v>196</v>
      </c>
      <c r="C281" s="0" t="n">
        <v>6</v>
      </c>
      <c r="D281" s="0" t="n">
        <v>1</v>
      </c>
    </row>
    <row r="282" customFormat="false" ht="15" hidden="false" customHeight="false" outlineLevel="0" collapsed="false">
      <c r="A282" s="31" t="n">
        <v>41450</v>
      </c>
      <c r="B282" s="0" t="s">
        <v>197</v>
      </c>
      <c r="C282" s="0" t="n">
        <v>6</v>
      </c>
      <c r="D282" s="0" t="n">
        <v>1</v>
      </c>
    </row>
    <row r="283" customFormat="false" ht="15" hidden="false" customHeight="false" outlineLevel="0" collapsed="false">
      <c r="A283" s="31" t="n">
        <v>41450</v>
      </c>
      <c r="B283" s="0" t="s">
        <v>198</v>
      </c>
      <c r="C283" s="0" t="n">
        <v>6</v>
      </c>
      <c r="D283" s="0" t="n">
        <v>1</v>
      </c>
    </row>
    <row r="284" customFormat="false" ht="15" hidden="false" customHeight="false" outlineLevel="0" collapsed="false">
      <c r="A284" s="31" t="n">
        <v>41450</v>
      </c>
      <c r="B284" s="0" t="s">
        <v>199</v>
      </c>
      <c r="C284" s="0" t="n">
        <v>6</v>
      </c>
      <c r="D284" s="0" t="n">
        <v>1</v>
      </c>
    </row>
    <row r="285" customFormat="false" ht="15" hidden="false" customHeight="false" outlineLevel="0" collapsed="false">
      <c r="A285" s="31" t="n">
        <v>41450</v>
      </c>
      <c r="B285" s="0" t="s">
        <v>200</v>
      </c>
      <c r="C285" s="0" t="n">
        <v>6</v>
      </c>
      <c r="D285" s="0" t="n">
        <v>1</v>
      </c>
    </row>
    <row r="286" customFormat="false" ht="15" hidden="false" customHeight="false" outlineLevel="0" collapsed="false">
      <c r="A286" s="31" t="n">
        <v>41450</v>
      </c>
      <c r="B286" s="0" t="s">
        <v>201</v>
      </c>
      <c r="C286" s="0" t="n">
        <v>6</v>
      </c>
      <c r="D286" s="0" t="n">
        <v>1</v>
      </c>
    </row>
    <row r="287" customFormat="false" ht="15" hidden="false" customHeight="false" outlineLevel="0" collapsed="false">
      <c r="A287" s="31" t="n">
        <v>41450</v>
      </c>
      <c r="B287" s="0" t="s">
        <v>202</v>
      </c>
      <c r="C287" s="0" t="n">
        <v>6</v>
      </c>
      <c r="D287" s="0" t="n">
        <v>1</v>
      </c>
    </row>
    <row r="288" customFormat="false" ht="15" hidden="false" customHeight="false" outlineLevel="0" collapsed="false">
      <c r="A288" s="31" t="n">
        <v>41450</v>
      </c>
      <c r="B288" s="0" t="s">
        <v>203</v>
      </c>
      <c r="C288" s="0" t="n">
        <v>6</v>
      </c>
      <c r="D288" s="0" t="n">
        <v>1</v>
      </c>
    </row>
    <row r="289" customFormat="false" ht="15" hidden="false" customHeight="false" outlineLevel="0" collapsed="false">
      <c r="A289" s="31" t="n">
        <v>41450</v>
      </c>
      <c r="B289" s="0" t="s">
        <v>204</v>
      </c>
      <c r="C289" s="0" t="n">
        <v>6</v>
      </c>
      <c r="D289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01953125" defaultRowHeight="15" zeroHeight="false" outlineLevelRow="0" outlineLevelCol="0"/>
  <cols>
    <col collapsed="false" customWidth="false" hidden="false" outlineLevel="0" max="1" min="1" style="32" width="9"/>
    <col collapsed="false" customWidth="true" hidden="false" outlineLevel="0" max="3" min="2" style="0" width="12.57"/>
    <col collapsed="false" customWidth="true" hidden="false" outlineLevel="0" max="4" min="4" style="0" width="13.7"/>
    <col collapsed="false" customWidth="true" hidden="false" outlineLevel="0" max="5" min="5" style="0" width="12.57"/>
    <col collapsed="false" customWidth="true" hidden="false" outlineLevel="0" max="8" min="8" style="0" width="12.57"/>
  </cols>
  <sheetData>
    <row r="1" customFormat="false" ht="15" hidden="false" customHeight="false" outlineLevel="0" collapsed="false">
      <c r="A1" s="32" t="s">
        <v>205</v>
      </c>
      <c r="B1" s="0" t="s">
        <v>206</v>
      </c>
      <c r="C1" s="1" t="s">
        <v>207</v>
      </c>
      <c r="D1" s="1" t="s">
        <v>208</v>
      </c>
      <c r="E1" s="1" t="s">
        <v>209</v>
      </c>
      <c r="H1" s="0" t="s">
        <v>210</v>
      </c>
      <c r="I1" s="0" t="n">
        <v>23</v>
      </c>
      <c r="N1" s="1"/>
      <c r="O1" s="1"/>
      <c r="Q1" s="1"/>
    </row>
    <row r="2" customFormat="false" ht="15" hidden="false" customHeight="false" outlineLevel="0" collapsed="false">
      <c r="A2" s="32" t="n">
        <v>0.5</v>
      </c>
      <c r="B2" s="0" t="n">
        <f aca="false">BINOMDIST(I$1, I$1+I$2, A2, 0)</f>
        <v>0.00653062015771866</v>
      </c>
      <c r="C2" s="0" t="n">
        <f aca="false">(A2^I$1)*(1-A2)^I$2</f>
        <v>2.3283064365387E-010</v>
      </c>
      <c r="D2" s="0" t="n">
        <f aca="false">I$1*LN(A2) + I$2*LN(1-A2)</f>
        <v>-22.1807097779182</v>
      </c>
      <c r="E2" s="0" t="n">
        <f aca="false">MAX(D$2:D$51) - D2</f>
        <v>3.16842515524543</v>
      </c>
      <c r="H2" s="0" t="s">
        <v>211</v>
      </c>
      <c r="I2" s="0" t="n">
        <v>9</v>
      </c>
    </row>
    <row r="3" customFormat="false" ht="15" hidden="false" customHeight="false" outlineLevel="0" collapsed="false">
      <c r="A3" s="32" t="n">
        <v>0.51</v>
      </c>
      <c r="B3" s="0" t="n">
        <f aca="false">BINOMDIST(I$1, I$1+I$2, A3, 0)</f>
        <v>0.00858604294285906</v>
      </c>
      <c r="C3" s="0" t="n">
        <f aca="false">(A3^I$1)*(1-A3)^I$2</f>
        <v>3.0611088327697E-010</v>
      </c>
      <c r="D3" s="0" t="n">
        <f aca="false">I$1*LN(A3) + I$2*LN(1-A3)</f>
        <v>-21.9070737159638</v>
      </c>
      <c r="E3" s="0" t="n">
        <f aca="false">MAX(D$2:D$51) - D3</f>
        <v>2.89478909329098</v>
      </c>
    </row>
    <row r="4" customFormat="false" ht="15" hidden="false" customHeight="false" outlineLevel="0" collapsed="false">
      <c r="A4" s="32" t="n">
        <v>0.52</v>
      </c>
      <c r="B4" s="0" t="n">
        <f aca="false">BINOMDIST(I$1, I$1+I$2, A4, 0)</f>
        <v>0.0111471109998011</v>
      </c>
      <c r="C4" s="0" t="n">
        <f aca="false">(A4^I$1)*(1-A4)^I$2</f>
        <v>3.97418463527891E-010</v>
      </c>
      <c r="D4" s="0" t="n">
        <f aca="false">I$1*LN(A4) + I$2*LN(1-A4)</f>
        <v>-21.6460313260751</v>
      </c>
      <c r="E4" s="0" t="n">
        <f aca="false">MAX(D$2:D$51) - D4</f>
        <v>2.63374670340226</v>
      </c>
    </row>
    <row r="5" customFormat="false" ht="15" hidden="false" customHeight="false" outlineLevel="0" collapsed="false">
      <c r="A5" s="32" t="n">
        <v>0.53</v>
      </c>
      <c r="B5" s="0" t="n">
        <f aca="false">BINOMDIST(I$1, I$1+I$2, A5, 0)</f>
        <v>0.0142935468005336</v>
      </c>
      <c r="C5" s="0" t="n">
        <f aca="false">(A5^I$1)*(1-A5)^I$2</f>
        <v>5.09595661865519E-010</v>
      </c>
      <c r="D5" s="0" t="n">
        <f aca="false">I$1*LN(A5) + I$2*LN(1-A5)</f>
        <v>-21.3974035245296</v>
      </c>
      <c r="E5" s="0" t="n">
        <f aca="false">MAX(D$2:D$51) - D5</f>
        <v>2.38511890185678</v>
      </c>
    </row>
    <row r="6" customFormat="false" ht="15" hidden="false" customHeight="false" outlineLevel="0" collapsed="false">
      <c r="A6" s="32" t="n">
        <v>0.54</v>
      </c>
      <c r="B6" s="0" t="n">
        <f aca="false">BINOMDIST(I$1, I$1+I$2, A6, 0)</f>
        <v>0.0181046964141932</v>
      </c>
      <c r="C6" s="0" t="n">
        <f aca="false">(A6^I$1)*(1-A6)^I$2</f>
        <v>6.45471336178133E-010</v>
      </c>
      <c r="D6" s="0" t="n">
        <f aca="false">I$1*LN(A6) + I$2*LN(1-A6)</f>
        <v>-21.1610403122388</v>
      </c>
      <c r="E6" s="0" t="n">
        <f aca="false">MAX(D$2:D$51) - D6</f>
        <v>2.14875568956594</v>
      </c>
    </row>
    <row r="7" customFormat="false" ht="15" hidden="false" customHeight="false" outlineLevel="0" collapsed="false">
      <c r="A7" s="33" t="n">
        <v>0.55</v>
      </c>
      <c r="B7" s="0" t="n">
        <f aca="false">BINOMDIST(I$1, I$1+I$2, A7, 0)</f>
        <v>0.0226552452596683</v>
      </c>
      <c r="C7" s="0" t="n">
        <f aca="false">(A7^I$1)*(1-A7)^I$2</f>
        <v>8.07708182156396E-010</v>
      </c>
      <c r="D7" s="0" t="n">
        <f aca="false">I$1*LN(A7) + I$2*LN(1-A7)</f>
        <v>-20.9368202833392</v>
      </c>
      <c r="E7" s="34" t="n">
        <f aca="false">MAX(D$2:D$51) - D7</f>
        <v>1.9245356606664</v>
      </c>
    </row>
    <row r="8" customFormat="false" ht="15" hidden="false" customHeight="false" outlineLevel="0" collapsed="false">
      <c r="A8" s="32" t="n">
        <v>0.56</v>
      </c>
      <c r="B8" s="0" t="n">
        <f aca="false">BINOMDIST(I$1, I$1+I$2, A8, 0)</f>
        <v>0.0280099926763152</v>
      </c>
      <c r="C8" s="0" t="n">
        <f aca="false">(A8^I$1)*(1-A8)^I$2</f>
        <v>9.9861643550937E-010</v>
      </c>
      <c r="D8" s="0" t="n">
        <f aca="false">I$1*LN(A8) + I$2*LN(1-A8)</f>
        <v>-20.7246503594461</v>
      </c>
      <c r="E8" s="0" t="n">
        <f aca="false">MAX(D$2:D$51) - D8</f>
        <v>1.71236573677332</v>
      </c>
    </row>
    <row r="9" customFormat="false" ht="15" hidden="false" customHeight="false" outlineLevel="0" collapsed="false">
      <c r="A9" s="32" t="n">
        <v>0.57</v>
      </c>
      <c r="B9" s="0" t="n">
        <f aca="false">BINOMDIST(I$1, I$1+I$2, A9, 0)</f>
        <v>0.0342177986504744</v>
      </c>
      <c r="C9" s="0" t="n">
        <f aca="false">(A9^I$1)*(1-A9)^I$2</f>
        <v>1.21993805975565E-009</v>
      </c>
      <c r="D9" s="0" t="n">
        <f aca="false">I$1*LN(A9) + I$2*LN(1-A9)</f>
        <v>-20.5244657501822</v>
      </c>
      <c r="E9" s="0" t="n">
        <f aca="false">MAX(D$2:D$51) - D9</f>
        <v>1.51218112750939</v>
      </c>
    </row>
    <row r="10" customFormat="false" ht="15" hidden="false" customHeight="false" outlineLevel="0" collapsed="false">
      <c r="A10" s="32" t="n">
        <v>0.58</v>
      </c>
      <c r="B10" s="0" t="n">
        <f aca="false">BINOMDIST(I$1, I$1+I$2, A10, 0)</f>
        <v>0.0413049167596002</v>
      </c>
      <c r="C10" s="0" t="n">
        <f aca="false">(A10^I$1)*(1-A10)^I$2</f>
        <v>1.47260905135336E-009</v>
      </c>
      <c r="D10" s="0" t="n">
        <f aca="false">I$1*LN(A10) + I$2*LN(1-A10)</f>
        <v>-20.336230144501</v>
      </c>
      <c r="E10" s="0" t="n">
        <f aca="false">MAX(D$2:D$51) - D10</f>
        <v>1.32394552182815</v>
      </c>
    </row>
    <row r="11" customFormat="false" ht="15" hidden="false" customHeight="false" outlineLevel="0" collapsed="false">
      <c r="A11" s="32" t="n">
        <v>0.59</v>
      </c>
      <c r="B11" s="0" t="n">
        <f aca="false">BINOMDIST(I$1, I$1+I$2, A11, 0)</f>
        <v>0.049268037577875</v>
      </c>
      <c r="C11" s="0" t="n">
        <f aca="false">(A11^I$1)*(1-A11)^I$2</f>
        <v>1.75651142215977E-009</v>
      </c>
      <c r="D11" s="0" t="n">
        <f aca="false">I$1*LN(A11) + I$2*LN(1-A11)</f>
        <v>-20.1599361414486</v>
      </c>
      <c r="E11" s="0" t="n">
        <f aca="false">MAX(D$2:D$51) - D11</f>
        <v>1.14765151877579</v>
      </c>
    </row>
    <row r="12" customFormat="false" ht="15" hidden="false" customHeight="false" outlineLevel="0" collapsed="false">
      <c r="A12" s="32" t="n">
        <v>0.6</v>
      </c>
      <c r="B12" s="0" t="n">
        <f aca="false">BINOMDIST(I$1, I$1+I$2, A12, 0)</f>
        <v>0.0580674783291269</v>
      </c>
      <c r="C12" s="0" t="n">
        <f aca="false">(A12^I$1)*(1-A12)^I$2</f>
        <v>2.07023039592164E-009</v>
      </c>
      <c r="D12" s="0" t="n">
        <f aca="false">I$1*LN(A12) + I$2*LN(1-A12)</f>
        <v>-19.9956059334852</v>
      </c>
      <c r="E12" s="0" t="n">
        <f aca="false">MAX(D$2:D$51) - D12</f>
        <v>0.983321310812364</v>
      </c>
    </row>
    <row r="13" customFormat="false" ht="15" hidden="false" customHeight="false" outlineLevel="0" collapsed="false">
      <c r="A13" s="32" t="n">
        <v>0.61</v>
      </c>
      <c r="B13" s="0" t="n">
        <f aca="false">BINOMDIST(I$1, I$1+I$2, A13, 0)</f>
        <v>0.0676210568754308</v>
      </c>
      <c r="C13" s="0" t="n">
        <f aca="false">(A13^I$1)*(1-A13)^I$2</f>
        <v>2.41083600280336E-009</v>
      </c>
      <c r="D13" s="0" t="n">
        <f aca="false">I$1*LN(A13) + I$2*LN(1-A13)</f>
        <v>-19.8432922604659</v>
      </c>
      <c r="E13" s="0" t="n">
        <f aca="false">MAX(D$2:D$51) - D13</f>
        <v>0.831007637793132</v>
      </c>
    </row>
    <row r="14" customFormat="false" ht="15" hidden="false" customHeight="false" outlineLevel="0" collapsed="false">
      <c r="A14" s="32" t="n">
        <v>0.62</v>
      </c>
      <c r="B14" s="0" t="n">
        <f aca="false">BINOMDIST(I$1, I$1+I$2, A14, 0)</f>
        <v>0.0777992685296</v>
      </c>
      <c r="C14" s="0" t="n">
        <f aca="false">(A14^I$1)*(1-A14)^I$2</f>
        <v>2.7737111223867E-009</v>
      </c>
      <c r="D14" s="0" t="n">
        <f aca="false">I$1*LN(A14) + I$2*LN(1-A14)</f>
        <v>-19.7030796580443</v>
      </c>
      <c r="E14" s="0" t="n">
        <f aca="false">MAX(D$2:D$51) - D14</f>
        <v>0.690795035371529</v>
      </c>
    </row>
    <row r="15" customFormat="false" ht="15" hidden="false" customHeight="false" outlineLevel="0" collapsed="false">
      <c r="A15" s="32" t="n">
        <v>0.63</v>
      </c>
      <c r="B15" s="0" t="n">
        <f aca="false">BINOMDIST(I$1, I$1+I$2, A15, 0)</f>
        <v>0.0884224287572395</v>
      </c>
      <c r="C15" s="0" t="n">
        <f aca="false">(A15^I$1)*(1-A15)^I$2</f>
        <v>3.15244961485837E-009</v>
      </c>
      <c r="D15" s="0" t="n">
        <f aca="false">I$1*LN(A15) + I$2*LN(1-A15)</f>
        <v>-19.5750860308157</v>
      </c>
      <c r="E15" s="0" t="n">
        <f aca="false">MAX(D$2:D$51) - D15</f>
        <v>0.562801408142835</v>
      </c>
    </row>
    <row r="16" customFormat="false" ht="15" hidden="false" customHeight="false" outlineLevel="0" collapsed="false">
      <c r="A16" s="32" t="n">
        <v>0.64</v>
      </c>
      <c r="B16" s="0" t="n">
        <f aca="false">BINOMDIST(I$1, I$1+I$2, A16, 0)</f>
        <v>0.0992604396086796</v>
      </c>
      <c r="C16" s="0" t="n">
        <f aca="false">(A16^I$1)*(1-A16)^I$2</f>
        <v>3.53884799380649E-009</v>
      </c>
      <c r="D16" s="0" t="n">
        <f aca="false">I$1*LN(A16) + I$2*LN(1-A16)</f>
        <v>-19.4594645882415</v>
      </c>
      <c r="E16" s="0" t="n">
        <f aca="false">MAX(D$2:D$51) - D16</f>
        <v>0.447179965568665</v>
      </c>
    </row>
    <row r="17" customFormat="false" ht="15" hidden="false" customHeight="false" outlineLevel="0" collapsed="false">
      <c r="A17" s="32" t="n">
        <v>0.65</v>
      </c>
      <c r="B17" s="0" t="n">
        <f aca="false">BINOMDIST(I$1, I$1+I$2, A17, 0)</f>
        <v>0.110035770207564</v>
      </c>
      <c r="C17" s="0" t="n">
        <f aca="false">(A17^I$1)*(1-A17)^I$2</f>
        <v>3.92301168704416E-009</v>
      </c>
      <c r="D17" s="0" t="n">
        <f aca="false">I$1*LN(A17) + I$2*LN(1-A17)</f>
        <v>-19.3564061906146</v>
      </c>
      <c r="E17" s="0" t="n">
        <f aca="false">MAX(D$2:D$51) - D17</f>
        <v>0.344121567941734</v>
      </c>
    </row>
    <row r="18" customFormat="false" ht="15" hidden="false" customHeight="false" outlineLevel="0" collapsed="false">
      <c r="A18" s="32" t="n">
        <v>0.66</v>
      </c>
      <c r="B18" s="0" t="n">
        <f aca="false">BINOMDIST(I$1, I$1+I$2, A18, 0)</f>
        <v>0.120430102668215</v>
      </c>
      <c r="C18" s="0" t="n">
        <f aca="false">(A18^I$1)*(1-A18)^I$2</f>
        <v>4.29359197784631E-009</v>
      </c>
      <c r="D18" s="0" t="n">
        <f aca="false">I$1*LN(A18) + I$2*LN(1-A18)</f>
        <v>-19.2661421634657</v>
      </c>
      <c r="E18" s="0" t="n">
        <f aca="false">MAX(D$2:D$51) - D18</f>
        <v>0.253857540792865</v>
      </c>
    </row>
    <row r="19" customFormat="false" ht="15" hidden="false" customHeight="false" outlineLevel="0" collapsed="false">
      <c r="A19" s="32" t="n">
        <v>0.67</v>
      </c>
      <c r="B19" s="0" t="n">
        <f aca="false">BINOMDIST(I$1, I$1+I$2, A19, 0)</f>
        <v>0.130094880575241</v>
      </c>
      <c r="C19" s="0" t="n">
        <f aca="false">(A19^I$1)*(1-A19)^I$2</f>
        <v>4.63816208091759E-009</v>
      </c>
      <c r="D19" s="0" t="n">
        <f aca="false">I$1*LN(A19) + I$2*LN(1-A19)</f>
        <v>-19.1889476524284</v>
      </c>
      <c r="E19" s="0" t="n">
        <f aca="false">MAX(D$2:D$51) - D19</f>
        <v>0.176663029755566</v>
      </c>
    </row>
    <row r="20" customFormat="false" ht="15" hidden="false" customHeight="false" outlineLevel="0" collapsed="false">
      <c r="A20" s="32" t="n">
        <v>0.68</v>
      </c>
      <c r="B20" s="0" t="n">
        <f aca="false">BINOMDIST(I$1, I$1+I$2, A20, 0)</f>
        <v>0.138665711019125</v>
      </c>
      <c r="C20" s="0" t="n">
        <f aca="false">(A20^I$1)*(1-A20)^I$2</f>
        <v>4.94373060591272E-009</v>
      </c>
      <c r="D20" s="0" t="n">
        <f aca="false">I$1*LN(A20) + I$2*LN(1-A20)</f>
        <v>-19.1251456073709</v>
      </c>
      <c r="E20" s="0" t="n">
        <f aca="false">MAX(D$2:D$51) - D20</f>
        <v>0.112860984698116</v>
      </c>
    </row>
    <row r="21" customFormat="false" ht="15" hidden="false" customHeight="false" outlineLevel="0" collapsed="false">
      <c r="A21" s="32" t="n">
        <v>0.69</v>
      </c>
      <c r="B21" s="0" t="n">
        <f aca="false">BINOMDIST(I$1, I$1+I$2, A21, 0)</f>
        <v>0.145780225344219</v>
      </c>
      <c r="C21" s="0" t="n">
        <f aca="false">(A21^I$1)*(1-A21)^I$2</f>
        <v>5.19737833148723E-009</v>
      </c>
      <c r="D21" s="0" t="n">
        <f aca="false">I$1*LN(A21) + I$2*LN(1-A21)</f>
        <v>-19.0751115055156</v>
      </c>
      <c r="E21" s="0" t="n">
        <f aca="false">MAX(D$2:D$51) - D21</f>
        <v>0.0628268828428276</v>
      </c>
    </row>
    <row r="22" customFormat="false" ht="15" hidden="false" customHeight="false" outlineLevel="0" collapsed="false">
      <c r="A22" s="32" t="n">
        <v>0.7</v>
      </c>
      <c r="B22" s="0" t="n">
        <f aca="false">BINOMDIST(I$1, I$1+I$2, A22, 0)</f>
        <v>0.151098620228848</v>
      </c>
      <c r="C22" s="0" t="n">
        <f aca="false">(A22^I$1)*(1-A22)^I$2</f>
        <v>5.38699053894813E-009</v>
      </c>
      <c r="D22" s="0" t="n">
        <f aca="false">I$1*LN(A22) + I$2*LN(1-A22)</f>
        <v>-19.0392789495243</v>
      </c>
      <c r="E22" s="0" t="n">
        <f aca="false">MAX(D$2:D$51) - D22</f>
        <v>0.026994326851451</v>
      </c>
    </row>
    <row r="23" customFormat="false" ht="15" hidden="false" customHeight="false" outlineLevel="0" collapsed="false">
      <c r="A23" s="32" t="n">
        <v>0.71</v>
      </c>
      <c r="B23" s="0" t="n">
        <f aca="false">BINOMDIST(I$1, I$1+I$2, A23, 0)</f>
        <v>0.154325711313492</v>
      </c>
      <c r="C23" s="0" t="n">
        <f aca="false">(A23^I$1)*(1-A23)^I$2</f>
        <v>5.5020432714944E-009</v>
      </c>
      <c r="D23" s="0" t="n">
        <f aca="false">I$1*LN(A23) + I$2*LN(1-A23)</f>
        <v>-19.0181463097904</v>
      </c>
      <c r="E23" s="0" t="n">
        <f aca="false">MAX(D$2:D$51) - D23</f>
        <v>0.00586168711758717</v>
      </c>
    </row>
    <row r="24" customFormat="false" ht="15" hidden="false" customHeight="false" outlineLevel="0" collapsed="false">
      <c r="A24" s="35" t="n">
        <v>0.72</v>
      </c>
      <c r="B24" s="0" t="n">
        <f aca="false">BINOMDIST(I$1, I$1+I$2, A24, 0)</f>
        <v>0.155232976802872</v>
      </c>
      <c r="C24" s="0" t="n">
        <f aca="false">(A24^I$1)*(1-A24)^I$2</f>
        <v>5.53438923600553E-009</v>
      </c>
      <c r="D24" s="0" t="n">
        <f aca="false">I$1*LN(A24) + I$2*LN(1-A24)</f>
        <v>-19.0122846226728</v>
      </c>
      <c r="E24" s="0" t="n">
        <f aca="false">MAX(D$2:D$51) - D24</f>
        <v>0</v>
      </c>
    </row>
    <row r="25" customFormat="false" ht="15" hidden="false" customHeight="false" outlineLevel="0" collapsed="false">
      <c r="A25" s="32" t="n">
        <v>0.73</v>
      </c>
      <c r="B25" s="0" t="n">
        <f aca="false">BINOMDIST(I$1, I$1+I$2, A25, 0)</f>
        <v>0.153678794788392</v>
      </c>
      <c r="C25" s="0" t="n">
        <f aca="false">(A25^I$1)*(1-A25)^I$2</f>
        <v>5.4789793070788E-009</v>
      </c>
      <c r="D25" s="0" t="n">
        <f aca="false">I$1*LN(A25) + I$2*LN(1-A25)</f>
        <v>-19.022347011167</v>
      </c>
      <c r="E25" s="0" t="n">
        <f aca="false">MAX(D$2:D$51) - D25</f>
        <v>0.0100623884941484</v>
      </c>
    </row>
    <row r="26" customFormat="false" ht="15" hidden="false" customHeight="false" outlineLevel="0" collapsed="false">
      <c r="A26" s="32" t="n">
        <v>0.74</v>
      </c>
      <c r="B26" s="0" t="n">
        <f aca="false">BINOMDIST(I$1, I$1+I$2, A26, 0)</f>
        <v>0.149624933812425</v>
      </c>
      <c r="C26" s="0" t="n">
        <f aca="false">(A26^I$1)*(1-A26)^I$2</f>
        <v>5.33445045108615E-009</v>
      </c>
      <c r="D26" s="0" t="n">
        <f aca="false">I$1*LN(A26) + I$2*LN(1-A26)</f>
        <v>-19.0490799657297</v>
      </c>
      <c r="E26" s="0" t="n">
        <f aca="false">MAX(D$2:D$51) - D26</f>
        <v>0.0367953430568662</v>
      </c>
    </row>
    <row r="27" customFormat="false" ht="15" hidden="false" customHeight="false" outlineLevel="0" collapsed="false">
      <c r="A27" s="32" t="n">
        <v>0.75</v>
      </c>
      <c r="B27" s="0" t="n">
        <f aca="false">BINOMDIST(I$1, I$1+I$2, A27, 0)</f>
        <v>0.143147385995676</v>
      </c>
      <c r="C27" s="0" t="n">
        <f aca="false">(A27^I$1)*(1-A27)^I$2</f>
        <v>5.10351195044624E-009</v>
      </c>
      <c r="D27" s="0" t="n">
        <f aca="false">I$1*LN(A27) + I$2*LN(1-A27)</f>
        <v>-19.09333691647</v>
      </c>
      <c r="E27" s="0" t="n">
        <f aca="false">MAX(D$2:D$51) - D27</f>
        <v>0.0810522937971605</v>
      </c>
    </row>
    <row r="28" customFormat="false" ht="15" hidden="false" customHeight="false" outlineLevel="0" collapsed="false">
      <c r="A28" s="32" t="n">
        <v>0.76</v>
      </c>
      <c r="B28" s="0" t="n">
        <f aca="false">BINOMDIST(I$1, I$1+I$2, A28, 0)</f>
        <v>0.134439869928372</v>
      </c>
      <c r="C28" s="0" t="n">
        <f aca="false">(A28^I$1)*(1-A28)^I$2</f>
        <v>4.79307028922349E-009</v>
      </c>
      <c r="D28" s="0" t="n">
        <f aca="false">I$1*LN(A28) + I$2*LN(1-A28)</f>
        <v>-19.1560946519018</v>
      </c>
      <c r="E28" s="0" t="n">
        <f aca="false">MAX(D$2:D$51) - D28</f>
        <v>0.143810029228984</v>
      </c>
    </row>
    <row r="29" customFormat="false" ht="15" hidden="false" customHeight="false" outlineLevel="0" collapsed="false">
      <c r="A29" s="32" t="n">
        <v>0.77</v>
      </c>
      <c r="B29" s="0" t="n">
        <f aca="false">BINOMDIST(I$1, I$1+I$2, A29, 0)</f>
        <v>0.123808792758952</v>
      </c>
      <c r="C29" s="0" t="n">
        <f aca="false">(A29^I$1)*(1-A29)^I$2</f>
        <v>4.41404954076295E-009</v>
      </c>
      <c r="D29" s="0" t="n">
        <f aca="false">I$1*LN(A29) + I$2*LN(1-A29)</f>
        <v>-19.2384733056218</v>
      </c>
      <c r="E29" s="0" t="n">
        <f aca="false">MAX(D$2:D$51) - D29</f>
        <v>0.226188682949033</v>
      </c>
    </row>
    <row r="30" customFormat="false" ht="15" hidden="false" customHeight="false" outlineLevel="0" collapsed="false">
      <c r="A30" s="32" t="n">
        <v>0.78</v>
      </c>
      <c r="B30" s="0" t="n">
        <f aca="false">BINOMDIST(I$1, I$1+I$2, A30, 0)</f>
        <v>0.111659139086367</v>
      </c>
      <c r="C30" s="0" t="n">
        <f aca="false">(A30^I$1)*(1-A30)^I$2</f>
        <v>3.98088827637428E-009</v>
      </c>
      <c r="D30" s="0" t="n">
        <f aca="false">I$1*LN(A30) + I$2*LN(1-A30)</f>
        <v>-19.3417608575335</v>
      </c>
      <c r="E30" s="0" t="n">
        <f aca="false">MAX(D$2:D$51) - D30</f>
        <v>0.329476234860657</v>
      </c>
    </row>
    <row r="31" customFormat="false" ht="15" hidden="false" customHeight="false" outlineLevel="0" collapsed="false">
      <c r="A31" s="32" t="n">
        <v>0.79</v>
      </c>
      <c r="B31" s="0" t="n">
        <f aca="false">BINOMDIST(I$1, I$1+I$2, A31, 0)</f>
        <v>0.0984716098622629</v>
      </c>
      <c r="C31" s="0" t="n">
        <f aca="false">(A31^I$1)*(1-A31)^I$2</f>
        <v>3.51072451806362E-009</v>
      </c>
      <c r="D31" s="0" t="n">
        <f aca="false">I$1*LN(A31) + I$2*LN(1-A31)</f>
        <v>-19.4674434053666</v>
      </c>
      <c r="E31" s="0" t="n">
        <f aca="false">MAX(D$2:D$51) - D31</f>
        <v>0.455158782693808</v>
      </c>
    </row>
    <row r="32" customFormat="false" ht="15" hidden="false" customHeight="false" outlineLevel="0" collapsed="false">
      <c r="A32" s="32" t="n">
        <v>0.8</v>
      </c>
      <c r="B32" s="0" t="n">
        <f aca="false">BINOMDIST(I$1, I$1+I$2, A32, 0)</f>
        <v>0.0847722963230169</v>
      </c>
      <c r="C32" s="0" t="n">
        <f aca="false">(A32^I$1)*(1-A32)^I$2</f>
        <v>3.02231454903657E-009</v>
      </c>
      <c r="D32" s="0" t="n">
        <f aca="false">I$1*LN(A32) + I$2*LN(1-A32)</f>
        <v>-19.6172428921337</v>
      </c>
      <c r="E32" s="0" t="n">
        <f aca="false">MAX(D$2:D$51) - D32</f>
        <v>0.604958269460912</v>
      </c>
    </row>
    <row r="33" customFormat="false" ht="15" hidden="false" customHeight="false" outlineLevel="0" collapsed="false">
      <c r="A33" s="32" t="n">
        <v>0.81</v>
      </c>
      <c r="B33" s="0" t="n">
        <f aca="false">BINOMDIST(I$1, I$1+I$2, A33, 0)</f>
        <v>0.0710971396183134</v>
      </c>
      <c r="C33" s="0" t="n">
        <f aca="false">(A33^I$1)*(1-A33)^I$2</f>
        <v>2.53476582307669E-009</v>
      </c>
      <c r="D33" s="0" t="n">
        <f aca="false">I$1*LN(A33) + I$2*LN(1-A33)</f>
        <v>-19.7931645816549</v>
      </c>
      <c r="E33" s="0" t="n">
        <f aca="false">MAX(D$2:D$51) - D33</f>
        <v>0.780879958982052</v>
      </c>
    </row>
    <row r="34" customFormat="false" ht="15" hidden="false" customHeight="false" outlineLevel="0" collapsed="false">
      <c r="A34" s="32" t="n">
        <v>0.82</v>
      </c>
      <c r="B34" s="0" t="n">
        <f aca="false">BINOMDIST(I$1, I$1+I$2, A34, 0)</f>
        <v>0.0579542695649935</v>
      </c>
      <c r="C34" s="0" t="n">
        <f aca="false">(A34^I$1)*(1-A34)^I$2</f>
        <v>2.06619426018202E-009</v>
      </c>
      <c r="D34" s="0" t="n">
        <f aca="false">I$1*LN(A34) + I$2*LN(1-A34)</f>
        <v>-19.9975574434756</v>
      </c>
      <c r="E34" s="0" t="n">
        <f aca="false">MAX(D$2:D$51) - D34</f>
        <v>0.985272820802805</v>
      </c>
    </row>
    <row r="35" customFormat="false" ht="15" hidden="false" customHeight="false" outlineLevel="0" collapsed="false">
      <c r="A35" s="32" t="n">
        <v>0.83</v>
      </c>
      <c r="B35" s="0" t="n">
        <f aca="false">BINOMDIST(I$1, I$1+I$2, A35, 0)</f>
        <v>0.045787897590851</v>
      </c>
      <c r="C35" s="0" t="n">
        <f aca="false">(A35^I$1)*(1-A35)^I$2</f>
        <v>1.63243695241333E-009</v>
      </c>
      <c r="D35" s="0" t="n">
        <f aca="false">I$1*LN(A35) + I$2*LN(1-A35)</f>
        <v>-20.2331918757912</v>
      </c>
      <c r="E35" s="0" t="n">
        <f aca="false">MAX(D$2:D$51) - D35</f>
        <v>1.22090725311841</v>
      </c>
    </row>
    <row r="36" customFormat="false" ht="15" hidden="false" customHeight="false" outlineLevel="0" collapsed="false">
      <c r="A36" s="32" t="n">
        <v>0.84</v>
      </c>
      <c r="B36" s="0" t="n">
        <f aca="false">BINOMDIST(I$1, I$1+I$2, A36, 0)</f>
        <v>0.0349476283911828</v>
      </c>
      <c r="C36" s="0" t="n">
        <f aca="false">(A36^I$1)*(1-A36)^I$2</f>
        <v>1.24595805849743E-009</v>
      </c>
      <c r="D36" s="0" t="n">
        <f aca="false">I$1*LN(A36) + I$2*LN(1-A36)</f>
        <v>-20.5033610780647</v>
      </c>
      <c r="E36" s="0" t="n">
        <f aca="false">MAX(D$2:D$51) - D36</f>
        <v>1.49107645539186</v>
      </c>
    </row>
    <row r="37" customFormat="false" ht="15" hidden="false" customHeight="false" outlineLevel="0" collapsed="false">
      <c r="A37" s="32" t="n">
        <v>0.85</v>
      </c>
      <c r="B37" s="0" t="n">
        <f aca="false">BINOMDIST(I$1, I$1+I$2, A37, 0)</f>
        <v>0.0256667516656701</v>
      </c>
      <c r="C37" s="0" t="n">
        <f aca="false">(A37^I$1)*(1-A37)^I$2</f>
        <v>9.15074857593557E-010</v>
      </c>
      <c r="D37" s="0" t="n">
        <f aca="false">I$1*LN(A37) + I$2*LN(1-A37)</f>
        <v>-20.8120152424218</v>
      </c>
      <c r="E37" s="0" t="n">
        <f aca="false">MAX(D$2:D$51) - D37</f>
        <v>1.79973061974894</v>
      </c>
    </row>
    <row r="38" customFormat="false" ht="15" hidden="false" customHeight="false" outlineLevel="0" collapsed="false">
      <c r="A38" s="33" t="n">
        <v>0.86</v>
      </c>
      <c r="B38" s="0" t="n">
        <f aca="false">BINOMDIST(I$1, I$1+I$2, A38, 0)</f>
        <v>0.0180522352919451</v>
      </c>
      <c r="C38" s="0" t="n">
        <f aca="false">(A38^I$1)*(1-A38)^I$2</f>
        <v>6.43600984425184E-010</v>
      </c>
      <c r="D38" s="0" t="n">
        <f aca="false">I$1*LN(A38) + I$2*LN(1-A38)</f>
        <v>-21.1639421712509</v>
      </c>
      <c r="E38" s="34" t="n">
        <f aca="false">MAX(D$2:D$51) - D38</f>
        <v>2.1516575485781</v>
      </c>
    </row>
    <row r="39" customFormat="false" ht="15" hidden="false" customHeight="false" outlineLevel="0" collapsed="false">
      <c r="A39" s="32" t="n">
        <v>0.87</v>
      </c>
      <c r="B39" s="0" t="n">
        <f aca="false">BINOMDIST(I$1, I$1+I$2, A39, 0)</f>
        <v>0.0120878000283134</v>
      </c>
      <c r="C39" s="0" t="n">
        <f aca="false">(A39^I$1)*(1-A39)^I$2</f>
        <v>4.30956049040011E-010</v>
      </c>
      <c r="D39" s="0" t="n">
        <f aca="false">I$1*LN(A39) + I$2*LN(1-A39)</f>
        <v>-21.5650150054097</v>
      </c>
      <c r="E39" s="0" t="n">
        <f aca="false">MAX(D$2:D$51) - D39</f>
        <v>2.55273038273685</v>
      </c>
    </row>
    <row r="40" customFormat="false" ht="15" hidden="false" customHeight="false" outlineLevel="0" collapsed="false">
      <c r="A40" s="32" t="n">
        <v>0.88</v>
      </c>
      <c r="B40" s="0" t="n">
        <f aca="false">BINOMDIST(I$1, I$1+I$2, A40, 0)</f>
        <v>0.00764974502121745</v>
      </c>
      <c r="C40" s="0" t="n">
        <f aca="false">(A40^I$1)*(1-A40)^I$2</f>
        <v>2.7272985016177E-010</v>
      </c>
      <c r="D40" s="0" t="n">
        <f aca="false">I$1*LN(A40) + I$2*LN(1-A40)</f>
        <v>-22.0225393705282</v>
      </c>
      <c r="E40" s="0" t="n">
        <f aca="false">MAX(D$2:D$51) - D40</f>
        <v>3.01025474785536</v>
      </c>
    </row>
    <row r="41" customFormat="false" ht="15" hidden="false" customHeight="false" outlineLevel="0" collapsed="false">
      <c r="A41" s="32" t="n">
        <v>0.89</v>
      </c>
      <c r="B41" s="0" t="n">
        <f aca="false">BINOMDIST(I$1, I$1+I$2, A41, 0)</f>
        <v>0.00453334326398742</v>
      </c>
      <c r="C41" s="0" t="n">
        <f aca="false">(A41^I$1)*(1-A41)^I$2</f>
        <v>1.61623430021513E-010</v>
      </c>
      <c r="D41" s="0" t="n">
        <f aca="false">I$1*LN(A41) + I$2*LN(1-A41)</f>
        <v>-22.5457519925944</v>
      </c>
      <c r="E41" s="0" t="n">
        <f aca="false">MAX(D$2:D$51) - D41</f>
        <v>3.53346736992156</v>
      </c>
    </row>
    <row r="42" customFormat="false" ht="15" hidden="false" customHeight="false" outlineLevel="0" collapsed="false">
      <c r="A42" s="32" t="n">
        <v>0.9</v>
      </c>
      <c r="B42" s="0" t="n">
        <f aca="false">BINOMDIST(I$1, I$1+I$2, A42, 0)</f>
        <v>0.00248594778730509</v>
      </c>
      <c r="C42" s="0" t="n">
        <f aca="false">(A42^I$1)*(1-A42)^I$2</f>
        <v>8.86293811965249E-011</v>
      </c>
      <c r="D42" s="0" t="n">
        <f aca="false">I$1*LN(A42) + I$2*LN(1-A42)</f>
        <v>-23.1465576970764</v>
      </c>
      <c r="E42" s="0" t="n">
        <f aca="false">MAX(D$2:D$51) - D42</f>
        <v>4.1342730744036</v>
      </c>
    </row>
    <row r="43" customFormat="false" ht="15" hidden="false" customHeight="false" outlineLevel="0" collapsed="false">
      <c r="A43" s="32" t="n">
        <v>0.91</v>
      </c>
      <c r="B43" s="0" t="n">
        <f aca="false">BINOMDIST(I$1, I$1+I$2, A43, 0)</f>
        <v>0.0012417921041606</v>
      </c>
      <c r="C43" s="0" t="n">
        <f aca="false">(A43^I$1)*(1-A43)^I$2</f>
        <v>4.42725572630772E-011</v>
      </c>
      <c r="D43" s="0" t="n">
        <f aca="false">I$1*LN(A43) + I$2*LN(1-A43)</f>
        <v>-23.8406561057054</v>
      </c>
      <c r="E43" s="0" t="n">
        <f aca="false">MAX(D$2:D$51) - D43</f>
        <v>4.82837148303258</v>
      </c>
    </row>
    <row r="44" customFormat="false" ht="15" hidden="false" customHeight="false" outlineLevel="0" collapsed="false">
      <c r="A44" s="32" t="n">
        <v>0.92</v>
      </c>
      <c r="B44" s="0" t="n">
        <f aca="false">BINOMDIST(I$1, I$1+I$2, A44, 0)</f>
        <v>0.000553151631451992</v>
      </c>
      <c r="C44" s="0" t="n">
        <f aca="false">(A44^I$1)*(1-A44)^I$2</f>
        <v>1.97210444458227E-011</v>
      </c>
      <c r="D44" s="0" t="n">
        <f aca="false">I$1*LN(A44) + I$2*LN(1-A44)</f>
        <v>-24.6493348043725</v>
      </c>
      <c r="E44" s="0" t="n">
        <f aca="false">MAX(D$2:D$51) - D44</f>
        <v>5.63705018169966</v>
      </c>
    </row>
    <row r="45" customFormat="false" ht="15" hidden="false" customHeight="false" outlineLevel="0" collapsed="false">
      <c r="A45" s="32" t="n">
        <v>0.93</v>
      </c>
      <c r="B45" s="0" t="n">
        <f aca="false">BINOMDIST(I$1, I$1+I$2, A45, 0)</f>
        <v>0.000213257573125077</v>
      </c>
      <c r="C45" s="0" t="n">
        <f aca="false">(A45^I$1)*(1-A45)^I$2</f>
        <v>7.6030907962222E-012</v>
      </c>
      <c r="D45" s="0" t="n">
        <f aca="false">I$1*LN(A45) + I$2*LN(1-A45)</f>
        <v>-25.6024662675962</v>
      </c>
      <c r="E45" s="0" t="n">
        <f aca="false">MAX(D$2:D$51) - D45</f>
        <v>6.59018164492341</v>
      </c>
    </row>
    <row r="46" customFormat="false" ht="15" hidden="false" customHeight="false" outlineLevel="0" collapsed="false">
      <c r="A46" s="32" t="n">
        <v>0.94</v>
      </c>
      <c r="B46" s="0" t="n">
        <f aca="false">BINOMDIST(I$1, I$1+I$2, A46, 0)</f>
        <v>6.81108298997894E-005</v>
      </c>
      <c r="C46" s="0" t="n">
        <f aca="false">(A46^I$1)*(1-A46)^I$2</f>
        <v>2.42829746369861E-012</v>
      </c>
      <c r="D46" s="0" t="n">
        <f aca="false">I$1*LN(A46) + I$2*LN(1-A46)</f>
        <v>-26.7438307363563</v>
      </c>
      <c r="E46" s="0" t="n">
        <f aca="false">MAX(D$2:D$51) - D46</f>
        <v>7.73154611368353</v>
      </c>
    </row>
    <row r="47" customFormat="false" ht="15" hidden="false" customHeight="false" outlineLevel="0" collapsed="false">
      <c r="A47" s="32" t="n">
        <v>0.95</v>
      </c>
      <c r="B47" s="0" t="n">
        <f aca="false">BINOMDIST(I$1, I$1+I$2, A47, 0)</f>
        <v>1.68378736551671E-005</v>
      </c>
      <c r="C47" s="0" t="n">
        <f aca="false">(A47^I$1)*(1-A47)^I$2</f>
        <v>6.00306382275431E-013</v>
      </c>
      <c r="D47" s="0" t="n">
        <f aca="false">I$1*LN(A47) + I$2*LN(1-A47)</f>
        <v>-28.1413362328996</v>
      </c>
      <c r="E47" s="0" t="n">
        <f aca="false">MAX(D$2:D$51) - D47</f>
        <v>9.12905161022677</v>
      </c>
    </row>
    <row r="48" customFormat="false" ht="15" hidden="false" customHeight="false" outlineLevel="0" collapsed="false">
      <c r="A48" s="32" t="n">
        <v>0.96</v>
      </c>
      <c r="B48" s="0" t="n">
        <f aca="false">BINOMDIST(I$1, I$1+I$2, A48, 0)</f>
        <v>2.87536225615851E-006</v>
      </c>
      <c r="C48" s="0" t="n">
        <f aca="false">(A48^I$1)*(1-A48)^I$2</f>
        <v>1.02512843906281E-013</v>
      </c>
      <c r="D48" s="0" t="n">
        <f aca="false">I$1*LN(A48) + I$2*LN(1-A48)</f>
        <v>-29.9087882977797</v>
      </c>
      <c r="E48" s="0" t="n">
        <f aca="false">MAX(D$2:D$51) - D48</f>
        <v>10.8965036751069</v>
      </c>
    </row>
    <row r="49" customFormat="false" ht="15" hidden="false" customHeight="false" outlineLevel="0" collapsed="false">
      <c r="A49" s="32" t="n">
        <v>0.97</v>
      </c>
      <c r="B49" s="0" t="n">
        <f aca="false">BINOMDIST(I$1, I$1+I$2, A49, 0)</f>
        <v>2.74003093696504E-007</v>
      </c>
      <c r="C49" s="0" t="n">
        <f aca="false">(A49^I$1)*(1-A49)^I$2</f>
        <v>9.76879915349333E-015</v>
      </c>
      <c r="D49" s="0" t="n">
        <f aca="false">I$1*LN(A49) + I$2*LN(1-A49)</f>
        <v>-32.2595828480281</v>
      </c>
      <c r="E49" s="0" t="n">
        <f aca="false">MAX(D$2:D$51) - D49</f>
        <v>13.2472982253553</v>
      </c>
    </row>
    <row r="50" customFormat="false" ht="15" hidden="false" customHeight="false" outlineLevel="0" collapsed="false">
      <c r="A50" s="32" t="n">
        <v>0.98</v>
      </c>
      <c r="B50" s="0" t="n">
        <f aca="false">BINOMDIST(I$1, I$1+I$2, A50, 0)</f>
        <v>9.02368627078582E-009</v>
      </c>
      <c r="C50" s="0" t="n">
        <f aca="false">(A50^I$1)*(1-A50)^I$2</f>
        <v>3.21713808461888E-016</v>
      </c>
      <c r="D50" s="0" t="n">
        <f aca="false">I$1*LN(A50) + I$2*LN(1-A50)</f>
        <v>-35.6728693171562</v>
      </c>
      <c r="E50" s="0" t="n">
        <f aca="false">MAX(D$2:D$51) - D50</f>
        <v>16.6605846944834</v>
      </c>
    </row>
    <row r="51" customFormat="false" ht="15" hidden="false" customHeight="false" outlineLevel="0" collapsed="false">
      <c r="A51" s="32" t="n">
        <v>0.99</v>
      </c>
      <c r="B51" s="0" t="n">
        <f aca="false">BINOMDIST(I$1, I$1+I$2, A51, 0)</f>
        <v>2.22599283190643E-011</v>
      </c>
      <c r="C51" s="0" t="n">
        <f aca="false">(A51^I$1)*(1-A51)^I$2</f>
        <v>7.93614283643662E-019</v>
      </c>
      <c r="D51" s="0" t="n">
        <f aca="false">I$1*LN(A51) + I$2*LN(1-A51)</f>
        <v>-41.6776893985234</v>
      </c>
      <c r="E51" s="0" t="n">
        <f aca="false">MAX(D$2:D$51) - D51</f>
        <v>22.6654047758505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7.41"/>
    <col collapsed="false" customWidth="true" hidden="false" outlineLevel="0" max="3" min="3" style="0" width="7.57"/>
    <col collapsed="false" customWidth="true" hidden="false" outlineLevel="0" max="4" min="4" style="0" width="10.42"/>
    <col collapsed="false" customWidth="true" hidden="false" outlineLevel="0" max="5" min="5" style="0" width="6.57"/>
    <col collapsed="false" customWidth="true" hidden="false" outlineLevel="0" max="7" min="7" style="0" width="12.71"/>
    <col collapsed="false" customWidth="true" hidden="false" outlineLevel="0" max="8" min="8" style="0" width="38.7"/>
    <col collapsed="false" customWidth="true" hidden="false" outlineLevel="0" max="10" min="9" style="0" width="12.57"/>
  </cols>
  <sheetData>
    <row r="1" customFormat="false" ht="15" hidden="false" customHeight="false" outlineLevel="0" collapsed="false">
      <c r="A1" s="0" t="s">
        <v>212</v>
      </c>
      <c r="B1" s="0" t="s">
        <v>213</v>
      </c>
      <c r="D1" s="0" t="s">
        <v>214</v>
      </c>
      <c r="E1" s="0" t="s">
        <v>215</v>
      </c>
      <c r="F1" s="0" t="s">
        <v>216</v>
      </c>
      <c r="H1" s="36" t="s">
        <v>217</v>
      </c>
    </row>
    <row r="2" customFormat="false" ht="15" hidden="false" customHeight="false" outlineLevel="0" collapsed="false">
      <c r="A2" s="0" t="s">
        <v>8</v>
      </c>
      <c r="B2" s="0" t="n">
        <v>76</v>
      </c>
      <c r="D2" s="0" t="s">
        <v>205</v>
      </c>
      <c r="E2" s="0" t="n">
        <f aca="false">(SIN(F2)+1)/2</f>
        <v>0.239324456647342</v>
      </c>
      <c r="F2" s="0" t="n">
        <v>-0.548433474463996</v>
      </c>
      <c r="H2" s="36" t="n">
        <f aca="false">E2*(1-E2)</f>
        <v>0.182048261097796</v>
      </c>
    </row>
    <row r="3" customFormat="false" ht="15" hidden="false" customHeight="false" outlineLevel="0" collapsed="false">
      <c r="A3" s="0" t="s">
        <v>10</v>
      </c>
      <c r="B3" s="0" t="n">
        <v>48</v>
      </c>
      <c r="D3" s="0" t="s">
        <v>218</v>
      </c>
      <c r="E3" s="0" t="n">
        <f aca="false">EXP(F3)</f>
        <v>163.936271556499</v>
      </c>
      <c r="F3" s="0" t="n">
        <v>5.09947776423416</v>
      </c>
      <c r="H3" s="36" t="n">
        <f aca="false">E2*(1-E2)</f>
        <v>0.182048261097796</v>
      </c>
    </row>
    <row r="4" customFormat="false" ht="15" hidden="false" customHeight="false" outlineLevel="0" collapsed="false">
      <c r="A4" s="0" t="s">
        <v>12</v>
      </c>
      <c r="B4" s="0" t="n">
        <v>23</v>
      </c>
      <c r="H4" s="36" t="n">
        <f aca="false">E2*E2</f>
        <v>0.0572761955495454</v>
      </c>
    </row>
    <row r="5" customFormat="false" ht="15" hidden="false" customHeight="false" outlineLevel="0" collapsed="false">
      <c r="A5" s="37" t="s">
        <v>219</v>
      </c>
      <c r="D5" s="0" t="s">
        <v>24</v>
      </c>
      <c r="E5" s="0" t="n">
        <f aca="false">E3+A8</f>
        <v>310.936271556499</v>
      </c>
      <c r="H5" s="36" t="n">
        <f aca="false">(1-E2)*(1-E2)</f>
        <v>0.578627282254862</v>
      </c>
    </row>
    <row r="7" customFormat="false" ht="30" hidden="false" customHeight="false" outlineLevel="0" collapsed="false">
      <c r="A7" s="0" t="s">
        <v>220</v>
      </c>
      <c r="B7" s="38" t="s">
        <v>221</v>
      </c>
      <c r="C7" s="38" t="s">
        <v>222</v>
      </c>
      <c r="D7" s="0" t="s">
        <v>208</v>
      </c>
    </row>
    <row r="8" customFormat="false" ht="15" hidden="false" customHeight="false" outlineLevel="0" collapsed="false">
      <c r="A8" s="0" t="n">
        <f aca="false">SUM(B2:B4)</f>
        <v>147</v>
      </c>
      <c r="B8" s="0" t="n">
        <f aca="false">GAMMALN(A8+E3+1)-GAMMALN(E3+1)</f>
        <v>801.976528938855</v>
      </c>
      <c r="C8" s="0" t="n">
        <f aca="false">B2*LN(H2)+B3*LN(H3)+B4*LN(H4)+E3*LN(H5)</f>
        <v>-366.697961615453</v>
      </c>
      <c r="D8" s="0" t="n">
        <f aca="false">B8+C8</f>
        <v>435.278567323402</v>
      </c>
    </row>
    <row r="10" customFormat="false" ht="15" hidden="false" customHeight="false" outlineLevel="0" collapsed="false">
      <c r="C10" s="0" t="s">
        <v>223</v>
      </c>
      <c r="D10" s="0" t="n">
        <v>437.198567369647</v>
      </c>
      <c r="F10" s="0" t="s">
        <v>224</v>
      </c>
      <c r="G10" s="0" t="n">
        <f aca="false">-(D8-D10)</f>
        <v>1.92000004624492</v>
      </c>
    </row>
    <row r="12" customFormat="false" ht="15" hidden="false" customHeight="false" outlineLevel="0" collapsed="false">
      <c r="B12" s="0" t="s">
        <v>24</v>
      </c>
      <c r="C12" s="0" t="s">
        <v>205</v>
      </c>
    </row>
    <row r="13" customFormat="false" ht="15" hidden="false" customHeight="false" outlineLevel="0" collapsed="false">
      <c r="A13" s="0" t="s">
        <v>225</v>
      </c>
      <c r="B13" s="0" t="n">
        <v>310.937016515087</v>
      </c>
      <c r="C13" s="0" t="n">
        <v>0.273368278132553</v>
      </c>
    </row>
    <row r="14" customFormat="false" ht="15" hidden="false" customHeight="false" outlineLevel="0" collapsed="false">
      <c r="A14" s="0" t="s">
        <v>30</v>
      </c>
      <c r="B14" s="0" t="n">
        <v>276.412492335872</v>
      </c>
      <c r="C14" s="0" t="n">
        <v>0.239324457278901</v>
      </c>
    </row>
    <row r="15" customFormat="false" ht="15" hidden="false" customHeight="false" outlineLevel="0" collapsed="false">
      <c r="A15" s="0" t="s">
        <v>32</v>
      </c>
      <c r="B15" s="0" t="n">
        <v>349.605933417853</v>
      </c>
      <c r="C15" s="0" t="n">
        <v>0.309273701184205</v>
      </c>
    </row>
    <row r="18" customFormat="false" ht="15" hidden="false" customHeight="false" outlineLevel="0" collapsed="false">
      <c r="A18" s="0" t="s">
        <v>226</v>
      </c>
    </row>
    <row r="19" customFormat="false" ht="15" hidden="false" customHeight="false" outlineLevel="0" collapsed="false">
      <c r="A19" s="0" t="n">
        <v>-0.470423073480063</v>
      </c>
    </row>
    <row r="20" customFormat="false" ht="15" hidden="false" customHeight="false" outlineLevel="0" collapsed="false">
      <c r="A20" s="0" t="n">
        <v>5.09947776423416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84375" defaultRowHeight="15" zeroHeight="false" outlineLevelRow="0" outlineLevelCol="0"/>
  <cols>
    <col collapsed="false" customWidth="true" hidden="false" outlineLevel="0" max="1" min="1" style="39" width="7.71"/>
    <col collapsed="false" customWidth="true" hidden="false" outlineLevel="0" max="2" min="2" style="39" width="10.42"/>
    <col collapsed="false" customWidth="true" hidden="false" outlineLevel="0" max="3" min="3" style="39" width="11.86"/>
    <col collapsed="false" customWidth="true" hidden="false" outlineLevel="0" max="4" min="4" style="39" width="10.71"/>
    <col collapsed="false" customWidth="true" hidden="false" outlineLevel="0" max="5" min="5" style="39" width="9.29"/>
    <col collapsed="false" customWidth="true" hidden="false" outlineLevel="0" max="6" min="6" style="39" width="7"/>
    <col collapsed="false" customWidth="false" hidden="false" outlineLevel="0" max="7" min="7" style="39" width="9.13"/>
    <col collapsed="false" customWidth="true" hidden="false" outlineLevel="0" max="8" min="8" style="39" width="44.42"/>
    <col collapsed="false" customWidth="true" hidden="false" outlineLevel="0" max="9" min="9" style="39" width="13.7"/>
    <col collapsed="false" customWidth="false" hidden="false" outlineLevel="0" max="256" min="10" style="39" width="9.13"/>
    <col collapsed="false" customWidth="true" hidden="false" outlineLevel="0" max="257" min="257" style="39" width="9.85"/>
    <col collapsed="false" customWidth="true" hidden="false" outlineLevel="0" max="258" min="258" style="39" width="14.57"/>
    <col collapsed="false" customWidth="true" hidden="false" outlineLevel="0" max="259" min="259" style="39" width="14.15"/>
    <col collapsed="false" customWidth="true" hidden="false" outlineLevel="0" max="260" min="260" style="39" width="13.57"/>
    <col collapsed="false" customWidth="true" hidden="false" outlineLevel="0" max="261" min="261" style="39" width="14.57"/>
    <col collapsed="false" customWidth="true" hidden="false" outlineLevel="0" max="262" min="262" style="39" width="7"/>
    <col collapsed="false" customWidth="false" hidden="false" outlineLevel="0" max="263" min="263" style="39" width="9.13"/>
    <col collapsed="false" customWidth="true" hidden="false" outlineLevel="0" max="264" min="264" style="39" width="33.57"/>
    <col collapsed="false" customWidth="true" hidden="false" outlineLevel="0" max="265" min="265" style="39" width="10.42"/>
    <col collapsed="false" customWidth="false" hidden="false" outlineLevel="0" max="512" min="266" style="39" width="9.13"/>
    <col collapsed="false" customWidth="true" hidden="false" outlineLevel="0" max="513" min="513" style="39" width="9.85"/>
    <col collapsed="false" customWidth="true" hidden="false" outlineLevel="0" max="514" min="514" style="39" width="14.57"/>
    <col collapsed="false" customWidth="true" hidden="false" outlineLevel="0" max="515" min="515" style="39" width="14.15"/>
    <col collapsed="false" customWidth="true" hidden="false" outlineLevel="0" max="516" min="516" style="39" width="13.57"/>
    <col collapsed="false" customWidth="true" hidden="false" outlineLevel="0" max="517" min="517" style="39" width="14.57"/>
    <col collapsed="false" customWidth="true" hidden="false" outlineLevel="0" max="518" min="518" style="39" width="7"/>
    <col collapsed="false" customWidth="false" hidden="false" outlineLevel="0" max="519" min="519" style="39" width="9.13"/>
    <col collapsed="false" customWidth="true" hidden="false" outlineLevel="0" max="520" min="520" style="39" width="33.57"/>
    <col collapsed="false" customWidth="true" hidden="false" outlineLevel="0" max="521" min="521" style="39" width="10.42"/>
    <col collapsed="false" customWidth="false" hidden="false" outlineLevel="0" max="768" min="522" style="39" width="9.13"/>
    <col collapsed="false" customWidth="true" hidden="false" outlineLevel="0" max="769" min="769" style="39" width="9.85"/>
    <col collapsed="false" customWidth="true" hidden="false" outlineLevel="0" max="770" min="770" style="39" width="14.57"/>
    <col collapsed="false" customWidth="true" hidden="false" outlineLevel="0" max="771" min="771" style="39" width="14.15"/>
    <col collapsed="false" customWidth="true" hidden="false" outlineLevel="0" max="772" min="772" style="39" width="13.57"/>
    <col collapsed="false" customWidth="true" hidden="false" outlineLevel="0" max="773" min="773" style="39" width="14.57"/>
    <col collapsed="false" customWidth="true" hidden="false" outlineLevel="0" max="774" min="774" style="39" width="7"/>
    <col collapsed="false" customWidth="false" hidden="false" outlineLevel="0" max="775" min="775" style="39" width="9.13"/>
    <col collapsed="false" customWidth="true" hidden="false" outlineLevel="0" max="776" min="776" style="39" width="33.57"/>
    <col collapsed="false" customWidth="true" hidden="false" outlineLevel="0" max="777" min="777" style="39" width="10.42"/>
    <col collapsed="false" customWidth="false" hidden="false" outlineLevel="0" max="1024" min="778" style="39" width="9.13"/>
  </cols>
  <sheetData>
    <row r="1" customFormat="false" ht="15" hidden="false" customHeight="false" outlineLevel="0" collapsed="false">
      <c r="A1" s="40" t="s">
        <v>4</v>
      </c>
      <c r="B1" s="40" t="s">
        <v>213</v>
      </c>
      <c r="C1" s="40"/>
      <c r="D1" s="40" t="s">
        <v>214</v>
      </c>
      <c r="E1" s="40" t="s">
        <v>215</v>
      </c>
      <c r="F1" s="40" t="s">
        <v>216</v>
      </c>
      <c r="G1" s="40"/>
      <c r="H1" s="41" t="s">
        <v>217</v>
      </c>
      <c r="I1" s="40" t="s">
        <v>227</v>
      </c>
    </row>
    <row r="2" customFormat="false" ht="15" hidden="false" customHeight="false" outlineLevel="0" collapsed="false">
      <c r="A2" s="40" t="s">
        <v>228</v>
      </c>
      <c r="B2" s="40" t="n">
        <v>38</v>
      </c>
      <c r="C2" s="40"/>
      <c r="D2" s="40" t="s">
        <v>205</v>
      </c>
      <c r="E2" s="40" t="n">
        <f aca="false">(SIN(F2)+1)/2</f>
        <v>0.278045772796277</v>
      </c>
      <c r="F2" s="40" t="n">
        <v>-0.45995574799075</v>
      </c>
      <c r="G2" s="40"/>
      <c r="H2" s="42" t="n">
        <f aca="false">(1-E2)*(1-E2)*E2</f>
        <v>0.144922435518332</v>
      </c>
      <c r="I2" s="40" t="n">
        <f aca="false">E$9*H2</f>
        <v>42.9135328431298</v>
      </c>
    </row>
    <row r="3" customFormat="false" ht="15" hidden="false" customHeight="false" outlineLevel="0" collapsed="false">
      <c r="A3" s="40" t="s">
        <v>229</v>
      </c>
      <c r="B3" s="40" t="n">
        <v>55</v>
      </c>
      <c r="C3" s="40"/>
      <c r="D3" s="40"/>
      <c r="E3" s="40"/>
      <c r="F3" s="40"/>
      <c r="G3" s="40"/>
      <c r="H3" s="42" t="n">
        <f aca="false">(1-E2)*E2*(1-E2)</f>
        <v>0.144922435518332</v>
      </c>
      <c r="I3" s="40" t="n">
        <f aca="false">E$9*H3</f>
        <v>42.9135328431298</v>
      </c>
    </row>
    <row r="4" customFormat="false" ht="15" hidden="false" customHeight="false" outlineLevel="0" collapsed="false">
      <c r="A4" s="40" t="s">
        <v>230</v>
      </c>
      <c r="B4" s="40" t="n">
        <v>21</v>
      </c>
      <c r="C4" s="40"/>
      <c r="D4" s="40"/>
      <c r="E4" s="40"/>
      <c r="F4" s="40"/>
      <c r="G4" s="40"/>
      <c r="H4" s="42" t="n">
        <f aca="false">(1-E2)*E2*E2</f>
        <v>0.0558138855080665</v>
      </c>
      <c r="I4" s="40" t="n">
        <f aca="false">E$9*H4</f>
        <v>16.5272616367955</v>
      </c>
    </row>
    <row r="5" customFormat="false" ht="15" hidden="false" customHeight="false" outlineLevel="0" collapsed="false">
      <c r="A5" s="40" t="s">
        <v>231</v>
      </c>
      <c r="B5" s="40" t="n">
        <v>34</v>
      </c>
      <c r="C5" s="40"/>
      <c r="D5" s="40"/>
      <c r="E5" s="40"/>
      <c r="F5" s="40"/>
      <c r="G5" s="40"/>
      <c r="H5" s="42" t="n">
        <f aca="false">E2*(1-E2)*(1-E2)</f>
        <v>0.144922435518332</v>
      </c>
      <c r="I5" s="40" t="n">
        <f aca="false">E$9*H5</f>
        <v>42.9135328431298</v>
      </c>
    </row>
    <row r="6" customFormat="false" ht="15" hidden="false" customHeight="false" outlineLevel="0" collapsed="false">
      <c r="A6" s="40" t="s">
        <v>232</v>
      </c>
      <c r="B6" s="40" t="n">
        <v>14</v>
      </c>
      <c r="C6" s="40"/>
      <c r="D6" s="40"/>
      <c r="E6" s="40"/>
      <c r="F6" s="40"/>
      <c r="G6" s="40"/>
      <c r="H6" s="42" t="n">
        <f aca="false">E2*(1-E2)*E2</f>
        <v>0.0558138855080665</v>
      </c>
      <c r="I6" s="40" t="n">
        <f aca="false">E$9*H6</f>
        <v>16.5272616367955</v>
      </c>
    </row>
    <row r="7" customFormat="false" ht="15" hidden="false" customHeight="false" outlineLevel="0" collapsed="false">
      <c r="A7" s="40" t="s">
        <v>233</v>
      </c>
      <c r="B7" s="40" t="n">
        <v>19</v>
      </c>
      <c r="C7" s="40"/>
      <c r="D7" s="40" t="s">
        <v>234</v>
      </c>
      <c r="E7" s="40" t="n">
        <f aca="false">EXP(F7)</f>
        <v>111.113798320078</v>
      </c>
      <c r="F7" s="40" t="n">
        <v>4.71055488623417</v>
      </c>
      <c r="G7" s="40"/>
      <c r="H7" s="42" t="n">
        <f aca="false">E2*E2*(1-E2)</f>
        <v>0.0558138855080665</v>
      </c>
      <c r="I7" s="40" t="n">
        <f aca="false">E$9*H7</f>
        <v>16.5272616367955</v>
      </c>
    </row>
    <row r="8" customFormat="false" ht="15" hidden="false" customHeight="false" outlineLevel="0" collapsed="false">
      <c r="A8" s="40" t="s">
        <v>235</v>
      </c>
      <c r="B8" s="40" t="n">
        <v>4</v>
      </c>
      <c r="C8" s="40"/>
      <c r="D8" s="40"/>
      <c r="E8" s="40"/>
      <c r="F8" s="40"/>
      <c r="G8" s="40"/>
      <c r="H8" s="42" t="n">
        <f aca="false">E2*E2*E2</f>
        <v>0.0214955662618125</v>
      </c>
      <c r="I8" s="40" t="n">
        <f aca="false">E$9*H8</f>
        <v>6.36513377282623</v>
      </c>
    </row>
    <row r="9" customFormat="false" ht="15" hidden="false" customHeight="false" outlineLevel="0" collapsed="false">
      <c r="A9" s="43" t="s">
        <v>236</v>
      </c>
      <c r="B9" s="40"/>
      <c r="C9" s="40"/>
      <c r="D9" s="40" t="s">
        <v>24</v>
      </c>
      <c r="E9" s="40" t="n">
        <f aca="false">E7+A12</f>
        <v>296.113798320078</v>
      </c>
      <c r="F9" s="40"/>
      <c r="G9" s="40"/>
      <c r="H9" s="42" t="n">
        <f aca="false">(1-E2)*(1-E2)*(1-E2)</f>
        <v>0.376295470658993</v>
      </c>
      <c r="I9" s="40" t="n">
        <f aca="false">E$9*H9</f>
        <v>111.426281107476</v>
      </c>
    </row>
    <row r="10" customFormat="false" ht="15" hidden="false" customHeight="false" outlineLevel="0" collapsed="false">
      <c r="A10" s="40"/>
      <c r="B10" s="40"/>
      <c r="C10" s="40"/>
      <c r="D10" s="40"/>
      <c r="E10" s="40"/>
      <c r="F10" s="40"/>
      <c r="G10" s="40"/>
      <c r="H10" s="40"/>
      <c r="I10" s="40"/>
    </row>
    <row r="11" customFormat="false" ht="15" hidden="false" customHeight="false" outlineLevel="0" collapsed="false">
      <c r="A11" s="40" t="s">
        <v>220</v>
      </c>
      <c r="B11" s="40" t="s">
        <v>221</v>
      </c>
      <c r="C11" s="40" t="s">
        <v>222</v>
      </c>
      <c r="D11" s="40" t="s">
        <v>208</v>
      </c>
      <c r="E11" s="40"/>
      <c r="F11" s="40"/>
      <c r="G11" s="40"/>
      <c r="H11" s="40"/>
      <c r="I11" s="40"/>
    </row>
    <row r="12" customFormat="false" ht="15" hidden="false" customHeight="false" outlineLevel="0" collapsed="false">
      <c r="A12" s="40" t="n">
        <f aca="false">SUM(B2:B8)</f>
        <v>185</v>
      </c>
      <c r="B12" s="40" t="n">
        <f aca="false">GAMMALN(A12+E7+1)-GAMMALN(E7+1)</f>
        <v>977.189752331544</v>
      </c>
      <c r="C12" s="40" t="n">
        <f aca="false" t="array" ref="C12:C12">SUM(B2:B8*LN(H2:H8))+E7*LN(H9)</f>
        <v>-525.097356518076</v>
      </c>
      <c r="D12" s="40" t="n">
        <f aca="false">B12+C12</f>
        <v>452.092395813467</v>
      </c>
      <c r="E12" s="40"/>
      <c r="F12" s="40"/>
      <c r="G12" s="40"/>
      <c r="H12" s="40"/>
      <c r="I12" s="4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9.1484375" defaultRowHeight="15" zeroHeight="false" outlineLevelRow="0" outlineLevelCol="0"/>
  <cols>
    <col collapsed="false" customWidth="true" hidden="false" outlineLevel="0" max="1" min="1" style="39" width="7.41"/>
    <col collapsed="false" customWidth="true" hidden="false" outlineLevel="0" max="2" min="2" style="39" width="10"/>
    <col collapsed="false" customWidth="true" hidden="false" outlineLevel="0" max="4" min="3" style="39" width="10.99"/>
    <col collapsed="false" customWidth="true" hidden="false" outlineLevel="0" max="5" min="5" style="39" width="9.71"/>
    <col collapsed="false" customWidth="true" hidden="false" outlineLevel="0" max="6" min="6" style="39" width="7"/>
    <col collapsed="false" customWidth="true" hidden="false" outlineLevel="0" max="7" min="7" style="39" width="3.14"/>
    <col collapsed="false" customWidth="true" hidden="false" outlineLevel="0" max="8" min="8" style="44" width="32.42"/>
    <col collapsed="false" customWidth="true" hidden="false" outlineLevel="0" max="9" min="9" style="44" width="22.86"/>
    <col collapsed="false" customWidth="false" hidden="false" outlineLevel="0" max="256" min="10" style="39" width="9.13"/>
    <col collapsed="false" customWidth="true" hidden="false" outlineLevel="0" max="257" min="257" style="39" width="9.85"/>
    <col collapsed="false" customWidth="true" hidden="false" outlineLevel="0" max="258" min="258" style="39" width="14.57"/>
    <col collapsed="false" customWidth="true" hidden="false" outlineLevel="0" max="259" min="259" style="39" width="14.15"/>
    <col collapsed="false" customWidth="true" hidden="false" outlineLevel="0" max="260" min="260" style="39" width="13.57"/>
    <col collapsed="false" customWidth="true" hidden="false" outlineLevel="0" max="261" min="261" style="39" width="14.57"/>
    <col collapsed="false" customWidth="true" hidden="false" outlineLevel="0" max="262" min="262" style="39" width="7"/>
    <col collapsed="false" customWidth="false" hidden="false" outlineLevel="0" max="263" min="263" style="39" width="9.13"/>
    <col collapsed="false" customWidth="true" hidden="false" outlineLevel="0" max="264" min="264" style="39" width="33.57"/>
    <col collapsed="false" customWidth="true" hidden="false" outlineLevel="0" max="265" min="265" style="39" width="10.42"/>
    <col collapsed="false" customWidth="false" hidden="false" outlineLevel="0" max="512" min="266" style="39" width="9.13"/>
    <col collapsed="false" customWidth="true" hidden="false" outlineLevel="0" max="513" min="513" style="39" width="9.85"/>
    <col collapsed="false" customWidth="true" hidden="false" outlineLevel="0" max="514" min="514" style="39" width="14.57"/>
    <col collapsed="false" customWidth="true" hidden="false" outlineLevel="0" max="515" min="515" style="39" width="14.15"/>
    <col collapsed="false" customWidth="true" hidden="false" outlineLevel="0" max="516" min="516" style="39" width="13.57"/>
    <col collapsed="false" customWidth="true" hidden="false" outlineLevel="0" max="517" min="517" style="39" width="14.57"/>
    <col collapsed="false" customWidth="true" hidden="false" outlineLevel="0" max="518" min="518" style="39" width="7"/>
    <col collapsed="false" customWidth="false" hidden="false" outlineLevel="0" max="519" min="519" style="39" width="9.13"/>
    <col collapsed="false" customWidth="true" hidden="false" outlineLevel="0" max="520" min="520" style="39" width="33.57"/>
    <col collapsed="false" customWidth="true" hidden="false" outlineLevel="0" max="521" min="521" style="39" width="10.42"/>
    <col collapsed="false" customWidth="false" hidden="false" outlineLevel="0" max="768" min="522" style="39" width="9.13"/>
    <col collapsed="false" customWidth="true" hidden="false" outlineLevel="0" max="769" min="769" style="39" width="9.85"/>
    <col collapsed="false" customWidth="true" hidden="false" outlineLevel="0" max="770" min="770" style="39" width="14.57"/>
    <col collapsed="false" customWidth="true" hidden="false" outlineLevel="0" max="771" min="771" style="39" width="14.15"/>
    <col collapsed="false" customWidth="true" hidden="false" outlineLevel="0" max="772" min="772" style="39" width="13.57"/>
    <col collapsed="false" customWidth="true" hidden="false" outlineLevel="0" max="773" min="773" style="39" width="14.57"/>
    <col collapsed="false" customWidth="true" hidden="false" outlineLevel="0" max="774" min="774" style="39" width="7"/>
    <col collapsed="false" customWidth="false" hidden="false" outlineLevel="0" max="775" min="775" style="39" width="9.13"/>
    <col collapsed="false" customWidth="true" hidden="false" outlineLevel="0" max="776" min="776" style="39" width="33.57"/>
    <col collapsed="false" customWidth="true" hidden="false" outlineLevel="0" max="777" min="777" style="39" width="10.42"/>
    <col collapsed="false" customWidth="false" hidden="false" outlineLevel="0" max="1024" min="778" style="39" width="9.13"/>
  </cols>
  <sheetData>
    <row r="1" customFormat="false" ht="15" hidden="false" customHeight="false" outlineLevel="0" collapsed="false">
      <c r="A1" s="40" t="s">
        <v>4</v>
      </c>
      <c r="B1" s="40" t="s">
        <v>213</v>
      </c>
      <c r="C1" s="40"/>
      <c r="D1" s="40" t="s">
        <v>214</v>
      </c>
      <c r="E1" s="40" t="s">
        <v>215</v>
      </c>
      <c r="F1" s="40" t="s">
        <v>216</v>
      </c>
      <c r="G1" s="40"/>
      <c r="H1" s="41" t="s">
        <v>217</v>
      </c>
      <c r="I1" s="41" t="s">
        <v>227</v>
      </c>
    </row>
    <row r="2" customFormat="false" ht="15" hidden="false" customHeight="false" outlineLevel="0" collapsed="false">
      <c r="A2" s="40" t="s">
        <v>228</v>
      </c>
      <c r="B2" s="40" t="n">
        <v>38</v>
      </c>
      <c r="C2" s="40"/>
      <c r="D2" s="40" t="s">
        <v>237</v>
      </c>
      <c r="E2" s="40" t="n">
        <f aca="false">(SIN(F2)+1)/2</f>
        <v>0.242123628484526</v>
      </c>
      <c r="F2" s="40" t="n">
        <v>-0.541886032861096</v>
      </c>
      <c r="G2" s="40"/>
      <c r="H2" s="42" t="n">
        <f aca="false">(1-E2)*(1-E3)*E4</f>
        <v>0.131820371103601</v>
      </c>
      <c r="I2" s="41" t="n">
        <f aca="false">E$9*H2</f>
        <v>38.6548595190355</v>
      </c>
    </row>
    <row r="3" customFormat="false" ht="15" hidden="false" customHeight="false" outlineLevel="0" collapsed="false">
      <c r="A3" s="40" t="s">
        <v>229</v>
      </c>
      <c r="B3" s="40" t="n">
        <v>55</v>
      </c>
      <c r="C3" s="40"/>
      <c r="D3" s="40" t="s">
        <v>238</v>
      </c>
      <c r="E3" s="40" t="n">
        <f aca="false">(SIN(F3)+1)/2</f>
        <v>0.337608924482932</v>
      </c>
      <c r="F3" s="40" t="n">
        <v>-0.330781383247127</v>
      </c>
      <c r="G3" s="40"/>
      <c r="H3" s="42" t="n">
        <f aca="false">(1-E2)*E3*(1-E4)</f>
        <v>0.188679333142825</v>
      </c>
      <c r="I3" s="41" t="n">
        <f aca="false">E$9*H3</f>
        <v>55.328118527668</v>
      </c>
    </row>
    <row r="4" customFormat="false" ht="15" hidden="false" customHeight="false" outlineLevel="0" collapsed="false">
      <c r="A4" s="40" t="s">
        <v>230</v>
      </c>
      <c r="B4" s="40" t="n">
        <v>21</v>
      </c>
      <c r="C4" s="40"/>
      <c r="D4" s="40" t="s">
        <v>239</v>
      </c>
      <c r="E4" s="40" t="n">
        <f aca="false">(SIN(F4)+1)/2</f>
        <v>0.262584864918273</v>
      </c>
      <c r="F4" s="40" t="n">
        <v>-0.494771163827473</v>
      </c>
      <c r="G4" s="40"/>
      <c r="H4" s="42" t="n">
        <f aca="false">(1-E2)*E3*E4</f>
        <v>0.067186493535541</v>
      </c>
      <c r="I4" s="41" t="n">
        <f aca="false">E$9*H4</f>
        <v>19.7016928980712</v>
      </c>
    </row>
    <row r="5" customFormat="false" ht="15" hidden="false" customHeight="false" outlineLevel="0" collapsed="false">
      <c r="A5" s="40" t="s">
        <v>231</v>
      </c>
      <c r="B5" s="40" t="n">
        <v>34</v>
      </c>
      <c r="C5" s="40"/>
      <c r="D5" s="40"/>
      <c r="E5" s="40"/>
      <c r="F5" s="40"/>
      <c r="G5" s="40"/>
      <c r="H5" s="42" t="n">
        <f aca="false">E2*(1-E3)*(1-E4)</f>
        <v>0.118267030695842</v>
      </c>
      <c r="I5" s="41" t="n">
        <f aca="false">E$9*H5</f>
        <v>34.6804929997376</v>
      </c>
    </row>
    <row r="6" customFormat="false" ht="15" hidden="false" customHeight="false" outlineLevel="0" collapsed="false">
      <c r="A6" s="40" t="s">
        <v>232</v>
      </c>
      <c r="B6" s="40" t="n">
        <v>14</v>
      </c>
      <c r="C6" s="40"/>
      <c r="D6" s="40"/>
      <c r="E6" s="40"/>
      <c r="F6" s="40"/>
      <c r="G6" s="40"/>
      <c r="H6" s="42" t="n">
        <f aca="false">E2*(1-E3)*E4</f>
        <v>0.0421134999841184</v>
      </c>
      <c r="I6" s="41" t="n">
        <f aca="false">E$9*H6</f>
        <v>12.349316058757</v>
      </c>
    </row>
    <row r="7" customFormat="false" ht="15" hidden="false" customHeight="false" outlineLevel="0" collapsed="false">
      <c r="A7" s="40" t="s">
        <v>233</v>
      </c>
      <c r="B7" s="40" t="n">
        <v>19</v>
      </c>
      <c r="C7" s="40"/>
      <c r="D7" s="40" t="s">
        <v>234</v>
      </c>
      <c r="E7" s="40" t="n">
        <f aca="false">EXP(F7)</f>
        <v>108.238891647906</v>
      </c>
      <c r="F7" s="40" t="n">
        <v>4.68434074404575</v>
      </c>
      <c r="G7" s="40"/>
      <c r="H7" s="42" t="n">
        <f aca="false">E2*E3*(1-E4)</f>
        <v>0.0602785975095527</v>
      </c>
      <c r="I7" s="41" t="n">
        <f aca="false">E$9*H7</f>
        <v>17.6760291237915</v>
      </c>
    </row>
    <row r="8" customFormat="false" ht="15" hidden="false" customHeight="false" outlineLevel="0" collapsed="false">
      <c r="A8" s="40" t="s">
        <v>235</v>
      </c>
      <c r="B8" s="40" t="n">
        <v>4</v>
      </c>
      <c r="C8" s="40"/>
      <c r="D8" s="40"/>
      <c r="E8" s="40"/>
      <c r="F8" s="40"/>
      <c r="G8" s="40"/>
      <c r="H8" s="42" t="n">
        <f aca="false">E2*E3*E4</f>
        <v>0.0214645002950131</v>
      </c>
      <c r="I8" s="41" t="n">
        <f aca="false">E$9*H8</f>
        <v>6.2942262762858</v>
      </c>
    </row>
    <row r="9" customFormat="false" ht="15" hidden="false" customHeight="false" outlineLevel="0" collapsed="false">
      <c r="A9" s="43" t="s">
        <v>236</v>
      </c>
      <c r="B9" s="40"/>
      <c r="C9" s="40"/>
      <c r="D9" s="40" t="s">
        <v>24</v>
      </c>
      <c r="E9" s="40" t="n">
        <f aca="false">E7+A12</f>
        <v>293.238891647906</v>
      </c>
      <c r="F9" s="40"/>
      <c r="G9" s="40"/>
      <c r="H9" s="42" t="n">
        <f aca="false">(1-E2)*(1-E3)*(1-E4)</f>
        <v>0.370190173733507</v>
      </c>
      <c r="I9" s="41" t="n">
        <f aca="false">E$9*H9</f>
        <v>108.554156244559</v>
      </c>
    </row>
    <row r="10" customFormat="false" ht="15" hidden="false" customHeight="false" outlineLevel="0" collapsed="false">
      <c r="A10" s="40"/>
      <c r="B10" s="40"/>
      <c r="C10" s="40"/>
      <c r="D10" s="40"/>
      <c r="E10" s="40"/>
      <c r="F10" s="40"/>
      <c r="G10" s="40"/>
      <c r="H10" s="41"/>
      <c r="I10" s="41"/>
    </row>
    <row r="11" customFormat="false" ht="15" hidden="false" customHeight="false" outlineLevel="0" collapsed="false">
      <c r="A11" s="40" t="s">
        <v>220</v>
      </c>
      <c r="B11" s="40" t="s">
        <v>221</v>
      </c>
      <c r="C11" s="40" t="s">
        <v>222</v>
      </c>
      <c r="D11" s="40" t="s">
        <v>208</v>
      </c>
      <c r="E11" s="40"/>
      <c r="F11" s="40"/>
      <c r="G11" s="40"/>
      <c r="H11" s="41" t="n">
        <f aca="false">SUM(H2:H9)</f>
        <v>1</v>
      </c>
      <c r="I11" s="41"/>
    </row>
    <row r="12" customFormat="false" ht="15" hidden="false" customHeight="false" outlineLevel="0" collapsed="false">
      <c r="A12" s="40" t="n">
        <f aca="false">SUM(B2:B8)</f>
        <v>185</v>
      </c>
      <c r="B12" s="40" t="n">
        <f aca="false">GAMMALN(A12+E7+1)-GAMMALN(E7+1)</f>
        <v>974.356496723368</v>
      </c>
      <c r="C12" s="40" t="n">
        <f aca="false" t="array" ref="C12:C12">SUM(B2:B8*LN(H2:H8))+E7*LN(H9)</f>
        <v>-518.650082679538</v>
      </c>
      <c r="D12" s="40" t="n">
        <f aca="false">B12+C12</f>
        <v>455.70641404383</v>
      </c>
      <c r="E12" s="40"/>
      <c r="F12" s="40"/>
      <c r="G12" s="40"/>
      <c r="H12" s="41"/>
      <c r="I12" s="4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1484375" defaultRowHeight="15" zeroHeight="false" outlineLevelRow="0" outlineLevelCol="0"/>
  <cols>
    <col collapsed="false" customWidth="true" hidden="false" outlineLevel="0" max="1" min="1" style="39" width="7.41"/>
    <col collapsed="false" customWidth="true" hidden="false" outlineLevel="0" max="2" min="2" style="39" width="9.59"/>
    <col collapsed="false" customWidth="true" hidden="false" outlineLevel="0" max="3" min="3" style="39" width="11.42"/>
    <col collapsed="false" customWidth="true" hidden="false" outlineLevel="0" max="4" min="4" style="39" width="10.42"/>
    <col collapsed="false" customWidth="true" hidden="false" outlineLevel="0" max="5" min="5" style="39" width="9"/>
    <col collapsed="false" customWidth="true" hidden="false" outlineLevel="0" max="6" min="6" style="39" width="6.57"/>
    <col collapsed="false" customWidth="false" hidden="false" outlineLevel="0" max="7" min="7" style="39" width="9.13"/>
    <col collapsed="false" customWidth="true" hidden="false" outlineLevel="0" max="8" min="8" style="39" width="33"/>
    <col collapsed="false" customWidth="true" hidden="false" outlineLevel="0" max="9" min="9" style="39" width="7.57"/>
    <col collapsed="false" customWidth="false" hidden="false" outlineLevel="0" max="256" min="10" style="39" width="9.13"/>
    <col collapsed="false" customWidth="true" hidden="false" outlineLevel="0" max="257" min="257" style="39" width="9.85"/>
    <col collapsed="false" customWidth="true" hidden="false" outlineLevel="0" max="258" min="258" style="39" width="14.57"/>
    <col collapsed="false" customWidth="true" hidden="false" outlineLevel="0" max="259" min="259" style="39" width="14.15"/>
    <col collapsed="false" customWidth="true" hidden="false" outlineLevel="0" max="260" min="260" style="39" width="13.57"/>
    <col collapsed="false" customWidth="true" hidden="false" outlineLevel="0" max="261" min="261" style="39" width="14.57"/>
    <col collapsed="false" customWidth="true" hidden="false" outlineLevel="0" max="262" min="262" style="39" width="7"/>
    <col collapsed="false" customWidth="false" hidden="false" outlineLevel="0" max="263" min="263" style="39" width="9.13"/>
    <col collapsed="false" customWidth="true" hidden="false" outlineLevel="0" max="264" min="264" style="39" width="33.57"/>
    <col collapsed="false" customWidth="true" hidden="false" outlineLevel="0" max="265" min="265" style="39" width="10.42"/>
    <col collapsed="false" customWidth="false" hidden="false" outlineLevel="0" max="512" min="266" style="39" width="9.13"/>
    <col collapsed="false" customWidth="true" hidden="false" outlineLevel="0" max="513" min="513" style="39" width="9.85"/>
    <col collapsed="false" customWidth="true" hidden="false" outlineLevel="0" max="514" min="514" style="39" width="14.57"/>
    <col collapsed="false" customWidth="true" hidden="false" outlineLevel="0" max="515" min="515" style="39" width="14.15"/>
    <col collapsed="false" customWidth="true" hidden="false" outlineLevel="0" max="516" min="516" style="39" width="13.57"/>
    <col collapsed="false" customWidth="true" hidden="false" outlineLevel="0" max="517" min="517" style="39" width="14.57"/>
    <col collapsed="false" customWidth="true" hidden="false" outlineLevel="0" max="518" min="518" style="39" width="7"/>
    <col collapsed="false" customWidth="false" hidden="false" outlineLevel="0" max="519" min="519" style="39" width="9.13"/>
    <col collapsed="false" customWidth="true" hidden="false" outlineLevel="0" max="520" min="520" style="39" width="33.57"/>
    <col collapsed="false" customWidth="true" hidden="false" outlineLevel="0" max="521" min="521" style="39" width="10.42"/>
    <col collapsed="false" customWidth="false" hidden="false" outlineLevel="0" max="768" min="522" style="39" width="9.13"/>
    <col collapsed="false" customWidth="true" hidden="false" outlineLevel="0" max="769" min="769" style="39" width="9.85"/>
    <col collapsed="false" customWidth="true" hidden="false" outlineLevel="0" max="770" min="770" style="39" width="14.57"/>
    <col collapsed="false" customWidth="true" hidden="false" outlineLevel="0" max="771" min="771" style="39" width="14.15"/>
    <col collapsed="false" customWidth="true" hidden="false" outlineLevel="0" max="772" min="772" style="39" width="13.57"/>
    <col collapsed="false" customWidth="true" hidden="false" outlineLevel="0" max="773" min="773" style="39" width="14.57"/>
    <col collapsed="false" customWidth="true" hidden="false" outlineLevel="0" max="774" min="774" style="39" width="7"/>
    <col collapsed="false" customWidth="false" hidden="false" outlineLevel="0" max="775" min="775" style="39" width="9.13"/>
    <col collapsed="false" customWidth="true" hidden="false" outlineLevel="0" max="776" min="776" style="39" width="33.57"/>
    <col collapsed="false" customWidth="true" hidden="false" outlineLevel="0" max="777" min="777" style="39" width="10.42"/>
    <col collapsed="false" customWidth="false" hidden="false" outlineLevel="0" max="1024" min="778" style="39" width="9.13"/>
  </cols>
  <sheetData>
    <row r="1" customFormat="false" ht="15" hidden="false" customHeight="false" outlineLevel="0" collapsed="false">
      <c r="A1" s="40" t="s">
        <v>4</v>
      </c>
      <c r="B1" s="40" t="s">
        <v>213</v>
      </c>
      <c r="C1" s="40"/>
      <c r="D1" s="40" t="s">
        <v>214</v>
      </c>
      <c r="E1" s="40" t="s">
        <v>215</v>
      </c>
      <c r="F1" s="40" t="s">
        <v>216</v>
      </c>
      <c r="G1" s="40"/>
      <c r="H1" s="41" t="s">
        <v>217</v>
      </c>
      <c r="I1" s="40" t="s">
        <v>227</v>
      </c>
    </row>
    <row r="2" customFormat="false" ht="15" hidden="false" customHeight="false" outlineLevel="0" collapsed="false">
      <c r="A2" s="40" t="s">
        <v>228</v>
      </c>
      <c r="B2" s="40" t="n">
        <v>38</v>
      </c>
      <c r="C2" s="40"/>
      <c r="D2" s="40" t="s">
        <v>205</v>
      </c>
      <c r="E2" s="40" t="n">
        <f aca="false">(SIN(F2)+1)/2</f>
        <v>0.246841027987189</v>
      </c>
      <c r="F2" s="40" t="n">
        <v>-0.530909603188679</v>
      </c>
      <c r="G2" s="40"/>
      <c r="H2" s="42" t="n">
        <f aca="false">(1-E2)*(1-E2)*E2</f>
        <v>0.140020187343665</v>
      </c>
      <c r="I2" s="40" t="n">
        <f aca="false">E$9*H2</f>
        <v>45.1551686686118</v>
      </c>
    </row>
    <row r="3" customFormat="false" ht="15" hidden="false" customHeight="false" outlineLevel="0" collapsed="false">
      <c r="A3" s="40" t="s">
        <v>229</v>
      </c>
      <c r="B3" s="40" t="n">
        <v>55</v>
      </c>
      <c r="C3" s="40"/>
      <c r="D3" s="40" t="s">
        <v>19</v>
      </c>
      <c r="E3" s="40" t="n">
        <f aca="false">(SIN(F3)+1)/2</f>
        <v>0.28440176466075</v>
      </c>
      <c r="F3" s="40" t="n">
        <v>-0.445818442168881</v>
      </c>
      <c r="G3" s="40"/>
      <c r="H3" s="42" t="n">
        <f aca="false">(1-E2)*E2*(1-E3)</f>
        <v>0.133037250697843</v>
      </c>
      <c r="I3" s="40" t="n">
        <f aca="false">E$9*H3</f>
        <v>42.9032385146375</v>
      </c>
    </row>
    <row r="4" customFormat="false" ht="15" hidden="false" customHeight="false" outlineLevel="0" collapsed="false">
      <c r="A4" s="40" t="s">
        <v>230</v>
      </c>
      <c r="B4" s="40" t="n">
        <v>21</v>
      </c>
      <c r="C4" s="40"/>
      <c r="D4" s="40"/>
      <c r="E4" s="40"/>
      <c r="F4" s="40"/>
      <c r="G4" s="40"/>
      <c r="H4" s="42" t="n">
        <f aca="false">(1-E2)*E2*E3</f>
        <v>0.0528732841915741</v>
      </c>
      <c r="I4" s="40" t="n">
        <f aca="false">E$9*H4</f>
        <v>17.0511274911674</v>
      </c>
    </row>
    <row r="5" customFormat="false" ht="15" hidden="false" customHeight="false" outlineLevel="0" collapsed="false">
      <c r="A5" s="40" t="s">
        <v>231</v>
      </c>
      <c r="B5" s="40" t="n">
        <v>34</v>
      </c>
      <c r="C5" s="40"/>
      <c r="D5" s="40"/>
      <c r="E5" s="40"/>
      <c r="F5" s="40"/>
      <c r="G5" s="40"/>
      <c r="H5" s="42" t="n">
        <f aca="false">E2*(1-E3)*(1-E3)</f>
        <v>0.126402559580931</v>
      </c>
      <c r="I5" s="40" t="n">
        <f aca="false">E$9*H5</f>
        <v>40.7636142066583</v>
      </c>
    </row>
    <row r="6" customFormat="false" ht="15" hidden="false" customHeight="false" outlineLevel="0" collapsed="false">
      <c r="A6" s="40" t="s">
        <v>232</v>
      </c>
      <c r="B6" s="40" t="n">
        <v>14</v>
      </c>
      <c r="C6" s="40"/>
      <c r="D6" s="40"/>
      <c r="E6" s="40"/>
      <c r="F6" s="40"/>
      <c r="G6" s="40"/>
      <c r="H6" s="42" t="n">
        <f aca="false">E2*(1-E3)*E3</f>
        <v>0.0502364444560285</v>
      </c>
      <c r="I6" s="40" t="n">
        <f aca="false">E$9*H6</f>
        <v>16.2007719440889</v>
      </c>
    </row>
    <row r="7" customFormat="false" ht="15" hidden="false" customHeight="false" outlineLevel="0" collapsed="false">
      <c r="A7" s="40" t="s">
        <v>233</v>
      </c>
      <c r="B7" s="40" t="n">
        <v>19</v>
      </c>
      <c r="C7" s="40"/>
      <c r="D7" s="40" t="s">
        <v>234</v>
      </c>
      <c r="E7" s="40" t="n">
        <f aca="false">EXP(F7)</f>
        <v>137.490417455185</v>
      </c>
      <c r="F7" s="40" t="n">
        <v>4.92355422344306</v>
      </c>
      <c r="G7" s="40"/>
      <c r="H7" s="42" t="n">
        <f aca="false">E2*E3*(1-E3)</f>
        <v>0.0502364444560285</v>
      </c>
      <c r="I7" s="40" t="n">
        <f aca="false">E$9*H7</f>
        <v>16.2007719440889</v>
      </c>
    </row>
    <row r="8" customFormat="false" ht="15" hidden="false" customHeight="false" outlineLevel="0" collapsed="false">
      <c r="A8" s="40" t="s">
        <v>235</v>
      </c>
      <c r="B8" s="40" t="n">
        <v>4</v>
      </c>
      <c r="C8" s="40"/>
      <c r="D8" s="40"/>
      <c r="E8" s="40"/>
      <c r="F8" s="40"/>
      <c r="G8" s="40"/>
      <c r="H8" s="42" t="n">
        <f aca="false">E2*E3*E3</f>
        <v>0.0199655794942017</v>
      </c>
      <c r="I8" s="40" t="n">
        <f aca="false">E$9*H8</f>
        <v>6.43870806581979</v>
      </c>
    </row>
    <row r="9" customFormat="false" ht="15" hidden="false" customHeight="false" outlineLevel="0" collapsed="false">
      <c r="A9" s="43" t="s">
        <v>236</v>
      </c>
      <c r="B9" s="40"/>
      <c r="C9" s="40"/>
      <c r="D9" s="40" t="s">
        <v>24</v>
      </c>
      <c r="E9" s="40" t="n">
        <f aca="false">E7+A12</f>
        <v>322.490417455185</v>
      </c>
      <c r="F9" s="40"/>
      <c r="G9" s="40"/>
      <c r="H9" s="42" t="n">
        <f aca="false">(1-E2)*(1-E2)*(1-E2)</f>
        <v>0.427228249779729</v>
      </c>
      <c r="I9" s="40" t="n">
        <f aca="false">E$9*H9</f>
        <v>137.777016620113</v>
      </c>
    </row>
    <row r="10" customFormat="false" ht="15" hidden="false" customHeight="false" outlineLevel="0" collapsed="false">
      <c r="A10" s="40"/>
      <c r="B10" s="40"/>
      <c r="C10" s="40"/>
      <c r="D10" s="40"/>
      <c r="E10" s="40"/>
      <c r="F10" s="40"/>
      <c r="G10" s="40"/>
      <c r="H10" s="41"/>
      <c r="I10" s="40"/>
    </row>
    <row r="11" customFormat="false" ht="15" hidden="false" customHeight="false" outlineLevel="0" collapsed="false">
      <c r="A11" s="40" t="s">
        <v>220</v>
      </c>
      <c r="B11" s="40" t="s">
        <v>221</v>
      </c>
      <c r="C11" s="40" t="s">
        <v>222</v>
      </c>
      <c r="D11" s="40" t="s">
        <v>208</v>
      </c>
      <c r="E11" s="40"/>
      <c r="F11" s="40"/>
      <c r="G11" s="40"/>
      <c r="H11" s="41" t="n">
        <f aca="false">SUM(H2:H9)</f>
        <v>1</v>
      </c>
      <c r="I11" s="40"/>
    </row>
    <row r="12" customFormat="false" ht="15" hidden="false" customHeight="false" outlineLevel="0" collapsed="false">
      <c r="A12" s="40" t="n">
        <f aca="false">SUM(B2:B8)</f>
        <v>185</v>
      </c>
      <c r="B12" s="40" t="n">
        <f aca="false">GAMMALN(A12+E7+1)-GAMMALN(E7+1)</f>
        <v>1001.21271562529</v>
      </c>
      <c r="C12" s="40" t="n">
        <f aca="false" t="array" ref="C12:C12">SUM(B2:B8*LN(H2:H8))+E7*LN(H9)</f>
        <v>-548.992766353074</v>
      </c>
      <c r="D12" s="40" t="n">
        <f aca="false">B12+C12</f>
        <v>452.219949272214</v>
      </c>
      <c r="E12" s="40"/>
      <c r="F12" s="40"/>
      <c r="G12" s="40"/>
      <c r="H12" s="40"/>
      <c r="I12" s="4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484375" defaultRowHeight="15" zeroHeight="false" outlineLevelRow="0" outlineLevelCol="0"/>
  <cols>
    <col collapsed="false" customWidth="false" hidden="false" outlineLevel="0" max="1" min="1" style="39" width="9.13"/>
    <col collapsed="false" customWidth="true" hidden="false" outlineLevel="0" max="2" min="2" style="39" width="12.42"/>
    <col collapsed="false" customWidth="true" hidden="false" outlineLevel="0" max="3" min="3" style="39" width="3.42"/>
    <col collapsed="false" customWidth="true" hidden="false" outlineLevel="0" max="4" min="4" style="39" width="7.29"/>
    <col collapsed="false" customWidth="true" hidden="false" outlineLevel="0" max="5" min="5" style="39" width="7"/>
    <col collapsed="false" customWidth="true" hidden="false" outlineLevel="0" max="6" min="6" style="39" width="5.86"/>
    <col collapsed="false" customWidth="true" hidden="false" outlineLevel="0" max="7" min="7" style="39" width="7.29"/>
    <col collapsed="false" customWidth="true" hidden="false" outlineLevel="0" max="8" min="8" style="39" width="14.57"/>
    <col collapsed="false" customWidth="false" hidden="false" outlineLevel="0" max="9" min="9" style="39" width="9.13"/>
    <col collapsed="false" customWidth="true" hidden="false" outlineLevel="0" max="11" min="10" style="39" width="15.87"/>
    <col collapsed="false" customWidth="true" hidden="false" outlineLevel="0" max="13" min="12" style="39" width="14.57"/>
    <col collapsed="false" customWidth="false" hidden="false" outlineLevel="0" max="257" min="14" style="39" width="9.13"/>
    <col collapsed="false" customWidth="true" hidden="false" outlineLevel="0" max="258" min="258" style="39" width="15.57"/>
    <col collapsed="false" customWidth="true" hidden="false" outlineLevel="0" max="262" min="259" style="39" width="9"/>
    <col collapsed="false" customWidth="false" hidden="false" outlineLevel="0" max="263" min="263" style="39" width="9.13"/>
    <col collapsed="false" customWidth="true" hidden="false" outlineLevel="0" max="264" min="264" style="39" width="14.57"/>
    <col collapsed="false" customWidth="false" hidden="false" outlineLevel="0" max="265" min="265" style="39" width="9.13"/>
    <col collapsed="false" customWidth="true" hidden="false" outlineLevel="0" max="267" min="266" style="39" width="15.87"/>
    <col collapsed="false" customWidth="true" hidden="false" outlineLevel="0" max="269" min="268" style="39" width="14.57"/>
    <col collapsed="false" customWidth="false" hidden="false" outlineLevel="0" max="513" min="270" style="39" width="9.13"/>
    <col collapsed="false" customWidth="true" hidden="false" outlineLevel="0" max="514" min="514" style="39" width="15.57"/>
    <col collapsed="false" customWidth="true" hidden="false" outlineLevel="0" max="518" min="515" style="39" width="9"/>
    <col collapsed="false" customWidth="false" hidden="false" outlineLevel="0" max="519" min="519" style="39" width="9.13"/>
    <col collapsed="false" customWidth="true" hidden="false" outlineLevel="0" max="520" min="520" style="39" width="14.57"/>
    <col collapsed="false" customWidth="false" hidden="false" outlineLevel="0" max="521" min="521" style="39" width="9.13"/>
    <col collapsed="false" customWidth="true" hidden="false" outlineLevel="0" max="523" min="522" style="39" width="15.87"/>
    <col collapsed="false" customWidth="true" hidden="false" outlineLevel="0" max="525" min="524" style="39" width="14.57"/>
    <col collapsed="false" customWidth="false" hidden="false" outlineLevel="0" max="769" min="526" style="39" width="9.13"/>
    <col collapsed="false" customWidth="true" hidden="false" outlineLevel="0" max="770" min="770" style="39" width="15.57"/>
    <col collapsed="false" customWidth="true" hidden="false" outlineLevel="0" max="774" min="771" style="39" width="9"/>
    <col collapsed="false" customWidth="false" hidden="false" outlineLevel="0" max="775" min="775" style="39" width="9.13"/>
    <col collapsed="false" customWidth="true" hidden="false" outlineLevel="0" max="776" min="776" style="39" width="14.57"/>
    <col collapsed="false" customWidth="false" hidden="false" outlineLevel="0" max="777" min="777" style="39" width="9.13"/>
    <col collapsed="false" customWidth="true" hidden="false" outlineLevel="0" max="779" min="778" style="39" width="15.87"/>
    <col collapsed="false" customWidth="true" hidden="false" outlineLevel="0" max="781" min="780" style="39" width="14.57"/>
    <col collapsed="false" customWidth="false" hidden="false" outlineLevel="0" max="1024" min="782" style="39" width="9.13"/>
  </cols>
  <sheetData>
    <row r="1" customFormat="false" ht="15" hidden="false" customHeight="false" outlineLevel="0" collapsed="false">
      <c r="A1" s="40" t="s">
        <v>240</v>
      </c>
      <c r="B1" s="40" t="str">
        <f aca="false">T("-2LnLikelihood")</f>
        <v>-2LnLikelihood</v>
      </c>
      <c r="C1" s="40" t="s">
        <v>241</v>
      </c>
      <c r="D1" s="40" t="s">
        <v>242</v>
      </c>
      <c r="E1" s="40" t="s">
        <v>243</v>
      </c>
      <c r="F1" s="40" t="s">
        <v>244</v>
      </c>
      <c r="G1" s="40" t="s">
        <v>245</v>
      </c>
    </row>
    <row r="2" customFormat="false" ht="15" hidden="false" customHeight="false" outlineLevel="0" collapsed="false">
      <c r="A2" s="40" t="s">
        <v>246</v>
      </c>
      <c r="B2" s="40" t="n">
        <f aca="false">-2*Mo!D12</f>
        <v>-904.184791626934</v>
      </c>
      <c r="C2" s="40" t="n">
        <v>2</v>
      </c>
      <c r="D2" s="40" t="n">
        <f aca="false">B2+2*C2</f>
        <v>-900.184791626934</v>
      </c>
      <c r="E2" s="40" t="n">
        <f aca="false">D2+2*C2*(C2+1)/(185-C2-1)</f>
        <v>-900.118857561</v>
      </c>
      <c r="F2" s="40" t="n">
        <f aca="false">E2-MIN(E$2:E$4)</f>
        <v>3.07174830443728</v>
      </c>
      <c r="G2" s="45" t="n">
        <f aca="false" t="array" ref="G2:G2">EXP(-F2/2)/SUM(EXP(-F$2:F$4/2))</f>
        <v>0.165299860990105</v>
      </c>
    </row>
    <row r="3" customFormat="false" ht="15" hidden="false" customHeight="false" outlineLevel="0" collapsed="false">
      <c r="A3" s="40" t="s">
        <v>247</v>
      </c>
      <c r="B3" s="40" t="n">
        <f aca="false">-2*Mt!D12</f>
        <v>-911.412828087659</v>
      </c>
      <c r="C3" s="40" t="n">
        <v>4</v>
      </c>
      <c r="D3" s="40" t="n">
        <f aca="false">B3+2*C3</f>
        <v>-903.412828087659</v>
      </c>
      <c r="E3" s="40" t="n">
        <f aca="false">D3+2*C3*(C3+1)/(185-C3-1)</f>
        <v>-903.190605865437</v>
      </c>
      <c r="F3" s="40" t="n">
        <f aca="false">E3-MIN(E$2:E$4)</f>
        <v>0</v>
      </c>
      <c r="G3" s="45" t="n">
        <f aca="false" t="array" ref="G3:G3">EXP(-F3/2)/SUM(EXP(-F$2:F$4/2))</f>
        <v>0.767881416855622</v>
      </c>
    </row>
    <row r="4" customFormat="false" ht="15" hidden="false" customHeight="false" outlineLevel="0" collapsed="false">
      <c r="A4" s="40" t="s">
        <v>248</v>
      </c>
      <c r="B4" s="40" t="n">
        <f aca="false">-2*Mb!D12</f>
        <v>-904.439898544429</v>
      </c>
      <c r="C4" s="40" t="n">
        <v>3</v>
      </c>
      <c r="D4" s="40" t="n">
        <f aca="false">B4+2*C4</f>
        <v>-898.439898544429</v>
      </c>
      <c r="E4" s="40" t="n">
        <f aca="false">D4+2*C4*(C4+1)/(185-C4-1)</f>
        <v>-898.307301859346</v>
      </c>
      <c r="F4" s="40" t="n">
        <f aca="false">E4-MIN(E$2:E$4)</f>
        <v>4.88330400609141</v>
      </c>
      <c r="G4" s="45" t="n">
        <f aca="false" t="array" ref="G4:G4">EXP(-F4/2)/SUM(EXP(-F$2:F$4/2))</f>
        <v>0.066818722154273</v>
      </c>
    </row>
    <row r="8" customFormat="false" ht="15" hidden="false" customHeight="false" outlineLevel="0" collapsed="false">
      <c r="G8" s="40"/>
      <c r="H8" s="40"/>
      <c r="I8" s="40"/>
      <c r="J8" s="40"/>
      <c r="K8" s="40"/>
      <c r="L8" s="40"/>
      <c r="M8" s="40"/>
    </row>
    <row r="9" customFormat="false" ht="15" hidden="false" customHeight="false" outlineLevel="0" collapsed="false">
      <c r="G9" s="40"/>
      <c r="H9" s="40"/>
      <c r="I9" s="40"/>
      <c r="J9" s="40"/>
      <c r="K9" s="40"/>
      <c r="L9" s="40"/>
      <c r="M9" s="40"/>
    </row>
    <row r="10" customFormat="false" ht="15" hidden="false" customHeight="false" outlineLevel="0" collapsed="false">
      <c r="G10" s="40"/>
      <c r="H10" s="40"/>
      <c r="I10" s="40"/>
      <c r="J10" s="40"/>
      <c r="K10" s="40"/>
      <c r="L10" s="40"/>
      <c r="M10" s="40"/>
    </row>
    <row r="11" customFormat="false" ht="15" hidden="false" customHeight="false" outlineLevel="0" collapsed="false">
      <c r="G11" s="40"/>
      <c r="H11" s="40"/>
      <c r="I11" s="40"/>
      <c r="J11" s="40"/>
      <c r="K11" s="40"/>
      <c r="L11" s="40"/>
      <c r="M11" s="4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484375" defaultRowHeight="15" zeroHeight="false" outlineLevelRow="0" outlineLevelCol="0"/>
  <cols>
    <col collapsed="false" customWidth="true" hidden="false" outlineLevel="0" max="1" min="1" style="39" width="7.41"/>
    <col collapsed="false" customWidth="true" hidden="false" outlineLevel="0" max="2" min="2" style="39" width="9.59"/>
    <col collapsed="false" customWidth="true" hidden="false" outlineLevel="0" max="3" min="3" style="39" width="11.42"/>
    <col collapsed="false" customWidth="true" hidden="false" outlineLevel="0" max="4" min="4" style="39" width="10.42"/>
    <col collapsed="false" customWidth="true" hidden="false" outlineLevel="0" max="5" min="5" style="39" width="9"/>
    <col collapsed="false" customWidth="true" hidden="false" outlineLevel="0" max="6" min="6" style="39" width="6.57"/>
    <col collapsed="false" customWidth="false" hidden="false" outlineLevel="0" max="7" min="7" style="39" width="9.13"/>
    <col collapsed="false" customWidth="true" hidden="false" outlineLevel="0" max="8" min="8" style="39" width="33"/>
    <col collapsed="false" customWidth="true" hidden="false" outlineLevel="0" max="9" min="9" style="39" width="7.57"/>
    <col collapsed="false" customWidth="false" hidden="false" outlineLevel="0" max="256" min="10" style="39" width="9.13"/>
    <col collapsed="false" customWidth="true" hidden="false" outlineLevel="0" max="257" min="257" style="39" width="9.85"/>
    <col collapsed="false" customWidth="true" hidden="false" outlineLevel="0" max="258" min="258" style="39" width="14.57"/>
    <col collapsed="false" customWidth="true" hidden="false" outlineLevel="0" max="259" min="259" style="39" width="14.15"/>
    <col collapsed="false" customWidth="true" hidden="false" outlineLevel="0" max="260" min="260" style="39" width="13.57"/>
    <col collapsed="false" customWidth="true" hidden="false" outlineLevel="0" max="261" min="261" style="39" width="14.57"/>
    <col collapsed="false" customWidth="true" hidden="false" outlineLevel="0" max="262" min="262" style="39" width="7"/>
    <col collapsed="false" customWidth="false" hidden="false" outlineLevel="0" max="263" min="263" style="39" width="9.13"/>
    <col collapsed="false" customWidth="true" hidden="false" outlineLevel="0" max="264" min="264" style="39" width="33.57"/>
    <col collapsed="false" customWidth="true" hidden="false" outlineLevel="0" max="265" min="265" style="39" width="10.42"/>
    <col collapsed="false" customWidth="false" hidden="false" outlineLevel="0" max="512" min="266" style="39" width="9.13"/>
    <col collapsed="false" customWidth="true" hidden="false" outlineLevel="0" max="513" min="513" style="39" width="9.85"/>
    <col collapsed="false" customWidth="true" hidden="false" outlineLevel="0" max="514" min="514" style="39" width="14.57"/>
    <col collapsed="false" customWidth="true" hidden="false" outlineLevel="0" max="515" min="515" style="39" width="14.15"/>
    <col collapsed="false" customWidth="true" hidden="false" outlineLevel="0" max="516" min="516" style="39" width="13.57"/>
    <col collapsed="false" customWidth="true" hidden="false" outlineLevel="0" max="517" min="517" style="39" width="14.57"/>
    <col collapsed="false" customWidth="true" hidden="false" outlineLevel="0" max="518" min="518" style="39" width="7"/>
    <col collapsed="false" customWidth="false" hidden="false" outlineLevel="0" max="519" min="519" style="39" width="9.13"/>
    <col collapsed="false" customWidth="true" hidden="false" outlineLevel="0" max="520" min="520" style="39" width="33.57"/>
    <col collapsed="false" customWidth="true" hidden="false" outlineLevel="0" max="521" min="521" style="39" width="10.42"/>
    <col collapsed="false" customWidth="false" hidden="false" outlineLevel="0" max="768" min="522" style="39" width="9.13"/>
    <col collapsed="false" customWidth="true" hidden="false" outlineLevel="0" max="769" min="769" style="39" width="9.85"/>
    <col collapsed="false" customWidth="true" hidden="false" outlineLevel="0" max="770" min="770" style="39" width="14.57"/>
    <col collapsed="false" customWidth="true" hidden="false" outlineLevel="0" max="771" min="771" style="39" width="14.15"/>
    <col collapsed="false" customWidth="true" hidden="false" outlineLevel="0" max="772" min="772" style="39" width="13.57"/>
    <col collapsed="false" customWidth="true" hidden="false" outlineLevel="0" max="773" min="773" style="39" width="14.57"/>
    <col collapsed="false" customWidth="true" hidden="false" outlineLevel="0" max="774" min="774" style="39" width="7"/>
    <col collapsed="false" customWidth="false" hidden="false" outlineLevel="0" max="775" min="775" style="39" width="9.13"/>
    <col collapsed="false" customWidth="true" hidden="false" outlineLevel="0" max="776" min="776" style="39" width="33.57"/>
    <col collapsed="false" customWidth="true" hidden="false" outlineLevel="0" max="777" min="777" style="39" width="10.42"/>
    <col collapsed="false" customWidth="false" hidden="false" outlineLevel="0" max="1024" min="778" style="39" width="9.13"/>
  </cols>
  <sheetData>
    <row r="1" customFormat="false" ht="15" hidden="false" customHeight="false" outlineLevel="0" collapsed="false">
      <c r="A1" s="40" t="s">
        <v>4</v>
      </c>
      <c r="B1" s="40" t="s">
        <v>213</v>
      </c>
      <c r="C1" s="40"/>
      <c r="D1" s="40" t="s">
        <v>214</v>
      </c>
      <c r="E1" s="40" t="s">
        <v>215</v>
      </c>
      <c r="F1" s="40" t="s">
        <v>216</v>
      </c>
      <c r="G1" s="40"/>
      <c r="H1" s="41" t="s">
        <v>217</v>
      </c>
      <c r="I1" s="40" t="s">
        <v>227</v>
      </c>
    </row>
    <row r="2" customFormat="false" ht="15" hidden="false" customHeight="false" outlineLevel="0" collapsed="false">
      <c r="A2" s="40" t="s">
        <v>228</v>
      </c>
      <c r="B2" s="40" t="n">
        <v>38</v>
      </c>
      <c r="C2" s="40"/>
      <c r="D2" s="40" t="s">
        <v>237</v>
      </c>
      <c r="E2" s="40" t="n">
        <f aca="false">(SIN(F2)+1)/2</f>
        <v>0.383786513512315</v>
      </c>
      <c r="F2" s="40" t="n">
        <v>-0.234572251811016</v>
      </c>
      <c r="G2" s="40"/>
      <c r="H2" s="42" t="n">
        <f aca="false">(1-E2)*(1-E3)*E4</f>
        <v>0.205376582679077</v>
      </c>
      <c r="I2" s="40" t="n">
        <f aca="false">E$9*H2</f>
        <v>37.9946679359578</v>
      </c>
    </row>
    <row r="3" customFormat="false" ht="15" hidden="false" customHeight="false" outlineLevel="0" collapsed="false">
      <c r="A3" s="40" t="s">
        <v>229</v>
      </c>
      <c r="B3" s="40" t="n">
        <v>55</v>
      </c>
      <c r="C3" s="40"/>
      <c r="D3" s="40" t="s">
        <v>238</v>
      </c>
      <c r="E3" s="40" t="n">
        <f aca="false">(SIN(F3)+1)/2</f>
        <v>0.666711955120756</v>
      </c>
      <c r="F3" s="40" t="n">
        <v>0.339932982404909</v>
      </c>
      <c r="G3" s="40"/>
      <c r="H3" s="42" t="n">
        <f aca="false">(1-E2)*E3*(1-E6)</f>
        <v>0.301832513486836</v>
      </c>
      <c r="I3" s="40" t="n">
        <f aca="false">E$9*H3</f>
        <v>55.8390152012992</v>
      </c>
    </row>
    <row r="4" customFormat="false" ht="15" hidden="false" customHeight="false" outlineLevel="0" collapsed="false">
      <c r="A4" s="40" t="s">
        <v>230</v>
      </c>
      <c r="B4" s="40" t="n">
        <v>21</v>
      </c>
      <c r="C4" s="40"/>
      <c r="D4" s="40" t="s">
        <v>239</v>
      </c>
      <c r="E4" s="40" t="n">
        <f aca="false">(SIN(F4)+1)/2</f>
        <v>0.999999973411643</v>
      </c>
      <c r="F4" s="40" t="n">
        <v>1.57112244552852</v>
      </c>
      <c r="G4" s="40"/>
      <c r="H4" s="42" t="n">
        <f aca="false">(1-E2)*E3*E6</f>
        <v>0.109004384861146</v>
      </c>
      <c r="I4" s="40" t="n">
        <f aca="false">E$9*H4</f>
        <v>20.1658112737919</v>
      </c>
    </row>
    <row r="5" customFormat="false" ht="15" hidden="false" customHeight="false" outlineLevel="0" collapsed="false">
      <c r="A5" s="40" t="s">
        <v>231</v>
      </c>
      <c r="B5" s="40" t="n">
        <v>34</v>
      </c>
      <c r="C5" s="40"/>
      <c r="D5" s="40" t="s">
        <v>249</v>
      </c>
      <c r="E5" s="40" t="n">
        <f aca="false">(SIN(F5)+1)/2</f>
        <v>0.324063440241014</v>
      </c>
      <c r="F5" s="40" t="n">
        <v>-0.359571446969035</v>
      </c>
      <c r="G5" s="40"/>
      <c r="H5" s="42" t="n">
        <f aca="false">E2*(1-E5)*(1-E6)</f>
        <v>0.190586539582255</v>
      </c>
      <c r="I5" s="40" t="n">
        <f aca="false">E$9*H5</f>
        <v>35.2585099529402</v>
      </c>
    </row>
    <row r="6" customFormat="false" ht="15" hidden="false" customHeight="false" outlineLevel="0" collapsed="false">
      <c r="A6" s="40" t="s">
        <v>232</v>
      </c>
      <c r="B6" s="40" t="n">
        <v>14</v>
      </c>
      <c r="C6" s="40"/>
      <c r="D6" s="40" t="s">
        <v>250</v>
      </c>
      <c r="E6" s="40" t="n">
        <f aca="false">(SIN(F6)+1)/2</f>
        <v>0.265322772368947</v>
      </c>
      <c r="F6" s="40" t="n">
        <v>-0.488559562760295</v>
      </c>
      <c r="G6" s="40"/>
      <c r="H6" s="42" t="n">
        <f aca="false">E2*(1-E5)*E6</f>
        <v>0.0688287960431546</v>
      </c>
      <c r="I6" s="40" t="n">
        <f aca="false">E$9*H6</f>
        <v>12.7333273150126</v>
      </c>
    </row>
    <row r="7" customFormat="false" ht="15" hidden="false" customHeight="false" outlineLevel="0" collapsed="false">
      <c r="A7" s="40" t="s">
        <v>233</v>
      </c>
      <c r="B7" s="40" t="n">
        <v>19</v>
      </c>
      <c r="C7" s="40"/>
      <c r="D7" s="40" t="s">
        <v>234</v>
      </c>
      <c r="E7" s="40" t="n">
        <f aca="false">EXP(F7)</f>
        <v>6.83274657966349E-007</v>
      </c>
      <c r="F7" s="40" t="n">
        <v>-14.1963689235595</v>
      </c>
      <c r="G7" s="40"/>
      <c r="H7" s="42" t="n">
        <f aca="false">E2*E5*(1-E6)</f>
        <v>0.0913726721671601</v>
      </c>
      <c r="I7" s="40" t="n">
        <f aca="false">E$9*H7</f>
        <v>16.9039444133572</v>
      </c>
    </row>
    <row r="8" customFormat="false" ht="15" hidden="false" customHeight="false" outlineLevel="0" collapsed="false">
      <c r="A8" s="40" t="s">
        <v>235</v>
      </c>
      <c r="B8" s="40" t="n">
        <v>4</v>
      </c>
      <c r="C8" s="40"/>
      <c r="D8" s="40"/>
      <c r="E8" s="40"/>
      <c r="F8" s="40"/>
      <c r="G8" s="40"/>
      <c r="H8" s="42" t="n">
        <f aca="false">E2*E5*E6</f>
        <v>0.0329985057197451</v>
      </c>
      <c r="I8" s="40" t="n">
        <f aca="false">E$9*H8</f>
        <v>6.10472358069989</v>
      </c>
    </row>
    <row r="9" customFormat="false" ht="15" hidden="false" customHeight="false" outlineLevel="0" collapsed="false">
      <c r="A9" s="43" t="s">
        <v>236</v>
      </c>
      <c r="B9" s="40" t="n">
        <f aca="false">E7</f>
        <v>6.83274657966349E-007</v>
      </c>
      <c r="C9" s="40"/>
      <c r="D9" s="40" t="s">
        <v>24</v>
      </c>
      <c r="E9" s="40" t="n">
        <f aca="false">E7+A12</f>
        <v>185.000000683275</v>
      </c>
      <c r="F9" s="40"/>
      <c r="G9" s="40"/>
      <c r="H9" s="42" t="n">
        <f aca="false">(1-E2)*(1-E3)*(1-E4)</f>
        <v>5.46062601400024E-009</v>
      </c>
      <c r="I9" s="40" t="n">
        <f aca="false">E$9*H9</f>
        <v>1.01021581632115E-006</v>
      </c>
    </row>
    <row r="10" customFormat="false" ht="15" hidden="false" customHeight="false" outlineLevel="0" collapsed="false">
      <c r="A10" s="40"/>
      <c r="B10" s="40"/>
      <c r="C10" s="40"/>
      <c r="D10" s="40"/>
      <c r="E10" s="40"/>
      <c r="F10" s="40"/>
      <c r="G10" s="40"/>
      <c r="H10" s="41"/>
      <c r="I10" s="40"/>
    </row>
    <row r="11" customFormat="false" ht="15" hidden="false" customHeight="false" outlineLevel="0" collapsed="false">
      <c r="A11" s="40" t="s">
        <v>220</v>
      </c>
      <c r="B11" s="40" t="s">
        <v>221</v>
      </c>
      <c r="C11" s="40" t="s">
        <v>222</v>
      </c>
      <c r="D11" s="40" t="s">
        <v>208</v>
      </c>
      <c r="E11" s="40"/>
      <c r="F11" s="40"/>
      <c r="G11" s="40"/>
      <c r="H11" s="41"/>
      <c r="I11" s="40"/>
    </row>
    <row r="12" customFormat="false" ht="15" hidden="false" customHeight="false" outlineLevel="0" collapsed="false">
      <c r="A12" s="40" t="n">
        <f aca="false">SUM(B2:B8)</f>
        <v>185</v>
      </c>
      <c r="B12" s="40" t="n">
        <f aca="false">GAMMALN(A12+E7+1)-GAMMALN(E7+1)</f>
        <v>784.295398498424</v>
      </c>
      <c r="C12" s="40" t="n">
        <f aca="false" t="array" ref="C12:C12">SUM(B2:B8*LN(H2:H8))+E7*LN(H9)</f>
        <v>-325.512334715165</v>
      </c>
      <c r="D12" s="40" t="n">
        <f aca="false">B12+C12</f>
        <v>458.783063783259</v>
      </c>
      <c r="E12" s="40"/>
      <c r="F12" s="40"/>
      <c r="G12" s="40"/>
      <c r="H12" s="40"/>
      <c r="I12" s="40"/>
    </row>
    <row r="14" customFormat="false" ht="15" hidden="false" customHeight="false" outlineLevel="0" collapsed="false">
      <c r="H14" s="40"/>
    </row>
    <row r="15" customFormat="false" ht="15" hidden="false" customHeight="false" outlineLevel="0" collapsed="false">
      <c r="H15" s="40"/>
    </row>
    <row r="16" customFormat="false" ht="15" hidden="false" customHeight="false" outlineLevel="0" collapsed="false">
      <c r="H16" s="4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  <Company>CSU San Marcos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2013-10-18T23:22:00Z</dcterms:created>
  <dc:creator>Bill Kristan</dc:creator>
  <dc:description/>
  <dc:language>en-US</dc:language>
  <cp:lastModifiedBy/>
  <dcterms:modified xsi:type="dcterms:W3CDTF">2021-10-27T10:58:43Z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CSU San Marcos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