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fe tab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<sst xmlns="http://schemas.openxmlformats.org/spreadsheetml/2006/main" count="26" uniqueCount="26">
  <si>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Age (x)</t>
  </si>
  <si>
    <t xml:space="preserve">nx</t>
  </si>
  <si>
    <t xml:space="preserve">mx</t>
  </si>
  <si>
    <t xml:space="preserve">lx</t>
  </si>
  <si>
    <t xml:space="preserve">lxmx</t>
  </si>
  <si>
    <t xml:space="preserve">lxmxe-4x</t>
  </si>
  <si>
    <t xml:space="preserve">xlxmx</t>
  </si>
  <si>
    <t xml:space="preserve">First year survival</t>
  </si>
  <si>
    <t xml:space="preserve">Sum</t>
  </si>
  <si>
    <t xml:space="preserve">Second year survival</t>
  </si>
  <si>
    <t xml:space="preserve">Adult survival</t>
  </si>
  <si>
    <t xml:space="preserve">R0</t>
  </si>
  <si>
    <t xml:space="preserve">Repro. Young</t>
  </si>
  <si>
    <t xml:space="preserve">r</t>
  </si>
  <si>
    <t xml:space="preserve">Repro. Exper.</t>
  </si>
  <si>
    <t xml:space="preserve">G</t>
  </si>
  <si>
    <t xml:space="preserve">Repro. Old</t>
  </si>
  <si>
    <t xml:space="preserve">Lambda</t>
  </si>
  <si>
    <t xml:space="preserve">Results</t>
  </si>
  <si>
    <t xml:space="preserve">Initial</t>
  </si>
  <si>
    <t xml:space="preserve">First year s</t>
  </si>
  <si>
    <t xml:space="preserve">Second year s</t>
  </si>
  <si>
    <t xml:space="preserve">Adult s</t>
  </si>
  <si>
    <t xml:space="preserve">Repro. young</t>
  </si>
  <si>
    <t xml:space="preserve">Repro exper</t>
  </si>
  <si>
    <t xml:space="preserve">Repro old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</si>
</sst>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E6E64C"/>
      </patternFill>
    </fill>
    <fill>
      <patternFill patternType="solid">
        <fgColor rgb="FFE6E64C"/>
        <bgColor rgb="FFFCCD02"/>
      </patternFill>
    </fill>
    <fill>
      <patternFill patternType="solid">
        <fgColor rgb="FFFCCD02"/>
        <bgColor rgb="FFE6E64C"/>
      </patternFill>
    </fill>
    <fill>
      <patternFill patternType="solid">
        <fgColor rgb="FFCCFFFF"/>
        <bgColor rgb="FFCCFFFF"/>
      </patternFill>
    </fill>
    <fill>
      <patternFill patternType="solid">
        <fgColor rgb="FF92F0FF"/>
        <bgColor rgb="FFCCFFFF"/>
      </patternFill>
    </fill>
    <fill>
      <patternFill patternType="solid">
        <fgColor rgb="FF5BBDFD"/>
        <bgColor rgb="FF5B9B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F0FF"/>
      <rgbColor rgb="FFFF99CC"/>
      <rgbColor rgb="FFCC99FF"/>
      <rgbColor rgb="FFFFCC99"/>
      <rgbColor rgb="FF3366FF"/>
      <rgbColor rgb="FF5BBDFD"/>
      <rgbColor rgb="FF99CC00"/>
      <rgbColor rgb="FFFCCD02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'Life table'!$A$30:$A$36</c:f>
              <c:strCache>
                <c:ptCount val="7"/>
                <c:pt idx="0">
                  <c:v>Initial</c:v>
                </c:pt>
                <c:pt idx="1">
                  <c:v>First year s</c:v>
                </c:pt>
                <c:pt idx="2">
                  <c:v>Second year s</c:v>
                </c:pt>
                <c:pt idx="3">
                  <c:v>Adult s</c:v>
                </c:pt>
                <c:pt idx="4">
                  <c:v>Repro. young</c:v>
                </c:pt>
                <c:pt idx="5">
                  <c:v>Repro exper</c:v>
                </c:pt>
                <c:pt idx="6">
                  <c:v>Repro old</c:v>
                </c:pt>
              </c:strCache>
            </c:strRef>
          </c:cat>
          <c:val>
            <c:numRef>
              <c:f>'Life table'!$B$30:$B$36</c:f>
              <c:numCache>
                <c:formatCode>General</c:formatCode>
                <c:ptCount val="7"/>
                <c:pt idx="0">
                  <c:v>1.01276898007325</c:v>
                </c:pt>
                <c:pt idx="1">
                  <c:v>0.997239551362294</c:v>
                </c:pt>
                <c:pt idx="2">
                  <c:v>0.997239551362294</c:v>
                </c:pt>
                <c:pt idx="3">
                  <c:v>0.944147166969477</c:v>
                </c:pt>
                <c:pt idx="4">
                  <c:v>1.00624064023854</c:v>
                </c:pt>
                <c:pt idx="5">
                  <c:v>1.00294120264585</c:v>
                </c:pt>
                <c:pt idx="6">
                  <c:v>1.01228486312766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361033"/>
        <c:axId val="80555931"/>
      </c:lineChart>
      <c:catAx>
        <c:axId val="403610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555931"/>
        <c:crosses val="autoZero"/>
        <c:auto val="1"/>
        <c:lblAlgn val="ctr"/>
        <c:lblOffset val="100"/>
        <c:noMultiLvlLbl val="0"/>
      </c:catAx>
      <c:valAx>
        <c:axId val="805559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36103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490680</xdr:colOff>
      <xdr:row>28</xdr:row>
      <xdr:rowOff>42480</xdr:rowOff>
    </xdr:from>
    <xdr:to>
      <xdr:col>12</xdr:col>
      <xdr:colOff>90000</xdr:colOff>
      <xdr:row>45</xdr:row>
      <xdr:rowOff>32040</xdr:rowOff>
    </xdr:to>
    <xdr:graphicFrame>
      <xdr:nvGraphicFramePr>
        <xdr:cNvPr id="0" name="Chart 1"/>
        <xdr:cNvGraphicFramePr/>
      </xdr:nvGraphicFramePr>
      <xdr:xfrm>
        <a:off x="2972880" y="4576680"/>
        <a:ext cx="4868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8.30859375" defaultRowHeight="12.75" zeroHeight="false" outlineLevelRow="0" outlineLevelCol="0"/>
  <cols>
    <col collapsed="false" customWidth="true" hidden="false" outlineLevel="0" max="1" min="1" style="0" width="18.58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75" hidden="false" customHeight="false" outlineLevel="0" collapsed="false">
      <c r="A2" s="0" t="n">
        <v>0</v>
      </c>
      <c r="B2" s="0" t="n">
        <v>1000</v>
      </c>
      <c r="C2" s="0" t="n">
        <v>0</v>
      </c>
      <c r="D2" s="0" t="n">
        <f aca="false">B2/B$2</f>
        <v>1</v>
      </c>
      <c r="E2" s="0" t="n">
        <f aca="false">D2*C2</f>
        <v>0</v>
      </c>
      <c r="F2" s="0" t="n">
        <f aca="false">E2*EXP(-E$23*A2)</f>
        <v>0</v>
      </c>
      <c r="G2" s="0" t="n">
        <f aca="false">A2*E2</f>
        <v>0</v>
      </c>
    </row>
    <row r="3" customFormat="false" ht="12.75" hidden="false" customHeight="false" outlineLevel="0" collapsed="false">
      <c r="A3" s="0" t="n">
        <v>1</v>
      </c>
      <c r="B3" s="1" t="n">
        <f aca="false">ROUND(B20*B2,0)</f>
        <v>350</v>
      </c>
      <c r="C3" s="0" t="n">
        <v>0</v>
      </c>
      <c r="D3" s="0" t="n">
        <f aca="false">B3/B$2</f>
        <v>0.35</v>
      </c>
      <c r="E3" s="0" t="n">
        <f aca="false">D3*C3</f>
        <v>0</v>
      </c>
      <c r="F3" s="0" t="n">
        <f aca="false">E3*EXP(-E$23*A3)</f>
        <v>0</v>
      </c>
      <c r="G3" s="0" t="n">
        <f aca="false">A3*E3</f>
        <v>0</v>
      </c>
    </row>
    <row r="4" customFormat="false" ht="12.75" hidden="false" customHeight="false" outlineLevel="0" collapsed="false">
      <c r="A4" s="0" t="n">
        <v>2</v>
      </c>
      <c r="B4" s="2" t="n">
        <f aca="false">ROUND(B$21*B3,0)</f>
        <v>280</v>
      </c>
      <c r="C4" s="0" t="n">
        <v>0</v>
      </c>
      <c r="D4" s="0" t="n">
        <f aca="false">B4/B$2</f>
        <v>0.28</v>
      </c>
      <c r="E4" s="0" t="n">
        <f aca="false">D4*C4</f>
        <v>0</v>
      </c>
      <c r="F4" s="0" t="n">
        <f aca="false">E4*EXP(-E$23*A4)</f>
        <v>0</v>
      </c>
      <c r="G4" s="0" t="n">
        <f aca="false">A4*E4</f>
        <v>0</v>
      </c>
    </row>
    <row r="5" customFormat="false" ht="12.75" hidden="false" customHeight="false" outlineLevel="0" collapsed="false">
      <c r="A5" s="0" t="n">
        <v>3</v>
      </c>
      <c r="B5" s="3" t="n">
        <f aca="false">ROUND(B$22*B4,0)</f>
        <v>224</v>
      </c>
      <c r="C5" s="4" t="n">
        <f aca="false">B$23</f>
        <v>1.027</v>
      </c>
      <c r="D5" s="0" t="n">
        <f aca="false">B5/B$2</f>
        <v>0.224</v>
      </c>
      <c r="E5" s="0" t="n">
        <f aca="false">D5*C5</f>
        <v>0.230048</v>
      </c>
      <c r="F5" s="0" t="n">
        <f aca="false">E5*EXP(-E$23*A5)</f>
        <v>0.221455874614481</v>
      </c>
      <c r="G5" s="0" t="n">
        <f aca="false">A5*E5</f>
        <v>0.690144</v>
      </c>
    </row>
    <row r="6" customFormat="false" ht="12.75" hidden="false" customHeight="false" outlineLevel="0" collapsed="false">
      <c r="A6" s="0" t="n">
        <v>4</v>
      </c>
      <c r="B6" s="3" t="n">
        <f aca="false">ROUND(B$22*B5,0)</f>
        <v>179</v>
      </c>
      <c r="C6" s="4" t="n">
        <f aca="false">B$23</f>
        <v>1.027</v>
      </c>
      <c r="D6" s="0" t="n">
        <f aca="false">B6/B$2</f>
        <v>0.179</v>
      </c>
      <c r="E6" s="0" t="n">
        <f aca="false">D6*C6</f>
        <v>0.183833</v>
      </c>
      <c r="F6" s="0" t="n">
        <f aca="false">E6*EXP(-E$23*A6)</f>
        <v>0.174735762397533</v>
      </c>
      <c r="G6" s="0" t="n">
        <f aca="false">A6*E6</f>
        <v>0.735332</v>
      </c>
    </row>
    <row r="7" customFormat="false" ht="12.75" hidden="false" customHeight="false" outlineLevel="0" collapsed="false">
      <c r="A7" s="0" t="n">
        <v>5</v>
      </c>
      <c r="B7" s="3" t="n">
        <f aca="false">ROUND(B$22*B6,0)</f>
        <v>143</v>
      </c>
      <c r="C7" s="5" t="n">
        <f aca="false">B$24</f>
        <v>1.027</v>
      </c>
      <c r="D7" s="0" t="n">
        <f aca="false">B7/B$2</f>
        <v>0.143</v>
      </c>
      <c r="E7" s="0" t="n">
        <f aca="false">D7*C7</f>
        <v>0.146861</v>
      </c>
      <c r="F7" s="0" t="n">
        <f aca="false">E7*EXP(-E$23*A7)</f>
        <v>0.137833373859117</v>
      </c>
      <c r="G7" s="0" t="n">
        <f aca="false">A7*E7</f>
        <v>0.734305</v>
      </c>
    </row>
    <row r="8" customFormat="false" ht="12.75" hidden="false" customHeight="false" outlineLevel="0" collapsed="false">
      <c r="A8" s="0" t="n">
        <v>6</v>
      </c>
      <c r="B8" s="3" t="n">
        <f aca="false">ROUND(B$22*B7,0)</f>
        <v>114</v>
      </c>
      <c r="C8" s="5" t="n">
        <f aca="false">B$24</f>
        <v>1.027</v>
      </c>
      <c r="D8" s="0" t="n">
        <f aca="false">B8/B$2</f>
        <v>0.114</v>
      </c>
      <c r="E8" s="0" t="n">
        <f aca="false">D8*C8</f>
        <v>0.117078</v>
      </c>
      <c r="F8" s="0" t="n">
        <f aca="false">E8*EXP(-E$23*A8)</f>
        <v>0.108495763883752</v>
      </c>
      <c r="G8" s="0" t="n">
        <f aca="false">A8*E8</f>
        <v>0.702468</v>
      </c>
    </row>
    <row r="9" customFormat="false" ht="12.75" hidden="false" customHeight="false" outlineLevel="0" collapsed="false">
      <c r="A9" s="0" t="n">
        <v>7</v>
      </c>
      <c r="B9" s="3" t="n">
        <f aca="false">ROUND(B$22*B8,0)</f>
        <v>91</v>
      </c>
      <c r="C9" s="5" t="n">
        <f aca="false">B$24</f>
        <v>1.027</v>
      </c>
      <c r="D9" s="0" t="n">
        <f aca="false">B9/B$2</f>
        <v>0.091</v>
      </c>
      <c r="E9" s="0" t="n">
        <f aca="false">D9*C9</f>
        <v>0.093457</v>
      </c>
      <c r="F9" s="0" t="n">
        <f aca="false">E9*EXP(-E$23*A9)</f>
        <v>0.0855143313065153</v>
      </c>
      <c r="G9" s="0" t="n">
        <f aca="false">A9*E9</f>
        <v>0.654199</v>
      </c>
    </row>
    <row r="10" customFormat="false" ht="12.75" hidden="false" customHeight="false" outlineLevel="0" collapsed="false">
      <c r="A10" s="0" t="n">
        <v>8</v>
      </c>
      <c r="B10" s="3" t="n">
        <f aca="false">ROUND(B$22*B9,0)</f>
        <v>73</v>
      </c>
      <c r="C10" s="5" t="n">
        <f aca="false">B$24</f>
        <v>1.027</v>
      </c>
      <c r="D10" s="0" t="n">
        <f aca="false">B10/B$2</f>
        <v>0.073</v>
      </c>
      <c r="E10" s="0" t="n">
        <f aca="false">D10*C10</f>
        <v>0.074971</v>
      </c>
      <c r="F10" s="0" t="n">
        <f aca="false">E10*EXP(-E$23*A10)</f>
        <v>0.0677345036964491</v>
      </c>
      <c r="G10" s="0" t="n">
        <f aca="false">A10*E10</f>
        <v>0.599768</v>
      </c>
    </row>
    <row r="11" customFormat="false" ht="12.75" hidden="false" customHeight="false" outlineLevel="0" collapsed="false">
      <c r="A11" s="0" t="n">
        <v>9</v>
      </c>
      <c r="B11" s="3" t="n">
        <f aca="false">ROUND(B$22*B10,0)</f>
        <v>58</v>
      </c>
      <c r="C11" s="5" t="n">
        <f aca="false">B$24</f>
        <v>1.027</v>
      </c>
      <c r="D11" s="0" t="n">
        <f aca="false">B11/B$2</f>
        <v>0.058</v>
      </c>
      <c r="E11" s="0" t="n">
        <f aca="false">D11*C11</f>
        <v>0.059566</v>
      </c>
      <c r="F11" s="0" t="n">
        <f aca="false">E11*EXP(-E$23*A11)</f>
        <v>0.053137934310767</v>
      </c>
      <c r="G11" s="0" t="n">
        <f aca="false">A11*E11</f>
        <v>0.536094</v>
      </c>
    </row>
    <row r="12" customFormat="false" ht="12.75" hidden="false" customHeight="false" outlineLevel="0" collapsed="false">
      <c r="A12" s="0" t="n">
        <v>10</v>
      </c>
      <c r="B12" s="3" t="n">
        <f aca="false">ROUND(B$22*B11,0)</f>
        <v>46</v>
      </c>
      <c r="C12" s="5" t="n">
        <f aca="false">B$24</f>
        <v>1.027</v>
      </c>
      <c r="D12" s="0" t="n">
        <f aca="false">B12/B$2</f>
        <v>0.046</v>
      </c>
      <c r="E12" s="0" t="n">
        <f aca="false">D12*C12</f>
        <v>0.047242</v>
      </c>
      <c r="F12" s="0" t="n">
        <f aca="false">E12*EXP(-E$23*A12)</f>
        <v>0.0416125267049673</v>
      </c>
      <c r="G12" s="0" t="n">
        <f aca="false">A12*E12</f>
        <v>0.47242</v>
      </c>
    </row>
    <row r="13" customFormat="false" ht="12.75" hidden="false" customHeight="false" outlineLevel="0" collapsed="false">
      <c r="A13" s="0" t="n">
        <v>11</v>
      </c>
      <c r="B13" s="3" t="n">
        <f aca="false">ROUND(B$22*B12,0)</f>
        <v>37</v>
      </c>
      <c r="C13" s="5" t="n">
        <f aca="false">B$24</f>
        <v>1.027</v>
      </c>
      <c r="D13" s="0" t="n">
        <f aca="false">B13/B$2</f>
        <v>0.037</v>
      </c>
      <c r="E13" s="0" t="n">
        <f aca="false">D13*C13</f>
        <v>0.037999</v>
      </c>
      <c r="F13" s="0" t="n">
        <f aca="false">E13*EXP(-E$23*A13)</f>
        <v>0.0330489419619617</v>
      </c>
      <c r="G13" s="0" t="n">
        <f aca="false">A13*E13</f>
        <v>0.417989</v>
      </c>
    </row>
    <row r="14" customFormat="false" ht="12.75" hidden="false" customHeight="false" outlineLevel="0" collapsed="false">
      <c r="A14" s="0" t="n">
        <v>12</v>
      </c>
      <c r="B14" s="3" t="n">
        <f aca="false">ROUND(B$22*B13,0)</f>
        <v>30</v>
      </c>
      <c r="C14" s="5" t="n">
        <f aca="false">B$24</f>
        <v>1.027</v>
      </c>
      <c r="D14" s="0" t="n">
        <f aca="false">B14/B$2</f>
        <v>0.03</v>
      </c>
      <c r="E14" s="0" t="n">
        <f aca="false">D14*C14</f>
        <v>0.03081</v>
      </c>
      <c r="F14" s="0" t="n">
        <f aca="false">E14*EXP(-E$23*A14)</f>
        <v>0.0264585885179534</v>
      </c>
      <c r="G14" s="0" t="n">
        <f aca="false">A14*E14</f>
        <v>0.36972</v>
      </c>
    </row>
    <row r="15" customFormat="false" ht="12.75" hidden="false" customHeight="false" outlineLevel="0" collapsed="false">
      <c r="A15" s="0" t="n">
        <v>13</v>
      </c>
      <c r="B15" s="3" t="n">
        <f aca="false">ROUND(B$22*B14,0)</f>
        <v>24</v>
      </c>
      <c r="C15" s="5" t="n">
        <f aca="false">B$24</f>
        <v>1.027</v>
      </c>
      <c r="D15" s="0" t="n">
        <f aca="false">B15/B$2</f>
        <v>0.024</v>
      </c>
      <c r="E15" s="0" t="n">
        <f aca="false">D15*C15</f>
        <v>0.024648</v>
      </c>
      <c r="F15" s="0" t="n">
        <f aca="false">E15*EXP(-E$23*A15)</f>
        <v>0.0208999977994013</v>
      </c>
      <c r="G15" s="0" t="n">
        <f aca="false">A15*E15</f>
        <v>0.320424</v>
      </c>
    </row>
    <row r="16" customFormat="false" ht="12.75" hidden="false" customHeight="false" outlineLevel="0" collapsed="false">
      <c r="A16" s="0" t="n">
        <v>14</v>
      </c>
      <c r="B16" s="3" t="n">
        <f aca="false">ROUND(B$22*B15,0)</f>
        <v>19</v>
      </c>
      <c r="C16" s="6" t="n">
        <f aca="false">B$25</f>
        <v>1.027</v>
      </c>
      <c r="D16" s="0" t="n">
        <f aca="false">B16/B$2</f>
        <v>0.019</v>
      </c>
      <c r="E16" s="0" t="n">
        <f aca="false">D16*C16</f>
        <v>0.019513</v>
      </c>
      <c r="F16" s="0" t="n">
        <f aca="false">E16*EXP(-E$23*A16)</f>
        <v>0.0163372208805917</v>
      </c>
      <c r="G16" s="0" t="n">
        <f aca="false">A16*E16</f>
        <v>0.273182</v>
      </c>
    </row>
    <row r="17" customFormat="false" ht="12.75" hidden="false" customHeight="false" outlineLevel="0" collapsed="false">
      <c r="A17" s="0" t="n">
        <v>15</v>
      </c>
      <c r="B17" s="3" t="n">
        <f aca="false">ROUND(B$22*B16,0)</f>
        <v>15</v>
      </c>
      <c r="C17" s="6" t="n">
        <f aca="false">B$25</f>
        <v>1.027</v>
      </c>
      <c r="D17" s="0" t="n">
        <f aca="false">B17/B$2</f>
        <v>0.015</v>
      </c>
      <c r="E17" s="0" t="n">
        <f aca="false">D17*C17</f>
        <v>0.015405</v>
      </c>
      <c r="F17" s="0" t="n">
        <f aca="false">E17*EXP(-E$23*A17)</f>
        <v>0.0127351897458531</v>
      </c>
      <c r="G17" s="0" t="n">
        <f aca="false">A17*E17</f>
        <v>0.231075</v>
      </c>
    </row>
    <row r="18" customFormat="false" ht="12.75" hidden="false" customHeight="false" outlineLevel="0" collapsed="false">
      <c r="A18" s="0" t="n">
        <v>16</v>
      </c>
      <c r="B18" s="3" t="n">
        <v>0</v>
      </c>
      <c r="C18" s="0" t="n">
        <v>0</v>
      </c>
      <c r="D18" s="0" t="n">
        <f aca="false">B18/B$2</f>
        <v>0</v>
      </c>
      <c r="E18" s="0" t="n">
        <f aca="false">D18*C18</f>
        <v>0</v>
      </c>
      <c r="F18" s="0" t="n">
        <f aca="false">E18*EXP(-E$23*A18)</f>
        <v>0</v>
      </c>
      <c r="G18" s="0" t="n">
        <f aca="false">A18*E18</f>
        <v>0</v>
      </c>
    </row>
    <row r="20" customFormat="false" ht="12.75" hidden="false" customHeight="false" outlineLevel="0" collapsed="false">
      <c r="A20" s="0" t="s">
        <v>7</v>
      </c>
      <c r="B20" s="1" t="n">
        <v>0.35</v>
      </c>
      <c r="E20" s="0" t="s">
        <v>8</v>
      </c>
      <c r="F20" s="0" t="n">
        <f aca="false">SUM(F2:F18)</f>
        <v>1.00000000967934</v>
      </c>
    </row>
    <row r="21" customFormat="false" ht="12.75" hidden="false" customHeight="false" outlineLevel="0" collapsed="false">
      <c r="A21" s="0" t="s">
        <v>9</v>
      </c>
      <c r="B21" s="2" t="n">
        <v>0.8</v>
      </c>
    </row>
    <row r="22" customFormat="false" ht="12.75" hidden="false" customHeight="false" outlineLevel="0" collapsed="false">
      <c r="A22" s="0" t="s">
        <v>10</v>
      </c>
      <c r="B22" s="3" t="n">
        <v>0.8</v>
      </c>
      <c r="D22" s="0" t="s">
        <v>11</v>
      </c>
      <c r="E22" s="0" t="n">
        <f aca="false">SUM(E2:E18)</f>
        <v>1.081431</v>
      </c>
    </row>
    <row r="23" customFormat="false" ht="12.8" hidden="false" customHeight="false" outlineLevel="0" collapsed="false">
      <c r="A23" s="0" t="s">
        <v>12</v>
      </c>
      <c r="B23" s="4" t="n">
        <v>1.027</v>
      </c>
      <c r="D23" s="0" t="s">
        <v>13</v>
      </c>
      <c r="E23" s="0" t="n">
        <v>0.0126882082781084</v>
      </c>
    </row>
    <row r="24" customFormat="false" ht="12.75" hidden="false" customHeight="false" outlineLevel="0" collapsed="false">
      <c r="A24" s="0" t="s">
        <v>14</v>
      </c>
      <c r="B24" s="5" t="n">
        <v>1.027</v>
      </c>
      <c r="D24" s="0" t="s">
        <v>15</v>
      </c>
      <c r="E24" s="0" t="n">
        <f aca="false">SUM(G2:G18)/E22</f>
        <v>6.2298195631529</v>
      </c>
    </row>
    <row r="25" customFormat="false" ht="12.75" hidden="false" customHeight="false" outlineLevel="0" collapsed="false">
      <c r="A25" s="0" t="s">
        <v>16</v>
      </c>
      <c r="B25" s="6" t="n">
        <f aca="false">1.027</f>
        <v>1.027</v>
      </c>
      <c r="D25" s="0" t="s">
        <v>17</v>
      </c>
      <c r="E25" s="0" t="n">
        <f aca="false">EXP(E23)</f>
        <v>1.01276904512253</v>
      </c>
    </row>
    <row r="28" customFormat="false" ht="12.75" hidden="false" customHeight="false" outlineLevel="0" collapsed="false">
      <c r="A28" s="0" t="s">
        <v>18</v>
      </c>
    </row>
    <row r="30" customFormat="false" ht="12.75" hidden="false" customHeight="false" outlineLevel="0" collapsed="false">
      <c r="A30" s="0" t="s">
        <v>19</v>
      </c>
      <c r="B30" s="0" t="n">
        <v>1.01276898007325</v>
      </c>
    </row>
    <row r="31" customFormat="false" ht="12.75" hidden="false" customHeight="false" outlineLevel="0" collapsed="false">
      <c r="A31" s="0" t="s">
        <v>20</v>
      </c>
      <c r="B31" s="0" t="n">
        <v>0.997239551362294</v>
      </c>
    </row>
    <row r="32" customFormat="false" ht="12.75" hidden="false" customHeight="false" outlineLevel="0" collapsed="false">
      <c r="A32" s="0" t="s">
        <v>21</v>
      </c>
      <c r="B32" s="0" t="n">
        <v>0.997239551362294</v>
      </c>
    </row>
    <row r="33" customFormat="false" ht="12.75" hidden="false" customHeight="false" outlineLevel="0" collapsed="false">
      <c r="A33" s="0" t="s">
        <v>22</v>
      </c>
      <c r="B33" s="0" t="n">
        <v>0.944147166969477</v>
      </c>
    </row>
    <row r="34" customFormat="false" ht="12.75" hidden="false" customHeight="false" outlineLevel="0" collapsed="false">
      <c r="A34" s="0" t="s">
        <v>23</v>
      </c>
      <c r="B34" s="0" t="n">
        <v>1.00624064023854</v>
      </c>
    </row>
    <row r="35" customFormat="false" ht="12.75" hidden="false" customHeight="false" outlineLevel="0" collapsed="false">
      <c r="A35" s="0" t="s">
        <v>24</v>
      </c>
      <c r="B35" s="0" t="n">
        <v>1.00294120264585</v>
      </c>
    </row>
    <row r="36" customFormat="false" ht="12.75" hidden="false" customHeight="false" outlineLevel="0" collapsed="false">
      <c r="A36" s="0" t="s">
        <v>25</v>
      </c>
      <c r="B36" s="0" t="n">
        <v>1.01228486312766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2016-11-06T06:22:13Z</dcterms:created>
  <dc:creator/>
  <dc:description/>
  <dc:language>en-US</dc:language>
  <cp:lastModifiedBy/>
  <dcterms:modified xsi:type="dcterms:W3CDTF">2021-11-29T16:23:12Z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