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media/image1.png" ContentType="image/png"/>
  <Override PartName="/xl/media/image2.png" ContentType="image/png"/>
  <Override PartName="/xl/media/image3.png" ContentType="image/pn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rban" sheetId="1" state="visible" r:id="rId2"/>
    <sheet name="Ecotonal" sheetId="2" state="visible" r:id="rId3"/>
    <sheet name="Desert" sheetId="3" state="visible" r:id="rId4"/>
    <sheet name="Projection" sheetId="4" state="visible" r:id="rId5"/>
    <sheet name="regional" sheetId="5" state="visible" r:id="rId6"/>
  </sheets>
  <definedNames>
    <definedName function="false" hidden="false" localSheetId="0" name="solver_adj" vbProcedure="false">Urban!$G$3:$G$6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ng" vbProcedure="false">1</definedName>
    <definedName function="false" hidden="false" localSheetId="0" name="solver_est" vbProcedure="false">1</definedName>
    <definedName function="false" hidden="false" localSheetId="0" name="solver_itr" vbProcedure="false">2147483647</definedName>
    <definedName function="false" hidden="false" localSheetId="0" name="solver_lhs0" vbProcedure="false">Urban!$E$22</definedName>
    <definedName function="false" hidden="false" localSheetId="0" name="solver_lhs1" vbProcedure="false">Urban!$G$9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1</definedName>
    <definedName function="false" hidden="false" localSheetId="0" name="solver_nod" vbProcedure="false">2147483647</definedName>
    <definedName function="false" hidden="false" localSheetId="0" name="solver_num" vbProcedure="false">1</definedName>
    <definedName function="false" hidden="false" localSheetId="0" name="solver_nwt" vbProcedure="false">1</definedName>
    <definedName function="false" hidden="false" localSheetId="0" name="solver_opt" vbProcedure="false">Urban!$I$9</definedName>
    <definedName function="false" hidden="false" localSheetId="0" name="solver_pre" vbProcedure="false">0.000001</definedName>
    <definedName function="false" hidden="false" localSheetId="0" name="solver_rbv" vbProcedure="false">1</definedName>
    <definedName function="false" hidden="false" localSheetId="0" name="solver_rel0" vbProcedure="false">2</definedName>
    <definedName function="false" hidden="false" localSheetId="0" name="solver_rel1" vbProcedure="false">2</definedName>
    <definedName function="false" hidden="false" localSheetId="0" name="solver_rhs0" vbProcedure="false">1</definedName>
    <definedName function="false" hidden="false" localSheetId="0" name="solver_rhs1" vbProcedure="false">1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1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3</definedName>
    <definedName function="false" hidden="false" localSheetId="0" name="solver_val" vbProcedure="false">0</definedName>
    <definedName function="false" hidden="false" localSheetId="0" name="solver_ver" vbProcedure="false">3</definedName>
    <definedName function="false" hidden="false" localSheetId="1" name="solver_adj" vbProcedure="false">Ecotonal!$B$17:$E$17</definedName>
    <definedName function="false" hidden="false" localSheetId="1" name="solver_cvg" vbProcedure="false">0.0001</definedName>
    <definedName function="false" hidden="false" localSheetId="1" name="solver_drv" vbProcedure="false">1</definedName>
    <definedName function="false" hidden="false" localSheetId="1" name="solver_eng" vbProcedure="false">1</definedName>
    <definedName function="false" hidden="false" localSheetId="1" name="solver_est" vbProcedure="false">1</definedName>
    <definedName function="false" hidden="false" localSheetId="1" name="solver_itr" vbProcedure="false">2147483647</definedName>
    <definedName function="false" hidden="false" localSheetId="1" name="solver_lhs1" vbProcedure="false">Ecotonal!$E$22</definedName>
    <definedName function="false" hidden="false" localSheetId="1" name="solver_mip" vbProcedure="false">2147483647</definedName>
    <definedName function="false" hidden="false" localSheetId="1" name="solver_mni" vbProcedure="false">30</definedName>
    <definedName function="false" hidden="false" localSheetId="1" name="solver_mrt" vbProcedure="false">0.075</definedName>
    <definedName function="false" hidden="false" localSheetId="1" name="solver_msl" vbProcedure="false">2</definedName>
    <definedName function="false" hidden="false" localSheetId="1" name="solver_neg" vbProcedure="false">1</definedName>
    <definedName function="false" hidden="false" localSheetId="1" name="solver_nod" vbProcedure="false">2147483647</definedName>
    <definedName function="false" hidden="false" localSheetId="1" name="solver_num" vbProcedure="false">1</definedName>
    <definedName function="false" hidden="false" localSheetId="1" name="solver_nwt" vbProcedure="false">1</definedName>
    <definedName function="false" hidden="false" localSheetId="1" name="solver_opt" vbProcedure="false">Ecotonal!$B$22</definedName>
    <definedName function="false" hidden="false" localSheetId="1" name="solver_pre" vbProcedure="false">0.000001</definedName>
    <definedName function="false" hidden="false" localSheetId="1" name="solver_rbv" vbProcedure="false">1</definedName>
    <definedName function="false" hidden="false" localSheetId="1" name="solver_rel1" vbProcedure="false">2</definedName>
    <definedName function="false" hidden="false" localSheetId="1" name="solver_rhs1" vbProcedure="false">1</definedName>
    <definedName function="false" hidden="false" localSheetId="1" name="solver_rlx" vbProcedure="false">2</definedName>
    <definedName function="false" hidden="false" localSheetId="1" name="solver_rsd" vbProcedure="false">0</definedName>
    <definedName function="false" hidden="false" localSheetId="1" name="solver_scl" vbProcedure="false">1</definedName>
    <definedName function="false" hidden="false" localSheetId="1" name="solver_sho" vbProcedure="false">2</definedName>
    <definedName function="false" hidden="false" localSheetId="1" name="solver_ssz" vbProcedure="false">100</definedName>
    <definedName function="false" hidden="false" localSheetId="1" name="solver_tim" vbProcedure="false">2147483647</definedName>
    <definedName function="false" hidden="false" localSheetId="1" name="solver_tol" vbProcedure="false">0.01</definedName>
    <definedName function="false" hidden="false" localSheetId="1" name="solver_typ" vbProcedure="false">3</definedName>
    <definedName function="false" hidden="false" localSheetId="1" name="solver_val" vbProcedure="false">0</definedName>
    <definedName function="false" hidden="false" localSheetId="1" name="solver_ver" vbProcedure="false">3</definedName>
    <definedName function="false" hidden="false" localSheetId="2" name="solver_adj" vbProcedure="false">Desert!$B$17:$E$17</definedName>
    <definedName function="false" hidden="false" localSheetId="2" name="solver_cvg" vbProcedure="false">0.0001</definedName>
    <definedName function="false" hidden="false" localSheetId="2" name="solver_drv" vbProcedure="false">1</definedName>
    <definedName function="false" hidden="false" localSheetId="2" name="solver_eng" vbProcedure="false">1</definedName>
    <definedName function="false" hidden="false" localSheetId="2" name="solver_est" vbProcedure="false">1</definedName>
    <definedName function="false" hidden="false" localSheetId="2" name="solver_itr" vbProcedure="false">2147483647</definedName>
    <definedName function="false" hidden="false" localSheetId="2" name="solver_lhs1" vbProcedure="false">Desert!$E$22</definedName>
    <definedName function="false" hidden="false" localSheetId="2" name="solver_mip" vbProcedure="false">2147483647</definedName>
    <definedName function="false" hidden="false" localSheetId="2" name="solver_mni" vbProcedure="false">30</definedName>
    <definedName function="false" hidden="false" localSheetId="2" name="solver_mrt" vbProcedure="false">0.075</definedName>
    <definedName function="false" hidden="false" localSheetId="2" name="solver_msl" vbProcedure="false">2</definedName>
    <definedName function="false" hidden="false" localSheetId="2" name="solver_neg" vbProcedure="false">1</definedName>
    <definedName function="false" hidden="false" localSheetId="2" name="solver_nod" vbProcedure="false">2147483647</definedName>
    <definedName function="false" hidden="false" localSheetId="2" name="solver_num" vbProcedure="false">1</definedName>
    <definedName function="false" hidden="false" localSheetId="2" name="solver_nwt" vbProcedure="false">1</definedName>
    <definedName function="false" hidden="false" localSheetId="2" name="solver_opt" vbProcedure="false">Desert!$B$22</definedName>
    <definedName function="false" hidden="false" localSheetId="2" name="solver_pre" vbProcedure="false">0.000001</definedName>
    <definedName function="false" hidden="false" localSheetId="2" name="solver_rbv" vbProcedure="false">1</definedName>
    <definedName function="false" hidden="false" localSheetId="2" name="solver_rel1" vbProcedure="false">2</definedName>
    <definedName function="false" hidden="false" localSheetId="2" name="solver_rhs1" vbProcedure="false">1</definedName>
    <definedName function="false" hidden="false" localSheetId="2" name="solver_rlx" vbProcedure="false">2</definedName>
    <definedName function="false" hidden="false" localSheetId="2" name="solver_rsd" vbProcedure="false">0</definedName>
    <definedName function="false" hidden="false" localSheetId="2" name="solver_scl" vbProcedure="false">1</definedName>
    <definedName function="false" hidden="false" localSheetId="2" name="solver_sho" vbProcedure="false">2</definedName>
    <definedName function="false" hidden="false" localSheetId="2" name="solver_ssz" vbProcedure="false">100</definedName>
    <definedName function="false" hidden="false" localSheetId="2" name="solver_tim" vbProcedure="false">2147483647</definedName>
    <definedName function="false" hidden="false" localSheetId="2" name="solver_tol" vbProcedure="false">0.01</definedName>
    <definedName function="false" hidden="false" localSheetId="2" name="solver_typ" vbProcedure="false">3</definedName>
    <definedName function="false" hidden="false" localSheetId="2" name="solver_val" vbProcedure="false">0</definedName>
    <definedName function="false" hidden="false" localSheetId="2" name="solver_ver" vbProcedure="false">3</definedName>
    <definedName function="false" hidden="false" localSheetId="3" name="solver_adj" vbProcedure="false">projection!#ref!</definedName>
    <definedName function="false" hidden="false" localSheetId="3" name="solver_cvg" vbProcedure="false">0.0001</definedName>
    <definedName function="false" hidden="false" localSheetId="3" name="solver_drv" vbProcedure="false">1</definedName>
    <definedName function="false" hidden="false" localSheetId="3" name="solver_eng" vbProcedure="false">1</definedName>
    <definedName function="false" hidden="false" localSheetId="3" name="solver_est" vbProcedure="false">1</definedName>
    <definedName function="false" hidden="false" localSheetId="3" name="solver_itr" vbProcedure="false">2147483647</definedName>
    <definedName function="false" hidden="false" localSheetId="3" name="solver_mip" vbProcedure="false">2147483647</definedName>
    <definedName function="false" hidden="false" localSheetId="3" name="solver_mni" vbProcedure="false">30</definedName>
    <definedName function="false" hidden="false" localSheetId="3" name="solver_mrt" vbProcedure="false">0.075</definedName>
    <definedName function="false" hidden="false" localSheetId="3" name="solver_msl" vbProcedure="false">2</definedName>
    <definedName function="false" hidden="false" localSheetId="3" name="solver_neg" vbProcedure="false">1</definedName>
    <definedName function="false" hidden="false" localSheetId="3" name="solver_nod" vbProcedure="false">2147483647</definedName>
    <definedName function="false" hidden="false" localSheetId="3" name="solver_num" vbProcedure="false">0</definedName>
    <definedName function="false" hidden="false" localSheetId="3" name="solver_nwt" vbProcedure="false">1</definedName>
    <definedName function="false" hidden="false" localSheetId="3" name="solver_opt" vbProcedure="false">Projection!$I$8</definedName>
    <definedName function="false" hidden="false" localSheetId="3" name="solver_pre" vbProcedure="false">0.000001</definedName>
    <definedName function="false" hidden="false" localSheetId="3" name="solver_rbv" vbProcedure="false">1</definedName>
    <definedName function="false" hidden="false" localSheetId="3" name="solver_rlx" vbProcedure="false">2</definedName>
    <definedName function="false" hidden="false" localSheetId="3" name="solver_rsd" vbProcedure="false">0</definedName>
    <definedName function="false" hidden="false" localSheetId="3" name="solver_scl" vbProcedure="false">1</definedName>
    <definedName function="false" hidden="false" localSheetId="3" name="solver_sho" vbProcedure="false">2</definedName>
    <definedName function="false" hidden="false" localSheetId="3" name="solver_ssz" vbProcedure="false">100</definedName>
    <definedName function="false" hidden="false" localSheetId="3" name="solver_tim" vbProcedure="false">2147483647</definedName>
    <definedName function="false" hidden="false" localSheetId="3" name="solver_tol" vbProcedure="false">0.01</definedName>
    <definedName function="false" hidden="false" localSheetId="3" name="solver_typ" vbProcedure="false">3</definedName>
    <definedName function="false" hidden="false" localSheetId="3" name="solver_val" vbProcedure="false">0</definedName>
    <definedName function="false" hidden="false" localSheetId="3" name="solver_ver" vbProcedure="false">3</definedName>
    <definedName function="false" hidden="false" localSheetId="4" name="solver_adj" vbProcedure="false">regional!$P$3:$P$14</definedName>
    <definedName function="false" hidden="false" localSheetId="4" name="solver_cvg" vbProcedure="false">0.0001</definedName>
    <definedName function="false" hidden="false" localSheetId="4" name="solver_drv" vbProcedure="false">1</definedName>
    <definedName function="false" hidden="false" localSheetId="4" name="solver_eng" vbProcedure="false">1</definedName>
    <definedName function="false" hidden="false" localSheetId="4" name="solver_est" vbProcedure="false">1</definedName>
    <definedName function="false" hidden="false" localSheetId="4" name="solver_itr" vbProcedure="false">2147483647</definedName>
    <definedName function="false" hidden="false" localSheetId="4" name="solver_mip" vbProcedure="false">2147483647</definedName>
    <definedName function="false" hidden="false" localSheetId="4" name="solver_mni" vbProcedure="false">30</definedName>
    <definedName function="false" hidden="false" localSheetId="4" name="solver_mrt" vbProcedure="false">0.075</definedName>
    <definedName function="false" hidden="false" localSheetId="4" name="solver_msl" vbProcedure="false">2</definedName>
    <definedName function="false" hidden="false" localSheetId="4" name="solver_neg" vbProcedure="false">1</definedName>
    <definedName function="false" hidden="false" localSheetId="4" name="solver_nod" vbProcedure="false">2147483647</definedName>
    <definedName function="false" hidden="false" localSheetId="4" name="solver_num" vbProcedure="false">0</definedName>
    <definedName function="false" hidden="false" localSheetId="4" name="solver_nwt" vbProcedure="false">1</definedName>
    <definedName function="false" hidden="false" localSheetId="4" name="solver_opt" vbProcedure="false">regional!$S$16</definedName>
    <definedName function="false" hidden="false" localSheetId="4" name="solver_pre" vbProcedure="false">0.000001</definedName>
    <definedName function="false" hidden="false" localSheetId="4" name="solver_rbv" vbProcedure="false">1</definedName>
    <definedName function="false" hidden="false" localSheetId="4" name="solver_rlx" vbProcedure="false">2</definedName>
    <definedName function="false" hidden="false" localSheetId="4" name="solver_rsd" vbProcedure="false">0</definedName>
    <definedName function="false" hidden="false" localSheetId="4" name="solver_scl" vbProcedure="false">1</definedName>
    <definedName function="false" hidden="false" localSheetId="4" name="solver_sho" vbProcedure="false">2</definedName>
    <definedName function="false" hidden="false" localSheetId="4" name="solver_ssz" vbProcedure="false">100</definedName>
    <definedName function="false" hidden="false" localSheetId="4" name="solver_tim" vbProcedure="false">2147483647</definedName>
    <definedName function="false" hidden="false" localSheetId="4" name="solver_tol" vbProcedure="false">0.01</definedName>
    <definedName function="false" hidden="false" localSheetId="4" name="solver_typ" vbProcedure="false">3</definedName>
    <definedName function="false" hidden="false" localSheetId="4" name="solver_val" vbProcedure="false">0</definedName>
    <definedName function="false" hidden="false" localSheetId="4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<sst xmlns="http://schemas.openxmlformats.org/spreadsheetml/2006/main" count="206" uniqueCount="68">
  <si>
    <t xml:space="preserve">From:</t>
  </si>
  <si>
    <t xml:space="preserve">Contrib. to class:</t>
  </si>
  <si>
    <t xml:space="preserve">HY</t>
  </si>
  <si>
    <t xml:space="preserve">JUV</t>
  </si>
  <si>
    <t xml:space="preserve">NB</t>
  </si>
  <si>
    <t xml:space="preserve">BR</t>
  </si>
  <si>
    <t xml:space="preserve">Stable stage</t>
  </si>
  <si>
    <t xml:space="preserve">Lw</t>
  </si>
  <si>
    <t xml:space="preserve">Lambda w</t>
  </si>
  <si>
    <t xml:space="preserve">Lambda</t>
  </si>
  <si>
    <t xml:space="preserve">Sum to 1</t>
  </si>
  <si>
    <t xml:space="preserve">SS</t>
  </si>
  <si>
    <t xml:space="preserve">L-Lambda I</t>
  </si>
  <si>
    <t xml:space="preserve">Parameter</t>
  </si>
  <si>
    <t xml:space="preserve">Sensitivity</t>
  </si>
  <si>
    <t xml:space="preserve">Elasticity</t>
  </si>
  <si>
    <t xml:space="preserve">SHY</t>
  </si>
  <si>
    <t xml:space="preserve">SJ</t>
  </si>
  <si>
    <t xml:space="preserve">SNB</t>
  </si>
  <si>
    <t xml:space="preserve">Determ</t>
  </si>
  <si>
    <t xml:space="preserve">SNBBR</t>
  </si>
  <si>
    <t xml:space="preserve">SBR</t>
  </si>
  <si>
    <t xml:space="preserve">Repro value (v)</t>
  </si>
  <si>
    <t xml:space="preserve">FA</t>
  </si>
  <si>
    <t xml:space="preserve">vL</t>
  </si>
  <si>
    <t xml:space="preserve">v Lambda</t>
  </si>
  <si>
    <t xml:space="preserve">vw</t>
  </si>
  <si>
    <t xml:space="preserve">Sum</t>
  </si>
  <si>
    <t xml:space="preserve">Repro value</t>
  </si>
  <si>
    <t xml:space="preserve">SBRNB</t>
  </si>
  <si>
    <t xml:space="preserve">Lv</t>
  </si>
  <si>
    <t xml:space="preserve">Lambda v</t>
  </si>
  <si>
    <t xml:space="preserve">Obs. lambda</t>
  </si>
  <si>
    <t xml:space="preserve">Parameters that stabilize the population</t>
  </si>
  <si>
    <t xml:space="preserve">Observed</t>
  </si>
  <si>
    <t xml:space="preserve">Value that stabilizes the population</t>
  </si>
  <si>
    <t xml:space="preserve">Multiple</t>
  </si>
  <si>
    <t xml:space="preserve">Pop vector</t>
  </si>
  <si>
    <t xml:space="preserve">t+1</t>
  </si>
  <si>
    <t xml:space="preserve">t+2</t>
  </si>
  <si>
    <t xml:space="preserve">t+3</t>
  </si>
  <si>
    <t xml:space="preserve">t+4</t>
  </si>
  <si>
    <t xml:space="preserve">t+5</t>
  </si>
  <si>
    <t xml:space="preserve">t+6</t>
  </si>
  <si>
    <t xml:space="preserve">t+7</t>
  </si>
  <si>
    <t xml:space="preserve">t+8</t>
  </si>
  <si>
    <t xml:space="preserve">t+9</t>
  </si>
  <si>
    <t xml:space="preserve">t+10</t>
  </si>
  <si>
    <t xml:space="preserve">t+11</t>
  </si>
  <si>
    <t xml:space="preserve">t+12</t>
  </si>
  <si>
    <t xml:space="preserve">t+13</t>
  </si>
  <si>
    <t xml:space="preserve">t+14</t>
  </si>
  <si>
    <t xml:space="preserve">t+15</t>
  </si>
  <si>
    <t xml:space="preserve">t+16</t>
  </si>
  <si>
    <t xml:space="preserve">t+17</t>
  </si>
  <si>
    <t xml:space="preserve">t+18</t>
  </si>
  <si>
    <t xml:space="preserve">t+19</t>
  </si>
  <si>
    <t xml:space="preserve">t+20</t>
  </si>
  <si>
    <t xml:space="preserve">Population</t>
  </si>
  <si>
    <t xml:space="preserve">Growth rate</t>
  </si>
  <si>
    <t xml:space="preserve">Urban</t>
  </si>
  <si>
    <t xml:space="preserve">Ecotonal</t>
  </si>
  <si>
    <t xml:space="preserve">Desert</t>
  </si>
  <si>
    <t xml:space="preserve">Vect</t>
  </si>
  <si>
    <t xml:space="preserve">lv</t>
  </si>
  <si>
    <t xml:space="preserve">Location, class</t>
  </si>
  <si>
    <t xml:space="preserve">Stable dist</t>
  </si>
  <si>
    <t xml:space="preserve">Out of 1000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</si>
</sst>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General"/>
    <numFmt numFmtId="167" formatCode="0.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FFFFFF"/>
      <name val="Arial"/>
      <family val="2"/>
      <charset val="1"/>
    </font>
    <font>
      <sz val="10"/>
      <color rgb="FF595959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D9D9D9"/>
      </patternFill>
    </fill>
    <fill>
      <patternFill patternType="solid">
        <fgColor rgb="FFFFF2CC"/>
        <bgColor rgb="FFE7E6E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2CC"/>
      <rgbColor rgb="FFE7E6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Elasticity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Urban!$I$11</c:f>
              <c:strCache>
                <c:ptCount val="1"/>
                <c:pt idx="0">
                  <c:v>Elasticity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Urban!$G$12:$G$17</c:f>
              <c:strCache>
                <c:ptCount val="6"/>
                <c:pt idx="0">
                  <c:v>SHY</c:v>
                </c:pt>
                <c:pt idx="1">
                  <c:v>SJ</c:v>
                </c:pt>
                <c:pt idx="2">
                  <c:v>SNB</c:v>
                </c:pt>
                <c:pt idx="3">
                  <c:v>SNBBR</c:v>
                </c:pt>
                <c:pt idx="4">
                  <c:v>SBR</c:v>
                </c:pt>
                <c:pt idx="5">
                  <c:v>FA</c:v>
                </c:pt>
              </c:strCache>
            </c:strRef>
          </c:cat>
          <c:val>
            <c:numRef>
              <c:f>Urban!$I$12:$I$17</c:f>
              <c:numCache>
                <c:formatCode>General</c:formatCode>
                <c:ptCount val="6"/>
                <c:pt idx="0">
                  <c:v>0.0509011319977067</c:v>
                </c:pt>
                <c:pt idx="1">
                  <c:v>0.0509048947459954</c:v>
                </c:pt>
                <c:pt idx="2">
                  <c:v>0.107675215581537</c:v>
                </c:pt>
                <c:pt idx="3">
                  <c:v>0.0509059556103421</c:v>
                </c:pt>
                <c:pt idx="4">
                  <c:v>0.688713002589655</c:v>
                </c:pt>
                <c:pt idx="5">
                  <c:v>0.0509015819474536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638793"/>
        <c:axId val="24566190"/>
      </c:lineChart>
      <c:catAx>
        <c:axId val="96387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566190"/>
        <c:crosses val="autoZero"/>
        <c:auto val="1"/>
        <c:lblAlgn val="ctr"/>
        <c:lblOffset val="100"/>
        <c:noMultiLvlLbl val="0"/>
      </c:catAx>
      <c:valAx>
        <c:axId val="245661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38793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Elasticity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Desert!$I$11</c:f>
              <c:strCache>
                <c:ptCount val="1"/>
                <c:pt idx="0">
                  <c:v>Elasticity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Desert!$G$12:$G$18</c:f>
              <c:strCache>
                <c:ptCount val="7"/>
                <c:pt idx="0">
                  <c:v>SHY</c:v>
                </c:pt>
                <c:pt idx="1">
                  <c:v>SJ</c:v>
                </c:pt>
                <c:pt idx="2">
                  <c:v>SNB</c:v>
                </c:pt>
                <c:pt idx="3">
                  <c:v>SNBBR</c:v>
                </c:pt>
                <c:pt idx="4">
                  <c:v>SBR</c:v>
                </c:pt>
                <c:pt idx="5">
                  <c:v>FA</c:v>
                </c:pt>
                <c:pt idx="6">
                  <c:v>SBRNB</c:v>
                </c:pt>
              </c:strCache>
            </c:strRef>
          </c:cat>
          <c:val>
            <c:numRef>
              <c:f>Desert!$I$12:$I$18</c:f>
              <c:numCache>
                <c:formatCode>General</c:formatCode>
                <c:ptCount val="7"/>
                <c:pt idx="0">
                  <c:v>0.0401820200716914</c:v>
                </c:pt>
                <c:pt idx="1">
                  <c:v>0.0401818953809637</c:v>
                </c:pt>
                <c:pt idx="2">
                  <c:v>0.381624543848434</c:v>
                </c:pt>
                <c:pt idx="3">
                  <c:v>0.0781932465498777</c:v>
                </c:pt>
                <c:pt idx="4">
                  <c:v>0.381625693341135</c:v>
                </c:pt>
                <c:pt idx="5">
                  <c:v>0.0401820515485889</c:v>
                </c:pt>
                <c:pt idx="6">
                  <c:v>0.0380109373364095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6833989"/>
        <c:axId val="81049839"/>
      </c:lineChart>
      <c:catAx>
        <c:axId val="3683398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049839"/>
        <c:crosses val="autoZero"/>
        <c:auto val="1"/>
        <c:lblAlgn val="ctr"/>
        <c:lblOffset val="100"/>
        <c:noMultiLvlLbl val="0"/>
      </c:catAx>
      <c:valAx>
        <c:axId val="810498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833989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Population projection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Projection!$A$3</c:f>
              <c:strCache>
                <c:ptCount val="1"/>
                <c:pt idx="0">
                  <c:v>HY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Projection!$G$3:$AA$3</c:f>
              <c:numCache>
                <c:formatCode>General</c:formatCode>
                <c:ptCount val="21"/>
                <c:pt idx="0">
                  <c:v>27</c:v>
                </c:pt>
                <c:pt idx="1">
                  <c:v>28.08</c:v>
                </c:pt>
                <c:pt idx="2">
                  <c:v>28.9848</c:v>
                </c:pt>
                <c:pt idx="3">
                  <c:v>29.931408</c:v>
                </c:pt>
                <c:pt idx="4">
                  <c:v>30.88227168</c:v>
                </c:pt>
                <c:pt idx="5">
                  <c:v>31.8515416128</c:v>
                </c:pt>
                <c:pt idx="6">
                  <c:v>32.844133116288</c:v>
                </c:pt>
                <c:pt idx="7">
                  <c:v>33.8641129529165</c:v>
                </c:pt>
                <c:pt idx="8">
                  <c:v>34.9139915488286</c:v>
                </c:pt>
                <c:pt idx="9">
                  <c:v>35.9955565453511</c:v>
                </c:pt>
                <c:pt idx="10">
                  <c:v>37.1102111070526</c:v>
                </c:pt>
                <c:pt idx="11">
                  <c:v>38.2591846985361</c:v>
                </c:pt>
                <c:pt idx="12">
                  <c:v>39.4436379646894</c:v>
                </c:pt>
                <c:pt idx="13">
                  <c:v>40.6647159953401</c:v>
                </c:pt>
                <c:pt idx="14">
                  <c:v>41.9235747092253</c:v>
                </c:pt>
                <c:pt idx="15">
                  <c:v>43.2213941185209</c:v>
                </c:pt>
                <c:pt idx="16">
                  <c:v>44.559385235744</c:v>
                </c:pt>
                <c:pt idx="17">
                  <c:v>45.9387939549326</c:v>
                </c:pt>
                <c:pt idx="18">
                  <c:v>47.3609035115105</c:v>
                </c:pt>
                <c:pt idx="19">
                  <c:v>48.8270362885909</c:v>
                </c:pt>
                <c:pt idx="20">
                  <c:v>50.3385553348101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Projection!$A$4</c:f>
              <c:strCache>
                <c:ptCount val="1"/>
                <c:pt idx="0">
                  <c:v>JUV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Projection!$G$4:$AA$4</c:f>
              <c:numCache>
                <c:formatCode>General</c:formatCode>
                <c:ptCount val="21"/>
                <c:pt idx="0">
                  <c:v>11</c:v>
                </c:pt>
                <c:pt idx="1">
                  <c:v>10.8</c:v>
                </c:pt>
                <c:pt idx="2">
                  <c:v>11.232</c:v>
                </c:pt>
                <c:pt idx="3">
                  <c:v>11.59392</c:v>
                </c:pt>
                <c:pt idx="4">
                  <c:v>11.9725632</c:v>
                </c:pt>
                <c:pt idx="5">
                  <c:v>12.352908672</c:v>
                </c:pt>
                <c:pt idx="6">
                  <c:v>12.74061664512</c:v>
                </c:pt>
                <c:pt idx="7">
                  <c:v>13.1376532465152</c:v>
                </c:pt>
                <c:pt idx="8">
                  <c:v>13.5456451811666</c:v>
                </c:pt>
                <c:pt idx="9">
                  <c:v>13.9655966195315</c:v>
                </c:pt>
                <c:pt idx="10">
                  <c:v>14.3982226181405</c:v>
                </c:pt>
                <c:pt idx="11">
                  <c:v>14.844084442821</c:v>
                </c:pt>
                <c:pt idx="12">
                  <c:v>15.3036738794144</c:v>
                </c:pt>
                <c:pt idx="13">
                  <c:v>15.7774551858758</c:v>
                </c:pt>
                <c:pt idx="14">
                  <c:v>16.265886398136</c:v>
                </c:pt>
                <c:pt idx="15">
                  <c:v>16.7694298836901</c:v>
                </c:pt>
                <c:pt idx="16">
                  <c:v>17.2885576474084</c:v>
                </c:pt>
                <c:pt idx="17">
                  <c:v>17.8237540942976</c:v>
                </c:pt>
                <c:pt idx="18">
                  <c:v>18.375517581973</c:v>
                </c:pt>
                <c:pt idx="19">
                  <c:v>18.9443614046042</c:v>
                </c:pt>
                <c:pt idx="20">
                  <c:v>19.5308145154364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Projection!$A$5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Projection!$G$5:$AA$5</c:f>
              <c:numCache>
                <c:formatCode>General</c:formatCode>
                <c:ptCount val="21"/>
                <c:pt idx="0">
                  <c:v>26</c:v>
                </c:pt>
                <c:pt idx="1">
                  <c:v>27</c:v>
                </c:pt>
                <c:pt idx="2">
                  <c:v>27.54</c:v>
                </c:pt>
                <c:pt idx="3">
                  <c:v>28.2636</c:v>
                </c:pt>
                <c:pt idx="4">
                  <c:v>29.059656</c:v>
                </c:pt>
                <c:pt idx="5">
                  <c:v>29.91980976</c:v>
                </c:pt>
                <c:pt idx="6">
                  <c:v>30.8261937696</c:v>
                </c:pt>
                <c:pt idx="7">
                  <c:v>31.770828954816</c:v>
                </c:pt>
                <c:pt idx="8">
                  <c:v>32.7497028655834</c:v>
                </c:pt>
                <c:pt idx="9">
                  <c:v>33.7613081508416</c:v>
                </c:pt>
                <c:pt idx="10">
                  <c:v>34.8053930012143</c:v>
                </c:pt>
                <c:pt idx="11">
                  <c:v>35.8823531953624</c:v>
                </c:pt>
                <c:pt idx="12">
                  <c:v>36.9929147910105</c:v>
                </c:pt>
                <c:pt idx="13">
                  <c:v>38.1379794572389</c:v>
                </c:pt>
                <c:pt idx="14">
                  <c:v>39.3185497687679</c:v>
                </c:pt>
                <c:pt idx="15">
                  <c:v>40.5356939566463</c:v>
                </c:pt>
                <c:pt idx="16">
                  <c:v>41.7905296766045</c:v>
                </c:pt>
                <c:pt idx="17">
                  <c:v>43.0842168915499</c:v>
                </c:pt>
                <c:pt idx="18">
                  <c:v>44.417955099523</c:v>
                </c:pt>
                <c:pt idx="19">
                  <c:v>45.7929826352445</c:v>
                </c:pt>
                <c:pt idx="20">
                  <c:v>47.2105769683545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Projection!$A$6</c:f>
              <c:strCache>
                <c:ptCount val="1"/>
                <c:pt idx="0">
                  <c:v>BR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Projection!$G$6:$AA$6</c:f>
              <c:numCache>
                <c:formatCode>General</c:formatCode>
                <c:ptCount val="21"/>
                <c:pt idx="0">
                  <c:v>36</c:v>
                </c:pt>
                <c:pt idx="1">
                  <c:v>37.16</c:v>
                </c:pt>
                <c:pt idx="2">
                  <c:v>38.3736</c:v>
                </c:pt>
                <c:pt idx="3">
                  <c:v>39.592656</c:v>
                </c:pt>
                <c:pt idx="4">
                  <c:v>40.83530976</c:v>
                </c:pt>
                <c:pt idx="5">
                  <c:v>42.1078629696</c:v>
                </c:pt>
                <c:pt idx="6">
                  <c:v>43.415529426816</c:v>
                </c:pt>
                <c:pt idx="7">
                  <c:v>44.7615276267034</c:v>
                </c:pt>
                <c:pt idx="8">
                  <c:v>46.1481494171168</c:v>
                </c:pt>
                <c:pt idx="9">
                  <c:v>47.5771937269905</c:v>
                </c:pt>
                <c:pt idx="10">
                  <c:v>49.050236792995</c:v>
                </c:pt>
                <c:pt idx="11">
                  <c:v>50.5687666213967</c:v>
                </c:pt>
                <c:pt idx="12">
                  <c:v>52.134251276077</c:v>
                </c:pt>
                <c:pt idx="13">
                  <c:v>53.748172704135</c:v>
                </c:pt>
                <c:pt idx="14">
                  <c:v>55.4120437416935</c:v>
                </c:pt>
                <c:pt idx="15">
                  <c:v>57.1274169689025</c:v>
                </c:pt>
                <c:pt idx="16">
                  <c:v>58.895889685811</c:v>
                </c:pt>
                <c:pt idx="17">
                  <c:v>60.7191070660391</c:v>
                </c:pt>
                <c:pt idx="18">
                  <c:v>62.5987644725525</c:v>
                </c:pt>
                <c:pt idx="19">
                  <c:v>64.5366094036027</c:v>
                </c:pt>
                <c:pt idx="20">
                  <c:v>66.534443290983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0243073"/>
        <c:axId val="83528931"/>
      </c:lineChart>
      <c:catAx>
        <c:axId val="1024307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528931"/>
        <c:crosses val="autoZero"/>
        <c:auto val="1"/>
        <c:lblAlgn val="ctr"/>
        <c:lblOffset val="100"/>
        <c:noMultiLvlLbl val="0"/>
      </c:catAx>
      <c:valAx>
        <c:axId val="835289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Number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24307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514800</xdr:colOff>
      <xdr:row>13</xdr:row>
      <xdr:rowOff>95040</xdr:rowOff>
    </xdr:from>
    <xdr:to>
      <xdr:col>18</xdr:col>
      <xdr:colOff>237600</xdr:colOff>
      <xdr:row>30</xdr:row>
      <xdr:rowOff>84240</xdr:rowOff>
    </xdr:to>
    <xdr:graphicFrame>
      <xdr:nvGraphicFramePr>
        <xdr:cNvPr id="0" name="Chart 1"/>
        <xdr:cNvGraphicFramePr/>
      </xdr:nvGraphicFramePr>
      <xdr:xfrm>
        <a:off x="7557480" y="2199960"/>
        <a:ext cx="464508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86040</xdr:colOff>
      <xdr:row>6</xdr:row>
      <xdr:rowOff>66960</xdr:rowOff>
    </xdr:from>
    <xdr:to>
      <xdr:col>17</xdr:col>
      <xdr:colOff>389520</xdr:colOff>
      <xdr:row>23</xdr:row>
      <xdr:rowOff>56160</xdr:rowOff>
    </xdr:to>
    <xdr:graphicFrame>
      <xdr:nvGraphicFramePr>
        <xdr:cNvPr id="1" name="Chart 1"/>
        <xdr:cNvGraphicFramePr/>
      </xdr:nvGraphicFramePr>
      <xdr:xfrm>
        <a:off x="7663320" y="1038240"/>
        <a:ext cx="46105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38160</xdr:colOff>
      <xdr:row>11</xdr:row>
      <xdr:rowOff>104760</xdr:rowOff>
    </xdr:from>
    <xdr:to>
      <xdr:col>17</xdr:col>
      <xdr:colOff>341280</xdr:colOff>
      <xdr:row>28</xdr:row>
      <xdr:rowOff>93600</xdr:rowOff>
    </xdr:to>
    <xdr:graphicFrame>
      <xdr:nvGraphicFramePr>
        <xdr:cNvPr id="2" name="Chart 3"/>
        <xdr:cNvGraphicFramePr/>
      </xdr:nvGraphicFramePr>
      <xdr:xfrm>
        <a:off x="5987880" y="1885680"/>
        <a:ext cx="446796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11</xdr:row>
      <xdr:rowOff>0</xdr:rowOff>
    </xdr:from>
    <xdr:to>
      <xdr:col>7</xdr:col>
      <xdr:colOff>315720</xdr:colOff>
      <xdr:row>27</xdr:row>
      <xdr:rowOff>156960</xdr:rowOff>
    </xdr:to>
    <xdr:pic>
      <xdr:nvPicPr>
        <xdr:cNvPr id="3" name="Picture 5" descr=""/>
        <xdr:cNvPicPr/>
      </xdr:nvPicPr>
      <xdr:blipFill>
        <a:blip r:embed="rId2"/>
        <a:stretch/>
      </xdr:blipFill>
      <xdr:spPr>
        <a:xfrm>
          <a:off x="0" y="1780920"/>
          <a:ext cx="4480560" cy="274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7</xdr:col>
      <xdr:colOff>315720</xdr:colOff>
      <xdr:row>45</xdr:row>
      <xdr:rowOff>156960</xdr:rowOff>
    </xdr:to>
    <xdr:pic>
      <xdr:nvPicPr>
        <xdr:cNvPr id="4" name="Picture 7" descr=""/>
        <xdr:cNvPicPr/>
      </xdr:nvPicPr>
      <xdr:blipFill>
        <a:blip r:embed="rId3"/>
        <a:stretch/>
      </xdr:blipFill>
      <xdr:spPr>
        <a:xfrm>
          <a:off x="0" y="4695480"/>
          <a:ext cx="4480560" cy="274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399960</xdr:colOff>
      <xdr:row>30</xdr:row>
      <xdr:rowOff>152280</xdr:rowOff>
    </xdr:from>
    <xdr:to>
      <xdr:col>17</xdr:col>
      <xdr:colOff>142920</xdr:colOff>
      <xdr:row>47</xdr:row>
      <xdr:rowOff>153720</xdr:rowOff>
    </xdr:to>
    <xdr:pic>
      <xdr:nvPicPr>
        <xdr:cNvPr id="5" name="Picture 6" descr=""/>
        <xdr:cNvPicPr/>
      </xdr:nvPicPr>
      <xdr:blipFill>
        <a:blip r:embed="rId4"/>
        <a:stretch/>
      </xdr:blipFill>
      <xdr:spPr>
        <a:xfrm>
          <a:off x="5754600" y="5009760"/>
          <a:ext cx="4502880" cy="2754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17.06"/>
    <col collapsed="false" customWidth="true" hidden="false" outlineLevel="0" max="7" min="7" style="0" width="10.73"/>
    <col collapsed="false" customWidth="true" hidden="false" outlineLevel="0" max="8" min="8" style="0" width="10.99"/>
  </cols>
  <sheetData>
    <row r="1" customFormat="false" ht="12.75" hidden="false" customHeight="false" outlineLevel="0" collapsed="false">
      <c r="B1" s="1"/>
      <c r="C1" s="1"/>
      <c r="D1" s="1" t="s">
        <v>0</v>
      </c>
      <c r="E1" s="1"/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0" t="s">
        <v>6</v>
      </c>
      <c r="I2" s="0" t="s">
        <v>7</v>
      </c>
      <c r="J2" s="0" t="s">
        <v>8</v>
      </c>
    </row>
    <row r="3" customFormat="false" ht="12.75" hidden="false" customHeight="false" outlineLevel="0" collapsed="false">
      <c r="A3" s="1" t="s">
        <v>2</v>
      </c>
      <c r="B3" s="2" t="n">
        <v>0</v>
      </c>
      <c r="C3" s="2" t="n">
        <v>0</v>
      </c>
      <c r="D3" s="2" t="n">
        <v>0</v>
      </c>
      <c r="E3" s="2" t="n">
        <v>0.78</v>
      </c>
      <c r="G3" s="2" t="n">
        <v>0.2741501528434</v>
      </c>
      <c r="I3" s="0" t="n">
        <f aca="false" t="array" ref="I3:I6">MMULT(B3:E6,G3:G6)</f>
        <v>0.282641807191499</v>
      </c>
      <c r="J3" s="0" t="n">
        <f aca="false">B$8*G3</f>
        <v>0.282636404620632</v>
      </c>
    </row>
    <row r="4" customFormat="false" ht="12.75" hidden="false" customHeight="false" outlineLevel="0" collapsed="false">
      <c r="A4" s="1" t="s">
        <v>3</v>
      </c>
      <c r="B4" s="2" t="n">
        <v>0.4</v>
      </c>
      <c r="C4" s="2" t="n">
        <v>0</v>
      </c>
      <c r="D4" s="2" t="n">
        <v>0</v>
      </c>
      <c r="E4" s="2" t="n">
        <v>0</v>
      </c>
      <c r="G4" s="2" t="n">
        <v>0.106364129626136</v>
      </c>
      <c r="I4" s="0" t="n">
        <v>0.10966006113736</v>
      </c>
      <c r="J4" s="0" t="n">
        <f aca="false">B$8*G4</f>
        <v>0.109656605573028</v>
      </c>
    </row>
    <row r="5" customFormat="false" ht="12.75" hidden="false" customHeight="false" outlineLevel="0" collapsed="false">
      <c r="A5" s="1" t="s">
        <v>4</v>
      </c>
      <c r="B5" s="2" t="n">
        <v>0</v>
      </c>
      <c r="C5" s="2" t="n">
        <v>0.8</v>
      </c>
      <c r="D5" s="2" t="n">
        <v>0.7</v>
      </c>
      <c r="E5" s="2" t="n">
        <v>0</v>
      </c>
      <c r="G5" s="2" t="n">
        <v>0.257124431068311</v>
      </c>
      <c r="I5" s="0" t="n">
        <v>0.265078405448727</v>
      </c>
      <c r="J5" s="0" t="n">
        <f aca="false">B$8*G5</f>
        <v>0.265083655739506</v>
      </c>
    </row>
    <row r="6" customFormat="false" ht="12.75" hidden="false" customHeight="false" outlineLevel="0" collapsed="false">
      <c r="A6" s="1" t="s">
        <v>5</v>
      </c>
      <c r="B6" s="2" t="n">
        <v>0</v>
      </c>
      <c r="C6" s="2" t="n">
        <v>0</v>
      </c>
      <c r="D6" s="2" t="n">
        <v>0.1</v>
      </c>
      <c r="E6" s="2" t="n">
        <v>0.96</v>
      </c>
      <c r="G6" s="2" t="n">
        <v>0.362361291271152</v>
      </c>
      <c r="I6" s="0" t="n">
        <v>0.373579282727137</v>
      </c>
      <c r="J6" s="0" t="n">
        <f aca="false">B$8*G6</f>
        <v>0.373578097536463</v>
      </c>
    </row>
    <row r="8" customFormat="false" ht="12.75" hidden="false" customHeight="false" outlineLevel="0" collapsed="false">
      <c r="A8" s="0" t="s">
        <v>9</v>
      </c>
      <c r="B8" s="0" t="n">
        <v>1.03095475851177</v>
      </c>
      <c r="G8" s="0" t="s">
        <v>10</v>
      </c>
      <c r="I8" s="0" t="s">
        <v>11</v>
      </c>
    </row>
    <row r="9" customFormat="false" ht="12.75" hidden="false" customHeight="false" outlineLevel="0" collapsed="false">
      <c r="G9" s="3" t="n">
        <f aca="false">SUM(G3:G6)</f>
        <v>1.000000004809</v>
      </c>
      <c r="I9" s="0" t="n">
        <f aca="false" t="array" ref="I9:I9">SUM((I3:I6-J3:J6)^2)</f>
        <v>7.00989270240849E-011</v>
      </c>
    </row>
    <row r="10" customFormat="false" ht="12.75" hidden="false" customHeight="false" outlineLevel="0" collapsed="false">
      <c r="A10" s="0" t="s">
        <v>12</v>
      </c>
      <c r="B10" s="3" t="n">
        <f aca="false">B3-$B$8</f>
        <v>-1.03095475851177</v>
      </c>
      <c r="C10" s="3" t="n">
        <f aca="false">C3</f>
        <v>0</v>
      </c>
      <c r="D10" s="3" t="n">
        <f aca="false">D3</f>
        <v>0</v>
      </c>
      <c r="E10" s="3" t="n">
        <f aca="false">E3</f>
        <v>0.78</v>
      </c>
    </row>
    <row r="11" customFormat="false" ht="12.75" hidden="false" customHeight="false" outlineLevel="0" collapsed="false">
      <c r="B11" s="3" t="n">
        <f aca="false">B4</f>
        <v>0.4</v>
      </c>
      <c r="C11" s="3" t="n">
        <f aca="false">C4-$B$8</f>
        <v>-1.03095475851177</v>
      </c>
      <c r="D11" s="3" t="n">
        <f aca="false">D4</f>
        <v>0</v>
      </c>
      <c r="E11" s="3" t="n">
        <f aca="false">E4</f>
        <v>0</v>
      </c>
      <c r="G11" s="0" t="s">
        <v>13</v>
      </c>
      <c r="H11" s="0" t="s">
        <v>14</v>
      </c>
      <c r="I11" s="0" t="s">
        <v>15</v>
      </c>
    </row>
    <row r="12" customFormat="false" ht="12.75" hidden="false" customHeight="false" outlineLevel="0" collapsed="false">
      <c r="B12" s="3" t="n">
        <f aca="false">B5</f>
        <v>0</v>
      </c>
      <c r="C12" s="3" t="n">
        <f aca="false">C5</f>
        <v>0.8</v>
      </c>
      <c r="D12" s="3" t="n">
        <f aca="false">D5-$B$8</f>
        <v>-0.33095475851177</v>
      </c>
      <c r="E12" s="3" t="n">
        <f aca="false">E5</f>
        <v>0</v>
      </c>
      <c r="G12" s="0" t="s">
        <v>16</v>
      </c>
      <c r="H12" s="4" t="n">
        <f aca="false">C17*G3/G21</f>
        <v>0.131191910616679</v>
      </c>
      <c r="I12" s="4" t="n">
        <f aca="false">B4*H12/B8</f>
        <v>0.0509011319977067</v>
      </c>
    </row>
    <row r="13" customFormat="false" ht="12.75" hidden="false" customHeight="false" outlineLevel="0" collapsed="false">
      <c r="B13" s="3" t="n">
        <f aca="false">B6</f>
        <v>0</v>
      </c>
      <c r="C13" s="3" t="n">
        <f aca="false">C6</f>
        <v>0</v>
      </c>
      <c r="D13" s="3" t="n">
        <f aca="false">D6</f>
        <v>0.1</v>
      </c>
      <c r="E13" s="3" t="n">
        <f aca="false">E6-$B$8</f>
        <v>-0.07095475851177</v>
      </c>
      <c r="G13" s="0" t="s">
        <v>17</v>
      </c>
      <c r="H13" s="4" t="n">
        <f aca="false">D17*G4/G21</f>
        <v>0.0656008043374059</v>
      </c>
      <c r="I13" s="4" t="n">
        <f aca="false">C5*H13/B8</f>
        <v>0.0509048947459954</v>
      </c>
    </row>
    <row r="14" customFormat="false" ht="12.75" hidden="false" customHeight="false" outlineLevel="0" collapsed="false">
      <c r="G14" s="0" t="s">
        <v>18</v>
      </c>
      <c r="H14" s="4" t="n">
        <f aca="false">D17*G5/G21</f>
        <v>0.158583251253666</v>
      </c>
      <c r="I14" s="4" t="n">
        <f aca="false">D5*H14/B8</f>
        <v>0.107675215581537</v>
      </c>
    </row>
    <row r="15" customFormat="false" ht="12.75" hidden="false" customHeight="false" outlineLevel="0" collapsed="false">
      <c r="A15" s="0" t="s">
        <v>19</v>
      </c>
      <c r="B15" s="0" t="n">
        <f aca="false">MDETERM(B10:E13)</f>
        <v>-8.74133817350934E-007</v>
      </c>
      <c r="G15" s="0" t="s">
        <v>20</v>
      </c>
      <c r="H15" s="4" t="n">
        <f aca="false">E17*G5/G21</f>
        <v>0.524817371730711</v>
      </c>
      <c r="I15" s="4" t="n">
        <f aca="false">D6*H15/B8</f>
        <v>0.0509059556103421</v>
      </c>
    </row>
    <row r="16" customFormat="false" ht="12.75" hidden="false" customHeight="false" outlineLevel="0" collapsed="false">
      <c r="G16" s="0" t="s">
        <v>21</v>
      </c>
      <c r="H16" s="4" t="n">
        <f aca="false">E17*G6/G21</f>
        <v>0.739616611738264</v>
      </c>
      <c r="I16" s="4" t="n">
        <f aca="false">E6*H16/B8</f>
        <v>0.688713002589655</v>
      </c>
    </row>
    <row r="17" customFormat="false" ht="12.75" hidden="false" customHeight="false" outlineLevel="0" collapsed="false">
      <c r="A17" s="0" t="s">
        <v>22</v>
      </c>
      <c r="B17" s="0" t="n">
        <v>0.0558889727577686</v>
      </c>
      <c r="C17" s="0" t="n">
        <v>0.14404898614121</v>
      </c>
      <c r="D17" s="0" t="n">
        <v>0.185654557560377</v>
      </c>
      <c r="E17" s="0" t="n">
        <v>0.61440748741373</v>
      </c>
      <c r="G17" s="0" t="s">
        <v>23</v>
      </c>
      <c r="H17" s="4" t="n">
        <f aca="false">B17*G6/G21</f>
        <v>0.0672784975955181</v>
      </c>
      <c r="I17" s="4" t="n">
        <f aca="false">E3*H17/B8</f>
        <v>0.0509015819474536</v>
      </c>
    </row>
    <row r="19" customFormat="false" ht="12.75" hidden="false" customHeight="false" outlineLevel="0" collapsed="false">
      <c r="A19" s="0" t="s">
        <v>24</v>
      </c>
      <c r="B19" s="0" t="n">
        <f aca="false" t="array" ref="B19:E19">MMULT(B17:E17,B3:E6)</f>
        <v>0.057619594456484</v>
      </c>
      <c r="C19" s="0" t="n">
        <v>0.148523646048302</v>
      </c>
      <c r="D19" s="0" t="n">
        <v>0.191398939033637</v>
      </c>
      <c r="E19" s="0" t="n">
        <v>0.63342458666824</v>
      </c>
    </row>
    <row r="20" customFormat="false" ht="12.75" hidden="false" customHeight="false" outlineLevel="0" collapsed="false">
      <c r="A20" s="0" t="s">
        <v>25</v>
      </c>
      <c r="B20" s="0" t="n">
        <f aca="false">$B8*B17</f>
        <v>0.0576190024129562</v>
      </c>
      <c r="C20" s="0" t="n">
        <f aca="false">$B8*C17</f>
        <v>0.148507987721076</v>
      </c>
      <c r="D20" s="0" t="n">
        <f aca="false">$B8*D17</f>
        <v>0.191401449556268</v>
      </c>
      <c r="E20" s="0" t="n">
        <f aca="false">$B8*E17</f>
        <v>0.633426322814445</v>
      </c>
      <c r="G20" s="0" t="s">
        <v>26</v>
      </c>
    </row>
    <row r="21" customFormat="false" ht="12.75" hidden="false" customHeight="false" outlineLevel="0" collapsed="false">
      <c r="G21" s="0" t="n">
        <f aca="false" t="array" ref="G21:G21">MMULT(B17:E17,G3:G6)</f>
        <v>0.301017428452094</v>
      </c>
    </row>
    <row r="22" customFormat="false" ht="12.75" hidden="false" customHeight="false" outlineLevel="0" collapsed="false">
      <c r="A22" s="0" t="s">
        <v>11</v>
      </c>
      <c r="B22" s="0" t="n">
        <f aca="false" t="array" ref="B22:B22">SUM((B19:E19-B20:E20)^2)</f>
        <v>2.54850654568591E-010</v>
      </c>
      <c r="D22" s="0" t="s">
        <v>27</v>
      </c>
      <c r="E22" s="0" t="n">
        <f aca="false">SUM(B17:E17)</f>
        <v>1.00000000387309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ColWidth="8.73046875" defaultRowHeight="12.75" zeroHeight="false" outlineLevelRow="0" outlineLevelCol="0"/>
  <cols>
    <col collapsed="false" customWidth="true" hidden="false" outlineLevel="0" max="2" min="2" style="0" width="16.04"/>
  </cols>
  <sheetData>
    <row r="1" customFormat="false" ht="12.75" hidden="false" customHeight="false" outlineLevel="0" collapsed="false">
      <c r="B1" s="1"/>
      <c r="C1" s="1"/>
      <c r="D1" s="1" t="s">
        <v>0</v>
      </c>
      <c r="E1" s="1"/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0" t="s">
        <v>6</v>
      </c>
      <c r="I2" s="0" t="s">
        <v>7</v>
      </c>
      <c r="J2" s="0" t="s">
        <v>8</v>
      </c>
    </row>
    <row r="3" customFormat="false" ht="12.75" hidden="false" customHeight="false" outlineLevel="0" collapsed="false">
      <c r="A3" s="1" t="s">
        <v>2</v>
      </c>
      <c r="B3" s="2" t="n">
        <v>0</v>
      </c>
      <c r="C3" s="2" t="n">
        <v>0</v>
      </c>
      <c r="D3" s="2" t="n">
        <v>0</v>
      </c>
      <c r="E3" s="2" t="n">
        <v>0.62</v>
      </c>
      <c r="G3" s="2" t="n">
        <v>0.226445092933095</v>
      </c>
      <c r="I3" s="0" t="n">
        <f aca="false" t="array" ref="I3:I6">MMULT(B3:E6,G3:G6)</f>
        <v>0.217471135759231</v>
      </c>
      <c r="J3" s="0" t="n">
        <f aca="false">B$8*G3</f>
        <v>0.217471117387101</v>
      </c>
    </row>
    <row r="4" customFormat="false" ht="12.75" hidden="false" customHeight="false" outlineLevel="0" collapsed="false">
      <c r="A4" s="1" t="s">
        <v>3</v>
      </c>
      <c r="B4" s="2" t="n">
        <v>0.3</v>
      </c>
      <c r="C4" s="2" t="n">
        <v>0</v>
      </c>
      <c r="D4" s="2" t="n">
        <v>0</v>
      </c>
      <c r="E4" s="2" t="n">
        <v>0</v>
      </c>
      <c r="G4" s="2" t="n">
        <v>0.0707367966348415</v>
      </c>
      <c r="I4" s="0" t="n">
        <v>0.0679335278799285</v>
      </c>
      <c r="J4" s="0" t="n">
        <f aca="false">B$8*G4</f>
        <v>0.0679335109686313</v>
      </c>
    </row>
    <row r="5" customFormat="false" ht="12.75" hidden="false" customHeight="false" outlineLevel="0" collapsed="false">
      <c r="A5" s="1" t="s">
        <v>4</v>
      </c>
      <c r="B5" s="2" t="n">
        <v>0</v>
      </c>
      <c r="C5" s="2" t="n">
        <v>0.8</v>
      </c>
      <c r="D5" s="2" t="n">
        <v>0.7</v>
      </c>
      <c r="E5" s="2" t="n">
        <v>0.1</v>
      </c>
      <c r="G5" s="2" t="n">
        <v>0.352058223386249</v>
      </c>
      <c r="I5" s="0" t="n">
        <v>0.338106183316833</v>
      </c>
      <c r="J5" s="0" t="n">
        <f aca="false">B$8*G5</f>
        <v>0.338106223603381</v>
      </c>
    </row>
    <row r="6" customFormat="false" ht="12.75" hidden="false" customHeight="false" outlineLevel="0" collapsed="false">
      <c r="A6" s="1" t="s">
        <v>5</v>
      </c>
      <c r="B6" s="2" t="n">
        <v>0</v>
      </c>
      <c r="C6" s="2" t="n">
        <v>0</v>
      </c>
      <c r="D6" s="2" t="n">
        <v>0.1</v>
      </c>
      <c r="E6" s="2" t="n">
        <v>0.86</v>
      </c>
      <c r="G6" s="2" t="n">
        <v>0.350759896385857</v>
      </c>
      <c r="I6" s="0" t="n">
        <v>0.336859333230462</v>
      </c>
      <c r="J6" s="0" t="n">
        <f aca="false">B$8*G6</f>
        <v>0.336859349052681</v>
      </c>
    </row>
    <row r="8" customFormat="false" ht="12.75" hidden="false" customHeight="false" outlineLevel="0" collapsed="false">
      <c r="A8" s="0" t="s">
        <v>9</v>
      </c>
      <c r="B8" s="0" t="n">
        <v>0.960370192041896</v>
      </c>
      <c r="G8" s="0" t="s">
        <v>10</v>
      </c>
      <c r="I8" s="0" t="s">
        <v>11</v>
      </c>
    </row>
    <row r="9" customFormat="false" ht="12.75" hidden="false" customHeight="false" outlineLevel="0" collapsed="false">
      <c r="G9" s="3" t="n">
        <f aca="false">SUM(G3:G6)</f>
        <v>1.00000000934004</v>
      </c>
      <c r="I9" s="0" t="n">
        <f aca="false" t="array" ref="I9:I9">SUM((I3:I6-J3:J6)^2)</f>
        <v>2.49687569269354E-015</v>
      </c>
    </row>
    <row r="10" customFormat="false" ht="12.75" hidden="false" customHeight="false" outlineLevel="0" collapsed="false">
      <c r="A10" s="0" t="s">
        <v>12</v>
      </c>
      <c r="B10" s="3" t="n">
        <f aca="false">B3-$B$8</f>
        <v>-0.960370192041896</v>
      </c>
      <c r="C10" s="3" t="n">
        <f aca="false">C3</f>
        <v>0</v>
      </c>
      <c r="D10" s="3" t="n">
        <f aca="false">D3</f>
        <v>0</v>
      </c>
      <c r="E10" s="3" t="n">
        <f aca="false">E3</f>
        <v>0.62</v>
      </c>
    </row>
    <row r="11" customFormat="false" ht="12.75" hidden="false" customHeight="false" outlineLevel="0" collapsed="false">
      <c r="B11" s="3" t="n">
        <f aca="false">B4</f>
        <v>0.3</v>
      </c>
      <c r="C11" s="3" t="n">
        <f aca="false">C4-$B$8</f>
        <v>-0.960370192041896</v>
      </c>
      <c r="D11" s="3" t="n">
        <f aca="false">D4</f>
        <v>0</v>
      </c>
      <c r="E11" s="3" t="n">
        <f aca="false">E4</f>
        <v>0</v>
      </c>
      <c r="G11" s="0" t="s">
        <v>13</v>
      </c>
      <c r="H11" s="0" t="s">
        <v>14</v>
      </c>
      <c r="I11" s="0" t="s">
        <v>15</v>
      </c>
    </row>
    <row r="12" customFormat="false" ht="12.75" hidden="false" customHeight="false" outlineLevel="0" collapsed="false">
      <c r="B12" s="3" t="n">
        <f aca="false">B5</f>
        <v>0</v>
      </c>
      <c r="C12" s="3" t="n">
        <f aca="false">C5</f>
        <v>0.8</v>
      </c>
      <c r="D12" s="3" t="n">
        <f aca="false">D5-$B$8</f>
        <v>-0.260370192041896</v>
      </c>
      <c r="E12" s="3" t="n">
        <f aca="false">E5</f>
        <v>0.1</v>
      </c>
      <c r="G12" s="0" t="s">
        <v>16</v>
      </c>
      <c r="H12" s="0" t="n">
        <f aca="false">C17*G3/G21</f>
        <v>0.136376306651451</v>
      </c>
      <c r="I12" s="0" t="n">
        <f aca="false">B4*H12/B8</f>
        <v>0.0426011681062781</v>
      </c>
    </row>
    <row r="13" customFormat="false" ht="12.75" hidden="false" customHeight="false" outlineLevel="0" collapsed="false">
      <c r="B13" s="3" t="n">
        <f aca="false">B6</f>
        <v>0</v>
      </c>
      <c r="C13" s="3" t="n">
        <f aca="false">C6</f>
        <v>0</v>
      </c>
      <c r="D13" s="3" t="n">
        <f aca="false">D6</f>
        <v>0.1</v>
      </c>
      <c r="E13" s="3" t="n">
        <f aca="false">E6-$B$8</f>
        <v>-0.100370192041896</v>
      </c>
      <c r="G13" s="0" t="s">
        <v>17</v>
      </c>
      <c r="H13" s="0" t="n">
        <f aca="false">D17*G4/G21</f>
        <v>0.0511406700247347</v>
      </c>
      <c r="I13" s="0" t="n">
        <f aca="false">C5*H13/B8</f>
        <v>0.0426007974412464</v>
      </c>
    </row>
    <row r="14" customFormat="false" ht="12.75" hidden="false" customHeight="false" outlineLevel="0" collapsed="false">
      <c r="G14" s="0" t="s">
        <v>18</v>
      </c>
      <c r="H14" s="0" t="n">
        <f aca="false">D17*G5/G21</f>
        <v>0.254527972543534</v>
      </c>
      <c r="I14" s="0" t="n">
        <f aca="false">D5*H14/B8</f>
        <v>0.185521773017192</v>
      </c>
    </row>
    <row r="15" customFormat="false" ht="12.75" hidden="false" customHeight="false" outlineLevel="0" collapsed="false">
      <c r="A15" s="0" t="s">
        <v>19</v>
      </c>
      <c r="B15" s="0" t="n">
        <f aca="false">MDETERM(B10:E13)</f>
        <v>1.64643571475955E-008</v>
      </c>
      <c r="G15" s="0" t="s">
        <v>20</v>
      </c>
      <c r="H15" s="0" t="n">
        <f aca="false">E17*G5/G21</f>
        <v>0.662708623282004</v>
      </c>
      <c r="I15" s="0" t="n">
        <f aca="false">D6*H15/B8</f>
        <v>0.0690055385697658</v>
      </c>
    </row>
    <row r="16" customFormat="false" ht="12.75" hidden="false" customHeight="false" outlineLevel="0" collapsed="false">
      <c r="G16" s="0" t="s">
        <v>21</v>
      </c>
      <c r="H16" s="0" t="n">
        <f aca="false">E17*G6/G21</f>
        <v>0.660264673838859</v>
      </c>
      <c r="I16" s="0" t="n">
        <f aca="false">E6*H16/B8</f>
        <v>0.591259104256588</v>
      </c>
    </row>
    <row r="17" customFormat="false" ht="12.75" hidden="false" customHeight="false" outlineLevel="0" collapsed="false">
      <c r="A17" s="0" t="s">
        <v>28</v>
      </c>
      <c r="B17" s="0" t="n">
        <v>0.0554081117932419</v>
      </c>
      <c r="C17" s="0" t="n">
        <v>0.177353397713472</v>
      </c>
      <c r="D17" s="0" t="n">
        <v>0.212904346319152</v>
      </c>
      <c r="E17" s="0" t="n">
        <v>0.554334145791335</v>
      </c>
      <c r="G17" s="0" t="s">
        <v>23</v>
      </c>
      <c r="H17" s="0" t="n">
        <f aca="false">B17*G6/G21</f>
        <v>0.065996329360095</v>
      </c>
      <c r="I17" s="0" t="n">
        <f aca="false">E3*H17/B8</f>
        <v>0.0426061997158216</v>
      </c>
    </row>
    <row r="18" customFormat="false" ht="12.75" hidden="false" customHeight="false" outlineLevel="0" collapsed="false">
      <c r="G18" s="0" t="s">
        <v>29</v>
      </c>
      <c r="H18" s="0" t="n">
        <f aca="false">G6*D17/G21</f>
        <v>0.253589319453912</v>
      </c>
      <c r="I18" s="0" t="n">
        <f aca="false">H18*E5/B8</f>
        <v>0.026405371757191</v>
      </c>
    </row>
    <row r="19" customFormat="false" ht="12.75" hidden="false" customHeight="false" outlineLevel="0" collapsed="false">
      <c r="A19" s="0" t="s">
        <v>30</v>
      </c>
      <c r="B19" s="0" t="n">
        <f aca="false" t="array" ref="B19:E19">MMULT(B17:E17,B3:E6)</f>
        <v>0.0532060193140416</v>
      </c>
      <c r="C19" s="0" t="n">
        <v>0.170323477055322</v>
      </c>
      <c r="D19" s="0" t="n">
        <v>0.20446645700254</v>
      </c>
      <c r="E19" s="0" t="n">
        <v>0.532370829324273</v>
      </c>
    </row>
    <row r="20" customFormat="false" ht="12.75" hidden="false" customHeight="false" outlineLevel="0" collapsed="false">
      <c r="A20" s="0" t="s">
        <v>31</v>
      </c>
      <c r="B20" s="0" t="n">
        <f aca="false">$B8*B17</f>
        <v>0.0532122989635546</v>
      </c>
      <c r="C20" s="0" t="n">
        <f aca="false">$B8*C17</f>
        <v>0.17032491662137</v>
      </c>
      <c r="D20" s="0" t="n">
        <f aca="false">$B8*D17</f>
        <v>0.204466987961078</v>
      </c>
      <c r="E20" s="0" t="n">
        <f aca="false">$B8*E17</f>
        <v>0.532365990049005</v>
      </c>
      <c r="G20" s="0" t="s">
        <v>26</v>
      </c>
    </row>
    <row r="21" customFormat="false" ht="12.75" hidden="false" customHeight="false" outlineLevel="0" collapsed="false">
      <c r="G21" s="0" t="n">
        <f aca="false" t="array" ref="G21:G21">MMULT(B17:E17,G3:G6)</f>
        <v>0.294485219708067</v>
      </c>
    </row>
    <row r="22" customFormat="false" ht="12.75" hidden="false" customHeight="false" outlineLevel="0" collapsed="false">
      <c r="A22" s="0" t="s">
        <v>11</v>
      </c>
      <c r="B22" s="0" t="n">
        <f aca="false" t="array" ref="B22:B22">SUM((B19:E19-B20:E20)^2)</f>
        <v>6.52068505039372E-011</v>
      </c>
      <c r="D22" s="0" t="s">
        <v>27</v>
      </c>
      <c r="E22" s="0" t="n">
        <f aca="false">SUM(B17:E17)</f>
        <v>1.0000000016172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6" activeCellId="0" sqref="G6"/>
    </sheetView>
  </sheetViews>
  <sheetFormatPr defaultColWidth="8.73046875" defaultRowHeight="12.75" zeroHeight="false" outlineLevelRow="0" outlineLevelCol="0"/>
  <cols>
    <col collapsed="false" customWidth="true" hidden="false" outlineLevel="0" max="2" min="2" style="0" width="12.29"/>
    <col collapsed="false" customWidth="true" hidden="false" outlineLevel="0" max="3" min="3" style="0" width="11.14"/>
    <col collapsed="false" customWidth="true" hidden="false" outlineLevel="0" max="5" min="4" style="0" width="12.29"/>
    <col collapsed="false" customWidth="true" hidden="false" outlineLevel="0" max="7" min="7" style="0" width="10.61"/>
    <col collapsed="false" customWidth="true" hidden="false" outlineLevel="0" max="8" min="8" style="0" width="9.97"/>
    <col collapsed="false" customWidth="true" hidden="false" outlineLevel="0" max="9" min="9" style="0" width="12.63"/>
  </cols>
  <sheetData>
    <row r="1" customFormat="false" ht="12.75" hidden="false" customHeight="false" outlineLevel="0" collapsed="false">
      <c r="B1" s="1"/>
      <c r="C1" s="1"/>
      <c r="D1" s="1" t="s">
        <v>0</v>
      </c>
      <c r="E1" s="1"/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0" t="s">
        <v>6</v>
      </c>
      <c r="I2" s="0" t="s">
        <v>7</v>
      </c>
      <c r="J2" s="0" t="s">
        <v>8</v>
      </c>
    </row>
    <row r="3" customFormat="false" ht="12.75" hidden="false" customHeight="false" outlineLevel="0" collapsed="false">
      <c r="A3" s="1" t="s">
        <v>2</v>
      </c>
      <c r="B3" s="2" t="n">
        <v>0</v>
      </c>
      <c r="C3" s="2" t="n">
        <v>0</v>
      </c>
      <c r="D3" s="2" t="n">
        <v>0</v>
      </c>
      <c r="E3" s="2" t="n">
        <v>0.47</v>
      </c>
      <c r="G3" s="2" t="n">
        <v>0.178396903688159</v>
      </c>
      <c r="I3" s="0" t="n">
        <f aca="false" t="array" ref="I3:I6">MMULT(B3:E6,G3:G6)</f>
        <v>0.150464730058156</v>
      </c>
      <c r="J3" s="0" t="n">
        <f aca="false">B$8*G3</f>
        <v>0.150464627065742</v>
      </c>
    </row>
    <row r="4" customFormat="false" ht="12.75" hidden="false" customHeight="false" outlineLevel="0" collapsed="false">
      <c r="A4" s="1" t="s">
        <v>3</v>
      </c>
      <c r="B4" s="2" t="n">
        <v>0.2</v>
      </c>
      <c r="C4" s="2" t="n">
        <v>0</v>
      </c>
      <c r="D4" s="2" t="n">
        <v>0</v>
      </c>
      <c r="E4" s="2" t="n">
        <v>0</v>
      </c>
      <c r="G4" s="2" t="n">
        <v>0.0423027601255042</v>
      </c>
      <c r="I4" s="0" t="n">
        <v>0.0356793807376318</v>
      </c>
      <c r="J4" s="0" t="n">
        <f aca="false">B$8*G4</f>
        <v>0.0356792572883539</v>
      </c>
    </row>
    <row r="5" customFormat="false" ht="12.75" hidden="false" customHeight="false" outlineLevel="0" collapsed="false">
      <c r="A5" s="1" t="s">
        <v>4</v>
      </c>
      <c r="B5" s="2" t="n">
        <v>0</v>
      </c>
      <c r="C5" s="2" t="n">
        <v>0.8</v>
      </c>
      <c r="D5" s="2" t="n">
        <v>0.7</v>
      </c>
      <c r="E5" s="2" t="n">
        <v>0.1</v>
      </c>
      <c r="G5" s="2" t="n">
        <v>0.459162626305533</v>
      </c>
      <c r="I5" s="0" t="n">
        <v>0.387269818867076</v>
      </c>
      <c r="J5" s="0" t="n">
        <f aca="false">B$8*G5</f>
        <v>0.387269800659518</v>
      </c>
    </row>
    <row r="6" customFormat="false" ht="12.75" hidden="false" customHeight="false" outlineLevel="0" collapsed="false">
      <c r="A6" s="1" t="s">
        <v>5</v>
      </c>
      <c r="B6" s="2" t="n">
        <v>0</v>
      </c>
      <c r="C6" s="2" t="n">
        <v>0</v>
      </c>
      <c r="D6" s="2" t="n">
        <v>0.1</v>
      </c>
      <c r="E6" s="2" t="n">
        <v>0.7</v>
      </c>
      <c r="G6" s="2" t="n">
        <v>0.320137723527991</v>
      </c>
      <c r="I6" s="0" t="n">
        <v>0.270012669100147</v>
      </c>
      <c r="J6" s="0" t="n">
        <f aca="false">B$8*G6</f>
        <v>0.270012551700537</v>
      </c>
    </row>
    <row r="8" customFormat="false" ht="12.8" hidden="false" customHeight="false" outlineLevel="0" collapsed="false">
      <c r="A8" s="0" t="s">
        <v>9</v>
      </c>
      <c r="B8" s="0" t="n">
        <v>0.843426225203755</v>
      </c>
      <c r="D8" s="0" t="s">
        <v>32</v>
      </c>
      <c r="E8" s="0" t="n">
        <v>0.843426225203755</v>
      </c>
      <c r="G8" s="0" t="s">
        <v>10</v>
      </c>
      <c r="I8" s="0" t="s">
        <v>11</v>
      </c>
    </row>
    <row r="9" customFormat="false" ht="12.75" hidden="false" customHeight="false" outlineLevel="0" collapsed="false">
      <c r="G9" s="3" t="n">
        <f aca="false">SUM(G3:G6)</f>
        <v>1.00000001364719</v>
      </c>
      <c r="I9" s="0" t="n">
        <f aca="false" t="array" ref="I9:I9">SUM((I3:I6-J3:J6)^2)</f>
        <v>3.99613451690353E-014</v>
      </c>
    </row>
    <row r="10" customFormat="false" ht="12.75" hidden="false" customHeight="false" outlineLevel="0" collapsed="false">
      <c r="A10" s="0" t="s">
        <v>12</v>
      </c>
      <c r="B10" s="3" t="n">
        <f aca="false">B3-$B$8</f>
        <v>-0.843426225203755</v>
      </c>
      <c r="C10" s="3" t="n">
        <f aca="false">C3</f>
        <v>0</v>
      </c>
      <c r="D10" s="3" t="n">
        <f aca="false">D3</f>
        <v>0</v>
      </c>
      <c r="E10" s="3" t="n">
        <f aca="false">E3</f>
        <v>0.47</v>
      </c>
    </row>
    <row r="11" customFormat="false" ht="12.75" hidden="false" customHeight="false" outlineLevel="0" collapsed="false">
      <c r="B11" s="3" t="n">
        <f aca="false">B4</f>
        <v>0.2</v>
      </c>
      <c r="C11" s="3" t="n">
        <f aca="false">C4-$B$8</f>
        <v>-0.843426225203755</v>
      </c>
      <c r="D11" s="3" t="n">
        <f aca="false">D4</f>
        <v>0</v>
      </c>
      <c r="E11" s="3" t="n">
        <f aca="false">E4</f>
        <v>0</v>
      </c>
      <c r="G11" s="0" t="s">
        <v>13</v>
      </c>
      <c r="H11" s="0" t="s">
        <v>14</v>
      </c>
      <c r="I11" s="0" t="s">
        <v>15</v>
      </c>
    </row>
    <row r="12" customFormat="false" ht="12.75" hidden="false" customHeight="false" outlineLevel="0" collapsed="false">
      <c r="B12" s="3" t="n">
        <f aca="false">B5</f>
        <v>0</v>
      </c>
      <c r="C12" s="3" t="n">
        <f aca="false">C5</f>
        <v>0.8</v>
      </c>
      <c r="D12" s="3" t="n">
        <f aca="false">D5-$B$8</f>
        <v>-0.143426225203755</v>
      </c>
      <c r="E12" s="3" t="n">
        <f aca="false">E5</f>
        <v>0.1</v>
      </c>
      <c r="G12" s="0" t="s">
        <v>16</v>
      </c>
      <c r="H12" s="0" t="n">
        <f aca="false">C17*G3/G21</f>
        <v>0.169452847550641</v>
      </c>
      <c r="I12" s="0" t="n">
        <f aca="false">B4*H12/B8</f>
        <v>0.0401820200716914</v>
      </c>
    </row>
    <row r="13" customFormat="false" ht="12.75" hidden="false" customHeight="false" outlineLevel="0" collapsed="false">
      <c r="B13" s="3" t="n">
        <f aca="false">B6</f>
        <v>0</v>
      </c>
      <c r="C13" s="3" t="n">
        <f aca="false">C6</f>
        <v>0</v>
      </c>
      <c r="D13" s="3" t="n">
        <f aca="false">D6</f>
        <v>0.1</v>
      </c>
      <c r="E13" s="3" t="n">
        <f aca="false">E6-$B$8</f>
        <v>-0.143426225203755</v>
      </c>
      <c r="G13" s="0" t="s">
        <v>17</v>
      </c>
      <c r="H13" s="0" t="n">
        <f aca="false">D17*G4/G21</f>
        <v>0.042363080428373</v>
      </c>
      <c r="I13" s="0" t="n">
        <f aca="false">C5*H13/B8</f>
        <v>0.0401818953809637</v>
      </c>
    </row>
    <row r="14" customFormat="false" ht="12.75" hidden="false" customHeight="false" outlineLevel="0" collapsed="false">
      <c r="G14" s="0" t="s">
        <v>18</v>
      </c>
      <c r="H14" s="0" t="n">
        <f aca="false">D17*G5/G21</f>
        <v>0.459817354947414</v>
      </c>
      <c r="I14" s="0" t="n">
        <f aca="false">D5*H14/B8</f>
        <v>0.381624543848434</v>
      </c>
    </row>
    <row r="15" customFormat="false" ht="12.75" hidden="false" customHeight="false" outlineLevel="0" collapsed="false">
      <c r="A15" s="0" t="s">
        <v>19</v>
      </c>
      <c r="B15" s="0" t="n">
        <f aca="false">MDETERM(B10:E13)</f>
        <v>-7.26277276898968E-008</v>
      </c>
      <c r="G15" s="0" t="s">
        <v>20</v>
      </c>
      <c r="H15" s="0" t="n">
        <f aca="false">E17*G5/G21</f>
        <v>0.659502347739899</v>
      </c>
      <c r="I15" s="0" t="n">
        <f aca="false">D6*H15/B8</f>
        <v>0.0781932465498777</v>
      </c>
    </row>
    <row r="16" customFormat="false" ht="12.75" hidden="false" customHeight="false" outlineLevel="0" collapsed="false">
      <c r="G16" s="0" t="s">
        <v>21</v>
      </c>
      <c r="H16" s="0" t="n">
        <f aca="false">E17*G6/G21</f>
        <v>0.45981873996497</v>
      </c>
      <c r="I16" s="0" t="n">
        <f aca="false">E6*H16/B8</f>
        <v>0.381625693341135</v>
      </c>
    </row>
    <row r="17" customFormat="false" ht="12.75" hidden="false" customHeight="false" outlineLevel="0" collapsed="false">
      <c r="A17" s="0" t="s">
        <v>28</v>
      </c>
      <c r="B17" s="0" t="n">
        <v>0.0623440715628421</v>
      </c>
      <c r="C17" s="0" t="n">
        <v>0.26291309871833</v>
      </c>
      <c r="D17" s="0" t="n">
        <v>0.277184851914528</v>
      </c>
      <c r="E17" s="0" t="n">
        <v>0.397557983900963</v>
      </c>
      <c r="G17" s="0" t="s">
        <v>23</v>
      </c>
      <c r="H17" s="0" t="n">
        <f aca="false">B17*G6/G21</f>
        <v>0.0721076511884448</v>
      </c>
      <c r="I17" s="0" t="n">
        <f aca="false">E3*H17/B8</f>
        <v>0.0401820515485889</v>
      </c>
    </row>
    <row r="18" customFormat="false" ht="12.75" hidden="false" customHeight="false" outlineLevel="0" collapsed="false">
      <c r="G18" s="0" t="s">
        <v>29</v>
      </c>
      <c r="H18" s="0" t="n">
        <f aca="false">G6*D17/G21</f>
        <v>0.320594213941043</v>
      </c>
      <c r="I18" s="0" t="n">
        <f aca="false">H18*E5/B8</f>
        <v>0.0380109373364095</v>
      </c>
    </row>
    <row r="19" customFormat="false" ht="12.75" hidden="false" customHeight="false" outlineLevel="0" collapsed="false">
      <c r="A19" s="0" t="s">
        <v>30</v>
      </c>
      <c r="B19" s="0" t="n">
        <f aca="false" t="array" ref="B19:E19">MMULT(B17:E17,B3:E6)</f>
        <v>0.052582619743666</v>
      </c>
      <c r="C19" s="0" t="n">
        <v>0.221747881531622</v>
      </c>
      <c r="D19" s="0" t="n">
        <v>0.233785194730266</v>
      </c>
      <c r="E19" s="0" t="n">
        <v>0.335310787556663</v>
      </c>
    </row>
    <row r="20" customFormat="false" ht="12.75" hidden="false" customHeight="false" outlineLevel="0" collapsed="false">
      <c r="A20" s="0" t="s">
        <v>31</v>
      </c>
      <c r="B20" s="0" t="n">
        <f aca="false">$B8*B17</f>
        <v>0.0525826249420807</v>
      </c>
      <c r="C20" s="0" t="n">
        <f aca="false">$B8*C17</f>
        <v>0.221747802408623</v>
      </c>
      <c r="D20" s="0" t="n">
        <f aca="false">$B8*D17</f>
        <v>0.233784973333932</v>
      </c>
      <c r="E20" s="0" t="n">
        <f aca="false">$B8*E17</f>
        <v>0.335310829661204</v>
      </c>
      <c r="G20" s="0" t="s">
        <v>26</v>
      </c>
    </row>
    <row r="21" customFormat="false" ht="12.75" hidden="false" customHeight="false" outlineLevel="0" collapsed="false">
      <c r="G21" s="0" t="n">
        <f aca="false">MMULT(B17:E17,G3:G6)</f>
        <v>0.276790171592675</v>
      </c>
    </row>
    <row r="22" customFormat="false" ht="12.75" hidden="false" customHeight="false" outlineLevel="0" collapsed="false">
      <c r="A22" s="0" t="s">
        <v>11</v>
      </c>
      <c r="B22" s="0" t="n">
        <f aca="false" t="array" ref="B22:B22">SUM((B19:E19-B20:E20)^2)</f>
        <v>5.70766015217294E-014</v>
      </c>
      <c r="D22" s="0" t="s">
        <v>27</v>
      </c>
      <c r="E22" s="0" t="n">
        <f aca="false">SUM(B17:E17)</f>
        <v>1.00000000609666</v>
      </c>
    </row>
    <row r="23" customFormat="false" ht="12.75" hidden="false" customHeight="false" outlineLevel="0" collapsed="false">
      <c r="G23" s="0" t="s">
        <v>33</v>
      </c>
    </row>
    <row r="25" customFormat="false" ht="35.95" hidden="false" customHeight="false" outlineLevel="0" collapsed="false">
      <c r="G25" s="0" t="s">
        <v>13</v>
      </c>
      <c r="H25" s="0" t="s">
        <v>34</v>
      </c>
      <c r="I25" s="5" t="s">
        <v>35</v>
      </c>
      <c r="J25" s="6" t="s">
        <v>36</v>
      </c>
    </row>
    <row r="26" customFormat="false" ht="12.75" hidden="false" customHeight="false" outlineLevel="0" collapsed="false">
      <c r="G26" s="0" t="s">
        <v>16</v>
      </c>
      <c r="H26" s="2" t="n">
        <v>0.2</v>
      </c>
      <c r="I26" s="2" t="n">
        <v>2.12766150212766</v>
      </c>
      <c r="J26" s="7" t="n">
        <f aca="false">I26/H26</f>
        <v>10.6383075106383</v>
      </c>
    </row>
    <row r="27" customFormat="false" ht="12.75" hidden="false" customHeight="false" outlineLevel="0" collapsed="false">
      <c r="G27" s="0" t="s">
        <v>17</v>
      </c>
      <c r="H27" s="2" t="n">
        <v>0.8</v>
      </c>
      <c r="I27" s="2" t="n">
        <v>8.51064600851064</v>
      </c>
      <c r="J27" s="7" t="n">
        <f aca="false">I27/H27</f>
        <v>10.6383075106383</v>
      </c>
    </row>
    <row r="28" customFormat="false" ht="12.75" hidden="false" customHeight="false" outlineLevel="0" collapsed="false">
      <c r="G28" s="0" t="s">
        <v>18</v>
      </c>
      <c r="H28" s="2" t="n">
        <v>0.7</v>
      </c>
      <c r="I28" s="2" t="n">
        <v>0.9416002416</v>
      </c>
      <c r="J28" s="7" t="n">
        <f aca="false">I28/H28</f>
        <v>1.34514320228571</v>
      </c>
    </row>
    <row r="29" customFormat="false" ht="12.75" hidden="false" customHeight="false" outlineLevel="0" collapsed="false">
      <c r="G29" s="0" t="s">
        <v>20</v>
      </c>
      <c r="H29" s="2" t="n">
        <v>0.1</v>
      </c>
      <c r="I29" s="2" t="n">
        <v>0.513699043835616</v>
      </c>
      <c r="J29" s="7" t="n">
        <f aca="false">I29/H29</f>
        <v>5.13699043835616</v>
      </c>
    </row>
    <row r="30" customFormat="false" ht="12.75" hidden="false" customHeight="false" outlineLevel="0" collapsed="false">
      <c r="G30" s="0" t="s">
        <v>21</v>
      </c>
      <c r="H30" s="2" t="n">
        <v>0.7</v>
      </c>
      <c r="I30" s="2" t="n">
        <v>0.941600000000003</v>
      </c>
      <c r="J30" s="7" t="n">
        <f aca="false">I30/H30</f>
        <v>1.34514285714286</v>
      </c>
    </row>
    <row r="31" customFormat="false" ht="12.75" hidden="false" customHeight="false" outlineLevel="0" collapsed="false">
      <c r="G31" s="0" t="s">
        <v>23</v>
      </c>
      <c r="H31" s="2" t="n">
        <v>0.47</v>
      </c>
      <c r="I31" s="2" t="n">
        <v>5.00000000000012</v>
      </c>
      <c r="J31" s="7" t="n">
        <f aca="false">I31/H31</f>
        <v>10.6382978723407</v>
      </c>
    </row>
    <row r="32" customFormat="false" ht="12.75" hidden="false" customHeight="false" outlineLevel="0" collapsed="false">
      <c r="G32" s="0" t="s">
        <v>29</v>
      </c>
      <c r="H32" s="2" t="n">
        <v>0.1</v>
      </c>
      <c r="I32" s="2" t="n">
        <v>0.824799999999982</v>
      </c>
      <c r="J32" s="7" t="n">
        <f aca="false">I32/H32</f>
        <v>8.24799999999982</v>
      </c>
    </row>
    <row r="33" customFormat="false" ht="12.75" hidden="false" customHeight="false" outlineLevel="0" collapsed="false">
      <c r="I3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ColWidth="8.4453125" defaultRowHeight="12.75" zeroHeight="false" outlineLevelRow="0" outlineLevelCol="0"/>
  <sheetData>
    <row r="1" customFormat="false" ht="12.75" hidden="false" customHeight="false" outlineLevel="0" collapsed="false">
      <c r="B1" s="1"/>
      <c r="C1" s="1"/>
      <c r="D1" s="1" t="s">
        <v>0</v>
      </c>
      <c r="E1" s="1"/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0" t="s">
        <v>37</v>
      </c>
      <c r="H2" s="0" t="s">
        <v>38</v>
      </c>
      <c r="I2" s="1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 t="s">
        <v>50</v>
      </c>
      <c r="U2" s="0" t="s">
        <v>51</v>
      </c>
      <c r="V2" s="0" t="s">
        <v>52</v>
      </c>
      <c r="W2" s="0" t="s">
        <v>53</v>
      </c>
      <c r="X2" s="0" t="s">
        <v>54</v>
      </c>
      <c r="Y2" s="0" t="s">
        <v>55</v>
      </c>
      <c r="Z2" s="0" t="s">
        <v>56</v>
      </c>
      <c r="AA2" s="0" t="s">
        <v>57</v>
      </c>
    </row>
    <row r="3" customFormat="false" ht="12.75" hidden="false" customHeight="false" outlineLevel="0" collapsed="false">
      <c r="A3" s="1" t="s">
        <v>2</v>
      </c>
      <c r="B3" s="2" t="n">
        <v>0</v>
      </c>
      <c r="C3" s="2" t="n">
        <v>0</v>
      </c>
      <c r="D3" s="2" t="n">
        <v>0</v>
      </c>
      <c r="E3" s="2" t="n">
        <v>0.78</v>
      </c>
      <c r="G3" s="0" t="n">
        <v>27</v>
      </c>
      <c r="H3" s="0" t="n">
        <f aca="false" t="array" ref="H3:H6">MMULT($B3:$E6,G3:G6)</f>
        <v>28.08</v>
      </c>
      <c r="I3" s="0" t="n">
        <f aca="false" t="array" ref="I3:I6">MMULT($B3:$E6,H3:H6)</f>
        <v>28.9848</v>
      </c>
      <c r="J3" s="0" t="n">
        <f aca="false" t="array" ref="J3:J6">MMULT($B3:$E6,I3:I6)</f>
        <v>29.931408</v>
      </c>
      <c r="K3" s="0" t="n">
        <f aca="false" t="array" ref="K3:K6">MMULT($B3:$E6,J3:J6)</f>
        <v>30.88227168</v>
      </c>
      <c r="L3" s="0" t="n">
        <f aca="false" t="array" ref="L3:L6">MMULT($B3:$E6,K3:K6)</f>
        <v>31.8515416128</v>
      </c>
      <c r="M3" s="0" t="n">
        <f aca="false" t="array" ref="M3:M6">MMULT($B3:$E6,L3:L6)</f>
        <v>32.844133116288</v>
      </c>
      <c r="N3" s="0" t="n">
        <f aca="false" t="array" ref="N3:N6">MMULT($B3:$E6,M3:M6)</f>
        <v>33.8641129529165</v>
      </c>
      <c r="O3" s="0" t="n">
        <f aca="false" t="array" ref="O3:O6">MMULT($B3:$E6,N3:N6)</f>
        <v>34.9139915488286</v>
      </c>
      <c r="P3" s="0" t="n">
        <f aca="false" t="array" ref="P3:P6">MMULT($B3:$E6,O3:O6)</f>
        <v>35.9955565453511</v>
      </c>
      <c r="Q3" s="0" t="n">
        <f aca="false" t="array" ref="Q3:Q6">MMULT($B3:$E6,P3:P6)</f>
        <v>37.1102111070526</v>
      </c>
      <c r="R3" s="0" t="n">
        <f aca="false" t="array" ref="R3:R6">MMULT($B3:$E6,Q3:Q6)</f>
        <v>38.2591846985361</v>
      </c>
      <c r="S3" s="0" t="n">
        <f aca="false" t="array" ref="S3:S6">MMULT($B3:$E6,R3:R6)</f>
        <v>39.4436379646894</v>
      </c>
      <c r="T3" s="0" t="n">
        <f aca="false" t="array" ref="T3:T6">MMULT($B3:$E6,S3:S6)</f>
        <v>40.6647159953401</v>
      </c>
      <c r="U3" s="0" t="n">
        <f aca="false" t="array" ref="U3:U6">MMULT($B3:$E6,T3:T6)</f>
        <v>41.9235747092253</v>
      </c>
      <c r="V3" s="0" t="n">
        <f aca="false" t="array" ref="V3:V6">MMULT($B3:$E6,U3:U6)</f>
        <v>43.2213941185209</v>
      </c>
      <c r="W3" s="0" t="n">
        <f aca="false" t="array" ref="W3:W6">MMULT($B3:$E6,V3:V6)</f>
        <v>44.559385235744</v>
      </c>
      <c r="X3" s="0" t="n">
        <f aca="false" t="array" ref="X3:X6">MMULT($B3:$E6,W3:W6)</f>
        <v>45.9387939549326</v>
      </c>
      <c r="Y3" s="0" t="n">
        <f aca="false" t="array" ref="Y3:Y6">MMULT($B3:$E6,X3:X6)</f>
        <v>47.3609035115105</v>
      </c>
      <c r="Z3" s="0" t="n">
        <f aca="false" t="array" ref="Z3:Z6">MMULT($B3:$E6,Y3:Y6)</f>
        <v>48.8270362885909</v>
      </c>
      <c r="AA3" s="0" t="n">
        <f aca="false" t="array" ref="AA3:AA6">MMULT($B3:$E6,Z3:Z6)</f>
        <v>50.3385553348101</v>
      </c>
    </row>
    <row r="4" customFormat="false" ht="12.75" hidden="false" customHeight="false" outlineLevel="0" collapsed="false">
      <c r="A4" s="1" t="s">
        <v>3</v>
      </c>
      <c r="B4" s="2" t="n">
        <v>0.4</v>
      </c>
      <c r="C4" s="2" t="n">
        <v>0</v>
      </c>
      <c r="D4" s="2" t="n">
        <v>0</v>
      </c>
      <c r="E4" s="2" t="n">
        <v>0</v>
      </c>
      <c r="G4" s="0" t="n">
        <v>11</v>
      </c>
      <c r="H4" s="0" t="n">
        <v>10.8</v>
      </c>
      <c r="I4" s="0" t="n">
        <v>11.232</v>
      </c>
      <c r="J4" s="0" t="n">
        <v>11.59392</v>
      </c>
      <c r="K4" s="0" t="n">
        <v>11.9725632</v>
      </c>
      <c r="L4" s="0" t="n">
        <v>12.352908672</v>
      </c>
      <c r="M4" s="0" t="n">
        <v>12.74061664512</v>
      </c>
      <c r="N4" s="0" t="n">
        <v>13.1376532465152</v>
      </c>
      <c r="O4" s="0" t="n">
        <v>13.5456451811666</v>
      </c>
      <c r="P4" s="0" t="n">
        <v>13.9655966195315</v>
      </c>
      <c r="Q4" s="0" t="n">
        <v>14.3982226181405</v>
      </c>
      <c r="R4" s="0" t="n">
        <v>14.844084442821</v>
      </c>
      <c r="S4" s="0" t="n">
        <v>15.3036738794144</v>
      </c>
      <c r="T4" s="0" t="n">
        <v>15.7774551858758</v>
      </c>
      <c r="U4" s="0" t="n">
        <v>16.265886398136</v>
      </c>
      <c r="V4" s="0" t="n">
        <v>16.7694298836901</v>
      </c>
      <c r="W4" s="0" t="n">
        <v>17.2885576474084</v>
      </c>
      <c r="X4" s="0" t="n">
        <v>17.8237540942976</v>
      </c>
      <c r="Y4" s="0" t="n">
        <v>18.375517581973</v>
      </c>
      <c r="Z4" s="0" t="n">
        <v>18.9443614046042</v>
      </c>
      <c r="AA4" s="0" t="n">
        <v>19.5308145154364</v>
      </c>
    </row>
    <row r="5" customFormat="false" ht="12.75" hidden="false" customHeight="false" outlineLevel="0" collapsed="false">
      <c r="A5" s="1" t="s">
        <v>4</v>
      </c>
      <c r="B5" s="2" t="n">
        <v>0</v>
      </c>
      <c r="C5" s="2" t="n">
        <v>0.8</v>
      </c>
      <c r="D5" s="2" t="n">
        <v>0.7</v>
      </c>
      <c r="E5" s="2" t="n">
        <v>0</v>
      </c>
      <c r="G5" s="0" t="n">
        <v>26</v>
      </c>
      <c r="H5" s="0" t="n">
        <v>27</v>
      </c>
      <c r="I5" s="0" t="n">
        <v>27.54</v>
      </c>
      <c r="J5" s="0" t="n">
        <v>28.2636</v>
      </c>
      <c r="K5" s="0" t="n">
        <v>29.059656</v>
      </c>
      <c r="L5" s="0" t="n">
        <v>29.91980976</v>
      </c>
      <c r="M5" s="0" t="n">
        <v>30.8261937696</v>
      </c>
      <c r="N5" s="0" t="n">
        <v>31.770828954816</v>
      </c>
      <c r="O5" s="0" t="n">
        <v>32.7497028655834</v>
      </c>
      <c r="P5" s="0" t="n">
        <v>33.7613081508416</v>
      </c>
      <c r="Q5" s="0" t="n">
        <v>34.8053930012143</v>
      </c>
      <c r="R5" s="0" t="n">
        <v>35.8823531953624</v>
      </c>
      <c r="S5" s="0" t="n">
        <v>36.9929147910105</v>
      </c>
      <c r="T5" s="0" t="n">
        <v>38.1379794572389</v>
      </c>
      <c r="U5" s="0" t="n">
        <v>39.3185497687679</v>
      </c>
      <c r="V5" s="0" t="n">
        <v>40.5356939566463</v>
      </c>
      <c r="W5" s="0" t="n">
        <v>41.7905296766045</v>
      </c>
      <c r="X5" s="0" t="n">
        <v>43.0842168915499</v>
      </c>
      <c r="Y5" s="0" t="n">
        <v>44.417955099523</v>
      </c>
      <c r="Z5" s="0" t="n">
        <v>45.7929826352445</v>
      </c>
      <c r="AA5" s="0" t="n">
        <v>47.2105769683545</v>
      </c>
    </row>
    <row r="6" customFormat="false" ht="12.75" hidden="false" customHeight="false" outlineLevel="0" collapsed="false">
      <c r="A6" s="1" t="s">
        <v>5</v>
      </c>
      <c r="B6" s="2" t="n">
        <v>0</v>
      </c>
      <c r="C6" s="2" t="n">
        <v>0</v>
      </c>
      <c r="D6" s="2" t="n">
        <v>0.1</v>
      </c>
      <c r="E6" s="2" t="n">
        <v>0.96</v>
      </c>
      <c r="G6" s="0" t="n">
        <v>36</v>
      </c>
      <c r="H6" s="0" t="n">
        <v>37.16</v>
      </c>
      <c r="I6" s="0" t="n">
        <v>38.3736</v>
      </c>
      <c r="J6" s="0" t="n">
        <v>39.592656</v>
      </c>
      <c r="K6" s="0" t="n">
        <v>40.83530976</v>
      </c>
      <c r="L6" s="0" t="n">
        <v>42.1078629696</v>
      </c>
      <c r="M6" s="0" t="n">
        <v>43.415529426816</v>
      </c>
      <c r="N6" s="0" t="n">
        <v>44.7615276267034</v>
      </c>
      <c r="O6" s="0" t="n">
        <v>46.1481494171168</v>
      </c>
      <c r="P6" s="0" t="n">
        <v>47.5771937269905</v>
      </c>
      <c r="Q6" s="0" t="n">
        <v>49.050236792995</v>
      </c>
      <c r="R6" s="0" t="n">
        <v>50.5687666213967</v>
      </c>
      <c r="S6" s="0" t="n">
        <v>52.134251276077</v>
      </c>
      <c r="T6" s="0" t="n">
        <v>53.748172704135</v>
      </c>
      <c r="U6" s="0" t="n">
        <v>55.4120437416935</v>
      </c>
      <c r="V6" s="0" t="n">
        <v>57.1274169689025</v>
      </c>
      <c r="W6" s="0" t="n">
        <v>58.895889685811</v>
      </c>
      <c r="X6" s="0" t="n">
        <v>60.7191070660391</v>
      </c>
      <c r="Y6" s="0" t="n">
        <v>62.5987644725525</v>
      </c>
      <c r="Z6" s="0" t="n">
        <v>64.5366094036027</v>
      </c>
      <c r="AA6" s="0" t="n">
        <v>66.534443290983</v>
      </c>
    </row>
    <row r="8" customFormat="false" ht="12.75" hidden="false" customHeight="false" outlineLevel="0" collapsed="false">
      <c r="F8" s="0" t="s">
        <v>58</v>
      </c>
      <c r="G8" s="0" t="n">
        <f aca="false">SUM(G3:G6)</f>
        <v>100</v>
      </c>
      <c r="H8" s="0" t="n">
        <f aca="false">SUM(H3:H6)</f>
        <v>103.04</v>
      </c>
      <c r="I8" s="0" t="n">
        <f aca="false">SUM(I3:I6)</f>
        <v>106.1304</v>
      </c>
      <c r="J8" s="0" t="n">
        <f aca="false">SUM(J3:J6)</f>
        <v>109.381584</v>
      </c>
      <c r="K8" s="0" t="n">
        <f aca="false">SUM(K3:K6)</f>
        <v>112.74980064</v>
      </c>
      <c r="L8" s="0" t="n">
        <f aca="false">SUM(L3:L6)</f>
        <v>116.2321230144</v>
      </c>
      <c r="M8" s="0" t="n">
        <f aca="false">SUM(M3:M6)</f>
        <v>119.826472957824</v>
      </c>
      <c r="N8" s="0" t="n">
        <f aca="false">SUM(N3:N6)</f>
        <v>123.534122780951</v>
      </c>
      <c r="O8" s="0" t="n">
        <f aca="false">SUM(O3:O6)</f>
        <v>127.357489012695</v>
      </c>
      <c r="P8" s="0" t="n">
        <f aca="false">SUM(P3:P6)</f>
        <v>131.299655042715</v>
      </c>
      <c r="Q8" s="0" t="n">
        <f aca="false">SUM(Q3:Q6)</f>
        <v>135.364063519402</v>
      </c>
      <c r="R8" s="0" t="n">
        <f aca="false">SUM(R3:R6)</f>
        <v>139.554388958116</v>
      </c>
      <c r="S8" s="0" t="n">
        <f aca="false">SUM(S3:S6)</f>
        <v>143.874477911191</v>
      </c>
      <c r="T8" s="0" t="n">
        <f aca="false">SUM(T3:T6)</f>
        <v>148.32832334259</v>
      </c>
      <c r="U8" s="0" t="n">
        <f aca="false">SUM(U3:U6)</f>
        <v>152.920054617823</v>
      </c>
      <c r="V8" s="0" t="n">
        <f aca="false">SUM(V3:V6)</f>
        <v>157.65393492776</v>
      </c>
      <c r="W8" s="0" t="n">
        <f aca="false">SUM(W3:W6)</f>
        <v>162.534362245568</v>
      </c>
      <c r="X8" s="0" t="n">
        <f aca="false">SUM(X3:X6)</f>
        <v>167.565872006819</v>
      </c>
      <c r="Y8" s="0" t="n">
        <f aca="false">SUM(Y3:Y6)</f>
        <v>172.753140665559</v>
      </c>
      <c r="Z8" s="0" t="n">
        <f aca="false">SUM(Z3:Z6)</f>
        <v>178.100989732042</v>
      </c>
      <c r="AA8" s="0" t="n">
        <f aca="false">SUM(AA3:AA6)</f>
        <v>183.614390109584</v>
      </c>
    </row>
    <row r="9" customFormat="false" ht="12.75" hidden="false" customHeight="false" outlineLevel="0" collapsed="false">
      <c r="F9" s="0" t="s">
        <v>59</v>
      </c>
      <c r="G9" s="0" t="n">
        <f aca="false">H8/G8</f>
        <v>1.0304</v>
      </c>
      <c r="H9" s="1" t="n">
        <f aca="false">I8/H8</f>
        <v>1.02999223602484</v>
      </c>
      <c r="I9" s="1" t="n">
        <f aca="false">J8/I8</f>
        <v>1.0306338617399</v>
      </c>
      <c r="J9" s="1" t="n">
        <f aca="false">K8/J8</f>
        <v>1.03079326991644</v>
      </c>
      <c r="K9" s="1" t="n">
        <f aca="false">L8/K8</f>
        <v>1.03088539717705</v>
      </c>
      <c r="L9" s="1" t="n">
        <f aca="false">M8/L8</f>
        <v>1.03092389479093</v>
      </c>
      <c r="M9" s="1" t="n">
        <f aca="false">N8/M8</f>
        <v>1.03094182555496</v>
      </c>
      <c r="N9" s="1" t="n">
        <f aca="false">O8/N8</f>
        <v>1.03094987964195</v>
      </c>
      <c r="O9" s="1" t="n">
        <f aca="false">P8/O8</f>
        <v>1.03095354706331</v>
      </c>
      <c r="P9" s="1" t="n">
        <f aca="false">Q8/P8</f>
        <v>1.03095521062386</v>
      </c>
      <c r="Q9" s="1" t="n">
        <f aca="false">R8/Q8</f>
        <v>1.03095596667068</v>
      </c>
      <c r="R9" s="1" t="n">
        <f aca="false">S8/R8</f>
        <v>1.0309563101908</v>
      </c>
      <c r="S9" s="1" t="n">
        <f aca="false">T8/S8</f>
        <v>1.03095646633135</v>
      </c>
      <c r="T9" s="1" t="n">
        <f aca="false">U8/T8</f>
        <v>1.03095653730695</v>
      </c>
      <c r="U9" s="1" t="n">
        <f aca="false">V8/U8</f>
        <v>1.03095656957335</v>
      </c>
      <c r="V9" s="1" t="n">
        <f aca="false">W8/V8</f>
        <v>1.03095658424285</v>
      </c>
      <c r="W9" s="1" t="n">
        <f aca="false">X8/W8</f>
        <v>1.03095659091245</v>
      </c>
      <c r="X9" s="1" t="n">
        <f aca="false">Y8/X8</f>
        <v>1.03095659394491</v>
      </c>
      <c r="Y9" s="1" t="n">
        <f aca="false">Z8/Y8</f>
        <v>1.03095659532371</v>
      </c>
      <c r="Z9" s="1" t="n">
        <f aca="false">AA8/Z8</f>
        <v>1.03095659595063</v>
      </c>
      <c r="AA9" s="1"/>
    </row>
    <row r="10" customFormat="false" ht="12.75" hidden="false" customHeight="false" outlineLevel="0" collapsed="false">
      <c r="B10" s="2"/>
      <c r="C10" s="2"/>
      <c r="D10" s="2"/>
      <c r="E10" s="2"/>
    </row>
    <row r="11" customFormat="false" ht="12.75" hidden="false" customHeight="false" outlineLevel="0" collapsed="false">
      <c r="B11" s="2"/>
      <c r="C11" s="2"/>
      <c r="D11" s="2"/>
      <c r="E11" s="2"/>
    </row>
    <row r="12" customFormat="false" ht="12.75" hidden="false" customHeight="false" outlineLevel="0" collapsed="false">
      <c r="B12" s="2"/>
      <c r="C12" s="2"/>
      <c r="D12" s="2"/>
      <c r="E12" s="2"/>
    </row>
    <row r="13" customFormat="false" ht="12.75" hidden="false" customHeight="false" outlineLevel="0" collapsed="false">
      <c r="B13" s="2"/>
      <c r="C13" s="2"/>
      <c r="D13" s="2"/>
      <c r="E13" s="2"/>
      <c r="J13" s="0" t="n">
        <v>27</v>
      </c>
    </row>
    <row r="14" customFormat="false" ht="12.75" hidden="false" customHeight="false" outlineLevel="0" collapsed="false">
      <c r="J14" s="0" t="n">
        <v>11</v>
      </c>
    </row>
    <row r="15" customFormat="false" ht="12.75" hidden="false" customHeight="false" outlineLevel="0" collapsed="false">
      <c r="J15" s="0" t="n">
        <v>26</v>
      </c>
    </row>
    <row r="16" customFormat="false" ht="12.75" hidden="false" customHeight="false" outlineLevel="0" collapsed="false">
      <c r="J16" s="0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9" activeCellId="0" sqref="F39"/>
    </sheetView>
  </sheetViews>
  <sheetFormatPr defaultColWidth="8.4453125" defaultRowHeight="12.75" zeroHeight="false" outlineLevelRow="0" outlineLevelCol="0"/>
  <cols>
    <col collapsed="false" customWidth="false" hidden="false" outlineLevel="0" max="1" min="1" style="1" width="8.41"/>
    <col collapsed="false" customWidth="true" hidden="false" outlineLevel="0" max="4" min="4" style="0" width="13.43"/>
    <col collapsed="false" customWidth="true" hidden="false" outlineLevel="0" max="7" min="5" style="0" width="12.86"/>
    <col collapsed="false" customWidth="true" hidden="false" outlineLevel="0" max="21" min="21" style="0" width="13.29"/>
  </cols>
  <sheetData>
    <row r="1" customFormat="false" ht="12.75" hidden="false" customHeight="false" outlineLevel="0" collapsed="false">
      <c r="C1" s="1" t="s">
        <v>60</v>
      </c>
      <c r="D1" s="1" t="s">
        <v>60</v>
      </c>
      <c r="E1" s="1" t="s">
        <v>60</v>
      </c>
      <c r="F1" s="1" t="s">
        <v>60</v>
      </c>
      <c r="G1" s="1" t="s">
        <v>61</v>
      </c>
      <c r="H1" s="1" t="s">
        <v>61</v>
      </c>
      <c r="I1" s="1" t="s">
        <v>61</v>
      </c>
      <c r="J1" s="1" t="s">
        <v>61</v>
      </c>
      <c r="K1" s="1" t="s">
        <v>62</v>
      </c>
      <c r="L1" s="1" t="s">
        <v>62</v>
      </c>
      <c r="M1" s="1" t="s">
        <v>62</v>
      </c>
      <c r="N1" s="1" t="s">
        <v>62</v>
      </c>
    </row>
    <row r="2" customFormat="false" ht="12.75" hidden="false" customHeight="false" outlineLevel="0" collapsed="false">
      <c r="A2" s="1" t="s">
        <v>60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  <c r="P2" s="0" t="s">
        <v>63</v>
      </c>
      <c r="R2" s="0" t="s">
        <v>30</v>
      </c>
      <c r="S2" s="0" t="s">
        <v>64</v>
      </c>
      <c r="U2" s="0" t="s">
        <v>65</v>
      </c>
      <c r="V2" s="0" t="s">
        <v>66</v>
      </c>
      <c r="W2" s="0" t="s">
        <v>67</v>
      </c>
    </row>
    <row r="3" customFormat="false" ht="12.75" hidden="false" customHeight="false" outlineLevel="0" collapsed="false">
      <c r="A3" s="1" t="s">
        <v>60</v>
      </c>
      <c r="B3" s="1" t="s">
        <v>2</v>
      </c>
      <c r="C3" s="8" t="n">
        <v>0</v>
      </c>
      <c r="D3" s="8" t="n">
        <v>0</v>
      </c>
      <c r="E3" s="8" t="n">
        <v>0</v>
      </c>
      <c r="F3" s="8" t="n">
        <v>0.78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P3" s="2" t="n">
        <v>0.834629161752602</v>
      </c>
      <c r="R3" s="0" t="n">
        <f aca="false" t="array" ref="R3:R14">MMULT(C3:N14,P3:P14)</f>
        <v>0.837321746181211</v>
      </c>
      <c r="S3" s="0" t="n">
        <f aca="false">C$16*P3</f>
        <v>0.801552968356113</v>
      </c>
      <c r="U3" s="0" t="str">
        <f aca="false">A3&amp;","&amp;B3</f>
        <v>Urban,HY</v>
      </c>
      <c r="V3" s="0" t="n">
        <f aca="false">P3/SUM(P$3:P$14)</f>
        <v>0.109817319194971</v>
      </c>
      <c r="W3" s="0" t="n">
        <f aca="false">1000*V3</f>
        <v>109.817319194971</v>
      </c>
    </row>
    <row r="4" customFormat="false" ht="12.75" hidden="false" customHeight="false" outlineLevel="0" collapsed="false">
      <c r="A4" s="1" t="s">
        <v>60</v>
      </c>
      <c r="B4" s="1" t="s">
        <v>3</v>
      </c>
      <c r="C4" s="8" t="n">
        <v>0.4</v>
      </c>
      <c r="D4" s="8" t="n">
        <v>0</v>
      </c>
      <c r="E4" s="8" t="n">
        <v>0</v>
      </c>
      <c r="F4" s="8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P4" s="2" t="n">
        <v>0.332775981004134</v>
      </c>
      <c r="R4" s="0" t="n">
        <v>0.333851664701041</v>
      </c>
      <c r="S4" s="0" t="n">
        <f aca="false">C$16*P4</f>
        <v>0.319588132783871</v>
      </c>
      <c r="U4" s="0" t="str">
        <f aca="false">A4&amp;","&amp;B4</f>
        <v>Urban,JUV</v>
      </c>
      <c r="V4" s="0" t="n">
        <f aca="false">P4/SUM(P$3:P$14)</f>
        <v>0.0437853933232003</v>
      </c>
      <c r="W4" s="0" t="n">
        <f aca="false">1000*V4</f>
        <v>43.7853933232003</v>
      </c>
    </row>
    <row r="5" customFormat="false" ht="12.75" hidden="false" customHeight="false" outlineLevel="0" collapsed="false">
      <c r="A5" s="1" t="s">
        <v>60</v>
      </c>
      <c r="B5" s="1" t="s">
        <v>4</v>
      </c>
      <c r="C5" s="8" t="n">
        <v>0</v>
      </c>
      <c r="D5" s="8" t="n">
        <v>0.8</v>
      </c>
      <c r="E5" s="8" t="n">
        <v>0.7</v>
      </c>
      <c r="F5" s="8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P5" s="2" t="n">
        <v>0.464472740968729</v>
      </c>
      <c r="R5" s="0" t="n">
        <v>0.591351703481418</v>
      </c>
      <c r="S5" s="0" t="n">
        <f aca="false">C$16*P5</f>
        <v>0.446065775442364</v>
      </c>
      <c r="U5" s="0" t="str">
        <f aca="false">A5&amp;","&amp;B5</f>
        <v>Urban,NB</v>
      </c>
      <c r="V5" s="0" t="n">
        <f aca="false">P5/SUM(P$3:P$14)</f>
        <v>0.0611135502924656</v>
      </c>
      <c r="W5" s="0" t="n">
        <f aca="false">1000*V5</f>
        <v>61.1135502924656</v>
      </c>
    </row>
    <row r="6" customFormat="false" ht="12.75" hidden="false" customHeight="false" outlineLevel="0" collapsed="false">
      <c r="A6" s="1" t="s">
        <v>60</v>
      </c>
      <c r="B6" s="1" t="s">
        <v>5</v>
      </c>
      <c r="C6" s="8" t="n">
        <v>0</v>
      </c>
      <c r="D6" s="8" t="n">
        <v>0</v>
      </c>
      <c r="E6" s="8" t="n">
        <v>0.1</v>
      </c>
      <c r="F6" s="8" t="n">
        <v>0.96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P6" s="2" t="n">
        <v>1.07348941818104</v>
      </c>
      <c r="R6" s="0" t="n">
        <v>1.07699711555067</v>
      </c>
      <c r="S6" s="0" t="n">
        <f aca="false">C$16*P6</f>
        <v>1.03094723869347</v>
      </c>
      <c r="U6" s="0" t="str">
        <f aca="false">A6&amp;","&amp;B6</f>
        <v>Urban,BR</v>
      </c>
      <c r="V6" s="0" t="n">
        <f aca="false">P6/SUM(P$3:P$14)</f>
        <v>0.141245639969329</v>
      </c>
      <c r="W6" s="0" t="n">
        <f aca="false">1000*V6</f>
        <v>141.245639969329</v>
      </c>
    </row>
    <row r="7" customFormat="false" ht="12.75" hidden="false" customHeight="false" outlineLevel="0" collapsed="false">
      <c r="A7" s="1" t="s">
        <v>61</v>
      </c>
      <c r="B7" s="1" t="s">
        <v>2</v>
      </c>
      <c r="C7" s="2" t="n">
        <v>0</v>
      </c>
      <c r="D7" s="2" t="n">
        <v>0</v>
      </c>
      <c r="E7" s="2" t="n">
        <v>0</v>
      </c>
      <c r="F7" s="2" t="n">
        <v>0</v>
      </c>
      <c r="G7" s="9" t="n">
        <v>0</v>
      </c>
      <c r="H7" s="9" t="n">
        <v>0</v>
      </c>
      <c r="I7" s="9" t="n">
        <v>0</v>
      </c>
      <c r="J7" s="9" t="n">
        <v>0.62</v>
      </c>
      <c r="K7" s="2" t="n">
        <v>0</v>
      </c>
      <c r="L7" s="2" t="n">
        <v>0</v>
      </c>
      <c r="M7" s="2" t="n">
        <v>0</v>
      </c>
      <c r="N7" s="2" t="n">
        <v>0</v>
      </c>
      <c r="P7" s="2" t="n">
        <v>1.0548934750527</v>
      </c>
      <c r="R7" s="0" t="n">
        <v>1.05829327862877</v>
      </c>
      <c r="S7" s="0" t="n">
        <f aca="false">C$16*P7</f>
        <v>1.0130882492201</v>
      </c>
      <c r="U7" s="0" t="str">
        <f aca="false">A7&amp;","&amp;B7</f>
        <v>Ecotonal,HY</v>
      </c>
      <c r="V7" s="0" t="n">
        <f aca="false">P7/SUM(P$3:P$14)</f>
        <v>0.13879885675609</v>
      </c>
      <c r="W7" s="0" t="n">
        <f aca="false">1000*V7</f>
        <v>138.79885675609</v>
      </c>
    </row>
    <row r="8" customFormat="false" ht="12.75" hidden="false" customHeight="false" outlineLevel="0" collapsed="false">
      <c r="A8" s="1" t="s">
        <v>61</v>
      </c>
      <c r="B8" s="1" t="s">
        <v>3</v>
      </c>
      <c r="C8" s="2" t="n">
        <v>0</v>
      </c>
      <c r="D8" s="2" t="n">
        <v>0</v>
      </c>
      <c r="E8" s="2" t="n">
        <v>0</v>
      </c>
      <c r="F8" s="2" t="n">
        <v>0</v>
      </c>
      <c r="G8" s="9" t="n">
        <v>0.3</v>
      </c>
      <c r="H8" s="9" t="n">
        <v>0</v>
      </c>
      <c r="I8" s="9" t="n">
        <v>0</v>
      </c>
      <c r="J8" s="9" t="n">
        <v>0</v>
      </c>
      <c r="K8" s="2" t="n">
        <v>0</v>
      </c>
      <c r="L8" s="2" t="n">
        <v>0</v>
      </c>
      <c r="M8" s="2" t="n">
        <v>0</v>
      </c>
      <c r="N8" s="2" t="n">
        <v>0</v>
      </c>
      <c r="P8" s="2" t="n">
        <v>0.31545623564294</v>
      </c>
      <c r="R8" s="0" t="n">
        <v>0.31646804251581</v>
      </c>
      <c r="S8" s="0" t="n">
        <f aca="false">C$16*P8</f>
        <v>0.302954765605224</v>
      </c>
      <c r="U8" s="0" t="str">
        <f aca="false">A8&amp;","&amp;B8</f>
        <v>Ecotonal,JUV</v>
      </c>
      <c r="V8" s="0" t="n">
        <f aca="false">P8/SUM(P$3:P$14)</f>
        <v>0.0415065273407178</v>
      </c>
      <c r="W8" s="0" t="n">
        <f aca="false">1000*V8</f>
        <v>41.5065273407178</v>
      </c>
    </row>
    <row r="9" customFormat="false" ht="12.75" hidden="false" customHeight="false" outlineLevel="0" collapsed="false">
      <c r="A9" s="1" t="s">
        <v>61</v>
      </c>
      <c r="B9" s="1" t="s">
        <v>4</v>
      </c>
      <c r="C9" s="2" t="n">
        <v>0</v>
      </c>
      <c r="D9" s="2" t="n">
        <v>0</v>
      </c>
      <c r="E9" s="2" t="n">
        <v>0</v>
      </c>
      <c r="F9" s="2" t="n">
        <v>0</v>
      </c>
      <c r="G9" s="9" t="n">
        <v>0</v>
      </c>
      <c r="H9" s="9" t="n">
        <v>0.8</v>
      </c>
      <c r="I9" s="9" t="n">
        <v>0.7</v>
      </c>
      <c r="J9" s="9" t="n">
        <v>0.1</v>
      </c>
      <c r="K9" s="2" t="n">
        <v>0</v>
      </c>
      <c r="L9" s="2" t="n">
        <v>0</v>
      </c>
      <c r="M9" s="2" t="n">
        <v>0</v>
      </c>
      <c r="N9" s="2" t="n">
        <v>0</v>
      </c>
      <c r="P9" s="2" t="n">
        <v>1.1696581919253</v>
      </c>
      <c r="R9" s="0" t="n">
        <v>1.24181818715703</v>
      </c>
      <c r="S9" s="0" t="n">
        <f aca="false">C$16*P9</f>
        <v>1.12330486240268</v>
      </c>
      <c r="U9" s="0" t="str">
        <f aca="false">A9&amp;","&amp;B9</f>
        <v>Ecotonal,NB</v>
      </c>
      <c r="V9" s="0" t="n">
        <f aca="false">P9/SUM(P$3:P$14)</f>
        <v>0.153899160127534</v>
      </c>
      <c r="W9" s="0" t="n">
        <f aca="false">1000*V9</f>
        <v>153.899160127534</v>
      </c>
    </row>
    <row r="10" customFormat="false" ht="12.75" hidden="false" customHeight="false" outlineLevel="0" collapsed="false">
      <c r="A10" s="1" t="s">
        <v>61</v>
      </c>
      <c r="B10" s="1" t="s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9" t="n">
        <v>0</v>
      </c>
      <c r="H10" s="9" t="n">
        <v>0</v>
      </c>
      <c r="I10" s="9" t="n">
        <v>0.1</v>
      </c>
      <c r="J10" s="9" t="n">
        <v>0.86</v>
      </c>
      <c r="K10" s="2" t="n">
        <v>0</v>
      </c>
      <c r="L10" s="2" t="n">
        <v>0</v>
      </c>
      <c r="M10" s="2" t="n">
        <v>0</v>
      </c>
      <c r="N10" s="2" t="n">
        <v>0</v>
      </c>
      <c r="P10" s="2" t="n">
        <v>1.70692464294963</v>
      </c>
      <c r="R10" s="0" t="n">
        <v>1.58492101212921</v>
      </c>
      <c r="S10" s="0" t="n">
        <f aca="false">C$16*P10</f>
        <v>1.63927954715058</v>
      </c>
      <c r="U10" s="0" t="str">
        <f aca="false">A10&amp;","&amp;B10</f>
        <v>Ecotonal,BR</v>
      </c>
      <c r="V10" s="0" t="n">
        <f aca="false">P10/SUM(P$3:P$14)</f>
        <v>0.22459062892428</v>
      </c>
      <c r="W10" s="0" t="n">
        <f aca="false">1000*V10</f>
        <v>224.59062892428</v>
      </c>
    </row>
    <row r="11" customFormat="false" ht="12.75" hidden="false" customHeight="false" outlineLevel="0" collapsed="false">
      <c r="A11" s="1" t="s">
        <v>62</v>
      </c>
      <c r="B11" s="1" t="s">
        <v>2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10" t="n">
        <v>0</v>
      </c>
      <c r="L11" s="10" t="n">
        <v>0</v>
      </c>
      <c r="M11" s="10" t="n">
        <v>0</v>
      </c>
      <c r="N11" s="10" t="n">
        <v>0.47</v>
      </c>
      <c r="P11" s="2" t="n">
        <v>0.162136324299072</v>
      </c>
      <c r="R11" s="0" t="n">
        <v>0.16265695098793</v>
      </c>
      <c r="S11" s="0" t="n">
        <f aca="false">C$16*P11</f>
        <v>0.155710892904067</v>
      </c>
      <c r="U11" s="0" t="str">
        <f aca="false">A11&amp;","&amp;B11</f>
        <v>Desert,HY</v>
      </c>
      <c r="V11" s="0" t="n">
        <f aca="false">P11/SUM(P$3:P$14)</f>
        <v>0.0213332786518767</v>
      </c>
      <c r="W11" s="0" t="n">
        <f aca="false">1000*V11</f>
        <v>21.3332786518767</v>
      </c>
    </row>
    <row r="12" customFormat="false" ht="12.75" hidden="false" customHeight="false" outlineLevel="0" collapsed="false">
      <c r="A12" s="1" t="s">
        <v>62</v>
      </c>
      <c r="B12" s="1" t="s">
        <v>3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10" t="n">
        <v>0.2</v>
      </c>
      <c r="L12" s="10" t="n">
        <v>0</v>
      </c>
      <c r="M12" s="10" t="n">
        <v>0</v>
      </c>
      <c r="N12" s="10" t="n">
        <v>0</v>
      </c>
      <c r="P12" s="2" t="n">
        <v>0.0323162455287407</v>
      </c>
      <c r="R12" s="0" t="n">
        <v>0.0324272648598144</v>
      </c>
      <c r="S12" s="0" t="n">
        <f aca="false">C$16*P12</f>
        <v>0.0310355589245098</v>
      </c>
      <c r="U12" s="0" t="str">
        <f aca="false">A12&amp;","&amp;B12</f>
        <v>Desert,JUV</v>
      </c>
      <c r="V12" s="0" t="n">
        <f aca="false">P12/SUM(P$3:P$14)</f>
        <v>0.0042520482305706</v>
      </c>
      <c r="W12" s="0" t="n">
        <f aca="false">1000*V12</f>
        <v>4.2520482305706</v>
      </c>
    </row>
    <row r="13" customFormat="false" ht="12.75" hidden="false" customHeight="false" outlineLevel="0" collapsed="false">
      <c r="A13" s="1" t="s">
        <v>62</v>
      </c>
      <c r="B13" s="1" t="s">
        <v>4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10" t="n">
        <v>0</v>
      </c>
      <c r="L13" s="10" t="n">
        <v>0.8</v>
      </c>
      <c r="M13" s="10" t="n">
        <v>0.7</v>
      </c>
      <c r="N13" s="10" t="n">
        <v>0.1</v>
      </c>
      <c r="P13" s="2" t="n">
        <v>0.10732864576907</v>
      </c>
      <c r="R13" s="0" t="n">
        <v>0.135590910373667</v>
      </c>
      <c r="S13" s="0" t="n">
        <f aca="false">C$16*P13</f>
        <v>0.103075232148838</v>
      </c>
      <c r="U13" s="0" t="str">
        <f aca="false">A13&amp;","&amp;B13</f>
        <v>Desert,NB</v>
      </c>
      <c r="V13" s="0" t="n">
        <f aca="false">P13/SUM(P$3:P$14)</f>
        <v>0.0141218935202742</v>
      </c>
      <c r="W13" s="0" t="n">
        <f aca="false">1000*V13</f>
        <v>14.1218935202742</v>
      </c>
    </row>
    <row r="14" customFormat="false" ht="12.75" hidden="false" customHeight="false" outlineLevel="0" collapsed="false">
      <c r="A14" s="1" t="s">
        <v>62</v>
      </c>
      <c r="B14" s="1" t="s">
        <v>5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10" t="n">
        <v>0</v>
      </c>
      <c r="L14" s="10" t="n">
        <v>0</v>
      </c>
      <c r="M14" s="10" t="n">
        <v>0.1</v>
      </c>
      <c r="N14" s="10" t="n">
        <v>0.7</v>
      </c>
      <c r="P14" s="2" t="n">
        <v>0.346078619123256</v>
      </c>
      <c r="R14" s="0" t="n">
        <v>0.252987897963186</v>
      </c>
      <c r="S14" s="0" t="n">
        <f aca="false">C$16*P14</f>
        <v>0.332363589908996</v>
      </c>
      <c r="U14" s="0" t="str">
        <f aca="false">A14&amp;","&amp;B14</f>
        <v>Desert,BR</v>
      </c>
      <c r="V14" s="0" t="n">
        <f aca="false">P14/SUM(P$3:P$14)</f>
        <v>0.0455357036686898</v>
      </c>
      <c r="W14" s="0" t="n">
        <f aca="false">1000*V14</f>
        <v>45.5357036686898</v>
      </c>
    </row>
    <row r="16" customFormat="false" ht="12.75" hidden="false" customHeight="false" outlineLevel="0" collapsed="false">
      <c r="B16" s="0" t="s">
        <v>9</v>
      </c>
      <c r="C16" s="0" t="n">
        <v>0.960370192041896</v>
      </c>
      <c r="R16" s="0" t="s">
        <v>11</v>
      </c>
      <c r="S16" s="0" t="n">
        <f aca="false" t="array" ref="S16:S16">SUM((R3:R14-S3:S14)^2)</f>
        <v>0.0513457620358964</v>
      </c>
    </row>
    <row r="18" customFormat="false" ht="12.75" hidden="false" customHeight="false" outlineLevel="0" collapsed="false">
      <c r="C18" s="3" t="n">
        <f aca="false">C3-$C$16</f>
        <v>-0.960370192041896</v>
      </c>
      <c r="D18" s="3" t="n">
        <f aca="false">D3</f>
        <v>0</v>
      </c>
      <c r="E18" s="3" t="n">
        <f aca="false">E3</f>
        <v>0</v>
      </c>
      <c r="F18" s="3" t="n">
        <f aca="false">F3</f>
        <v>0.78</v>
      </c>
      <c r="G18" s="3" t="n">
        <f aca="false">G3</f>
        <v>0</v>
      </c>
      <c r="H18" s="3" t="n">
        <f aca="false">H3</f>
        <v>0</v>
      </c>
      <c r="I18" s="3" t="n">
        <f aca="false">I3</f>
        <v>0</v>
      </c>
      <c r="J18" s="3" t="n">
        <f aca="false">J3</f>
        <v>0</v>
      </c>
      <c r="K18" s="3" t="n">
        <f aca="false">K3</f>
        <v>0</v>
      </c>
      <c r="L18" s="3" t="n">
        <f aca="false">L3</f>
        <v>0</v>
      </c>
      <c r="M18" s="3" t="n">
        <f aca="false">M3</f>
        <v>0</v>
      </c>
      <c r="N18" s="3" t="n">
        <f aca="false">N3</f>
        <v>0</v>
      </c>
    </row>
    <row r="19" customFormat="false" ht="12.75" hidden="false" customHeight="false" outlineLevel="0" collapsed="false">
      <c r="C19" s="3" t="n">
        <f aca="false">C4</f>
        <v>0.4</v>
      </c>
      <c r="D19" s="3" t="n">
        <f aca="false">D4-$C$16</f>
        <v>-0.960370192041896</v>
      </c>
      <c r="E19" s="3" t="n">
        <f aca="false">E4</f>
        <v>0</v>
      </c>
      <c r="F19" s="3" t="n">
        <f aca="false">F4</f>
        <v>0</v>
      </c>
      <c r="G19" s="3" t="n">
        <f aca="false">G4</f>
        <v>0</v>
      </c>
      <c r="H19" s="3" t="n">
        <f aca="false">H4</f>
        <v>0</v>
      </c>
      <c r="I19" s="3" t="n">
        <f aca="false">I4</f>
        <v>0</v>
      </c>
      <c r="J19" s="3" t="n">
        <f aca="false">J4</f>
        <v>0</v>
      </c>
      <c r="K19" s="3" t="n">
        <f aca="false">K4</f>
        <v>0</v>
      </c>
      <c r="L19" s="3" t="n">
        <f aca="false">L4</f>
        <v>0</v>
      </c>
      <c r="M19" s="3" t="n">
        <f aca="false">M4</f>
        <v>0</v>
      </c>
      <c r="N19" s="3" t="n">
        <f aca="false">N4</f>
        <v>0</v>
      </c>
    </row>
    <row r="20" customFormat="false" ht="12.75" hidden="false" customHeight="false" outlineLevel="0" collapsed="false">
      <c r="C20" s="3" t="n">
        <f aca="false">C5</f>
        <v>0</v>
      </c>
      <c r="D20" s="3" t="n">
        <f aca="false">D5</f>
        <v>0.8</v>
      </c>
      <c r="E20" s="3" t="n">
        <f aca="false">E5-$C$16</f>
        <v>-0.260370192041896</v>
      </c>
      <c r="F20" s="3" t="n">
        <f aca="false">F5</f>
        <v>0</v>
      </c>
      <c r="G20" s="3" t="n">
        <f aca="false">G5</f>
        <v>0</v>
      </c>
      <c r="H20" s="3" t="n">
        <f aca="false">H5</f>
        <v>0</v>
      </c>
      <c r="I20" s="3" t="n">
        <f aca="false">I5</f>
        <v>0</v>
      </c>
      <c r="J20" s="3" t="n">
        <f aca="false">J5</f>
        <v>0</v>
      </c>
      <c r="K20" s="3" t="n">
        <f aca="false">K5</f>
        <v>0</v>
      </c>
      <c r="L20" s="3" t="n">
        <f aca="false">L5</f>
        <v>0</v>
      </c>
      <c r="M20" s="3" t="n">
        <f aca="false">M5</f>
        <v>0</v>
      </c>
      <c r="N20" s="3" t="n">
        <f aca="false">N5</f>
        <v>0</v>
      </c>
    </row>
    <row r="21" customFormat="false" ht="12.75" hidden="false" customHeight="false" outlineLevel="0" collapsed="false">
      <c r="C21" s="3" t="n">
        <f aca="false">C6</f>
        <v>0</v>
      </c>
      <c r="D21" s="3" t="n">
        <f aca="false">D6</f>
        <v>0</v>
      </c>
      <c r="E21" s="3" t="n">
        <f aca="false">E6</f>
        <v>0.1</v>
      </c>
      <c r="F21" s="3" t="n">
        <f aca="false">F6-$C$16</f>
        <v>-0.000370192041896034</v>
      </c>
      <c r="G21" s="3" t="n">
        <f aca="false">G6</f>
        <v>0</v>
      </c>
      <c r="H21" s="3" t="n">
        <f aca="false">H6</f>
        <v>0</v>
      </c>
      <c r="I21" s="3" t="n">
        <f aca="false">I6</f>
        <v>0</v>
      </c>
      <c r="J21" s="3" t="n">
        <f aca="false">J6</f>
        <v>0</v>
      </c>
      <c r="K21" s="3" t="n">
        <f aca="false">K6</f>
        <v>0</v>
      </c>
      <c r="L21" s="3" t="n">
        <f aca="false">L6</f>
        <v>0</v>
      </c>
      <c r="M21" s="3" t="n">
        <f aca="false">M6</f>
        <v>0</v>
      </c>
      <c r="N21" s="3" t="n">
        <f aca="false">N6</f>
        <v>0</v>
      </c>
    </row>
    <row r="22" customFormat="false" ht="12.75" hidden="false" customHeight="false" outlineLevel="0" collapsed="false">
      <c r="C22" s="3" t="n">
        <f aca="false">C7</f>
        <v>0</v>
      </c>
      <c r="D22" s="3" t="n">
        <f aca="false">D7</f>
        <v>0</v>
      </c>
      <c r="E22" s="3" t="n">
        <f aca="false">E7</f>
        <v>0</v>
      </c>
      <c r="F22" s="3" t="n">
        <f aca="false">F7</f>
        <v>0</v>
      </c>
      <c r="G22" s="3" t="n">
        <f aca="false">G7-$C$16</f>
        <v>-0.960370192041896</v>
      </c>
      <c r="H22" s="3" t="n">
        <f aca="false">H7</f>
        <v>0</v>
      </c>
      <c r="I22" s="3" t="n">
        <f aca="false">I7</f>
        <v>0</v>
      </c>
      <c r="J22" s="3" t="n">
        <f aca="false">J7</f>
        <v>0.62</v>
      </c>
      <c r="K22" s="3" t="n">
        <f aca="false">K7</f>
        <v>0</v>
      </c>
      <c r="L22" s="3" t="n">
        <f aca="false">L7</f>
        <v>0</v>
      </c>
      <c r="M22" s="3" t="n">
        <f aca="false">M7</f>
        <v>0</v>
      </c>
      <c r="N22" s="3" t="n">
        <f aca="false">N7</f>
        <v>0</v>
      </c>
    </row>
    <row r="23" customFormat="false" ht="12.75" hidden="false" customHeight="false" outlineLevel="0" collapsed="false">
      <c r="C23" s="3" t="n">
        <f aca="false">C8</f>
        <v>0</v>
      </c>
      <c r="D23" s="3" t="n">
        <f aca="false">D8</f>
        <v>0</v>
      </c>
      <c r="E23" s="3" t="n">
        <f aca="false">E8</f>
        <v>0</v>
      </c>
      <c r="F23" s="3" t="n">
        <f aca="false">F8</f>
        <v>0</v>
      </c>
      <c r="G23" s="3" t="n">
        <f aca="false">G8</f>
        <v>0.3</v>
      </c>
      <c r="H23" s="3" t="n">
        <f aca="false">H8-$C$16</f>
        <v>-0.960370192041896</v>
      </c>
      <c r="I23" s="3" t="n">
        <f aca="false">I8</f>
        <v>0</v>
      </c>
      <c r="J23" s="3" t="n">
        <f aca="false">J8</f>
        <v>0</v>
      </c>
      <c r="K23" s="3" t="n">
        <f aca="false">K8</f>
        <v>0</v>
      </c>
      <c r="L23" s="3" t="n">
        <f aca="false">L8</f>
        <v>0</v>
      </c>
      <c r="M23" s="3" t="n">
        <f aca="false">M8</f>
        <v>0</v>
      </c>
      <c r="N23" s="3" t="n">
        <f aca="false">N8</f>
        <v>0</v>
      </c>
    </row>
    <row r="24" customFormat="false" ht="12.75" hidden="false" customHeight="false" outlineLevel="0" collapsed="false">
      <c r="C24" s="3" t="n">
        <f aca="false">C9</f>
        <v>0</v>
      </c>
      <c r="D24" s="3" t="n">
        <f aca="false">D9</f>
        <v>0</v>
      </c>
      <c r="E24" s="3" t="n">
        <f aca="false">E9</f>
        <v>0</v>
      </c>
      <c r="F24" s="3" t="n">
        <f aca="false">F9</f>
        <v>0</v>
      </c>
      <c r="G24" s="3" t="n">
        <f aca="false">G9</f>
        <v>0</v>
      </c>
      <c r="H24" s="3" t="n">
        <f aca="false">H9</f>
        <v>0.8</v>
      </c>
      <c r="I24" s="3" t="n">
        <f aca="false">I9-$C$16</f>
        <v>-0.260370192041896</v>
      </c>
      <c r="J24" s="3" t="n">
        <f aca="false">J9</f>
        <v>0.1</v>
      </c>
      <c r="K24" s="3" t="n">
        <f aca="false">K9</f>
        <v>0</v>
      </c>
      <c r="L24" s="3" t="n">
        <f aca="false">L9</f>
        <v>0</v>
      </c>
      <c r="M24" s="3" t="n">
        <f aca="false">M9</f>
        <v>0</v>
      </c>
      <c r="N24" s="3" t="n">
        <f aca="false">N9</f>
        <v>0</v>
      </c>
    </row>
    <row r="25" customFormat="false" ht="12.75" hidden="false" customHeight="false" outlineLevel="0" collapsed="false">
      <c r="C25" s="3" t="n">
        <f aca="false">C10</f>
        <v>0</v>
      </c>
      <c r="D25" s="3" t="n">
        <f aca="false">D10</f>
        <v>0</v>
      </c>
      <c r="E25" s="3" t="n">
        <f aca="false">E10</f>
        <v>0</v>
      </c>
      <c r="F25" s="3" t="n">
        <f aca="false">F10</f>
        <v>0</v>
      </c>
      <c r="G25" s="3" t="n">
        <f aca="false">G10</f>
        <v>0</v>
      </c>
      <c r="H25" s="3" t="n">
        <f aca="false">H10</f>
        <v>0</v>
      </c>
      <c r="I25" s="3" t="n">
        <f aca="false">I10</f>
        <v>0.1</v>
      </c>
      <c r="J25" s="3" t="n">
        <f aca="false">J10-$C$16</f>
        <v>-0.100370192041896</v>
      </c>
      <c r="K25" s="3" t="n">
        <f aca="false">K10</f>
        <v>0</v>
      </c>
      <c r="L25" s="3" t="n">
        <f aca="false">L10</f>
        <v>0</v>
      </c>
      <c r="M25" s="3" t="n">
        <f aca="false">M10</f>
        <v>0</v>
      </c>
      <c r="N25" s="3" t="n">
        <f aca="false">N10</f>
        <v>0</v>
      </c>
    </row>
    <row r="26" customFormat="false" ht="12.75" hidden="false" customHeight="false" outlineLevel="0" collapsed="false">
      <c r="C26" s="3" t="n">
        <f aca="false">C11</f>
        <v>0</v>
      </c>
      <c r="D26" s="3" t="n">
        <f aca="false">D11</f>
        <v>0</v>
      </c>
      <c r="E26" s="3" t="n">
        <f aca="false">E11</f>
        <v>0</v>
      </c>
      <c r="F26" s="3" t="n">
        <f aca="false">F11</f>
        <v>0</v>
      </c>
      <c r="G26" s="3" t="n">
        <f aca="false">G11</f>
        <v>0</v>
      </c>
      <c r="H26" s="3" t="n">
        <f aca="false">H11</f>
        <v>0</v>
      </c>
      <c r="I26" s="3" t="n">
        <f aca="false">I11</f>
        <v>0</v>
      </c>
      <c r="J26" s="3" t="n">
        <f aca="false">J11</f>
        <v>0</v>
      </c>
      <c r="K26" s="3" t="n">
        <f aca="false">K11-$C$16</f>
        <v>-0.960370192041896</v>
      </c>
      <c r="L26" s="3" t="n">
        <f aca="false">L11</f>
        <v>0</v>
      </c>
      <c r="M26" s="3" t="n">
        <f aca="false">M11</f>
        <v>0</v>
      </c>
      <c r="N26" s="3" t="n">
        <f aca="false">N11</f>
        <v>0.47</v>
      </c>
    </row>
    <row r="27" customFormat="false" ht="12.75" hidden="false" customHeight="false" outlineLevel="0" collapsed="false">
      <c r="C27" s="3" t="n">
        <f aca="false">C12</f>
        <v>0</v>
      </c>
      <c r="D27" s="3" t="n">
        <f aca="false">D12</f>
        <v>0</v>
      </c>
      <c r="E27" s="3" t="n">
        <f aca="false">E12</f>
        <v>0</v>
      </c>
      <c r="F27" s="3" t="n">
        <f aca="false">F12</f>
        <v>0</v>
      </c>
      <c r="G27" s="3" t="n">
        <f aca="false">G12</f>
        <v>0</v>
      </c>
      <c r="H27" s="3" t="n">
        <f aca="false">H12</f>
        <v>0</v>
      </c>
      <c r="I27" s="3" t="n">
        <f aca="false">I12</f>
        <v>0</v>
      </c>
      <c r="J27" s="3" t="n">
        <f aca="false">J12</f>
        <v>0</v>
      </c>
      <c r="K27" s="3" t="n">
        <f aca="false">K12</f>
        <v>0.2</v>
      </c>
      <c r="L27" s="3" t="n">
        <f aca="false">L12-$C$16</f>
        <v>-0.960370192041896</v>
      </c>
      <c r="M27" s="3" t="n">
        <f aca="false">M12</f>
        <v>0</v>
      </c>
      <c r="N27" s="3" t="n">
        <f aca="false">N12</f>
        <v>0</v>
      </c>
    </row>
    <row r="28" customFormat="false" ht="12.75" hidden="false" customHeight="false" outlineLevel="0" collapsed="false">
      <c r="C28" s="3" t="n">
        <f aca="false">C13</f>
        <v>0</v>
      </c>
      <c r="D28" s="3" t="n">
        <f aca="false">D13</f>
        <v>0</v>
      </c>
      <c r="E28" s="3" t="n">
        <f aca="false">E13</f>
        <v>0</v>
      </c>
      <c r="F28" s="3" t="n">
        <f aca="false">F13</f>
        <v>0</v>
      </c>
      <c r="G28" s="3" t="n">
        <f aca="false">G13</f>
        <v>0</v>
      </c>
      <c r="H28" s="3" t="n">
        <f aca="false">H13</f>
        <v>0</v>
      </c>
      <c r="I28" s="3" t="n">
        <f aca="false">I13</f>
        <v>0</v>
      </c>
      <c r="J28" s="3" t="n">
        <f aca="false">J13</f>
        <v>0</v>
      </c>
      <c r="K28" s="3" t="n">
        <f aca="false">K13</f>
        <v>0</v>
      </c>
      <c r="L28" s="3" t="n">
        <f aca="false">L13</f>
        <v>0.8</v>
      </c>
      <c r="M28" s="3" t="n">
        <f aca="false">M13-$C$16</f>
        <v>-0.260370192041896</v>
      </c>
      <c r="N28" s="3" t="n">
        <f aca="false">N13</f>
        <v>0.1</v>
      </c>
    </row>
    <row r="29" customFormat="false" ht="12.75" hidden="false" customHeight="false" outlineLevel="0" collapsed="false">
      <c r="C29" s="3" t="n">
        <f aca="false">C14</f>
        <v>0</v>
      </c>
      <c r="D29" s="3" t="n">
        <f aca="false">D14</f>
        <v>0</v>
      </c>
      <c r="E29" s="3" t="n">
        <f aca="false">E14</f>
        <v>0</v>
      </c>
      <c r="F29" s="3" t="n">
        <f aca="false">F14</f>
        <v>0</v>
      </c>
      <c r="G29" s="3" t="n">
        <f aca="false">G14</f>
        <v>0</v>
      </c>
      <c r="H29" s="3" t="n">
        <f aca="false">H14</f>
        <v>0</v>
      </c>
      <c r="I29" s="3" t="n">
        <f aca="false">I14</f>
        <v>0</v>
      </c>
      <c r="J29" s="3" t="n">
        <f aca="false">J14</f>
        <v>0</v>
      </c>
      <c r="K29" s="3" t="n">
        <f aca="false">K14</f>
        <v>0</v>
      </c>
      <c r="L29" s="3" t="n">
        <f aca="false">L14</f>
        <v>0</v>
      </c>
      <c r="M29" s="3" t="n">
        <f aca="false">M14</f>
        <v>0.1</v>
      </c>
      <c r="N29" s="3" t="n">
        <f aca="false">N14-$C$16</f>
        <v>-0.260370192041896</v>
      </c>
    </row>
    <row r="30" customFormat="false" ht="12.75" hidden="false" customHeight="false" outlineLevel="0" collapsed="false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customFormat="false" ht="12.75" hidden="false" customHeight="false" outlineLevel="0" collapsed="false">
      <c r="C31" s="0" t="s">
        <v>19</v>
      </c>
      <c r="D31" s="1" t="n">
        <f aca="false" t="array" ref="D31:D31">MDETERM(C18:N29)</f>
        <v>-1.8747438913194E-011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2016-11-06T15:02:27Z</dcterms:created>
  <dc:creator>William Kristan</dc:creator>
  <dc:description/>
  <dc:language>en-US</dc:language>
  <cp:lastModifiedBy/>
  <dcterms:modified xsi:type="dcterms:W3CDTF">2021-12-01T16:51:52Z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