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ecological_monitoring\labs\lab8_stats_review\"/>
    </mc:Choice>
  </mc:AlternateContent>
  <bookViews>
    <workbookView xWindow="0" yWindow="0" windowWidth="19095" windowHeight="12795" activeTab="3"/>
  </bookViews>
  <sheets>
    <sheet name="Sheet1" sheetId="3" r:id="rId1"/>
    <sheet name="PtsAndInts" sheetId="1" r:id="rId2"/>
    <sheet name="Trend" sheetId="2" r:id="rId3"/>
    <sheet name="ANOVA" sheetId="4" r:id="rId4"/>
  </sheets>
  <calcPr calcId="152511"/>
  <pivotCaches>
    <pivotCache cacheId="1" r:id="rId5"/>
  </pivotCaches>
</workbook>
</file>

<file path=xl/calcChain.xml><?xml version="1.0" encoding="utf-8"?>
<calcChain xmlns="http://schemas.openxmlformats.org/spreadsheetml/2006/main">
  <c r="I5" i="3" l="1"/>
  <c r="I4" i="3"/>
  <c r="M4" i="2" l="1"/>
  <c r="E5" i="3"/>
  <c r="E4" i="3"/>
  <c r="I20" i="4" l="1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19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F33" i="4"/>
  <c r="F32" i="4"/>
  <c r="F31" i="4"/>
  <c r="F29" i="4"/>
  <c r="F30" i="4"/>
  <c r="F28" i="4"/>
  <c r="F25" i="4"/>
  <c r="F26" i="4"/>
  <c r="F27" i="4"/>
  <c r="F24" i="4"/>
  <c r="F20" i="4"/>
  <c r="F21" i="4"/>
  <c r="F22" i="4"/>
  <c r="F23" i="4"/>
  <c r="F19" i="4"/>
  <c r="F13" i="4"/>
  <c r="G13" i="4" s="1"/>
  <c r="F12" i="4" a="1"/>
  <c r="F12" i="4" s="1"/>
  <c r="F14" i="4" a="1"/>
  <c r="F14" i="4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L5" i="2" a="1"/>
  <c r="L5" i="2" s="1"/>
  <c r="L6" i="2" a="1"/>
  <c r="L6" i="2" s="1"/>
  <c r="G12" i="4" l="1"/>
  <c r="H12" i="4" s="1"/>
  <c r="I12" i="4" s="1"/>
  <c r="M13" i="2"/>
  <c r="L13" i="2" a="1"/>
  <c r="L13" i="2" s="1"/>
  <c r="L14" i="2" a="1"/>
  <c r="L14" i="2" s="1"/>
  <c r="M5" i="2"/>
  <c r="L4" i="2"/>
  <c r="B10" i="3"/>
  <c r="G6" i="2" l="1"/>
  <c r="G10" i="2"/>
  <c r="G14" i="2"/>
  <c r="G18" i="2"/>
  <c r="G26" i="2"/>
  <c r="G34" i="2"/>
  <c r="G50" i="2"/>
  <c r="G66" i="2"/>
  <c r="G82" i="2"/>
  <c r="G98" i="2"/>
  <c r="G2" i="2"/>
  <c r="G115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58" i="2"/>
  <c r="G74" i="2"/>
  <c r="G90" i="2"/>
  <c r="G106" i="2"/>
  <c r="G110" i="2"/>
  <c r="G118" i="2"/>
  <c r="G3" i="2"/>
  <c r="G11" i="2"/>
  <c r="G19" i="2"/>
  <c r="G27" i="2"/>
  <c r="G39" i="2"/>
  <c r="G47" i="2"/>
  <c r="G51" i="2"/>
  <c r="G59" i="2"/>
  <c r="G67" i="2"/>
  <c r="G75" i="2"/>
  <c r="G79" i="2"/>
  <c r="G87" i="2"/>
  <c r="G95" i="2"/>
  <c r="G103" i="2"/>
  <c r="G107" i="2"/>
  <c r="G119" i="2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22" i="2"/>
  <c r="G30" i="2"/>
  <c r="G38" i="2"/>
  <c r="G42" i="2"/>
  <c r="G46" i="2"/>
  <c r="G54" i="2"/>
  <c r="G62" i="2"/>
  <c r="G70" i="2"/>
  <c r="G78" i="2"/>
  <c r="G86" i="2"/>
  <c r="G94" i="2"/>
  <c r="G102" i="2"/>
  <c r="G114" i="2"/>
  <c r="G7" i="2"/>
  <c r="G15" i="2"/>
  <c r="G23" i="2"/>
  <c r="G31" i="2"/>
  <c r="G35" i="2"/>
  <c r="G43" i="2"/>
  <c r="G55" i="2"/>
  <c r="G63" i="2"/>
  <c r="G71" i="2"/>
  <c r="G83" i="2"/>
  <c r="G91" i="2"/>
  <c r="G99" i="2"/>
  <c r="G111" i="2"/>
  <c r="N4" i="2"/>
  <c r="O4" i="2" s="1"/>
  <c r="L12" i="2"/>
  <c r="M12" i="2" s="1"/>
  <c r="N12" i="2" s="1"/>
  <c r="O12" i="2" s="1"/>
  <c r="F5" i="3"/>
  <c r="G5" i="3" s="1"/>
  <c r="F4" i="3"/>
  <c r="G4" i="3" s="1"/>
  <c r="H4" i="3" l="1"/>
  <c r="H5" i="3"/>
</calcChain>
</file>

<file path=xl/sharedStrings.xml><?xml version="1.0" encoding="utf-8"?>
<sst xmlns="http://schemas.openxmlformats.org/spreadsheetml/2006/main" count="103" uniqueCount="38">
  <si>
    <t>Area</t>
  </si>
  <si>
    <t>Number of poppies</t>
  </si>
  <si>
    <t>Hillslope</t>
  </si>
  <si>
    <t>Meadow</t>
  </si>
  <si>
    <t>Year</t>
  </si>
  <si>
    <t>Row Labels</t>
  </si>
  <si>
    <t>Grand Total</t>
  </si>
  <si>
    <t>Average of Number of poppies</t>
  </si>
  <si>
    <t>StdDev of Number of poppies</t>
  </si>
  <si>
    <t>Count of Number of poppies</t>
  </si>
  <si>
    <t>StdError</t>
  </si>
  <si>
    <t>Critical t</t>
  </si>
  <si>
    <t>Confidence level</t>
  </si>
  <si>
    <t>Lower</t>
  </si>
  <si>
    <t>Upper</t>
  </si>
  <si>
    <t>Uncertainty</t>
  </si>
  <si>
    <t>Source</t>
  </si>
  <si>
    <t>Regression</t>
  </si>
  <si>
    <t>Residual</t>
  </si>
  <si>
    <t>Total</t>
  </si>
  <si>
    <t>df</t>
  </si>
  <si>
    <t>SS</t>
  </si>
  <si>
    <t>MS</t>
  </si>
  <si>
    <t>F</t>
  </si>
  <si>
    <t>p</t>
  </si>
  <si>
    <t>HS Std.Resid.</t>
  </si>
  <si>
    <t>Mead. Std.Resid.</t>
  </si>
  <si>
    <t>Pred. hillslope</t>
  </si>
  <si>
    <t>Pred. meadow</t>
  </si>
  <si>
    <t>Average of Hillslope</t>
  </si>
  <si>
    <t>Error</t>
  </si>
  <si>
    <t>Count of Hillslope</t>
  </si>
  <si>
    <t>Year 1</t>
  </si>
  <si>
    <t>Year 2</t>
  </si>
  <si>
    <t>Difference</t>
  </si>
  <si>
    <t>std. error</t>
  </si>
  <si>
    <t>q</t>
  </si>
  <si>
    <t>Significant?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</si>
</sst>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pivotButton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Number of poppies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Sheet1!$G$4:$G$5</c:f>
                <c:numCache>
                  <c:formatCode>General</c:formatCode>
                  <c:ptCount val="2"/>
                  <c:pt idx="0">
                    <c:v>9.6290253230256049</c:v>
                  </c:pt>
                  <c:pt idx="1">
                    <c:v>8.8233969793475691</c:v>
                  </c:pt>
                </c:numCache>
              </c:numRef>
            </c:plus>
            <c:minus>
              <c:numRef>
                <c:f>Sheet1!$G$4:$G$5</c:f>
                <c:numCache>
                  <c:formatCode>General</c:formatCode>
                  <c:ptCount val="2"/>
                  <c:pt idx="0">
                    <c:v>9.6290253230256049</c:v>
                  </c:pt>
                  <c:pt idx="1">
                    <c:v>8.8233969793475691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Sheet1!$A$4:$A$5</c:f>
              <c:strCache>
                <c:ptCount val="2"/>
                <c:pt idx="0">
                  <c:v>Hillslope</c:v>
                </c:pt>
                <c:pt idx="1">
                  <c:v>Meadow</c:v>
                </c:pt>
              </c:strCache>
            </c:strRef>
          </c:cat>
          <c:val>
            <c:numRef>
              <c:f>Sheet1!$B$4:$B$5</c:f>
              <c:numCache>
                <c:formatCode>General</c:formatCode>
                <c:ptCount val="2"/>
                <c:pt idx="0">
                  <c:v>97.8</c:v>
                </c:pt>
                <c:pt idx="1">
                  <c:v>148.55000000000001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987984"/>
        <c:axId val="652988376"/>
      </c:lineChart>
      <c:catAx>
        <c:axId val="65298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88376"/>
        <c:crosses val="autoZero"/>
        <c:auto val="1"/>
        <c:lblAlgn val="ctr"/>
        <c:lblOffset val="100"/>
        <c:noMultiLvlLbl val="0"/>
      </c:catAx>
      <c:valAx>
        <c:axId val="652988376"/>
        <c:scaling>
          <c:orientation val="minMax"/>
          <c:max val="14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8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Meadow</a:t>
            </a:r>
            <a:r>
              <a:rPr lang="en-US" baseline="0"/>
              <a:t> and hillslope poppy densities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Trend!$B$1</c:f>
              <c:strCache>
                <c:ptCount val="1"/>
                <c:pt idx="0">
                  <c:v>Hillslope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30927384076991"/>
                  <c:y val="0.114558180227471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Trend!$A$2:$A$121</c:f>
              <c:numCache>
                <c:formatCode>General</c:formatCode>
                <c:ptCount val="120"/>
                <c:pt idx="0">
                  <c:v>1990</c:v>
                </c:pt>
                <c:pt idx="1">
                  <c:v>1990</c:v>
                </c:pt>
                <c:pt idx="2">
                  <c:v>1990</c:v>
                </c:pt>
                <c:pt idx="3">
                  <c:v>1990</c:v>
                </c:pt>
                <c:pt idx="4">
                  <c:v>1990</c:v>
                </c:pt>
                <c:pt idx="5">
                  <c:v>1990</c:v>
                </c:pt>
                <c:pt idx="6">
                  <c:v>1990</c:v>
                </c:pt>
                <c:pt idx="7">
                  <c:v>1990</c:v>
                </c:pt>
                <c:pt idx="8">
                  <c:v>1990</c:v>
                </c:pt>
                <c:pt idx="9">
                  <c:v>1990</c:v>
                </c:pt>
                <c:pt idx="10">
                  <c:v>1990</c:v>
                </c:pt>
                <c:pt idx="11">
                  <c:v>1990</c:v>
                </c:pt>
                <c:pt idx="12">
                  <c:v>1990</c:v>
                </c:pt>
                <c:pt idx="13">
                  <c:v>1990</c:v>
                </c:pt>
                <c:pt idx="14">
                  <c:v>1990</c:v>
                </c:pt>
                <c:pt idx="15">
                  <c:v>1990</c:v>
                </c:pt>
                <c:pt idx="16">
                  <c:v>1990</c:v>
                </c:pt>
                <c:pt idx="17">
                  <c:v>1990</c:v>
                </c:pt>
                <c:pt idx="18">
                  <c:v>1990</c:v>
                </c:pt>
                <c:pt idx="19">
                  <c:v>1990</c:v>
                </c:pt>
                <c:pt idx="20">
                  <c:v>1995</c:v>
                </c:pt>
                <c:pt idx="21">
                  <c:v>1995</c:v>
                </c:pt>
                <c:pt idx="22">
                  <c:v>1995</c:v>
                </c:pt>
                <c:pt idx="23">
                  <c:v>1995</c:v>
                </c:pt>
                <c:pt idx="24">
                  <c:v>1995</c:v>
                </c:pt>
                <c:pt idx="25">
                  <c:v>1995</c:v>
                </c:pt>
                <c:pt idx="26">
                  <c:v>1995</c:v>
                </c:pt>
                <c:pt idx="27">
                  <c:v>1995</c:v>
                </c:pt>
                <c:pt idx="28">
                  <c:v>1995</c:v>
                </c:pt>
                <c:pt idx="29">
                  <c:v>1995</c:v>
                </c:pt>
                <c:pt idx="30">
                  <c:v>1995</c:v>
                </c:pt>
                <c:pt idx="31">
                  <c:v>1995</c:v>
                </c:pt>
                <c:pt idx="32">
                  <c:v>1995</c:v>
                </c:pt>
                <c:pt idx="33">
                  <c:v>1995</c:v>
                </c:pt>
                <c:pt idx="34">
                  <c:v>1995</c:v>
                </c:pt>
                <c:pt idx="35">
                  <c:v>1995</c:v>
                </c:pt>
                <c:pt idx="36">
                  <c:v>1995</c:v>
                </c:pt>
                <c:pt idx="37">
                  <c:v>1995</c:v>
                </c:pt>
                <c:pt idx="38">
                  <c:v>1995</c:v>
                </c:pt>
                <c:pt idx="39">
                  <c:v>1995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2005</c:v>
                </c:pt>
                <c:pt idx="61">
                  <c:v>2005</c:v>
                </c:pt>
                <c:pt idx="62">
                  <c:v>2005</c:v>
                </c:pt>
                <c:pt idx="63">
                  <c:v>2005</c:v>
                </c:pt>
                <c:pt idx="64">
                  <c:v>2005</c:v>
                </c:pt>
                <c:pt idx="65">
                  <c:v>2005</c:v>
                </c:pt>
                <c:pt idx="66">
                  <c:v>2005</c:v>
                </c:pt>
                <c:pt idx="67">
                  <c:v>2005</c:v>
                </c:pt>
                <c:pt idx="68">
                  <c:v>2005</c:v>
                </c:pt>
                <c:pt idx="69">
                  <c:v>2005</c:v>
                </c:pt>
                <c:pt idx="70">
                  <c:v>2005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2005</c:v>
                </c:pt>
                <c:pt idx="75">
                  <c:v>2005</c:v>
                </c:pt>
                <c:pt idx="76">
                  <c:v>2005</c:v>
                </c:pt>
                <c:pt idx="77">
                  <c:v>2005</c:v>
                </c:pt>
                <c:pt idx="78">
                  <c:v>2005</c:v>
                </c:pt>
                <c:pt idx="79">
                  <c:v>2005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2010</c:v>
                </c:pt>
                <c:pt idx="88">
                  <c:v>2010</c:v>
                </c:pt>
                <c:pt idx="89">
                  <c:v>2010</c:v>
                </c:pt>
                <c:pt idx="90">
                  <c:v>2010</c:v>
                </c:pt>
                <c:pt idx="91">
                  <c:v>2010</c:v>
                </c:pt>
                <c:pt idx="92">
                  <c:v>2010</c:v>
                </c:pt>
                <c:pt idx="93">
                  <c:v>2010</c:v>
                </c:pt>
                <c:pt idx="94">
                  <c:v>2010</c:v>
                </c:pt>
                <c:pt idx="95">
                  <c:v>2010</c:v>
                </c:pt>
                <c:pt idx="96">
                  <c:v>2010</c:v>
                </c:pt>
                <c:pt idx="97">
                  <c:v>2010</c:v>
                </c:pt>
                <c:pt idx="98">
                  <c:v>2010</c:v>
                </c:pt>
                <c:pt idx="99">
                  <c:v>2010</c:v>
                </c:pt>
                <c:pt idx="100">
                  <c:v>2015</c:v>
                </c:pt>
                <c:pt idx="101">
                  <c:v>2015</c:v>
                </c:pt>
                <c:pt idx="102">
                  <c:v>2015</c:v>
                </c:pt>
                <c:pt idx="103">
                  <c:v>2015</c:v>
                </c:pt>
                <c:pt idx="104">
                  <c:v>2015</c:v>
                </c:pt>
                <c:pt idx="105">
                  <c:v>2015</c:v>
                </c:pt>
                <c:pt idx="106">
                  <c:v>2015</c:v>
                </c:pt>
                <c:pt idx="107">
                  <c:v>2015</c:v>
                </c:pt>
                <c:pt idx="108">
                  <c:v>2015</c:v>
                </c:pt>
                <c:pt idx="109">
                  <c:v>2015</c:v>
                </c:pt>
                <c:pt idx="110">
                  <c:v>2015</c:v>
                </c:pt>
                <c:pt idx="111">
                  <c:v>2015</c:v>
                </c:pt>
                <c:pt idx="112">
                  <c:v>2015</c:v>
                </c:pt>
                <c:pt idx="113">
                  <c:v>2015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</c:numCache>
            </c:numRef>
          </c:xVal>
          <c:yVal>
            <c:numRef>
              <c:f>Trend!$B$2:$B$121</c:f>
              <c:numCache>
                <c:formatCode>General</c:formatCode>
                <c:ptCount val="120"/>
                <c:pt idx="0">
                  <c:v>123</c:v>
                </c:pt>
                <c:pt idx="1">
                  <c:v>63</c:v>
                </c:pt>
                <c:pt idx="2">
                  <c:v>108</c:v>
                </c:pt>
                <c:pt idx="3">
                  <c:v>124</c:v>
                </c:pt>
                <c:pt idx="4">
                  <c:v>92</c:v>
                </c:pt>
                <c:pt idx="5">
                  <c:v>61</c:v>
                </c:pt>
                <c:pt idx="6">
                  <c:v>108</c:v>
                </c:pt>
                <c:pt idx="7">
                  <c:v>114</c:v>
                </c:pt>
                <c:pt idx="8">
                  <c:v>103</c:v>
                </c:pt>
                <c:pt idx="9">
                  <c:v>77</c:v>
                </c:pt>
                <c:pt idx="10">
                  <c:v>109</c:v>
                </c:pt>
                <c:pt idx="11">
                  <c:v>128</c:v>
                </c:pt>
                <c:pt idx="12">
                  <c:v>99</c:v>
                </c:pt>
                <c:pt idx="13">
                  <c:v>100</c:v>
                </c:pt>
                <c:pt idx="14">
                  <c:v>97</c:v>
                </c:pt>
                <c:pt idx="15">
                  <c:v>116</c:v>
                </c:pt>
                <c:pt idx="16">
                  <c:v>94</c:v>
                </c:pt>
                <c:pt idx="17">
                  <c:v>99</c:v>
                </c:pt>
                <c:pt idx="18">
                  <c:v>84</c:v>
                </c:pt>
                <c:pt idx="19">
                  <c:v>57</c:v>
                </c:pt>
                <c:pt idx="20">
                  <c:v>131</c:v>
                </c:pt>
                <c:pt idx="21">
                  <c:v>112</c:v>
                </c:pt>
                <c:pt idx="22">
                  <c:v>119</c:v>
                </c:pt>
                <c:pt idx="23">
                  <c:v>82</c:v>
                </c:pt>
                <c:pt idx="24">
                  <c:v>129</c:v>
                </c:pt>
                <c:pt idx="25">
                  <c:v>117</c:v>
                </c:pt>
                <c:pt idx="26">
                  <c:v>111</c:v>
                </c:pt>
                <c:pt idx="27">
                  <c:v>121</c:v>
                </c:pt>
                <c:pt idx="28">
                  <c:v>117</c:v>
                </c:pt>
                <c:pt idx="29">
                  <c:v>106</c:v>
                </c:pt>
                <c:pt idx="30">
                  <c:v>55</c:v>
                </c:pt>
                <c:pt idx="31">
                  <c:v>104</c:v>
                </c:pt>
                <c:pt idx="32">
                  <c:v>94</c:v>
                </c:pt>
                <c:pt idx="33">
                  <c:v>77</c:v>
                </c:pt>
                <c:pt idx="34">
                  <c:v>86</c:v>
                </c:pt>
                <c:pt idx="35">
                  <c:v>112</c:v>
                </c:pt>
                <c:pt idx="36">
                  <c:v>87</c:v>
                </c:pt>
                <c:pt idx="37">
                  <c:v>112</c:v>
                </c:pt>
                <c:pt idx="38">
                  <c:v>79</c:v>
                </c:pt>
                <c:pt idx="39">
                  <c:v>107</c:v>
                </c:pt>
                <c:pt idx="40">
                  <c:v>101</c:v>
                </c:pt>
                <c:pt idx="41">
                  <c:v>101</c:v>
                </c:pt>
                <c:pt idx="42">
                  <c:v>73</c:v>
                </c:pt>
                <c:pt idx="43">
                  <c:v>76</c:v>
                </c:pt>
                <c:pt idx="44">
                  <c:v>65</c:v>
                </c:pt>
                <c:pt idx="45">
                  <c:v>91</c:v>
                </c:pt>
                <c:pt idx="46">
                  <c:v>125</c:v>
                </c:pt>
                <c:pt idx="47">
                  <c:v>81</c:v>
                </c:pt>
                <c:pt idx="48">
                  <c:v>85</c:v>
                </c:pt>
                <c:pt idx="49">
                  <c:v>80</c:v>
                </c:pt>
                <c:pt idx="50">
                  <c:v>82</c:v>
                </c:pt>
                <c:pt idx="51">
                  <c:v>83</c:v>
                </c:pt>
                <c:pt idx="52">
                  <c:v>104</c:v>
                </c:pt>
                <c:pt idx="53">
                  <c:v>72</c:v>
                </c:pt>
                <c:pt idx="54">
                  <c:v>53</c:v>
                </c:pt>
                <c:pt idx="55">
                  <c:v>107</c:v>
                </c:pt>
                <c:pt idx="56">
                  <c:v>57</c:v>
                </c:pt>
                <c:pt idx="57">
                  <c:v>94</c:v>
                </c:pt>
                <c:pt idx="58">
                  <c:v>78</c:v>
                </c:pt>
                <c:pt idx="59">
                  <c:v>125</c:v>
                </c:pt>
                <c:pt idx="60">
                  <c:v>65</c:v>
                </c:pt>
                <c:pt idx="61">
                  <c:v>70</c:v>
                </c:pt>
                <c:pt idx="62">
                  <c:v>73</c:v>
                </c:pt>
                <c:pt idx="63">
                  <c:v>59</c:v>
                </c:pt>
                <c:pt idx="64">
                  <c:v>66</c:v>
                </c:pt>
                <c:pt idx="65">
                  <c:v>75</c:v>
                </c:pt>
                <c:pt idx="66">
                  <c:v>75</c:v>
                </c:pt>
                <c:pt idx="67">
                  <c:v>69</c:v>
                </c:pt>
                <c:pt idx="68">
                  <c:v>37</c:v>
                </c:pt>
                <c:pt idx="69">
                  <c:v>75</c:v>
                </c:pt>
                <c:pt idx="70">
                  <c:v>61</c:v>
                </c:pt>
                <c:pt idx="71">
                  <c:v>99</c:v>
                </c:pt>
                <c:pt idx="72">
                  <c:v>87</c:v>
                </c:pt>
                <c:pt idx="73">
                  <c:v>76</c:v>
                </c:pt>
                <c:pt idx="74">
                  <c:v>59</c:v>
                </c:pt>
                <c:pt idx="75">
                  <c:v>63</c:v>
                </c:pt>
                <c:pt idx="76">
                  <c:v>83</c:v>
                </c:pt>
                <c:pt idx="77">
                  <c:v>63</c:v>
                </c:pt>
                <c:pt idx="78">
                  <c:v>60</c:v>
                </c:pt>
                <c:pt idx="79">
                  <c:v>93</c:v>
                </c:pt>
                <c:pt idx="80">
                  <c:v>68</c:v>
                </c:pt>
                <c:pt idx="81">
                  <c:v>79</c:v>
                </c:pt>
                <c:pt idx="82">
                  <c:v>36</c:v>
                </c:pt>
                <c:pt idx="83">
                  <c:v>69</c:v>
                </c:pt>
                <c:pt idx="84">
                  <c:v>68</c:v>
                </c:pt>
                <c:pt idx="85">
                  <c:v>57</c:v>
                </c:pt>
                <c:pt idx="86">
                  <c:v>55</c:v>
                </c:pt>
                <c:pt idx="87">
                  <c:v>53</c:v>
                </c:pt>
                <c:pt idx="88">
                  <c:v>100</c:v>
                </c:pt>
                <c:pt idx="89">
                  <c:v>77</c:v>
                </c:pt>
                <c:pt idx="90">
                  <c:v>76</c:v>
                </c:pt>
                <c:pt idx="91">
                  <c:v>73</c:v>
                </c:pt>
                <c:pt idx="92">
                  <c:v>60</c:v>
                </c:pt>
                <c:pt idx="93">
                  <c:v>120</c:v>
                </c:pt>
                <c:pt idx="94">
                  <c:v>82</c:v>
                </c:pt>
                <c:pt idx="95">
                  <c:v>59</c:v>
                </c:pt>
                <c:pt idx="96">
                  <c:v>59</c:v>
                </c:pt>
                <c:pt idx="97">
                  <c:v>43</c:v>
                </c:pt>
                <c:pt idx="98">
                  <c:v>95</c:v>
                </c:pt>
                <c:pt idx="99">
                  <c:v>48</c:v>
                </c:pt>
                <c:pt idx="100">
                  <c:v>58</c:v>
                </c:pt>
                <c:pt idx="101">
                  <c:v>23</c:v>
                </c:pt>
                <c:pt idx="102">
                  <c:v>79</c:v>
                </c:pt>
                <c:pt idx="103">
                  <c:v>96</c:v>
                </c:pt>
                <c:pt idx="104">
                  <c:v>87</c:v>
                </c:pt>
                <c:pt idx="105">
                  <c:v>78</c:v>
                </c:pt>
                <c:pt idx="106">
                  <c:v>68</c:v>
                </c:pt>
                <c:pt idx="107">
                  <c:v>54</c:v>
                </c:pt>
                <c:pt idx="108">
                  <c:v>63</c:v>
                </c:pt>
                <c:pt idx="109">
                  <c:v>94</c:v>
                </c:pt>
                <c:pt idx="110">
                  <c:v>86</c:v>
                </c:pt>
                <c:pt idx="111">
                  <c:v>70</c:v>
                </c:pt>
                <c:pt idx="112">
                  <c:v>50</c:v>
                </c:pt>
                <c:pt idx="113">
                  <c:v>50</c:v>
                </c:pt>
                <c:pt idx="114">
                  <c:v>44</c:v>
                </c:pt>
                <c:pt idx="115">
                  <c:v>36</c:v>
                </c:pt>
                <c:pt idx="116">
                  <c:v>53</c:v>
                </c:pt>
                <c:pt idx="117">
                  <c:v>61</c:v>
                </c:pt>
                <c:pt idx="118">
                  <c:v>72</c:v>
                </c:pt>
                <c:pt idx="119">
                  <c:v>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Trend!$C$1</c:f>
              <c:strCache>
                <c:ptCount val="1"/>
                <c:pt idx="0">
                  <c:v>Meadow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75279814161161E-2"/>
                  <c:y val="-0.23662255759696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Trend!$A$2:$A$121</c:f>
              <c:numCache>
                <c:formatCode>General</c:formatCode>
                <c:ptCount val="120"/>
                <c:pt idx="0">
                  <c:v>1990</c:v>
                </c:pt>
                <c:pt idx="1">
                  <c:v>1990</c:v>
                </c:pt>
                <c:pt idx="2">
                  <c:v>1990</c:v>
                </c:pt>
                <c:pt idx="3">
                  <c:v>1990</c:v>
                </c:pt>
                <c:pt idx="4">
                  <c:v>1990</c:v>
                </c:pt>
                <c:pt idx="5">
                  <c:v>1990</c:v>
                </c:pt>
                <c:pt idx="6">
                  <c:v>1990</c:v>
                </c:pt>
                <c:pt idx="7">
                  <c:v>1990</c:v>
                </c:pt>
                <c:pt idx="8">
                  <c:v>1990</c:v>
                </c:pt>
                <c:pt idx="9">
                  <c:v>1990</c:v>
                </c:pt>
                <c:pt idx="10">
                  <c:v>1990</c:v>
                </c:pt>
                <c:pt idx="11">
                  <c:v>1990</c:v>
                </c:pt>
                <c:pt idx="12">
                  <c:v>1990</c:v>
                </c:pt>
                <c:pt idx="13">
                  <c:v>1990</c:v>
                </c:pt>
                <c:pt idx="14">
                  <c:v>1990</c:v>
                </c:pt>
                <c:pt idx="15">
                  <c:v>1990</c:v>
                </c:pt>
                <c:pt idx="16">
                  <c:v>1990</c:v>
                </c:pt>
                <c:pt idx="17">
                  <c:v>1990</c:v>
                </c:pt>
                <c:pt idx="18">
                  <c:v>1990</c:v>
                </c:pt>
                <c:pt idx="19">
                  <c:v>1990</c:v>
                </c:pt>
                <c:pt idx="20">
                  <c:v>1995</c:v>
                </c:pt>
                <c:pt idx="21">
                  <c:v>1995</c:v>
                </c:pt>
                <c:pt idx="22">
                  <c:v>1995</c:v>
                </c:pt>
                <c:pt idx="23">
                  <c:v>1995</c:v>
                </c:pt>
                <c:pt idx="24">
                  <c:v>1995</c:v>
                </c:pt>
                <c:pt idx="25">
                  <c:v>1995</c:v>
                </c:pt>
                <c:pt idx="26">
                  <c:v>1995</c:v>
                </c:pt>
                <c:pt idx="27">
                  <c:v>1995</c:v>
                </c:pt>
                <c:pt idx="28">
                  <c:v>1995</c:v>
                </c:pt>
                <c:pt idx="29">
                  <c:v>1995</c:v>
                </c:pt>
                <c:pt idx="30">
                  <c:v>1995</c:v>
                </c:pt>
                <c:pt idx="31">
                  <c:v>1995</c:v>
                </c:pt>
                <c:pt idx="32">
                  <c:v>1995</c:v>
                </c:pt>
                <c:pt idx="33">
                  <c:v>1995</c:v>
                </c:pt>
                <c:pt idx="34">
                  <c:v>1995</c:v>
                </c:pt>
                <c:pt idx="35">
                  <c:v>1995</c:v>
                </c:pt>
                <c:pt idx="36">
                  <c:v>1995</c:v>
                </c:pt>
                <c:pt idx="37">
                  <c:v>1995</c:v>
                </c:pt>
                <c:pt idx="38">
                  <c:v>1995</c:v>
                </c:pt>
                <c:pt idx="39">
                  <c:v>1995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2005</c:v>
                </c:pt>
                <c:pt idx="61">
                  <c:v>2005</c:v>
                </c:pt>
                <c:pt idx="62">
                  <c:v>2005</c:v>
                </c:pt>
                <c:pt idx="63">
                  <c:v>2005</c:v>
                </c:pt>
                <c:pt idx="64">
                  <c:v>2005</c:v>
                </c:pt>
                <c:pt idx="65">
                  <c:v>2005</c:v>
                </c:pt>
                <c:pt idx="66">
                  <c:v>2005</c:v>
                </c:pt>
                <c:pt idx="67">
                  <c:v>2005</c:v>
                </c:pt>
                <c:pt idx="68">
                  <c:v>2005</c:v>
                </c:pt>
                <c:pt idx="69">
                  <c:v>2005</c:v>
                </c:pt>
                <c:pt idx="70">
                  <c:v>2005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2005</c:v>
                </c:pt>
                <c:pt idx="75">
                  <c:v>2005</c:v>
                </c:pt>
                <c:pt idx="76">
                  <c:v>2005</c:v>
                </c:pt>
                <c:pt idx="77">
                  <c:v>2005</c:v>
                </c:pt>
                <c:pt idx="78">
                  <c:v>2005</c:v>
                </c:pt>
                <c:pt idx="79">
                  <c:v>2005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2010</c:v>
                </c:pt>
                <c:pt idx="88">
                  <c:v>2010</c:v>
                </c:pt>
                <c:pt idx="89">
                  <c:v>2010</c:v>
                </c:pt>
                <c:pt idx="90">
                  <c:v>2010</c:v>
                </c:pt>
                <c:pt idx="91">
                  <c:v>2010</c:v>
                </c:pt>
                <c:pt idx="92">
                  <c:v>2010</c:v>
                </c:pt>
                <c:pt idx="93">
                  <c:v>2010</c:v>
                </c:pt>
                <c:pt idx="94">
                  <c:v>2010</c:v>
                </c:pt>
                <c:pt idx="95">
                  <c:v>2010</c:v>
                </c:pt>
                <c:pt idx="96">
                  <c:v>2010</c:v>
                </c:pt>
                <c:pt idx="97">
                  <c:v>2010</c:v>
                </c:pt>
                <c:pt idx="98">
                  <c:v>2010</c:v>
                </c:pt>
                <c:pt idx="99">
                  <c:v>2010</c:v>
                </c:pt>
                <c:pt idx="100">
                  <c:v>2015</c:v>
                </c:pt>
                <c:pt idx="101">
                  <c:v>2015</c:v>
                </c:pt>
                <c:pt idx="102">
                  <c:v>2015</c:v>
                </c:pt>
                <c:pt idx="103">
                  <c:v>2015</c:v>
                </c:pt>
                <c:pt idx="104">
                  <c:v>2015</c:v>
                </c:pt>
                <c:pt idx="105">
                  <c:v>2015</c:v>
                </c:pt>
                <c:pt idx="106">
                  <c:v>2015</c:v>
                </c:pt>
                <c:pt idx="107">
                  <c:v>2015</c:v>
                </c:pt>
                <c:pt idx="108">
                  <c:v>2015</c:v>
                </c:pt>
                <c:pt idx="109">
                  <c:v>2015</c:v>
                </c:pt>
                <c:pt idx="110">
                  <c:v>2015</c:v>
                </c:pt>
                <c:pt idx="111">
                  <c:v>2015</c:v>
                </c:pt>
                <c:pt idx="112">
                  <c:v>2015</c:v>
                </c:pt>
                <c:pt idx="113">
                  <c:v>2015</c:v>
                </c:pt>
                <c:pt idx="114">
                  <c:v>2015</c:v>
                </c:pt>
                <c:pt idx="115">
                  <c:v>2015</c:v>
                </c:pt>
                <c:pt idx="116">
                  <c:v>2015</c:v>
                </c:pt>
                <c:pt idx="117">
                  <c:v>2015</c:v>
                </c:pt>
                <c:pt idx="118">
                  <c:v>2015</c:v>
                </c:pt>
                <c:pt idx="119">
                  <c:v>2015</c:v>
                </c:pt>
              </c:numCache>
            </c:numRef>
          </c:xVal>
          <c:yVal>
            <c:numRef>
              <c:f>Trend!$C$2:$C$121</c:f>
              <c:numCache>
                <c:formatCode>General</c:formatCode>
                <c:ptCount val="120"/>
                <c:pt idx="0">
                  <c:v>139</c:v>
                </c:pt>
                <c:pt idx="1">
                  <c:v>139</c:v>
                </c:pt>
                <c:pt idx="2">
                  <c:v>84</c:v>
                </c:pt>
                <c:pt idx="3">
                  <c:v>137</c:v>
                </c:pt>
                <c:pt idx="4">
                  <c:v>167</c:v>
                </c:pt>
                <c:pt idx="5">
                  <c:v>152</c:v>
                </c:pt>
                <c:pt idx="6">
                  <c:v>114</c:v>
                </c:pt>
                <c:pt idx="7">
                  <c:v>126</c:v>
                </c:pt>
                <c:pt idx="8">
                  <c:v>126</c:v>
                </c:pt>
                <c:pt idx="9">
                  <c:v>111</c:v>
                </c:pt>
                <c:pt idx="10">
                  <c:v>137</c:v>
                </c:pt>
                <c:pt idx="11">
                  <c:v>113</c:v>
                </c:pt>
                <c:pt idx="12">
                  <c:v>121</c:v>
                </c:pt>
                <c:pt idx="13">
                  <c:v>149</c:v>
                </c:pt>
                <c:pt idx="14">
                  <c:v>117</c:v>
                </c:pt>
                <c:pt idx="15">
                  <c:v>131</c:v>
                </c:pt>
                <c:pt idx="16">
                  <c:v>116</c:v>
                </c:pt>
                <c:pt idx="17">
                  <c:v>139</c:v>
                </c:pt>
                <c:pt idx="18">
                  <c:v>146</c:v>
                </c:pt>
                <c:pt idx="19">
                  <c:v>107</c:v>
                </c:pt>
                <c:pt idx="20">
                  <c:v>130</c:v>
                </c:pt>
                <c:pt idx="21">
                  <c:v>119</c:v>
                </c:pt>
                <c:pt idx="22">
                  <c:v>152</c:v>
                </c:pt>
                <c:pt idx="23">
                  <c:v>117</c:v>
                </c:pt>
                <c:pt idx="24">
                  <c:v>141</c:v>
                </c:pt>
                <c:pt idx="25">
                  <c:v>133</c:v>
                </c:pt>
                <c:pt idx="26">
                  <c:v>151</c:v>
                </c:pt>
                <c:pt idx="27">
                  <c:v>121</c:v>
                </c:pt>
                <c:pt idx="28">
                  <c:v>143</c:v>
                </c:pt>
                <c:pt idx="29">
                  <c:v>169</c:v>
                </c:pt>
                <c:pt idx="30">
                  <c:v>141</c:v>
                </c:pt>
                <c:pt idx="31">
                  <c:v>129</c:v>
                </c:pt>
                <c:pt idx="32">
                  <c:v>96</c:v>
                </c:pt>
                <c:pt idx="33">
                  <c:v>105</c:v>
                </c:pt>
                <c:pt idx="34">
                  <c:v>138</c:v>
                </c:pt>
                <c:pt idx="35">
                  <c:v>156</c:v>
                </c:pt>
                <c:pt idx="36">
                  <c:v>112</c:v>
                </c:pt>
                <c:pt idx="37">
                  <c:v>139</c:v>
                </c:pt>
                <c:pt idx="38">
                  <c:v>109</c:v>
                </c:pt>
                <c:pt idx="39">
                  <c:v>95</c:v>
                </c:pt>
                <c:pt idx="40">
                  <c:v>107</c:v>
                </c:pt>
                <c:pt idx="41">
                  <c:v>149</c:v>
                </c:pt>
                <c:pt idx="42">
                  <c:v>118</c:v>
                </c:pt>
                <c:pt idx="43">
                  <c:v>116</c:v>
                </c:pt>
                <c:pt idx="44">
                  <c:v>163</c:v>
                </c:pt>
                <c:pt idx="45">
                  <c:v>121</c:v>
                </c:pt>
                <c:pt idx="46">
                  <c:v>109</c:v>
                </c:pt>
                <c:pt idx="47">
                  <c:v>99</c:v>
                </c:pt>
                <c:pt idx="48">
                  <c:v>115</c:v>
                </c:pt>
                <c:pt idx="49">
                  <c:v>130</c:v>
                </c:pt>
                <c:pt idx="50">
                  <c:v>120</c:v>
                </c:pt>
                <c:pt idx="51">
                  <c:v>164</c:v>
                </c:pt>
                <c:pt idx="52">
                  <c:v>124</c:v>
                </c:pt>
                <c:pt idx="53">
                  <c:v>132</c:v>
                </c:pt>
                <c:pt idx="54">
                  <c:v>155</c:v>
                </c:pt>
                <c:pt idx="55">
                  <c:v>108</c:v>
                </c:pt>
                <c:pt idx="56">
                  <c:v>114</c:v>
                </c:pt>
                <c:pt idx="57">
                  <c:v>119</c:v>
                </c:pt>
                <c:pt idx="58">
                  <c:v>164</c:v>
                </c:pt>
                <c:pt idx="59">
                  <c:v>135</c:v>
                </c:pt>
                <c:pt idx="60">
                  <c:v>103</c:v>
                </c:pt>
                <c:pt idx="61">
                  <c:v>164</c:v>
                </c:pt>
                <c:pt idx="62">
                  <c:v>102</c:v>
                </c:pt>
                <c:pt idx="63">
                  <c:v>148</c:v>
                </c:pt>
                <c:pt idx="64">
                  <c:v>145</c:v>
                </c:pt>
                <c:pt idx="65">
                  <c:v>110</c:v>
                </c:pt>
                <c:pt idx="66">
                  <c:v>88</c:v>
                </c:pt>
                <c:pt idx="67">
                  <c:v>119</c:v>
                </c:pt>
                <c:pt idx="68">
                  <c:v>142</c:v>
                </c:pt>
                <c:pt idx="69">
                  <c:v>119</c:v>
                </c:pt>
                <c:pt idx="70">
                  <c:v>136</c:v>
                </c:pt>
                <c:pt idx="71">
                  <c:v>178</c:v>
                </c:pt>
                <c:pt idx="72">
                  <c:v>169</c:v>
                </c:pt>
                <c:pt idx="73">
                  <c:v>123</c:v>
                </c:pt>
                <c:pt idx="74">
                  <c:v>145</c:v>
                </c:pt>
                <c:pt idx="75">
                  <c:v>121</c:v>
                </c:pt>
                <c:pt idx="76">
                  <c:v>133</c:v>
                </c:pt>
                <c:pt idx="77">
                  <c:v>115</c:v>
                </c:pt>
                <c:pt idx="78">
                  <c:v>136</c:v>
                </c:pt>
                <c:pt idx="79">
                  <c:v>116</c:v>
                </c:pt>
                <c:pt idx="80">
                  <c:v>122</c:v>
                </c:pt>
                <c:pt idx="81">
                  <c:v>100</c:v>
                </c:pt>
                <c:pt idx="82">
                  <c:v>157</c:v>
                </c:pt>
                <c:pt idx="83">
                  <c:v>131</c:v>
                </c:pt>
                <c:pt idx="84">
                  <c:v>133</c:v>
                </c:pt>
                <c:pt idx="85">
                  <c:v>127</c:v>
                </c:pt>
                <c:pt idx="86">
                  <c:v>112</c:v>
                </c:pt>
                <c:pt idx="87">
                  <c:v>121</c:v>
                </c:pt>
                <c:pt idx="88">
                  <c:v>154</c:v>
                </c:pt>
                <c:pt idx="89">
                  <c:v>116</c:v>
                </c:pt>
                <c:pt idx="90">
                  <c:v>102</c:v>
                </c:pt>
                <c:pt idx="91">
                  <c:v>132</c:v>
                </c:pt>
                <c:pt idx="92">
                  <c:v>140</c:v>
                </c:pt>
                <c:pt idx="93">
                  <c:v>145</c:v>
                </c:pt>
                <c:pt idx="94">
                  <c:v>126</c:v>
                </c:pt>
                <c:pt idx="95">
                  <c:v>126</c:v>
                </c:pt>
                <c:pt idx="96">
                  <c:v>116</c:v>
                </c:pt>
                <c:pt idx="97">
                  <c:v>125</c:v>
                </c:pt>
                <c:pt idx="98">
                  <c:v>144</c:v>
                </c:pt>
                <c:pt idx="99">
                  <c:v>102</c:v>
                </c:pt>
                <c:pt idx="100">
                  <c:v>165</c:v>
                </c:pt>
                <c:pt idx="101">
                  <c:v>154</c:v>
                </c:pt>
                <c:pt idx="102">
                  <c:v>135</c:v>
                </c:pt>
                <c:pt idx="103">
                  <c:v>138</c:v>
                </c:pt>
                <c:pt idx="104">
                  <c:v>131</c:v>
                </c:pt>
                <c:pt idx="105">
                  <c:v>134</c:v>
                </c:pt>
                <c:pt idx="106">
                  <c:v>152</c:v>
                </c:pt>
                <c:pt idx="107">
                  <c:v>120</c:v>
                </c:pt>
                <c:pt idx="108">
                  <c:v>147</c:v>
                </c:pt>
                <c:pt idx="109">
                  <c:v>115</c:v>
                </c:pt>
                <c:pt idx="110">
                  <c:v>137</c:v>
                </c:pt>
                <c:pt idx="111">
                  <c:v>119</c:v>
                </c:pt>
                <c:pt idx="112">
                  <c:v>133</c:v>
                </c:pt>
                <c:pt idx="113">
                  <c:v>126</c:v>
                </c:pt>
                <c:pt idx="114">
                  <c:v>126</c:v>
                </c:pt>
                <c:pt idx="115">
                  <c:v>129</c:v>
                </c:pt>
                <c:pt idx="116">
                  <c:v>141</c:v>
                </c:pt>
                <c:pt idx="117">
                  <c:v>97</c:v>
                </c:pt>
                <c:pt idx="118">
                  <c:v>113</c:v>
                </c:pt>
                <c:pt idx="119">
                  <c:v>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53856"/>
        <c:axId val="131054248"/>
      </c:scatterChart>
      <c:valAx>
        <c:axId val="1310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4248"/>
        <c:crosses val="autoZero"/>
        <c:crossBetween val="midCat"/>
      </c:valAx>
      <c:valAx>
        <c:axId val="1310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Trend!$F$1</c:f>
              <c:strCache>
                <c:ptCount val="1"/>
                <c:pt idx="0">
                  <c:v>HS Std.Resid.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Trend!$D$2:$D$121</c:f>
              <c:numCache>
                <c:formatCode>General</c:formatCode>
                <c:ptCount val="120"/>
                <c:pt idx="0">
                  <c:v>102.52300000000059</c:v>
                </c:pt>
                <c:pt idx="1">
                  <c:v>102.52300000000059</c:v>
                </c:pt>
                <c:pt idx="2">
                  <c:v>102.52300000000059</c:v>
                </c:pt>
                <c:pt idx="3">
                  <c:v>102.52300000000059</c:v>
                </c:pt>
                <c:pt idx="4">
                  <c:v>102.52300000000059</c:v>
                </c:pt>
                <c:pt idx="5">
                  <c:v>102.52300000000059</c:v>
                </c:pt>
                <c:pt idx="6">
                  <c:v>102.52300000000059</c:v>
                </c:pt>
                <c:pt idx="7">
                  <c:v>102.52300000000059</c:v>
                </c:pt>
                <c:pt idx="8">
                  <c:v>102.52300000000059</c:v>
                </c:pt>
                <c:pt idx="9">
                  <c:v>102.52300000000059</c:v>
                </c:pt>
                <c:pt idx="10">
                  <c:v>102.52300000000059</c:v>
                </c:pt>
                <c:pt idx="11">
                  <c:v>102.52300000000059</c:v>
                </c:pt>
                <c:pt idx="12">
                  <c:v>102.52300000000059</c:v>
                </c:pt>
                <c:pt idx="13">
                  <c:v>102.52300000000059</c:v>
                </c:pt>
                <c:pt idx="14">
                  <c:v>102.52300000000059</c:v>
                </c:pt>
                <c:pt idx="15">
                  <c:v>102.52300000000059</c:v>
                </c:pt>
                <c:pt idx="16">
                  <c:v>102.52300000000059</c:v>
                </c:pt>
                <c:pt idx="17">
                  <c:v>102.52300000000059</c:v>
                </c:pt>
                <c:pt idx="18">
                  <c:v>102.52300000000059</c:v>
                </c:pt>
                <c:pt idx="19">
                  <c:v>102.52300000000059</c:v>
                </c:pt>
                <c:pt idx="20">
                  <c:v>94.111500000000433</c:v>
                </c:pt>
                <c:pt idx="21">
                  <c:v>94.111500000000433</c:v>
                </c:pt>
                <c:pt idx="22">
                  <c:v>94.111500000000433</c:v>
                </c:pt>
                <c:pt idx="23">
                  <c:v>94.111500000000433</c:v>
                </c:pt>
                <c:pt idx="24">
                  <c:v>94.111500000000433</c:v>
                </c:pt>
                <c:pt idx="25">
                  <c:v>94.111500000000433</c:v>
                </c:pt>
                <c:pt idx="26">
                  <c:v>94.111500000000433</c:v>
                </c:pt>
                <c:pt idx="27">
                  <c:v>94.111500000000433</c:v>
                </c:pt>
                <c:pt idx="28">
                  <c:v>94.111500000000433</c:v>
                </c:pt>
                <c:pt idx="29">
                  <c:v>94.111500000000433</c:v>
                </c:pt>
                <c:pt idx="30">
                  <c:v>94.111500000000433</c:v>
                </c:pt>
                <c:pt idx="31">
                  <c:v>94.111500000000433</c:v>
                </c:pt>
                <c:pt idx="32">
                  <c:v>94.111500000000433</c:v>
                </c:pt>
                <c:pt idx="33">
                  <c:v>94.111500000000433</c:v>
                </c:pt>
                <c:pt idx="34">
                  <c:v>94.111500000000433</c:v>
                </c:pt>
                <c:pt idx="35">
                  <c:v>94.111500000000433</c:v>
                </c:pt>
                <c:pt idx="36">
                  <c:v>94.111500000000433</c:v>
                </c:pt>
                <c:pt idx="37">
                  <c:v>94.111500000000433</c:v>
                </c:pt>
                <c:pt idx="38">
                  <c:v>94.111500000000433</c:v>
                </c:pt>
                <c:pt idx="39">
                  <c:v>94.111500000000433</c:v>
                </c:pt>
                <c:pt idx="40">
                  <c:v>85.700000000000273</c:v>
                </c:pt>
                <c:pt idx="41">
                  <c:v>85.700000000000273</c:v>
                </c:pt>
                <c:pt idx="42">
                  <c:v>85.700000000000273</c:v>
                </c:pt>
                <c:pt idx="43">
                  <c:v>85.700000000000273</c:v>
                </c:pt>
                <c:pt idx="44">
                  <c:v>85.700000000000273</c:v>
                </c:pt>
                <c:pt idx="45">
                  <c:v>85.700000000000273</c:v>
                </c:pt>
                <c:pt idx="46">
                  <c:v>85.700000000000273</c:v>
                </c:pt>
                <c:pt idx="47">
                  <c:v>85.700000000000273</c:v>
                </c:pt>
                <c:pt idx="48">
                  <c:v>85.700000000000273</c:v>
                </c:pt>
                <c:pt idx="49">
                  <c:v>85.700000000000273</c:v>
                </c:pt>
                <c:pt idx="50">
                  <c:v>85.700000000000273</c:v>
                </c:pt>
                <c:pt idx="51">
                  <c:v>85.700000000000273</c:v>
                </c:pt>
                <c:pt idx="52">
                  <c:v>85.700000000000273</c:v>
                </c:pt>
                <c:pt idx="53">
                  <c:v>85.700000000000273</c:v>
                </c:pt>
                <c:pt idx="54">
                  <c:v>85.700000000000273</c:v>
                </c:pt>
                <c:pt idx="55">
                  <c:v>85.700000000000273</c:v>
                </c:pt>
                <c:pt idx="56">
                  <c:v>85.700000000000273</c:v>
                </c:pt>
                <c:pt idx="57">
                  <c:v>85.700000000000273</c:v>
                </c:pt>
                <c:pt idx="58">
                  <c:v>85.700000000000273</c:v>
                </c:pt>
                <c:pt idx="59">
                  <c:v>85.700000000000273</c:v>
                </c:pt>
                <c:pt idx="60">
                  <c:v>77.288500000000568</c:v>
                </c:pt>
                <c:pt idx="61">
                  <c:v>77.288500000000568</c:v>
                </c:pt>
                <c:pt idx="62">
                  <c:v>77.288500000000568</c:v>
                </c:pt>
                <c:pt idx="63">
                  <c:v>77.288500000000568</c:v>
                </c:pt>
                <c:pt idx="64">
                  <c:v>77.288500000000568</c:v>
                </c:pt>
                <c:pt idx="65">
                  <c:v>77.288500000000568</c:v>
                </c:pt>
                <c:pt idx="66">
                  <c:v>77.288500000000568</c:v>
                </c:pt>
                <c:pt idx="67">
                  <c:v>77.288500000000568</c:v>
                </c:pt>
                <c:pt idx="68">
                  <c:v>77.288500000000568</c:v>
                </c:pt>
                <c:pt idx="69">
                  <c:v>77.288500000000568</c:v>
                </c:pt>
                <c:pt idx="70">
                  <c:v>77.288500000000568</c:v>
                </c:pt>
                <c:pt idx="71">
                  <c:v>77.288500000000568</c:v>
                </c:pt>
                <c:pt idx="72">
                  <c:v>77.288500000000568</c:v>
                </c:pt>
                <c:pt idx="73">
                  <c:v>77.288500000000568</c:v>
                </c:pt>
                <c:pt idx="74">
                  <c:v>77.288500000000568</c:v>
                </c:pt>
                <c:pt idx="75">
                  <c:v>77.288500000000568</c:v>
                </c:pt>
                <c:pt idx="76">
                  <c:v>77.288500000000568</c:v>
                </c:pt>
                <c:pt idx="77">
                  <c:v>77.288500000000568</c:v>
                </c:pt>
                <c:pt idx="78">
                  <c:v>77.288500000000568</c:v>
                </c:pt>
                <c:pt idx="79">
                  <c:v>77.288500000000568</c:v>
                </c:pt>
                <c:pt idx="80">
                  <c:v>68.877000000000407</c:v>
                </c:pt>
                <c:pt idx="81">
                  <c:v>68.877000000000407</c:v>
                </c:pt>
                <c:pt idx="82">
                  <c:v>68.877000000000407</c:v>
                </c:pt>
                <c:pt idx="83">
                  <c:v>68.877000000000407</c:v>
                </c:pt>
                <c:pt idx="84">
                  <c:v>68.877000000000407</c:v>
                </c:pt>
                <c:pt idx="85">
                  <c:v>68.877000000000407</c:v>
                </c:pt>
                <c:pt idx="86">
                  <c:v>68.877000000000407</c:v>
                </c:pt>
                <c:pt idx="87">
                  <c:v>68.877000000000407</c:v>
                </c:pt>
                <c:pt idx="88">
                  <c:v>68.877000000000407</c:v>
                </c:pt>
                <c:pt idx="89">
                  <c:v>68.877000000000407</c:v>
                </c:pt>
                <c:pt idx="90">
                  <c:v>68.877000000000407</c:v>
                </c:pt>
                <c:pt idx="91">
                  <c:v>68.877000000000407</c:v>
                </c:pt>
                <c:pt idx="92">
                  <c:v>68.877000000000407</c:v>
                </c:pt>
                <c:pt idx="93">
                  <c:v>68.877000000000407</c:v>
                </c:pt>
                <c:pt idx="94">
                  <c:v>68.877000000000407</c:v>
                </c:pt>
                <c:pt idx="95">
                  <c:v>68.877000000000407</c:v>
                </c:pt>
                <c:pt idx="96">
                  <c:v>68.877000000000407</c:v>
                </c:pt>
                <c:pt idx="97">
                  <c:v>68.877000000000407</c:v>
                </c:pt>
                <c:pt idx="98">
                  <c:v>68.877000000000407</c:v>
                </c:pt>
                <c:pt idx="99">
                  <c:v>68.877000000000407</c:v>
                </c:pt>
                <c:pt idx="100">
                  <c:v>60.465500000000247</c:v>
                </c:pt>
                <c:pt idx="101">
                  <c:v>60.465500000000247</c:v>
                </c:pt>
                <c:pt idx="102">
                  <c:v>60.465500000000247</c:v>
                </c:pt>
                <c:pt idx="103">
                  <c:v>60.465500000000247</c:v>
                </c:pt>
                <c:pt idx="104">
                  <c:v>60.465500000000247</c:v>
                </c:pt>
                <c:pt idx="105">
                  <c:v>60.465500000000247</c:v>
                </c:pt>
                <c:pt idx="106">
                  <c:v>60.465500000000247</c:v>
                </c:pt>
                <c:pt idx="107">
                  <c:v>60.465500000000247</c:v>
                </c:pt>
                <c:pt idx="108">
                  <c:v>60.465500000000247</c:v>
                </c:pt>
                <c:pt idx="109">
                  <c:v>60.465500000000247</c:v>
                </c:pt>
                <c:pt idx="110">
                  <c:v>60.465500000000247</c:v>
                </c:pt>
                <c:pt idx="111">
                  <c:v>60.465500000000247</c:v>
                </c:pt>
                <c:pt idx="112">
                  <c:v>60.465500000000247</c:v>
                </c:pt>
                <c:pt idx="113">
                  <c:v>60.465500000000247</c:v>
                </c:pt>
                <c:pt idx="114">
                  <c:v>60.465500000000247</c:v>
                </c:pt>
                <c:pt idx="115">
                  <c:v>60.465500000000247</c:v>
                </c:pt>
                <c:pt idx="116">
                  <c:v>60.465500000000247</c:v>
                </c:pt>
                <c:pt idx="117">
                  <c:v>60.465500000000247</c:v>
                </c:pt>
                <c:pt idx="118">
                  <c:v>60.465500000000247</c:v>
                </c:pt>
                <c:pt idx="119">
                  <c:v>60.465500000000247</c:v>
                </c:pt>
              </c:numCache>
            </c:numRef>
          </c:xVal>
          <c:yVal>
            <c:numRef>
              <c:f>Trend!$F$2:$F$121</c:f>
              <c:numCache>
                <c:formatCode>General</c:formatCode>
                <c:ptCount val="120"/>
                <c:pt idx="0">
                  <c:v>1.0452070190556213</c:v>
                </c:pt>
                <c:pt idx="1">
                  <c:v>-2.0173715394900196</c:v>
                </c:pt>
                <c:pt idx="2">
                  <c:v>0.27956237941921097</c:v>
                </c:pt>
                <c:pt idx="3">
                  <c:v>1.096249995031382</c:v>
                </c:pt>
                <c:pt idx="4">
                  <c:v>-0.53712523619295993</c:v>
                </c:pt>
                <c:pt idx="5">
                  <c:v>-2.1194574914415409</c:v>
                </c:pt>
                <c:pt idx="6">
                  <c:v>0.27956237941921097</c:v>
                </c:pt>
                <c:pt idx="7">
                  <c:v>0.58582023527377514</c:v>
                </c:pt>
                <c:pt idx="8">
                  <c:v>2.4347499540407578E-2</c:v>
                </c:pt>
                <c:pt idx="9">
                  <c:v>-1.3027698758293702</c:v>
                </c:pt>
                <c:pt idx="10">
                  <c:v>0.33060535539497166</c:v>
                </c:pt>
                <c:pt idx="11">
                  <c:v>1.3004218989344247</c:v>
                </c:pt>
                <c:pt idx="12">
                  <c:v>-0.17982440436263517</c:v>
                </c:pt>
                <c:pt idx="13">
                  <c:v>-0.12878142838687448</c:v>
                </c:pt>
                <c:pt idx="14">
                  <c:v>-0.28191035631415651</c:v>
                </c:pt>
                <c:pt idx="15">
                  <c:v>0.68790618722529651</c:v>
                </c:pt>
                <c:pt idx="16">
                  <c:v>-0.43503928424143856</c:v>
                </c:pt>
                <c:pt idx="17">
                  <c:v>-0.17982440436263517</c:v>
                </c:pt>
                <c:pt idx="18">
                  <c:v>-0.94546904399904541</c:v>
                </c:pt>
                <c:pt idx="19">
                  <c:v>-2.3236293953445837</c:v>
                </c:pt>
                <c:pt idx="20">
                  <c:v>1.8828988192818259</c:v>
                </c:pt>
                <c:pt idx="21">
                  <c:v>0.91308227574237288</c:v>
                </c:pt>
                <c:pt idx="22">
                  <c:v>1.2703831075726977</c:v>
                </c:pt>
                <c:pt idx="23">
                  <c:v>-0.61820700353044766</c:v>
                </c:pt>
                <c:pt idx="24">
                  <c:v>1.7808128673303045</c:v>
                </c:pt>
                <c:pt idx="25">
                  <c:v>1.1682971556211763</c:v>
                </c:pt>
                <c:pt idx="26">
                  <c:v>0.8620392997666122</c:v>
                </c:pt>
                <c:pt idx="27">
                  <c:v>1.372469059524219</c:v>
                </c:pt>
                <c:pt idx="28">
                  <c:v>1.1682971556211763</c:v>
                </c:pt>
                <c:pt idx="29">
                  <c:v>0.60682441988780877</c:v>
                </c:pt>
                <c:pt idx="30">
                  <c:v>-1.9963673548759862</c:v>
                </c:pt>
                <c:pt idx="31">
                  <c:v>0.5047384679362874</c:v>
                </c:pt>
                <c:pt idx="32">
                  <c:v>-5.6912918213194138E-3</c:v>
                </c:pt>
                <c:pt idx="33">
                  <c:v>-0.87342188340925109</c:v>
                </c:pt>
                <c:pt idx="34">
                  <c:v>-0.41403509962740487</c:v>
                </c:pt>
                <c:pt idx="35">
                  <c:v>0.91308227574237288</c:v>
                </c:pt>
                <c:pt idx="36">
                  <c:v>-0.36299212365164418</c:v>
                </c:pt>
                <c:pt idx="37">
                  <c:v>0.91308227574237288</c:v>
                </c:pt>
                <c:pt idx="38">
                  <c:v>-0.77133593145772972</c:v>
                </c:pt>
                <c:pt idx="39">
                  <c:v>0.65786739586356946</c:v>
                </c:pt>
                <c:pt idx="40">
                  <c:v>0.78095753242912458</c:v>
                </c:pt>
                <c:pt idx="41">
                  <c:v>0.78095753242912458</c:v>
                </c:pt>
                <c:pt idx="42">
                  <c:v>-0.6482457948921746</c:v>
                </c:pt>
                <c:pt idx="43">
                  <c:v>-0.49511686696489254</c:v>
                </c:pt>
                <c:pt idx="44">
                  <c:v>-1.05658960269826</c:v>
                </c:pt>
                <c:pt idx="45">
                  <c:v>0.27052777267151767</c:v>
                </c:pt>
                <c:pt idx="46">
                  <c:v>2.0059889558473811</c:v>
                </c:pt>
                <c:pt idx="47">
                  <c:v>-0.23990198708608915</c:v>
                </c:pt>
                <c:pt idx="48">
                  <c:v>-3.5730083183046407E-2</c:v>
                </c:pt>
                <c:pt idx="49">
                  <c:v>-0.2909449630618498</c:v>
                </c:pt>
                <c:pt idx="50">
                  <c:v>-0.18885901111032846</c:v>
                </c:pt>
                <c:pt idx="51">
                  <c:v>-0.13781603513456778</c:v>
                </c:pt>
                <c:pt idx="52">
                  <c:v>0.93408646035640663</c:v>
                </c:pt>
                <c:pt idx="53">
                  <c:v>-0.69928877086793528</c:v>
                </c:pt>
                <c:pt idx="54">
                  <c:v>-1.6691053144073882</c:v>
                </c:pt>
                <c:pt idx="55">
                  <c:v>1.0872153882836886</c:v>
                </c:pt>
                <c:pt idx="56">
                  <c:v>-1.4649334105043454</c:v>
                </c:pt>
                <c:pt idx="57">
                  <c:v>0.42365670059879973</c:v>
                </c:pt>
                <c:pt idx="58">
                  <c:v>-0.39303091501337117</c:v>
                </c:pt>
                <c:pt idx="59">
                  <c:v>2.0059889558473811</c:v>
                </c:pt>
                <c:pt idx="60">
                  <c:v>-0.62724161027816416</c:v>
                </c:pt>
                <c:pt idx="61">
                  <c:v>-0.37202673039936068</c:v>
                </c:pt>
                <c:pt idx="62">
                  <c:v>-0.21889780247207866</c:v>
                </c:pt>
                <c:pt idx="63">
                  <c:v>-0.93349946613272827</c:v>
                </c:pt>
                <c:pt idx="64">
                  <c:v>-0.57619863430240348</c:v>
                </c:pt>
                <c:pt idx="65">
                  <c:v>-0.11681185052055729</c:v>
                </c:pt>
                <c:pt idx="66">
                  <c:v>-0.11681185052055729</c:v>
                </c:pt>
                <c:pt idx="67">
                  <c:v>-0.42306970637512137</c:v>
                </c:pt>
                <c:pt idx="68">
                  <c:v>-2.0564449375994633</c:v>
                </c:pt>
                <c:pt idx="69">
                  <c:v>-0.11681185052055729</c:v>
                </c:pt>
                <c:pt idx="70">
                  <c:v>-0.8314135141812069</c:v>
                </c:pt>
                <c:pt idx="71">
                  <c:v>1.1082195728976991</c:v>
                </c:pt>
                <c:pt idx="72">
                  <c:v>0.4957038611885709</c:v>
                </c:pt>
                <c:pt idx="73">
                  <c:v>-6.5768874544796616E-2</c:v>
                </c:pt>
                <c:pt idx="74">
                  <c:v>-0.93349946613272827</c:v>
                </c:pt>
                <c:pt idx="75">
                  <c:v>-0.72932756222968553</c:v>
                </c:pt>
                <c:pt idx="76">
                  <c:v>0.29153195728552816</c:v>
                </c:pt>
                <c:pt idx="77">
                  <c:v>-0.72932756222968553</c:v>
                </c:pt>
                <c:pt idx="78">
                  <c:v>-0.88245649015696759</c:v>
                </c:pt>
                <c:pt idx="79">
                  <c:v>0.80196171704313501</c:v>
                </c:pt>
                <c:pt idx="80">
                  <c:v>-4.4764689930762915E-2</c:v>
                </c:pt>
                <c:pt idx="81">
                  <c:v>0.51670804580260465</c:v>
                </c:pt>
                <c:pt idx="82">
                  <c:v>-1.6781399211551047</c:v>
                </c:pt>
                <c:pt idx="83">
                  <c:v>6.278286044997766E-3</c:v>
                </c:pt>
                <c:pt idx="84">
                  <c:v>-4.4764689930762915E-2</c:v>
                </c:pt>
                <c:pt idx="85">
                  <c:v>-0.60623742566413041</c:v>
                </c:pt>
                <c:pt idx="86">
                  <c:v>-0.70832337761565178</c:v>
                </c:pt>
                <c:pt idx="87">
                  <c:v>-0.81040932956717315</c:v>
                </c:pt>
                <c:pt idx="88">
                  <c:v>1.5886105412935789</c:v>
                </c:pt>
                <c:pt idx="89">
                  <c:v>0.41462209385108323</c:v>
                </c:pt>
                <c:pt idx="90">
                  <c:v>0.36357911787532254</c:v>
                </c:pt>
                <c:pt idx="91">
                  <c:v>0.21045018994804049</c:v>
                </c:pt>
                <c:pt idx="92">
                  <c:v>-0.45310849773684836</c:v>
                </c:pt>
                <c:pt idx="93">
                  <c:v>2.6094700608087926</c:v>
                </c:pt>
                <c:pt idx="94">
                  <c:v>0.6698369737298866</c:v>
                </c:pt>
                <c:pt idx="95">
                  <c:v>-0.50415147371260904</c:v>
                </c:pt>
                <c:pt idx="96">
                  <c:v>-0.50415147371260904</c:v>
                </c:pt>
                <c:pt idx="97">
                  <c:v>-1.3208390893247801</c:v>
                </c:pt>
                <c:pt idx="98">
                  <c:v>1.3333956614147755</c:v>
                </c:pt>
                <c:pt idx="99">
                  <c:v>-1.0656242094459767</c:v>
                </c:pt>
                <c:pt idx="100">
                  <c:v>-0.12584645726825058</c:v>
                </c:pt>
                <c:pt idx="101">
                  <c:v>-1.9123506164198745</c:v>
                </c:pt>
                <c:pt idx="102">
                  <c:v>0.94605603822272377</c:v>
                </c:pt>
                <c:pt idx="103">
                  <c:v>1.8137866298106553</c:v>
                </c:pt>
                <c:pt idx="104">
                  <c:v>1.3543998460288091</c:v>
                </c:pt>
                <c:pt idx="105">
                  <c:v>0.89501306224696309</c:v>
                </c:pt>
                <c:pt idx="106">
                  <c:v>0.38458330248935624</c:v>
                </c:pt>
                <c:pt idx="107">
                  <c:v>-0.33001836117129335</c:v>
                </c:pt>
                <c:pt idx="108">
                  <c:v>0.12936842261055281</c:v>
                </c:pt>
                <c:pt idx="109">
                  <c:v>1.7117006778591339</c:v>
                </c:pt>
                <c:pt idx="110">
                  <c:v>1.3033568700530485</c:v>
                </c:pt>
                <c:pt idx="111">
                  <c:v>0.48666925444087761</c:v>
                </c:pt>
                <c:pt idx="112">
                  <c:v>-0.53419026507433609</c:v>
                </c:pt>
                <c:pt idx="113">
                  <c:v>-0.53419026507433609</c:v>
                </c:pt>
                <c:pt idx="114">
                  <c:v>-0.8404481209289002</c:v>
                </c:pt>
                <c:pt idx="115">
                  <c:v>-1.2487919287349856</c:v>
                </c:pt>
                <c:pt idx="116">
                  <c:v>-0.38106133714705404</c:v>
                </c:pt>
                <c:pt idx="117">
                  <c:v>2.7282470659031458E-2</c:v>
                </c:pt>
                <c:pt idx="118">
                  <c:v>0.58875520639239898</c:v>
                </c:pt>
                <c:pt idx="119">
                  <c:v>-1.5550497845895497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55032"/>
        <c:axId val="131055424"/>
      </c:scatterChart>
      <c:valAx>
        <c:axId val="13105503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5424"/>
        <c:crosses val="autoZero"/>
        <c:crossBetween val="midCat"/>
      </c:valAx>
      <c:valAx>
        <c:axId val="1310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Mead. Std.Resid.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Trend!$E$2:$E$121</c:f>
              <c:numCache>
                <c:formatCode>General</c:formatCode>
                <c:ptCount val="120"/>
                <c:pt idx="0">
                  <c:v>128.46699999999998</c:v>
                </c:pt>
                <c:pt idx="1">
                  <c:v>128.46699999999998</c:v>
                </c:pt>
                <c:pt idx="2">
                  <c:v>128.46699999999998</c:v>
                </c:pt>
                <c:pt idx="3">
                  <c:v>128.46699999999998</c:v>
                </c:pt>
                <c:pt idx="4">
                  <c:v>128.46699999999998</c:v>
                </c:pt>
                <c:pt idx="5">
                  <c:v>128.46699999999998</c:v>
                </c:pt>
                <c:pt idx="6">
                  <c:v>128.46699999999998</c:v>
                </c:pt>
                <c:pt idx="7">
                  <c:v>128.46699999999998</c:v>
                </c:pt>
                <c:pt idx="8">
                  <c:v>128.46699999999998</c:v>
                </c:pt>
                <c:pt idx="9">
                  <c:v>128.46699999999998</c:v>
                </c:pt>
                <c:pt idx="10">
                  <c:v>128.46699999999998</c:v>
                </c:pt>
                <c:pt idx="11">
                  <c:v>128.46699999999998</c:v>
                </c:pt>
                <c:pt idx="12">
                  <c:v>128.46699999999998</c:v>
                </c:pt>
                <c:pt idx="13">
                  <c:v>128.46699999999998</c:v>
                </c:pt>
                <c:pt idx="14">
                  <c:v>128.46699999999998</c:v>
                </c:pt>
                <c:pt idx="15">
                  <c:v>128.46699999999998</c:v>
                </c:pt>
                <c:pt idx="16">
                  <c:v>128.46699999999998</c:v>
                </c:pt>
                <c:pt idx="17">
                  <c:v>128.46699999999998</c:v>
                </c:pt>
                <c:pt idx="18">
                  <c:v>128.46699999999998</c:v>
                </c:pt>
                <c:pt idx="19">
                  <c:v>128.46699999999998</c:v>
                </c:pt>
                <c:pt idx="20">
                  <c:v>128.7525</c:v>
                </c:pt>
                <c:pt idx="21">
                  <c:v>128.7525</c:v>
                </c:pt>
                <c:pt idx="22">
                  <c:v>128.7525</c:v>
                </c:pt>
                <c:pt idx="23">
                  <c:v>128.7525</c:v>
                </c:pt>
                <c:pt idx="24">
                  <c:v>128.7525</c:v>
                </c:pt>
                <c:pt idx="25">
                  <c:v>128.7525</c:v>
                </c:pt>
                <c:pt idx="26">
                  <c:v>128.7525</c:v>
                </c:pt>
                <c:pt idx="27">
                  <c:v>128.7525</c:v>
                </c:pt>
                <c:pt idx="28">
                  <c:v>128.7525</c:v>
                </c:pt>
                <c:pt idx="29">
                  <c:v>128.7525</c:v>
                </c:pt>
                <c:pt idx="30">
                  <c:v>128.7525</c:v>
                </c:pt>
                <c:pt idx="31">
                  <c:v>128.7525</c:v>
                </c:pt>
                <c:pt idx="32">
                  <c:v>128.7525</c:v>
                </c:pt>
                <c:pt idx="33">
                  <c:v>128.7525</c:v>
                </c:pt>
                <c:pt idx="34">
                  <c:v>128.7525</c:v>
                </c:pt>
                <c:pt idx="35">
                  <c:v>128.7525</c:v>
                </c:pt>
                <c:pt idx="36">
                  <c:v>128.7525</c:v>
                </c:pt>
                <c:pt idx="37">
                  <c:v>128.7525</c:v>
                </c:pt>
                <c:pt idx="38">
                  <c:v>128.7525</c:v>
                </c:pt>
                <c:pt idx="39">
                  <c:v>128.7525</c:v>
                </c:pt>
                <c:pt idx="40">
                  <c:v>129.03800000000001</c:v>
                </c:pt>
                <c:pt idx="41">
                  <c:v>129.03800000000001</c:v>
                </c:pt>
                <c:pt idx="42">
                  <c:v>129.03800000000001</c:v>
                </c:pt>
                <c:pt idx="43">
                  <c:v>129.03800000000001</c:v>
                </c:pt>
                <c:pt idx="44">
                  <c:v>129.03800000000001</c:v>
                </c:pt>
                <c:pt idx="45">
                  <c:v>129.03800000000001</c:v>
                </c:pt>
                <c:pt idx="46">
                  <c:v>129.03800000000001</c:v>
                </c:pt>
                <c:pt idx="47">
                  <c:v>129.03800000000001</c:v>
                </c:pt>
                <c:pt idx="48">
                  <c:v>129.03800000000001</c:v>
                </c:pt>
                <c:pt idx="49">
                  <c:v>129.03800000000001</c:v>
                </c:pt>
                <c:pt idx="50">
                  <c:v>129.03800000000001</c:v>
                </c:pt>
                <c:pt idx="51">
                  <c:v>129.03800000000001</c:v>
                </c:pt>
                <c:pt idx="52">
                  <c:v>129.03800000000001</c:v>
                </c:pt>
                <c:pt idx="53">
                  <c:v>129.03800000000001</c:v>
                </c:pt>
                <c:pt idx="54">
                  <c:v>129.03800000000001</c:v>
                </c:pt>
                <c:pt idx="55">
                  <c:v>129.03800000000001</c:v>
                </c:pt>
                <c:pt idx="56">
                  <c:v>129.03800000000001</c:v>
                </c:pt>
                <c:pt idx="57">
                  <c:v>129.03800000000001</c:v>
                </c:pt>
                <c:pt idx="58">
                  <c:v>129.03800000000001</c:v>
                </c:pt>
                <c:pt idx="59">
                  <c:v>129.03800000000001</c:v>
                </c:pt>
                <c:pt idx="60">
                  <c:v>129.3235</c:v>
                </c:pt>
                <c:pt idx="61">
                  <c:v>129.3235</c:v>
                </c:pt>
                <c:pt idx="62">
                  <c:v>129.3235</c:v>
                </c:pt>
                <c:pt idx="63">
                  <c:v>129.3235</c:v>
                </c:pt>
                <c:pt idx="64">
                  <c:v>129.3235</c:v>
                </c:pt>
                <c:pt idx="65">
                  <c:v>129.3235</c:v>
                </c:pt>
                <c:pt idx="66">
                  <c:v>129.3235</c:v>
                </c:pt>
                <c:pt idx="67">
                  <c:v>129.3235</c:v>
                </c:pt>
                <c:pt idx="68">
                  <c:v>129.3235</c:v>
                </c:pt>
                <c:pt idx="69">
                  <c:v>129.3235</c:v>
                </c:pt>
                <c:pt idx="70">
                  <c:v>129.3235</c:v>
                </c:pt>
                <c:pt idx="71">
                  <c:v>129.3235</c:v>
                </c:pt>
                <c:pt idx="72">
                  <c:v>129.3235</c:v>
                </c:pt>
                <c:pt idx="73">
                  <c:v>129.3235</c:v>
                </c:pt>
                <c:pt idx="74">
                  <c:v>129.3235</c:v>
                </c:pt>
                <c:pt idx="75">
                  <c:v>129.3235</c:v>
                </c:pt>
                <c:pt idx="76">
                  <c:v>129.3235</c:v>
                </c:pt>
                <c:pt idx="77">
                  <c:v>129.3235</c:v>
                </c:pt>
                <c:pt idx="78">
                  <c:v>129.3235</c:v>
                </c:pt>
                <c:pt idx="79">
                  <c:v>129.3235</c:v>
                </c:pt>
                <c:pt idx="80">
                  <c:v>129.60900000000001</c:v>
                </c:pt>
                <c:pt idx="81">
                  <c:v>129.60900000000001</c:v>
                </c:pt>
                <c:pt idx="82">
                  <c:v>129.60900000000001</c:v>
                </c:pt>
                <c:pt idx="83">
                  <c:v>129.60900000000001</c:v>
                </c:pt>
                <c:pt idx="84">
                  <c:v>129.60900000000001</c:v>
                </c:pt>
                <c:pt idx="85">
                  <c:v>129.60900000000001</c:v>
                </c:pt>
                <c:pt idx="86">
                  <c:v>129.60900000000001</c:v>
                </c:pt>
                <c:pt idx="87">
                  <c:v>129.60900000000001</c:v>
                </c:pt>
                <c:pt idx="88">
                  <c:v>129.60900000000001</c:v>
                </c:pt>
                <c:pt idx="89">
                  <c:v>129.60900000000001</c:v>
                </c:pt>
                <c:pt idx="90">
                  <c:v>129.60900000000001</c:v>
                </c:pt>
                <c:pt idx="91">
                  <c:v>129.60900000000001</c:v>
                </c:pt>
                <c:pt idx="92">
                  <c:v>129.60900000000001</c:v>
                </c:pt>
                <c:pt idx="93">
                  <c:v>129.60900000000001</c:v>
                </c:pt>
                <c:pt idx="94">
                  <c:v>129.60900000000001</c:v>
                </c:pt>
                <c:pt idx="95">
                  <c:v>129.60900000000001</c:v>
                </c:pt>
                <c:pt idx="96">
                  <c:v>129.60900000000001</c:v>
                </c:pt>
                <c:pt idx="97">
                  <c:v>129.60900000000001</c:v>
                </c:pt>
                <c:pt idx="98">
                  <c:v>129.60900000000001</c:v>
                </c:pt>
                <c:pt idx="99">
                  <c:v>129.60900000000001</c:v>
                </c:pt>
                <c:pt idx="100">
                  <c:v>129.89449999999999</c:v>
                </c:pt>
                <c:pt idx="101">
                  <c:v>129.89449999999999</c:v>
                </c:pt>
                <c:pt idx="102">
                  <c:v>129.89449999999999</c:v>
                </c:pt>
                <c:pt idx="103">
                  <c:v>129.89449999999999</c:v>
                </c:pt>
                <c:pt idx="104">
                  <c:v>129.89449999999999</c:v>
                </c:pt>
                <c:pt idx="105">
                  <c:v>129.89449999999999</c:v>
                </c:pt>
                <c:pt idx="106">
                  <c:v>129.89449999999999</c:v>
                </c:pt>
                <c:pt idx="107">
                  <c:v>129.89449999999999</c:v>
                </c:pt>
                <c:pt idx="108">
                  <c:v>129.89449999999999</c:v>
                </c:pt>
                <c:pt idx="109">
                  <c:v>129.89449999999999</c:v>
                </c:pt>
                <c:pt idx="110">
                  <c:v>129.89449999999999</c:v>
                </c:pt>
                <c:pt idx="111">
                  <c:v>129.89449999999999</c:v>
                </c:pt>
                <c:pt idx="112">
                  <c:v>129.89449999999999</c:v>
                </c:pt>
                <c:pt idx="113">
                  <c:v>129.89449999999999</c:v>
                </c:pt>
                <c:pt idx="114">
                  <c:v>129.89449999999999</c:v>
                </c:pt>
                <c:pt idx="115">
                  <c:v>129.89449999999999</c:v>
                </c:pt>
                <c:pt idx="116">
                  <c:v>129.89449999999999</c:v>
                </c:pt>
                <c:pt idx="117">
                  <c:v>129.89449999999999</c:v>
                </c:pt>
                <c:pt idx="118">
                  <c:v>129.89449999999999</c:v>
                </c:pt>
                <c:pt idx="119">
                  <c:v>129.89449999999999</c:v>
                </c:pt>
              </c:numCache>
            </c:numRef>
          </c:xVal>
          <c:yVal>
            <c:numRef>
              <c:f>Trend!$G$2:$G$121</c:f>
              <c:numCache>
                <c:formatCode>General</c:formatCode>
                <c:ptCount val="120"/>
                <c:pt idx="0">
                  <c:v>0.55193928217616717</c:v>
                </c:pt>
                <c:pt idx="1">
                  <c:v>0.55193928217616717</c:v>
                </c:pt>
                <c:pt idx="2">
                  <c:v>-2.3301133637641298</c:v>
                </c:pt>
                <c:pt idx="3">
                  <c:v>0.44713736777833818</c:v>
                </c:pt>
                <c:pt idx="4">
                  <c:v>2.0191660837457728</c:v>
                </c:pt>
                <c:pt idx="5">
                  <c:v>1.2331517257620555</c:v>
                </c:pt>
                <c:pt idx="6">
                  <c:v>-0.75808464779669515</c:v>
                </c:pt>
                <c:pt idx="7">
                  <c:v>-0.12927316140972123</c:v>
                </c:pt>
                <c:pt idx="8">
                  <c:v>-0.12927316140972123</c:v>
                </c:pt>
                <c:pt idx="9">
                  <c:v>-0.91528751939343866</c:v>
                </c:pt>
                <c:pt idx="10">
                  <c:v>0.44713736777833818</c:v>
                </c:pt>
                <c:pt idx="11">
                  <c:v>-0.81048560499560962</c:v>
                </c:pt>
                <c:pt idx="12">
                  <c:v>-0.39127794740429372</c:v>
                </c:pt>
                <c:pt idx="13">
                  <c:v>1.0759488541653122</c:v>
                </c:pt>
                <c:pt idx="14">
                  <c:v>-0.60088177619995164</c:v>
                </c:pt>
                <c:pt idx="15">
                  <c:v>0.13273162458485122</c:v>
                </c:pt>
                <c:pt idx="16">
                  <c:v>-0.65328273339886611</c:v>
                </c:pt>
                <c:pt idx="17">
                  <c:v>0.55193928217616717</c:v>
                </c:pt>
                <c:pt idx="18">
                  <c:v>0.91874598256856854</c:v>
                </c:pt>
                <c:pt idx="19">
                  <c:v>-1.1248913481890965</c:v>
                </c:pt>
                <c:pt idx="20">
                  <c:v>6.5370194105645943E-2</c:v>
                </c:pt>
                <c:pt idx="21">
                  <c:v>-0.51104033508241342</c:v>
                </c:pt>
                <c:pt idx="22">
                  <c:v>1.2181912524817649</c:v>
                </c:pt>
                <c:pt idx="23">
                  <c:v>-0.61584224948024247</c:v>
                </c:pt>
                <c:pt idx="24">
                  <c:v>0.64178072329370539</c:v>
                </c:pt>
                <c:pt idx="25">
                  <c:v>0.22257306570238941</c:v>
                </c:pt>
                <c:pt idx="26">
                  <c:v>1.1657902952828503</c:v>
                </c:pt>
                <c:pt idx="27">
                  <c:v>-0.40623842068458449</c:v>
                </c:pt>
                <c:pt idx="28">
                  <c:v>0.74658263769153432</c:v>
                </c:pt>
                <c:pt idx="29">
                  <c:v>2.1090075248633111</c:v>
                </c:pt>
                <c:pt idx="30">
                  <c:v>0.64178072329370539</c:v>
                </c:pt>
                <c:pt idx="31">
                  <c:v>1.2969236906731456E-2</c:v>
                </c:pt>
                <c:pt idx="32">
                  <c:v>-1.7162623506574468</c:v>
                </c:pt>
                <c:pt idx="33">
                  <c:v>-1.2446537358672163</c:v>
                </c:pt>
                <c:pt idx="34">
                  <c:v>0.48457785169696188</c:v>
                </c:pt>
                <c:pt idx="35">
                  <c:v>1.4277950812774227</c:v>
                </c:pt>
                <c:pt idx="36">
                  <c:v>-0.87784703547481491</c:v>
                </c:pt>
                <c:pt idx="37">
                  <c:v>0.53697880889587635</c:v>
                </c:pt>
                <c:pt idx="38">
                  <c:v>-1.0350499070715584</c:v>
                </c:pt>
                <c:pt idx="39">
                  <c:v>-1.7686633078563612</c:v>
                </c:pt>
                <c:pt idx="40">
                  <c:v>-1.1548122947496782</c:v>
                </c:pt>
                <c:pt idx="41">
                  <c:v>1.0460279076047305</c:v>
                </c:pt>
                <c:pt idx="42">
                  <c:v>-0.57840176556161871</c:v>
                </c:pt>
                <c:pt idx="43">
                  <c:v>-0.68320367995944775</c:v>
                </c:pt>
                <c:pt idx="44">
                  <c:v>1.7796413083895335</c:v>
                </c:pt>
                <c:pt idx="45">
                  <c:v>-0.42119889396487525</c:v>
                </c:pt>
                <c:pt idx="46">
                  <c:v>-1.0500103803518492</c:v>
                </c:pt>
                <c:pt idx="47">
                  <c:v>-1.5740199523409941</c:v>
                </c:pt>
                <c:pt idx="48">
                  <c:v>-0.73560463715836222</c:v>
                </c:pt>
                <c:pt idx="49">
                  <c:v>5.0409720825355171E-2</c:v>
                </c:pt>
                <c:pt idx="50">
                  <c:v>-0.47359985116378972</c:v>
                </c:pt>
                <c:pt idx="51">
                  <c:v>1.8320422655884478</c:v>
                </c:pt>
                <c:pt idx="52">
                  <c:v>-0.2639960223681318</c:v>
                </c:pt>
                <c:pt idx="53">
                  <c:v>0.15521163522318415</c:v>
                </c:pt>
                <c:pt idx="54">
                  <c:v>1.3604336507982175</c:v>
                </c:pt>
                <c:pt idx="55">
                  <c:v>-1.1024113375507636</c:v>
                </c:pt>
                <c:pt idx="56">
                  <c:v>-0.78800559435727668</c:v>
                </c:pt>
                <c:pt idx="57">
                  <c:v>-0.52600080836270424</c:v>
                </c:pt>
                <c:pt idx="58">
                  <c:v>1.8320422655884478</c:v>
                </c:pt>
                <c:pt idx="59">
                  <c:v>0.31241450681992761</c:v>
                </c:pt>
                <c:pt idx="60">
                  <c:v>-1.3793765968256253</c:v>
                </c:pt>
                <c:pt idx="61">
                  <c:v>1.8170817923081586</c:v>
                </c:pt>
                <c:pt idx="62">
                  <c:v>-1.4317775540245399</c:v>
                </c:pt>
                <c:pt idx="63">
                  <c:v>0.97866647712552668</c:v>
                </c:pt>
                <c:pt idx="64">
                  <c:v>0.82146360552878328</c:v>
                </c:pt>
                <c:pt idx="65">
                  <c:v>-1.0125698964332239</c:v>
                </c:pt>
                <c:pt idx="66">
                  <c:v>-2.1653909548093426</c:v>
                </c:pt>
                <c:pt idx="67">
                  <c:v>-0.54096128164299351</c:v>
                </c:pt>
                <c:pt idx="68">
                  <c:v>0.66426073393203977</c:v>
                </c:pt>
                <c:pt idx="69">
                  <c:v>-0.54096128164299351</c:v>
                </c:pt>
                <c:pt idx="70">
                  <c:v>0.34985499073855281</c:v>
                </c:pt>
                <c:pt idx="71">
                  <c:v>2.5506951930929613</c:v>
                </c:pt>
                <c:pt idx="72">
                  <c:v>2.0790865783027312</c:v>
                </c:pt>
                <c:pt idx="73">
                  <c:v>-0.33135745284733559</c:v>
                </c:pt>
                <c:pt idx="74">
                  <c:v>0.82146360552878328</c:v>
                </c:pt>
                <c:pt idx="75">
                  <c:v>-0.43615936724516452</c:v>
                </c:pt>
                <c:pt idx="76">
                  <c:v>0.19265211914180935</c:v>
                </c:pt>
                <c:pt idx="77">
                  <c:v>-0.75056511043865148</c:v>
                </c:pt>
                <c:pt idx="78">
                  <c:v>0.34985499073855281</c:v>
                </c:pt>
                <c:pt idx="79">
                  <c:v>-0.69816415323973702</c:v>
                </c:pt>
                <c:pt idx="80">
                  <c:v>-0.39871888332654082</c:v>
                </c:pt>
                <c:pt idx="81">
                  <c:v>-1.5515399417026596</c:v>
                </c:pt>
                <c:pt idx="82">
                  <c:v>1.4353146186354664</c:v>
                </c:pt>
                <c:pt idx="83">
                  <c:v>7.28897314636896E-2</c:v>
                </c:pt>
                <c:pt idx="84">
                  <c:v>0.17769164586151859</c:v>
                </c:pt>
                <c:pt idx="85">
                  <c:v>-0.13671409733196838</c:v>
                </c:pt>
                <c:pt idx="86">
                  <c:v>-0.9227284553156857</c:v>
                </c:pt>
                <c:pt idx="87">
                  <c:v>-0.45111984052545534</c:v>
                </c:pt>
                <c:pt idx="88">
                  <c:v>1.2781117470387229</c:v>
                </c:pt>
                <c:pt idx="89">
                  <c:v>-0.71312462652002773</c:v>
                </c:pt>
                <c:pt idx="90">
                  <c:v>-1.4467380273048307</c:v>
                </c:pt>
                <c:pt idx="91">
                  <c:v>0.12529068866260409</c:v>
                </c:pt>
                <c:pt idx="92">
                  <c:v>0.54449834625392002</c:v>
                </c:pt>
                <c:pt idx="93">
                  <c:v>0.80650313224849246</c:v>
                </c:pt>
                <c:pt idx="94">
                  <c:v>-0.18911505453088287</c:v>
                </c:pt>
                <c:pt idx="95">
                  <c:v>-0.18911505453088287</c:v>
                </c:pt>
                <c:pt idx="96">
                  <c:v>-0.71312462652002773</c:v>
                </c:pt>
                <c:pt idx="97">
                  <c:v>-0.24151601172979736</c:v>
                </c:pt>
                <c:pt idx="98">
                  <c:v>0.75410217504957799</c:v>
                </c:pt>
                <c:pt idx="99">
                  <c:v>-1.4467380273048307</c:v>
                </c:pt>
                <c:pt idx="100">
                  <c:v>1.8395618029464931</c:v>
                </c:pt>
                <c:pt idx="101">
                  <c:v>1.2631512737584336</c:v>
                </c:pt>
                <c:pt idx="102">
                  <c:v>0.26753308697905825</c:v>
                </c:pt>
                <c:pt idx="103">
                  <c:v>0.42473595857580176</c:v>
                </c:pt>
                <c:pt idx="104">
                  <c:v>5.7929258183400306E-2</c:v>
                </c:pt>
                <c:pt idx="105">
                  <c:v>0.21513212978014379</c:v>
                </c:pt>
                <c:pt idx="106">
                  <c:v>1.1583493593606047</c:v>
                </c:pt>
                <c:pt idx="107">
                  <c:v>-0.51848127100465913</c:v>
                </c:pt>
                <c:pt idx="108">
                  <c:v>0.89634457336603213</c:v>
                </c:pt>
                <c:pt idx="109">
                  <c:v>-0.78048605699923157</c:v>
                </c:pt>
                <c:pt idx="110">
                  <c:v>0.37233500137688724</c:v>
                </c:pt>
                <c:pt idx="111">
                  <c:v>-0.57088222820357359</c:v>
                </c:pt>
                <c:pt idx="112">
                  <c:v>0.16273117258122929</c:v>
                </c:pt>
                <c:pt idx="113">
                  <c:v>-0.20407552781117216</c:v>
                </c:pt>
                <c:pt idx="114">
                  <c:v>-0.20407552781117216</c:v>
                </c:pt>
                <c:pt idx="115">
                  <c:v>-4.6872656214428682E-2</c:v>
                </c:pt>
                <c:pt idx="116">
                  <c:v>0.58193883017254522</c:v>
                </c:pt>
                <c:pt idx="117">
                  <c:v>-1.7237032865796924</c:v>
                </c:pt>
                <c:pt idx="118">
                  <c:v>-0.8852879713970605</c:v>
                </c:pt>
                <c:pt idx="119">
                  <c:v>-9.9273613413343176E-2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03712"/>
        <c:axId val="589504104"/>
      </c:scatterChart>
      <c:valAx>
        <c:axId val="58950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04104"/>
        <c:crosses val="autoZero"/>
        <c:crossBetween val="midCat"/>
      </c:valAx>
      <c:valAx>
        <c:axId val="58950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0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1471612</xdr:colOff>
      <xdr:row>12</xdr:row>
      <xdr:rowOff>76200</xdr:rowOff>
    </xdr:from>
    <xdr:to>
      <xdr:col>4</xdr:col>
      <xdr:colOff>500062</xdr:colOff>
      <xdr:row>26</xdr:row>
      <xdr:rowOff>152400</xdr:rowOff>
    </xdr:to>
    <xdr:graphicFrame macro="">
      <xdr:nvGraphicFramePr>
        <xdr:cNvPr id="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338137</xdr:colOff>
      <xdr:row>15</xdr:row>
      <xdr:rowOff>76200</xdr:rowOff>
    </xdr:from>
    <xdr:to>
      <xdr:col>17</xdr:col>
      <xdr:colOff>80962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347662</xdr:colOff>
      <xdr:row>30</xdr:row>
      <xdr:rowOff>85725</xdr:rowOff>
    </xdr:from>
    <xdr:to>
      <xdr:col>16</xdr:col>
      <xdr:colOff>290512</xdr:colOff>
      <xdr:row>44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338137</xdr:colOff>
      <xdr:row>45</xdr:row>
      <xdr:rowOff>66675</xdr:rowOff>
    </xdr:from>
    <xdr:to>
      <xdr:col>16</xdr:col>
      <xdr:colOff>280987</xdr:colOff>
      <xdr:row>59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kristan" refreshedDate="42628.521638194441" createdVersion="5" refreshedVersion="5" minRefreshableVersion="3" recordCount="120">
  <cacheSource type="worksheet">
    <worksheetSource ref="A1:B121" sheet="ANOVA"/>
  </cacheSource>
  <cacheFields count="2">
    <cacheField name="Year" numFmtId="0">
      <sharedItems containsSemiMixedTypes="0" containsString="0" containsNumber="1" containsInteger="1" minValue="1990" maxValue="2015" count="6">
        <n v="1990"/>
        <n v="1995"/>
        <n v="2000"/>
        <n v="2005"/>
        <n v="2010"/>
        <n v="2015"/>
      </sharedItems>
    </cacheField>
    <cacheField name="Hillslope" numFmtId="0">
      <sharedItems containsSemiMixedTypes="0" containsString="0" containsNumber="1" containsInteger="1" minValue="23" maxValue="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n v="123"/>
  </r>
  <r>
    <x v="0"/>
    <n v="63"/>
  </r>
  <r>
    <x v="0"/>
    <n v="108"/>
  </r>
  <r>
    <x v="0"/>
    <n v="124"/>
  </r>
  <r>
    <x v="0"/>
    <n v="92"/>
  </r>
  <r>
    <x v="0"/>
    <n v="61"/>
  </r>
  <r>
    <x v="0"/>
    <n v="108"/>
  </r>
  <r>
    <x v="0"/>
    <n v="114"/>
  </r>
  <r>
    <x v="0"/>
    <n v="103"/>
  </r>
  <r>
    <x v="0"/>
    <n v="77"/>
  </r>
  <r>
    <x v="0"/>
    <n v="109"/>
  </r>
  <r>
    <x v="0"/>
    <n v="128"/>
  </r>
  <r>
    <x v="0"/>
    <n v="99"/>
  </r>
  <r>
    <x v="0"/>
    <n v="100"/>
  </r>
  <r>
    <x v="0"/>
    <n v="97"/>
  </r>
  <r>
    <x v="0"/>
    <n v="116"/>
  </r>
  <r>
    <x v="0"/>
    <n v="94"/>
  </r>
  <r>
    <x v="0"/>
    <n v="99"/>
  </r>
  <r>
    <x v="0"/>
    <n v="84"/>
  </r>
  <r>
    <x v="0"/>
    <n v="57"/>
  </r>
  <r>
    <x v="1"/>
    <n v="131"/>
  </r>
  <r>
    <x v="1"/>
    <n v="112"/>
  </r>
  <r>
    <x v="1"/>
    <n v="119"/>
  </r>
  <r>
    <x v="1"/>
    <n v="82"/>
  </r>
  <r>
    <x v="1"/>
    <n v="129"/>
  </r>
  <r>
    <x v="1"/>
    <n v="117"/>
  </r>
  <r>
    <x v="1"/>
    <n v="111"/>
  </r>
  <r>
    <x v="1"/>
    <n v="121"/>
  </r>
  <r>
    <x v="1"/>
    <n v="117"/>
  </r>
  <r>
    <x v="1"/>
    <n v="106"/>
  </r>
  <r>
    <x v="1"/>
    <n v="55"/>
  </r>
  <r>
    <x v="1"/>
    <n v="104"/>
  </r>
  <r>
    <x v="1"/>
    <n v="94"/>
  </r>
  <r>
    <x v="1"/>
    <n v="77"/>
  </r>
  <r>
    <x v="1"/>
    <n v="86"/>
  </r>
  <r>
    <x v="1"/>
    <n v="112"/>
  </r>
  <r>
    <x v="1"/>
    <n v="87"/>
  </r>
  <r>
    <x v="1"/>
    <n v="112"/>
  </r>
  <r>
    <x v="1"/>
    <n v="79"/>
  </r>
  <r>
    <x v="1"/>
    <n v="107"/>
  </r>
  <r>
    <x v="2"/>
    <n v="101"/>
  </r>
  <r>
    <x v="2"/>
    <n v="101"/>
  </r>
  <r>
    <x v="2"/>
    <n v="73"/>
  </r>
  <r>
    <x v="2"/>
    <n v="76"/>
  </r>
  <r>
    <x v="2"/>
    <n v="65"/>
  </r>
  <r>
    <x v="2"/>
    <n v="91"/>
  </r>
  <r>
    <x v="2"/>
    <n v="125"/>
  </r>
  <r>
    <x v="2"/>
    <n v="81"/>
  </r>
  <r>
    <x v="2"/>
    <n v="85"/>
  </r>
  <r>
    <x v="2"/>
    <n v="80"/>
  </r>
  <r>
    <x v="2"/>
    <n v="82"/>
  </r>
  <r>
    <x v="2"/>
    <n v="83"/>
  </r>
  <r>
    <x v="2"/>
    <n v="104"/>
  </r>
  <r>
    <x v="2"/>
    <n v="72"/>
  </r>
  <r>
    <x v="2"/>
    <n v="53"/>
  </r>
  <r>
    <x v="2"/>
    <n v="107"/>
  </r>
  <r>
    <x v="2"/>
    <n v="57"/>
  </r>
  <r>
    <x v="2"/>
    <n v="94"/>
  </r>
  <r>
    <x v="2"/>
    <n v="78"/>
  </r>
  <r>
    <x v="2"/>
    <n v="125"/>
  </r>
  <r>
    <x v="3"/>
    <n v="65"/>
  </r>
  <r>
    <x v="3"/>
    <n v="70"/>
  </r>
  <r>
    <x v="3"/>
    <n v="73"/>
  </r>
  <r>
    <x v="3"/>
    <n v="59"/>
  </r>
  <r>
    <x v="3"/>
    <n v="66"/>
  </r>
  <r>
    <x v="3"/>
    <n v="75"/>
  </r>
  <r>
    <x v="3"/>
    <n v="75"/>
  </r>
  <r>
    <x v="3"/>
    <n v="69"/>
  </r>
  <r>
    <x v="3"/>
    <n v="37"/>
  </r>
  <r>
    <x v="3"/>
    <n v="75"/>
  </r>
  <r>
    <x v="3"/>
    <n v="61"/>
  </r>
  <r>
    <x v="3"/>
    <n v="99"/>
  </r>
  <r>
    <x v="3"/>
    <n v="87"/>
  </r>
  <r>
    <x v="3"/>
    <n v="76"/>
  </r>
  <r>
    <x v="3"/>
    <n v="59"/>
  </r>
  <r>
    <x v="3"/>
    <n v="63"/>
  </r>
  <r>
    <x v="3"/>
    <n v="83"/>
  </r>
  <r>
    <x v="3"/>
    <n v="63"/>
  </r>
  <r>
    <x v="3"/>
    <n v="60"/>
  </r>
  <r>
    <x v="3"/>
    <n v="93"/>
  </r>
  <r>
    <x v="4"/>
    <n v="68"/>
  </r>
  <r>
    <x v="4"/>
    <n v="79"/>
  </r>
  <r>
    <x v="4"/>
    <n v="36"/>
  </r>
  <r>
    <x v="4"/>
    <n v="69"/>
  </r>
  <r>
    <x v="4"/>
    <n v="68"/>
  </r>
  <r>
    <x v="4"/>
    <n v="57"/>
  </r>
  <r>
    <x v="4"/>
    <n v="55"/>
  </r>
  <r>
    <x v="4"/>
    <n v="53"/>
  </r>
  <r>
    <x v="4"/>
    <n v="100"/>
  </r>
  <r>
    <x v="4"/>
    <n v="77"/>
  </r>
  <r>
    <x v="4"/>
    <n v="76"/>
  </r>
  <r>
    <x v="4"/>
    <n v="73"/>
  </r>
  <r>
    <x v="4"/>
    <n v="60"/>
  </r>
  <r>
    <x v="4"/>
    <n v="120"/>
  </r>
  <r>
    <x v="4"/>
    <n v="82"/>
  </r>
  <r>
    <x v="4"/>
    <n v="59"/>
  </r>
  <r>
    <x v="4"/>
    <n v="59"/>
  </r>
  <r>
    <x v="4"/>
    <n v="43"/>
  </r>
  <r>
    <x v="4"/>
    <n v="95"/>
  </r>
  <r>
    <x v="4"/>
    <n v="48"/>
  </r>
  <r>
    <x v="5"/>
    <n v="58"/>
  </r>
  <r>
    <x v="5"/>
    <n v="23"/>
  </r>
  <r>
    <x v="5"/>
    <n v="79"/>
  </r>
  <r>
    <x v="5"/>
    <n v="96"/>
  </r>
  <r>
    <x v="5"/>
    <n v="87"/>
  </r>
  <r>
    <x v="5"/>
    <n v="78"/>
  </r>
  <r>
    <x v="5"/>
    <n v="68"/>
  </r>
  <r>
    <x v="5"/>
    <n v="54"/>
  </r>
  <r>
    <x v="5"/>
    <n v="63"/>
  </r>
  <r>
    <x v="5"/>
    <n v="94"/>
  </r>
  <r>
    <x v="5"/>
    <n v="86"/>
  </r>
  <r>
    <x v="5"/>
    <n v="70"/>
  </r>
  <r>
    <x v="5"/>
    <n v="50"/>
  </r>
  <r>
    <x v="5"/>
    <n v="50"/>
  </r>
  <r>
    <x v="5"/>
    <n v="44"/>
  </r>
  <r>
    <x v="5"/>
    <n v="36"/>
  </r>
  <r>
    <x v="5"/>
    <n v="53"/>
  </r>
  <r>
    <x v="5"/>
    <n v="61"/>
  </r>
  <r>
    <x v="5"/>
    <n v="72"/>
  </r>
  <r>
    <x v="5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1:F8" firstHeaderRow="0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illslope" fld="1" subtotal="average" baseField="0" baseItem="0"/>
    <dataField name="Count of Hillslope" fld="1" subtotal="count" baseField="0" baseItem="4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I5" sqref="I5"/>
    </sheetView>
  </sheetViews>
  <sheetFormatPr defaultRowHeight="15"/>
  <cols>
    <col min="1" max="1" width="13.140625" bestFit="1" customWidth="1"/>
    <col min="2" max="2" width="28.7109375" bestFit="1" customWidth="1"/>
    <col min="3" max="3" width="27.7109375" bestFit="1" customWidth="1"/>
    <col min="4" max="4" width="26.7109375" bestFit="1" customWidth="1"/>
  </cols>
  <sheetData>
    <row r="3" spans="1:9">
      <c r="A3" s="2" t="s">
        <v>5</v>
      </c>
      <c r="B3" s="1" t="s">
        <v>7</v>
      </c>
      <c r="C3" s="13" t="s">
        <v>8</v>
      </c>
      <c r="D3" s="6" t="s">
        <v>9</v>
      </c>
      <c r="E3" s="17" t="s">
        <v>10</v>
      </c>
      <c r="F3" s="17" t="s">
        <v>11</v>
      </c>
      <c r="G3" s="17" t="s">
        <v>15</v>
      </c>
      <c r="H3" s="17" t="s">
        <v>13</v>
      </c>
      <c r="I3" s="17" t="s">
        <v>14</v>
      </c>
    </row>
    <row r="4" spans="1:9">
      <c r="A4" s="3" t="s">
        <v>2</v>
      </c>
      <c r="B4" s="7">
        <v>97.8</v>
      </c>
      <c r="C4" s="14">
        <v>20.643847050698476</v>
      </c>
      <c r="D4" s="8">
        <v>20</v>
      </c>
      <c r="E4">
        <f>C4/SQRT(D4)</f>
        <v>4.616104532247034</v>
      </c>
      <c r="F4">
        <f>TINV(1-F$8,D4)</f>
        <v>2.0859634472658648</v>
      </c>
      <c r="G4">
        <f>E4*F4</f>
        <v>9.6290253230256049</v>
      </c>
      <c r="H4">
        <f>B4-G4</f>
        <v>88.170974676974396</v>
      </c>
      <c r="I4">
        <f>B4+G4</f>
        <v>107.4290253230256</v>
      </c>
    </row>
    <row r="5" spans="1:9">
      <c r="A5" s="4" t="s">
        <v>3</v>
      </c>
      <c r="B5" s="9">
        <v>148.55000000000001</v>
      </c>
      <c r="C5" s="15">
        <v>18.916645413080278</v>
      </c>
      <c r="D5" s="10">
        <v>20</v>
      </c>
      <c r="E5">
        <f>C5/SQRT(D5)</f>
        <v>4.229890504990709</v>
      </c>
      <c r="F5">
        <f>TINV(1-F$8,D5)</f>
        <v>2.0859634472658648</v>
      </c>
      <c r="G5">
        <f>E5*F5</f>
        <v>8.8233969793475691</v>
      </c>
      <c r="H5">
        <f>B5-G5</f>
        <v>139.72660302065245</v>
      </c>
      <c r="I5">
        <f>B5+G5</f>
        <v>157.37339697934758</v>
      </c>
    </row>
    <row r="6" spans="1:9">
      <c r="A6" s="5" t="s">
        <v>6</v>
      </c>
      <c r="B6" s="11">
        <v>108.175</v>
      </c>
      <c r="C6" s="16">
        <v>22.189033442856534</v>
      </c>
      <c r="D6" s="12">
        <v>40</v>
      </c>
    </row>
    <row r="8" spans="1:9">
      <c r="E8" t="s">
        <v>12</v>
      </c>
      <c r="F8">
        <v>0.95</v>
      </c>
    </row>
    <row r="10" spans="1:9">
      <c r="B10">
        <f>0.95^2</f>
        <v>0.90249999999999997</v>
      </c>
    </row>
    <row r="12" spans="1:9">
      <c r="A12" s="18"/>
    </row>
    <row r="13" spans="1:9">
      <c r="A13" s="18"/>
    </row>
    <row r="14" spans="1:9">
      <c r="A14" s="18"/>
    </row>
    <row r="15" spans="1:9">
      <c r="A15" s="18"/>
    </row>
    <row r="16" spans="1:9">
      <c r="A16" s="18"/>
    </row>
    <row r="17" spans="1:1">
      <c r="A17" s="18"/>
    </row>
    <row r="18" spans="1:1">
      <c r="A18" s="18"/>
    </row>
    <row r="19" spans="1:1">
      <c r="A19" s="18"/>
    </row>
    <row r="20" spans="1:1">
      <c r="A20" s="18"/>
    </row>
    <row r="21" spans="1:1">
      <c r="A21" s="18"/>
    </row>
    <row r="22" spans="1:1">
      <c r="A22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5" sqref="B5"/>
    </sheetView>
  </sheetViews>
  <sheetFormatPr defaultColWidth="9" defaultRowHeight="15"/>
  <cols>
    <col min="2" max="2" width="12.5703125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2</v>
      </c>
      <c r="B3">
        <v>63</v>
      </c>
    </row>
    <row r="4" spans="1:2">
      <c r="A4" t="s">
        <v>2</v>
      </c>
      <c r="B4">
        <v>108</v>
      </c>
    </row>
    <row r="5" spans="1:2">
      <c r="A5" t="s">
        <v>2</v>
      </c>
      <c r="B5">
        <v>124</v>
      </c>
    </row>
    <row r="6" spans="1:2">
      <c r="A6" t="s">
        <v>2</v>
      </c>
      <c r="B6">
        <v>92</v>
      </c>
    </row>
    <row r="7" spans="1:2">
      <c r="A7" t="s">
        <v>2</v>
      </c>
      <c r="B7">
        <v>61</v>
      </c>
    </row>
    <row r="8" spans="1:2">
      <c r="A8" t="s">
        <v>2</v>
      </c>
      <c r="B8">
        <v>108</v>
      </c>
    </row>
    <row r="9" spans="1:2">
      <c r="A9" t="s">
        <v>2</v>
      </c>
      <c r="B9">
        <v>114</v>
      </c>
    </row>
    <row r="10" spans="1:2">
      <c r="A10" t="s">
        <v>2</v>
      </c>
      <c r="B10">
        <v>103</v>
      </c>
    </row>
    <row r="11" spans="1:2">
      <c r="A11" t="s">
        <v>2</v>
      </c>
      <c r="B11">
        <v>77</v>
      </c>
    </row>
    <row r="12" spans="1:2">
      <c r="A12" t="s">
        <v>2</v>
      </c>
      <c r="B12">
        <v>109</v>
      </c>
    </row>
    <row r="13" spans="1:2">
      <c r="A13" t="s">
        <v>2</v>
      </c>
      <c r="B13">
        <v>128</v>
      </c>
    </row>
    <row r="14" spans="1:2">
      <c r="A14" t="s">
        <v>2</v>
      </c>
      <c r="B14">
        <v>99</v>
      </c>
    </row>
    <row r="15" spans="1:2">
      <c r="A15" t="s">
        <v>2</v>
      </c>
      <c r="B15">
        <v>100</v>
      </c>
    </row>
    <row r="16" spans="1:2">
      <c r="A16" t="s">
        <v>2</v>
      </c>
      <c r="B16">
        <v>97</v>
      </c>
    </row>
    <row r="17" spans="1:2">
      <c r="A17" t="s">
        <v>2</v>
      </c>
      <c r="B17">
        <v>116</v>
      </c>
    </row>
    <row r="18" spans="1:2">
      <c r="A18" t="s">
        <v>2</v>
      </c>
      <c r="B18">
        <v>94</v>
      </c>
    </row>
    <row r="19" spans="1:2">
      <c r="A19" t="s">
        <v>2</v>
      </c>
      <c r="B19">
        <v>99</v>
      </c>
    </row>
    <row r="20" spans="1:2">
      <c r="A20" t="s">
        <v>2</v>
      </c>
      <c r="B20">
        <v>84</v>
      </c>
    </row>
    <row r="21" spans="1:2">
      <c r="A21" t="s">
        <v>2</v>
      </c>
      <c r="B21">
        <v>57</v>
      </c>
    </row>
    <row r="22" spans="1:2">
      <c r="A22" t="s">
        <v>3</v>
      </c>
      <c r="B22">
        <v>159</v>
      </c>
    </row>
    <row r="23" spans="1:2">
      <c r="A23" t="s">
        <v>3</v>
      </c>
      <c r="B23">
        <v>159</v>
      </c>
    </row>
    <row r="24" spans="1:2">
      <c r="A24" t="s">
        <v>3</v>
      </c>
      <c r="B24">
        <v>104</v>
      </c>
    </row>
    <row r="25" spans="1:2">
      <c r="A25" t="s">
        <v>3</v>
      </c>
      <c r="B25">
        <v>157</v>
      </c>
    </row>
    <row r="26" spans="1:2">
      <c r="A26" t="s">
        <v>3</v>
      </c>
      <c r="B26">
        <v>187</v>
      </c>
    </row>
    <row r="27" spans="1:2">
      <c r="A27" t="s">
        <v>3</v>
      </c>
      <c r="B27">
        <v>172</v>
      </c>
    </row>
    <row r="28" spans="1:2">
      <c r="A28" t="s">
        <v>3</v>
      </c>
      <c r="B28">
        <v>134</v>
      </c>
    </row>
    <row r="29" spans="1:2">
      <c r="A29" t="s">
        <v>3</v>
      </c>
      <c r="B29">
        <v>146</v>
      </c>
    </row>
    <row r="30" spans="1:2">
      <c r="A30" t="s">
        <v>3</v>
      </c>
      <c r="B30">
        <v>146</v>
      </c>
    </row>
    <row r="31" spans="1:2">
      <c r="A31" t="s">
        <v>3</v>
      </c>
      <c r="B31">
        <v>131</v>
      </c>
    </row>
    <row r="32" spans="1:2">
      <c r="A32" t="s">
        <v>3</v>
      </c>
      <c r="B32">
        <v>157</v>
      </c>
    </row>
    <row r="33" spans="1:2">
      <c r="A33" t="s">
        <v>3</v>
      </c>
      <c r="B33">
        <v>133</v>
      </c>
    </row>
    <row r="34" spans="1:2">
      <c r="A34" t="s">
        <v>3</v>
      </c>
      <c r="B34">
        <v>141</v>
      </c>
    </row>
    <row r="35" spans="1:2">
      <c r="A35" t="s">
        <v>3</v>
      </c>
      <c r="B35">
        <v>169</v>
      </c>
    </row>
    <row r="36" spans="1:2">
      <c r="A36" t="s">
        <v>3</v>
      </c>
      <c r="B36">
        <v>137</v>
      </c>
    </row>
    <row r="37" spans="1:2">
      <c r="A37" t="s">
        <v>3</v>
      </c>
      <c r="B37">
        <v>151</v>
      </c>
    </row>
    <row r="38" spans="1:2">
      <c r="A38" t="s">
        <v>3</v>
      </c>
      <c r="B38">
        <v>136</v>
      </c>
    </row>
    <row r="39" spans="1:2">
      <c r="A39" t="s">
        <v>3</v>
      </c>
      <c r="B39">
        <v>159</v>
      </c>
    </row>
    <row r="40" spans="1:2">
      <c r="A40" t="s">
        <v>3</v>
      </c>
      <c r="B40">
        <v>166</v>
      </c>
    </row>
    <row r="41" spans="1:2">
      <c r="A41" t="s">
        <v>3</v>
      </c>
      <c r="B41">
        <v>127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activeCell="L4" sqref="L4"/>
    </sheetView>
  </sheetViews>
  <sheetFormatPr defaultColWidth="9" defaultRowHeight="15"/>
  <cols>
    <col min="1" max="1" width="4.85546875" bestFit="1" customWidth="1"/>
    <col min="2" max="2" width="7.140625" bestFit="1" customWidth="1"/>
    <col min="3" max="3" width="7.5703125" bestFit="1" customWidth="1"/>
    <col min="4" max="4" width="11.42578125" bestFit="1" customWidth="1"/>
    <col min="5" max="5" width="11.85546875" bestFit="1" customWidth="1"/>
    <col min="6" max="6" width="12.42578125" bestFit="1" customWidth="1"/>
    <col min="7" max="7" width="13.7109375" bestFit="1" customWidth="1"/>
    <col min="8" max="9" width="1.140625" customWidth="1"/>
    <col min="11" max="11" width="12" bestFit="1" customWidth="1"/>
    <col min="14" max="14" width="12" bestFit="1" customWidth="1"/>
  </cols>
  <sheetData>
    <row r="1" spans="1:15">
      <c r="A1" t="s">
        <v>4</v>
      </c>
      <c r="B1" t="s">
        <v>2</v>
      </c>
      <c r="C1" t="s">
        <v>3</v>
      </c>
      <c r="D1" t="s">
        <v>27</v>
      </c>
      <c r="E1" t="s">
        <v>28</v>
      </c>
      <c r="F1" t="s">
        <v>25</v>
      </c>
      <c r="G1" t="s">
        <v>26</v>
      </c>
      <c r="J1" t="s">
        <v>2</v>
      </c>
    </row>
    <row r="2" spans="1:15">
      <c r="A2">
        <v>1990</v>
      </c>
      <c r="B2">
        <v>123</v>
      </c>
      <c r="C2">
        <v>139</v>
      </c>
      <c r="D2">
        <f>3450.3 - 1.6823*A2</f>
        <v>102.52300000000059</v>
      </c>
      <c r="E2">
        <f t="shared" ref="E2:E33" si="0">14.838+0.0571*A2</f>
        <v>128.46699999999998</v>
      </c>
      <c r="F2">
        <v>1.0452070190556213</v>
      </c>
      <c r="G2">
        <f t="shared" ref="G2:G33" si="1">(C2-E2)/SQRT(M$13)</f>
        <v>0.55193928217616717</v>
      </c>
    </row>
    <row r="3" spans="1:15">
      <c r="A3">
        <v>1990</v>
      </c>
      <c r="B3">
        <v>63</v>
      </c>
      <c r="C3">
        <v>139</v>
      </c>
      <c r="D3">
        <f t="shared" ref="D3:D66" si="2">3450.3 - 1.6823*A3</f>
        <v>102.52300000000059</v>
      </c>
      <c r="E3">
        <f t="shared" si="0"/>
        <v>128.46699999999998</v>
      </c>
      <c r="F3">
        <v>-2.0173715394900196</v>
      </c>
      <c r="G3">
        <f t="shared" si="1"/>
        <v>0.55193928217616717</v>
      </c>
      <c r="J3" t="s">
        <v>16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>
      <c r="A4">
        <v>1990</v>
      </c>
      <c r="B4">
        <v>108</v>
      </c>
      <c r="C4">
        <v>84</v>
      </c>
      <c r="D4">
        <f t="shared" si="2"/>
        <v>102.52300000000059</v>
      </c>
      <c r="E4">
        <f t="shared" si="0"/>
        <v>128.46699999999998</v>
      </c>
      <c r="F4">
        <v>0.27956237941921097</v>
      </c>
      <c r="G4">
        <f t="shared" si="1"/>
        <v>-2.3301133637641298</v>
      </c>
      <c r="J4" t="s">
        <v>17</v>
      </c>
      <c r="K4">
        <v>1</v>
      </c>
      <c r="L4">
        <f>L6-L5</f>
        <v>24763.062411666571</v>
      </c>
      <c r="M4">
        <f>L4/K4</f>
        <v>24763.062411666571</v>
      </c>
      <c r="N4">
        <f>M4/M5</f>
        <v>64.517321179035207</v>
      </c>
      <c r="O4">
        <f>FDIST(N4,K4,K5)</f>
        <v>8.1021804634160859E-13</v>
      </c>
    </row>
    <row r="5" spans="1:15">
      <c r="A5">
        <v>1990</v>
      </c>
      <c r="B5">
        <v>124</v>
      </c>
      <c r="C5">
        <v>137</v>
      </c>
      <c r="D5">
        <f t="shared" si="2"/>
        <v>102.52300000000059</v>
      </c>
      <c r="E5">
        <f t="shared" si="0"/>
        <v>128.46699999999998</v>
      </c>
      <c r="F5">
        <v>1.096249995031382</v>
      </c>
      <c r="G5">
        <f t="shared" si="1"/>
        <v>0.44713736777833818</v>
      </c>
      <c r="J5" t="s">
        <v>18</v>
      </c>
      <c r="K5">
        <v>118</v>
      </c>
      <c r="L5">
        <f t="array" ref="L5">SUM((B2:B121 - (3450.3-1.6823*A2:A121))^2)</f>
        <v>45290.804255000097</v>
      </c>
      <c r="M5">
        <f>L5/K5</f>
        <v>383.82037504237371</v>
      </c>
    </row>
    <row r="6" spans="1:15">
      <c r="A6">
        <v>1990</v>
      </c>
      <c r="B6">
        <v>92</v>
      </c>
      <c r="C6">
        <v>167</v>
      </c>
      <c r="D6">
        <f t="shared" si="2"/>
        <v>102.52300000000059</v>
      </c>
      <c r="E6">
        <f t="shared" si="0"/>
        <v>128.46699999999998</v>
      </c>
      <c r="F6">
        <v>-0.53712523619295993</v>
      </c>
      <c r="G6">
        <f t="shared" si="1"/>
        <v>2.0191660837457728</v>
      </c>
      <c r="J6" t="s">
        <v>19</v>
      </c>
      <c r="K6">
        <v>119</v>
      </c>
      <c r="L6">
        <f t="array" ref="L6">SUM((B2:B121 - AVERAGE(B2:B121))^2)</f>
        <v>70053.866666666669</v>
      </c>
    </row>
    <row r="7" spans="1:15">
      <c r="A7">
        <v>1990</v>
      </c>
      <c r="B7">
        <v>61</v>
      </c>
      <c r="C7">
        <v>152</v>
      </c>
      <c r="D7">
        <f t="shared" si="2"/>
        <v>102.52300000000059</v>
      </c>
      <c r="E7">
        <f t="shared" si="0"/>
        <v>128.46699999999998</v>
      </c>
      <c r="F7">
        <v>-2.1194574914415409</v>
      </c>
      <c r="G7">
        <f t="shared" si="1"/>
        <v>1.2331517257620555</v>
      </c>
    </row>
    <row r="8" spans="1:15">
      <c r="A8">
        <v>1990</v>
      </c>
      <c r="B8">
        <v>108</v>
      </c>
      <c r="C8">
        <v>114</v>
      </c>
      <c r="D8">
        <f t="shared" si="2"/>
        <v>102.52300000000059</v>
      </c>
      <c r="E8">
        <f t="shared" si="0"/>
        <v>128.46699999999998</v>
      </c>
      <c r="F8">
        <v>0.27956237941921097</v>
      </c>
      <c r="G8">
        <f t="shared" si="1"/>
        <v>-0.75808464779669515</v>
      </c>
    </row>
    <row r="9" spans="1:15">
      <c r="A9">
        <v>1990</v>
      </c>
      <c r="B9">
        <v>114</v>
      </c>
      <c r="C9">
        <v>126</v>
      </c>
      <c r="D9">
        <f t="shared" si="2"/>
        <v>102.52300000000059</v>
      </c>
      <c r="E9">
        <f t="shared" si="0"/>
        <v>128.46699999999998</v>
      </c>
      <c r="F9">
        <v>0.58582023527377514</v>
      </c>
      <c r="G9">
        <f t="shared" si="1"/>
        <v>-0.12927316140972123</v>
      </c>
      <c r="J9" t="s">
        <v>3</v>
      </c>
    </row>
    <row r="10" spans="1:15">
      <c r="A10">
        <v>1990</v>
      </c>
      <c r="B10">
        <v>103</v>
      </c>
      <c r="C10">
        <v>126</v>
      </c>
      <c r="D10">
        <f t="shared" si="2"/>
        <v>102.52300000000059</v>
      </c>
      <c r="E10">
        <f t="shared" si="0"/>
        <v>128.46699999999998</v>
      </c>
      <c r="F10">
        <v>2.4347499540407578E-2</v>
      </c>
      <c r="G10">
        <f t="shared" si="1"/>
        <v>-0.12927316140972123</v>
      </c>
    </row>
    <row r="11" spans="1:15">
      <c r="A11">
        <v>1990</v>
      </c>
      <c r="B11">
        <v>77</v>
      </c>
      <c r="C11">
        <v>111</v>
      </c>
      <c r="D11">
        <f t="shared" si="2"/>
        <v>102.52300000000059</v>
      </c>
      <c r="E11">
        <f t="shared" si="0"/>
        <v>128.46699999999998</v>
      </c>
      <c r="F11">
        <v>-1.3027698758293702</v>
      </c>
      <c r="G11">
        <f t="shared" si="1"/>
        <v>-0.91528751939343866</v>
      </c>
      <c r="J11" t="s">
        <v>16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</row>
    <row r="12" spans="1:15">
      <c r="A12">
        <v>1990</v>
      </c>
      <c r="B12">
        <v>109</v>
      </c>
      <c r="C12">
        <v>137</v>
      </c>
      <c r="D12">
        <f t="shared" si="2"/>
        <v>102.52300000000059</v>
      </c>
      <c r="E12">
        <f t="shared" si="0"/>
        <v>128.46699999999998</v>
      </c>
      <c r="F12">
        <v>0.33060535539497166</v>
      </c>
      <c r="G12">
        <f t="shared" si="1"/>
        <v>0.44713736777833818</v>
      </c>
      <c r="J12" t="s">
        <v>17</v>
      </c>
      <c r="K12">
        <v>1</v>
      </c>
      <c r="L12">
        <f>L14-L13</f>
        <v>27.685611666674959</v>
      </c>
      <c r="M12">
        <f>L12/K12</f>
        <v>27.685611666674959</v>
      </c>
      <c r="N12">
        <f>M12/M13</f>
        <v>7.6020822382058956E-2</v>
      </c>
      <c r="O12">
        <f>FDIST(N12,K12,K13)</f>
        <v>0.78324636693404059</v>
      </c>
    </row>
    <row r="13" spans="1:15">
      <c r="A13">
        <v>1990</v>
      </c>
      <c r="B13">
        <v>128</v>
      </c>
      <c r="C13">
        <v>113</v>
      </c>
      <c r="D13">
        <f t="shared" si="2"/>
        <v>102.52300000000059</v>
      </c>
      <c r="E13">
        <f t="shared" si="0"/>
        <v>128.46699999999998</v>
      </c>
      <c r="F13">
        <v>1.3004218989344247</v>
      </c>
      <c r="G13">
        <f t="shared" si="1"/>
        <v>-0.81048560499560962</v>
      </c>
      <c r="J13" t="s">
        <v>18</v>
      </c>
      <c r="K13">
        <v>118</v>
      </c>
      <c r="L13">
        <f t="array" ref="L13">SUM((C2:C121 - (14.838 + 0.0571*A2:A121))^2)</f>
        <v>42973.781054999999</v>
      </c>
      <c r="M13">
        <f>L13/K13</f>
        <v>364.18458521186443</v>
      </c>
    </row>
    <row r="14" spans="1:15">
      <c r="A14">
        <v>1990</v>
      </c>
      <c r="B14">
        <v>99</v>
      </c>
      <c r="C14">
        <v>121</v>
      </c>
      <c r="D14">
        <f t="shared" si="2"/>
        <v>102.52300000000059</v>
      </c>
      <c r="E14">
        <f t="shared" si="0"/>
        <v>128.46699999999998</v>
      </c>
      <c r="F14">
        <v>-0.17982440436263517</v>
      </c>
      <c r="G14">
        <f t="shared" si="1"/>
        <v>-0.39127794740429372</v>
      </c>
      <c r="J14" t="s">
        <v>19</v>
      </c>
      <c r="K14">
        <v>119</v>
      </c>
      <c r="L14">
        <f t="array" ref="L14">SUM((C2:C121 - AVERAGE(C2:C121))^2)</f>
        <v>43001.466666666674</v>
      </c>
    </row>
    <row r="15" spans="1:15">
      <c r="A15">
        <v>1990</v>
      </c>
      <c r="B15">
        <v>100</v>
      </c>
      <c r="C15">
        <v>149</v>
      </c>
      <c r="D15">
        <f t="shared" si="2"/>
        <v>102.52300000000059</v>
      </c>
      <c r="E15">
        <f t="shared" si="0"/>
        <v>128.46699999999998</v>
      </c>
      <c r="F15">
        <v>-0.12878142838687448</v>
      </c>
      <c r="G15">
        <f t="shared" si="1"/>
        <v>1.0759488541653122</v>
      </c>
    </row>
    <row r="16" spans="1:15">
      <c r="A16">
        <v>1990</v>
      </c>
      <c r="B16">
        <v>97</v>
      </c>
      <c r="C16">
        <v>117</v>
      </c>
      <c r="D16">
        <f t="shared" si="2"/>
        <v>102.52300000000059</v>
      </c>
      <c r="E16">
        <f t="shared" si="0"/>
        <v>128.46699999999998</v>
      </c>
      <c r="F16">
        <v>-0.28191035631415651</v>
      </c>
      <c r="G16">
        <f t="shared" si="1"/>
        <v>-0.60088177619995164</v>
      </c>
    </row>
    <row r="17" spans="1:7">
      <c r="A17">
        <v>1990</v>
      </c>
      <c r="B17">
        <v>116</v>
      </c>
      <c r="C17">
        <v>131</v>
      </c>
      <c r="D17">
        <f t="shared" si="2"/>
        <v>102.52300000000059</v>
      </c>
      <c r="E17">
        <f t="shared" si="0"/>
        <v>128.46699999999998</v>
      </c>
      <c r="F17">
        <v>0.68790618722529651</v>
      </c>
      <c r="G17">
        <f t="shared" si="1"/>
        <v>0.13273162458485122</v>
      </c>
    </row>
    <row r="18" spans="1:7">
      <c r="A18">
        <v>1990</v>
      </c>
      <c r="B18">
        <v>94</v>
      </c>
      <c r="C18">
        <v>116</v>
      </c>
      <c r="D18">
        <f t="shared" si="2"/>
        <v>102.52300000000059</v>
      </c>
      <c r="E18">
        <f t="shared" si="0"/>
        <v>128.46699999999998</v>
      </c>
      <c r="F18">
        <v>-0.43503928424143856</v>
      </c>
      <c r="G18">
        <f t="shared" si="1"/>
        <v>-0.65328273339886611</v>
      </c>
    </row>
    <row r="19" spans="1:7">
      <c r="A19">
        <v>1990</v>
      </c>
      <c r="B19">
        <v>99</v>
      </c>
      <c r="C19">
        <v>139</v>
      </c>
      <c r="D19">
        <f t="shared" si="2"/>
        <v>102.52300000000059</v>
      </c>
      <c r="E19">
        <f t="shared" si="0"/>
        <v>128.46699999999998</v>
      </c>
      <c r="F19">
        <v>-0.17982440436263517</v>
      </c>
      <c r="G19">
        <f t="shared" si="1"/>
        <v>0.55193928217616717</v>
      </c>
    </row>
    <row r="20" spans="1:7">
      <c r="A20">
        <v>1990</v>
      </c>
      <c r="B20">
        <v>84</v>
      </c>
      <c r="C20">
        <v>146</v>
      </c>
      <c r="D20">
        <f t="shared" si="2"/>
        <v>102.52300000000059</v>
      </c>
      <c r="E20">
        <f t="shared" si="0"/>
        <v>128.46699999999998</v>
      </c>
      <c r="F20">
        <v>-0.94546904399904541</v>
      </c>
      <c r="G20">
        <f t="shared" si="1"/>
        <v>0.91874598256856854</v>
      </c>
    </row>
    <row r="21" spans="1:7">
      <c r="A21">
        <v>1990</v>
      </c>
      <c r="B21">
        <v>57</v>
      </c>
      <c r="C21">
        <v>107</v>
      </c>
      <c r="D21">
        <f t="shared" si="2"/>
        <v>102.52300000000059</v>
      </c>
      <c r="E21">
        <f t="shared" si="0"/>
        <v>128.46699999999998</v>
      </c>
      <c r="F21">
        <v>-2.3236293953445837</v>
      </c>
      <c r="G21">
        <f t="shared" si="1"/>
        <v>-1.1248913481890965</v>
      </c>
    </row>
    <row r="22" spans="1:7">
      <c r="A22">
        <v>1995</v>
      </c>
      <c r="B22">
        <v>131</v>
      </c>
      <c r="C22">
        <v>130</v>
      </c>
      <c r="D22">
        <f t="shared" si="2"/>
        <v>94.111500000000433</v>
      </c>
      <c r="E22">
        <f t="shared" si="0"/>
        <v>128.7525</v>
      </c>
      <c r="F22">
        <v>1.8828988192818259</v>
      </c>
      <c r="G22">
        <f t="shared" si="1"/>
        <v>6.5370194105645943E-2</v>
      </c>
    </row>
    <row r="23" spans="1:7">
      <c r="A23">
        <v>1995</v>
      </c>
      <c r="B23">
        <v>112</v>
      </c>
      <c r="C23">
        <v>119</v>
      </c>
      <c r="D23">
        <f t="shared" si="2"/>
        <v>94.111500000000433</v>
      </c>
      <c r="E23">
        <f t="shared" si="0"/>
        <v>128.7525</v>
      </c>
      <c r="F23">
        <v>0.91308227574237288</v>
      </c>
      <c r="G23">
        <f t="shared" si="1"/>
        <v>-0.51104033508241342</v>
      </c>
    </row>
    <row r="24" spans="1:7">
      <c r="A24">
        <v>1995</v>
      </c>
      <c r="B24">
        <v>119</v>
      </c>
      <c r="C24">
        <v>152</v>
      </c>
      <c r="D24">
        <f t="shared" si="2"/>
        <v>94.111500000000433</v>
      </c>
      <c r="E24">
        <f t="shared" si="0"/>
        <v>128.7525</v>
      </c>
      <c r="F24">
        <v>1.2703831075726977</v>
      </c>
      <c r="G24">
        <f t="shared" si="1"/>
        <v>1.2181912524817649</v>
      </c>
    </row>
    <row r="25" spans="1:7">
      <c r="A25">
        <v>1995</v>
      </c>
      <c r="B25">
        <v>82</v>
      </c>
      <c r="C25">
        <v>117</v>
      </c>
      <c r="D25">
        <f t="shared" si="2"/>
        <v>94.111500000000433</v>
      </c>
      <c r="E25">
        <f t="shared" si="0"/>
        <v>128.7525</v>
      </c>
      <c r="F25">
        <v>-0.61820700353044766</v>
      </c>
      <c r="G25">
        <f t="shared" si="1"/>
        <v>-0.61584224948024247</v>
      </c>
    </row>
    <row r="26" spans="1:7">
      <c r="A26">
        <v>1995</v>
      </c>
      <c r="B26">
        <v>129</v>
      </c>
      <c r="C26">
        <v>141</v>
      </c>
      <c r="D26">
        <f t="shared" si="2"/>
        <v>94.111500000000433</v>
      </c>
      <c r="E26">
        <f t="shared" si="0"/>
        <v>128.7525</v>
      </c>
      <c r="F26">
        <v>1.7808128673303045</v>
      </c>
      <c r="G26">
        <f t="shared" si="1"/>
        <v>0.64178072329370539</v>
      </c>
    </row>
    <row r="27" spans="1:7">
      <c r="A27">
        <v>1995</v>
      </c>
      <c r="B27">
        <v>117</v>
      </c>
      <c r="C27">
        <v>133</v>
      </c>
      <c r="D27">
        <f t="shared" si="2"/>
        <v>94.111500000000433</v>
      </c>
      <c r="E27">
        <f t="shared" si="0"/>
        <v>128.7525</v>
      </c>
      <c r="F27">
        <v>1.1682971556211763</v>
      </c>
      <c r="G27">
        <f t="shared" si="1"/>
        <v>0.22257306570238941</v>
      </c>
    </row>
    <row r="28" spans="1:7">
      <c r="A28">
        <v>1995</v>
      </c>
      <c r="B28">
        <v>111</v>
      </c>
      <c r="C28">
        <v>151</v>
      </c>
      <c r="D28">
        <f t="shared" si="2"/>
        <v>94.111500000000433</v>
      </c>
      <c r="E28">
        <f t="shared" si="0"/>
        <v>128.7525</v>
      </c>
      <c r="F28">
        <v>0.8620392997666122</v>
      </c>
      <c r="G28">
        <f t="shared" si="1"/>
        <v>1.1657902952828503</v>
      </c>
    </row>
    <row r="29" spans="1:7">
      <c r="A29">
        <v>1995</v>
      </c>
      <c r="B29">
        <v>121</v>
      </c>
      <c r="C29">
        <v>121</v>
      </c>
      <c r="D29">
        <f t="shared" si="2"/>
        <v>94.111500000000433</v>
      </c>
      <c r="E29">
        <f t="shared" si="0"/>
        <v>128.7525</v>
      </c>
      <c r="F29">
        <v>1.372469059524219</v>
      </c>
      <c r="G29">
        <f t="shared" si="1"/>
        <v>-0.40623842068458449</v>
      </c>
    </row>
    <row r="30" spans="1:7">
      <c r="A30">
        <v>1995</v>
      </c>
      <c r="B30">
        <v>117</v>
      </c>
      <c r="C30">
        <v>143</v>
      </c>
      <c r="D30">
        <f t="shared" si="2"/>
        <v>94.111500000000433</v>
      </c>
      <c r="E30">
        <f t="shared" si="0"/>
        <v>128.7525</v>
      </c>
      <c r="F30">
        <v>1.1682971556211763</v>
      </c>
      <c r="G30">
        <f t="shared" si="1"/>
        <v>0.74658263769153432</v>
      </c>
    </row>
    <row r="31" spans="1:7">
      <c r="A31">
        <v>1995</v>
      </c>
      <c r="B31">
        <v>106</v>
      </c>
      <c r="C31">
        <v>169</v>
      </c>
      <c r="D31">
        <f t="shared" si="2"/>
        <v>94.111500000000433</v>
      </c>
      <c r="E31">
        <f t="shared" si="0"/>
        <v>128.7525</v>
      </c>
      <c r="F31">
        <v>0.60682441988780877</v>
      </c>
      <c r="G31">
        <f t="shared" si="1"/>
        <v>2.1090075248633111</v>
      </c>
    </row>
    <row r="32" spans="1:7">
      <c r="A32">
        <v>1995</v>
      </c>
      <c r="B32">
        <v>55</v>
      </c>
      <c r="C32">
        <v>141</v>
      </c>
      <c r="D32">
        <f t="shared" si="2"/>
        <v>94.111500000000433</v>
      </c>
      <c r="E32">
        <f t="shared" si="0"/>
        <v>128.7525</v>
      </c>
      <c r="F32">
        <v>-1.9963673548759862</v>
      </c>
      <c r="G32">
        <f t="shared" si="1"/>
        <v>0.64178072329370539</v>
      </c>
    </row>
    <row r="33" spans="1:7">
      <c r="A33">
        <v>1995</v>
      </c>
      <c r="B33">
        <v>104</v>
      </c>
      <c r="C33">
        <v>129</v>
      </c>
      <c r="D33">
        <f t="shared" si="2"/>
        <v>94.111500000000433</v>
      </c>
      <c r="E33">
        <f t="shared" si="0"/>
        <v>128.7525</v>
      </c>
      <c r="F33">
        <v>0.5047384679362874</v>
      </c>
      <c r="G33">
        <f t="shared" si="1"/>
        <v>1.2969236906731456E-2</v>
      </c>
    </row>
    <row r="34" spans="1:7">
      <c r="A34">
        <v>1995</v>
      </c>
      <c r="B34">
        <v>94</v>
      </c>
      <c r="C34">
        <v>96</v>
      </c>
      <c r="D34">
        <f t="shared" si="2"/>
        <v>94.111500000000433</v>
      </c>
      <c r="E34">
        <f t="shared" ref="E34:E65" si="3">14.838+0.0571*A34</f>
        <v>128.7525</v>
      </c>
      <c r="F34">
        <v>-5.6912918213194138E-3</v>
      </c>
      <c r="G34">
        <f t="shared" ref="G34:G65" si="4">(C34-E34)/SQRT(M$13)</f>
        <v>-1.7162623506574468</v>
      </c>
    </row>
    <row r="35" spans="1:7">
      <c r="A35">
        <v>1995</v>
      </c>
      <c r="B35">
        <v>77</v>
      </c>
      <c r="C35">
        <v>105</v>
      </c>
      <c r="D35">
        <f t="shared" si="2"/>
        <v>94.111500000000433</v>
      </c>
      <c r="E35">
        <f t="shared" si="3"/>
        <v>128.7525</v>
      </c>
      <c r="F35">
        <v>-0.87342188340925109</v>
      </c>
      <c r="G35">
        <f t="shared" si="4"/>
        <v>-1.2446537358672163</v>
      </c>
    </row>
    <row r="36" spans="1:7">
      <c r="A36">
        <v>1995</v>
      </c>
      <c r="B36">
        <v>86</v>
      </c>
      <c r="C36">
        <v>138</v>
      </c>
      <c r="D36">
        <f t="shared" si="2"/>
        <v>94.111500000000433</v>
      </c>
      <c r="E36">
        <f t="shared" si="3"/>
        <v>128.7525</v>
      </c>
      <c r="F36">
        <v>-0.41403509962740487</v>
      </c>
      <c r="G36">
        <f t="shared" si="4"/>
        <v>0.48457785169696188</v>
      </c>
    </row>
    <row r="37" spans="1:7">
      <c r="A37">
        <v>1995</v>
      </c>
      <c r="B37">
        <v>112</v>
      </c>
      <c r="C37">
        <v>156</v>
      </c>
      <c r="D37">
        <f t="shared" si="2"/>
        <v>94.111500000000433</v>
      </c>
      <c r="E37">
        <f t="shared" si="3"/>
        <v>128.7525</v>
      </c>
      <c r="F37">
        <v>0.91308227574237288</v>
      </c>
      <c r="G37">
        <f t="shared" si="4"/>
        <v>1.4277950812774227</v>
      </c>
    </row>
    <row r="38" spans="1:7">
      <c r="A38">
        <v>1995</v>
      </c>
      <c r="B38">
        <v>87</v>
      </c>
      <c r="C38">
        <v>112</v>
      </c>
      <c r="D38">
        <f t="shared" si="2"/>
        <v>94.111500000000433</v>
      </c>
      <c r="E38">
        <f t="shared" si="3"/>
        <v>128.7525</v>
      </c>
      <c r="F38">
        <v>-0.36299212365164418</v>
      </c>
      <c r="G38">
        <f t="shared" si="4"/>
        <v>-0.87784703547481491</v>
      </c>
    </row>
    <row r="39" spans="1:7">
      <c r="A39">
        <v>1995</v>
      </c>
      <c r="B39">
        <v>112</v>
      </c>
      <c r="C39">
        <v>139</v>
      </c>
      <c r="D39">
        <f t="shared" si="2"/>
        <v>94.111500000000433</v>
      </c>
      <c r="E39">
        <f t="shared" si="3"/>
        <v>128.7525</v>
      </c>
      <c r="F39">
        <v>0.91308227574237288</v>
      </c>
      <c r="G39">
        <f t="shared" si="4"/>
        <v>0.53697880889587635</v>
      </c>
    </row>
    <row r="40" spans="1:7">
      <c r="A40">
        <v>1995</v>
      </c>
      <c r="B40">
        <v>79</v>
      </c>
      <c r="C40">
        <v>109</v>
      </c>
      <c r="D40">
        <f t="shared" si="2"/>
        <v>94.111500000000433</v>
      </c>
      <c r="E40">
        <f t="shared" si="3"/>
        <v>128.7525</v>
      </c>
      <c r="F40">
        <v>-0.77133593145772972</v>
      </c>
      <c r="G40">
        <f t="shared" si="4"/>
        <v>-1.0350499070715584</v>
      </c>
    </row>
    <row r="41" spans="1:7">
      <c r="A41">
        <v>1995</v>
      </c>
      <c r="B41">
        <v>107</v>
      </c>
      <c r="C41">
        <v>95</v>
      </c>
      <c r="D41">
        <f t="shared" si="2"/>
        <v>94.111500000000433</v>
      </c>
      <c r="E41">
        <f t="shared" si="3"/>
        <v>128.7525</v>
      </c>
      <c r="F41">
        <v>0.65786739586356946</v>
      </c>
      <c r="G41">
        <f t="shared" si="4"/>
        <v>-1.7686633078563612</v>
      </c>
    </row>
    <row r="42" spans="1:7">
      <c r="A42">
        <v>2000</v>
      </c>
      <c r="B42">
        <v>101</v>
      </c>
      <c r="C42">
        <v>107</v>
      </c>
      <c r="D42">
        <f t="shared" si="2"/>
        <v>85.700000000000273</v>
      </c>
      <c r="E42">
        <f t="shared" si="3"/>
        <v>129.03800000000001</v>
      </c>
      <c r="F42">
        <v>0.78095753242912458</v>
      </c>
      <c r="G42">
        <f t="shared" si="4"/>
        <v>-1.1548122947496782</v>
      </c>
    </row>
    <row r="43" spans="1:7">
      <c r="A43">
        <v>2000</v>
      </c>
      <c r="B43">
        <v>101</v>
      </c>
      <c r="C43">
        <v>149</v>
      </c>
      <c r="D43">
        <f t="shared" si="2"/>
        <v>85.700000000000273</v>
      </c>
      <c r="E43">
        <f t="shared" si="3"/>
        <v>129.03800000000001</v>
      </c>
      <c r="F43">
        <v>0.78095753242912458</v>
      </c>
      <c r="G43">
        <f t="shared" si="4"/>
        <v>1.0460279076047305</v>
      </c>
    </row>
    <row r="44" spans="1:7">
      <c r="A44">
        <v>2000</v>
      </c>
      <c r="B44">
        <v>73</v>
      </c>
      <c r="C44">
        <v>118</v>
      </c>
      <c r="D44">
        <f t="shared" si="2"/>
        <v>85.700000000000273</v>
      </c>
      <c r="E44">
        <f t="shared" si="3"/>
        <v>129.03800000000001</v>
      </c>
      <c r="F44">
        <v>-0.6482457948921746</v>
      </c>
      <c r="G44">
        <f t="shared" si="4"/>
        <v>-0.57840176556161871</v>
      </c>
    </row>
    <row r="45" spans="1:7">
      <c r="A45">
        <v>2000</v>
      </c>
      <c r="B45">
        <v>76</v>
      </c>
      <c r="C45">
        <v>116</v>
      </c>
      <c r="D45">
        <f t="shared" si="2"/>
        <v>85.700000000000273</v>
      </c>
      <c r="E45">
        <f t="shared" si="3"/>
        <v>129.03800000000001</v>
      </c>
      <c r="F45">
        <v>-0.49511686696489254</v>
      </c>
      <c r="G45">
        <f t="shared" si="4"/>
        <v>-0.68320367995944775</v>
      </c>
    </row>
    <row r="46" spans="1:7">
      <c r="A46">
        <v>2000</v>
      </c>
      <c r="B46">
        <v>65</v>
      </c>
      <c r="C46">
        <v>163</v>
      </c>
      <c r="D46">
        <f t="shared" si="2"/>
        <v>85.700000000000273</v>
      </c>
      <c r="E46">
        <f t="shared" si="3"/>
        <v>129.03800000000001</v>
      </c>
      <c r="F46">
        <v>-1.05658960269826</v>
      </c>
      <c r="G46">
        <f t="shared" si="4"/>
        <v>1.7796413083895335</v>
      </c>
    </row>
    <row r="47" spans="1:7">
      <c r="A47">
        <v>2000</v>
      </c>
      <c r="B47">
        <v>91</v>
      </c>
      <c r="C47">
        <v>121</v>
      </c>
      <c r="D47">
        <f t="shared" si="2"/>
        <v>85.700000000000273</v>
      </c>
      <c r="E47">
        <f t="shared" si="3"/>
        <v>129.03800000000001</v>
      </c>
      <c r="F47">
        <v>0.27052777267151767</v>
      </c>
      <c r="G47">
        <f t="shared" si="4"/>
        <v>-0.42119889396487525</v>
      </c>
    </row>
    <row r="48" spans="1:7">
      <c r="A48">
        <v>2000</v>
      </c>
      <c r="B48">
        <v>125</v>
      </c>
      <c r="C48">
        <v>109</v>
      </c>
      <c r="D48">
        <f t="shared" si="2"/>
        <v>85.700000000000273</v>
      </c>
      <c r="E48">
        <f t="shared" si="3"/>
        <v>129.03800000000001</v>
      </c>
      <c r="F48">
        <v>2.0059889558473811</v>
      </c>
      <c r="G48">
        <f t="shared" si="4"/>
        <v>-1.0500103803518492</v>
      </c>
    </row>
    <row r="49" spans="1:7">
      <c r="A49">
        <v>2000</v>
      </c>
      <c r="B49">
        <v>81</v>
      </c>
      <c r="C49">
        <v>99</v>
      </c>
      <c r="D49">
        <f t="shared" si="2"/>
        <v>85.700000000000273</v>
      </c>
      <c r="E49">
        <f t="shared" si="3"/>
        <v>129.03800000000001</v>
      </c>
      <c r="F49">
        <v>-0.23990198708608915</v>
      </c>
      <c r="G49">
        <f t="shared" si="4"/>
        <v>-1.5740199523409941</v>
      </c>
    </row>
    <row r="50" spans="1:7">
      <c r="A50">
        <v>2000</v>
      </c>
      <c r="B50">
        <v>85</v>
      </c>
      <c r="C50">
        <v>115</v>
      </c>
      <c r="D50">
        <f t="shared" si="2"/>
        <v>85.700000000000273</v>
      </c>
      <c r="E50">
        <f t="shared" si="3"/>
        <v>129.03800000000001</v>
      </c>
      <c r="F50">
        <v>-3.5730083183046407E-2</v>
      </c>
      <c r="G50">
        <f t="shared" si="4"/>
        <v>-0.73560463715836222</v>
      </c>
    </row>
    <row r="51" spans="1:7">
      <c r="A51">
        <v>2000</v>
      </c>
      <c r="B51">
        <v>80</v>
      </c>
      <c r="C51">
        <v>130</v>
      </c>
      <c r="D51">
        <f t="shared" si="2"/>
        <v>85.700000000000273</v>
      </c>
      <c r="E51">
        <f t="shared" si="3"/>
        <v>129.03800000000001</v>
      </c>
      <c r="F51">
        <v>-0.2909449630618498</v>
      </c>
      <c r="G51">
        <f t="shared" si="4"/>
        <v>5.0409720825355171E-2</v>
      </c>
    </row>
    <row r="52" spans="1:7">
      <c r="A52">
        <v>2000</v>
      </c>
      <c r="B52">
        <v>82</v>
      </c>
      <c r="C52">
        <v>120</v>
      </c>
      <c r="D52">
        <f t="shared" si="2"/>
        <v>85.700000000000273</v>
      </c>
      <c r="E52">
        <f t="shared" si="3"/>
        <v>129.03800000000001</v>
      </c>
      <c r="F52">
        <v>-0.18885901111032846</v>
      </c>
      <c r="G52">
        <f t="shared" si="4"/>
        <v>-0.47359985116378972</v>
      </c>
    </row>
    <row r="53" spans="1:7">
      <c r="A53">
        <v>2000</v>
      </c>
      <c r="B53">
        <v>83</v>
      </c>
      <c r="C53">
        <v>164</v>
      </c>
      <c r="D53">
        <f t="shared" si="2"/>
        <v>85.700000000000273</v>
      </c>
      <c r="E53">
        <f t="shared" si="3"/>
        <v>129.03800000000001</v>
      </c>
      <c r="F53">
        <v>-0.13781603513456778</v>
      </c>
      <c r="G53">
        <f t="shared" si="4"/>
        <v>1.8320422655884478</v>
      </c>
    </row>
    <row r="54" spans="1:7">
      <c r="A54">
        <v>2000</v>
      </c>
      <c r="B54">
        <v>104</v>
      </c>
      <c r="C54">
        <v>124</v>
      </c>
      <c r="D54">
        <f t="shared" si="2"/>
        <v>85.700000000000273</v>
      </c>
      <c r="E54">
        <f t="shared" si="3"/>
        <v>129.03800000000001</v>
      </c>
      <c r="F54">
        <v>0.93408646035640663</v>
      </c>
      <c r="G54">
        <f t="shared" si="4"/>
        <v>-0.2639960223681318</v>
      </c>
    </row>
    <row r="55" spans="1:7">
      <c r="A55">
        <v>2000</v>
      </c>
      <c r="B55">
        <v>72</v>
      </c>
      <c r="C55">
        <v>132</v>
      </c>
      <c r="D55">
        <f t="shared" si="2"/>
        <v>85.700000000000273</v>
      </c>
      <c r="E55">
        <f t="shared" si="3"/>
        <v>129.03800000000001</v>
      </c>
      <c r="F55">
        <v>-0.69928877086793528</v>
      </c>
      <c r="G55">
        <f t="shared" si="4"/>
        <v>0.15521163522318415</v>
      </c>
    </row>
    <row r="56" spans="1:7">
      <c r="A56">
        <v>2000</v>
      </c>
      <c r="B56">
        <v>53</v>
      </c>
      <c r="C56">
        <v>155</v>
      </c>
      <c r="D56">
        <f t="shared" si="2"/>
        <v>85.700000000000273</v>
      </c>
      <c r="E56">
        <f t="shared" si="3"/>
        <v>129.03800000000001</v>
      </c>
      <c r="F56">
        <v>-1.6691053144073882</v>
      </c>
      <c r="G56">
        <f t="shared" si="4"/>
        <v>1.3604336507982175</v>
      </c>
    </row>
    <row r="57" spans="1:7">
      <c r="A57">
        <v>2000</v>
      </c>
      <c r="B57">
        <v>107</v>
      </c>
      <c r="C57">
        <v>108</v>
      </c>
      <c r="D57">
        <f t="shared" si="2"/>
        <v>85.700000000000273</v>
      </c>
      <c r="E57">
        <f t="shared" si="3"/>
        <v>129.03800000000001</v>
      </c>
      <c r="F57">
        <v>1.0872153882836886</v>
      </c>
      <c r="G57">
        <f t="shared" si="4"/>
        <v>-1.1024113375507636</v>
      </c>
    </row>
    <row r="58" spans="1:7">
      <c r="A58">
        <v>2000</v>
      </c>
      <c r="B58">
        <v>57</v>
      </c>
      <c r="C58">
        <v>114</v>
      </c>
      <c r="D58">
        <f t="shared" si="2"/>
        <v>85.700000000000273</v>
      </c>
      <c r="E58">
        <f t="shared" si="3"/>
        <v>129.03800000000001</v>
      </c>
      <c r="F58">
        <v>-1.4649334105043454</v>
      </c>
      <c r="G58">
        <f t="shared" si="4"/>
        <v>-0.78800559435727668</v>
      </c>
    </row>
    <row r="59" spans="1:7">
      <c r="A59">
        <v>2000</v>
      </c>
      <c r="B59">
        <v>94</v>
      </c>
      <c r="C59">
        <v>119</v>
      </c>
      <c r="D59">
        <f t="shared" si="2"/>
        <v>85.700000000000273</v>
      </c>
      <c r="E59">
        <f t="shared" si="3"/>
        <v>129.03800000000001</v>
      </c>
      <c r="F59">
        <v>0.42365670059879973</v>
      </c>
      <c r="G59">
        <f t="shared" si="4"/>
        <v>-0.52600080836270424</v>
      </c>
    </row>
    <row r="60" spans="1:7">
      <c r="A60">
        <v>2000</v>
      </c>
      <c r="B60">
        <v>78</v>
      </c>
      <c r="C60">
        <v>164</v>
      </c>
      <c r="D60">
        <f t="shared" si="2"/>
        <v>85.700000000000273</v>
      </c>
      <c r="E60">
        <f t="shared" si="3"/>
        <v>129.03800000000001</v>
      </c>
      <c r="F60">
        <v>-0.39303091501337117</v>
      </c>
      <c r="G60">
        <f t="shared" si="4"/>
        <v>1.8320422655884478</v>
      </c>
    </row>
    <row r="61" spans="1:7">
      <c r="A61">
        <v>2000</v>
      </c>
      <c r="B61">
        <v>125</v>
      </c>
      <c r="C61">
        <v>135</v>
      </c>
      <c r="D61">
        <f t="shared" si="2"/>
        <v>85.700000000000273</v>
      </c>
      <c r="E61">
        <f t="shared" si="3"/>
        <v>129.03800000000001</v>
      </c>
      <c r="F61">
        <v>2.0059889558473811</v>
      </c>
      <c r="G61">
        <f t="shared" si="4"/>
        <v>0.31241450681992761</v>
      </c>
    </row>
    <row r="62" spans="1:7">
      <c r="A62">
        <v>2005</v>
      </c>
      <c r="B62">
        <v>65</v>
      </c>
      <c r="C62">
        <v>103</v>
      </c>
      <c r="D62">
        <f t="shared" si="2"/>
        <v>77.288500000000568</v>
      </c>
      <c r="E62">
        <f t="shared" si="3"/>
        <v>129.3235</v>
      </c>
      <c r="F62">
        <v>-0.62724161027816416</v>
      </c>
      <c r="G62">
        <f t="shared" si="4"/>
        <v>-1.3793765968256253</v>
      </c>
    </row>
    <row r="63" spans="1:7">
      <c r="A63">
        <v>2005</v>
      </c>
      <c r="B63">
        <v>70</v>
      </c>
      <c r="C63">
        <v>164</v>
      </c>
      <c r="D63">
        <f t="shared" si="2"/>
        <v>77.288500000000568</v>
      </c>
      <c r="E63">
        <f t="shared" si="3"/>
        <v>129.3235</v>
      </c>
      <c r="F63">
        <v>-0.37202673039936068</v>
      </c>
      <c r="G63">
        <f t="shared" si="4"/>
        <v>1.8170817923081586</v>
      </c>
    </row>
    <row r="64" spans="1:7">
      <c r="A64">
        <v>2005</v>
      </c>
      <c r="B64">
        <v>73</v>
      </c>
      <c r="C64">
        <v>102</v>
      </c>
      <c r="D64">
        <f t="shared" si="2"/>
        <v>77.288500000000568</v>
      </c>
      <c r="E64">
        <f t="shared" si="3"/>
        <v>129.3235</v>
      </c>
      <c r="F64">
        <v>-0.21889780247207866</v>
      </c>
      <c r="G64">
        <f t="shared" si="4"/>
        <v>-1.4317775540245399</v>
      </c>
    </row>
    <row r="65" spans="1:7">
      <c r="A65">
        <v>2005</v>
      </c>
      <c r="B65">
        <v>59</v>
      </c>
      <c r="C65">
        <v>148</v>
      </c>
      <c r="D65">
        <f t="shared" si="2"/>
        <v>77.288500000000568</v>
      </c>
      <c r="E65">
        <f t="shared" si="3"/>
        <v>129.3235</v>
      </c>
      <c r="F65">
        <v>-0.93349946613272827</v>
      </c>
      <c r="G65">
        <f t="shared" si="4"/>
        <v>0.97866647712552668</v>
      </c>
    </row>
    <row r="66" spans="1:7">
      <c r="A66">
        <v>2005</v>
      </c>
      <c r="B66">
        <v>66</v>
      </c>
      <c r="C66">
        <v>145</v>
      </c>
      <c r="D66">
        <f t="shared" si="2"/>
        <v>77.288500000000568</v>
      </c>
      <c r="E66">
        <f t="shared" ref="E66:E97" si="5">14.838+0.0571*A66</f>
        <v>129.3235</v>
      </c>
      <c r="F66">
        <v>-0.57619863430240348</v>
      </c>
      <c r="G66">
        <f t="shared" ref="G66:G97" si="6">(C66-E66)/SQRT(M$13)</f>
        <v>0.82146360552878328</v>
      </c>
    </row>
    <row r="67" spans="1:7">
      <c r="A67">
        <v>2005</v>
      </c>
      <c r="B67">
        <v>75</v>
      </c>
      <c r="C67">
        <v>110</v>
      </c>
      <c r="D67">
        <f t="shared" ref="D67:D121" si="7">3450.3 - 1.6823*A67</f>
        <v>77.288500000000568</v>
      </c>
      <c r="E67">
        <f t="shared" si="5"/>
        <v>129.3235</v>
      </c>
      <c r="F67">
        <v>-0.11681185052055729</v>
      </c>
      <c r="G67">
        <f t="shared" si="6"/>
        <v>-1.0125698964332239</v>
      </c>
    </row>
    <row r="68" spans="1:7">
      <c r="A68">
        <v>2005</v>
      </c>
      <c r="B68">
        <v>75</v>
      </c>
      <c r="C68">
        <v>88</v>
      </c>
      <c r="D68">
        <f t="shared" si="7"/>
        <v>77.288500000000568</v>
      </c>
      <c r="E68">
        <f t="shared" si="5"/>
        <v>129.3235</v>
      </c>
      <c r="F68">
        <v>-0.11681185052055729</v>
      </c>
      <c r="G68">
        <f t="shared" si="6"/>
        <v>-2.1653909548093426</v>
      </c>
    </row>
    <row r="69" spans="1:7">
      <c r="A69">
        <v>2005</v>
      </c>
      <c r="B69">
        <v>69</v>
      </c>
      <c r="C69">
        <v>119</v>
      </c>
      <c r="D69">
        <f t="shared" si="7"/>
        <v>77.288500000000568</v>
      </c>
      <c r="E69">
        <f t="shared" si="5"/>
        <v>129.3235</v>
      </c>
      <c r="F69">
        <v>-0.42306970637512137</v>
      </c>
      <c r="G69">
        <f t="shared" si="6"/>
        <v>-0.54096128164299351</v>
      </c>
    </row>
    <row r="70" spans="1:7">
      <c r="A70">
        <v>2005</v>
      </c>
      <c r="B70">
        <v>37</v>
      </c>
      <c r="C70">
        <v>142</v>
      </c>
      <c r="D70">
        <f t="shared" si="7"/>
        <v>77.288500000000568</v>
      </c>
      <c r="E70">
        <f t="shared" si="5"/>
        <v>129.3235</v>
      </c>
      <c r="F70">
        <v>-2.0564449375994633</v>
      </c>
      <c r="G70">
        <f t="shared" si="6"/>
        <v>0.66426073393203977</v>
      </c>
    </row>
    <row r="71" spans="1:7">
      <c r="A71">
        <v>2005</v>
      </c>
      <c r="B71">
        <v>75</v>
      </c>
      <c r="C71">
        <v>119</v>
      </c>
      <c r="D71">
        <f t="shared" si="7"/>
        <v>77.288500000000568</v>
      </c>
      <c r="E71">
        <f t="shared" si="5"/>
        <v>129.3235</v>
      </c>
      <c r="F71">
        <v>-0.11681185052055729</v>
      </c>
      <c r="G71">
        <f t="shared" si="6"/>
        <v>-0.54096128164299351</v>
      </c>
    </row>
    <row r="72" spans="1:7">
      <c r="A72">
        <v>2005</v>
      </c>
      <c r="B72">
        <v>61</v>
      </c>
      <c r="C72">
        <v>136</v>
      </c>
      <c r="D72">
        <f t="shared" si="7"/>
        <v>77.288500000000568</v>
      </c>
      <c r="E72">
        <f t="shared" si="5"/>
        <v>129.3235</v>
      </c>
      <c r="F72">
        <v>-0.8314135141812069</v>
      </c>
      <c r="G72">
        <f t="shared" si="6"/>
        <v>0.34985499073855281</v>
      </c>
    </row>
    <row r="73" spans="1:7">
      <c r="A73">
        <v>2005</v>
      </c>
      <c r="B73">
        <v>99</v>
      </c>
      <c r="C73">
        <v>178</v>
      </c>
      <c r="D73">
        <f t="shared" si="7"/>
        <v>77.288500000000568</v>
      </c>
      <c r="E73">
        <f t="shared" si="5"/>
        <v>129.3235</v>
      </c>
      <c r="F73">
        <v>1.1082195728976991</v>
      </c>
      <c r="G73">
        <f t="shared" si="6"/>
        <v>2.5506951930929613</v>
      </c>
    </row>
    <row r="74" spans="1:7">
      <c r="A74">
        <v>2005</v>
      </c>
      <c r="B74">
        <v>87</v>
      </c>
      <c r="C74">
        <v>169</v>
      </c>
      <c r="D74">
        <f t="shared" si="7"/>
        <v>77.288500000000568</v>
      </c>
      <c r="E74">
        <f t="shared" si="5"/>
        <v>129.3235</v>
      </c>
      <c r="F74">
        <v>0.4957038611885709</v>
      </c>
      <c r="G74">
        <f t="shared" si="6"/>
        <v>2.0790865783027312</v>
      </c>
    </row>
    <row r="75" spans="1:7">
      <c r="A75">
        <v>2005</v>
      </c>
      <c r="B75">
        <v>76</v>
      </c>
      <c r="C75">
        <v>123</v>
      </c>
      <c r="D75">
        <f t="shared" si="7"/>
        <v>77.288500000000568</v>
      </c>
      <c r="E75">
        <f t="shared" si="5"/>
        <v>129.3235</v>
      </c>
      <c r="F75">
        <v>-6.5768874544796616E-2</v>
      </c>
      <c r="G75">
        <f t="shared" si="6"/>
        <v>-0.33135745284733559</v>
      </c>
    </row>
    <row r="76" spans="1:7">
      <c r="A76">
        <v>2005</v>
      </c>
      <c r="B76">
        <v>59</v>
      </c>
      <c r="C76">
        <v>145</v>
      </c>
      <c r="D76">
        <f t="shared" si="7"/>
        <v>77.288500000000568</v>
      </c>
      <c r="E76">
        <f t="shared" si="5"/>
        <v>129.3235</v>
      </c>
      <c r="F76">
        <v>-0.93349946613272827</v>
      </c>
      <c r="G76">
        <f t="shared" si="6"/>
        <v>0.82146360552878328</v>
      </c>
    </row>
    <row r="77" spans="1:7">
      <c r="A77">
        <v>2005</v>
      </c>
      <c r="B77">
        <v>63</v>
      </c>
      <c r="C77">
        <v>121</v>
      </c>
      <c r="D77">
        <f t="shared" si="7"/>
        <v>77.288500000000568</v>
      </c>
      <c r="E77">
        <f t="shared" si="5"/>
        <v>129.3235</v>
      </c>
      <c r="F77">
        <v>-0.72932756222968553</v>
      </c>
      <c r="G77">
        <f t="shared" si="6"/>
        <v>-0.43615936724516452</v>
      </c>
    </row>
    <row r="78" spans="1:7">
      <c r="A78">
        <v>2005</v>
      </c>
      <c r="B78">
        <v>83</v>
      </c>
      <c r="C78">
        <v>133</v>
      </c>
      <c r="D78">
        <f t="shared" si="7"/>
        <v>77.288500000000568</v>
      </c>
      <c r="E78">
        <f t="shared" si="5"/>
        <v>129.3235</v>
      </c>
      <c r="F78">
        <v>0.29153195728552816</v>
      </c>
      <c r="G78">
        <f t="shared" si="6"/>
        <v>0.19265211914180935</v>
      </c>
    </row>
    <row r="79" spans="1:7">
      <c r="A79">
        <v>2005</v>
      </c>
      <c r="B79">
        <v>63</v>
      </c>
      <c r="C79">
        <v>115</v>
      </c>
      <c r="D79">
        <f t="shared" si="7"/>
        <v>77.288500000000568</v>
      </c>
      <c r="E79">
        <f t="shared" si="5"/>
        <v>129.3235</v>
      </c>
      <c r="F79">
        <v>-0.72932756222968553</v>
      </c>
      <c r="G79">
        <f t="shared" si="6"/>
        <v>-0.75056511043865148</v>
      </c>
    </row>
    <row r="80" spans="1:7">
      <c r="A80">
        <v>2005</v>
      </c>
      <c r="B80">
        <v>60</v>
      </c>
      <c r="C80">
        <v>136</v>
      </c>
      <c r="D80">
        <f t="shared" si="7"/>
        <v>77.288500000000568</v>
      </c>
      <c r="E80">
        <f t="shared" si="5"/>
        <v>129.3235</v>
      </c>
      <c r="F80">
        <v>-0.88245649015696759</v>
      </c>
      <c r="G80">
        <f t="shared" si="6"/>
        <v>0.34985499073855281</v>
      </c>
    </row>
    <row r="81" spans="1:7">
      <c r="A81">
        <v>2005</v>
      </c>
      <c r="B81">
        <v>93</v>
      </c>
      <c r="C81">
        <v>116</v>
      </c>
      <c r="D81">
        <f t="shared" si="7"/>
        <v>77.288500000000568</v>
      </c>
      <c r="E81">
        <f t="shared" si="5"/>
        <v>129.3235</v>
      </c>
      <c r="F81">
        <v>0.80196171704313501</v>
      </c>
      <c r="G81">
        <f t="shared" si="6"/>
        <v>-0.69816415323973702</v>
      </c>
    </row>
    <row r="82" spans="1:7">
      <c r="A82">
        <v>2010</v>
      </c>
      <c r="B82">
        <v>68</v>
      </c>
      <c r="C82">
        <v>122</v>
      </c>
      <c r="D82">
        <f t="shared" si="7"/>
        <v>68.877000000000407</v>
      </c>
      <c r="E82">
        <f t="shared" si="5"/>
        <v>129.60900000000001</v>
      </c>
      <c r="F82">
        <v>-4.4764689930762915E-2</v>
      </c>
      <c r="G82">
        <f t="shared" si="6"/>
        <v>-0.39871888332654082</v>
      </c>
    </row>
    <row r="83" spans="1:7">
      <c r="A83">
        <v>2010</v>
      </c>
      <c r="B83">
        <v>79</v>
      </c>
      <c r="C83">
        <v>100</v>
      </c>
      <c r="D83">
        <f t="shared" si="7"/>
        <v>68.877000000000407</v>
      </c>
      <c r="E83">
        <f t="shared" si="5"/>
        <v>129.60900000000001</v>
      </c>
      <c r="F83">
        <v>0.51670804580260465</v>
      </c>
      <c r="G83">
        <f t="shared" si="6"/>
        <v>-1.5515399417026596</v>
      </c>
    </row>
    <row r="84" spans="1:7">
      <c r="A84">
        <v>2010</v>
      </c>
      <c r="B84">
        <v>36</v>
      </c>
      <c r="C84">
        <v>157</v>
      </c>
      <c r="D84">
        <f t="shared" si="7"/>
        <v>68.877000000000407</v>
      </c>
      <c r="E84">
        <f t="shared" si="5"/>
        <v>129.60900000000001</v>
      </c>
      <c r="F84">
        <v>-1.6781399211551047</v>
      </c>
      <c r="G84">
        <f t="shared" si="6"/>
        <v>1.4353146186354664</v>
      </c>
    </row>
    <row r="85" spans="1:7">
      <c r="A85">
        <v>2010</v>
      </c>
      <c r="B85">
        <v>69</v>
      </c>
      <c r="C85">
        <v>131</v>
      </c>
      <c r="D85">
        <f t="shared" si="7"/>
        <v>68.877000000000407</v>
      </c>
      <c r="E85">
        <f t="shared" si="5"/>
        <v>129.60900000000001</v>
      </c>
      <c r="F85">
        <v>6.278286044997766E-3</v>
      </c>
      <c r="G85">
        <f t="shared" si="6"/>
        <v>7.28897314636896E-2</v>
      </c>
    </row>
    <row r="86" spans="1:7">
      <c r="A86">
        <v>2010</v>
      </c>
      <c r="B86">
        <v>68</v>
      </c>
      <c r="C86">
        <v>133</v>
      </c>
      <c r="D86">
        <f t="shared" si="7"/>
        <v>68.877000000000407</v>
      </c>
      <c r="E86">
        <f t="shared" si="5"/>
        <v>129.60900000000001</v>
      </c>
      <c r="F86">
        <v>-4.4764689930762915E-2</v>
      </c>
      <c r="G86">
        <f t="shared" si="6"/>
        <v>0.17769164586151859</v>
      </c>
    </row>
    <row r="87" spans="1:7">
      <c r="A87">
        <v>2010</v>
      </c>
      <c r="B87">
        <v>57</v>
      </c>
      <c r="C87">
        <v>127</v>
      </c>
      <c r="D87">
        <f t="shared" si="7"/>
        <v>68.877000000000407</v>
      </c>
      <c r="E87">
        <f t="shared" si="5"/>
        <v>129.60900000000001</v>
      </c>
      <c r="F87">
        <v>-0.60623742566413041</v>
      </c>
      <c r="G87">
        <f t="shared" si="6"/>
        <v>-0.13671409733196838</v>
      </c>
    </row>
    <row r="88" spans="1:7">
      <c r="A88">
        <v>2010</v>
      </c>
      <c r="B88">
        <v>55</v>
      </c>
      <c r="C88">
        <v>112</v>
      </c>
      <c r="D88">
        <f t="shared" si="7"/>
        <v>68.877000000000407</v>
      </c>
      <c r="E88">
        <f t="shared" si="5"/>
        <v>129.60900000000001</v>
      </c>
      <c r="F88">
        <v>-0.70832337761565178</v>
      </c>
      <c r="G88">
        <f t="shared" si="6"/>
        <v>-0.9227284553156857</v>
      </c>
    </row>
    <row r="89" spans="1:7">
      <c r="A89">
        <v>2010</v>
      </c>
      <c r="B89">
        <v>53</v>
      </c>
      <c r="C89">
        <v>121</v>
      </c>
      <c r="D89">
        <f t="shared" si="7"/>
        <v>68.877000000000407</v>
      </c>
      <c r="E89">
        <f t="shared" si="5"/>
        <v>129.60900000000001</v>
      </c>
      <c r="F89">
        <v>-0.81040932956717315</v>
      </c>
      <c r="G89">
        <f t="shared" si="6"/>
        <v>-0.45111984052545534</v>
      </c>
    </row>
    <row r="90" spans="1:7">
      <c r="A90">
        <v>2010</v>
      </c>
      <c r="B90">
        <v>100</v>
      </c>
      <c r="C90">
        <v>154</v>
      </c>
      <c r="D90">
        <f t="shared" si="7"/>
        <v>68.877000000000407</v>
      </c>
      <c r="E90">
        <f t="shared" si="5"/>
        <v>129.60900000000001</v>
      </c>
      <c r="F90">
        <v>1.5886105412935789</v>
      </c>
      <c r="G90">
        <f t="shared" si="6"/>
        <v>1.2781117470387229</v>
      </c>
    </row>
    <row r="91" spans="1:7">
      <c r="A91">
        <v>2010</v>
      </c>
      <c r="B91">
        <v>77</v>
      </c>
      <c r="C91">
        <v>116</v>
      </c>
      <c r="D91">
        <f t="shared" si="7"/>
        <v>68.877000000000407</v>
      </c>
      <c r="E91">
        <f t="shared" si="5"/>
        <v>129.60900000000001</v>
      </c>
      <c r="F91">
        <v>0.41462209385108323</v>
      </c>
      <c r="G91">
        <f t="shared" si="6"/>
        <v>-0.71312462652002773</v>
      </c>
    </row>
    <row r="92" spans="1:7">
      <c r="A92">
        <v>2010</v>
      </c>
      <c r="B92">
        <v>76</v>
      </c>
      <c r="C92">
        <v>102</v>
      </c>
      <c r="D92">
        <f t="shared" si="7"/>
        <v>68.877000000000407</v>
      </c>
      <c r="E92">
        <f t="shared" si="5"/>
        <v>129.60900000000001</v>
      </c>
      <c r="F92">
        <v>0.36357911787532254</v>
      </c>
      <c r="G92">
        <f t="shared" si="6"/>
        <v>-1.4467380273048307</v>
      </c>
    </row>
    <row r="93" spans="1:7">
      <c r="A93">
        <v>2010</v>
      </c>
      <c r="B93">
        <v>73</v>
      </c>
      <c r="C93">
        <v>132</v>
      </c>
      <c r="D93">
        <f t="shared" si="7"/>
        <v>68.877000000000407</v>
      </c>
      <c r="E93">
        <f t="shared" si="5"/>
        <v>129.60900000000001</v>
      </c>
      <c r="F93">
        <v>0.21045018994804049</v>
      </c>
      <c r="G93">
        <f t="shared" si="6"/>
        <v>0.12529068866260409</v>
      </c>
    </row>
    <row r="94" spans="1:7">
      <c r="A94">
        <v>2010</v>
      </c>
      <c r="B94">
        <v>60</v>
      </c>
      <c r="C94">
        <v>140</v>
      </c>
      <c r="D94">
        <f t="shared" si="7"/>
        <v>68.877000000000407</v>
      </c>
      <c r="E94">
        <f t="shared" si="5"/>
        <v>129.60900000000001</v>
      </c>
      <c r="F94">
        <v>-0.45310849773684836</v>
      </c>
      <c r="G94">
        <f t="shared" si="6"/>
        <v>0.54449834625392002</v>
      </c>
    </row>
    <row r="95" spans="1:7">
      <c r="A95">
        <v>2010</v>
      </c>
      <c r="B95">
        <v>120</v>
      </c>
      <c r="C95">
        <v>145</v>
      </c>
      <c r="D95">
        <f t="shared" si="7"/>
        <v>68.877000000000407</v>
      </c>
      <c r="E95">
        <f t="shared" si="5"/>
        <v>129.60900000000001</v>
      </c>
      <c r="F95">
        <v>2.6094700608087926</v>
      </c>
      <c r="G95">
        <f t="shared" si="6"/>
        <v>0.80650313224849246</v>
      </c>
    </row>
    <row r="96" spans="1:7">
      <c r="A96">
        <v>2010</v>
      </c>
      <c r="B96">
        <v>82</v>
      </c>
      <c r="C96">
        <v>126</v>
      </c>
      <c r="D96">
        <f t="shared" si="7"/>
        <v>68.877000000000407</v>
      </c>
      <c r="E96">
        <f t="shared" si="5"/>
        <v>129.60900000000001</v>
      </c>
      <c r="F96">
        <v>0.6698369737298866</v>
      </c>
      <c r="G96">
        <f t="shared" si="6"/>
        <v>-0.18911505453088287</v>
      </c>
    </row>
    <row r="97" spans="1:7">
      <c r="A97">
        <v>2010</v>
      </c>
      <c r="B97">
        <v>59</v>
      </c>
      <c r="C97">
        <v>126</v>
      </c>
      <c r="D97">
        <f t="shared" si="7"/>
        <v>68.877000000000407</v>
      </c>
      <c r="E97">
        <f t="shared" si="5"/>
        <v>129.60900000000001</v>
      </c>
      <c r="F97">
        <v>-0.50415147371260904</v>
      </c>
      <c r="G97">
        <f t="shared" si="6"/>
        <v>-0.18911505453088287</v>
      </c>
    </row>
    <row r="98" spans="1:7">
      <c r="A98">
        <v>2010</v>
      </c>
      <c r="B98">
        <v>59</v>
      </c>
      <c r="C98">
        <v>116</v>
      </c>
      <c r="D98">
        <f t="shared" si="7"/>
        <v>68.877000000000407</v>
      </c>
      <c r="E98">
        <f t="shared" ref="E98:E121" si="8">14.838+0.0571*A98</f>
        <v>129.60900000000001</v>
      </c>
      <c r="F98">
        <v>-0.50415147371260904</v>
      </c>
      <c r="G98">
        <f t="shared" ref="G98:G121" si="9">(C98-E98)/SQRT(M$13)</f>
        <v>-0.71312462652002773</v>
      </c>
    </row>
    <row r="99" spans="1:7">
      <c r="A99">
        <v>2010</v>
      </c>
      <c r="B99">
        <v>43</v>
      </c>
      <c r="C99">
        <v>125</v>
      </c>
      <c r="D99">
        <f t="shared" si="7"/>
        <v>68.877000000000407</v>
      </c>
      <c r="E99">
        <f t="shared" si="8"/>
        <v>129.60900000000001</v>
      </c>
      <c r="F99">
        <v>-1.3208390893247801</v>
      </c>
      <c r="G99">
        <f t="shared" si="9"/>
        <v>-0.24151601172979736</v>
      </c>
    </row>
    <row r="100" spans="1:7">
      <c r="A100">
        <v>2010</v>
      </c>
      <c r="B100">
        <v>95</v>
      </c>
      <c r="C100">
        <v>144</v>
      </c>
      <c r="D100">
        <f t="shared" si="7"/>
        <v>68.877000000000407</v>
      </c>
      <c r="E100">
        <f t="shared" si="8"/>
        <v>129.60900000000001</v>
      </c>
      <c r="F100">
        <v>1.3333956614147755</v>
      </c>
      <c r="G100">
        <f t="shared" si="9"/>
        <v>0.75410217504957799</v>
      </c>
    </row>
    <row r="101" spans="1:7">
      <c r="A101">
        <v>2010</v>
      </c>
      <c r="B101">
        <v>48</v>
      </c>
      <c r="C101">
        <v>102</v>
      </c>
      <c r="D101">
        <f t="shared" si="7"/>
        <v>68.877000000000407</v>
      </c>
      <c r="E101">
        <f t="shared" si="8"/>
        <v>129.60900000000001</v>
      </c>
      <c r="F101">
        <v>-1.0656242094459767</v>
      </c>
      <c r="G101">
        <f t="shared" si="9"/>
        <v>-1.4467380273048307</v>
      </c>
    </row>
    <row r="102" spans="1:7">
      <c r="A102">
        <v>2015</v>
      </c>
      <c r="B102">
        <v>58</v>
      </c>
      <c r="C102">
        <v>165</v>
      </c>
      <c r="D102">
        <f t="shared" si="7"/>
        <v>60.465500000000247</v>
      </c>
      <c r="E102">
        <f t="shared" si="8"/>
        <v>129.89449999999999</v>
      </c>
      <c r="F102">
        <v>-0.12584645726825058</v>
      </c>
      <c r="G102">
        <f t="shared" si="9"/>
        <v>1.8395618029464931</v>
      </c>
    </row>
    <row r="103" spans="1:7">
      <c r="A103">
        <v>2015</v>
      </c>
      <c r="B103">
        <v>23</v>
      </c>
      <c r="C103">
        <v>154</v>
      </c>
      <c r="D103">
        <f t="shared" si="7"/>
        <v>60.465500000000247</v>
      </c>
      <c r="E103">
        <f t="shared" si="8"/>
        <v>129.89449999999999</v>
      </c>
      <c r="F103">
        <v>-1.9123506164198745</v>
      </c>
      <c r="G103">
        <f t="shared" si="9"/>
        <v>1.2631512737584336</v>
      </c>
    </row>
    <row r="104" spans="1:7">
      <c r="A104">
        <v>2015</v>
      </c>
      <c r="B104">
        <v>79</v>
      </c>
      <c r="C104">
        <v>135</v>
      </c>
      <c r="D104">
        <f t="shared" si="7"/>
        <v>60.465500000000247</v>
      </c>
      <c r="E104">
        <f t="shared" si="8"/>
        <v>129.89449999999999</v>
      </c>
      <c r="F104">
        <v>0.94605603822272377</v>
      </c>
      <c r="G104">
        <f t="shared" si="9"/>
        <v>0.26753308697905825</v>
      </c>
    </row>
    <row r="105" spans="1:7">
      <c r="A105">
        <v>2015</v>
      </c>
      <c r="B105">
        <v>96</v>
      </c>
      <c r="C105">
        <v>138</v>
      </c>
      <c r="D105">
        <f t="shared" si="7"/>
        <v>60.465500000000247</v>
      </c>
      <c r="E105">
        <f t="shared" si="8"/>
        <v>129.89449999999999</v>
      </c>
      <c r="F105">
        <v>1.8137866298106553</v>
      </c>
      <c r="G105">
        <f t="shared" si="9"/>
        <v>0.42473595857580176</v>
      </c>
    </row>
    <row r="106" spans="1:7">
      <c r="A106">
        <v>2015</v>
      </c>
      <c r="B106">
        <v>87</v>
      </c>
      <c r="C106">
        <v>131</v>
      </c>
      <c r="D106">
        <f t="shared" si="7"/>
        <v>60.465500000000247</v>
      </c>
      <c r="E106">
        <f t="shared" si="8"/>
        <v>129.89449999999999</v>
      </c>
      <c r="F106">
        <v>1.3543998460288091</v>
      </c>
      <c r="G106">
        <f t="shared" si="9"/>
        <v>5.7929258183400306E-2</v>
      </c>
    </row>
    <row r="107" spans="1:7">
      <c r="A107">
        <v>2015</v>
      </c>
      <c r="B107">
        <v>78</v>
      </c>
      <c r="C107">
        <v>134</v>
      </c>
      <c r="D107">
        <f t="shared" si="7"/>
        <v>60.465500000000247</v>
      </c>
      <c r="E107">
        <f t="shared" si="8"/>
        <v>129.89449999999999</v>
      </c>
      <c r="F107">
        <v>0.89501306224696309</v>
      </c>
      <c r="G107">
        <f t="shared" si="9"/>
        <v>0.21513212978014379</v>
      </c>
    </row>
    <row r="108" spans="1:7">
      <c r="A108">
        <v>2015</v>
      </c>
      <c r="B108">
        <v>68</v>
      </c>
      <c r="C108">
        <v>152</v>
      </c>
      <c r="D108">
        <f t="shared" si="7"/>
        <v>60.465500000000247</v>
      </c>
      <c r="E108">
        <f t="shared" si="8"/>
        <v>129.89449999999999</v>
      </c>
      <c r="F108">
        <v>0.38458330248935624</v>
      </c>
      <c r="G108">
        <f t="shared" si="9"/>
        <v>1.1583493593606047</v>
      </c>
    </row>
    <row r="109" spans="1:7">
      <c r="A109">
        <v>2015</v>
      </c>
      <c r="B109">
        <v>54</v>
      </c>
      <c r="C109">
        <v>120</v>
      </c>
      <c r="D109">
        <f t="shared" si="7"/>
        <v>60.465500000000247</v>
      </c>
      <c r="E109">
        <f t="shared" si="8"/>
        <v>129.89449999999999</v>
      </c>
      <c r="F109">
        <v>-0.33001836117129335</v>
      </c>
      <c r="G109">
        <f t="shared" si="9"/>
        <v>-0.51848127100465913</v>
      </c>
    </row>
    <row r="110" spans="1:7">
      <c r="A110">
        <v>2015</v>
      </c>
      <c r="B110">
        <v>63</v>
      </c>
      <c r="C110">
        <v>147</v>
      </c>
      <c r="D110">
        <f t="shared" si="7"/>
        <v>60.465500000000247</v>
      </c>
      <c r="E110">
        <f t="shared" si="8"/>
        <v>129.89449999999999</v>
      </c>
      <c r="F110">
        <v>0.12936842261055281</v>
      </c>
      <c r="G110">
        <f t="shared" si="9"/>
        <v>0.89634457336603213</v>
      </c>
    </row>
    <row r="111" spans="1:7">
      <c r="A111">
        <v>2015</v>
      </c>
      <c r="B111">
        <v>94</v>
      </c>
      <c r="C111">
        <v>115</v>
      </c>
      <c r="D111">
        <f t="shared" si="7"/>
        <v>60.465500000000247</v>
      </c>
      <c r="E111">
        <f t="shared" si="8"/>
        <v>129.89449999999999</v>
      </c>
      <c r="F111">
        <v>1.7117006778591339</v>
      </c>
      <c r="G111">
        <f t="shared" si="9"/>
        <v>-0.78048605699923157</v>
      </c>
    </row>
    <row r="112" spans="1:7">
      <c r="A112">
        <v>2015</v>
      </c>
      <c r="B112">
        <v>86</v>
      </c>
      <c r="C112">
        <v>137</v>
      </c>
      <c r="D112">
        <f t="shared" si="7"/>
        <v>60.465500000000247</v>
      </c>
      <c r="E112">
        <f t="shared" si="8"/>
        <v>129.89449999999999</v>
      </c>
      <c r="F112">
        <v>1.3033568700530485</v>
      </c>
      <c r="G112">
        <f t="shared" si="9"/>
        <v>0.37233500137688724</v>
      </c>
    </row>
    <row r="113" spans="1:7">
      <c r="A113">
        <v>2015</v>
      </c>
      <c r="B113">
        <v>70</v>
      </c>
      <c r="C113">
        <v>119</v>
      </c>
      <c r="D113">
        <f t="shared" si="7"/>
        <v>60.465500000000247</v>
      </c>
      <c r="E113">
        <f t="shared" si="8"/>
        <v>129.89449999999999</v>
      </c>
      <c r="F113">
        <v>0.48666925444087761</v>
      </c>
      <c r="G113">
        <f t="shared" si="9"/>
        <v>-0.57088222820357359</v>
      </c>
    </row>
    <row r="114" spans="1:7">
      <c r="A114">
        <v>2015</v>
      </c>
      <c r="B114">
        <v>50</v>
      </c>
      <c r="C114">
        <v>133</v>
      </c>
      <c r="D114">
        <f t="shared" si="7"/>
        <v>60.465500000000247</v>
      </c>
      <c r="E114">
        <f t="shared" si="8"/>
        <v>129.89449999999999</v>
      </c>
      <c r="F114">
        <v>-0.53419026507433609</v>
      </c>
      <c r="G114">
        <f t="shared" si="9"/>
        <v>0.16273117258122929</v>
      </c>
    </row>
    <row r="115" spans="1:7">
      <c r="A115">
        <v>2015</v>
      </c>
      <c r="B115">
        <v>50</v>
      </c>
      <c r="C115">
        <v>126</v>
      </c>
      <c r="D115">
        <f t="shared" si="7"/>
        <v>60.465500000000247</v>
      </c>
      <c r="E115">
        <f t="shared" si="8"/>
        <v>129.89449999999999</v>
      </c>
      <c r="F115">
        <v>-0.53419026507433609</v>
      </c>
      <c r="G115">
        <f t="shared" si="9"/>
        <v>-0.20407552781117216</v>
      </c>
    </row>
    <row r="116" spans="1:7">
      <c r="A116">
        <v>2015</v>
      </c>
      <c r="B116">
        <v>44</v>
      </c>
      <c r="C116">
        <v>126</v>
      </c>
      <c r="D116">
        <f t="shared" si="7"/>
        <v>60.465500000000247</v>
      </c>
      <c r="E116">
        <f t="shared" si="8"/>
        <v>129.89449999999999</v>
      </c>
      <c r="F116">
        <v>-0.8404481209289002</v>
      </c>
      <c r="G116">
        <f t="shared" si="9"/>
        <v>-0.20407552781117216</v>
      </c>
    </row>
    <row r="117" spans="1:7">
      <c r="A117">
        <v>2015</v>
      </c>
      <c r="B117">
        <v>36</v>
      </c>
      <c r="C117">
        <v>129</v>
      </c>
      <c r="D117">
        <f t="shared" si="7"/>
        <v>60.465500000000247</v>
      </c>
      <c r="E117">
        <f t="shared" si="8"/>
        <v>129.89449999999999</v>
      </c>
      <c r="F117">
        <v>-1.2487919287349856</v>
      </c>
      <c r="G117">
        <f t="shared" si="9"/>
        <v>-4.6872656214428682E-2</v>
      </c>
    </row>
    <row r="118" spans="1:7">
      <c r="A118">
        <v>2015</v>
      </c>
      <c r="B118">
        <v>53</v>
      </c>
      <c r="C118">
        <v>141</v>
      </c>
      <c r="D118">
        <f t="shared" si="7"/>
        <v>60.465500000000247</v>
      </c>
      <c r="E118">
        <f t="shared" si="8"/>
        <v>129.89449999999999</v>
      </c>
      <c r="F118">
        <v>-0.38106133714705404</v>
      </c>
      <c r="G118">
        <f t="shared" si="9"/>
        <v>0.58193883017254522</v>
      </c>
    </row>
    <row r="119" spans="1:7">
      <c r="A119">
        <v>2015</v>
      </c>
      <c r="B119">
        <v>61</v>
      </c>
      <c r="C119">
        <v>97</v>
      </c>
      <c r="D119">
        <f t="shared" si="7"/>
        <v>60.465500000000247</v>
      </c>
      <c r="E119">
        <f t="shared" si="8"/>
        <v>129.89449999999999</v>
      </c>
      <c r="F119">
        <v>2.7282470659031458E-2</v>
      </c>
      <c r="G119">
        <f t="shared" si="9"/>
        <v>-1.7237032865796924</v>
      </c>
    </row>
    <row r="120" spans="1:7">
      <c r="A120">
        <v>2015</v>
      </c>
      <c r="B120">
        <v>72</v>
      </c>
      <c r="C120">
        <v>113</v>
      </c>
      <c r="D120">
        <f t="shared" si="7"/>
        <v>60.465500000000247</v>
      </c>
      <c r="E120">
        <f t="shared" si="8"/>
        <v>129.89449999999999</v>
      </c>
      <c r="F120">
        <v>0.58875520639239898</v>
      </c>
      <c r="G120">
        <f t="shared" si="9"/>
        <v>-0.8852879713970605</v>
      </c>
    </row>
    <row r="121" spans="1:7">
      <c r="A121">
        <v>2015</v>
      </c>
      <c r="B121">
        <v>30</v>
      </c>
      <c r="C121">
        <v>128</v>
      </c>
      <c r="D121">
        <f t="shared" si="7"/>
        <v>60.465500000000247</v>
      </c>
      <c r="E121">
        <f t="shared" si="8"/>
        <v>129.89449999999999</v>
      </c>
      <c r="F121">
        <v>-1.5550497845895497</v>
      </c>
      <c r="G121">
        <f t="shared" si="9"/>
        <v>-9.9273613413343176E-2</v>
      </c>
    </row>
  </sheetData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F31" sqref="F31"/>
    </sheetView>
  </sheetViews>
  <sheetFormatPr defaultRowHeight="15"/>
  <cols>
    <col min="4" max="4" width="13.140625" bestFit="1" customWidth="1"/>
    <col min="5" max="5" width="19.140625" bestFit="1" customWidth="1"/>
    <col min="6" max="6" width="17" bestFit="1" customWidth="1"/>
  </cols>
  <sheetData>
    <row r="1" spans="1:9">
      <c r="A1" t="s">
        <v>4</v>
      </c>
      <c r="B1" t="s">
        <v>2</v>
      </c>
      <c r="D1" s="2" t="s">
        <v>5</v>
      </c>
      <c r="E1" s="1" t="s">
        <v>29</v>
      </c>
      <c r="F1" s="6" t="s">
        <v>31</v>
      </c>
    </row>
    <row r="2" spans="1:9">
      <c r="A2">
        <v>1990</v>
      </c>
      <c r="B2">
        <v>123</v>
      </c>
      <c r="D2" s="3">
        <v>1990</v>
      </c>
      <c r="E2" s="7">
        <v>97.8</v>
      </c>
      <c r="F2" s="8">
        <v>20</v>
      </c>
    </row>
    <row r="3" spans="1:9">
      <c r="A3">
        <v>1990</v>
      </c>
      <c r="B3">
        <v>63</v>
      </c>
      <c r="D3" s="4">
        <v>1995</v>
      </c>
      <c r="E3" s="9">
        <v>102.9</v>
      </c>
      <c r="F3" s="10">
        <v>20</v>
      </c>
    </row>
    <row r="4" spans="1:9">
      <c r="A4">
        <v>1990</v>
      </c>
      <c r="B4">
        <v>108</v>
      </c>
      <c r="D4" s="4">
        <v>2000</v>
      </c>
      <c r="E4" s="9">
        <v>86.65</v>
      </c>
      <c r="F4" s="10">
        <v>20</v>
      </c>
    </row>
    <row r="5" spans="1:9">
      <c r="A5">
        <v>1990</v>
      </c>
      <c r="B5">
        <v>124</v>
      </c>
      <c r="D5" s="4">
        <v>2005</v>
      </c>
      <c r="E5" s="9">
        <v>70.400000000000006</v>
      </c>
      <c r="F5" s="10">
        <v>20</v>
      </c>
    </row>
    <row r="6" spans="1:9">
      <c r="A6">
        <v>1990</v>
      </c>
      <c r="B6">
        <v>92</v>
      </c>
      <c r="D6" s="4">
        <v>2010</v>
      </c>
      <c r="E6" s="9">
        <v>68.849999999999994</v>
      </c>
      <c r="F6" s="10">
        <v>20</v>
      </c>
    </row>
    <row r="7" spans="1:9">
      <c r="A7">
        <v>1990</v>
      </c>
      <c r="B7">
        <v>61</v>
      </c>
      <c r="D7" s="4">
        <v>2015</v>
      </c>
      <c r="E7" s="9">
        <v>62.6</v>
      </c>
      <c r="F7" s="10">
        <v>20</v>
      </c>
    </row>
    <row r="8" spans="1:9">
      <c r="A8">
        <v>1990</v>
      </c>
      <c r="B8">
        <v>108</v>
      </c>
      <c r="D8" s="5" t="s">
        <v>6</v>
      </c>
      <c r="E8" s="11">
        <v>81.533333333333331</v>
      </c>
      <c r="F8" s="12">
        <v>120</v>
      </c>
    </row>
    <row r="9" spans="1:9">
      <c r="A9">
        <v>1990</v>
      </c>
      <c r="B9">
        <v>114</v>
      </c>
    </row>
    <row r="10" spans="1:9">
      <c r="A10">
        <v>1990</v>
      </c>
      <c r="B10">
        <v>103</v>
      </c>
    </row>
    <row r="11" spans="1:9">
      <c r="A11">
        <v>1990</v>
      </c>
      <c r="B11">
        <v>77</v>
      </c>
      <c r="D11" t="s">
        <v>16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>
      <c r="A12">
        <v>1990</v>
      </c>
      <c r="B12">
        <v>109</v>
      </c>
      <c r="D12" t="s">
        <v>4</v>
      </c>
      <c r="E12">
        <v>5</v>
      </c>
      <c r="F12">
        <f t="array" ref="F12">SUM(F2:F7*(E2:E7-E8)^2)</f>
        <v>27812.166666666672</v>
      </c>
      <c r="G12">
        <f>F12/E12</f>
        <v>5562.4333333333343</v>
      </c>
      <c r="H12">
        <f>G12/G13</f>
        <v>15.011644891185728</v>
      </c>
      <c r="I12">
        <f>FDIST(H12,E12,E13)</f>
        <v>2.6125924764965099E-11</v>
      </c>
    </row>
    <row r="13" spans="1:9">
      <c r="A13">
        <v>1990</v>
      </c>
      <c r="B13">
        <v>128</v>
      </c>
      <c r="D13" t="s">
        <v>30</v>
      </c>
      <c r="E13">
        <v>114</v>
      </c>
      <c r="F13">
        <f>F14-F12</f>
        <v>42241.7</v>
      </c>
      <c r="G13">
        <f>F13/E13</f>
        <v>370.54122807017541</v>
      </c>
    </row>
    <row r="14" spans="1:9">
      <c r="A14">
        <v>1990</v>
      </c>
      <c r="B14">
        <v>99</v>
      </c>
      <c r="D14" t="s">
        <v>19</v>
      </c>
      <c r="E14">
        <v>119</v>
      </c>
      <c r="F14">
        <f t="array" ref="F14">SUM((B2:B121 - E8)^2)</f>
        <v>70053.866666666669</v>
      </c>
    </row>
    <row r="15" spans="1:9">
      <c r="A15">
        <v>1990</v>
      </c>
      <c r="B15">
        <v>100</v>
      </c>
    </row>
    <row r="16" spans="1:9">
      <c r="A16">
        <v>1990</v>
      </c>
      <c r="B16">
        <v>97</v>
      </c>
    </row>
    <row r="17" spans="1:9">
      <c r="A17">
        <v>1990</v>
      </c>
      <c r="B17">
        <v>116</v>
      </c>
    </row>
    <row r="18" spans="1:9">
      <c r="A18">
        <v>1990</v>
      </c>
      <c r="B18">
        <v>94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</row>
    <row r="19" spans="1:9">
      <c r="A19">
        <v>1990</v>
      </c>
      <c r="B19">
        <v>99</v>
      </c>
      <c r="D19">
        <v>1990</v>
      </c>
      <c r="E19">
        <v>1995</v>
      </c>
      <c r="F19">
        <f>E$2-E3</f>
        <v>-5.1000000000000085</v>
      </c>
      <c r="G19">
        <f>SQRT(G$13*(1/20+1/20))</f>
        <v>6.0872097718920068</v>
      </c>
      <c r="H19">
        <f>ABS(F19/G19)</f>
        <v>0.83782228494071476</v>
      </c>
      <c r="I19" t="str">
        <f>IF(H19&gt;4.873, "**", IF(H19&gt;4.096, "*",""))</f>
        <v/>
      </c>
    </row>
    <row r="20" spans="1:9">
      <c r="A20">
        <v>1990</v>
      </c>
      <c r="B20">
        <v>84</v>
      </c>
      <c r="D20">
        <v>1990</v>
      </c>
      <c r="E20">
        <v>2000</v>
      </c>
      <c r="F20">
        <f t="shared" ref="F20:F23" si="0">E$2-E4</f>
        <v>11.149999999999991</v>
      </c>
      <c r="G20">
        <f t="shared" ref="G20:G33" si="1">SQRT(G$13*(1/20+1/20))</f>
        <v>6.0872097718920068</v>
      </c>
      <c r="H20">
        <f t="shared" ref="H20:H33" si="2">ABS(F20/G20)</f>
        <v>1.8317095053115582</v>
      </c>
      <c r="I20" t="str">
        <f t="shared" ref="I20:I33" si="3">IF(H20&gt;4.873, "**", IF(H20&gt;4.096, "*",""))</f>
        <v/>
      </c>
    </row>
    <row r="21" spans="1:9">
      <c r="A21">
        <v>1990</v>
      </c>
      <c r="B21">
        <v>57</v>
      </c>
      <c r="D21">
        <v>1990</v>
      </c>
      <c r="E21">
        <v>2005</v>
      </c>
      <c r="F21">
        <f t="shared" si="0"/>
        <v>27.399999999999991</v>
      </c>
      <c r="G21">
        <f t="shared" si="1"/>
        <v>6.0872097718920068</v>
      </c>
      <c r="H21">
        <f t="shared" si="2"/>
        <v>4.5012412955638315</v>
      </c>
      <c r="I21" t="str">
        <f t="shared" si="3"/>
        <v>*</v>
      </c>
    </row>
    <row r="22" spans="1:9">
      <c r="A22">
        <v>1995</v>
      </c>
      <c r="B22">
        <v>131</v>
      </c>
      <c r="D22">
        <v>1990</v>
      </c>
      <c r="E22">
        <v>2010</v>
      </c>
      <c r="F22">
        <f t="shared" si="0"/>
        <v>28.950000000000003</v>
      </c>
      <c r="G22">
        <f t="shared" si="1"/>
        <v>6.0872097718920068</v>
      </c>
      <c r="H22">
        <f t="shared" si="2"/>
        <v>4.7558735586340504</v>
      </c>
      <c r="I22" t="str">
        <f t="shared" si="3"/>
        <v>*</v>
      </c>
    </row>
    <row r="23" spans="1:9">
      <c r="A23">
        <v>1995</v>
      </c>
      <c r="B23">
        <v>112</v>
      </c>
      <c r="D23">
        <v>1990</v>
      </c>
      <c r="E23">
        <v>2015</v>
      </c>
      <c r="F23">
        <f t="shared" si="0"/>
        <v>35.199999999999996</v>
      </c>
      <c r="G23">
        <f t="shared" si="1"/>
        <v>6.0872097718920068</v>
      </c>
      <c r="H23">
        <f t="shared" si="2"/>
        <v>5.7826165548849229</v>
      </c>
      <c r="I23" t="str">
        <f t="shared" si="3"/>
        <v>**</v>
      </c>
    </row>
    <row r="24" spans="1:9">
      <c r="A24">
        <v>1995</v>
      </c>
      <c r="B24">
        <v>119</v>
      </c>
      <c r="D24">
        <v>1995</v>
      </c>
      <c r="E24">
        <v>2000</v>
      </c>
      <c r="F24">
        <f>E$3-E4</f>
        <v>16.25</v>
      </c>
      <c r="G24">
        <f t="shared" si="1"/>
        <v>6.0872097718920068</v>
      </c>
      <c r="H24">
        <f t="shared" si="2"/>
        <v>2.6695317902522731</v>
      </c>
      <c r="I24" t="str">
        <f t="shared" si="3"/>
        <v/>
      </c>
    </row>
    <row r="25" spans="1:9">
      <c r="A25">
        <v>1995</v>
      </c>
      <c r="B25">
        <v>82</v>
      </c>
      <c r="D25">
        <v>1995</v>
      </c>
      <c r="E25">
        <v>2005</v>
      </c>
      <c r="F25">
        <f t="shared" ref="F25:F27" si="4">E$3-E5</f>
        <v>32.5</v>
      </c>
      <c r="G25">
        <f t="shared" si="1"/>
        <v>6.0872097718920068</v>
      </c>
      <c r="H25">
        <f t="shared" si="2"/>
        <v>5.3390635805045461</v>
      </c>
      <c r="I25" t="str">
        <f t="shared" si="3"/>
        <v>**</v>
      </c>
    </row>
    <row r="26" spans="1:9">
      <c r="A26">
        <v>1995</v>
      </c>
      <c r="B26">
        <v>129</v>
      </c>
      <c r="D26">
        <v>1995</v>
      </c>
      <c r="E26">
        <v>2010</v>
      </c>
      <c r="F26">
        <f t="shared" si="4"/>
        <v>34.050000000000011</v>
      </c>
      <c r="G26">
        <f t="shared" si="1"/>
        <v>6.0872097718920068</v>
      </c>
      <c r="H26">
        <f t="shared" si="2"/>
        <v>5.593695843574765</v>
      </c>
      <c r="I26" t="str">
        <f t="shared" si="3"/>
        <v>**</v>
      </c>
    </row>
    <row r="27" spans="1:9">
      <c r="A27">
        <v>1995</v>
      </c>
      <c r="B27">
        <v>117</v>
      </c>
      <c r="D27">
        <v>1995</v>
      </c>
      <c r="E27">
        <v>2015</v>
      </c>
      <c r="F27">
        <f t="shared" si="4"/>
        <v>40.300000000000004</v>
      </c>
      <c r="G27">
        <f t="shared" si="1"/>
        <v>6.0872097718920068</v>
      </c>
      <c r="H27">
        <f t="shared" si="2"/>
        <v>6.6204388398256384</v>
      </c>
      <c r="I27" t="str">
        <f t="shared" si="3"/>
        <v>**</v>
      </c>
    </row>
    <row r="28" spans="1:9">
      <c r="A28">
        <v>1995</v>
      </c>
      <c r="B28">
        <v>111</v>
      </c>
      <c r="D28">
        <v>2000</v>
      </c>
      <c r="E28">
        <v>2005</v>
      </c>
      <c r="F28">
        <f>E$4-E5</f>
        <v>16.25</v>
      </c>
      <c r="G28">
        <f t="shared" si="1"/>
        <v>6.0872097718920068</v>
      </c>
      <c r="H28">
        <f t="shared" si="2"/>
        <v>2.6695317902522731</v>
      </c>
      <c r="I28" t="str">
        <f t="shared" si="3"/>
        <v/>
      </c>
    </row>
    <row r="29" spans="1:9">
      <c r="A29">
        <v>1995</v>
      </c>
      <c r="B29">
        <v>121</v>
      </c>
      <c r="D29">
        <v>2000</v>
      </c>
      <c r="E29">
        <v>2010</v>
      </c>
      <c r="F29">
        <f t="shared" ref="F29:F30" si="5">E$4-E6</f>
        <v>17.800000000000011</v>
      </c>
      <c r="G29">
        <f t="shared" si="1"/>
        <v>6.0872097718920068</v>
      </c>
      <c r="H29">
        <f t="shared" si="2"/>
        <v>2.924164053322492</v>
      </c>
      <c r="I29" t="str">
        <f t="shared" si="3"/>
        <v/>
      </c>
    </row>
    <row r="30" spans="1:9">
      <c r="A30">
        <v>1995</v>
      </c>
      <c r="B30">
        <v>117</v>
      </c>
      <c r="D30">
        <v>2000</v>
      </c>
      <c r="E30">
        <v>2015</v>
      </c>
      <c r="F30">
        <f t="shared" si="5"/>
        <v>24.050000000000004</v>
      </c>
      <c r="G30">
        <f t="shared" si="1"/>
        <v>6.0872097718920068</v>
      </c>
      <c r="H30">
        <f t="shared" si="2"/>
        <v>3.9509070495733649</v>
      </c>
      <c r="I30" t="str">
        <f t="shared" si="3"/>
        <v/>
      </c>
    </row>
    <row r="31" spans="1:9">
      <c r="A31">
        <v>1995</v>
      </c>
      <c r="B31">
        <v>106</v>
      </c>
      <c r="D31">
        <v>2005</v>
      </c>
      <c r="E31">
        <v>2010</v>
      </c>
      <c r="F31">
        <f>E$5-E6</f>
        <v>1.5500000000000114</v>
      </c>
      <c r="G31">
        <f t="shared" si="1"/>
        <v>6.0872097718920068</v>
      </c>
      <c r="H31">
        <f t="shared" si="2"/>
        <v>0.25463226307021869</v>
      </c>
      <c r="I31" t="str">
        <f t="shared" si="3"/>
        <v/>
      </c>
    </row>
    <row r="32" spans="1:9">
      <c r="A32">
        <v>1995</v>
      </c>
      <c r="B32">
        <v>55</v>
      </c>
      <c r="D32">
        <v>2005</v>
      </c>
      <c r="E32">
        <v>2015</v>
      </c>
      <c r="F32">
        <f>E$5-E7</f>
        <v>7.8000000000000043</v>
      </c>
      <c r="G32">
        <f t="shared" si="1"/>
        <v>6.0872097718920068</v>
      </c>
      <c r="H32">
        <f t="shared" si="2"/>
        <v>1.2813752593210919</v>
      </c>
      <c r="I32" t="str">
        <f t="shared" si="3"/>
        <v/>
      </c>
    </row>
    <row r="33" spans="1:9">
      <c r="A33">
        <v>1995</v>
      </c>
      <c r="B33">
        <v>104</v>
      </c>
      <c r="D33">
        <v>2010</v>
      </c>
      <c r="E33">
        <v>2015</v>
      </c>
      <c r="F33">
        <f>E6-E7</f>
        <v>6.2499999999999929</v>
      </c>
      <c r="G33">
        <f t="shared" si="1"/>
        <v>6.0872097718920068</v>
      </c>
      <c r="H33">
        <f t="shared" si="2"/>
        <v>1.0267429962508732</v>
      </c>
      <c r="I33" t="str">
        <f t="shared" si="3"/>
        <v/>
      </c>
    </row>
    <row r="34" spans="1:9">
      <c r="A34">
        <v>1995</v>
      </c>
      <c r="B34">
        <v>94</v>
      </c>
    </row>
    <row r="35" spans="1:9">
      <c r="A35">
        <v>1995</v>
      </c>
      <c r="B35">
        <v>77</v>
      </c>
    </row>
    <row r="36" spans="1:9">
      <c r="A36">
        <v>1995</v>
      </c>
      <c r="B36">
        <v>86</v>
      </c>
    </row>
    <row r="37" spans="1:9">
      <c r="A37">
        <v>1995</v>
      </c>
      <c r="B37">
        <v>112</v>
      </c>
    </row>
    <row r="38" spans="1:9">
      <c r="A38">
        <v>1995</v>
      </c>
      <c r="B38">
        <v>87</v>
      </c>
    </row>
    <row r="39" spans="1:9">
      <c r="A39">
        <v>1995</v>
      </c>
      <c r="B39">
        <v>112</v>
      </c>
    </row>
    <row r="40" spans="1:9">
      <c r="A40">
        <v>1995</v>
      </c>
      <c r="B40">
        <v>79</v>
      </c>
    </row>
    <row r="41" spans="1:9">
      <c r="A41">
        <v>1995</v>
      </c>
      <c r="B41">
        <v>107</v>
      </c>
    </row>
    <row r="42" spans="1:9">
      <c r="A42">
        <v>2000</v>
      </c>
      <c r="B42">
        <v>101</v>
      </c>
    </row>
    <row r="43" spans="1:9">
      <c r="A43">
        <v>2000</v>
      </c>
      <c r="B43">
        <v>101</v>
      </c>
    </row>
    <row r="44" spans="1:9">
      <c r="A44">
        <v>2000</v>
      </c>
      <c r="B44">
        <v>73</v>
      </c>
    </row>
    <row r="45" spans="1:9">
      <c r="A45">
        <v>2000</v>
      </c>
      <c r="B45">
        <v>76</v>
      </c>
    </row>
    <row r="46" spans="1:9">
      <c r="A46">
        <v>2000</v>
      </c>
      <c r="B46">
        <v>65</v>
      </c>
    </row>
    <row r="47" spans="1:9">
      <c r="A47">
        <v>2000</v>
      </c>
      <c r="B47">
        <v>91</v>
      </c>
    </row>
    <row r="48" spans="1:9">
      <c r="A48">
        <v>2000</v>
      </c>
      <c r="B48">
        <v>125</v>
      </c>
    </row>
    <row r="49" spans="1:2">
      <c r="A49">
        <v>2000</v>
      </c>
      <c r="B49">
        <v>81</v>
      </c>
    </row>
    <row r="50" spans="1:2">
      <c r="A50">
        <v>2000</v>
      </c>
      <c r="B50">
        <v>85</v>
      </c>
    </row>
    <row r="51" spans="1:2">
      <c r="A51">
        <v>2000</v>
      </c>
      <c r="B51">
        <v>80</v>
      </c>
    </row>
    <row r="52" spans="1:2">
      <c r="A52">
        <v>2000</v>
      </c>
      <c r="B52">
        <v>82</v>
      </c>
    </row>
    <row r="53" spans="1:2">
      <c r="A53">
        <v>2000</v>
      </c>
      <c r="B53">
        <v>83</v>
      </c>
    </row>
    <row r="54" spans="1:2">
      <c r="A54">
        <v>2000</v>
      </c>
      <c r="B54">
        <v>104</v>
      </c>
    </row>
    <row r="55" spans="1:2">
      <c r="A55">
        <v>2000</v>
      </c>
      <c r="B55">
        <v>72</v>
      </c>
    </row>
    <row r="56" spans="1:2">
      <c r="A56">
        <v>2000</v>
      </c>
      <c r="B56">
        <v>53</v>
      </c>
    </row>
    <row r="57" spans="1:2">
      <c r="A57">
        <v>2000</v>
      </c>
      <c r="B57">
        <v>107</v>
      </c>
    </row>
    <row r="58" spans="1:2">
      <c r="A58">
        <v>2000</v>
      </c>
      <c r="B58">
        <v>57</v>
      </c>
    </row>
    <row r="59" spans="1:2">
      <c r="A59">
        <v>2000</v>
      </c>
      <c r="B59">
        <v>94</v>
      </c>
    </row>
    <row r="60" spans="1:2">
      <c r="A60">
        <v>2000</v>
      </c>
      <c r="B60">
        <v>78</v>
      </c>
    </row>
    <row r="61" spans="1:2">
      <c r="A61">
        <v>2000</v>
      </c>
      <c r="B61">
        <v>125</v>
      </c>
    </row>
    <row r="62" spans="1:2">
      <c r="A62">
        <v>2005</v>
      </c>
      <c r="B62">
        <v>65</v>
      </c>
    </row>
    <row r="63" spans="1:2">
      <c r="A63">
        <v>2005</v>
      </c>
      <c r="B63">
        <v>70</v>
      </c>
    </row>
    <row r="64" spans="1:2">
      <c r="A64">
        <v>2005</v>
      </c>
      <c r="B64">
        <v>73</v>
      </c>
    </row>
    <row r="65" spans="1:2">
      <c r="A65">
        <v>2005</v>
      </c>
      <c r="B65">
        <v>59</v>
      </c>
    </row>
    <row r="66" spans="1:2">
      <c r="A66">
        <v>2005</v>
      </c>
      <c r="B66">
        <v>66</v>
      </c>
    </row>
    <row r="67" spans="1:2">
      <c r="A67">
        <v>2005</v>
      </c>
      <c r="B67">
        <v>75</v>
      </c>
    </row>
    <row r="68" spans="1:2">
      <c r="A68">
        <v>2005</v>
      </c>
      <c r="B68">
        <v>75</v>
      </c>
    </row>
    <row r="69" spans="1:2">
      <c r="A69">
        <v>2005</v>
      </c>
      <c r="B69">
        <v>69</v>
      </c>
    </row>
    <row r="70" spans="1:2">
      <c r="A70">
        <v>2005</v>
      </c>
      <c r="B70">
        <v>37</v>
      </c>
    </row>
    <row r="71" spans="1:2">
      <c r="A71">
        <v>2005</v>
      </c>
      <c r="B71">
        <v>75</v>
      </c>
    </row>
    <row r="72" spans="1:2">
      <c r="A72">
        <v>2005</v>
      </c>
      <c r="B72">
        <v>61</v>
      </c>
    </row>
    <row r="73" spans="1:2">
      <c r="A73">
        <v>2005</v>
      </c>
      <c r="B73">
        <v>99</v>
      </c>
    </row>
    <row r="74" spans="1:2">
      <c r="A74">
        <v>2005</v>
      </c>
      <c r="B74">
        <v>87</v>
      </c>
    </row>
    <row r="75" spans="1:2">
      <c r="A75">
        <v>2005</v>
      </c>
      <c r="B75">
        <v>76</v>
      </c>
    </row>
    <row r="76" spans="1:2">
      <c r="A76">
        <v>2005</v>
      </c>
      <c r="B76">
        <v>59</v>
      </c>
    </row>
    <row r="77" spans="1:2">
      <c r="A77">
        <v>2005</v>
      </c>
      <c r="B77">
        <v>63</v>
      </c>
    </row>
    <row r="78" spans="1:2">
      <c r="A78">
        <v>2005</v>
      </c>
      <c r="B78">
        <v>83</v>
      </c>
    </row>
    <row r="79" spans="1:2">
      <c r="A79">
        <v>2005</v>
      </c>
      <c r="B79">
        <v>63</v>
      </c>
    </row>
    <row r="80" spans="1:2">
      <c r="A80">
        <v>2005</v>
      </c>
      <c r="B80">
        <v>60</v>
      </c>
    </row>
    <row r="81" spans="1:2">
      <c r="A81">
        <v>2005</v>
      </c>
      <c r="B81">
        <v>93</v>
      </c>
    </row>
    <row r="82" spans="1:2">
      <c r="A82">
        <v>2010</v>
      </c>
      <c r="B82">
        <v>68</v>
      </c>
    </row>
    <row r="83" spans="1:2">
      <c r="A83">
        <v>2010</v>
      </c>
      <c r="B83">
        <v>79</v>
      </c>
    </row>
    <row r="84" spans="1:2">
      <c r="A84">
        <v>2010</v>
      </c>
      <c r="B84">
        <v>36</v>
      </c>
    </row>
    <row r="85" spans="1:2">
      <c r="A85">
        <v>2010</v>
      </c>
      <c r="B85">
        <v>69</v>
      </c>
    </row>
    <row r="86" spans="1:2">
      <c r="A86">
        <v>2010</v>
      </c>
      <c r="B86">
        <v>68</v>
      </c>
    </row>
    <row r="87" spans="1:2">
      <c r="A87">
        <v>2010</v>
      </c>
      <c r="B87">
        <v>57</v>
      </c>
    </row>
    <row r="88" spans="1:2">
      <c r="A88">
        <v>2010</v>
      </c>
      <c r="B88">
        <v>55</v>
      </c>
    </row>
    <row r="89" spans="1:2">
      <c r="A89">
        <v>2010</v>
      </c>
      <c r="B89">
        <v>53</v>
      </c>
    </row>
    <row r="90" spans="1:2">
      <c r="A90">
        <v>2010</v>
      </c>
      <c r="B90">
        <v>100</v>
      </c>
    </row>
    <row r="91" spans="1:2">
      <c r="A91">
        <v>2010</v>
      </c>
      <c r="B91">
        <v>77</v>
      </c>
    </row>
    <row r="92" spans="1:2">
      <c r="A92">
        <v>2010</v>
      </c>
      <c r="B92">
        <v>76</v>
      </c>
    </row>
    <row r="93" spans="1:2">
      <c r="A93">
        <v>2010</v>
      </c>
      <c r="B93">
        <v>73</v>
      </c>
    </row>
    <row r="94" spans="1:2">
      <c r="A94">
        <v>2010</v>
      </c>
      <c r="B94">
        <v>60</v>
      </c>
    </row>
    <row r="95" spans="1:2">
      <c r="A95">
        <v>2010</v>
      </c>
      <c r="B95">
        <v>120</v>
      </c>
    </row>
    <row r="96" spans="1:2">
      <c r="A96">
        <v>2010</v>
      </c>
      <c r="B96">
        <v>82</v>
      </c>
    </row>
    <row r="97" spans="1:2">
      <c r="A97">
        <v>2010</v>
      </c>
      <c r="B97">
        <v>59</v>
      </c>
    </row>
    <row r="98" spans="1:2">
      <c r="A98">
        <v>2010</v>
      </c>
      <c r="B98">
        <v>59</v>
      </c>
    </row>
    <row r="99" spans="1:2">
      <c r="A99">
        <v>2010</v>
      </c>
      <c r="B99">
        <v>43</v>
      </c>
    </row>
    <row r="100" spans="1:2">
      <c r="A100">
        <v>2010</v>
      </c>
      <c r="B100">
        <v>95</v>
      </c>
    </row>
    <row r="101" spans="1:2">
      <c r="A101">
        <v>2010</v>
      </c>
      <c r="B101">
        <v>48</v>
      </c>
    </row>
    <row r="102" spans="1:2">
      <c r="A102">
        <v>2015</v>
      </c>
      <c r="B102">
        <v>58</v>
      </c>
    </row>
    <row r="103" spans="1:2">
      <c r="A103">
        <v>2015</v>
      </c>
      <c r="B103">
        <v>23</v>
      </c>
    </row>
    <row r="104" spans="1:2">
      <c r="A104">
        <v>2015</v>
      </c>
      <c r="B104">
        <v>79</v>
      </c>
    </row>
    <row r="105" spans="1:2">
      <c r="A105">
        <v>2015</v>
      </c>
      <c r="B105">
        <v>96</v>
      </c>
    </row>
    <row r="106" spans="1:2">
      <c r="A106">
        <v>2015</v>
      </c>
      <c r="B106">
        <v>87</v>
      </c>
    </row>
    <row r="107" spans="1:2">
      <c r="A107">
        <v>2015</v>
      </c>
      <c r="B107">
        <v>78</v>
      </c>
    </row>
    <row r="108" spans="1:2">
      <c r="A108">
        <v>2015</v>
      </c>
      <c r="B108">
        <v>68</v>
      </c>
    </row>
    <row r="109" spans="1:2">
      <c r="A109">
        <v>2015</v>
      </c>
      <c r="B109">
        <v>54</v>
      </c>
    </row>
    <row r="110" spans="1:2">
      <c r="A110">
        <v>2015</v>
      </c>
      <c r="B110">
        <v>63</v>
      </c>
    </row>
    <row r="111" spans="1:2">
      <c r="A111">
        <v>2015</v>
      </c>
      <c r="B111">
        <v>94</v>
      </c>
    </row>
    <row r="112" spans="1:2">
      <c r="A112">
        <v>2015</v>
      </c>
      <c r="B112">
        <v>86</v>
      </c>
    </row>
    <row r="113" spans="1:2">
      <c r="A113">
        <v>2015</v>
      </c>
      <c r="B113">
        <v>70</v>
      </c>
    </row>
    <row r="114" spans="1:2">
      <c r="A114">
        <v>2015</v>
      </c>
      <c r="B114">
        <v>50</v>
      </c>
    </row>
    <row r="115" spans="1:2">
      <c r="A115">
        <v>2015</v>
      </c>
      <c r="B115">
        <v>50</v>
      </c>
    </row>
    <row r="116" spans="1:2">
      <c r="A116">
        <v>2015</v>
      </c>
      <c r="B116">
        <v>44</v>
      </c>
    </row>
    <row r="117" spans="1:2">
      <c r="A117">
        <v>2015</v>
      </c>
      <c r="B117">
        <v>36</v>
      </c>
    </row>
    <row r="118" spans="1:2">
      <c r="A118">
        <v>2015</v>
      </c>
      <c r="B118">
        <v>53</v>
      </c>
    </row>
    <row r="119" spans="1:2">
      <c r="A119">
        <v>2015</v>
      </c>
      <c r="B119">
        <v>61</v>
      </c>
    </row>
    <row r="120" spans="1:2">
      <c r="A120">
        <v>2015</v>
      </c>
      <c r="B120">
        <v>72</v>
      </c>
    </row>
    <row r="121" spans="1:2">
      <c r="A121">
        <v>2015</v>
      </c>
      <c r="B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PtsAndInts</vt:lpstr>
      <vt:lpstr>Trend</vt:lpstr>
      <vt:lpstr>ANOVA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 Kristan</cp:lastModifiedBy>
  <dcterms:created xsi:type="dcterms:W3CDTF">2016-09-13T11:11:03Z</dcterms:created>
  <dcterms:modified xsi:type="dcterms:W3CDTF">2016-11-02T22:27:15Z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